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520" yWindow="1560" windowWidth="22580" windowHeight="13980" tabRatio="500"/>
  </bookViews>
  <sheets>
    <sheet name="Data" sheetId="1" r:id="rId1"/>
    <sheet name="Screened vs Unscreend" sheetId="3" r:id="rId2"/>
    <sheet name="CompletenessEstimate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4" l="1"/>
  <c r="U36" i="1"/>
  <c r="J36" i="1"/>
  <c r="I36" i="1"/>
  <c r="T36" i="1"/>
  <c r="R36" i="1"/>
  <c r="S36" i="1"/>
  <c r="P36" i="1"/>
  <c r="N36" i="1"/>
  <c r="L36" i="1"/>
  <c r="R59" i="1"/>
  <c r="S59" i="1"/>
  <c r="R60" i="1"/>
  <c r="S60" i="1"/>
  <c r="R63" i="1"/>
  <c r="S63" i="1"/>
  <c r="R64" i="1"/>
  <c r="S64" i="1"/>
  <c r="R65" i="1"/>
  <c r="S65" i="1"/>
  <c r="S68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2" i="1"/>
  <c r="S2" i="1"/>
  <c r="P68" i="1"/>
  <c r="P69" i="1"/>
  <c r="U68" i="1"/>
  <c r="U69" i="1"/>
  <c r="N68" i="1"/>
  <c r="N69" i="1"/>
  <c r="I78" i="1"/>
  <c r="T78" i="1"/>
  <c r="U78" i="1"/>
  <c r="P78" i="1"/>
  <c r="N78" i="1"/>
  <c r="L78" i="1"/>
  <c r="J78" i="1"/>
  <c r="I77" i="1"/>
  <c r="T77" i="1"/>
  <c r="U77" i="1"/>
  <c r="P77" i="1"/>
  <c r="N77" i="1"/>
  <c r="L77" i="1"/>
  <c r="J77" i="1"/>
  <c r="I76" i="1"/>
  <c r="T76" i="1"/>
  <c r="U76" i="1"/>
  <c r="P76" i="1"/>
  <c r="N76" i="1"/>
  <c r="L76" i="1"/>
  <c r="J76" i="1"/>
  <c r="I75" i="1"/>
  <c r="T75" i="1"/>
  <c r="U75" i="1"/>
  <c r="P75" i="1"/>
  <c r="N75" i="1"/>
  <c r="L75" i="1"/>
  <c r="J75" i="1"/>
  <c r="I74" i="1"/>
  <c r="T74" i="1"/>
  <c r="U74" i="1"/>
  <c r="P74" i="1"/>
  <c r="N74" i="1"/>
  <c r="L74" i="1"/>
  <c r="J74" i="1"/>
  <c r="I73" i="1"/>
  <c r="T73" i="1"/>
  <c r="U73" i="1"/>
  <c r="P73" i="1"/>
  <c r="N73" i="1"/>
  <c r="L73" i="1"/>
  <c r="J73" i="1"/>
  <c r="I72" i="1"/>
  <c r="T72" i="1"/>
  <c r="U72" i="1"/>
  <c r="P72" i="1"/>
  <c r="N72" i="1"/>
  <c r="L72" i="1"/>
  <c r="J72" i="1"/>
  <c r="I71" i="1"/>
  <c r="T71" i="1"/>
  <c r="U71" i="1"/>
  <c r="P71" i="1"/>
  <c r="N71" i="1"/>
  <c r="L71" i="1"/>
  <c r="J71" i="1"/>
  <c r="I70" i="1"/>
  <c r="T70" i="1"/>
  <c r="U70" i="1"/>
  <c r="P70" i="1"/>
  <c r="N70" i="1"/>
  <c r="L70" i="1"/>
  <c r="J70" i="1"/>
  <c r="I65" i="1"/>
  <c r="T65" i="1"/>
  <c r="U65" i="1"/>
  <c r="P65" i="1"/>
  <c r="N65" i="1"/>
  <c r="L65" i="1"/>
  <c r="J65" i="1"/>
  <c r="I64" i="1"/>
  <c r="T64" i="1"/>
  <c r="U64" i="1"/>
  <c r="P64" i="1"/>
  <c r="N64" i="1"/>
  <c r="L64" i="1"/>
  <c r="J64" i="1"/>
  <c r="I63" i="1"/>
  <c r="T63" i="1"/>
  <c r="U63" i="1"/>
  <c r="P63" i="1"/>
  <c r="N63" i="1"/>
  <c r="L63" i="1"/>
  <c r="J63" i="1"/>
  <c r="I60" i="1"/>
  <c r="T60" i="1"/>
  <c r="U60" i="1"/>
  <c r="P60" i="1"/>
  <c r="N60" i="1"/>
  <c r="L60" i="1"/>
  <c r="J60" i="1"/>
  <c r="I59" i="1"/>
  <c r="T59" i="1"/>
  <c r="U59" i="1"/>
  <c r="P59" i="1"/>
  <c r="N59" i="1"/>
  <c r="L59" i="1"/>
  <c r="J59" i="1"/>
  <c r="I56" i="1"/>
  <c r="T56" i="1"/>
  <c r="U56" i="1"/>
  <c r="P56" i="1"/>
  <c r="N56" i="1"/>
  <c r="L56" i="1"/>
  <c r="J56" i="1"/>
  <c r="I55" i="1"/>
  <c r="T55" i="1"/>
  <c r="U55" i="1"/>
  <c r="P55" i="1"/>
  <c r="N55" i="1"/>
  <c r="L55" i="1"/>
  <c r="J55" i="1"/>
  <c r="I54" i="1"/>
  <c r="T54" i="1"/>
  <c r="U54" i="1"/>
  <c r="P54" i="1"/>
  <c r="N54" i="1"/>
  <c r="L54" i="1"/>
  <c r="J54" i="1"/>
  <c r="I53" i="1"/>
  <c r="T53" i="1"/>
  <c r="U53" i="1"/>
  <c r="P53" i="1"/>
  <c r="N53" i="1"/>
  <c r="L53" i="1"/>
  <c r="J53" i="1"/>
  <c r="I52" i="1"/>
  <c r="T52" i="1"/>
  <c r="U52" i="1"/>
  <c r="P52" i="1"/>
  <c r="N52" i="1"/>
  <c r="L52" i="1"/>
  <c r="J52" i="1"/>
  <c r="I51" i="1"/>
  <c r="T51" i="1"/>
  <c r="U51" i="1"/>
  <c r="P51" i="1"/>
  <c r="N51" i="1"/>
  <c r="L51" i="1"/>
  <c r="J51" i="1"/>
  <c r="I50" i="1"/>
  <c r="T50" i="1"/>
  <c r="U50" i="1"/>
  <c r="P50" i="1"/>
  <c r="N50" i="1"/>
  <c r="L50" i="1"/>
  <c r="J50" i="1"/>
  <c r="I49" i="1"/>
  <c r="T49" i="1"/>
  <c r="U49" i="1"/>
  <c r="P49" i="1"/>
  <c r="N49" i="1"/>
  <c r="L49" i="1"/>
  <c r="J49" i="1"/>
  <c r="I48" i="1"/>
  <c r="T48" i="1"/>
  <c r="U48" i="1"/>
  <c r="P48" i="1"/>
  <c r="N48" i="1"/>
  <c r="L48" i="1"/>
  <c r="J48" i="1"/>
  <c r="I47" i="1"/>
  <c r="T47" i="1"/>
  <c r="U47" i="1"/>
  <c r="P47" i="1"/>
  <c r="N47" i="1"/>
  <c r="L47" i="1"/>
  <c r="J47" i="1"/>
  <c r="I46" i="1"/>
  <c r="T46" i="1"/>
  <c r="U46" i="1"/>
  <c r="P46" i="1"/>
  <c r="N46" i="1"/>
  <c r="L46" i="1"/>
  <c r="J46" i="1"/>
  <c r="I45" i="1"/>
  <c r="T45" i="1"/>
  <c r="U45" i="1"/>
  <c r="P45" i="1"/>
  <c r="N45" i="1"/>
  <c r="L45" i="1"/>
  <c r="J45" i="1"/>
  <c r="I44" i="1"/>
  <c r="T44" i="1"/>
  <c r="U44" i="1"/>
  <c r="P44" i="1"/>
  <c r="N44" i="1"/>
  <c r="L44" i="1"/>
  <c r="J44" i="1"/>
  <c r="I43" i="1"/>
  <c r="T43" i="1"/>
  <c r="U43" i="1"/>
  <c r="P43" i="1"/>
  <c r="N43" i="1"/>
  <c r="L43" i="1"/>
  <c r="J43" i="1"/>
  <c r="I42" i="1"/>
  <c r="T42" i="1"/>
  <c r="U42" i="1"/>
  <c r="P42" i="1"/>
  <c r="N42" i="1"/>
  <c r="L42" i="1"/>
  <c r="J42" i="1"/>
  <c r="I41" i="1"/>
  <c r="T41" i="1"/>
  <c r="U41" i="1"/>
  <c r="P41" i="1"/>
  <c r="N41" i="1"/>
  <c r="L41" i="1"/>
  <c r="J41" i="1"/>
  <c r="I40" i="1"/>
  <c r="T40" i="1"/>
  <c r="U40" i="1"/>
  <c r="P40" i="1"/>
  <c r="N40" i="1"/>
  <c r="L40" i="1"/>
  <c r="J40" i="1"/>
  <c r="I39" i="1"/>
  <c r="T39" i="1"/>
  <c r="U39" i="1"/>
  <c r="P39" i="1"/>
  <c r="N39" i="1"/>
  <c r="L39" i="1"/>
  <c r="J39" i="1"/>
  <c r="I38" i="1"/>
  <c r="T38" i="1"/>
  <c r="U38" i="1"/>
  <c r="P38" i="1"/>
  <c r="N38" i="1"/>
  <c r="L38" i="1"/>
  <c r="J38" i="1"/>
  <c r="I37" i="1"/>
  <c r="T37" i="1"/>
  <c r="U37" i="1"/>
  <c r="P37" i="1"/>
  <c r="N37" i="1"/>
  <c r="L37" i="1"/>
  <c r="J37" i="1"/>
  <c r="I35" i="1"/>
  <c r="T35" i="1"/>
  <c r="U35" i="1"/>
  <c r="P35" i="1"/>
  <c r="N35" i="1"/>
  <c r="L35" i="1"/>
  <c r="J35" i="1"/>
  <c r="I34" i="1"/>
  <c r="T34" i="1"/>
  <c r="U34" i="1"/>
  <c r="P34" i="1"/>
  <c r="N34" i="1"/>
  <c r="L34" i="1"/>
  <c r="J34" i="1"/>
  <c r="I33" i="1"/>
  <c r="T33" i="1"/>
  <c r="U33" i="1"/>
  <c r="P33" i="1"/>
  <c r="N33" i="1"/>
  <c r="L33" i="1"/>
  <c r="J33" i="1"/>
  <c r="I32" i="1"/>
  <c r="T32" i="1"/>
  <c r="U32" i="1"/>
  <c r="P32" i="1"/>
  <c r="N32" i="1"/>
  <c r="L32" i="1"/>
  <c r="J32" i="1"/>
  <c r="I31" i="1"/>
  <c r="T31" i="1"/>
  <c r="U31" i="1"/>
  <c r="P31" i="1"/>
  <c r="N31" i="1"/>
  <c r="L31" i="1"/>
  <c r="J31" i="1"/>
  <c r="I30" i="1"/>
  <c r="T30" i="1"/>
  <c r="U30" i="1"/>
  <c r="P30" i="1"/>
  <c r="N30" i="1"/>
  <c r="L30" i="1"/>
  <c r="J30" i="1"/>
  <c r="I29" i="1"/>
  <c r="T29" i="1"/>
  <c r="U29" i="1"/>
  <c r="P29" i="1"/>
  <c r="N29" i="1"/>
  <c r="L29" i="1"/>
  <c r="J29" i="1"/>
  <c r="I28" i="1"/>
  <c r="T28" i="1"/>
  <c r="U28" i="1"/>
  <c r="P28" i="1"/>
  <c r="N28" i="1"/>
  <c r="L28" i="1"/>
  <c r="J28" i="1"/>
  <c r="I27" i="1"/>
  <c r="T27" i="1"/>
  <c r="U27" i="1"/>
  <c r="P27" i="1"/>
  <c r="N27" i="1"/>
  <c r="L27" i="1"/>
  <c r="J27" i="1"/>
  <c r="I26" i="1"/>
  <c r="T26" i="1"/>
  <c r="U26" i="1"/>
  <c r="P26" i="1"/>
  <c r="N26" i="1"/>
  <c r="L26" i="1"/>
  <c r="J26" i="1"/>
  <c r="I25" i="1"/>
  <c r="T25" i="1"/>
  <c r="U25" i="1"/>
  <c r="P25" i="1"/>
  <c r="N25" i="1"/>
  <c r="L25" i="1"/>
  <c r="J25" i="1"/>
  <c r="I24" i="1"/>
  <c r="T24" i="1"/>
  <c r="U24" i="1"/>
  <c r="P24" i="1"/>
  <c r="N24" i="1"/>
  <c r="L24" i="1"/>
  <c r="J24" i="1"/>
  <c r="I23" i="1"/>
  <c r="T23" i="1"/>
  <c r="U23" i="1"/>
  <c r="P23" i="1"/>
  <c r="N23" i="1"/>
  <c r="L23" i="1"/>
  <c r="J23" i="1"/>
  <c r="I22" i="1"/>
  <c r="T22" i="1"/>
  <c r="U22" i="1"/>
  <c r="P22" i="1"/>
  <c r="N22" i="1"/>
  <c r="L22" i="1"/>
  <c r="J22" i="1"/>
  <c r="I21" i="1"/>
  <c r="T21" i="1"/>
  <c r="U21" i="1"/>
  <c r="P21" i="1"/>
  <c r="N21" i="1"/>
  <c r="L21" i="1"/>
  <c r="J21" i="1"/>
  <c r="I20" i="1"/>
  <c r="T20" i="1"/>
  <c r="U20" i="1"/>
  <c r="P20" i="1"/>
  <c r="N20" i="1"/>
  <c r="L20" i="1"/>
  <c r="J20" i="1"/>
  <c r="I19" i="1"/>
  <c r="T19" i="1"/>
  <c r="U19" i="1"/>
  <c r="P19" i="1"/>
  <c r="N19" i="1"/>
  <c r="L19" i="1"/>
  <c r="J19" i="1"/>
  <c r="I18" i="1"/>
  <c r="T18" i="1"/>
  <c r="U18" i="1"/>
  <c r="P18" i="1"/>
  <c r="N18" i="1"/>
  <c r="L18" i="1"/>
  <c r="J18" i="1"/>
  <c r="I17" i="1"/>
  <c r="T17" i="1"/>
  <c r="U17" i="1"/>
  <c r="P17" i="1"/>
  <c r="N17" i="1"/>
  <c r="L17" i="1"/>
  <c r="J17" i="1"/>
  <c r="I16" i="1"/>
  <c r="T16" i="1"/>
  <c r="U16" i="1"/>
  <c r="P16" i="1"/>
  <c r="N16" i="1"/>
  <c r="L16" i="1"/>
  <c r="J16" i="1"/>
  <c r="I15" i="1"/>
  <c r="T15" i="1"/>
  <c r="U15" i="1"/>
  <c r="P15" i="1"/>
  <c r="N15" i="1"/>
  <c r="L15" i="1"/>
  <c r="J15" i="1"/>
  <c r="I14" i="1"/>
  <c r="T14" i="1"/>
  <c r="U14" i="1"/>
  <c r="P14" i="1"/>
  <c r="N14" i="1"/>
  <c r="L14" i="1"/>
  <c r="J14" i="1"/>
  <c r="I13" i="1"/>
  <c r="T13" i="1"/>
  <c r="U13" i="1"/>
  <c r="P13" i="1"/>
  <c r="N13" i="1"/>
  <c r="L13" i="1"/>
  <c r="J13" i="1"/>
  <c r="I12" i="1"/>
  <c r="T12" i="1"/>
  <c r="U12" i="1"/>
  <c r="P12" i="1"/>
  <c r="N12" i="1"/>
  <c r="L12" i="1"/>
  <c r="J12" i="1"/>
  <c r="I11" i="1"/>
  <c r="T11" i="1"/>
  <c r="U11" i="1"/>
  <c r="P11" i="1"/>
  <c r="N11" i="1"/>
  <c r="L11" i="1"/>
  <c r="J11" i="1"/>
  <c r="I10" i="1"/>
  <c r="T10" i="1"/>
  <c r="U10" i="1"/>
  <c r="P10" i="1"/>
  <c r="N10" i="1"/>
  <c r="L10" i="1"/>
  <c r="J10" i="1"/>
  <c r="I9" i="1"/>
  <c r="T9" i="1"/>
  <c r="U9" i="1"/>
  <c r="P9" i="1"/>
  <c r="N9" i="1"/>
  <c r="L9" i="1"/>
  <c r="J9" i="1"/>
  <c r="I8" i="1"/>
  <c r="T8" i="1"/>
  <c r="U8" i="1"/>
  <c r="P8" i="1"/>
  <c r="N8" i="1"/>
  <c r="L8" i="1"/>
  <c r="J8" i="1"/>
  <c r="I7" i="1"/>
  <c r="T7" i="1"/>
  <c r="U7" i="1"/>
  <c r="P7" i="1"/>
  <c r="N7" i="1"/>
  <c r="L7" i="1"/>
  <c r="J7" i="1"/>
  <c r="I6" i="1"/>
  <c r="T6" i="1"/>
  <c r="U6" i="1"/>
  <c r="P6" i="1"/>
  <c r="N6" i="1"/>
  <c r="L6" i="1"/>
  <c r="J6" i="1"/>
  <c r="I5" i="1"/>
  <c r="T5" i="1"/>
  <c r="U5" i="1"/>
  <c r="P5" i="1"/>
  <c r="N5" i="1"/>
  <c r="L5" i="1"/>
  <c r="J5" i="1"/>
  <c r="I4" i="1"/>
  <c r="T4" i="1"/>
  <c r="U4" i="1"/>
  <c r="P4" i="1"/>
  <c r="N4" i="1"/>
  <c r="L4" i="1"/>
  <c r="J4" i="1"/>
  <c r="I3" i="1"/>
  <c r="T3" i="1"/>
  <c r="U3" i="1"/>
  <c r="P3" i="1"/>
  <c r="N3" i="1"/>
  <c r="L3" i="1"/>
  <c r="J3" i="1"/>
  <c r="I2" i="1"/>
  <c r="T2" i="1"/>
  <c r="U2" i="1"/>
  <c r="P2" i="1"/>
  <c r="N2" i="1"/>
  <c r="L2" i="1"/>
  <c r="J2" i="1"/>
  <c r="D18" i="4"/>
  <c r="R8" i="3"/>
  <c r="S8" i="3"/>
  <c r="T8" i="3"/>
  <c r="U8" i="3"/>
  <c r="I8" i="3"/>
  <c r="J8" i="3"/>
  <c r="P8" i="3"/>
  <c r="N8" i="3"/>
  <c r="L8" i="3"/>
  <c r="I19" i="3"/>
  <c r="R19" i="3"/>
  <c r="T19" i="3"/>
  <c r="U19" i="3"/>
  <c r="S19" i="3"/>
  <c r="P19" i="3"/>
  <c r="N19" i="3"/>
  <c r="L19" i="3"/>
  <c r="J19" i="3"/>
  <c r="D4" i="4"/>
  <c r="F4" i="4"/>
  <c r="D5" i="4"/>
  <c r="F5" i="4"/>
  <c r="D6" i="4"/>
  <c r="F6" i="4"/>
  <c r="D7" i="4"/>
  <c r="F7" i="4"/>
  <c r="D8" i="4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15" i="4"/>
  <c r="F15" i="4"/>
  <c r="D16" i="4"/>
  <c r="F16" i="4"/>
  <c r="D17" i="4"/>
  <c r="F17" i="4"/>
  <c r="D19" i="4"/>
  <c r="F19" i="4"/>
  <c r="D20" i="4"/>
  <c r="F20" i="4"/>
  <c r="D21" i="4"/>
  <c r="F21" i="4"/>
  <c r="D22" i="4"/>
  <c r="F22" i="4"/>
  <c r="D23" i="4"/>
  <c r="F23" i="4"/>
  <c r="D24" i="4"/>
  <c r="F24" i="4"/>
  <c r="D25" i="4"/>
  <c r="F25" i="4"/>
  <c r="D26" i="4"/>
  <c r="F26" i="4"/>
  <c r="D27" i="4"/>
  <c r="F27" i="4"/>
  <c r="D28" i="4"/>
  <c r="F28" i="4"/>
  <c r="D29" i="4"/>
  <c r="F29" i="4"/>
  <c r="D30" i="4"/>
  <c r="F30" i="4"/>
  <c r="D31" i="4"/>
  <c r="F31" i="4"/>
  <c r="D32" i="4"/>
  <c r="F32" i="4"/>
  <c r="D33" i="4"/>
  <c r="F33" i="4"/>
  <c r="D34" i="4"/>
  <c r="F34" i="4"/>
  <c r="D35" i="4"/>
  <c r="F35" i="4"/>
  <c r="D36" i="4"/>
  <c r="F36" i="4"/>
  <c r="D37" i="4"/>
  <c r="F37" i="4"/>
  <c r="D38" i="4"/>
  <c r="F38" i="4"/>
  <c r="D39" i="4"/>
  <c r="F39" i="4"/>
  <c r="D40" i="4"/>
  <c r="F40" i="4"/>
  <c r="D41" i="4"/>
  <c r="F41" i="4"/>
  <c r="D42" i="4"/>
  <c r="F42" i="4"/>
  <c r="D43" i="4"/>
  <c r="F43" i="4"/>
  <c r="D44" i="4"/>
  <c r="F44" i="4"/>
  <c r="D45" i="4"/>
  <c r="F45" i="4"/>
  <c r="D46" i="4"/>
  <c r="F46" i="4"/>
  <c r="D47" i="4"/>
  <c r="F47" i="4"/>
  <c r="D48" i="4"/>
  <c r="F48" i="4"/>
  <c r="D49" i="4"/>
  <c r="F49" i="4"/>
  <c r="D50" i="4"/>
  <c r="F50" i="4"/>
  <c r="D51" i="4"/>
  <c r="F51" i="4"/>
  <c r="D52" i="4"/>
  <c r="F52" i="4"/>
  <c r="D53" i="4"/>
  <c r="F53" i="4"/>
  <c r="D54" i="4"/>
  <c r="F54" i="4"/>
  <c r="D55" i="4"/>
  <c r="F55" i="4"/>
  <c r="D56" i="4"/>
  <c r="F56" i="4"/>
  <c r="D57" i="4"/>
  <c r="F57" i="4"/>
  <c r="D58" i="4"/>
  <c r="F58" i="4"/>
  <c r="D59" i="4"/>
  <c r="F59" i="4"/>
  <c r="D60" i="4"/>
  <c r="F60" i="4"/>
  <c r="D61" i="4"/>
  <c r="F61" i="4"/>
  <c r="D62" i="4"/>
  <c r="F62" i="4"/>
  <c r="D63" i="4"/>
  <c r="F63" i="4"/>
  <c r="D64" i="4"/>
  <c r="F64" i="4"/>
  <c r="D65" i="4"/>
  <c r="F65" i="4"/>
  <c r="D66" i="4"/>
  <c r="F66" i="4"/>
  <c r="D67" i="4"/>
  <c r="F67" i="4"/>
  <c r="D68" i="4"/>
  <c r="F68" i="4"/>
  <c r="D69" i="4"/>
  <c r="F69" i="4"/>
  <c r="D70" i="4"/>
  <c r="F70" i="4"/>
  <c r="D71" i="4"/>
  <c r="F71" i="4"/>
  <c r="D72" i="4"/>
  <c r="F72" i="4"/>
  <c r="D73" i="4"/>
  <c r="F73" i="4"/>
  <c r="D3" i="4"/>
  <c r="F3" i="4"/>
  <c r="R3" i="3"/>
  <c r="S3" i="3"/>
  <c r="T3" i="3"/>
  <c r="U3" i="3"/>
  <c r="R4" i="3"/>
  <c r="S4" i="3"/>
  <c r="T4" i="3"/>
  <c r="U4" i="3"/>
  <c r="R5" i="3"/>
  <c r="S5" i="3"/>
  <c r="T5" i="3"/>
  <c r="U5" i="3"/>
  <c r="R6" i="3"/>
  <c r="S6" i="3"/>
  <c r="T6" i="3"/>
  <c r="U6" i="3"/>
  <c r="R7" i="3"/>
  <c r="S7" i="3"/>
  <c r="T7" i="3"/>
  <c r="U7" i="3"/>
  <c r="R9" i="3"/>
  <c r="S9" i="3"/>
  <c r="T9" i="3"/>
  <c r="U9" i="3"/>
  <c r="R10" i="3"/>
  <c r="S10" i="3"/>
  <c r="T10" i="3"/>
  <c r="U10" i="3"/>
  <c r="P3" i="3"/>
  <c r="P4" i="3"/>
  <c r="P5" i="3"/>
  <c r="P6" i="3"/>
  <c r="P7" i="3"/>
  <c r="P9" i="3"/>
  <c r="P10" i="3"/>
  <c r="N3" i="3"/>
  <c r="N4" i="3"/>
  <c r="N5" i="3"/>
  <c r="N6" i="3"/>
  <c r="N7" i="3"/>
  <c r="N9" i="3"/>
  <c r="N10" i="3"/>
  <c r="L3" i="3"/>
  <c r="L4" i="3"/>
  <c r="L5" i="3"/>
  <c r="L6" i="3"/>
  <c r="L7" i="3"/>
  <c r="L9" i="3"/>
  <c r="L10" i="3"/>
  <c r="I3" i="3"/>
  <c r="J3" i="3"/>
  <c r="I4" i="3"/>
  <c r="J4" i="3"/>
  <c r="I5" i="3"/>
  <c r="J5" i="3"/>
  <c r="I6" i="3"/>
  <c r="J6" i="3"/>
  <c r="I7" i="3"/>
  <c r="J7" i="3"/>
  <c r="I9" i="3"/>
  <c r="J9" i="3"/>
  <c r="I10" i="3"/>
  <c r="J10" i="3"/>
  <c r="I21" i="3"/>
  <c r="R21" i="3"/>
  <c r="T21" i="3"/>
  <c r="U21" i="3"/>
  <c r="S21" i="3"/>
  <c r="P21" i="3"/>
  <c r="N21" i="3"/>
  <c r="L21" i="3"/>
  <c r="J21" i="3"/>
  <c r="I20" i="3"/>
  <c r="R20" i="3"/>
  <c r="T20" i="3"/>
  <c r="U20" i="3"/>
  <c r="S20" i="3"/>
  <c r="P20" i="3"/>
  <c r="N20" i="3"/>
  <c r="L20" i="3"/>
  <c r="J20" i="3"/>
  <c r="I18" i="3"/>
  <c r="R18" i="3"/>
  <c r="T18" i="3"/>
  <c r="U18" i="3"/>
  <c r="S18" i="3"/>
  <c r="P18" i="3"/>
  <c r="N18" i="3"/>
  <c r="L18" i="3"/>
  <c r="J18" i="3"/>
  <c r="I17" i="3"/>
  <c r="R17" i="3"/>
  <c r="T17" i="3"/>
  <c r="U17" i="3"/>
  <c r="S17" i="3"/>
  <c r="P17" i="3"/>
  <c r="N17" i="3"/>
  <c r="L17" i="3"/>
  <c r="J17" i="3"/>
  <c r="I16" i="3"/>
  <c r="R16" i="3"/>
  <c r="T16" i="3"/>
  <c r="U16" i="3"/>
  <c r="S16" i="3"/>
  <c r="P16" i="3"/>
  <c r="N16" i="3"/>
  <c r="L16" i="3"/>
  <c r="J16" i="3"/>
  <c r="I15" i="3"/>
  <c r="R15" i="3"/>
  <c r="T15" i="3"/>
  <c r="U15" i="3"/>
  <c r="S15" i="3"/>
  <c r="P15" i="3"/>
  <c r="N15" i="3"/>
  <c r="L15" i="3"/>
  <c r="J15" i="3"/>
  <c r="I14" i="3"/>
  <c r="R14" i="3"/>
  <c r="T14" i="3"/>
  <c r="U14" i="3"/>
  <c r="S14" i="3"/>
  <c r="P14" i="3"/>
  <c r="N14" i="3"/>
  <c r="L14" i="3"/>
  <c r="J14" i="3"/>
  <c r="I13" i="3"/>
  <c r="R13" i="3"/>
  <c r="T13" i="3"/>
  <c r="U13" i="3"/>
  <c r="S13" i="3"/>
  <c r="P13" i="3"/>
  <c r="N13" i="3"/>
  <c r="L13" i="3"/>
  <c r="J13" i="3"/>
  <c r="I2" i="3"/>
  <c r="R2" i="3"/>
  <c r="T2" i="3"/>
  <c r="U2" i="3"/>
  <c r="S2" i="3"/>
  <c r="P2" i="3"/>
  <c r="N2" i="3"/>
  <c r="L2" i="3"/>
  <c r="J2" i="3"/>
</calcChain>
</file>

<file path=xl/sharedStrings.xml><?xml version="1.0" encoding="utf-8"?>
<sst xmlns="http://schemas.openxmlformats.org/spreadsheetml/2006/main" count="670" uniqueCount="244">
  <si>
    <t>Composite genome from Lake Mendota Epilimnion pan-assembly MEint.metabat.6647</t>
  </si>
  <si>
    <t>Composite genome from Trout Bog Epilimnion pan-assembly TBepi.metabat.2754</t>
  </si>
  <si>
    <t>Composite genome from Trout Bog Epilimnion pan-assembly TBepi.metabat.4163</t>
  </si>
  <si>
    <t>Composite genome from Trout Bog Hypolimnion pan-assembly TBhypo.metabat.3815</t>
  </si>
  <si>
    <t>Composite genome from Trout Bog Epilimnion pan-assembly TBepi.metabat.3475</t>
  </si>
  <si>
    <t>Composite genome from Trout Bog Epilimnion pan-assembly TBepi.metabat.149</t>
  </si>
  <si>
    <t>Composite genome from Lake Mendota Epilimnion pan-assembly MEint.metabat.1363</t>
  </si>
  <si>
    <t>Composite genome from Trout Bog Epilimnion pan-assembly TBepi.metabat.2973</t>
  </si>
  <si>
    <t>Composite genome from Trout Bog Hypolimnion pan-assembly TBhypo.metabat.3219</t>
  </si>
  <si>
    <t>Composite genome from Trout Bog Epilimnion pan-assembly TBepi.metabat.3256</t>
  </si>
  <si>
    <t>Composite genome from Lake Mendota Epilimnion pan-assembly MEint.metabat.3119</t>
  </si>
  <si>
    <t>Composite genome from Lake Mendota Epilimnion pan-assembly MEint.metabat.3864</t>
  </si>
  <si>
    <t>Composite genome from Lake Mendota Epilimnion pan-assembly MEint.metabat.2729</t>
  </si>
  <si>
    <t>Composite genome from Trout Bog Epilimnion pan-assembly TBepi.metabat.3207</t>
  </si>
  <si>
    <t>Composite genome from Trout Bog Hypolimnion pan-assembly TBhypo.metabat.3180</t>
  </si>
  <si>
    <t>Composite genome from Lake Mendota Epilimnion pan-assembly MEint.metabat.11576</t>
  </si>
  <si>
    <t>Composite genome from Trout Bog Hypolimnion pan-assembly TBhypo.metabat.680</t>
  </si>
  <si>
    <t>Composite genome from Lake Mendota Epilimnion pan-assembly MEint.metabat.1091</t>
  </si>
  <si>
    <t>Composite genome from Lake Mendota Epilimnion pan-assembly MEint.metabat.1953</t>
  </si>
  <si>
    <t>Composite genome from Lake Mendota Epilimnion pan-assembly MEint.metabat.885</t>
  </si>
  <si>
    <t>Composite genome from Trout Bog Hypolimnion pan-assembly TBhypo.metabat.3463</t>
  </si>
  <si>
    <t>Composite genome from Lake Mendota Epilimnion pan-assembly MEint.metabat.283</t>
  </si>
  <si>
    <t>Composite genome from Lake Mendota Epilimnion pan-assembly MEint.metabat.2297</t>
  </si>
  <si>
    <t>Composite genome from Trout Bog Hypolimnion pan-assembly TBhypo.metabat.9906</t>
  </si>
  <si>
    <t>Composite genome from Lake Mendota Epilimnion pan-assembly MEint.metabat.4252</t>
  </si>
  <si>
    <t>Composite genome from Trout Bog Epilimnion pan-assembly TBepi.metabat.2057.v2</t>
  </si>
  <si>
    <t>Composite genome from Trout Bog Hypolimnion pan-assembly TBhypo.metabat.3765.v2</t>
  </si>
  <si>
    <t>Composite genome from Lake Mendota Epilimnion pan-assembly MEint.metabat.2538</t>
  </si>
  <si>
    <t>Composite genome from Trout Bog Hypolimnion pan-assembly TBhypo.metabat.3838.v2</t>
  </si>
  <si>
    <t>Composite genome from Lake Mendota Epilimnion pan-assembly MEint.metabat.14260</t>
  </si>
  <si>
    <t>Composite genome from Trout Bog Epilimnion pan-assembly TBepi.metabat.4208</t>
  </si>
  <si>
    <t>Composite genome from Lake Mendota Epilimnion pan-assembly MEint.metabat.1719</t>
  </si>
  <si>
    <t>Composite genome from Trout Bog Hypolimnion pan-assembly TBhypo.metabat.2152</t>
  </si>
  <si>
    <t>Composite genome from Lake Mendota Epilimnion pan-assembly MEint.metabat.10152</t>
  </si>
  <si>
    <t>Composite genome from Lake Mendota Epilimnion pan-assembly MEint.metabat.3163</t>
  </si>
  <si>
    <t>AAA023D18</t>
  </si>
  <si>
    <t>AAA023J06</t>
  </si>
  <si>
    <t>AAA024D14</t>
  </si>
  <si>
    <t>AAA027J17</t>
  </si>
  <si>
    <t>AAA027L06</t>
  </si>
  <si>
    <t>AAA027M14</t>
  </si>
  <si>
    <t>AAA028A23</t>
  </si>
  <si>
    <t>AAA044N04</t>
  </si>
  <si>
    <t>AAA278I18</t>
  </si>
  <si>
    <t>AAA278O22</t>
  </si>
  <si>
    <t>AB141P03</t>
  </si>
  <si>
    <t>AAA027D23</t>
  </si>
  <si>
    <t>AAA027E14</t>
  </si>
  <si>
    <t>AAA027F04</t>
  </si>
  <si>
    <t>AAA027L17</t>
  </si>
  <si>
    <t>AAA028C09</t>
  </si>
  <si>
    <t>AAA028E20</t>
  </si>
  <si>
    <t>AAA028G02</t>
  </si>
  <si>
    <t>AAA028I14</t>
  </si>
  <si>
    <t>AAA028N15</t>
  </si>
  <si>
    <t>AAA028P02</t>
  </si>
  <si>
    <t>AAA041L13</t>
  </si>
  <si>
    <t>AAA044D11</t>
  </si>
  <si>
    <t>AAA044O16</t>
  </si>
  <si>
    <t>Full SAG ID</t>
  </si>
  <si>
    <t>IMG Taxon OID</t>
  </si>
  <si>
    <t>Lineage</t>
  </si>
  <si>
    <t>Clade</t>
  </si>
  <si>
    <t>Tribe</t>
  </si>
  <si>
    <t>Lake</t>
  </si>
  <si>
    <t>Contigs</t>
  </si>
  <si>
    <t>Genes</t>
  </si>
  <si>
    <t>Short name</t>
  </si>
  <si>
    <t>MEintmetabat10152</t>
  </si>
  <si>
    <t>MEintmetabat1091</t>
  </si>
  <si>
    <t>MEintmetabat11576</t>
  </si>
  <si>
    <t>MEintmetabat1363</t>
  </si>
  <si>
    <t>MEintmetabat14260</t>
  </si>
  <si>
    <t>MEintmetabat1719</t>
  </si>
  <si>
    <t>MEintmetabat1953</t>
  </si>
  <si>
    <t>MEintmetabat2297</t>
  </si>
  <si>
    <t>MEintmetabat2538</t>
  </si>
  <si>
    <t>MEintmetabat2729</t>
  </si>
  <si>
    <t>MEintmetabat283</t>
  </si>
  <si>
    <t>MEintmetabat3119</t>
  </si>
  <si>
    <t>MEintmetabat3163</t>
  </si>
  <si>
    <t>MEintmetabat3864</t>
  </si>
  <si>
    <t>MEintmetabat4252</t>
  </si>
  <si>
    <t>MEintmetabat6647</t>
  </si>
  <si>
    <t>MEintmetabat885</t>
  </si>
  <si>
    <t>TBepimetabat149</t>
  </si>
  <si>
    <t>TBepimetabat2057v2</t>
  </si>
  <si>
    <t>TBepimetabat2754</t>
  </si>
  <si>
    <t>TBepimetabat2973</t>
  </si>
  <si>
    <t>TBepimetabat3207</t>
  </si>
  <si>
    <t>TBepimetabat3256</t>
  </si>
  <si>
    <t>TBepimetabat3475</t>
  </si>
  <si>
    <t>TBepimetabat4163</t>
  </si>
  <si>
    <t>TBepimetabat4208</t>
  </si>
  <si>
    <t>TBhypometabat2152</t>
  </si>
  <si>
    <t>TBhypometabat3180</t>
  </si>
  <si>
    <t>TBhypometabat3219</t>
  </si>
  <si>
    <t>TBhypometabat3463</t>
  </si>
  <si>
    <t>TBhypometabat3765v2</t>
  </si>
  <si>
    <t>TBhypometabat3815</t>
  </si>
  <si>
    <t>TBhypometabat3838v2</t>
  </si>
  <si>
    <t>TBhypometabat680</t>
  </si>
  <si>
    <t>TBhypometabat9906</t>
  </si>
  <si>
    <t>acI</t>
  </si>
  <si>
    <t>acI-B</t>
  </si>
  <si>
    <t>acI-B1</t>
  </si>
  <si>
    <t>acI-A</t>
  </si>
  <si>
    <t>acI-A7</t>
  </si>
  <si>
    <t>acSTL</t>
  </si>
  <si>
    <t>acSTL-A</t>
  </si>
  <si>
    <t>acSTL-A1</t>
  </si>
  <si>
    <t>Mendota</t>
  </si>
  <si>
    <t>acI-A1</t>
  </si>
  <si>
    <t>acI-A6</t>
  </si>
  <si>
    <t>acTH1</t>
  </si>
  <si>
    <t>acTH1-A</t>
  </si>
  <si>
    <t>acTH1-A1</t>
  </si>
  <si>
    <t>Damariscotta</t>
  </si>
  <si>
    <t>acI-B4</t>
  </si>
  <si>
    <t>acIV</t>
  </si>
  <si>
    <t>acIV-A</t>
  </si>
  <si>
    <t>Iluma-A2</t>
  </si>
  <si>
    <t>acIV-B</t>
  </si>
  <si>
    <t>Iluma-B1</t>
  </si>
  <si>
    <t>Luna1</t>
  </si>
  <si>
    <t>Luna1-A</t>
  </si>
  <si>
    <t>Luna1-A4</t>
  </si>
  <si>
    <t>acI-A5</t>
  </si>
  <si>
    <t>Luna1-A2</t>
  </si>
  <si>
    <t>AAA023-D18</t>
  </si>
  <si>
    <t>AAA023-J06</t>
  </si>
  <si>
    <t>AAA024-D14</t>
  </si>
  <si>
    <t>AP AAA027-D23 1336627476390</t>
  </si>
  <si>
    <t>AP AAA027-E141372485236388</t>
  </si>
  <si>
    <t>AP AAA027-F041372485236631</t>
  </si>
  <si>
    <t>AAA027-J17</t>
  </si>
  <si>
    <t>AAA027-L06</t>
  </si>
  <si>
    <t>AP AAA027-L171372485236418</t>
  </si>
  <si>
    <t>AAA027-M14</t>
  </si>
  <si>
    <t>AAA028-A23</t>
  </si>
  <si>
    <t>AP AAA028-C091372485236558</t>
  </si>
  <si>
    <t>AP AAA028-E201372485236492</t>
  </si>
  <si>
    <t>AP AAA028-G021372485236668</t>
  </si>
  <si>
    <t>AP AAA028-I14 1336627476741</t>
  </si>
  <si>
    <t>AP AAA028-N15 1336627476846</t>
  </si>
  <si>
    <t>AP AAA028-P021372485236594</t>
  </si>
  <si>
    <t>AP AAA041_L131340131116156</t>
  </si>
  <si>
    <t>AP AAA044-D11 1336627476897</t>
  </si>
  <si>
    <t>AAA044-N04</t>
  </si>
  <si>
    <t>AP AAA044-O161372485236703</t>
  </si>
  <si>
    <t>AAA278-I18</t>
  </si>
  <si>
    <t>AAA278-O22</t>
  </si>
  <si>
    <t>AB141-P03</t>
  </si>
  <si>
    <t>Total Bases
(MB)</t>
  </si>
  <si>
    <t>Fraction
GC Content</t>
  </si>
  <si>
    <t>Estimated
Completeness</t>
  </si>
  <si>
    <t>Phylosift
Marker Genes</t>
  </si>
  <si>
    <t>Est. Genome
Size (MB)</t>
  </si>
  <si>
    <t>Total
Bases</t>
  </si>
  <si>
    <t>actinobacterium SCGC AAA027-E14 (contamination screened)</t>
  </si>
  <si>
    <t>actinobacterium SCGC AAA027-F04 (contamination screened)</t>
  </si>
  <si>
    <t>actinobacterium SCGC AAA027-L17 (contamination screened)</t>
  </si>
  <si>
    <t>actinobacterium SCGC AAA028-C09 (contamination screened)</t>
  </si>
  <si>
    <t>actinobacterium SCGC AAA028-E20 (contamination screened)</t>
  </si>
  <si>
    <t>actinobacterium SCGC AAA028-G02 (contamination screened)</t>
  </si>
  <si>
    <t>actinobacterium SCGC AAA028-P02 (contamination screened)</t>
  </si>
  <si>
    <t>actinobacterium SCGC AAA044-O16 (contamination screened)</t>
  </si>
  <si>
    <t>acMicro-1</t>
  </si>
  <si>
    <t>acMicro-4</t>
  </si>
  <si>
    <t>acAMD-2</t>
  </si>
  <si>
    <t>acAMD-5</t>
  </si>
  <si>
    <t>acAcidi</t>
  </si>
  <si>
    <t>acIB-AMD-6</t>
  </si>
  <si>
    <t>acIB-AMD-7</t>
  </si>
  <si>
    <t>bin_10</t>
  </si>
  <si>
    <t>bin_15</t>
  </si>
  <si>
    <t>N/A</t>
  </si>
  <si>
    <t>bin_7_acI-B2</t>
  </si>
  <si>
    <t>bin_29_2_acIII</t>
  </si>
  <si>
    <t>acIII</t>
  </si>
  <si>
    <t>acI-B2</t>
  </si>
  <si>
    <t>Percent</t>
  </si>
  <si>
    <t>Phylosift</t>
  </si>
  <si>
    <t>Phylophlan</t>
  </si>
  <si>
    <t>Marker Genes (of 37)</t>
  </si>
  <si>
    <t>Marker Genes (of 400)</t>
  </si>
  <si>
    <t>AAA028K15</t>
  </si>
  <si>
    <t>AP AAA028-K151372485236459</t>
  </si>
  <si>
    <t>Iluma-B2</t>
  </si>
  <si>
    <t>actinobacterium SCGC AAA028-K15 (contamination screened)</t>
  </si>
  <si>
    <t>MEint10152</t>
  </si>
  <si>
    <t>MEint1091</t>
  </si>
  <si>
    <t>MEint11576</t>
  </si>
  <si>
    <t>MEint1363</t>
  </si>
  <si>
    <t>MEint14260</t>
  </si>
  <si>
    <t>MEint1719</t>
  </si>
  <si>
    <t>MEint1953</t>
  </si>
  <si>
    <t>MEint2297</t>
  </si>
  <si>
    <t>MEint2538</t>
  </si>
  <si>
    <t>MEint2729</t>
  </si>
  <si>
    <t>MEint283</t>
  </si>
  <si>
    <t>MEint3119</t>
  </si>
  <si>
    <t>MEint3163</t>
  </si>
  <si>
    <t>MEint3864</t>
  </si>
  <si>
    <t>MEint4252</t>
  </si>
  <si>
    <t>MEint6647</t>
  </si>
  <si>
    <t>MEint885</t>
  </si>
  <si>
    <t>TBepi149</t>
  </si>
  <si>
    <t>TBepi2754</t>
  </si>
  <si>
    <t>TBepi2973</t>
  </si>
  <si>
    <t>TBepi3207</t>
  </si>
  <si>
    <t>TBepi3256</t>
  </si>
  <si>
    <t>TBepi3475</t>
  </si>
  <si>
    <t>TBepi4163</t>
  </si>
  <si>
    <t>TBepi4208</t>
  </si>
  <si>
    <t>TBhypo2152</t>
  </si>
  <si>
    <t>TBhypo3180</t>
  </si>
  <si>
    <t>TBhypo3219</t>
  </si>
  <si>
    <t>TBhypo3463</t>
  </si>
  <si>
    <t>TBhypo3815</t>
  </si>
  <si>
    <t>TBhypo680</t>
  </si>
  <si>
    <t>TBhypo9906</t>
  </si>
  <si>
    <t>Cluster Poorly</t>
  </si>
  <si>
    <t>Justification</t>
  </si>
  <si>
    <t>16S</t>
  </si>
  <si>
    <t>Clustering</t>
  </si>
  <si>
    <t>acI-C</t>
  </si>
  <si>
    <t>Unknown</t>
  </si>
  <si>
    <t>acV</t>
  </si>
  <si>
    <t>Reference</t>
  </si>
  <si>
    <t>Taxonomy, Clustering</t>
  </si>
  <si>
    <t>Taxonomy</t>
  </si>
  <si>
    <t>acMicro</t>
  </si>
  <si>
    <t>New group</t>
  </si>
  <si>
    <t>acTH2</t>
  </si>
  <si>
    <t>acTH2-A</t>
  </si>
  <si>
    <t>Myco</t>
  </si>
  <si>
    <t>Full Sample Name</t>
  </si>
  <si>
    <t>TBepi2057v2</t>
  </si>
  <si>
    <t>TBhypo3838v2</t>
  </si>
  <si>
    <t>TBhypo3765v2</t>
  </si>
  <si>
    <t>Other Genomes</t>
  </si>
  <si>
    <t>Too Small To Cluster</t>
  </si>
  <si>
    <t>AP actinobacterium SCGC AAA028-K151372485236459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</si>
</sst>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MU Serif Roman"/>
    </font>
    <font>
      <sz val="12"/>
      <color rgb="FF000000"/>
      <name val="CMU Serif Roman"/>
    </font>
    <font>
      <sz val="12"/>
      <color theme="1"/>
      <name val="CMU Serif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center" wrapText="1"/>
    </xf>
    <xf numFmtId="0" fontId="1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horizontal="center" wrapText="1"/>
    </xf>
    <xf numFmtId="0" fontId="5" fillId="0" borderId="0" xfId="0" applyFont="1"/>
  </cellXfs>
  <cellStyles count="5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1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workbookViewId="0">
      <pane ySplit="1" topLeftCell="A2" activePane="bottomLeft" state="frozen"/>
      <selection pane="bottomLeft"/>
    </sheetView>
  </sheetViews>
  <sheetFormatPr baseColWidth="10" defaultRowHeight="17" x14ac:dyDescent="0"/>
  <cols>
    <col min="1" max="1" width="20" style="16" bestFit="1" customWidth="1"/>
    <col min="2" max="2" width="79.1640625" style="16" bestFit="1" customWidth="1"/>
    <col min="3" max="3" width="18.1640625" style="16" bestFit="1" customWidth="1"/>
    <col min="4" max="5" width="9.5" style="16" customWidth="1"/>
    <col min="6" max="6" width="10.1640625" style="16" bestFit="1" customWidth="1"/>
    <col min="7" max="7" width="20.33203125" style="16" bestFit="1" customWidth="1"/>
    <col min="8" max="8" width="8.1640625" style="16" bestFit="1" customWidth="1"/>
    <col min="9" max="10" width="12.83203125" style="16" bestFit="1" customWidth="1"/>
    <col min="11" max="12" width="8.5" style="16" bestFit="1" customWidth="1"/>
    <col min="13" max="14" width="7" style="16" bestFit="1" customWidth="1"/>
    <col min="15" max="16" width="13.5" style="16" bestFit="1" customWidth="1"/>
    <col min="17" max="17" width="15.5" style="16" bestFit="1" customWidth="1"/>
    <col min="18" max="19" width="15" style="16" bestFit="1" customWidth="1"/>
    <col min="20" max="21" width="14.1640625" style="16" bestFit="1" customWidth="1"/>
    <col min="22" max="22" width="11.1640625" style="16" bestFit="1" customWidth="1"/>
    <col min="23" max="16384" width="10.83203125" style="16"/>
  </cols>
  <sheetData>
    <row r="1" spans="1:22" s="21" customFormat="1" ht="36">
      <c r="A1" s="11" t="s">
        <v>67</v>
      </c>
      <c r="B1" s="11" t="s">
        <v>237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223</v>
      </c>
      <c r="H1" s="12" t="s">
        <v>158</v>
      </c>
      <c r="I1" s="12" t="s">
        <v>153</v>
      </c>
      <c r="J1" s="12" t="s">
        <v>153</v>
      </c>
      <c r="K1" s="11" t="s">
        <v>65</v>
      </c>
      <c r="L1" s="11" t="s">
        <v>65</v>
      </c>
      <c r="M1" s="11" t="s">
        <v>66</v>
      </c>
      <c r="N1" s="11" t="s">
        <v>66</v>
      </c>
      <c r="O1" s="12" t="s">
        <v>154</v>
      </c>
      <c r="P1" s="12" t="s">
        <v>154</v>
      </c>
      <c r="Q1" s="12" t="s">
        <v>156</v>
      </c>
      <c r="R1" s="12" t="s">
        <v>155</v>
      </c>
      <c r="S1" s="12" t="s">
        <v>155</v>
      </c>
      <c r="T1" s="12" t="s">
        <v>157</v>
      </c>
      <c r="U1" s="12" t="s">
        <v>157</v>
      </c>
      <c r="V1" s="12" t="s">
        <v>229</v>
      </c>
    </row>
    <row r="2" spans="1:22">
      <c r="A2" s="13" t="s">
        <v>40</v>
      </c>
      <c r="B2" s="14" t="s">
        <v>138</v>
      </c>
      <c r="C2" s="14">
        <v>2236661003</v>
      </c>
      <c r="D2" s="13" t="s">
        <v>103</v>
      </c>
      <c r="E2" s="13" t="s">
        <v>106</v>
      </c>
      <c r="F2" s="13" t="s">
        <v>112</v>
      </c>
      <c r="G2" s="13" t="s">
        <v>224</v>
      </c>
      <c r="H2" s="14">
        <v>822296</v>
      </c>
      <c r="I2" s="15">
        <f t="shared" ref="I2:I33" si="0">H2/1000000</f>
        <v>0.82229600000000003</v>
      </c>
      <c r="J2" s="15">
        <f t="shared" ref="J2:J33" si="1">I2</f>
        <v>0.82229600000000003</v>
      </c>
      <c r="K2" s="14">
        <v>22</v>
      </c>
      <c r="L2" s="14">
        <f t="shared" ref="L2:L33" si="2">K2</f>
        <v>22</v>
      </c>
      <c r="M2" s="14">
        <v>863</v>
      </c>
      <c r="N2" s="14">
        <f t="shared" ref="N2:N33" si="3">M2</f>
        <v>863</v>
      </c>
      <c r="O2" s="14">
        <v>0.47</v>
      </c>
      <c r="P2" s="14">
        <f t="shared" ref="P2:P33" si="4">O2</f>
        <v>0.47</v>
      </c>
      <c r="Q2" s="14">
        <v>2</v>
      </c>
      <c r="R2" s="15">
        <f t="shared" ref="R2:R33" si="5">Q2/37</f>
        <v>5.4054054054054057E-2</v>
      </c>
      <c r="S2" s="15">
        <f>R2</f>
        <v>5.4054054054054057E-2</v>
      </c>
      <c r="T2" s="15">
        <f t="shared" ref="T2:T33" si="6">I2/R2</f>
        <v>15.212475999999999</v>
      </c>
      <c r="U2" s="15">
        <f t="shared" ref="U2:U33" si="7">T2</f>
        <v>15.212475999999999</v>
      </c>
      <c r="V2" s="16">
        <v>3</v>
      </c>
    </row>
    <row r="3" spans="1:22">
      <c r="A3" s="13" t="s">
        <v>44</v>
      </c>
      <c r="B3" s="14" t="s">
        <v>151</v>
      </c>
      <c r="C3" s="14">
        <v>2236661007</v>
      </c>
      <c r="D3" s="13" t="s">
        <v>103</v>
      </c>
      <c r="E3" s="13" t="s">
        <v>106</v>
      </c>
      <c r="F3" s="13" t="s">
        <v>112</v>
      </c>
      <c r="G3" s="13" t="s">
        <v>224</v>
      </c>
      <c r="H3" s="14">
        <v>1138490</v>
      </c>
      <c r="I3" s="15">
        <f t="shared" si="0"/>
        <v>1.13849</v>
      </c>
      <c r="J3" s="15">
        <f t="shared" si="1"/>
        <v>1.13849</v>
      </c>
      <c r="K3" s="14">
        <v>43</v>
      </c>
      <c r="L3" s="14">
        <f t="shared" si="2"/>
        <v>43</v>
      </c>
      <c r="M3" s="14">
        <v>1238</v>
      </c>
      <c r="N3" s="14">
        <f t="shared" si="3"/>
        <v>1238</v>
      </c>
      <c r="O3" s="14">
        <v>0.48</v>
      </c>
      <c r="P3" s="14">
        <f t="shared" si="4"/>
        <v>0.48</v>
      </c>
      <c r="Q3" s="14">
        <v>36</v>
      </c>
      <c r="R3" s="15">
        <f t="shared" si="5"/>
        <v>0.97297297297297303</v>
      </c>
      <c r="S3" s="15">
        <f t="shared" ref="S3:S65" si="8">R3</f>
        <v>0.97297297297297303</v>
      </c>
      <c r="T3" s="15">
        <f t="shared" si="6"/>
        <v>1.1701147222222221</v>
      </c>
      <c r="U3" s="15">
        <f t="shared" si="7"/>
        <v>1.1701147222222221</v>
      </c>
      <c r="V3" s="16">
        <v>3</v>
      </c>
    </row>
    <row r="4" spans="1:22">
      <c r="A4" s="13" t="s">
        <v>52</v>
      </c>
      <c r="B4" s="14" t="s">
        <v>142</v>
      </c>
      <c r="C4" s="14">
        <v>2606217190</v>
      </c>
      <c r="D4" s="14" t="s">
        <v>103</v>
      </c>
      <c r="E4" s="14" t="s">
        <v>106</v>
      </c>
      <c r="F4" s="14" t="s">
        <v>127</v>
      </c>
      <c r="G4" s="13" t="s">
        <v>224</v>
      </c>
      <c r="H4" s="14">
        <v>1347568</v>
      </c>
      <c r="I4" s="15">
        <f t="shared" si="0"/>
        <v>1.3475680000000001</v>
      </c>
      <c r="J4" s="15">
        <f t="shared" si="1"/>
        <v>1.3475680000000001</v>
      </c>
      <c r="K4" s="14">
        <v>35</v>
      </c>
      <c r="L4" s="14">
        <f t="shared" si="2"/>
        <v>35</v>
      </c>
      <c r="M4" s="14">
        <v>1386</v>
      </c>
      <c r="N4" s="14">
        <f t="shared" si="3"/>
        <v>1386</v>
      </c>
      <c r="O4" s="14">
        <v>0.46</v>
      </c>
      <c r="P4" s="14">
        <f t="shared" si="4"/>
        <v>0.46</v>
      </c>
      <c r="Q4" s="14">
        <v>35</v>
      </c>
      <c r="R4" s="15">
        <f t="shared" si="5"/>
        <v>0.94594594594594594</v>
      </c>
      <c r="S4" s="15">
        <f t="shared" si="8"/>
        <v>0.94594594594594594</v>
      </c>
      <c r="T4" s="15">
        <f t="shared" si="6"/>
        <v>1.4245718857142857</v>
      </c>
      <c r="U4" s="15">
        <f t="shared" si="7"/>
        <v>1.4245718857142857</v>
      </c>
      <c r="V4" s="16">
        <v>6</v>
      </c>
    </row>
    <row r="5" spans="1:22">
      <c r="A5" s="13" t="s">
        <v>58</v>
      </c>
      <c r="B5" s="14" t="s">
        <v>149</v>
      </c>
      <c r="C5" s="14">
        <v>2606217199</v>
      </c>
      <c r="D5" s="14" t="s">
        <v>103</v>
      </c>
      <c r="E5" s="14" t="s">
        <v>106</v>
      </c>
      <c r="F5" s="14" t="s">
        <v>127</v>
      </c>
      <c r="G5" s="13" t="s">
        <v>224</v>
      </c>
      <c r="H5" s="14">
        <v>1412935</v>
      </c>
      <c r="I5" s="15">
        <f t="shared" si="0"/>
        <v>1.4129350000000001</v>
      </c>
      <c r="J5" s="15">
        <f t="shared" si="1"/>
        <v>1.4129350000000001</v>
      </c>
      <c r="K5" s="14">
        <v>35</v>
      </c>
      <c r="L5" s="14">
        <f t="shared" si="2"/>
        <v>35</v>
      </c>
      <c r="M5" s="14">
        <v>1438</v>
      </c>
      <c r="N5" s="14">
        <f t="shared" si="3"/>
        <v>1438</v>
      </c>
      <c r="O5" s="14">
        <v>0.46</v>
      </c>
      <c r="P5" s="14">
        <f t="shared" si="4"/>
        <v>0.46</v>
      </c>
      <c r="Q5" s="14">
        <v>36</v>
      </c>
      <c r="R5" s="15">
        <f t="shared" si="5"/>
        <v>0.97297297297297303</v>
      </c>
      <c r="S5" s="15">
        <f t="shared" si="8"/>
        <v>0.97297297297297303</v>
      </c>
      <c r="T5" s="15">
        <f t="shared" si="6"/>
        <v>1.4521831944444443</v>
      </c>
      <c r="U5" s="15">
        <f t="shared" si="7"/>
        <v>1.4521831944444443</v>
      </c>
      <c r="V5" s="16">
        <v>6</v>
      </c>
    </row>
    <row r="6" spans="1:22">
      <c r="A6" s="13" t="s">
        <v>51</v>
      </c>
      <c r="B6" s="14" t="s">
        <v>141</v>
      </c>
      <c r="C6" s="14">
        <v>2602042079</v>
      </c>
      <c r="D6" s="14" t="s">
        <v>103</v>
      </c>
      <c r="E6" s="14" t="s">
        <v>106</v>
      </c>
      <c r="F6" s="14" t="s">
        <v>113</v>
      </c>
      <c r="G6" s="13" t="s">
        <v>224</v>
      </c>
      <c r="H6" s="14">
        <v>884811</v>
      </c>
      <c r="I6" s="15">
        <f t="shared" si="0"/>
        <v>0.88481100000000001</v>
      </c>
      <c r="J6" s="15">
        <f t="shared" si="1"/>
        <v>0.88481100000000001</v>
      </c>
      <c r="K6" s="14">
        <v>51</v>
      </c>
      <c r="L6" s="14">
        <f t="shared" si="2"/>
        <v>51</v>
      </c>
      <c r="M6" s="14">
        <v>953</v>
      </c>
      <c r="N6" s="14">
        <f t="shared" si="3"/>
        <v>953</v>
      </c>
      <c r="O6" s="14">
        <v>0.46</v>
      </c>
      <c r="P6" s="14">
        <f t="shared" si="4"/>
        <v>0.46</v>
      </c>
      <c r="Q6" s="14">
        <v>31</v>
      </c>
      <c r="R6" s="15">
        <f t="shared" si="5"/>
        <v>0.83783783783783783</v>
      </c>
      <c r="S6" s="15">
        <f t="shared" si="8"/>
        <v>0.83783783783783783</v>
      </c>
      <c r="T6" s="15">
        <f t="shared" si="6"/>
        <v>1.0560647419354838</v>
      </c>
      <c r="U6" s="15">
        <f t="shared" si="7"/>
        <v>1.0560647419354838</v>
      </c>
      <c r="V6" s="16">
        <v>6</v>
      </c>
    </row>
    <row r="7" spans="1:22">
      <c r="A7" s="13" t="s">
        <v>53</v>
      </c>
      <c r="B7" s="14" t="s">
        <v>143</v>
      </c>
      <c r="C7" s="14">
        <v>2545555832</v>
      </c>
      <c r="D7" s="13" t="s">
        <v>103</v>
      </c>
      <c r="E7" s="13" t="s">
        <v>106</v>
      </c>
      <c r="F7" s="13" t="s">
        <v>113</v>
      </c>
      <c r="G7" s="13" t="s">
        <v>224</v>
      </c>
      <c r="H7" s="14">
        <v>783186</v>
      </c>
      <c r="I7" s="15">
        <f t="shared" si="0"/>
        <v>0.78318600000000005</v>
      </c>
      <c r="J7" s="15">
        <f t="shared" si="1"/>
        <v>0.78318600000000005</v>
      </c>
      <c r="K7" s="14">
        <v>54</v>
      </c>
      <c r="L7" s="14">
        <f t="shared" si="2"/>
        <v>54</v>
      </c>
      <c r="M7" s="14">
        <v>848</v>
      </c>
      <c r="N7" s="14">
        <f t="shared" si="3"/>
        <v>848</v>
      </c>
      <c r="O7" s="14">
        <v>0.45</v>
      </c>
      <c r="P7" s="14">
        <f t="shared" si="4"/>
        <v>0.45</v>
      </c>
      <c r="Q7" s="14">
        <v>5</v>
      </c>
      <c r="R7" s="15">
        <f t="shared" si="5"/>
        <v>0.13513513513513514</v>
      </c>
      <c r="S7" s="15">
        <f t="shared" si="8"/>
        <v>0.13513513513513514</v>
      </c>
      <c r="T7" s="15">
        <f t="shared" si="6"/>
        <v>5.7955763999999999</v>
      </c>
      <c r="U7" s="15">
        <f t="shared" si="7"/>
        <v>5.7955763999999999</v>
      </c>
      <c r="V7" s="16">
        <v>6</v>
      </c>
    </row>
    <row r="8" spans="1:22">
      <c r="A8" s="13" t="s">
        <v>36</v>
      </c>
      <c r="B8" s="14" t="s">
        <v>130</v>
      </c>
      <c r="C8" s="14">
        <v>2236661001</v>
      </c>
      <c r="D8" s="13" t="s">
        <v>103</v>
      </c>
      <c r="E8" s="13" t="s">
        <v>106</v>
      </c>
      <c r="F8" s="13" t="s">
        <v>107</v>
      </c>
      <c r="G8" s="13" t="s">
        <v>224</v>
      </c>
      <c r="H8" s="14">
        <v>695943</v>
      </c>
      <c r="I8" s="15">
        <f t="shared" si="0"/>
        <v>0.69594299999999998</v>
      </c>
      <c r="J8" s="15">
        <f t="shared" si="1"/>
        <v>0.69594299999999998</v>
      </c>
      <c r="K8" s="14">
        <v>98</v>
      </c>
      <c r="L8" s="14">
        <f t="shared" si="2"/>
        <v>98</v>
      </c>
      <c r="M8" s="14">
        <v>818</v>
      </c>
      <c r="N8" s="14">
        <f t="shared" si="3"/>
        <v>818</v>
      </c>
      <c r="O8" s="14">
        <v>0.45</v>
      </c>
      <c r="P8" s="14">
        <f t="shared" si="4"/>
        <v>0.45</v>
      </c>
      <c r="Q8" s="14">
        <v>4</v>
      </c>
      <c r="R8" s="15">
        <f t="shared" si="5"/>
        <v>0.10810810810810811</v>
      </c>
      <c r="S8" s="15">
        <f t="shared" si="8"/>
        <v>0.10810810810810811</v>
      </c>
      <c r="T8" s="15">
        <f t="shared" si="6"/>
        <v>6.4374727499999995</v>
      </c>
      <c r="U8" s="15">
        <f t="shared" si="7"/>
        <v>6.4374727499999995</v>
      </c>
      <c r="V8" s="16">
        <v>3</v>
      </c>
    </row>
    <row r="9" spans="1:22">
      <c r="A9" s="13" t="s">
        <v>37</v>
      </c>
      <c r="B9" s="14" t="s">
        <v>131</v>
      </c>
      <c r="C9" s="14">
        <v>2264265190</v>
      </c>
      <c r="D9" s="13" t="s">
        <v>103</v>
      </c>
      <c r="E9" s="13" t="s">
        <v>106</v>
      </c>
      <c r="F9" s="13" t="s">
        <v>107</v>
      </c>
      <c r="G9" s="13" t="s">
        <v>224</v>
      </c>
      <c r="H9" s="14">
        <v>778696</v>
      </c>
      <c r="I9" s="15">
        <f t="shared" si="0"/>
        <v>0.77869600000000005</v>
      </c>
      <c r="J9" s="15">
        <f t="shared" si="1"/>
        <v>0.77869600000000005</v>
      </c>
      <c r="K9" s="14">
        <v>82</v>
      </c>
      <c r="L9" s="14">
        <f t="shared" si="2"/>
        <v>82</v>
      </c>
      <c r="M9" s="14">
        <v>892</v>
      </c>
      <c r="N9" s="14">
        <f t="shared" si="3"/>
        <v>892</v>
      </c>
      <c r="O9" s="14">
        <v>0.45</v>
      </c>
      <c r="P9" s="14">
        <f t="shared" si="4"/>
        <v>0.45</v>
      </c>
      <c r="Q9" s="14">
        <v>28</v>
      </c>
      <c r="R9" s="15">
        <f t="shared" si="5"/>
        <v>0.7567567567567568</v>
      </c>
      <c r="S9" s="15">
        <f t="shared" si="8"/>
        <v>0.7567567567567568</v>
      </c>
      <c r="T9" s="15">
        <f t="shared" si="6"/>
        <v>1.0289911428571428</v>
      </c>
      <c r="U9" s="15">
        <f t="shared" si="7"/>
        <v>1.0289911428571428</v>
      </c>
      <c r="V9" s="16">
        <v>3</v>
      </c>
    </row>
    <row r="10" spans="1:22">
      <c r="A10" s="13" t="s">
        <v>56</v>
      </c>
      <c r="B10" s="14" t="s">
        <v>146</v>
      </c>
      <c r="C10" s="14">
        <v>2519899769</v>
      </c>
      <c r="D10" s="13" t="s">
        <v>103</v>
      </c>
      <c r="E10" s="13" t="s">
        <v>106</v>
      </c>
      <c r="F10" s="13" t="s">
        <v>107</v>
      </c>
      <c r="G10" s="13" t="s">
        <v>224</v>
      </c>
      <c r="H10" s="14">
        <v>1381617</v>
      </c>
      <c r="I10" s="15">
        <f t="shared" si="0"/>
        <v>1.3816170000000001</v>
      </c>
      <c r="J10" s="15">
        <f t="shared" si="1"/>
        <v>1.3816170000000001</v>
      </c>
      <c r="K10" s="14">
        <v>103</v>
      </c>
      <c r="L10" s="14">
        <f t="shared" si="2"/>
        <v>103</v>
      </c>
      <c r="M10" s="14">
        <v>1579</v>
      </c>
      <c r="N10" s="14">
        <f t="shared" si="3"/>
        <v>1579</v>
      </c>
      <c r="O10" s="14">
        <v>0.44</v>
      </c>
      <c r="P10" s="14">
        <f t="shared" si="4"/>
        <v>0.44</v>
      </c>
      <c r="Q10" s="14">
        <v>6</v>
      </c>
      <c r="R10" s="15">
        <f t="shared" si="5"/>
        <v>0.16216216216216217</v>
      </c>
      <c r="S10" s="15">
        <f t="shared" si="8"/>
        <v>0.16216216216216217</v>
      </c>
      <c r="T10" s="15">
        <f t="shared" si="6"/>
        <v>8.5199715000000005</v>
      </c>
      <c r="U10" s="15">
        <f t="shared" si="7"/>
        <v>8.5199715000000005</v>
      </c>
      <c r="V10" s="16">
        <v>6</v>
      </c>
    </row>
    <row r="11" spans="1:22">
      <c r="A11" s="13" t="s">
        <v>42</v>
      </c>
      <c r="B11" s="14" t="s">
        <v>148</v>
      </c>
      <c r="C11" s="14">
        <v>2236661005</v>
      </c>
      <c r="D11" s="13" t="s">
        <v>103</v>
      </c>
      <c r="E11" s="13" t="s">
        <v>106</v>
      </c>
      <c r="F11" s="13" t="s">
        <v>107</v>
      </c>
      <c r="G11" s="13" t="s">
        <v>224</v>
      </c>
      <c r="H11" s="14">
        <v>1286658</v>
      </c>
      <c r="I11" s="15">
        <f t="shared" si="0"/>
        <v>1.2866580000000001</v>
      </c>
      <c r="J11" s="15">
        <f t="shared" si="1"/>
        <v>1.2866580000000001</v>
      </c>
      <c r="K11" s="14">
        <v>23</v>
      </c>
      <c r="L11" s="14">
        <f t="shared" si="2"/>
        <v>23</v>
      </c>
      <c r="M11" s="14">
        <v>1341</v>
      </c>
      <c r="N11" s="14">
        <f t="shared" si="3"/>
        <v>1341</v>
      </c>
      <c r="O11" s="14">
        <v>0.46</v>
      </c>
      <c r="P11" s="14">
        <f t="shared" si="4"/>
        <v>0.46</v>
      </c>
      <c r="Q11" s="14">
        <v>16</v>
      </c>
      <c r="R11" s="15">
        <f t="shared" si="5"/>
        <v>0.43243243243243246</v>
      </c>
      <c r="S11" s="15">
        <f t="shared" si="8"/>
        <v>0.43243243243243246</v>
      </c>
      <c r="T11" s="15">
        <f t="shared" si="6"/>
        <v>2.9753966250000001</v>
      </c>
      <c r="U11" s="15">
        <f t="shared" si="7"/>
        <v>2.9753966250000001</v>
      </c>
      <c r="V11" s="16">
        <v>3</v>
      </c>
    </row>
    <row r="12" spans="1:22">
      <c r="A12" s="13" t="s">
        <v>193</v>
      </c>
      <c r="B12" s="14" t="s">
        <v>6</v>
      </c>
      <c r="C12" s="14">
        <v>2582580528</v>
      </c>
      <c r="D12" s="14" t="s">
        <v>103</v>
      </c>
      <c r="E12" s="14" t="s">
        <v>106</v>
      </c>
      <c r="F12" s="14" t="s">
        <v>227</v>
      </c>
      <c r="G12" s="14" t="s">
        <v>225</v>
      </c>
      <c r="H12" s="14">
        <v>911592</v>
      </c>
      <c r="I12" s="15">
        <f t="shared" si="0"/>
        <v>0.91159199999999996</v>
      </c>
      <c r="J12" s="15">
        <f t="shared" si="1"/>
        <v>0.91159199999999996</v>
      </c>
      <c r="K12" s="14">
        <v>40</v>
      </c>
      <c r="L12" s="14">
        <f t="shared" si="2"/>
        <v>40</v>
      </c>
      <c r="M12" s="14">
        <v>977</v>
      </c>
      <c r="N12" s="14">
        <f t="shared" si="3"/>
        <v>977</v>
      </c>
      <c r="O12" s="14">
        <v>0.45</v>
      </c>
      <c r="P12" s="14">
        <f t="shared" si="4"/>
        <v>0.45</v>
      </c>
      <c r="Q12" s="14">
        <v>9</v>
      </c>
      <c r="R12" s="15">
        <f t="shared" si="5"/>
        <v>0.24324324324324326</v>
      </c>
      <c r="S12" s="15">
        <f t="shared" si="8"/>
        <v>0.24324324324324326</v>
      </c>
      <c r="T12" s="15">
        <f t="shared" si="6"/>
        <v>3.7476559999999997</v>
      </c>
      <c r="U12" s="15">
        <f t="shared" si="7"/>
        <v>3.7476559999999997</v>
      </c>
      <c r="V12" s="16">
        <v>6</v>
      </c>
    </row>
    <row r="13" spans="1:22">
      <c r="A13" s="13" t="s">
        <v>197</v>
      </c>
      <c r="B13" s="14" t="s">
        <v>22</v>
      </c>
      <c r="C13" s="14">
        <v>2582580550</v>
      </c>
      <c r="D13" s="14" t="s">
        <v>103</v>
      </c>
      <c r="E13" s="14" t="s">
        <v>106</v>
      </c>
      <c r="F13" s="14" t="s">
        <v>227</v>
      </c>
      <c r="G13" s="14" t="s">
        <v>225</v>
      </c>
      <c r="H13" s="14">
        <v>1366118</v>
      </c>
      <c r="I13" s="15">
        <f t="shared" si="0"/>
        <v>1.3661179999999999</v>
      </c>
      <c r="J13" s="15">
        <f t="shared" si="1"/>
        <v>1.3661179999999999</v>
      </c>
      <c r="K13" s="14">
        <v>60</v>
      </c>
      <c r="L13" s="14">
        <f t="shared" si="2"/>
        <v>60</v>
      </c>
      <c r="M13" s="14">
        <v>1427</v>
      </c>
      <c r="N13" s="14">
        <f t="shared" si="3"/>
        <v>1427</v>
      </c>
      <c r="O13" s="14">
        <v>0.47</v>
      </c>
      <c r="P13" s="14">
        <f t="shared" si="4"/>
        <v>0.47</v>
      </c>
      <c r="Q13" s="14">
        <v>9</v>
      </c>
      <c r="R13" s="15">
        <f t="shared" si="5"/>
        <v>0.24324324324324326</v>
      </c>
      <c r="S13" s="15">
        <f t="shared" si="8"/>
        <v>0.24324324324324326</v>
      </c>
      <c r="T13" s="15">
        <f t="shared" si="6"/>
        <v>5.6162628888888886</v>
      </c>
      <c r="U13" s="15">
        <f t="shared" si="7"/>
        <v>5.6162628888888886</v>
      </c>
      <c r="V13" s="16">
        <v>6</v>
      </c>
    </row>
    <row r="14" spans="1:22">
      <c r="A14" s="13" t="s">
        <v>35</v>
      </c>
      <c r="B14" s="14" t="s">
        <v>129</v>
      </c>
      <c r="C14" s="14">
        <v>2236661009</v>
      </c>
      <c r="D14" s="13" t="s">
        <v>103</v>
      </c>
      <c r="E14" s="13" t="s">
        <v>104</v>
      </c>
      <c r="F14" s="13" t="s">
        <v>105</v>
      </c>
      <c r="G14" s="13" t="s">
        <v>224</v>
      </c>
      <c r="H14" s="14">
        <v>753259</v>
      </c>
      <c r="I14" s="15">
        <f t="shared" si="0"/>
        <v>0.75325900000000001</v>
      </c>
      <c r="J14" s="15">
        <f t="shared" si="1"/>
        <v>0.75325900000000001</v>
      </c>
      <c r="K14" s="14">
        <v>67</v>
      </c>
      <c r="L14" s="14">
        <f t="shared" si="2"/>
        <v>67</v>
      </c>
      <c r="M14" s="14">
        <v>827</v>
      </c>
      <c r="N14" s="14">
        <f t="shared" si="3"/>
        <v>827</v>
      </c>
      <c r="O14" s="14">
        <v>0.4</v>
      </c>
      <c r="P14" s="14">
        <f t="shared" si="4"/>
        <v>0.4</v>
      </c>
      <c r="Q14" s="14">
        <v>16</v>
      </c>
      <c r="R14" s="15">
        <f t="shared" si="5"/>
        <v>0.43243243243243246</v>
      </c>
      <c r="S14" s="15">
        <f t="shared" si="8"/>
        <v>0.43243243243243246</v>
      </c>
      <c r="T14" s="15">
        <f t="shared" si="6"/>
        <v>1.7419114375</v>
      </c>
      <c r="U14" s="15">
        <f t="shared" si="7"/>
        <v>1.7419114375</v>
      </c>
      <c r="V14" s="16">
        <v>3</v>
      </c>
    </row>
    <row r="15" spans="1:22">
      <c r="A15" s="13" t="s">
        <v>38</v>
      </c>
      <c r="B15" s="14" t="s">
        <v>135</v>
      </c>
      <c r="C15" s="14">
        <v>2236661002</v>
      </c>
      <c r="D15" s="13" t="s">
        <v>103</v>
      </c>
      <c r="E15" s="13" t="s">
        <v>104</v>
      </c>
      <c r="F15" s="13" t="s">
        <v>105</v>
      </c>
      <c r="G15" s="13" t="s">
        <v>224</v>
      </c>
      <c r="H15" s="14">
        <v>966755</v>
      </c>
      <c r="I15" s="15">
        <f t="shared" si="0"/>
        <v>0.96675500000000003</v>
      </c>
      <c r="J15" s="15">
        <f t="shared" si="1"/>
        <v>0.96675500000000003</v>
      </c>
      <c r="K15" s="14">
        <v>81</v>
      </c>
      <c r="L15" s="14">
        <f t="shared" si="2"/>
        <v>81</v>
      </c>
      <c r="M15" s="14">
        <v>1094</v>
      </c>
      <c r="N15" s="14">
        <f t="shared" si="3"/>
        <v>1094</v>
      </c>
      <c r="O15" s="14">
        <v>0.42</v>
      </c>
      <c r="P15" s="14">
        <f t="shared" si="4"/>
        <v>0.42</v>
      </c>
      <c r="Q15" s="14">
        <v>32</v>
      </c>
      <c r="R15" s="15">
        <f t="shared" si="5"/>
        <v>0.86486486486486491</v>
      </c>
      <c r="S15" s="15">
        <f t="shared" si="8"/>
        <v>0.86486486486486491</v>
      </c>
      <c r="T15" s="15">
        <f t="shared" si="6"/>
        <v>1.1178104687499999</v>
      </c>
      <c r="U15" s="15">
        <f t="shared" si="7"/>
        <v>1.1178104687499999</v>
      </c>
      <c r="V15" s="16">
        <v>3</v>
      </c>
    </row>
    <row r="16" spans="1:22">
      <c r="A16" s="13" t="s">
        <v>39</v>
      </c>
      <c r="B16" s="14" t="s">
        <v>136</v>
      </c>
      <c r="C16" s="14">
        <v>2505679121</v>
      </c>
      <c r="D16" s="13" t="s">
        <v>103</v>
      </c>
      <c r="E16" s="13" t="s">
        <v>104</v>
      </c>
      <c r="F16" s="13" t="s">
        <v>105</v>
      </c>
      <c r="G16" s="13" t="s">
        <v>224</v>
      </c>
      <c r="H16" s="14">
        <v>1163583</v>
      </c>
      <c r="I16" s="15">
        <f t="shared" si="0"/>
        <v>1.163583</v>
      </c>
      <c r="J16" s="15">
        <f t="shared" si="1"/>
        <v>1.163583</v>
      </c>
      <c r="K16" s="14">
        <v>75</v>
      </c>
      <c r="L16" s="14">
        <f t="shared" si="2"/>
        <v>75</v>
      </c>
      <c r="M16" s="14">
        <v>1282</v>
      </c>
      <c r="N16" s="14">
        <f t="shared" si="3"/>
        <v>1282</v>
      </c>
      <c r="O16" s="14">
        <v>0.42</v>
      </c>
      <c r="P16" s="14">
        <f t="shared" si="4"/>
        <v>0.42</v>
      </c>
      <c r="Q16" s="14">
        <v>36</v>
      </c>
      <c r="R16" s="15">
        <f t="shared" si="5"/>
        <v>0.97297297297297303</v>
      </c>
      <c r="S16" s="15">
        <f t="shared" si="8"/>
        <v>0.97297297297297303</v>
      </c>
      <c r="T16" s="15">
        <f t="shared" si="6"/>
        <v>1.19590475</v>
      </c>
      <c r="U16" s="15">
        <f t="shared" si="7"/>
        <v>1.19590475</v>
      </c>
      <c r="V16" s="16">
        <v>1</v>
      </c>
    </row>
    <row r="17" spans="1:22">
      <c r="A17" s="13" t="s">
        <v>41</v>
      </c>
      <c r="B17" s="14" t="s">
        <v>139</v>
      </c>
      <c r="C17" s="14">
        <v>2236661004</v>
      </c>
      <c r="D17" s="13" t="s">
        <v>103</v>
      </c>
      <c r="E17" s="13" t="s">
        <v>104</v>
      </c>
      <c r="F17" s="13" t="s">
        <v>105</v>
      </c>
      <c r="G17" s="13" t="s">
        <v>224</v>
      </c>
      <c r="H17" s="14">
        <v>833294</v>
      </c>
      <c r="I17" s="15">
        <f t="shared" si="0"/>
        <v>0.83329399999999998</v>
      </c>
      <c r="J17" s="15">
        <f t="shared" si="1"/>
        <v>0.83329399999999998</v>
      </c>
      <c r="K17" s="14">
        <v>64</v>
      </c>
      <c r="L17" s="14">
        <f t="shared" si="2"/>
        <v>64</v>
      </c>
      <c r="M17" s="14">
        <v>913</v>
      </c>
      <c r="N17" s="14">
        <f t="shared" si="3"/>
        <v>913</v>
      </c>
      <c r="O17" s="14">
        <v>0.42</v>
      </c>
      <c r="P17" s="14">
        <f t="shared" si="4"/>
        <v>0.42</v>
      </c>
      <c r="Q17" s="14">
        <v>30</v>
      </c>
      <c r="R17" s="15">
        <f t="shared" si="5"/>
        <v>0.81081081081081086</v>
      </c>
      <c r="S17" s="15">
        <f t="shared" si="8"/>
        <v>0.81081081081081086</v>
      </c>
      <c r="T17" s="15">
        <f t="shared" si="6"/>
        <v>1.0277292666666666</v>
      </c>
      <c r="U17" s="15">
        <f t="shared" si="7"/>
        <v>1.0277292666666666</v>
      </c>
      <c r="V17" s="16">
        <v>3</v>
      </c>
    </row>
    <row r="18" spans="1:22">
      <c r="A18" s="13" t="s">
        <v>43</v>
      </c>
      <c r="B18" s="14" t="s">
        <v>150</v>
      </c>
      <c r="C18" s="14">
        <v>2236661006</v>
      </c>
      <c r="D18" s="13" t="s">
        <v>103</v>
      </c>
      <c r="E18" s="13" t="s">
        <v>104</v>
      </c>
      <c r="F18" s="13" t="s">
        <v>105</v>
      </c>
      <c r="G18" s="13" t="s">
        <v>224</v>
      </c>
      <c r="H18" s="14">
        <v>944397</v>
      </c>
      <c r="I18" s="15">
        <f t="shared" si="0"/>
        <v>0.94439700000000004</v>
      </c>
      <c r="J18" s="15">
        <f t="shared" si="1"/>
        <v>0.94439700000000004</v>
      </c>
      <c r="K18" s="14">
        <v>54</v>
      </c>
      <c r="L18" s="14">
        <f t="shared" si="2"/>
        <v>54</v>
      </c>
      <c r="M18" s="14">
        <v>1037</v>
      </c>
      <c r="N18" s="14">
        <f t="shared" si="3"/>
        <v>1037</v>
      </c>
      <c r="O18" s="14">
        <v>0.41</v>
      </c>
      <c r="P18" s="14">
        <f t="shared" si="4"/>
        <v>0.41</v>
      </c>
      <c r="Q18" s="14">
        <v>14</v>
      </c>
      <c r="R18" s="15">
        <f t="shared" si="5"/>
        <v>0.3783783783783784</v>
      </c>
      <c r="S18" s="15">
        <f t="shared" si="8"/>
        <v>0.3783783783783784</v>
      </c>
      <c r="T18" s="15">
        <f t="shared" si="6"/>
        <v>2.4959063571428572</v>
      </c>
      <c r="U18" s="15">
        <f t="shared" si="7"/>
        <v>2.4959063571428572</v>
      </c>
      <c r="V18" s="16">
        <v>3</v>
      </c>
    </row>
    <row r="19" spans="1:22">
      <c r="A19" s="13" t="s">
        <v>45</v>
      </c>
      <c r="B19" s="14" t="s">
        <v>152</v>
      </c>
      <c r="C19" s="14">
        <v>2236876028</v>
      </c>
      <c r="D19" s="13" t="s">
        <v>103</v>
      </c>
      <c r="E19" s="13" t="s">
        <v>104</v>
      </c>
      <c r="F19" s="13" t="s">
        <v>105</v>
      </c>
      <c r="G19" s="13" t="s">
        <v>224</v>
      </c>
      <c r="H19" s="14">
        <v>660403</v>
      </c>
      <c r="I19" s="15">
        <f t="shared" si="0"/>
        <v>0.66040299999999996</v>
      </c>
      <c r="J19" s="15">
        <f t="shared" si="1"/>
        <v>0.66040299999999996</v>
      </c>
      <c r="K19" s="14">
        <v>66</v>
      </c>
      <c r="L19" s="14">
        <f t="shared" si="2"/>
        <v>66</v>
      </c>
      <c r="M19" s="14">
        <v>736</v>
      </c>
      <c r="N19" s="14">
        <f t="shared" si="3"/>
        <v>736</v>
      </c>
      <c r="O19" s="14">
        <v>0.41</v>
      </c>
      <c r="P19" s="14">
        <f t="shared" si="4"/>
        <v>0.41</v>
      </c>
      <c r="Q19" s="14">
        <v>5</v>
      </c>
      <c r="R19" s="15">
        <f t="shared" si="5"/>
        <v>0.13513513513513514</v>
      </c>
      <c r="S19" s="15">
        <f t="shared" si="8"/>
        <v>0.13513513513513514</v>
      </c>
      <c r="T19" s="15">
        <f t="shared" si="6"/>
        <v>4.8869821999999994</v>
      </c>
      <c r="U19" s="15">
        <f t="shared" si="7"/>
        <v>4.8869821999999994</v>
      </c>
      <c r="V19" s="16">
        <v>3</v>
      </c>
    </row>
    <row r="20" spans="1:22">
      <c r="A20" s="13" t="s">
        <v>200</v>
      </c>
      <c r="B20" s="14" t="s">
        <v>21</v>
      </c>
      <c r="C20" s="14">
        <v>2582580555</v>
      </c>
      <c r="D20" s="13" t="s">
        <v>103</v>
      </c>
      <c r="E20" s="13" t="s">
        <v>104</v>
      </c>
      <c r="F20" s="13" t="s">
        <v>105</v>
      </c>
      <c r="G20" s="14" t="s">
        <v>225</v>
      </c>
      <c r="H20" s="14">
        <v>734855</v>
      </c>
      <c r="I20" s="15">
        <f t="shared" si="0"/>
        <v>0.73485500000000004</v>
      </c>
      <c r="J20" s="15">
        <f t="shared" si="1"/>
        <v>0.73485500000000004</v>
      </c>
      <c r="K20" s="14">
        <v>58</v>
      </c>
      <c r="L20" s="14">
        <f t="shared" si="2"/>
        <v>58</v>
      </c>
      <c r="M20" s="14">
        <v>804</v>
      </c>
      <c r="N20" s="14">
        <f t="shared" si="3"/>
        <v>804</v>
      </c>
      <c r="O20" s="14">
        <v>0.4</v>
      </c>
      <c r="P20" s="14">
        <f t="shared" si="4"/>
        <v>0.4</v>
      </c>
      <c r="Q20" s="14">
        <v>14</v>
      </c>
      <c r="R20" s="15">
        <f t="shared" si="5"/>
        <v>0.3783783783783784</v>
      </c>
      <c r="S20" s="15">
        <f t="shared" si="8"/>
        <v>0.3783783783783784</v>
      </c>
      <c r="T20" s="15">
        <f t="shared" si="6"/>
        <v>1.9421167857142858</v>
      </c>
      <c r="U20" s="15">
        <f t="shared" si="7"/>
        <v>1.9421167857142858</v>
      </c>
      <c r="V20" s="16">
        <v>6</v>
      </c>
    </row>
    <row r="21" spans="1:22">
      <c r="A21" s="13" t="s">
        <v>57</v>
      </c>
      <c r="B21" s="14" t="s">
        <v>147</v>
      </c>
      <c r="C21" s="14">
        <v>2524023189</v>
      </c>
      <c r="D21" s="13" t="s">
        <v>103</v>
      </c>
      <c r="E21" s="13" t="s">
        <v>104</v>
      </c>
      <c r="F21" s="13" t="s">
        <v>118</v>
      </c>
      <c r="G21" s="13" t="s">
        <v>224</v>
      </c>
      <c r="H21" s="14">
        <v>1154578</v>
      </c>
      <c r="I21" s="15">
        <f t="shared" si="0"/>
        <v>1.1545780000000001</v>
      </c>
      <c r="J21" s="15">
        <f t="shared" si="1"/>
        <v>1.1545780000000001</v>
      </c>
      <c r="K21" s="14">
        <v>30</v>
      </c>
      <c r="L21" s="14">
        <f t="shared" si="2"/>
        <v>30</v>
      </c>
      <c r="M21" s="14">
        <v>1214</v>
      </c>
      <c r="N21" s="14">
        <f t="shared" si="3"/>
        <v>1214</v>
      </c>
      <c r="O21" s="14">
        <v>0.44</v>
      </c>
      <c r="P21" s="14">
        <f t="shared" si="4"/>
        <v>0.44</v>
      </c>
      <c r="Q21" s="14">
        <v>35</v>
      </c>
      <c r="R21" s="15">
        <f t="shared" si="5"/>
        <v>0.94594594594594594</v>
      </c>
      <c r="S21" s="15">
        <f t="shared" si="8"/>
        <v>0.94594594594594594</v>
      </c>
      <c r="T21" s="15">
        <f t="shared" si="6"/>
        <v>1.2205538857142859</v>
      </c>
      <c r="U21" s="15">
        <f t="shared" si="7"/>
        <v>1.2205538857142859</v>
      </c>
      <c r="V21" s="16">
        <v>6</v>
      </c>
    </row>
    <row r="22" spans="1:22">
      <c r="A22" s="13" t="s">
        <v>204</v>
      </c>
      <c r="B22" s="14" t="s">
        <v>24</v>
      </c>
      <c r="C22" s="14">
        <v>2582580575</v>
      </c>
      <c r="D22" s="13" t="s">
        <v>103</v>
      </c>
      <c r="E22" s="13" t="s">
        <v>104</v>
      </c>
      <c r="F22" s="14" t="s">
        <v>227</v>
      </c>
      <c r="G22" s="14" t="s">
        <v>225</v>
      </c>
      <c r="H22" s="14">
        <v>1144269</v>
      </c>
      <c r="I22" s="15">
        <f t="shared" si="0"/>
        <v>1.144269</v>
      </c>
      <c r="J22" s="15">
        <f t="shared" si="1"/>
        <v>1.144269</v>
      </c>
      <c r="K22" s="14">
        <v>99</v>
      </c>
      <c r="L22" s="14">
        <f t="shared" si="2"/>
        <v>99</v>
      </c>
      <c r="M22" s="14">
        <v>1209</v>
      </c>
      <c r="N22" s="14">
        <f t="shared" si="3"/>
        <v>1209</v>
      </c>
      <c r="O22" s="14">
        <v>0.45</v>
      </c>
      <c r="P22" s="14">
        <f t="shared" si="4"/>
        <v>0.45</v>
      </c>
      <c r="Q22" s="14">
        <v>9</v>
      </c>
      <c r="R22" s="15">
        <f t="shared" si="5"/>
        <v>0.24324324324324326</v>
      </c>
      <c r="S22" s="15">
        <f t="shared" si="8"/>
        <v>0.24324324324324326</v>
      </c>
      <c r="T22" s="15">
        <f t="shared" si="6"/>
        <v>4.7042169999999999</v>
      </c>
      <c r="U22" s="15">
        <f t="shared" si="7"/>
        <v>4.7042169999999999</v>
      </c>
      <c r="V22" s="16">
        <v>6</v>
      </c>
    </row>
    <row r="23" spans="1:22">
      <c r="A23" s="13" t="s">
        <v>238</v>
      </c>
      <c r="B23" s="14" t="s">
        <v>25</v>
      </c>
      <c r="C23" s="14">
        <v>2593339190</v>
      </c>
      <c r="D23" s="13" t="s">
        <v>103</v>
      </c>
      <c r="E23" s="13" t="s">
        <v>104</v>
      </c>
      <c r="F23" s="14" t="s">
        <v>227</v>
      </c>
      <c r="G23" s="14" t="s">
        <v>225</v>
      </c>
      <c r="H23" s="14">
        <v>971617</v>
      </c>
      <c r="I23" s="15">
        <f t="shared" si="0"/>
        <v>0.97161699999999995</v>
      </c>
      <c r="J23" s="15">
        <f t="shared" si="1"/>
        <v>0.97161699999999995</v>
      </c>
      <c r="K23" s="14">
        <v>97</v>
      </c>
      <c r="L23" s="14">
        <f t="shared" si="2"/>
        <v>97</v>
      </c>
      <c r="M23" s="14">
        <v>1063</v>
      </c>
      <c r="N23" s="14">
        <f t="shared" si="3"/>
        <v>1063</v>
      </c>
      <c r="O23" s="14">
        <v>0.5</v>
      </c>
      <c r="P23" s="14">
        <f t="shared" si="4"/>
        <v>0.5</v>
      </c>
      <c r="Q23" s="14">
        <v>12</v>
      </c>
      <c r="R23" s="15">
        <f t="shared" si="5"/>
        <v>0.32432432432432434</v>
      </c>
      <c r="S23" s="15">
        <f t="shared" si="8"/>
        <v>0.32432432432432434</v>
      </c>
      <c r="T23" s="15">
        <f t="shared" si="6"/>
        <v>2.9958190833333331</v>
      </c>
      <c r="U23" s="15">
        <f t="shared" si="7"/>
        <v>2.9958190833333331</v>
      </c>
      <c r="V23" s="16">
        <v>6</v>
      </c>
    </row>
    <row r="24" spans="1:22">
      <c r="A24" s="13" t="s">
        <v>208</v>
      </c>
      <c r="B24" s="14" t="s">
        <v>1</v>
      </c>
      <c r="C24" s="14">
        <v>2582580627</v>
      </c>
      <c r="D24" s="13" t="s">
        <v>103</v>
      </c>
      <c r="E24" s="13" t="s">
        <v>104</v>
      </c>
      <c r="F24" s="14" t="s">
        <v>227</v>
      </c>
      <c r="G24" s="14" t="s">
        <v>225</v>
      </c>
      <c r="H24" s="14">
        <v>1361355</v>
      </c>
      <c r="I24" s="15">
        <f t="shared" si="0"/>
        <v>1.3613550000000001</v>
      </c>
      <c r="J24" s="15">
        <f t="shared" si="1"/>
        <v>1.3613550000000001</v>
      </c>
      <c r="K24" s="14">
        <v>73</v>
      </c>
      <c r="L24" s="14">
        <f t="shared" si="2"/>
        <v>73</v>
      </c>
      <c r="M24" s="14">
        <v>1441</v>
      </c>
      <c r="N24" s="14">
        <f t="shared" si="3"/>
        <v>1441</v>
      </c>
      <c r="O24" s="14">
        <v>0.5</v>
      </c>
      <c r="P24" s="14">
        <f t="shared" si="4"/>
        <v>0.5</v>
      </c>
      <c r="Q24" s="14">
        <v>12</v>
      </c>
      <c r="R24" s="15">
        <f t="shared" si="5"/>
        <v>0.32432432432432434</v>
      </c>
      <c r="S24" s="15">
        <f t="shared" si="8"/>
        <v>0.32432432432432434</v>
      </c>
      <c r="T24" s="15">
        <f t="shared" si="6"/>
        <v>4.1975112499999998</v>
      </c>
      <c r="U24" s="15">
        <f t="shared" si="7"/>
        <v>4.1975112499999998</v>
      </c>
      <c r="V24" s="16">
        <v>6</v>
      </c>
    </row>
    <row r="25" spans="1:22">
      <c r="A25" s="13" t="s">
        <v>210</v>
      </c>
      <c r="B25" s="14" t="s">
        <v>13</v>
      </c>
      <c r="C25" s="14">
        <v>2582580630</v>
      </c>
      <c r="D25" s="13" t="s">
        <v>103</v>
      </c>
      <c r="E25" s="13" t="s">
        <v>104</v>
      </c>
      <c r="F25" s="14" t="s">
        <v>227</v>
      </c>
      <c r="G25" s="14" t="s">
        <v>225</v>
      </c>
      <c r="H25" s="14">
        <v>1245790</v>
      </c>
      <c r="I25" s="15">
        <f t="shared" si="0"/>
        <v>1.24579</v>
      </c>
      <c r="J25" s="15">
        <f t="shared" si="1"/>
        <v>1.24579</v>
      </c>
      <c r="K25" s="14">
        <v>119</v>
      </c>
      <c r="L25" s="14">
        <f t="shared" si="2"/>
        <v>119</v>
      </c>
      <c r="M25" s="14">
        <v>1338</v>
      </c>
      <c r="N25" s="14">
        <f t="shared" si="3"/>
        <v>1338</v>
      </c>
      <c r="O25" s="14">
        <v>0.47</v>
      </c>
      <c r="P25" s="14">
        <f t="shared" si="4"/>
        <v>0.47</v>
      </c>
      <c r="Q25" s="14">
        <v>15</v>
      </c>
      <c r="R25" s="15">
        <f t="shared" si="5"/>
        <v>0.40540540540540543</v>
      </c>
      <c r="S25" s="15">
        <f t="shared" si="8"/>
        <v>0.40540540540540543</v>
      </c>
      <c r="T25" s="15">
        <f t="shared" si="6"/>
        <v>3.0729486666666666</v>
      </c>
      <c r="U25" s="15">
        <f t="shared" si="7"/>
        <v>3.0729486666666666</v>
      </c>
      <c r="V25" s="16">
        <v>6</v>
      </c>
    </row>
    <row r="26" spans="1:22">
      <c r="A26" s="13" t="s">
        <v>212</v>
      </c>
      <c r="B26" s="14" t="s">
        <v>4</v>
      </c>
      <c r="C26" s="14">
        <v>2582580632</v>
      </c>
      <c r="D26" s="13" t="s">
        <v>103</v>
      </c>
      <c r="E26" s="13" t="s">
        <v>104</v>
      </c>
      <c r="F26" s="14" t="s">
        <v>227</v>
      </c>
      <c r="G26" s="14" t="s">
        <v>225</v>
      </c>
      <c r="H26" s="14">
        <v>949240</v>
      </c>
      <c r="I26" s="15">
        <f t="shared" si="0"/>
        <v>0.94923999999999997</v>
      </c>
      <c r="J26" s="15">
        <f t="shared" si="1"/>
        <v>0.94923999999999997</v>
      </c>
      <c r="K26" s="14">
        <v>105</v>
      </c>
      <c r="L26" s="14">
        <f t="shared" si="2"/>
        <v>105</v>
      </c>
      <c r="M26" s="14">
        <v>1031</v>
      </c>
      <c r="N26" s="14">
        <f t="shared" si="3"/>
        <v>1031</v>
      </c>
      <c r="O26" s="14">
        <v>0.51</v>
      </c>
      <c r="P26" s="14">
        <f t="shared" si="4"/>
        <v>0.51</v>
      </c>
      <c r="Q26" s="14">
        <v>11</v>
      </c>
      <c r="R26" s="15">
        <f t="shared" si="5"/>
        <v>0.29729729729729731</v>
      </c>
      <c r="S26" s="15">
        <f t="shared" si="8"/>
        <v>0.29729729729729731</v>
      </c>
      <c r="T26" s="15">
        <f t="shared" si="6"/>
        <v>3.1928981818181814</v>
      </c>
      <c r="U26" s="15">
        <f t="shared" si="7"/>
        <v>3.1928981818181814</v>
      </c>
      <c r="V26" s="16">
        <v>6</v>
      </c>
    </row>
    <row r="27" spans="1:22">
      <c r="A27" s="13" t="s">
        <v>214</v>
      </c>
      <c r="B27" s="14" t="s">
        <v>30</v>
      </c>
      <c r="C27" s="14">
        <v>2582580635</v>
      </c>
      <c r="D27" s="13" t="s">
        <v>103</v>
      </c>
      <c r="E27" s="13" t="s">
        <v>104</v>
      </c>
      <c r="F27" s="14" t="s">
        <v>227</v>
      </c>
      <c r="G27" s="14" t="s">
        <v>225</v>
      </c>
      <c r="H27" s="14">
        <v>992136</v>
      </c>
      <c r="I27" s="15">
        <f t="shared" si="0"/>
        <v>0.99213600000000002</v>
      </c>
      <c r="J27" s="15">
        <f t="shared" si="1"/>
        <v>0.99213600000000002</v>
      </c>
      <c r="K27" s="14">
        <v>99</v>
      </c>
      <c r="L27" s="14">
        <f t="shared" si="2"/>
        <v>99</v>
      </c>
      <c r="M27" s="14">
        <v>1081</v>
      </c>
      <c r="N27" s="14">
        <f t="shared" si="3"/>
        <v>1081</v>
      </c>
      <c r="O27" s="14">
        <v>0.46</v>
      </c>
      <c r="P27" s="14">
        <f t="shared" si="4"/>
        <v>0.46</v>
      </c>
      <c r="Q27" s="14">
        <v>7</v>
      </c>
      <c r="R27" s="15">
        <f t="shared" si="5"/>
        <v>0.1891891891891892</v>
      </c>
      <c r="S27" s="15">
        <f t="shared" si="8"/>
        <v>0.1891891891891892</v>
      </c>
      <c r="T27" s="15">
        <f t="shared" si="6"/>
        <v>5.244147428571428</v>
      </c>
      <c r="U27" s="15">
        <f t="shared" si="7"/>
        <v>5.244147428571428</v>
      </c>
      <c r="V27" s="16">
        <v>6</v>
      </c>
    </row>
    <row r="28" spans="1:22">
      <c r="A28" s="13" t="s">
        <v>215</v>
      </c>
      <c r="B28" s="14" t="s">
        <v>32</v>
      </c>
      <c r="C28" s="14">
        <v>2582580657</v>
      </c>
      <c r="D28" s="13" t="s">
        <v>103</v>
      </c>
      <c r="E28" s="13" t="s">
        <v>104</v>
      </c>
      <c r="F28" s="14" t="s">
        <v>227</v>
      </c>
      <c r="G28" s="14" t="s">
        <v>225</v>
      </c>
      <c r="H28" s="14">
        <v>845311</v>
      </c>
      <c r="I28" s="15">
        <f t="shared" si="0"/>
        <v>0.84531100000000003</v>
      </c>
      <c r="J28" s="15">
        <f t="shared" si="1"/>
        <v>0.84531100000000003</v>
      </c>
      <c r="K28" s="14">
        <v>113</v>
      </c>
      <c r="L28" s="14">
        <f t="shared" si="2"/>
        <v>113</v>
      </c>
      <c r="M28" s="14">
        <v>980</v>
      </c>
      <c r="N28" s="14">
        <f t="shared" si="3"/>
        <v>980</v>
      </c>
      <c r="O28" s="14">
        <v>0.46</v>
      </c>
      <c r="P28" s="14">
        <f t="shared" si="4"/>
        <v>0.46</v>
      </c>
      <c r="Q28" s="14">
        <v>14</v>
      </c>
      <c r="R28" s="15">
        <f t="shared" si="5"/>
        <v>0.3783783783783784</v>
      </c>
      <c r="S28" s="15">
        <f t="shared" si="8"/>
        <v>0.3783783783783784</v>
      </c>
      <c r="T28" s="15">
        <f t="shared" si="6"/>
        <v>2.2340362142857142</v>
      </c>
      <c r="U28" s="15">
        <f t="shared" si="7"/>
        <v>2.2340362142857142</v>
      </c>
      <c r="V28" s="16">
        <v>6</v>
      </c>
    </row>
    <row r="29" spans="1:22">
      <c r="A29" s="13" t="s">
        <v>218</v>
      </c>
      <c r="B29" s="14" t="s">
        <v>20</v>
      </c>
      <c r="C29" s="14">
        <v>2582580675</v>
      </c>
      <c r="D29" s="13" t="s">
        <v>103</v>
      </c>
      <c r="E29" s="13" t="s">
        <v>104</v>
      </c>
      <c r="F29" s="14" t="s">
        <v>227</v>
      </c>
      <c r="G29" s="14" t="s">
        <v>225</v>
      </c>
      <c r="H29" s="14">
        <v>1214182</v>
      </c>
      <c r="I29" s="15">
        <f t="shared" si="0"/>
        <v>1.2141820000000001</v>
      </c>
      <c r="J29" s="15">
        <f t="shared" si="1"/>
        <v>1.2141820000000001</v>
      </c>
      <c r="K29" s="14">
        <v>125</v>
      </c>
      <c r="L29" s="14">
        <f t="shared" si="2"/>
        <v>125</v>
      </c>
      <c r="M29" s="14">
        <v>1314</v>
      </c>
      <c r="N29" s="14">
        <f t="shared" si="3"/>
        <v>1314</v>
      </c>
      <c r="O29" s="14">
        <v>0.47</v>
      </c>
      <c r="P29" s="14">
        <f t="shared" si="4"/>
        <v>0.47</v>
      </c>
      <c r="Q29" s="14">
        <v>34</v>
      </c>
      <c r="R29" s="15">
        <f t="shared" si="5"/>
        <v>0.91891891891891897</v>
      </c>
      <c r="S29" s="15">
        <f t="shared" si="8"/>
        <v>0.91891891891891897</v>
      </c>
      <c r="T29" s="15">
        <f t="shared" si="6"/>
        <v>1.321315705882353</v>
      </c>
      <c r="U29" s="15">
        <f t="shared" si="7"/>
        <v>1.321315705882353</v>
      </c>
      <c r="V29" s="16">
        <v>6</v>
      </c>
    </row>
    <row r="30" spans="1:22">
      <c r="A30" s="13" t="s">
        <v>239</v>
      </c>
      <c r="B30" s="14" t="s">
        <v>28</v>
      </c>
      <c r="C30" s="14">
        <v>2593339186</v>
      </c>
      <c r="D30" s="13" t="s">
        <v>103</v>
      </c>
      <c r="E30" s="13" t="s">
        <v>104</v>
      </c>
      <c r="F30" s="14" t="s">
        <v>227</v>
      </c>
      <c r="G30" s="14" t="s">
        <v>225</v>
      </c>
      <c r="H30" s="14">
        <v>468462</v>
      </c>
      <c r="I30" s="15">
        <f t="shared" si="0"/>
        <v>0.46846199999999999</v>
      </c>
      <c r="J30" s="15">
        <f t="shared" si="1"/>
        <v>0.46846199999999999</v>
      </c>
      <c r="K30" s="14">
        <v>54</v>
      </c>
      <c r="L30" s="14">
        <f t="shared" si="2"/>
        <v>54</v>
      </c>
      <c r="M30" s="14">
        <v>514</v>
      </c>
      <c r="N30" s="14">
        <f t="shared" si="3"/>
        <v>514</v>
      </c>
      <c r="O30" s="14">
        <v>0.5</v>
      </c>
      <c r="P30" s="14">
        <f t="shared" si="4"/>
        <v>0.5</v>
      </c>
      <c r="Q30" s="14">
        <v>4</v>
      </c>
      <c r="R30" s="15">
        <f t="shared" si="5"/>
        <v>0.10810810810810811</v>
      </c>
      <c r="S30" s="15">
        <f t="shared" si="8"/>
        <v>0.10810810810810811</v>
      </c>
      <c r="T30" s="15">
        <f t="shared" si="6"/>
        <v>4.3332734999999998</v>
      </c>
      <c r="U30" s="15">
        <f t="shared" si="7"/>
        <v>4.3332734999999998</v>
      </c>
      <c r="V30" s="16">
        <v>6</v>
      </c>
    </row>
    <row r="31" spans="1:22">
      <c r="A31" s="13" t="s">
        <v>220</v>
      </c>
      <c r="B31" s="14" t="s">
        <v>16</v>
      </c>
      <c r="C31" s="14">
        <v>2582580705</v>
      </c>
      <c r="D31" s="13" t="s">
        <v>103</v>
      </c>
      <c r="E31" s="13" t="s">
        <v>104</v>
      </c>
      <c r="F31" s="14" t="s">
        <v>227</v>
      </c>
      <c r="G31" s="14" t="s">
        <v>225</v>
      </c>
      <c r="H31" s="14">
        <v>1257796</v>
      </c>
      <c r="I31" s="15">
        <f t="shared" si="0"/>
        <v>1.2577959999999999</v>
      </c>
      <c r="J31" s="15">
        <f t="shared" si="1"/>
        <v>1.2577959999999999</v>
      </c>
      <c r="K31" s="14">
        <v>81</v>
      </c>
      <c r="L31" s="14">
        <f t="shared" si="2"/>
        <v>81</v>
      </c>
      <c r="M31" s="14">
        <v>1353</v>
      </c>
      <c r="N31" s="14">
        <f t="shared" si="3"/>
        <v>1353</v>
      </c>
      <c r="O31" s="14">
        <v>0.5</v>
      </c>
      <c r="P31" s="14">
        <f t="shared" si="4"/>
        <v>0.5</v>
      </c>
      <c r="Q31" s="14">
        <v>7</v>
      </c>
      <c r="R31" s="15">
        <f t="shared" si="5"/>
        <v>0.1891891891891892</v>
      </c>
      <c r="S31" s="15">
        <f t="shared" si="8"/>
        <v>0.1891891891891892</v>
      </c>
      <c r="T31" s="15">
        <f t="shared" si="6"/>
        <v>6.6483502857142849</v>
      </c>
      <c r="U31" s="15">
        <f t="shared" si="7"/>
        <v>6.6483502857142849</v>
      </c>
      <c r="V31" s="16">
        <v>6</v>
      </c>
    </row>
    <row r="32" spans="1:22">
      <c r="A32" s="13" t="s">
        <v>203</v>
      </c>
      <c r="B32" s="14" t="s">
        <v>11</v>
      </c>
      <c r="C32" s="14">
        <v>2582580572</v>
      </c>
      <c r="D32" s="13" t="s">
        <v>103</v>
      </c>
      <c r="E32" s="13" t="s">
        <v>226</v>
      </c>
      <c r="F32" s="14" t="s">
        <v>227</v>
      </c>
      <c r="G32" s="14" t="s">
        <v>225</v>
      </c>
      <c r="H32" s="14">
        <v>786155</v>
      </c>
      <c r="I32" s="15">
        <f t="shared" si="0"/>
        <v>0.78615500000000005</v>
      </c>
      <c r="J32" s="15">
        <f t="shared" si="1"/>
        <v>0.78615500000000005</v>
      </c>
      <c r="K32" s="14">
        <v>70</v>
      </c>
      <c r="L32" s="14">
        <f t="shared" si="2"/>
        <v>70</v>
      </c>
      <c r="M32" s="14">
        <v>839</v>
      </c>
      <c r="N32" s="14">
        <f t="shared" si="3"/>
        <v>839</v>
      </c>
      <c r="O32" s="14">
        <v>0.48</v>
      </c>
      <c r="P32" s="14">
        <f t="shared" si="4"/>
        <v>0.48</v>
      </c>
      <c r="Q32" s="14">
        <v>10</v>
      </c>
      <c r="R32" s="15">
        <f t="shared" si="5"/>
        <v>0.27027027027027029</v>
      </c>
      <c r="S32" s="15">
        <f t="shared" si="8"/>
        <v>0.27027027027027029</v>
      </c>
      <c r="T32" s="15">
        <f t="shared" si="6"/>
        <v>2.9087735000000001</v>
      </c>
      <c r="U32" s="15">
        <f t="shared" si="7"/>
        <v>2.9087735000000001</v>
      </c>
      <c r="V32" s="16">
        <v>6</v>
      </c>
    </row>
    <row r="33" spans="1:22">
      <c r="A33" s="13" t="s">
        <v>206</v>
      </c>
      <c r="B33" s="14" t="s">
        <v>19</v>
      </c>
      <c r="C33" s="14">
        <v>2582580608</v>
      </c>
      <c r="D33" s="13" t="s">
        <v>103</v>
      </c>
      <c r="E33" s="13" t="s">
        <v>226</v>
      </c>
      <c r="F33" s="14" t="s">
        <v>227</v>
      </c>
      <c r="G33" s="13" t="s">
        <v>225</v>
      </c>
      <c r="H33" s="14">
        <v>866493</v>
      </c>
      <c r="I33" s="15">
        <f t="shared" si="0"/>
        <v>0.86649299999999996</v>
      </c>
      <c r="J33" s="15">
        <f t="shared" si="1"/>
        <v>0.86649299999999996</v>
      </c>
      <c r="K33" s="14">
        <v>78</v>
      </c>
      <c r="L33" s="14">
        <f t="shared" si="2"/>
        <v>78</v>
      </c>
      <c r="M33" s="14">
        <v>906</v>
      </c>
      <c r="N33" s="14">
        <f t="shared" si="3"/>
        <v>906</v>
      </c>
      <c r="O33" s="14">
        <v>0.44</v>
      </c>
      <c r="P33" s="14">
        <f t="shared" si="4"/>
        <v>0.44</v>
      </c>
      <c r="Q33" s="14">
        <v>7</v>
      </c>
      <c r="R33" s="15">
        <f t="shared" si="5"/>
        <v>0.1891891891891892</v>
      </c>
      <c r="S33" s="15">
        <f t="shared" si="8"/>
        <v>0.1891891891891892</v>
      </c>
      <c r="T33" s="15">
        <f t="shared" si="6"/>
        <v>4.5800344285714285</v>
      </c>
      <c r="U33" s="15">
        <f t="shared" si="7"/>
        <v>4.5800344285714285</v>
      </c>
      <c r="V33" s="16">
        <v>6</v>
      </c>
    </row>
    <row r="34" spans="1:22">
      <c r="A34" s="13" t="s">
        <v>47</v>
      </c>
      <c r="B34" s="14" t="s">
        <v>133</v>
      </c>
      <c r="C34" s="14">
        <v>2606217198</v>
      </c>
      <c r="D34" s="14" t="s">
        <v>119</v>
      </c>
      <c r="E34" s="14" t="s">
        <v>120</v>
      </c>
      <c r="F34" s="14" t="s">
        <v>121</v>
      </c>
      <c r="G34" s="13" t="s">
        <v>224</v>
      </c>
      <c r="H34" s="14">
        <v>768848</v>
      </c>
      <c r="I34" s="15">
        <f t="shared" ref="I34:I56" si="9">H34/1000000</f>
        <v>0.76884799999999998</v>
      </c>
      <c r="J34" s="15">
        <f t="shared" ref="J34:J56" si="10">I34</f>
        <v>0.76884799999999998</v>
      </c>
      <c r="K34" s="14">
        <v>43</v>
      </c>
      <c r="L34" s="14">
        <f t="shared" ref="L34:L56" si="11">K34</f>
        <v>43</v>
      </c>
      <c r="M34" s="14">
        <v>821</v>
      </c>
      <c r="N34" s="14">
        <f t="shared" ref="N34:N56" si="12">M34</f>
        <v>821</v>
      </c>
      <c r="O34" s="14">
        <v>0.53</v>
      </c>
      <c r="P34" s="14">
        <f t="shared" ref="P34:P56" si="13">O34</f>
        <v>0.53</v>
      </c>
      <c r="Q34" s="14">
        <v>22</v>
      </c>
      <c r="R34" s="15">
        <f t="shared" ref="R34:R56" si="14">Q34/37</f>
        <v>0.59459459459459463</v>
      </c>
      <c r="S34" s="15">
        <f t="shared" si="8"/>
        <v>0.59459459459459463</v>
      </c>
      <c r="T34" s="15">
        <f t="shared" ref="T34:T56" si="15">I34/R34</f>
        <v>1.2930625454545452</v>
      </c>
      <c r="U34" s="15">
        <f t="shared" ref="U34:U56" si="16">T34</f>
        <v>1.2930625454545452</v>
      </c>
      <c r="V34" s="16">
        <v>6</v>
      </c>
    </row>
    <row r="35" spans="1:22">
      <c r="A35" s="13" t="s">
        <v>49</v>
      </c>
      <c r="B35" s="14" t="s">
        <v>137</v>
      </c>
      <c r="C35" s="14">
        <v>2606217735</v>
      </c>
      <c r="D35" s="14" t="s">
        <v>119</v>
      </c>
      <c r="E35" s="14" t="s">
        <v>122</v>
      </c>
      <c r="F35" s="14" t="s">
        <v>123</v>
      </c>
      <c r="G35" s="13" t="s">
        <v>224</v>
      </c>
      <c r="H35" s="14">
        <v>1026123</v>
      </c>
      <c r="I35" s="15">
        <f t="shared" si="9"/>
        <v>1.0261229999999999</v>
      </c>
      <c r="J35" s="15">
        <f t="shared" si="10"/>
        <v>1.0261229999999999</v>
      </c>
      <c r="K35" s="14">
        <v>58</v>
      </c>
      <c r="L35" s="14">
        <f t="shared" si="11"/>
        <v>58</v>
      </c>
      <c r="M35" s="14">
        <v>1075</v>
      </c>
      <c r="N35" s="14">
        <f t="shared" si="12"/>
        <v>1075</v>
      </c>
      <c r="O35" s="14">
        <v>0.5</v>
      </c>
      <c r="P35" s="14">
        <f t="shared" si="13"/>
        <v>0.5</v>
      </c>
      <c r="Q35" s="14">
        <v>29</v>
      </c>
      <c r="R35" s="15">
        <f t="shared" si="14"/>
        <v>0.78378378378378377</v>
      </c>
      <c r="S35" s="15">
        <f t="shared" si="8"/>
        <v>0.78378378378378377</v>
      </c>
      <c r="T35" s="15">
        <f>I35/R35</f>
        <v>1.3091914137931033</v>
      </c>
      <c r="U35" s="15">
        <f>T35</f>
        <v>1.3091914137931033</v>
      </c>
      <c r="V35" s="16">
        <v>6</v>
      </c>
    </row>
    <row r="36" spans="1:22">
      <c r="A36" s="13" t="s">
        <v>186</v>
      </c>
      <c r="B36" s="14" t="s">
        <v>243</v>
      </c>
      <c r="C36" s="14">
        <v>2619619040</v>
      </c>
      <c r="D36" s="14" t="s">
        <v>119</v>
      </c>
      <c r="E36" s="14" t="s">
        <v>122</v>
      </c>
      <c r="F36" s="14" t="s">
        <v>188</v>
      </c>
      <c r="G36" s="13" t="s">
        <v>224</v>
      </c>
      <c r="H36" s="14">
        <v>427469</v>
      </c>
      <c r="I36" s="15">
        <f t="shared" si="9"/>
        <v>0.42746899999999999</v>
      </c>
      <c r="J36" s="15">
        <f t="shared" si="10"/>
        <v>0.42746899999999999</v>
      </c>
      <c r="K36" s="14">
        <v>42</v>
      </c>
      <c r="L36" s="14">
        <f t="shared" si="11"/>
        <v>42</v>
      </c>
      <c r="M36" s="14">
        <v>457</v>
      </c>
      <c r="N36" s="14">
        <f t="shared" si="12"/>
        <v>457</v>
      </c>
      <c r="O36" s="14">
        <v>0.52</v>
      </c>
      <c r="P36" s="14">
        <f t="shared" si="13"/>
        <v>0.52</v>
      </c>
      <c r="Q36" s="14">
        <v>3</v>
      </c>
      <c r="R36" s="15">
        <f t="shared" si="14"/>
        <v>8.1081081081081086E-2</v>
      </c>
      <c r="S36" s="15">
        <f t="shared" si="8"/>
        <v>8.1081081081081086E-2</v>
      </c>
      <c r="T36" s="15">
        <f>I36/R36</f>
        <v>5.2721176666666665</v>
      </c>
      <c r="U36" s="15">
        <f>T36</f>
        <v>5.2721176666666665</v>
      </c>
      <c r="V36" s="16">
        <v>7</v>
      </c>
    </row>
    <row r="37" spans="1:22">
      <c r="A37" s="13" t="s">
        <v>191</v>
      </c>
      <c r="B37" s="14" t="s">
        <v>17</v>
      </c>
      <c r="C37" s="14">
        <v>2582580517</v>
      </c>
      <c r="D37" s="14" t="s">
        <v>119</v>
      </c>
      <c r="E37" s="13" t="s">
        <v>227</v>
      </c>
      <c r="F37" s="13" t="s">
        <v>227</v>
      </c>
      <c r="G37" s="13" t="s">
        <v>230</v>
      </c>
      <c r="H37" s="14">
        <v>1782609</v>
      </c>
      <c r="I37" s="15">
        <f t="shared" si="9"/>
        <v>1.7826090000000001</v>
      </c>
      <c r="J37" s="15">
        <f t="shared" si="10"/>
        <v>1.7826090000000001</v>
      </c>
      <c r="K37" s="14">
        <v>108</v>
      </c>
      <c r="L37" s="14">
        <f t="shared" si="11"/>
        <v>108</v>
      </c>
      <c r="M37" s="14">
        <v>1884</v>
      </c>
      <c r="N37" s="14">
        <f t="shared" si="12"/>
        <v>1884</v>
      </c>
      <c r="O37" s="14">
        <v>0.54</v>
      </c>
      <c r="P37" s="14">
        <f t="shared" si="13"/>
        <v>0.54</v>
      </c>
      <c r="Q37" s="14">
        <v>13</v>
      </c>
      <c r="R37" s="15">
        <f t="shared" si="14"/>
        <v>0.35135135135135137</v>
      </c>
      <c r="S37" s="15">
        <f t="shared" si="8"/>
        <v>0.35135135135135137</v>
      </c>
      <c r="T37" s="15">
        <f t="shared" si="15"/>
        <v>5.0735794615384613</v>
      </c>
      <c r="U37" s="15">
        <f t="shared" si="16"/>
        <v>5.0735794615384613</v>
      </c>
      <c r="V37" s="16">
        <v>6</v>
      </c>
    </row>
    <row r="38" spans="1:22">
      <c r="A38" s="13" t="s">
        <v>192</v>
      </c>
      <c r="B38" s="14" t="s">
        <v>15</v>
      </c>
      <c r="C38" s="14">
        <v>2582580520</v>
      </c>
      <c r="D38" s="14" t="s">
        <v>119</v>
      </c>
      <c r="E38" s="13" t="s">
        <v>227</v>
      </c>
      <c r="F38" s="13" t="s">
        <v>227</v>
      </c>
      <c r="G38" s="13" t="s">
        <v>230</v>
      </c>
      <c r="H38" s="14">
        <v>1204534</v>
      </c>
      <c r="I38" s="15">
        <f t="shared" si="9"/>
        <v>1.204534</v>
      </c>
      <c r="J38" s="15">
        <f t="shared" si="10"/>
        <v>1.204534</v>
      </c>
      <c r="K38" s="14">
        <v>149</v>
      </c>
      <c r="L38" s="14">
        <f t="shared" si="11"/>
        <v>149</v>
      </c>
      <c r="M38" s="14">
        <v>1363</v>
      </c>
      <c r="N38" s="14">
        <f t="shared" si="12"/>
        <v>1363</v>
      </c>
      <c r="O38" s="14">
        <v>0.6</v>
      </c>
      <c r="P38" s="14">
        <f t="shared" si="13"/>
        <v>0.6</v>
      </c>
      <c r="Q38" s="14">
        <v>31</v>
      </c>
      <c r="R38" s="15">
        <f t="shared" si="14"/>
        <v>0.83783783783783783</v>
      </c>
      <c r="S38" s="15">
        <f t="shared" si="8"/>
        <v>0.83783783783783783</v>
      </c>
      <c r="T38" s="15">
        <f t="shared" si="15"/>
        <v>1.4376696129032258</v>
      </c>
      <c r="U38" s="15">
        <f t="shared" si="16"/>
        <v>1.4376696129032258</v>
      </c>
      <c r="V38" s="16">
        <v>6</v>
      </c>
    </row>
    <row r="39" spans="1:22">
      <c r="A39" s="13" t="s">
        <v>194</v>
      </c>
      <c r="B39" s="14" t="s">
        <v>29</v>
      </c>
      <c r="C39" s="14">
        <v>2582580530</v>
      </c>
      <c r="D39" s="14" t="s">
        <v>119</v>
      </c>
      <c r="E39" s="13" t="s">
        <v>227</v>
      </c>
      <c r="F39" s="13" t="s">
        <v>227</v>
      </c>
      <c r="G39" s="13" t="s">
        <v>230</v>
      </c>
      <c r="H39" s="14">
        <v>1498931</v>
      </c>
      <c r="I39" s="15">
        <f t="shared" si="9"/>
        <v>1.498931</v>
      </c>
      <c r="J39" s="15">
        <f t="shared" si="10"/>
        <v>1.498931</v>
      </c>
      <c r="K39" s="14">
        <v>150</v>
      </c>
      <c r="L39" s="14">
        <f t="shared" si="11"/>
        <v>150</v>
      </c>
      <c r="M39" s="14">
        <v>1632</v>
      </c>
      <c r="N39" s="14">
        <f t="shared" si="12"/>
        <v>1632</v>
      </c>
      <c r="O39" s="14">
        <v>0.51</v>
      </c>
      <c r="P39" s="14">
        <f t="shared" si="13"/>
        <v>0.51</v>
      </c>
      <c r="Q39" s="14">
        <v>25</v>
      </c>
      <c r="R39" s="15">
        <f t="shared" si="14"/>
        <v>0.67567567567567566</v>
      </c>
      <c r="S39" s="15">
        <f t="shared" si="8"/>
        <v>0.67567567567567566</v>
      </c>
      <c r="T39" s="15">
        <f t="shared" si="15"/>
        <v>2.2184178800000001</v>
      </c>
      <c r="U39" s="15">
        <f t="shared" si="16"/>
        <v>2.2184178800000001</v>
      </c>
      <c r="V39" s="16">
        <v>6</v>
      </c>
    </row>
    <row r="40" spans="1:22">
      <c r="A40" s="13" t="s">
        <v>195</v>
      </c>
      <c r="B40" s="14" t="s">
        <v>31</v>
      </c>
      <c r="C40" s="14">
        <v>2582580539</v>
      </c>
      <c r="D40" s="14" t="s">
        <v>119</v>
      </c>
      <c r="E40" s="13" t="s">
        <v>227</v>
      </c>
      <c r="F40" s="13" t="s">
        <v>227</v>
      </c>
      <c r="G40" s="13" t="s">
        <v>230</v>
      </c>
      <c r="H40" s="14">
        <v>1793743</v>
      </c>
      <c r="I40" s="15">
        <f t="shared" si="9"/>
        <v>1.7937430000000001</v>
      </c>
      <c r="J40" s="15">
        <f t="shared" si="10"/>
        <v>1.7937430000000001</v>
      </c>
      <c r="K40" s="14">
        <v>94</v>
      </c>
      <c r="L40" s="14">
        <f t="shared" si="11"/>
        <v>94</v>
      </c>
      <c r="M40" s="14">
        <v>1915</v>
      </c>
      <c r="N40" s="14">
        <f t="shared" si="12"/>
        <v>1915</v>
      </c>
      <c r="O40" s="14">
        <v>0.51</v>
      </c>
      <c r="P40" s="14">
        <f t="shared" si="13"/>
        <v>0.51</v>
      </c>
      <c r="Q40" s="14">
        <v>10</v>
      </c>
      <c r="R40" s="15">
        <f t="shared" si="14"/>
        <v>0.27027027027027029</v>
      </c>
      <c r="S40" s="15">
        <f t="shared" si="8"/>
        <v>0.27027027027027029</v>
      </c>
      <c r="T40" s="15">
        <f t="shared" si="15"/>
        <v>6.6368491000000001</v>
      </c>
      <c r="U40" s="15">
        <f t="shared" si="16"/>
        <v>6.6368491000000001</v>
      </c>
      <c r="V40" s="16">
        <v>6</v>
      </c>
    </row>
    <row r="41" spans="1:22">
      <c r="A41" s="13" t="s">
        <v>196</v>
      </c>
      <c r="B41" s="14" t="s">
        <v>18</v>
      </c>
      <c r="C41" s="14">
        <v>2582580544</v>
      </c>
      <c r="D41" s="14" t="s">
        <v>119</v>
      </c>
      <c r="E41" s="13" t="s">
        <v>227</v>
      </c>
      <c r="F41" s="13" t="s">
        <v>227</v>
      </c>
      <c r="G41" s="13" t="s">
        <v>230</v>
      </c>
      <c r="H41" s="14">
        <v>2350389</v>
      </c>
      <c r="I41" s="15">
        <f t="shared" si="9"/>
        <v>2.3503889999999998</v>
      </c>
      <c r="J41" s="15">
        <f t="shared" si="10"/>
        <v>2.3503889999999998</v>
      </c>
      <c r="K41" s="14">
        <v>135</v>
      </c>
      <c r="L41" s="14">
        <f t="shared" si="11"/>
        <v>135</v>
      </c>
      <c r="M41" s="14">
        <v>2379</v>
      </c>
      <c r="N41" s="14">
        <f t="shared" si="12"/>
        <v>2379</v>
      </c>
      <c r="O41" s="14">
        <v>0.67</v>
      </c>
      <c r="P41" s="14">
        <f t="shared" si="13"/>
        <v>0.67</v>
      </c>
      <c r="Q41" s="14">
        <v>32</v>
      </c>
      <c r="R41" s="15">
        <f t="shared" si="14"/>
        <v>0.86486486486486491</v>
      </c>
      <c r="S41" s="15">
        <f t="shared" si="8"/>
        <v>0.86486486486486491</v>
      </c>
      <c r="T41" s="15">
        <f t="shared" si="15"/>
        <v>2.7176372812499996</v>
      </c>
      <c r="U41" s="15">
        <f t="shared" si="16"/>
        <v>2.7176372812499996</v>
      </c>
      <c r="V41" s="16">
        <v>6</v>
      </c>
    </row>
    <row r="42" spans="1:22">
      <c r="A42" s="13" t="s">
        <v>199</v>
      </c>
      <c r="B42" s="14" t="s">
        <v>12</v>
      </c>
      <c r="C42" s="14">
        <v>2582580554</v>
      </c>
      <c r="D42" s="14" t="s">
        <v>119</v>
      </c>
      <c r="E42" s="13" t="s">
        <v>227</v>
      </c>
      <c r="F42" s="13" t="s">
        <v>227</v>
      </c>
      <c r="G42" s="13" t="s">
        <v>230</v>
      </c>
      <c r="H42" s="14">
        <v>1671027</v>
      </c>
      <c r="I42" s="15">
        <f t="shared" si="9"/>
        <v>1.671027</v>
      </c>
      <c r="J42" s="15">
        <f t="shared" si="10"/>
        <v>1.671027</v>
      </c>
      <c r="K42" s="14">
        <v>87</v>
      </c>
      <c r="L42" s="14">
        <f t="shared" si="11"/>
        <v>87</v>
      </c>
      <c r="M42" s="14">
        <v>1760</v>
      </c>
      <c r="N42" s="14">
        <f t="shared" si="12"/>
        <v>1760</v>
      </c>
      <c r="O42" s="14">
        <v>0.54</v>
      </c>
      <c r="P42" s="14">
        <f t="shared" si="13"/>
        <v>0.54</v>
      </c>
      <c r="Q42" s="14">
        <v>11</v>
      </c>
      <c r="R42" s="15">
        <f t="shared" si="14"/>
        <v>0.29729729729729731</v>
      </c>
      <c r="S42" s="15">
        <f t="shared" si="8"/>
        <v>0.29729729729729731</v>
      </c>
      <c r="T42" s="15">
        <f t="shared" si="15"/>
        <v>5.6207271818181814</v>
      </c>
      <c r="U42" s="15">
        <f t="shared" si="16"/>
        <v>5.6207271818181814</v>
      </c>
      <c r="V42" s="16">
        <v>6</v>
      </c>
    </row>
    <row r="43" spans="1:22">
      <c r="A43" s="13" t="s">
        <v>202</v>
      </c>
      <c r="B43" s="14" t="s">
        <v>34</v>
      </c>
      <c r="C43" s="14">
        <v>2582580565</v>
      </c>
      <c r="D43" s="14" t="s">
        <v>119</v>
      </c>
      <c r="E43" s="13" t="s">
        <v>227</v>
      </c>
      <c r="F43" s="13" t="s">
        <v>227</v>
      </c>
      <c r="G43" s="13" t="s">
        <v>230</v>
      </c>
      <c r="H43" s="14">
        <v>1785483</v>
      </c>
      <c r="I43" s="15">
        <f t="shared" si="9"/>
        <v>1.7854829999999999</v>
      </c>
      <c r="J43" s="15">
        <f t="shared" si="10"/>
        <v>1.7854829999999999</v>
      </c>
      <c r="K43" s="14">
        <v>131</v>
      </c>
      <c r="L43" s="14">
        <f t="shared" si="11"/>
        <v>131</v>
      </c>
      <c r="M43" s="14">
        <v>1934</v>
      </c>
      <c r="N43" s="14">
        <f t="shared" si="12"/>
        <v>1934</v>
      </c>
      <c r="O43" s="14">
        <v>0.52</v>
      </c>
      <c r="P43" s="14">
        <f t="shared" si="13"/>
        <v>0.52</v>
      </c>
      <c r="Q43" s="14">
        <v>30</v>
      </c>
      <c r="R43" s="15">
        <f t="shared" si="14"/>
        <v>0.81081081081081086</v>
      </c>
      <c r="S43" s="15">
        <f t="shared" si="8"/>
        <v>0.81081081081081086</v>
      </c>
      <c r="T43" s="15">
        <f t="shared" si="15"/>
        <v>2.2020956999999997</v>
      </c>
      <c r="U43" s="15">
        <f t="shared" si="16"/>
        <v>2.2020956999999997</v>
      </c>
      <c r="V43" s="16">
        <v>6</v>
      </c>
    </row>
    <row r="44" spans="1:22">
      <c r="A44" s="13" t="s">
        <v>190</v>
      </c>
      <c r="B44" s="14" t="s">
        <v>33</v>
      </c>
      <c r="C44" s="14">
        <v>2582580513</v>
      </c>
      <c r="D44" s="13" t="s">
        <v>234</v>
      </c>
      <c r="E44" s="13" t="s">
        <v>235</v>
      </c>
      <c r="F44" s="13" t="s">
        <v>236</v>
      </c>
      <c r="G44" s="13" t="s">
        <v>231</v>
      </c>
      <c r="H44" s="14">
        <v>2093635</v>
      </c>
      <c r="I44" s="15">
        <f t="shared" si="9"/>
        <v>2.0936349999999999</v>
      </c>
      <c r="J44" s="15">
        <f t="shared" si="10"/>
        <v>2.0936349999999999</v>
      </c>
      <c r="K44" s="14">
        <v>166</v>
      </c>
      <c r="L44" s="14">
        <f t="shared" si="11"/>
        <v>166</v>
      </c>
      <c r="M44" s="14">
        <v>2148</v>
      </c>
      <c r="N44" s="14">
        <f t="shared" si="12"/>
        <v>2148</v>
      </c>
      <c r="O44" s="14">
        <v>0.67</v>
      </c>
      <c r="P44" s="14">
        <f t="shared" si="13"/>
        <v>0.67</v>
      </c>
      <c r="Q44" s="14">
        <v>28</v>
      </c>
      <c r="R44" s="15">
        <f t="shared" si="14"/>
        <v>0.7567567567567568</v>
      </c>
      <c r="S44" s="15">
        <f t="shared" si="8"/>
        <v>0.7567567567567568</v>
      </c>
      <c r="T44" s="15">
        <f t="shared" si="15"/>
        <v>2.766589107142857</v>
      </c>
      <c r="U44" s="15">
        <f t="shared" si="16"/>
        <v>2.766589107142857</v>
      </c>
      <c r="V44" s="16">
        <v>6</v>
      </c>
    </row>
    <row r="45" spans="1:22">
      <c r="A45" s="13" t="s">
        <v>207</v>
      </c>
      <c r="B45" s="14" t="s">
        <v>5</v>
      </c>
      <c r="C45" s="14">
        <v>2582580617</v>
      </c>
      <c r="D45" s="14" t="s">
        <v>228</v>
      </c>
      <c r="E45" s="13" t="s">
        <v>227</v>
      </c>
      <c r="F45" s="13" t="s">
        <v>227</v>
      </c>
      <c r="G45" s="13" t="s">
        <v>230</v>
      </c>
      <c r="H45" s="14">
        <v>764032</v>
      </c>
      <c r="I45" s="15">
        <f t="shared" si="9"/>
        <v>0.76403200000000004</v>
      </c>
      <c r="J45" s="15">
        <f t="shared" si="10"/>
        <v>0.76403200000000004</v>
      </c>
      <c r="K45" s="14">
        <v>95</v>
      </c>
      <c r="L45" s="14">
        <f t="shared" si="11"/>
        <v>95</v>
      </c>
      <c r="M45" s="14">
        <v>917</v>
      </c>
      <c r="N45" s="14">
        <f t="shared" si="12"/>
        <v>917</v>
      </c>
      <c r="O45" s="14">
        <v>0.55000000000000004</v>
      </c>
      <c r="P45" s="14">
        <f t="shared" si="13"/>
        <v>0.55000000000000004</v>
      </c>
      <c r="Q45" s="14">
        <v>35</v>
      </c>
      <c r="R45" s="15">
        <f t="shared" si="14"/>
        <v>0.94594594594594594</v>
      </c>
      <c r="S45" s="15">
        <f t="shared" si="8"/>
        <v>0.94594594594594594</v>
      </c>
      <c r="T45" s="15">
        <f t="shared" si="15"/>
        <v>0.80769097142857149</v>
      </c>
      <c r="U45" s="15">
        <f t="shared" si="16"/>
        <v>0.80769097142857149</v>
      </c>
      <c r="V45" s="16">
        <v>6</v>
      </c>
    </row>
    <row r="46" spans="1:22">
      <c r="A46" s="13" t="s">
        <v>209</v>
      </c>
      <c r="B46" s="14" t="s">
        <v>7</v>
      </c>
      <c r="C46" s="14">
        <v>2582580628</v>
      </c>
      <c r="D46" s="14" t="s">
        <v>228</v>
      </c>
      <c r="E46" s="13" t="s">
        <v>227</v>
      </c>
      <c r="F46" s="13" t="s">
        <v>227</v>
      </c>
      <c r="G46" s="13" t="s">
        <v>230</v>
      </c>
      <c r="H46" s="14">
        <v>1010358</v>
      </c>
      <c r="I46" s="15">
        <f t="shared" si="9"/>
        <v>1.0103580000000001</v>
      </c>
      <c r="J46" s="15">
        <f t="shared" si="10"/>
        <v>1.0103580000000001</v>
      </c>
      <c r="K46" s="14">
        <v>59</v>
      </c>
      <c r="L46" s="14">
        <f t="shared" si="11"/>
        <v>59</v>
      </c>
      <c r="M46" s="14">
        <v>1084</v>
      </c>
      <c r="N46" s="14">
        <f t="shared" si="12"/>
        <v>1084</v>
      </c>
      <c r="O46" s="14">
        <v>0.5</v>
      </c>
      <c r="P46" s="14">
        <f t="shared" si="13"/>
        <v>0.5</v>
      </c>
      <c r="Q46" s="14">
        <v>8</v>
      </c>
      <c r="R46" s="15">
        <f t="shared" si="14"/>
        <v>0.21621621621621623</v>
      </c>
      <c r="S46" s="15">
        <f t="shared" si="8"/>
        <v>0.21621621621621623</v>
      </c>
      <c r="T46" s="15">
        <f t="shared" si="15"/>
        <v>4.67290575</v>
      </c>
      <c r="U46" s="15">
        <f t="shared" si="16"/>
        <v>4.67290575</v>
      </c>
      <c r="V46" s="16">
        <v>6</v>
      </c>
    </row>
    <row r="47" spans="1:22">
      <c r="A47" s="13" t="s">
        <v>211</v>
      </c>
      <c r="B47" s="14" t="s">
        <v>9</v>
      </c>
      <c r="C47" s="14">
        <v>2582580631</v>
      </c>
      <c r="D47" s="14" t="s">
        <v>228</v>
      </c>
      <c r="E47" s="13" t="s">
        <v>227</v>
      </c>
      <c r="F47" s="13" t="s">
        <v>227</v>
      </c>
      <c r="G47" s="13" t="s">
        <v>230</v>
      </c>
      <c r="H47" s="14">
        <v>1750488</v>
      </c>
      <c r="I47" s="15">
        <f t="shared" si="9"/>
        <v>1.750488</v>
      </c>
      <c r="J47" s="15">
        <f t="shared" si="10"/>
        <v>1.750488</v>
      </c>
      <c r="K47" s="14">
        <v>204</v>
      </c>
      <c r="L47" s="14">
        <f t="shared" si="11"/>
        <v>204</v>
      </c>
      <c r="M47" s="14">
        <v>1887</v>
      </c>
      <c r="N47" s="14">
        <f t="shared" si="12"/>
        <v>1887</v>
      </c>
      <c r="O47" s="14">
        <v>0.64</v>
      </c>
      <c r="P47" s="14">
        <f t="shared" si="13"/>
        <v>0.64</v>
      </c>
      <c r="Q47" s="14">
        <v>30</v>
      </c>
      <c r="R47" s="15">
        <f t="shared" si="14"/>
        <v>0.81081081081081086</v>
      </c>
      <c r="S47" s="15">
        <f t="shared" si="8"/>
        <v>0.81081081081081086</v>
      </c>
      <c r="T47" s="15">
        <f t="shared" si="15"/>
        <v>2.1589351999999997</v>
      </c>
      <c r="U47" s="15">
        <f t="shared" si="16"/>
        <v>2.1589351999999997</v>
      </c>
      <c r="V47" s="16">
        <v>6</v>
      </c>
    </row>
    <row r="48" spans="1:22">
      <c r="A48" s="13" t="s">
        <v>213</v>
      </c>
      <c r="B48" s="14" t="s">
        <v>2</v>
      </c>
      <c r="C48" s="14">
        <v>2582580634</v>
      </c>
      <c r="D48" s="14" t="s">
        <v>228</v>
      </c>
      <c r="E48" s="13" t="s">
        <v>227</v>
      </c>
      <c r="F48" s="13" t="s">
        <v>227</v>
      </c>
      <c r="G48" s="13" t="s">
        <v>230</v>
      </c>
      <c r="H48" s="14">
        <v>1267473</v>
      </c>
      <c r="I48" s="15">
        <f t="shared" si="9"/>
        <v>1.2674730000000001</v>
      </c>
      <c r="J48" s="15">
        <f t="shared" si="10"/>
        <v>1.2674730000000001</v>
      </c>
      <c r="K48" s="14">
        <v>197</v>
      </c>
      <c r="L48" s="14">
        <f t="shared" si="11"/>
        <v>197</v>
      </c>
      <c r="M48" s="14">
        <v>1398</v>
      </c>
      <c r="N48" s="14">
        <f t="shared" si="12"/>
        <v>1398</v>
      </c>
      <c r="O48" s="14">
        <v>0.56000000000000005</v>
      </c>
      <c r="P48" s="14">
        <f t="shared" si="13"/>
        <v>0.56000000000000005</v>
      </c>
      <c r="Q48" s="14">
        <v>33</v>
      </c>
      <c r="R48" s="15">
        <f t="shared" si="14"/>
        <v>0.89189189189189189</v>
      </c>
      <c r="S48" s="15">
        <f t="shared" si="8"/>
        <v>0.89189189189189189</v>
      </c>
      <c r="T48" s="15">
        <f t="shared" si="15"/>
        <v>1.4211060909090909</v>
      </c>
      <c r="U48" s="15">
        <f t="shared" si="16"/>
        <v>1.4211060909090909</v>
      </c>
      <c r="V48" s="16">
        <v>6</v>
      </c>
    </row>
    <row r="49" spans="1:22">
      <c r="A49" s="13" t="s">
        <v>216</v>
      </c>
      <c r="B49" s="14" t="s">
        <v>14</v>
      </c>
      <c r="C49" s="14">
        <v>2582580670</v>
      </c>
      <c r="D49" s="14" t="s">
        <v>228</v>
      </c>
      <c r="E49" s="13" t="s">
        <v>227</v>
      </c>
      <c r="F49" s="13" t="s">
        <v>227</v>
      </c>
      <c r="G49" s="13" t="s">
        <v>230</v>
      </c>
      <c r="H49" s="14">
        <v>1149636</v>
      </c>
      <c r="I49" s="15">
        <f t="shared" si="9"/>
        <v>1.1496360000000001</v>
      </c>
      <c r="J49" s="15">
        <f t="shared" si="10"/>
        <v>1.1496360000000001</v>
      </c>
      <c r="K49" s="14">
        <v>85</v>
      </c>
      <c r="L49" s="14">
        <f t="shared" si="11"/>
        <v>85</v>
      </c>
      <c r="M49" s="14">
        <v>1251</v>
      </c>
      <c r="N49" s="14">
        <f t="shared" si="12"/>
        <v>1251</v>
      </c>
      <c r="O49" s="14">
        <v>0.5</v>
      </c>
      <c r="P49" s="14">
        <f t="shared" si="13"/>
        <v>0.5</v>
      </c>
      <c r="Q49" s="14">
        <v>5</v>
      </c>
      <c r="R49" s="15">
        <f t="shared" si="14"/>
        <v>0.13513513513513514</v>
      </c>
      <c r="S49" s="15">
        <f t="shared" si="8"/>
        <v>0.13513513513513514</v>
      </c>
      <c r="T49" s="15">
        <f t="shared" si="15"/>
        <v>8.5073064000000009</v>
      </c>
      <c r="U49" s="15">
        <f t="shared" si="16"/>
        <v>8.5073064000000009</v>
      </c>
      <c r="V49" s="16">
        <v>6</v>
      </c>
    </row>
    <row r="50" spans="1:22">
      <c r="A50" s="13" t="s">
        <v>217</v>
      </c>
      <c r="B50" s="14" t="s">
        <v>8</v>
      </c>
      <c r="C50" s="14">
        <v>2582580671</v>
      </c>
      <c r="D50" s="14" t="s">
        <v>228</v>
      </c>
      <c r="E50" s="13" t="s">
        <v>227</v>
      </c>
      <c r="F50" s="13" t="s">
        <v>227</v>
      </c>
      <c r="G50" s="13" t="s">
        <v>230</v>
      </c>
      <c r="H50" s="14">
        <v>1170081</v>
      </c>
      <c r="I50" s="15">
        <f t="shared" si="9"/>
        <v>1.1700809999999999</v>
      </c>
      <c r="J50" s="15">
        <f t="shared" si="10"/>
        <v>1.1700809999999999</v>
      </c>
      <c r="K50" s="14">
        <v>108</v>
      </c>
      <c r="L50" s="14">
        <f t="shared" si="11"/>
        <v>108</v>
      </c>
      <c r="M50" s="14">
        <v>1319</v>
      </c>
      <c r="N50" s="14">
        <f t="shared" si="12"/>
        <v>1319</v>
      </c>
      <c r="O50" s="14">
        <v>0.55000000000000004</v>
      </c>
      <c r="P50" s="14">
        <f t="shared" si="13"/>
        <v>0.55000000000000004</v>
      </c>
      <c r="Q50" s="14">
        <v>28</v>
      </c>
      <c r="R50" s="15">
        <f t="shared" si="14"/>
        <v>0.7567567567567568</v>
      </c>
      <c r="S50" s="15">
        <f t="shared" si="8"/>
        <v>0.7567567567567568</v>
      </c>
      <c r="T50" s="15">
        <f t="shared" si="15"/>
        <v>1.5461784642857141</v>
      </c>
      <c r="U50" s="15">
        <f t="shared" si="16"/>
        <v>1.5461784642857141</v>
      </c>
      <c r="V50" s="16">
        <v>6</v>
      </c>
    </row>
    <row r="51" spans="1:22">
      <c r="A51" s="13" t="s">
        <v>240</v>
      </c>
      <c r="B51" s="14" t="s">
        <v>26</v>
      </c>
      <c r="C51" s="14">
        <v>2593339185</v>
      </c>
      <c r="D51" s="14" t="s">
        <v>228</v>
      </c>
      <c r="E51" s="13" t="s">
        <v>227</v>
      </c>
      <c r="F51" s="13" t="s">
        <v>227</v>
      </c>
      <c r="G51" s="13" t="s">
        <v>230</v>
      </c>
      <c r="H51" s="14">
        <v>1315659</v>
      </c>
      <c r="I51" s="15">
        <f t="shared" si="9"/>
        <v>1.3156589999999999</v>
      </c>
      <c r="J51" s="15">
        <f t="shared" si="10"/>
        <v>1.3156589999999999</v>
      </c>
      <c r="K51" s="14">
        <v>42</v>
      </c>
      <c r="L51" s="14">
        <f t="shared" si="11"/>
        <v>42</v>
      </c>
      <c r="M51" s="14">
        <v>1392</v>
      </c>
      <c r="N51" s="14">
        <f t="shared" si="12"/>
        <v>1392</v>
      </c>
      <c r="O51" s="14">
        <v>0.56000000000000005</v>
      </c>
      <c r="P51" s="14">
        <f t="shared" si="13"/>
        <v>0.56000000000000005</v>
      </c>
      <c r="Q51" s="14">
        <v>37</v>
      </c>
      <c r="R51" s="15">
        <f t="shared" si="14"/>
        <v>1</v>
      </c>
      <c r="S51" s="15">
        <f t="shared" si="8"/>
        <v>1</v>
      </c>
      <c r="T51" s="15">
        <f t="shared" si="15"/>
        <v>1.3156589999999999</v>
      </c>
      <c r="U51" s="15">
        <f t="shared" si="16"/>
        <v>1.3156589999999999</v>
      </c>
      <c r="V51" s="16">
        <v>6</v>
      </c>
    </row>
    <row r="52" spans="1:22">
      <c r="A52" s="13" t="s">
        <v>221</v>
      </c>
      <c r="B52" s="14" t="s">
        <v>23</v>
      </c>
      <c r="C52" s="14">
        <v>2582580714</v>
      </c>
      <c r="D52" s="14" t="s">
        <v>228</v>
      </c>
      <c r="E52" s="13" t="s">
        <v>227</v>
      </c>
      <c r="F52" s="13" t="s">
        <v>227</v>
      </c>
      <c r="G52" s="13" t="s">
        <v>230</v>
      </c>
      <c r="H52" s="14">
        <v>795830</v>
      </c>
      <c r="I52" s="15">
        <f t="shared" si="9"/>
        <v>0.79583000000000004</v>
      </c>
      <c r="J52" s="15">
        <f t="shared" si="10"/>
        <v>0.79583000000000004</v>
      </c>
      <c r="K52" s="14">
        <v>188</v>
      </c>
      <c r="L52" s="14">
        <f t="shared" si="11"/>
        <v>188</v>
      </c>
      <c r="M52" s="14">
        <v>962</v>
      </c>
      <c r="N52" s="14">
        <f t="shared" si="12"/>
        <v>962</v>
      </c>
      <c r="O52" s="14">
        <v>0.64</v>
      </c>
      <c r="P52" s="14">
        <f t="shared" si="13"/>
        <v>0.64</v>
      </c>
      <c r="Q52" s="14">
        <v>17</v>
      </c>
      <c r="R52" s="15">
        <f t="shared" si="14"/>
        <v>0.45945945945945948</v>
      </c>
      <c r="S52" s="15">
        <f t="shared" si="8"/>
        <v>0.45945945945945948</v>
      </c>
      <c r="T52" s="15">
        <f t="shared" si="15"/>
        <v>1.732100588235294</v>
      </c>
      <c r="U52" s="15">
        <f t="shared" si="16"/>
        <v>1.732100588235294</v>
      </c>
      <c r="V52" s="16">
        <v>6</v>
      </c>
    </row>
    <row r="53" spans="1:22">
      <c r="A53" s="13" t="s">
        <v>55</v>
      </c>
      <c r="B53" s="14" t="s">
        <v>145</v>
      </c>
      <c r="C53" s="14">
        <v>2603880161</v>
      </c>
      <c r="D53" s="14" t="s">
        <v>124</v>
      </c>
      <c r="E53" s="14" t="s">
        <v>125</v>
      </c>
      <c r="F53" s="14" t="s">
        <v>128</v>
      </c>
      <c r="G53" s="13" t="s">
        <v>224</v>
      </c>
      <c r="H53" s="14">
        <v>985902</v>
      </c>
      <c r="I53" s="15">
        <f t="shared" si="9"/>
        <v>0.98590199999999995</v>
      </c>
      <c r="J53" s="15">
        <f t="shared" si="10"/>
        <v>0.98590199999999995</v>
      </c>
      <c r="K53" s="14">
        <v>27</v>
      </c>
      <c r="L53" s="14">
        <f t="shared" si="11"/>
        <v>27</v>
      </c>
      <c r="M53" s="14">
        <v>1007</v>
      </c>
      <c r="N53" s="14">
        <f t="shared" si="12"/>
        <v>1007</v>
      </c>
      <c r="O53" s="14">
        <v>0.49</v>
      </c>
      <c r="P53" s="14">
        <f t="shared" si="13"/>
        <v>0.49</v>
      </c>
      <c r="Q53" s="14">
        <v>31</v>
      </c>
      <c r="R53" s="15">
        <f t="shared" si="14"/>
        <v>0.83783783783783783</v>
      </c>
      <c r="S53" s="15">
        <f t="shared" si="8"/>
        <v>0.83783783783783783</v>
      </c>
      <c r="T53" s="15">
        <f t="shared" si="15"/>
        <v>1.1767217419354838</v>
      </c>
      <c r="U53" s="15">
        <f t="shared" si="16"/>
        <v>1.1767217419354838</v>
      </c>
      <c r="V53" s="16">
        <v>6</v>
      </c>
    </row>
    <row r="54" spans="1:22">
      <c r="A54" s="13" t="s">
        <v>198</v>
      </c>
      <c r="B54" s="14" t="s">
        <v>27</v>
      </c>
      <c r="C54" s="14">
        <v>2582580553</v>
      </c>
      <c r="D54" s="13" t="s">
        <v>227</v>
      </c>
      <c r="E54" s="13" t="s">
        <v>227</v>
      </c>
      <c r="F54" s="13" t="s">
        <v>227</v>
      </c>
      <c r="G54" s="13" t="s">
        <v>227</v>
      </c>
      <c r="H54" s="14">
        <v>1050638</v>
      </c>
      <c r="I54" s="15">
        <f t="shared" si="9"/>
        <v>1.050638</v>
      </c>
      <c r="J54" s="15">
        <f t="shared" si="10"/>
        <v>1.050638</v>
      </c>
      <c r="K54" s="14">
        <v>36</v>
      </c>
      <c r="L54" s="14">
        <f t="shared" si="11"/>
        <v>36</v>
      </c>
      <c r="M54" s="14">
        <v>1050</v>
      </c>
      <c r="N54" s="14">
        <f t="shared" si="12"/>
        <v>1050</v>
      </c>
      <c r="O54" s="14">
        <v>0.46</v>
      </c>
      <c r="P54" s="14">
        <f t="shared" si="13"/>
        <v>0.46</v>
      </c>
      <c r="Q54" s="14">
        <v>8</v>
      </c>
      <c r="R54" s="15">
        <f t="shared" si="14"/>
        <v>0.21621621621621623</v>
      </c>
      <c r="S54" s="15">
        <f t="shared" si="8"/>
        <v>0.21621621621621623</v>
      </c>
      <c r="T54" s="15">
        <f t="shared" si="15"/>
        <v>4.8592007499999994</v>
      </c>
      <c r="U54" s="15">
        <f t="shared" si="16"/>
        <v>4.8592007499999994</v>
      </c>
      <c r="V54" s="16">
        <v>6</v>
      </c>
    </row>
    <row r="55" spans="1:22">
      <c r="A55" s="13" t="s">
        <v>201</v>
      </c>
      <c r="B55" s="14" t="s">
        <v>10</v>
      </c>
      <c r="C55" s="14">
        <v>2582580564</v>
      </c>
      <c r="D55" s="13" t="s">
        <v>227</v>
      </c>
      <c r="E55" s="13" t="s">
        <v>227</v>
      </c>
      <c r="F55" s="13" t="s">
        <v>227</v>
      </c>
      <c r="G55" s="13" t="s">
        <v>227</v>
      </c>
      <c r="H55" s="14">
        <v>1072419</v>
      </c>
      <c r="I55" s="15">
        <f t="shared" si="9"/>
        <v>1.072419</v>
      </c>
      <c r="J55" s="15">
        <f t="shared" si="10"/>
        <v>1.072419</v>
      </c>
      <c r="K55" s="14">
        <v>109</v>
      </c>
      <c r="L55" s="14">
        <f t="shared" si="11"/>
        <v>109</v>
      </c>
      <c r="M55" s="14">
        <v>1136</v>
      </c>
      <c r="N55" s="14">
        <f t="shared" si="12"/>
        <v>1136</v>
      </c>
      <c r="O55" s="14">
        <v>0.44</v>
      </c>
      <c r="P55" s="14">
        <f t="shared" si="13"/>
        <v>0.44</v>
      </c>
      <c r="Q55" s="14">
        <v>9</v>
      </c>
      <c r="R55" s="15">
        <f t="shared" si="14"/>
        <v>0.24324324324324326</v>
      </c>
      <c r="S55" s="15">
        <f t="shared" si="8"/>
        <v>0.24324324324324326</v>
      </c>
      <c r="T55" s="15">
        <f t="shared" si="15"/>
        <v>4.4088336666666663</v>
      </c>
      <c r="U55" s="15">
        <f t="shared" si="16"/>
        <v>4.4088336666666663</v>
      </c>
      <c r="V55" s="16">
        <v>6</v>
      </c>
    </row>
    <row r="56" spans="1:22">
      <c r="A56" s="13" t="s">
        <v>219</v>
      </c>
      <c r="B56" s="14" t="s">
        <v>3</v>
      </c>
      <c r="C56" s="14">
        <v>2582580680</v>
      </c>
      <c r="D56" s="13" t="s">
        <v>227</v>
      </c>
      <c r="E56" s="13" t="s">
        <v>227</v>
      </c>
      <c r="F56" s="13" t="s">
        <v>227</v>
      </c>
      <c r="G56" s="13" t="s">
        <v>227</v>
      </c>
      <c r="H56" s="14">
        <v>2533346</v>
      </c>
      <c r="I56" s="15">
        <f t="shared" si="9"/>
        <v>2.5333459999999999</v>
      </c>
      <c r="J56" s="15">
        <f t="shared" si="10"/>
        <v>2.5333459999999999</v>
      </c>
      <c r="K56" s="14">
        <v>444</v>
      </c>
      <c r="L56" s="14">
        <f t="shared" si="11"/>
        <v>444</v>
      </c>
      <c r="M56" s="14">
        <v>2717</v>
      </c>
      <c r="N56" s="14">
        <f t="shared" si="12"/>
        <v>2717</v>
      </c>
      <c r="O56" s="14">
        <v>0.69</v>
      </c>
      <c r="P56" s="14">
        <f t="shared" si="13"/>
        <v>0.69</v>
      </c>
      <c r="Q56" s="14">
        <v>29</v>
      </c>
      <c r="R56" s="15">
        <f t="shared" si="14"/>
        <v>0.78378378378378377</v>
      </c>
      <c r="S56" s="15">
        <f t="shared" si="8"/>
        <v>0.78378378378378377</v>
      </c>
      <c r="T56" s="15">
        <f t="shared" si="15"/>
        <v>3.232200068965517</v>
      </c>
      <c r="U56" s="15">
        <f t="shared" si="16"/>
        <v>3.232200068965517</v>
      </c>
      <c r="V56" s="16">
        <v>6</v>
      </c>
    </row>
    <row r="57" spans="1:22">
      <c r="S57" s="15"/>
    </row>
    <row r="58" spans="1:22">
      <c r="A58" s="13" t="s">
        <v>242</v>
      </c>
      <c r="B58" s="13"/>
      <c r="C58" s="13"/>
      <c r="S58" s="15"/>
    </row>
    <row r="59" spans="1:22">
      <c r="A59" s="13" t="s">
        <v>48</v>
      </c>
      <c r="B59" s="14" t="s">
        <v>134</v>
      </c>
      <c r="C59" s="14">
        <v>2606217192</v>
      </c>
      <c r="D59" s="14" t="s">
        <v>114</v>
      </c>
      <c r="E59" s="14" t="s">
        <v>115</v>
      </c>
      <c r="F59" s="14" t="s">
        <v>116</v>
      </c>
      <c r="G59" s="13" t="s">
        <v>224</v>
      </c>
      <c r="H59" s="14">
        <v>320770</v>
      </c>
      <c r="I59" s="15">
        <f>H59/1000000</f>
        <v>0.32077</v>
      </c>
      <c r="J59" s="15">
        <f>I59</f>
        <v>0.32077</v>
      </c>
      <c r="K59" s="14">
        <v>24</v>
      </c>
      <c r="L59" s="14">
        <f>K59</f>
        <v>24</v>
      </c>
      <c r="M59" s="14">
        <v>404</v>
      </c>
      <c r="N59" s="14">
        <f>M59</f>
        <v>404</v>
      </c>
      <c r="O59" s="14">
        <v>0.39</v>
      </c>
      <c r="P59" s="14">
        <f>O59</f>
        <v>0.39</v>
      </c>
      <c r="Q59" s="14">
        <v>0</v>
      </c>
      <c r="R59" s="15">
        <f>Q59/37</f>
        <v>0</v>
      </c>
      <c r="S59" s="15">
        <f t="shared" si="8"/>
        <v>0</v>
      </c>
      <c r="T59" s="15" t="e">
        <f>I59/R59</f>
        <v>#DIV/0!</v>
      </c>
      <c r="U59" s="15" t="e">
        <f>T59</f>
        <v>#DIV/0!</v>
      </c>
      <c r="V59" s="16">
        <v>6</v>
      </c>
    </row>
    <row r="60" spans="1:22">
      <c r="A60" s="13" t="s">
        <v>50</v>
      </c>
      <c r="B60" s="14" t="s">
        <v>140</v>
      </c>
      <c r="C60" s="14">
        <v>2603880159</v>
      </c>
      <c r="D60" s="14" t="s">
        <v>124</v>
      </c>
      <c r="E60" s="14" t="s">
        <v>125</v>
      </c>
      <c r="F60" s="14" t="s">
        <v>126</v>
      </c>
      <c r="G60" s="13" t="s">
        <v>224</v>
      </c>
      <c r="H60" s="14">
        <v>312935</v>
      </c>
      <c r="I60" s="15">
        <f>H60/1000000</f>
        <v>0.31293500000000002</v>
      </c>
      <c r="J60" s="15">
        <f>I60</f>
        <v>0.31293500000000002</v>
      </c>
      <c r="K60" s="14">
        <v>23</v>
      </c>
      <c r="L60" s="14">
        <f>K60</f>
        <v>23</v>
      </c>
      <c r="M60" s="14">
        <v>388</v>
      </c>
      <c r="N60" s="14">
        <f>M60</f>
        <v>388</v>
      </c>
      <c r="O60" s="14">
        <v>0.32</v>
      </c>
      <c r="P60" s="14">
        <f>O60</f>
        <v>0.32</v>
      </c>
      <c r="Q60" s="14">
        <v>0</v>
      </c>
      <c r="R60" s="15">
        <f>Q60/37</f>
        <v>0</v>
      </c>
      <c r="S60" s="15">
        <f t="shared" si="8"/>
        <v>0</v>
      </c>
      <c r="T60" s="15" t="e">
        <f>I60/R60</f>
        <v>#DIV/0!</v>
      </c>
      <c r="U60" s="15" t="e">
        <f>T60</f>
        <v>#DIV/0!</v>
      </c>
      <c r="V60" s="16">
        <v>6</v>
      </c>
    </row>
    <row r="61" spans="1:22">
      <c r="S61" s="15"/>
    </row>
    <row r="62" spans="1:22">
      <c r="A62" s="14" t="s">
        <v>222</v>
      </c>
      <c r="B62" s="14"/>
      <c r="C62" s="14"/>
      <c r="S62" s="15"/>
    </row>
    <row r="63" spans="1:22">
      <c r="A63" s="13" t="s">
        <v>46</v>
      </c>
      <c r="B63" s="14" t="s">
        <v>132</v>
      </c>
      <c r="C63" s="14">
        <v>2524023172</v>
      </c>
      <c r="D63" s="13" t="s">
        <v>108</v>
      </c>
      <c r="E63" s="13" t="s">
        <v>109</v>
      </c>
      <c r="F63" s="13" t="s">
        <v>110</v>
      </c>
      <c r="G63" s="13" t="s">
        <v>224</v>
      </c>
      <c r="H63" s="14">
        <v>1091395</v>
      </c>
      <c r="I63" s="15">
        <f>H63/1000000</f>
        <v>1.0913949999999999</v>
      </c>
      <c r="J63" s="15">
        <f>I63</f>
        <v>1.0913949999999999</v>
      </c>
      <c r="K63" s="14">
        <v>82</v>
      </c>
      <c r="L63" s="14">
        <f>K63</f>
        <v>82</v>
      </c>
      <c r="M63" s="14">
        <v>1183</v>
      </c>
      <c r="N63" s="14">
        <f>M63</f>
        <v>1183</v>
      </c>
      <c r="O63" s="14">
        <v>0.48</v>
      </c>
      <c r="P63" s="14">
        <f>O63</f>
        <v>0.48</v>
      </c>
      <c r="Q63" s="14">
        <v>9</v>
      </c>
      <c r="R63" s="15">
        <f>Q63/37</f>
        <v>0.24324324324324326</v>
      </c>
      <c r="S63" s="15">
        <f t="shared" si="8"/>
        <v>0.24324324324324326</v>
      </c>
      <c r="T63" s="15">
        <f>I63/R63</f>
        <v>4.4868461111111104</v>
      </c>
      <c r="U63" s="15">
        <f>T63</f>
        <v>4.4868461111111104</v>
      </c>
      <c r="V63" s="16">
        <v>6</v>
      </c>
    </row>
    <row r="64" spans="1:22">
      <c r="A64" s="13" t="s">
        <v>54</v>
      </c>
      <c r="B64" s="14" t="s">
        <v>144</v>
      </c>
      <c r="C64" s="14">
        <v>2524023179</v>
      </c>
      <c r="D64" s="13" t="s">
        <v>114</v>
      </c>
      <c r="E64" s="13" t="s">
        <v>115</v>
      </c>
      <c r="F64" s="13" t="s">
        <v>116</v>
      </c>
      <c r="G64" s="13" t="s">
        <v>224</v>
      </c>
      <c r="H64" s="14">
        <v>946132</v>
      </c>
      <c r="I64" s="15">
        <f>H64/1000000</f>
        <v>0.94613199999999997</v>
      </c>
      <c r="J64" s="15">
        <f>I64</f>
        <v>0.94613199999999997</v>
      </c>
      <c r="K64" s="14">
        <v>68</v>
      </c>
      <c r="L64" s="14">
        <f>K64</f>
        <v>68</v>
      </c>
      <c r="M64" s="14">
        <v>1017</v>
      </c>
      <c r="N64" s="14">
        <f>M64</f>
        <v>1017</v>
      </c>
      <c r="O64" s="14">
        <v>0.39</v>
      </c>
      <c r="P64" s="14">
        <f>O64</f>
        <v>0.39</v>
      </c>
      <c r="Q64" s="14">
        <v>7</v>
      </c>
      <c r="R64" s="15">
        <f>Q64/37</f>
        <v>0.1891891891891892</v>
      </c>
      <c r="S64" s="15">
        <f t="shared" si="8"/>
        <v>0.1891891891891892</v>
      </c>
      <c r="T64" s="15">
        <f>I64/R64</f>
        <v>5.0009834285714279</v>
      </c>
      <c r="U64" s="15">
        <f>T64</f>
        <v>5.0009834285714279</v>
      </c>
      <c r="V64" s="16">
        <v>6</v>
      </c>
    </row>
    <row r="65" spans="1:22">
      <c r="A65" s="13" t="s">
        <v>205</v>
      </c>
      <c r="B65" s="14" t="s">
        <v>0</v>
      </c>
      <c r="C65" s="14">
        <v>2582580595</v>
      </c>
      <c r="D65" s="14"/>
      <c r="E65" s="14"/>
      <c r="F65" s="14"/>
      <c r="G65" s="14"/>
      <c r="H65" s="14">
        <v>906713</v>
      </c>
      <c r="I65" s="15">
        <f>H65/1000000</f>
        <v>0.90671299999999999</v>
      </c>
      <c r="J65" s="15">
        <f>I65</f>
        <v>0.90671299999999999</v>
      </c>
      <c r="K65" s="14">
        <v>95</v>
      </c>
      <c r="L65" s="14">
        <f>K65</f>
        <v>95</v>
      </c>
      <c r="M65" s="14">
        <v>988</v>
      </c>
      <c r="N65" s="14">
        <f>M65</f>
        <v>988</v>
      </c>
      <c r="O65" s="14">
        <v>0.44</v>
      </c>
      <c r="P65" s="14">
        <f>O65</f>
        <v>0.44</v>
      </c>
      <c r="Q65" s="14">
        <v>12</v>
      </c>
      <c r="R65" s="15">
        <f>Q65/37</f>
        <v>0.32432432432432434</v>
      </c>
      <c r="S65" s="15">
        <f t="shared" si="8"/>
        <v>0.32432432432432434</v>
      </c>
      <c r="T65" s="15">
        <f>I65/R65</f>
        <v>2.7956984166666663</v>
      </c>
      <c r="U65" s="15">
        <f>T65</f>
        <v>2.7956984166666663</v>
      </c>
      <c r="V65" s="16">
        <v>6</v>
      </c>
    </row>
    <row r="66" spans="1:22">
      <c r="A66" s="13"/>
      <c r="B66" s="14"/>
      <c r="C66" s="14"/>
      <c r="D66" s="14"/>
      <c r="E66" s="14"/>
      <c r="F66" s="14"/>
      <c r="G66" s="14"/>
      <c r="H66" s="14"/>
      <c r="I66" s="15"/>
      <c r="J66" s="15"/>
      <c r="K66" s="14"/>
      <c r="L66" s="14"/>
      <c r="M66" s="14"/>
      <c r="N66" s="14"/>
      <c r="O66" s="14"/>
      <c r="P66" s="14"/>
      <c r="Q66" s="14"/>
      <c r="R66" s="15"/>
      <c r="S66" s="15"/>
      <c r="T66" s="15"/>
      <c r="U66" s="15"/>
    </row>
    <row r="67" spans="1:22">
      <c r="A67" s="13" t="s">
        <v>241</v>
      </c>
      <c r="B67" s="14"/>
      <c r="C67" s="14"/>
      <c r="D67" s="14"/>
      <c r="E67" s="14"/>
      <c r="F67" s="14"/>
      <c r="G67" s="14"/>
      <c r="H67" s="14"/>
      <c r="I67" s="15"/>
      <c r="J67" s="15"/>
      <c r="K67" s="14"/>
      <c r="L67" s="14"/>
      <c r="M67" s="14"/>
      <c r="N67" s="14"/>
      <c r="O67" s="14"/>
      <c r="P67" s="14"/>
      <c r="Q67" s="14"/>
      <c r="R67" s="15"/>
      <c r="S67" s="15"/>
      <c r="T67" s="15"/>
      <c r="U67" s="15"/>
    </row>
    <row r="68" spans="1:22">
      <c r="A68" s="14" t="s">
        <v>171</v>
      </c>
      <c r="B68" s="13"/>
      <c r="C68" s="13"/>
      <c r="D68" s="13" t="s">
        <v>114</v>
      </c>
      <c r="E68" s="13"/>
      <c r="F68" s="13"/>
      <c r="G68" s="13" t="s">
        <v>231</v>
      </c>
      <c r="H68" s="13">
        <v>973536</v>
      </c>
      <c r="I68" s="18">
        <v>0.97</v>
      </c>
      <c r="J68" s="18">
        <v>0.97</v>
      </c>
      <c r="K68" s="13">
        <v>37</v>
      </c>
      <c r="L68" s="13">
        <v>37</v>
      </c>
      <c r="M68" s="13">
        <v>965</v>
      </c>
      <c r="N68" s="14">
        <f t="shared" ref="N68:N69" si="17">M68</f>
        <v>965</v>
      </c>
      <c r="O68" s="18">
        <v>0.56999999999999995</v>
      </c>
      <c r="P68" s="14">
        <f t="shared" ref="P68:P69" si="18">O68</f>
        <v>0.56999999999999995</v>
      </c>
      <c r="Q68" s="13">
        <v>29</v>
      </c>
      <c r="R68" s="18">
        <v>0.78</v>
      </c>
      <c r="S68" s="15">
        <f t="shared" ref="S68:S78" si="19">R68</f>
        <v>0.78</v>
      </c>
      <c r="T68" s="18">
        <v>1.24</v>
      </c>
      <c r="U68" s="15">
        <f t="shared" ref="U68:U69" si="20">T68</f>
        <v>1.24</v>
      </c>
      <c r="V68" s="19">
        <v>4</v>
      </c>
    </row>
    <row r="69" spans="1:22">
      <c r="A69" s="13" t="s">
        <v>169</v>
      </c>
      <c r="B69" s="13"/>
      <c r="C69" s="13"/>
      <c r="D69" s="13" t="s">
        <v>114</v>
      </c>
      <c r="E69" s="13"/>
      <c r="F69" s="13"/>
      <c r="G69" s="13" t="s">
        <v>231</v>
      </c>
      <c r="H69" s="13">
        <v>1242025</v>
      </c>
      <c r="I69" s="18">
        <v>1.24</v>
      </c>
      <c r="J69" s="18">
        <v>1.24</v>
      </c>
      <c r="K69" s="13">
        <v>10</v>
      </c>
      <c r="L69" s="13">
        <v>10</v>
      </c>
      <c r="M69" s="13">
        <v>1259</v>
      </c>
      <c r="N69" s="14">
        <f t="shared" si="17"/>
        <v>1259</v>
      </c>
      <c r="O69" s="18">
        <v>0.44</v>
      </c>
      <c r="P69" s="14">
        <f t="shared" si="18"/>
        <v>0.44</v>
      </c>
      <c r="Q69" s="13">
        <v>36</v>
      </c>
      <c r="R69" s="18">
        <v>0.97</v>
      </c>
      <c r="S69" s="15">
        <f t="shared" si="19"/>
        <v>0.97</v>
      </c>
      <c r="T69" s="18">
        <v>1.28</v>
      </c>
      <c r="U69" s="15">
        <f t="shared" si="20"/>
        <v>1.28</v>
      </c>
      <c r="V69" s="19">
        <v>4</v>
      </c>
    </row>
    <row r="70" spans="1:22">
      <c r="A70" s="13" t="s">
        <v>170</v>
      </c>
      <c r="B70" s="14"/>
      <c r="C70" s="14"/>
      <c r="D70" s="14" t="s">
        <v>119</v>
      </c>
      <c r="E70" s="13" t="s">
        <v>227</v>
      </c>
      <c r="F70" s="13" t="s">
        <v>227</v>
      </c>
      <c r="G70" s="13" t="s">
        <v>230</v>
      </c>
      <c r="H70" s="14">
        <v>2690660</v>
      </c>
      <c r="I70" s="15">
        <f t="shared" ref="I70:I78" si="21">H70/1000000</f>
        <v>2.6906599999999998</v>
      </c>
      <c r="J70" s="15">
        <f t="shared" ref="J70:J78" si="22">I70</f>
        <v>2.6906599999999998</v>
      </c>
      <c r="K70" s="14">
        <v>132</v>
      </c>
      <c r="L70" s="14">
        <f t="shared" ref="L70:L78" si="23">K70</f>
        <v>132</v>
      </c>
      <c r="M70" s="14">
        <v>2884</v>
      </c>
      <c r="N70" s="14">
        <f t="shared" ref="N70:N78" si="24">M70</f>
        <v>2884</v>
      </c>
      <c r="O70" s="15">
        <v>0.52149999999999996</v>
      </c>
      <c r="P70" s="14">
        <f t="shared" ref="P70:P78" si="25">O70</f>
        <v>0.52149999999999996</v>
      </c>
      <c r="Q70" s="14">
        <v>34</v>
      </c>
      <c r="R70" s="15">
        <f t="shared" ref="R70:R78" si="26">Q70/37</f>
        <v>0.91891891891891897</v>
      </c>
      <c r="S70" s="15">
        <f t="shared" si="19"/>
        <v>0.91891891891891897</v>
      </c>
      <c r="T70" s="15">
        <f t="shared" ref="T70:T78" si="27">I70/R70</f>
        <v>2.928071176470588</v>
      </c>
      <c r="U70" s="15">
        <f t="shared" ref="U70:U78" si="28">T70</f>
        <v>2.928071176470588</v>
      </c>
      <c r="V70" s="16">
        <v>4</v>
      </c>
    </row>
    <row r="71" spans="1:22">
      <c r="A71" s="14" t="s">
        <v>172</v>
      </c>
      <c r="B71" s="14"/>
      <c r="C71" s="14"/>
      <c r="D71" s="13" t="s">
        <v>103</v>
      </c>
      <c r="E71" s="13" t="s">
        <v>104</v>
      </c>
      <c r="F71" s="13" t="s">
        <v>105</v>
      </c>
      <c r="G71" s="13" t="s">
        <v>230</v>
      </c>
      <c r="H71" s="14">
        <v>523140</v>
      </c>
      <c r="I71" s="15">
        <f t="shared" si="21"/>
        <v>0.52314000000000005</v>
      </c>
      <c r="J71" s="15">
        <f t="shared" si="22"/>
        <v>0.52314000000000005</v>
      </c>
      <c r="K71" s="14">
        <v>31</v>
      </c>
      <c r="L71" s="14">
        <f t="shared" si="23"/>
        <v>31</v>
      </c>
      <c r="M71" s="14">
        <v>551</v>
      </c>
      <c r="N71" s="14">
        <f t="shared" si="24"/>
        <v>551</v>
      </c>
      <c r="O71" s="15">
        <v>0.42059999999999997</v>
      </c>
      <c r="P71" s="14">
        <f t="shared" si="25"/>
        <v>0.42059999999999997</v>
      </c>
      <c r="Q71" s="14">
        <v>3</v>
      </c>
      <c r="R71" s="15">
        <f t="shared" si="26"/>
        <v>8.1081081081081086E-2</v>
      </c>
      <c r="S71" s="15">
        <f t="shared" si="19"/>
        <v>8.1081081081081086E-2</v>
      </c>
      <c r="T71" s="15">
        <f t="shared" si="27"/>
        <v>6.4520600000000004</v>
      </c>
      <c r="U71" s="15">
        <f t="shared" si="28"/>
        <v>6.4520600000000004</v>
      </c>
      <c r="V71" s="16">
        <v>4</v>
      </c>
    </row>
    <row r="72" spans="1:22">
      <c r="A72" s="14" t="s">
        <v>173</v>
      </c>
      <c r="B72" s="14"/>
      <c r="C72" s="14"/>
      <c r="D72" s="13" t="s">
        <v>103</v>
      </c>
      <c r="E72" s="13" t="s">
        <v>104</v>
      </c>
      <c r="F72" s="13" t="s">
        <v>105</v>
      </c>
      <c r="G72" s="13" t="s">
        <v>230</v>
      </c>
      <c r="H72" s="14">
        <v>974886</v>
      </c>
      <c r="I72" s="15">
        <f t="shared" si="21"/>
        <v>0.97488600000000003</v>
      </c>
      <c r="J72" s="15">
        <f t="shared" si="22"/>
        <v>0.97488600000000003</v>
      </c>
      <c r="K72" s="14">
        <v>66</v>
      </c>
      <c r="L72" s="14">
        <f t="shared" si="23"/>
        <v>66</v>
      </c>
      <c r="M72" s="14">
        <v>1004</v>
      </c>
      <c r="N72" s="14">
        <f t="shared" si="24"/>
        <v>1004</v>
      </c>
      <c r="O72" s="15">
        <v>0.4042</v>
      </c>
      <c r="P72" s="14">
        <f t="shared" si="25"/>
        <v>0.4042</v>
      </c>
      <c r="Q72" s="14">
        <v>6</v>
      </c>
      <c r="R72" s="15">
        <f t="shared" si="26"/>
        <v>0.16216216216216217</v>
      </c>
      <c r="S72" s="15">
        <f t="shared" si="19"/>
        <v>0.16216216216216217</v>
      </c>
      <c r="T72" s="15">
        <f t="shared" si="27"/>
        <v>6.0117969999999996</v>
      </c>
      <c r="U72" s="15">
        <f t="shared" si="28"/>
        <v>6.0117969999999996</v>
      </c>
      <c r="V72" s="16">
        <v>4</v>
      </c>
    </row>
    <row r="73" spans="1:22">
      <c r="A73" s="14" t="s">
        <v>167</v>
      </c>
      <c r="B73" s="14"/>
      <c r="C73" s="14"/>
      <c r="D73" s="14" t="s">
        <v>232</v>
      </c>
      <c r="E73" s="14" t="s">
        <v>227</v>
      </c>
      <c r="F73" s="14" t="s">
        <v>227</v>
      </c>
      <c r="G73" s="13" t="s">
        <v>233</v>
      </c>
      <c r="H73" s="14">
        <v>856463</v>
      </c>
      <c r="I73" s="15">
        <f t="shared" si="21"/>
        <v>0.85646299999999997</v>
      </c>
      <c r="J73" s="15">
        <f t="shared" si="22"/>
        <v>0.85646299999999997</v>
      </c>
      <c r="K73" s="14">
        <v>36</v>
      </c>
      <c r="L73" s="14">
        <f t="shared" si="23"/>
        <v>36</v>
      </c>
      <c r="M73" s="14">
        <v>873</v>
      </c>
      <c r="N73" s="14">
        <f t="shared" si="24"/>
        <v>873</v>
      </c>
      <c r="O73" s="15">
        <v>0.61639999999999995</v>
      </c>
      <c r="P73" s="14">
        <f t="shared" si="25"/>
        <v>0.61639999999999995</v>
      </c>
      <c r="Q73" s="14">
        <v>29</v>
      </c>
      <c r="R73" s="15">
        <f t="shared" si="26"/>
        <v>0.78378378378378377</v>
      </c>
      <c r="S73" s="15">
        <f t="shared" si="19"/>
        <v>0.78378378378378377</v>
      </c>
      <c r="T73" s="15">
        <f t="shared" si="27"/>
        <v>1.0927286551724138</v>
      </c>
      <c r="U73" s="15">
        <f t="shared" si="28"/>
        <v>1.0927286551724138</v>
      </c>
      <c r="V73" s="16">
        <v>4</v>
      </c>
    </row>
    <row r="74" spans="1:22">
      <c r="A74" s="14" t="s">
        <v>168</v>
      </c>
      <c r="B74" s="14"/>
      <c r="C74" s="14"/>
      <c r="D74" s="14" t="s">
        <v>232</v>
      </c>
      <c r="E74" s="14" t="s">
        <v>227</v>
      </c>
      <c r="F74" s="14" t="s">
        <v>227</v>
      </c>
      <c r="G74" s="13" t="s">
        <v>233</v>
      </c>
      <c r="H74" s="14">
        <v>1083653</v>
      </c>
      <c r="I74" s="15">
        <f t="shared" si="21"/>
        <v>1.083653</v>
      </c>
      <c r="J74" s="15">
        <f t="shared" si="22"/>
        <v>1.083653</v>
      </c>
      <c r="K74" s="14">
        <v>15</v>
      </c>
      <c r="L74" s="14">
        <f t="shared" si="23"/>
        <v>15</v>
      </c>
      <c r="M74" s="14">
        <v>1114</v>
      </c>
      <c r="N74" s="14">
        <f t="shared" si="24"/>
        <v>1114</v>
      </c>
      <c r="O74" s="15">
        <v>0.59279999999999999</v>
      </c>
      <c r="P74" s="14">
        <f t="shared" si="25"/>
        <v>0.59279999999999999</v>
      </c>
      <c r="Q74" s="14">
        <v>33</v>
      </c>
      <c r="R74" s="15">
        <f t="shared" si="26"/>
        <v>0.89189189189189189</v>
      </c>
      <c r="S74" s="15">
        <f t="shared" si="19"/>
        <v>0.89189189189189189</v>
      </c>
      <c r="T74" s="15">
        <f t="shared" si="27"/>
        <v>1.2150048787878787</v>
      </c>
      <c r="U74" s="15">
        <f t="shared" si="28"/>
        <v>1.2150048787878787</v>
      </c>
      <c r="V74" s="16">
        <v>4</v>
      </c>
    </row>
    <row r="75" spans="1:22">
      <c r="A75" s="14" t="s">
        <v>174</v>
      </c>
      <c r="B75" s="14"/>
      <c r="C75" s="14"/>
      <c r="D75" s="14" t="s">
        <v>103</v>
      </c>
      <c r="E75" s="14" t="s">
        <v>226</v>
      </c>
      <c r="F75" s="13" t="s">
        <v>227</v>
      </c>
      <c r="G75" s="14" t="s">
        <v>225</v>
      </c>
      <c r="H75" s="14">
        <v>979038</v>
      </c>
      <c r="I75" s="15">
        <f t="shared" si="21"/>
        <v>0.97903799999999996</v>
      </c>
      <c r="J75" s="15">
        <f t="shared" si="22"/>
        <v>0.97903799999999996</v>
      </c>
      <c r="K75" s="14">
        <v>95</v>
      </c>
      <c r="L75" s="14">
        <f t="shared" si="23"/>
        <v>95</v>
      </c>
      <c r="M75" s="14">
        <v>1171</v>
      </c>
      <c r="N75" s="14">
        <f t="shared" si="24"/>
        <v>1171</v>
      </c>
      <c r="O75" s="14"/>
      <c r="P75" s="14">
        <f t="shared" si="25"/>
        <v>0</v>
      </c>
      <c r="Q75" s="14">
        <v>24</v>
      </c>
      <c r="R75" s="15">
        <f t="shared" si="26"/>
        <v>0.64864864864864868</v>
      </c>
      <c r="S75" s="15">
        <f t="shared" si="19"/>
        <v>0.64864864864864868</v>
      </c>
      <c r="T75" s="15">
        <f t="shared" si="27"/>
        <v>1.5093502499999998</v>
      </c>
      <c r="U75" s="15">
        <f t="shared" si="28"/>
        <v>1.5093502499999998</v>
      </c>
      <c r="V75" s="16">
        <v>5</v>
      </c>
    </row>
    <row r="76" spans="1:22">
      <c r="A76" s="14" t="s">
        <v>175</v>
      </c>
      <c r="B76" s="14"/>
      <c r="C76" s="14"/>
      <c r="D76" s="14" t="s">
        <v>119</v>
      </c>
      <c r="E76" s="13" t="s">
        <v>227</v>
      </c>
      <c r="F76" s="13" t="s">
        <v>227</v>
      </c>
      <c r="G76" s="14" t="s">
        <v>225</v>
      </c>
      <c r="H76" s="14">
        <v>1340901</v>
      </c>
      <c r="I76" s="15">
        <f t="shared" si="21"/>
        <v>1.3409009999999999</v>
      </c>
      <c r="J76" s="15">
        <f t="shared" si="22"/>
        <v>1.3409009999999999</v>
      </c>
      <c r="K76" s="14">
        <v>384</v>
      </c>
      <c r="L76" s="14">
        <f t="shared" si="23"/>
        <v>384</v>
      </c>
      <c r="M76" s="14">
        <v>1849</v>
      </c>
      <c r="N76" s="14">
        <f t="shared" si="24"/>
        <v>1849</v>
      </c>
      <c r="O76" s="14"/>
      <c r="P76" s="14">
        <f t="shared" si="25"/>
        <v>0</v>
      </c>
      <c r="Q76" s="14">
        <v>23</v>
      </c>
      <c r="R76" s="15">
        <f t="shared" si="26"/>
        <v>0.6216216216216216</v>
      </c>
      <c r="S76" s="15">
        <f t="shared" si="19"/>
        <v>0.6216216216216216</v>
      </c>
      <c r="T76" s="15">
        <f t="shared" si="27"/>
        <v>2.157101608695652</v>
      </c>
      <c r="U76" s="15">
        <f t="shared" si="28"/>
        <v>2.157101608695652</v>
      </c>
      <c r="V76" s="16">
        <v>5</v>
      </c>
    </row>
    <row r="77" spans="1:22">
      <c r="A77" s="20" t="s">
        <v>178</v>
      </c>
      <c r="B77" s="20"/>
      <c r="C77" s="20"/>
      <c r="D77" s="14" t="s">
        <v>179</v>
      </c>
      <c r="E77" s="13" t="s">
        <v>227</v>
      </c>
      <c r="F77" s="13" t="s">
        <v>227</v>
      </c>
      <c r="G77" s="14" t="s">
        <v>224</v>
      </c>
      <c r="H77" s="14">
        <v>2582396</v>
      </c>
      <c r="I77" s="15">
        <f t="shared" si="21"/>
        <v>2.5823960000000001</v>
      </c>
      <c r="J77" s="15">
        <f t="shared" si="22"/>
        <v>2.5823960000000001</v>
      </c>
      <c r="K77" s="14">
        <v>385</v>
      </c>
      <c r="L77" s="14">
        <f t="shared" si="23"/>
        <v>385</v>
      </c>
      <c r="M77" s="14">
        <v>2415</v>
      </c>
      <c r="N77" s="14">
        <f t="shared" si="24"/>
        <v>2415</v>
      </c>
      <c r="O77" s="14">
        <v>0.61</v>
      </c>
      <c r="P77" s="14">
        <f t="shared" si="25"/>
        <v>0.61</v>
      </c>
      <c r="Q77" s="14">
        <v>37</v>
      </c>
      <c r="R77" s="15">
        <f t="shared" si="26"/>
        <v>1</v>
      </c>
      <c r="S77" s="15">
        <f t="shared" si="19"/>
        <v>1</v>
      </c>
      <c r="T77" s="15">
        <f t="shared" si="27"/>
        <v>2.5823960000000001</v>
      </c>
      <c r="U77" s="15">
        <f t="shared" si="28"/>
        <v>2.5823960000000001</v>
      </c>
      <c r="V77" s="16">
        <v>2</v>
      </c>
    </row>
    <row r="78" spans="1:22">
      <c r="A78" s="20" t="s">
        <v>177</v>
      </c>
      <c r="B78" s="20"/>
      <c r="C78" s="20"/>
      <c r="D78" s="14" t="s">
        <v>103</v>
      </c>
      <c r="E78" s="14" t="s">
        <v>104</v>
      </c>
      <c r="F78" s="14" t="s">
        <v>180</v>
      </c>
      <c r="G78" s="13" t="s">
        <v>224</v>
      </c>
      <c r="H78" s="14">
        <v>1964596</v>
      </c>
      <c r="I78" s="15">
        <f t="shared" si="21"/>
        <v>1.964596</v>
      </c>
      <c r="J78" s="15">
        <f t="shared" si="22"/>
        <v>1.964596</v>
      </c>
      <c r="K78" s="14">
        <v>386</v>
      </c>
      <c r="L78" s="14">
        <f t="shared" si="23"/>
        <v>386</v>
      </c>
      <c r="M78" s="14">
        <v>2108</v>
      </c>
      <c r="N78" s="14">
        <f t="shared" si="24"/>
        <v>2108</v>
      </c>
      <c r="O78" s="14">
        <v>0.49</v>
      </c>
      <c r="P78" s="14">
        <f t="shared" si="25"/>
        <v>0.49</v>
      </c>
      <c r="Q78" s="14">
        <v>12</v>
      </c>
      <c r="R78" s="15">
        <f t="shared" si="26"/>
        <v>0.32432432432432434</v>
      </c>
      <c r="S78" s="15">
        <f t="shared" si="19"/>
        <v>0.32432432432432434</v>
      </c>
      <c r="T78" s="15">
        <f t="shared" si="27"/>
        <v>6.0575043333333332</v>
      </c>
      <c r="U78" s="15">
        <f t="shared" si="28"/>
        <v>6.0575043333333332</v>
      </c>
      <c r="V78" s="16">
        <v>2</v>
      </c>
    </row>
  </sheetData>
  <sortState ref="A2:U60">
    <sortCondition ref="A71"/>
  </sortState>
  <conditionalFormatting sqref="P59:P60 P2:P47 P63:P78">
    <cfRule type="dataBar" priority="8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{3501E653-7790-0A40-A7FA-67B4247A24C2}</x14:id>
        </ext>
      </extLst>
    </cfRule>
  </conditionalFormatting>
  <conditionalFormatting sqref="J70:J78 J63:J67 J59:J60 J2:J47">
    <cfRule type="dataBar" priority="9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{939C3852-ED43-CE40-8F41-2DC027965E28}</x14:id>
        </ext>
      </extLst>
    </cfRule>
  </conditionalFormatting>
  <conditionalFormatting sqref="L70:L78 L63:L67 L2:L47 L59:L60">
    <cfRule type="dataBar" priority="10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{833D25C6-74DA-5D42-B771-B46958310B4A}</x14:id>
        </ext>
      </extLst>
    </cfRule>
  </conditionalFormatting>
  <conditionalFormatting sqref="N2:N47 N59:N60 N63:N78">
    <cfRule type="dataBar" priority="11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{64C0CA63-77D7-514F-9163-3243A9B4177A}</x14:id>
        </ext>
      </extLst>
    </cfRule>
  </conditionalFormatting>
  <conditionalFormatting sqref="J48:J56">
    <cfRule type="dataBar" priority="7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{5FD8FAA8-BFBB-314C-91CD-712E409B4A9D}</x14:id>
        </ext>
      </extLst>
    </cfRule>
  </conditionalFormatting>
  <conditionalFormatting sqref="L48:L56">
    <cfRule type="dataBar" priority="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{E8574BC1-4877-7049-82CA-DE1615565AB3}</x14:id>
        </ext>
      </extLst>
    </cfRule>
  </conditionalFormatting>
  <conditionalFormatting sqref="N48:N56">
    <cfRule type="dataBar" priority="5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{16916E7F-C5BF-2449-9D66-A911CE3B9BDC}</x14:id>
        </ext>
      </extLst>
    </cfRule>
  </conditionalFormatting>
  <conditionalFormatting sqref="P48:P56">
    <cfRule type="dataBar" priority="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{43C6A102-0CD5-6244-96CB-D695163EDA9B}</x14:id>
        </ext>
      </extLst>
    </cfRule>
  </conditionalFormatting>
  <conditionalFormatting sqref="U2:U78">
    <cfRule type="dataBar" priority="2">
      <dataBar showValue="0">
        <cfvo type="min"/>
        <cfvo type="max"/>
        <color theme="9"/>
      </dataBar>
      <extLst>
        <ext xmlns:x14="http://schemas.microsoft.com/office/spreadsheetml/2009/9/main" uri="{B025F937-C7B1-47D3-B67F-A62EFF666E3E}">
          <x14:id>{EFF548E6-4F0C-3044-B127-7B30F75B2172}</x14:id>
        </ext>
      </extLst>
    </cfRule>
  </conditionalFormatting>
  <conditionalFormatting sqref="S2:S78">
    <cfRule type="dataBar" priority="1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{13A4F9F9-CECB-014E-B329-FE54C18B9928}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01E653-7790-0A40-A7FA-67B4247A24C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P59:P60 P2:P47 P63:P78</xm:sqref>
        </x14:conditionalFormatting>
        <x14:conditionalFormatting xmlns:xm="http://schemas.microsoft.com/office/excel/2006/main">
          <x14:cfRule type="dataBar" id="{939C3852-ED43-CE40-8F41-2DC027965E28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J70:J78 J63:J67 J59:J60 J2:J47</xm:sqref>
        </x14:conditionalFormatting>
        <x14:conditionalFormatting xmlns:xm="http://schemas.microsoft.com/office/excel/2006/main">
          <x14:cfRule type="dataBar" id="{833D25C6-74DA-5D42-B771-B46958310B4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L70:L78 L63:L67 L2:L47 L59:L60</xm:sqref>
        </x14:conditionalFormatting>
        <x14:conditionalFormatting xmlns:xm="http://schemas.microsoft.com/office/excel/2006/main">
          <x14:cfRule type="dataBar" id="{64C0CA63-77D7-514F-9163-3243A9B4177A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N2:N47 N59:N60 N63:N78</xm:sqref>
        </x14:conditionalFormatting>
        <x14:conditionalFormatting xmlns:xm="http://schemas.microsoft.com/office/excel/2006/main">
          <x14:cfRule type="dataBar" id="{5FD8FAA8-BFBB-314C-91CD-712E409B4A9D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J48:J56</xm:sqref>
        </x14:conditionalFormatting>
        <x14:conditionalFormatting xmlns:xm="http://schemas.microsoft.com/office/excel/2006/main">
          <x14:cfRule type="dataBar" id="{E8574BC1-4877-7049-82CA-DE1615565AB3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L48:L56</xm:sqref>
        </x14:conditionalFormatting>
        <x14:conditionalFormatting xmlns:xm="http://schemas.microsoft.com/office/excel/2006/main">
          <x14:cfRule type="dataBar" id="{16916E7F-C5BF-2449-9D66-A911CE3B9BDC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N48:N56</xm:sqref>
        </x14:conditionalFormatting>
        <x14:conditionalFormatting xmlns:xm="http://schemas.microsoft.com/office/excel/2006/main">
          <x14:cfRule type="dataBar" id="{43C6A102-0CD5-6244-96CB-D695163EDA9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P48:P56</xm:sqref>
        </x14:conditionalFormatting>
        <x14:conditionalFormatting xmlns:xm="http://schemas.microsoft.com/office/excel/2006/main">
          <x14:cfRule type="dataBar" id="{EFF548E6-4F0C-3044-B127-7B30F75B2172}">
            <x14:dataBar minLength="0" maxLength="100" border="1" gradient="0">
              <x14:cfvo type="autoMin"/>
              <x14:cfvo type="max"/>
              <x14:borderColor rgb="FF000000"/>
              <x14:negativeFillColor rgb="FFFF0000"/>
              <x14:axisColor rgb="FF000000"/>
            </x14:dataBar>
          </x14:cfRule>
          <xm:sqref>U2:U78</xm:sqref>
        </x14:conditionalFormatting>
        <x14:conditionalFormatting xmlns:xm="http://schemas.microsoft.com/office/excel/2006/main">
          <x14:cfRule type="dataBar" id="{13A4F9F9-CECB-014E-B329-FE54C18B992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S2:S78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19" sqref="A19"/>
    </sheetView>
  </sheetViews>
  <sheetFormatPr baseColWidth="10" defaultRowHeight="15" x14ac:dyDescent="0"/>
  <cols>
    <col min="1" max="1" width="11.1640625" bestFit="1" customWidth="1"/>
    <col min="3" max="3" width="14" bestFit="1" customWidth="1"/>
    <col min="4" max="4" width="7.6640625" bestFit="1" customWidth="1"/>
    <col min="5" max="5" width="8" bestFit="1" customWidth="1"/>
    <col min="6" max="6" width="9" bestFit="1" customWidth="1"/>
    <col min="7" max="7" width="12.1640625" bestFit="1" customWidth="1"/>
    <col min="8" max="8" width="8.1640625" bestFit="1" customWidth="1"/>
    <col min="9" max="10" width="10.6640625" bestFit="1" customWidth="1"/>
    <col min="11" max="12" width="8.5" bestFit="1" customWidth="1"/>
    <col min="13" max="14" width="7" bestFit="1" customWidth="1"/>
    <col min="15" max="16" width="10.6640625" bestFit="1" customWidth="1"/>
    <col min="17" max="19" width="13" bestFit="1" customWidth="1"/>
    <col min="20" max="21" width="11.83203125" bestFit="1" customWidth="1"/>
  </cols>
  <sheetData>
    <row r="1" spans="1:21" ht="30">
      <c r="A1" s="1" t="s">
        <v>67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2" t="s">
        <v>158</v>
      </c>
      <c r="I1" s="2" t="s">
        <v>153</v>
      </c>
      <c r="J1" s="2" t="s">
        <v>153</v>
      </c>
      <c r="K1" s="1" t="s">
        <v>65</v>
      </c>
      <c r="L1" s="1" t="s">
        <v>65</v>
      </c>
      <c r="M1" s="1" t="s">
        <v>66</v>
      </c>
      <c r="N1" s="1" t="s">
        <v>66</v>
      </c>
      <c r="O1" s="2" t="s">
        <v>154</v>
      </c>
      <c r="P1" s="2" t="s">
        <v>154</v>
      </c>
      <c r="Q1" s="2" t="s">
        <v>156</v>
      </c>
      <c r="R1" s="2" t="s">
        <v>155</v>
      </c>
      <c r="S1" s="2" t="s">
        <v>155</v>
      </c>
      <c r="T1" s="2" t="s">
        <v>157</v>
      </c>
      <c r="U1" s="2" t="s">
        <v>157</v>
      </c>
    </row>
    <row r="2" spans="1:21">
      <c r="A2" s="4" t="s">
        <v>47</v>
      </c>
      <c r="B2" s="7" t="s">
        <v>159</v>
      </c>
      <c r="C2" s="4">
        <v>2606217197</v>
      </c>
      <c r="D2" s="4" t="s">
        <v>119</v>
      </c>
      <c r="E2" s="4" t="s">
        <v>120</v>
      </c>
      <c r="F2" s="4" t="s">
        <v>121</v>
      </c>
      <c r="G2" s="4" t="s">
        <v>111</v>
      </c>
      <c r="H2">
        <v>667215</v>
      </c>
      <c r="I2" s="5">
        <f t="shared" ref="I2:I10" si="0">H2/1000000</f>
        <v>0.667215</v>
      </c>
      <c r="J2" s="5">
        <f t="shared" ref="J2:J10" si="1">I2</f>
        <v>0.667215</v>
      </c>
      <c r="K2" s="4">
        <v>19</v>
      </c>
      <c r="L2" s="4">
        <f t="shared" ref="L2:L10" si="2">K2</f>
        <v>19</v>
      </c>
      <c r="M2" s="4">
        <v>696</v>
      </c>
      <c r="N2" s="4">
        <f t="shared" ref="N2:N10" si="3">M2</f>
        <v>696</v>
      </c>
      <c r="O2" s="4">
        <v>0.53</v>
      </c>
      <c r="P2" s="4">
        <f t="shared" ref="P2:P10" si="4">O2</f>
        <v>0.53</v>
      </c>
      <c r="Q2" s="4">
        <v>15</v>
      </c>
      <c r="R2" s="5">
        <f>Q2/37</f>
        <v>0.40540540540540543</v>
      </c>
      <c r="S2" s="6">
        <f t="shared" ref="S2:S10" si="5">R2</f>
        <v>0.40540540540540543</v>
      </c>
      <c r="T2" s="5">
        <f>I2/R2</f>
        <v>1.645797</v>
      </c>
      <c r="U2" s="6">
        <f t="shared" ref="U2:U10" si="6">T2</f>
        <v>1.645797</v>
      </c>
    </row>
    <row r="3" spans="1:21">
      <c r="A3" s="4" t="s">
        <v>48</v>
      </c>
      <c r="B3" s="7" t="s">
        <v>160</v>
      </c>
      <c r="C3" s="4">
        <v>2606217193</v>
      </c>
      <c r="D3" s="4" t="s">
        <v>114</v>
      </c>
      <c r="E3" s="4" t="s">
        <v>115</v>
      </c>
      <c r="F3" s="4" t="s">
        <v>116</v>
      </c>
      <c r="G3" s="4" t="s">
        <v>111</v>
      </c>
      <c r="H3">
        <v>255294</v>
      </c>
      <c r="I3" s="5">
        <f t="shared" si="0"/>
        <v>0.25529400000000002</v>
      </c>
      <c r="J3" s="5">
        <f t="shared" si="1"/>
        <v>0.25529400000000002</v>
      </c>
      <c r="K3" s="4">
        <v>9</v>
      </c>
      <c r="L3" s="4">
        <f t="shared" si="2"/>
        <v>9</v>
      </c>
      <c r="M3" s="4">
        <v>294</v>
      </c>
      <c r="N3" s="4">
        <f t="shared" si="3"/>
        <v>294</v>
      </c>
      <c r="O3" s="4">
        <v>0.39</v>
      </c>
      <c r="P3" s="4">
        <f t="shared" si="4"/>
        <v>0.39</v>
      </c>
      <c r="Q3" s="4">
        <v>0</v>
      </c>
      <c r="R3" s="5">
        <f t="shared" ref="R3:R10" si="7">Q3/37</f>
        <v>0</v>
      </c>
      <c r="S3" s="6">
        <f t="shared" si="5"/>
        <v>0</v>
      </c>
      <c r="T3" s="5" t="e">
        <f t="shared" ref="T3:T10" si="8">I3/R3</f>
        <v>#DIV/0!</v>
      </c>
      <c r="U3" s="6" t="e">
        <f t="shared" si="6"/>
        <v>#DIV/0!</v>
      </c>
    </row>
    <row r="4" spans="1:21">
      <c r="A4" s="4" t="s">
        <v>49</v>
      </c>
      <c r="B4" s="7" t="s">
        <v>161</v>
      </c>
      <c r="C4" s="4">
        <v>2606217734</v>
      </c>
      <c r="D4" s="4" t="s">
        <v>119</v>
      </c>
      <c r="E4" s="4" t="s">
        <v>122</v>
      </c>
      <c r="F4" s="4" t="s">
        <v>123</v>
      </c>
      <c r="G4" s="4" t="s">
        <v>111</v>
      </c>
      <c r="H4">
        <v>836692</v>
      </c>
      <c r="I4" s="5">
        <f t="shared" si="0"/>
        <v>0.83669199999999999</v>
      </c>
      <c r="J4" s="5">
        <f t="shared" si="1"/>
        <v>0.83669199999999999</v>
      </c>
      <c r="K4" s="4">
        <v>18</v>
      </c>
      <c r="L4" s="4">
        <f t="shared" si="2"/>
        <v>18</v>
      </c>
      <c r="M4" s="4">
        <v>847</v>
      </c>
      <c r="N4" s="4">
        <f t="shared" si="3"/>
        <v>847</v>
      </c>
      <c r="O4" s="4">
        <v>0.51</v>
      </c>
      <c r="P4" s="4">
        <f t="shared" si="4"/>
        <v>0.51</v>
      </c>
      <c r="Q4" s="4">
        <v>28</v>
      </c>
      <c r="R4" s="5">
        <f t="shared" si="7"/>
        <v>0.7567567567567568</v>
      </c>
      <c r="S4" s="6">
        <f t="shared" si="5"/>
        <v>0.7567567567567568</v>
      </c>
      <c r="T4" s="5">
        <f t="shared" si="8"/>
        <v>1.1056287142857142</v>
      </c>
      <c r="U4" s="6">
        <f t="shared" si="6"/>
        <v>1.1056287142857142</v>
      </c>
    </row>
    <row r="5" spans="1:21">
      <c r="A5" s="4" t="s">
        <v>50</v>
      </c>
      <c r="B5" s="7" t="s">
        <v>162</v>
      </c>
      <c r="C5" s="4">
        <v>2603880160</v>
      </c>
      <c r="D5" s="4" t="s">
        <v>124</v>
      </c>
      <c r="E5" s="4" t="s">
        <v>125</v>
      </c>
      <c r="F5" s="4" t="s">
        <v>126</v>
      </c>
      <c r="G5" s="4" t="s">
        <v>111</v>
      </c>
      <c r="H5">
        <v>239902</v>
      </c>
      <c r="I5" s="5">
        <f t="shared" si="0"/>
        <v>0.239902</v>
      </c>
      <c r="J5" s="5">
        <f t="shared" si="1"/>
        <v>0.239902</v>
      </c>
      <c r="K5" s="4">
        <v>6</v>
      </c>
      <c r="L5" s="4">
        <f t="shared" si="2"/>
        <v>6</v>
      </c>
      <c r="M5" s="4">
        <v>302</v>
      </c>
      <c r="N5" s="4">
        <f t="shared" si="3"/>
        <v>302</v>
      </c>
      <c r="O5" s="4">
        <v>0.31</v>
      </c>
      <c r="P5" s="4">
        <f t="shared" si="4"/>
        <v>0.31</v>
      </c>
      <c r="Q5" s="4">
        <v>0</v>
      </c>
      <c r="R5" s="5">
        <f t="shared" si="7"/>
        <v>0</v>
      </c>
      <c r="S5" s="6">
        <f t="shared" si="5"/>
        <v>0</v>
      </c>
      <c r="T5" s="5" t="e">
        <f t="shared" si="8"/>
        <v>#DIV/0!</v>
      </c>
      <c r="U5" s="6" t="e">
        <f t="shared" si="6"/>
        <v>#DIV/0!</v>
      </c>
    </row>
    <row r="6" spans="1:21">
      <c r="A6" s="4" t="s">
        <v>51</v>
      </c>
      <c r="B6" s="7" t="s">
        <v>163</v>
      </c>
      <c r="C6" s="4">
        <v>2602042080</v>
      </c>
      <c r="D6" s="4" t="s">
        <v>103</v>
      </c>
      <c r="E6" s="4" t="s">
        <v>106</v>
      </c>
      <c r="F6" s="4" t="s">
        <v>113</v>
      </c>
      <c r="G6" s="4" t="s">
        <v>111</v>
      </c>
      <c r="H6">
        <v>727714</v>
      </c>
      <c r="I6" s="5">
        <f t="shared" si="0"/>
        <v>0.72771399999999997</v>
      </c>
      <c r="J6" s="5">
        <f t="shared" si="1"/>
        <v>0.72771399999999997</v>
      </c>
      <c r="K6" s="4">
        <v>19</v>
      </c>
      <c r="L6" s="4">
        <f t="shared" si="2"/>
        <v>19</v>
      </c>
      <c r="M6" s="4">
        <v>765</v>
      </c>
      <c r="N6" s="4">
        <f t="shared" si="3"/>
        <v>765</v>
      </c>
      <c r="O6" s="4">
        <v>0.46</v>
      </c>
      <c r="P6" s="4">
        <f t="shared" si="4"/>
        <v>0.46</v>
      </c>
      <c r="Q6" s="4">
        <v>29</v>
      </c>
      <c r="R6" s="5">
        <f t="shared" si="7"/>
        <v>0.78378378378378377</v>
      </c>
      <c r="S6" s="6">
        <f t="shared" si="5"/>
        <v>0.78378378378378377</v>
      </c>
      <c r="T6" s="5">
        <f t="shared" si="8"/>
        <v>0.92846268965517242</v>
      </c>
      <c r="U6" s="6">
        <f t="shared" si="6"/>
        <v>0.92846268965517242</v>
      </c>
    </row>
    <row r="7" spans="1:21">
      <c r="A7" s="4" t="s">
        <v>52</v>
      </c>
      <c r="B7" s="7" t="s">
        <v>164</v>
      </c>
      <c r="C7" s="4">
        <v>2606217191</v>
      </c>
      <c r="D7" s="4" t="s">
        <v>103</v>
      </c>
      <c r="E7" s="4" t="s">
        <v>106</v>
      </c>
      <c r="F7" s="4" t="s">
        <v>127</v>
      </c>
      <c r="G7" s="4" t="s">
        <v>111</v>
      </c>
      <c r="H7">
        <v>1231401</v>
      </c>
      <c r="I7" s="5">
        <f t="shared" si="0"/>
        <v>1.231401</v>
      </c>
      <c r="J7" s="5">
        <f t="shared" si="1"/>
        <v>1.231401</v>
      </c>
      <c r="K7" s="4">
        <v>18</v>
      </c>
      <c r="L7" s="4">
        <f t="shared" si="2"/>
        <v>18</v>
      </c>
      <c r="M7" s="4">
        <v>1251</v>
      </c>
      <c r="N7" s="4">
        <f t="shared" si="3"/>
        <v>1251</v>
      </c>
      <c r="O7" s="4">
        <v>0.46</v>
      </c>
      <c r="P7" s="4">
        <f t="shared" si="4"/>
        <v>0.46</v>
      </c>
      <c r="Q7" s="4">
        <v>35</v>
      </c>
      <c r="R7" s="5">
        <f t="shared" si="7"/>
        <v>0.94594594594594594</v>
      </c>
      <c r="S7" s="6">
        <f t="shared" si="5"/>
        <v>0.94594594594594594</v>
      </c>
      <c r="T7" s="5">
        <f t="shared" si="8"/>
        <v>1.3017667714285714</v>
      </c>
      <c r="U7" s="6">
        <f t="shared" si="6"/>
        <v>1.3017667714285714</v>
      </c>
    </row>
    <row r="8" spans="1:21">
      <c r="A8" s="4" t="s">
        <v>186</v>
      </c>
      <c r="B8" t="s">
        <v>189</v>
      </c>
      <c r="C8" s="4">
        <v>2619619039</v>
      </c>
      <c r="D8" s="3" t="s">
        <v>119</v>
      </c>
      <c r="E8" s="3" t="s">
        <v>122</v>
      </c>
      <c r="F8" s="3" t="s">
        <v>188</v>
      </c>
      <c r="G8" s="4" t="s">
        <v>111</v>
      </c>
      <c r="H8">
        <v>308253</v>
      </c>
      <c r="I8" s="5">
        <f>H8/1000000</f>
        <v>0.308253</v>
      </c>
      <c r="J8" s="5">
        <f>I8</f>
        <v>0.308253</v>
      </c>
      <c r="K8" s="4">
        <v>9</v>
      </c>
      <c r="L8" s="4">
        <f t="shared" si="2"/>
        <v>9</v>
      </c>
      <c r="M8" s="4">
        <v>311</v>
      </c>
      <c r="N8" s="4">
        <f t="shared" si="3"/>
        <v>311</v>
      </c>
      <c r="O8" s="4">
        <v>0.52</v>
      </c>
      <c r="P8" s="4">
        <f t="shared" si="4"/>
        <v>0.52</v>
      </c>
      <c r="Q8" s="4">
        <v>2</v>
      </c>
      <c r="R8" s="5">
        <f t="shared" si="7"/>
        <v>5.4054054054054057E-2</v>
      </c>
      <c r="S8" s="6">
        <f t="shared" si="5"/>
        <v>5.4054054054054057E-2</v>
      </c>
      <c r="T8" s="5">
        <f t="shared" si="8"/>
        <v>5.7026804999999996</v>
      </c>
      <c r="U8" s="6">
        <f t="shared" si="6"/>
        <v>5.7026804999999996</v>
      </c>
    </row>
    <row r="9" spans="1:21">
      <c r="A9" s="4" t="s">
        <v>55</v>
      </c>
      <c r="B9" s="7" t="s">
        <v>165</v>
      </c>
      <c r="C9" s="4">
        <v>2603880162</v>
      </c>
      <c r="D9" s="4" t="s">
        <v>124</v>
      </c>
      <c r="E9" s="4" t="s">
        <v>125</v>
      </c>
      <c r="F9" s="4" t="s">
        <v>128</v>
      </c>
      <c r="G9" s="4" t="s">
        <v>111</v>
      </c>
      <c r="H9">
        <v>891478</v>
      </c>
      <c r="I9" s="5">
        <f t="shared" si="0"/>
        <v>0.89147799999999999</v>
      </c>
      <c r="J9" s="5">
        <f t="shared" si="1"/>
        <v>0.89147799999999999</v>
      </c>
      <c r="K9" s="4">
        <v>14</v>
      </c>
      <c r="L9" s="4">
        <f t="shared" si="2"/>
        <v>14</v>
      </c>
      <c r="M9" s="4">
        <v>902</v>
      </c>
      <c r="N9" s="4">
        <f t="shared" si="3"/>
        <v>902</v>
      </c>
      <c r="O9" s="4">
        <v>0.49</v>
      </c>
      <c r="P9" s="4">
        <f t="shared" si="4"/>
        <v>0.49</v>
      </c>
      <c r="Q9" s="4">
        <v>31</v>
      </c>
      <c r="R9" s="5">
        <f t="shared" si="7"/>
        <v>0.83783783783783783</v>
      </c>
      <c r="S9" s="6">
        <f t="shared" si="5"/>
        <v>0.83783783783783783</v>
      </c>
      <c r="T9" s="5">
        <f t="shared" si="8"/>
        <v>1.064022129032258</v>
      </c>
      <c r="U9" s="6">
        <f t="shared" si="6"/>
        <v>1.064022129032258</v>
      </c>
    </row>
    <row r="10" spans="1:21">
      <c r="A10" s="4" t="s">
        <v>58</v>
      </c>
      <c r="B10" s="7" t="s">
        <v>166</v>
      </c>
      <c r="C10" s="4">
        <v>2606217200</v>
      </c>
      <c r="D10" s="4" t="s">
        <v>103</v>
      </c>
      <c r="E10" s="4" t="s">
        <v>106</v>
      </c>
      <c r="F10" s="4" t="s">
        <v>127</v>
      </c>
      <c r="G10" s="4" t="s">
        <v>117</v>
      </c>
      <c r="H10">
        <v>1313698</v>
      </c>
      <c r="I10" s="5">
        <f t="shared" si="0"/>
        <v>1.313698</v>
      </c>
      <c r="J10" s="5">
        <f t="shared" si="1"/>
        <v>1.313698</v>
      </c>
      <c r="K10" s="4">
        <v>17</v>
      </c>
      <c r="L10" s="4">
        <f t="shared" si="2"/>
        <v>17</v>
      </c>
      <c r="M10" s="4">
        <v>1343</v>
      </c>
      <c r="N10" s="4">
        <f t="shared" si="3"/>
        <v>1343</v>
      </c>
      <c r="O10" s="4">
        <v>0.46</v>
      </c>
      <c r="P10" s="4">
        <f t="shared" si="4"/>
        <v>0.46</v>
      </c>
      <c r="Q10" s="4">
        <v>36</v>
      </c>
      <c r="R10" s="5">
        <f t="shared" si="7"/>
        <v>0.97297297297297303</v>
      </c>
      <c r="S10" s="6">
        <f t="shared" si="5"/>
        <v>0.97297297297297303</v>
      </c>
      <c r="T10" s="5">
        <f t="shared" si="8"/>
        <v>1.3501896111111111</v>
      </c>
      <c r="U10" s="6">
        <f t="shared" si="6"/>
        <v>1.3501896111111111</v>
      </c>
    </row>
    <row r="12" spans="1:21" ht="30">
      <c r="A12" s="1" t="s">
        <v>67</v>
      </c>
      <c r="B12" s="1" t="s">
        <v>59</v>
      </c>
      <c r="C12" s="1" t="s">
        <v>60</v>
      </c>
      <c r="D12" s="1" t="s">
        <v>61</v>
      </c>
      <c r="E12" s="1" t="s">
        <v>62</v>
      </c>
      <c r="F12" s="1" t="s">
        <v>63</v>
      </c>
      <c r="G12" s="1" t="s">
        <v>64</v>
      </c>
      <c r="H12" s="2" t="s">
        <v>158</v>
      </c>
      <c r="I12" s="2" t="s">
        <v>153</v>
      </c>
      <c r="J12" s="2" t="s">
        <v>153</v>
      </c>
      <c r="K12" s="1" t="s">
        <v>65</v>
      </c>
      <c r="L12" s="1" t="s">
        <v>65</v>
      </c>
      <c r="M12" s="1" t="s">
        <v>66</v>
      </c>
      <c r="N12" s="1" t="s">
        <v>66</v>
      </c>
      <c r="O12" s="2" t="s">
        <v>154</v>
      </c>
      <c r="P12" s="2" t="s">
        <v>154</v>
      </c>
      <c r="Q12" s="2" t="s">
        <v>156</v>
      </c>
      <c r="R12" s="2" t="s">
        <v>155</v>
      </c>
      <c r="S12" s="2" t="s">
        <v>155</v>
      </c>
      <c r="T12" s="2" t="s">
        <v>157</v>
      </c>
      <c r="U12" s="2" t="s">
        <v>157</v>
      </c>
    </row>
    <row r="13" spans="1:21">
      <c r="A13" s="3" t="s">
        <v>47</v>
      </c>
      <c r="B13" s="7" t="s">
        <v>133</v>
      </c>
      <c r="C13" s="4">
        <v>2606217198</v>
      </c>
      <c r="D13" s="4" t="s">
        <v>119</v>
      </c>
      <c r="E13" s="4" t="s">
        <v>120</v>
      </c>
      <c r="F13" s="4" t="s">
        <v>121</v>
      </c>
      <c r="G13" s="4" t="s">
        <v>111</v>
      </c>
      <c r="H13" s="4">
        <v>768848</v>
      </c>
      <c r="I13" s="5">
        <f t="shared" ref="I13:I21" si="9">H13/1000000</f>
        <v>0.76884799999999998</v>
      </c>
      <c r="J13" s="5">
        <f t="shared" ref="J13:J21" si="10">I13</f>
        <v>0.76884799999999998</v>
      </c>
      <c r="K13" s="4">
        <v>43</v>
      </c>
      <c r="L13" s="4">
        <f t="shared" ref="L13:L21" si="11">K13</f>
        <v>43</v>
      </c>
      <c r="M13" s="4">
        <v>821</v>
      </c>
      <c r="N13" s="4">
        <f t="shared" ref="N13:N21" si="12">M13</f>
        <v>821</v>
      </c>
      <c r="O13" s="4">
        <v>0.53</v>
      </c>
      <c r="P13" s="4">
        <f t="shared" ref="P13:P21" si="13">O13</f>
        <v>0.53</v>
      </c>
      <c r="Q13" s="4">
        <v>22</v>
      </c>
      <c r="R13" s="5">
        <f t="shared" ref="R13:R21" si="14">Q13/37</f>
        <v>0.59459459459459463</v>
      </c>
      <c r="S13" s="6">
        <f t="shared" ref="S13:S21" si="15">R13</f>
        <v>0.59459459459459463</v>
      </c>
      <c r="T13" s="5">
        <f t="shared" ref="T13:T21" si="16">I13/R13</f>
        <v>1.2930625454545452</v>
      </c>
      <c r="U13" s="6">
        <f t="shared" ref="U13:U21" si="17">T13</f>
        <v>1.2930625454545452</v>
      </c>
    </row>
    <row r="14" spans="1:21">
      <c r="A14" s="3" t="s">
        <v>48</v>
      </c>
      <c r="B14" s="10" t="s">
        <v>134</v>
      </c>
      <c r="C14" s="4">
        <v>2606217192</v>
      </c>
      <c r="D14" s="4" t="s">
        <v>114</v>
      </c>
      <c r="E14" s="4" t="s">
        <v>115</v>
      </c>
      <c r="F14" s="4" t="s">
        <v>116</v>
      </c>
      <c r="G14" s="4" t="s">
        <v>111</v>
      </c>
      <c r="H14" s="4">
        <v>320770</v>
      </c>
      <c r="I14" s="5">
        <f t="shared" si="9"/>
        <v>0.32077</v>
      </c>
      <c r="J14" s="5">
        <f t="shared" si="10"/>
        <v>0.32077</v>
      </c>
      <c r="K14" s="4">
        <v>24</v>
      </c>
      <c r="L14" s="4">
        <f t="shared" si="11"/>
        <v>24</v>
      </c>
      <c r="M14" s="4">
        <v>404</v>
      </c>
      <c r="N14" s="4">
        <f t="shared" si="12"/>
        <v>404</v>
      </c>
      <c r="O14" s="4">
        <v>0.39</v>
      </c>
      <c r="P14" s="4">
        <f t="shared" si="13"/>
        <v>0.39</v>
      </c>
      <c r="Q14" s="4">
        <v>0</v>
      </c>
      <c r="R14" s="5">
        <f t="shared" si="14"/>
        <v>0</v>
      </c>
      <c r="S14" s="6">
        <f t="shared" si="15"/>
        <v>0</v>
      </c>
      <c r="T14" s="5" t="e">
        <f t="shared" si="16"/>
        <v>#DIV/0!</v>
      </c>
      <c r="U14" s="6" t="e">
        <f t="shared" si="17"/>
        <v>#DIV/0!</v>
      </c>
    </row>
    <row r="15" spans="1:21">
      <c r="A15" s="3" t="s">
        <v>49</v>
      </c>
      <c r="B15" s="10" t="s">
        <v>137</v>
      </c>
      <c r="C15" s="4">
        <v>2606217735</v>
      </c>
      <c r="D15" s="4" t="s">
        <v>119</v>
      </c>
      <c r="E15" s="4" t="s">
        <v>122</v>
      </c>
      <c r="F15" s="4" t="s">
        <v>123</v>
      </c>
      <c r="G15" s="4" t="s">
        <v>111</v>
      </c>
      <c r="H15" s="4">
        <v>1026123</v>
      </c>
      <c r="I15" s="5">
        <f t="shared" si="9"/>
        <v>1.0261229999999999</v>
      </c>
      <c r="J15" s="5">
        <f t="shared" si="10"/>
        <v>1.0261229999999999</v>
      </c>
      <c r="K15" s="4">
        <v>58</v>
      </c>
      <c r="L15" s="4">
        <f t="shared" si="11"/>
        <v>58</v>
      </c>
      <c r="M15" s="4">
        <v>1075</v>
      </c>
      <c r="N15" s="4">
        <f t="shared" si="12"/>
        <v>1075</v>
      </c>
      <c r="O15" s="4">
        <v>0.5</v>
      </c>
      <c r="P15" s="4">
        <f t="shared" si="13"/>
        <v>0.5</v>
      </c>
      <c r="Q15" s="4">
        <v>29</v>
      </c>
      <c r="R15" s="5">
        <f t="shared" si="14"/>
        <v>0.78378378378378377</v>
      </c>
      <c r="S15" s="6">
        <f t="shared" si="15"/>
        <v>0.78378378378378377</v>
      </c>
      <c r="T15" s="5">
        <f t="shared" si="16"/>
        <v>1.3091914137931033</v>
      </c>
      <c r="U15" s="6">
        <f t="shared" si="17"/>
        <v>1.3091914137931033</v>
      </c>
    </row>
    <row r="16" spans="1:21">
      <c r="A16" s="3" t="s">
        <v>50</v>
      </c>
      <c r="B16" s="10" t="s">
        <v>140</v>
      </c>
      <c r="C16" s="4">
        <v>2603880159</v>
      </c>
      <c r="D16" s="4" t="s">
        <v>124</v>
      </c>
      <c r="E16" s="4" t="s">
        <v>125</v>
      </c>
      <c r="F16" s="4" t="s">
        <v>126</v>
      </c>
      <c r="G16" s="4" t="s">
        <v>111</v>
      </c>
      <c r="H16" s="4">
        <v>312935</v>
      </c>
      <c r="I16" s="5">
        <f t="shared" si="9"/>
        <v>0.31293500000000002</v>
      </c>
      <c r="J16" s="5">
        <f t="shared" si="10"/>
        <v>0.31293500000000002</v>
      </c>
      <c r="K16" s="4">
        <v>23</v>
      </c>
      <c r="L16" s="4">
        <f t="shared" si="11"/>
        <v>23</v>
      </c>
      <c r="M16" s="4">
        <v>388</v>
      </c>
      <c r="N16" s="4">
        <f t="shared" si="12"/>
        <v>388</v>
      </c>
      <c r="O16" s="4">
        <v>0.32</v>
      </c>
      <c r="P16" s="4">
        <f t="shared" si="13"/>
        <v>0.32</v>
      </c>
      <c r="Q16" s="4">
        <v>0</v>
      </c>
      <c r="R16" s="5">
        <f t="shared" si="14"/>
        <v>0</v>
      </c>
      <c r="S16" s="6">
        <f t="shared" si="15"/>
        <v>0</v>
      </c>
      <c r="T16" s="5" t="e">
        <f t="shared" si="16"/>
        <v>#DIV/0!</v>
      </c>
      <c r="U16" s="6" t="e">
        <f t="shared" si="17"/>
        <v>#DIV/0!</v>
      </c>
    </row>
    <row r="17" spans="1:21">
      <c r="A17" s="3" t="s">
        <v>51</v>
      </c>
      <c r="B17" s="10" t="s">
        <v>141</v>
      </c>
      <c r="C17" s="4">
        <v>2602042079</v>
      </c>
      <c r="D17" s="4" t="s">
        <v>103</v>
      </c>
      <c r="E17" s="4" t="s">
        <v>106</v>
      </c>
      <c r="F17" s="4" t="s">
        <v>113</v>
      </c>
      <c r="G17" s="4" t="s">
        <v>111</v>
      </c>
      <c r="H17" s="4">
        <v>884811</v>
      </c>
      <c r="I17" s="5">
        <f t="shared" si="9"/>
        <v>0.88481100000000001</v>
      </c>
      <c r="J17" s="5">
        <f t="shared" si="10"/>
        <v>0.88481100000000001</v>
      </c>
      <c r="K17" s="4">
        <v>51</v>
      </c>
      <c r="L17" s="4">
        <f t="shared" si="11"/>
        <v>51</v>
      </c>
      <c r="M17" s="4">
        <v>953</v>
      </c>
      <c r="N17" s="4">
        <f t="shared" si="12"/>
        <v>953</v>
      </c>
      <c r="O17" s="4">
        <v>0.46</v>
      </c>
      <c r="P17" s="4">
        <f t="shared" si="13"/>
        <v>0.46</v>
      </c>
      <c r="Q17" s="4">
        <v>31</v>
      </c>
      <c r="R17" s="5">
        <f t="shared" si="14"/>
        <v>0.83783783783783783</v>
      </c>
      <c r="S17" s="6">
        <f t="shared" si="15"/>
        <v>0.83783783783783783</v>
      </c>
      <c r="T17" s="5">
        <f t="shared" si="16"/>
        <v>1.0560647419354838</v>
      </c>
      <c r="U17" s="6">
        <f t="shared" si="17"/>
        <v>1.0560647419354838</v>
      </c>
    </row>
    <row r="18" spans="1:21">
      <c r="A18" s="3" t="s">
        <v>52</v>
      </c>
      <c r="B18" s="10" t="s">
        <v>142</v>
      </c>
      <c r="C18" s="4">
        <v>2606217190</v>
      </c>
      <c r="D18" s="4" t="s">
        <v>103</v>
      </c>
      <c r="E18" s="4" t="s">
        <v>106</v>
      </c>
      <c r="F18" s="4" t="s">
        <v>127</v>
      </c>
      <c r="G18" s="4" t="s">
        <v>111</v>
      </c>
      <c r="H18" s="4">
        <v>1347568</v>
      </c>
      <c r="I18" s="5">
        <f t="shared" si="9"/>
        <v>1.3475680000000001</v>
      </c>
      <c r="J18" s="5">
        <f t="shared" si="10"/>
        <v>1.3475680000000001</v>
      </c>
      <c r="K18" s="4">
        <v>35</v>
      </c>
      <c r="L18" s="4">
        <f t="shared" si="11"/>
        <v>35</v>
      </c>
      <c r="M18" s="4">
        <v>1386</v>
      </c>
      <c r="N18" s="4">
        <f t="shared" si="12"/>
        <v>1386</v>
      </c>
      <c r="O18" s="4">
        <v>0.46</v>
      </c>
      <c r="P18" s="4">
        <f t="shared" si="13"/>
        <v>0.46</v>
      </c>
      <c r="Q18" s="4">
        <v>35</v>
      </c>
      <c r="R18" s="5">
        <f t="shared" si="14"/>
        <v>0.94594594594594594</v>
      </c>
      <c r="S18" s="6">
        <f t="shared" si="15"/>
        <v>0.94594594594594594</v>
      </c>
      <c r="T18" s="5">
        <f t="shared" si="16"/>
        <v>1.4245718857142857</v>
      </c>
      <c r="U18" s="6">
        <f t="shared" si="17"/>
        <v>1.4245718857142857</v>
      </c>
    </row>
    <row r="19" spans="1:21">
      <c r="A19" s="3" t="s">
        <v>186</v>
      </c>
      <c r="B19" s="10" t="s">
        <v>187</v>
      </c>
      <c r="C19" s="4">
        <v>2619619040</v>
      </c>
      <c r="D19" s="3" t="s">
        <v>119</v>
      </c>
      <c r="E19" s="3" t="s">
        <v>122</v>
      </c>
      <c r="F19" s="3" t="s">
        <v>188</v>
      </c>
      <c r="G19" s="4" t="s">
        <v>111</v>
      </c>
      <c r="H19">
        <v>427469</v>
      </c>
      <c r="I19" s="5">
        <f t="shared" si="9"/>
        <v>0.42746899999999999</v>
      </c>
      <c r="J19" s="5">
        <f t="shared" si="10"/>
        <v>0.42746899999999999</v>
      </c>
      <c r="K19" s="4">
        <v>42</v>
      </c>
      <c r="L19" s="4">
        <f t="shared" si="11"/>
        <v>42</v>
      </c>
      <c r="M19" s="4">
        <v>457</v>
      </c>
      <c r="N19" s="4">
        <f t="shared" si="12"/>
        <v>457</v>
      </c>
      <c r="O19" s="4">
        <v>0.52</v>
      </c>
      <c r="P19" s="4">
        <f t="shared" si="13"/>
        <v>0.52</v>
      </c>
      <c r="Q19" s="4">
        <v>3</v>
      </c>
      <c r="R19" s="5">
        <f t="shared" si="14"/>
        <v>8.1081081081081086E-2</v>
      </c>
      <c r="S19" s="5">
        <f t="shared" si="15"/>
        <v>8.1081081081081086E-2</v>
      </c>
      <c r="T19" s="5">
        <f t="shared" si="16"/>
        <v>5.2721176666666665</v>
      </c>
      <c r="U19" s="5">
        <f t="shared" si="17"/>
        <v>5.2721176666666665</v>
      </c>
    </row>
    <row r="20" spans="1:21">
      <c r="A20" s="3" t="s">
        <v>55</v>
      </c>
      <c r="B20" s="7" t="s">
        <v>145</v>
      </c>
      <c r="C20" s="4">
        <v>2603880161</v>
      </c>
      <c r="D20" s="4" t="s">
        <v>124</v>
      </c>
      <c r="E20" s="4" t="s">
        <v>125</v>
      </c>
      <c r="F20" s="4" t="s">
        <v>128</v>
      </c>
      <c r="G20" s="4" t="s">
        <v>111</v>
      </c>
      <c r="H20" s="4">
        <v>985902</v>
      </c>
      <c r="I20" s="5">
        <f t="shared" si="9"/>
        <v>0.98590199999999995</v>
      </c>
      <c r="J20" s="5">
        <f t="shared" si="10"/>
        <v>0.98590199999999995</v>
      </c>
      <c r="K20" s="4">
        <v>27</v>
      </c>
      <c r="L20" s="4">
        <f t="shared" si="11"/>
        <v>27</v>
      </c>
      <c r="M20" s="4">
        <v>1007</v>
      </c>
      <c r="N20" s="4">
        <f t="shared" si="12"/>
        <v>1007</v>
      </c>
      <c r="O20" s="4">
        <v>0.49</v>
      </c>
      <c r="P20" s="4">
        <f t="shared" si="13"/>
        <v>0.49</v>
      </c>
      <c r="Q20" s="4">
        <v>31</v>
      </c>
      <c r="R20" s="5">
        <f t="shared" si="14"/>
        <v>0.83783783783783783</v>
      </c>
      <c r="S20" s="6">
        <f t="shared" si="15"/>
        <v>0.83783783783783783</v>
      </c>
      <c r="T20" s="5">
        <f t="shared" si="16"/>
        <v>1.1767217419354838</v>
      </c>
      <c r="U20" s="6">
        <f t="shared" si="17"/>
        <v>1.1767217419354838</v>
      </c>
    </row>
    <row r="21" spans="1:21">
      <c r="A21" s="3" t="s">
        <v>58</v>
      </c>
      <c r="B21" s="7" t="s">
        <v>149</v>
      </c>
      <c r="C21" s="4">
        <v>2606217199</v>
      </c>
      <c r="D21" s="4" t="s">
        <v>103</v>
      </c>
      <c r="E21" s="4" t="s">
        <v>106</v>
      </c>
      <c r="F21" s="4" t="s">
        <v>127</v>
      </c>
      <c r="G21" s="4" t="s">
        <v>117</v>
      </c>
      <c r="H21" s="4">
        <v>1412935</v>
      </c>
      <c r="I21" s="5">
        <f t="shared" si="9"/>
        <v>1.4129350000000001</v>
      </c>
      <c r="J21" s="5">
        <f t="shared" si="10"/>
        <v>1.4129350000000001</v>
      </c>
      <c r="K21" s="4">
        <v>35</v>
      </c>
      <c r="L21" s="4">
        <f t="shared" si="11"/>
        <v>35</v>
      </c>
      <c r="M21" s="4">
        <v>1438</v>
      </c>
      <c r="N21" s="4">
        <f t="shared" si="12"/>
        <v>1438</v>
      </c>
      <c r="O21" s="4">
        <v>0.46</v>
      </c>
      <c r="P21" s="4">
        <f t="shared" si="13"/>
        <v>0.46</v>
      </c>
      <c r="Q21" s="4">
        <v>36</v>
      </c>
      <c r="R21" s="5">
        <f t="shared" si="14"/>
        <v>0.97297297297297303</v>
      </c>
      <c r="S21" s="6">
        <f t="shared" si="15"/>
        <v>0.97297297297297303</v>
      </c>
      <c r="T21" s="5">
        <f t="shared" si="16"/>
        <v>1.4521831944444443</v>
      </c>
      <c r="U21" s="6">
        <f t="shared" si="17"/>
        <v>1.4521831944444443</v>
      </c>
    </row>
  </sheetData>
  <sortState ref="A1:A8">
    <sortCondition ref="A1"/>
  </sortState>
  <conditionalFormatting sqref="J2:J10">
    <cfRule type="dataBar" priority="17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{9D69F437-DB89-C742-A6EA-8C7D6F402B4F}</x14:id>
        </ext>
      </extLst>
    </cfRule>
  </conditionalFormatting>
  <conditionalFormatting sqref="L2:L10">
    <cfRule type="dataBar" priority="16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{FD57ABE3-026F-DC46-88A6-E8272F3CFF4C}</x14:id>
        </ext>
      </extLst>
    </cfRule>
  </conditionalFormatting>
  <conditionalFormatting sqref="N2:N10">
    <cfRule type="dataBar" priority="15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{67CB9D50-31E6-8D48-A929-B04B6E595F27}</x14:id>
        </ext>
      </extLst>
    </cfRule>
  </conditionalFormatting>
  <conditionalFormatting sqref="P2:P10">
    <cfRule type="dataBar" priority="14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{5E328AB8-E65E-6A42-9410-8AA92383195F}</x14:id>
        </ext>
      </extLst>
    </cfRule>
  </conditionalFormatting>
  <conditionalFormatting sqref="S2:S10">
    <cfRule type="dataBar" priority="13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{7B00B77A-6923-0744-977F-2915D3C73445}</x14:id>
        </ext>
      </extLst>
    </cfRule>
  </conditionalFormatting>
  <conditionalFormatting sqref="U2:U10">
    <cfRule type="dataBar" priority="12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{E3F3B8D8-09F4-7D4D-847E-5A61DD1449D7}</x14:id>
        </ext>
      </extLst>
    </cfRule>
  </conditionalFormatting>
  <conditionalFormatting sqref="J13:J18 J20:J21">
    <cfRule type="dataBar" priority="11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{FCF4D225-2D0A-3848-A224-6AA0E3A17ED7}</x14:id>
        </ext>
      </extLst>
    </cfRule>
  </conditionalFormatting>
  <conditionalFormatting sqref="L13:L18 L20:L21">
    <cfRule type="dataBar" priority="10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{66E438B2-49E4-9641-9427-31A23D6B6230}</x14:id>
        </ext>
      </extLst>
    </cfRule>
  </conditionalFormatting>
  <conditionalFormatting sqref="N13:N18 N20:N21">
    <cfRule type="dataBar" priority="9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{C5D69B9F-CA39-0C4F-8C3F-3CD855BA5F75}</x14:id>
        </ext>
      </extLst>
    </cfRule>
  </conditionalFormatting>
  <conditionalFormatting sqref="P13:P18 P20:P21">
    <cfRule type="dataBar" priority="8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{018DAE2A-884A-5A41-AFCD-D5F2DB7ED96C}</x14:id>
        </ext>
      </extLst>
    </cfRule>
  </conditionalFormatting>
  <conditionalFormatting sqref="S13:S18 S20:S21">
    <cfRule type="dataBar" priority="7">
      <dataBar showValue="0"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{A22CF824-31A2-6B40-9B7B-3E7D94972AFB}</x14:id>
        </ext>
      </extLst>
    </cfRule>
  </conditionalFormatting>
  <conditionalFormatting sqref="U13:U18 U20:U21">
    <cfRule type="dataBar" priority="6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{B283BABA-1254-7A43-9F4B-8EDF46BDF216}</x14:id>
        </ext>
      </extLst>
    </cfRule>
  </conditionalFormatting>
  <conditionalFormatting sqref="J19">
    <cfRule type="dataBar" priority="4">
      <dataBar showValue="0">
        <cfvo type="num" val="0"/>
        <cfvo type="max"/>
        <color theme="5"/>
      </dataBar>
      <extLst>
        <ext xmlns:x14="http://schemas.microsoft.com/office/spreadsheetml/2009/9/main" uri="{B025F937-C7B1-47D3-B67F-A62EFF666E3E}">
          <x14:id>{3CC88049-4E7B-CF40-A0B6-612069D556B9}</x14:id>
        </ext>
      </extLst>
    </cfRule>
  </conditionalFormatting>
  <conditionalFormatting sqref="L19">
    <cfRule type="dataBar" priority="3">
      <dataBar showValue="0">
        <cfvo type="num" val="0"/>
        <cfvo type="max"/>
        <color theme="4"/>
      </dataBar>
      <extLst>
        <ext xmlns:x14="http://schemas.microsoft.com/office/spreadsheetml/2009/9/main" uri="{B025F937-C7B1-47D3-B67F-A62EFF666E3E}">
          <x14:id>{955023C6-C989-0849-A9D3-516D7DCF6A66}</x14:id>
        </ext>
      </extLst>
    </cfRule>
  </conditionalFormatting>
  <conditionalFormatting sqref="N19">
    <cfRule type="dataBar" priority="2">
      <dataBar showValue="0">
        <cfvo type="num" val="0"/>
        <cfvo type="max"/>
        <color theme="6"/>
      </dataBar>
      <extLst>
        <ext xmlns:x14="http://schemas.microsoft.com/office/spreadsheetml/2009/9/main" uri="{B025F937-C7B1-47D3-B67F-A62EFF666E3E}">
          <x14:id>{85CBD756-EB8C-AF4A-8E59-62B7998AC305}</x14:id>
        </ext>
      </extLst>
    </cfRule>
  </conditionalFormatting>
  <conditionalFormatting sqref="P19">
    <cfRule type="dataBar" priority="1">
      <dataBar showValue="0"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{325437ED-3032-C74B-AFD0-927ADE7EEEA4}</x14:id>
        </ext>
      </extLst>
    </cfRule>
  </conditionalFormatting>
  <conditionalFormatting sqref="U19">
    <cfRule type="dataBar" priority="5">
      <dataBar showValue="0">
        <cfvo type="num" val="0"/>
        <cfvo type="max"/>
        <color theme="9"/>
      </dataBar>
      <extLst>
        <ext xmlns:x14="http://schemas.microsoft.com/office/spreadsheetml/2009/9/main" uri="{B025F937-C7B1-47D3-B67F-A62EFF666E3E}">
          <x14:id>{46A06345-D6D2-FE4F-AE3D-F35CA9EE3FD8}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9F437-DB89-C742-A6EA-8C7D6F402B4F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J2:J10</xm:sqref>
        </x14:conditionalFormatting>
        <x14:conditionalFormatting xmlns:xm="http://schemas.microsoft.com/office/excel/2006/main">
          <x14:cfRule type="dataBar" id="{FD57ABE3-026F-DC46-88A6-E8272F3CFF4C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L2:L10</xm:sqref>
        </x14:conditionalFormatting>
        <x14:conditionalFormatting xmlns:xm="http://schemas.microsoft.com/office/excel/2006/main">
          <x14:cfRule type="dataBar" id="{67CB9D50-31E6-8D48-A929-B04B6E595F2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N2:N10</xm:sqref>
        </x14:conditionalFormatting>
        <x14:conditionalFormatting xmlns:xm="http://schemas.microsoft.com/office/excel/2006/main">
          <x14:cfRule type="dataBar" id="{5E328AB8-E65E-6A42-9410-8AA92383195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P2:P10</xm:sqref>
        </x14:conditionalFormatting>
        <x14:conditionalFormatting xmlns:xm="http://schemas.microsoft.com/office/excel/2006/main">
          <x14:cfRule type="dataBar" id="{7B00B77A-6923-0744-977F-2915D3C73445}">
            <x14:dataBar minLength="0" maxLength="100" border="1" gradient="0" negativeBarColorSameAsPositive="1">
              <x14:cfvo type="num">
                <xm:f>0</xm:f>
              </x14:cfvo>
              <x14:cfvo type="num">
                <xm:f>1</xm:f>
              </x14:cfvo>
              <x14:borderColor rgb="FF000000"/>
              <x14:axisColor rgb="FF000000"/>
            </x14:dataBar>
          </x14:cfRule>
          <xm:sqref>S2:S10</xm:sqref>
        </x14:conditionalFormatting>
        <x14:conditionalFormatting xmlns:xm="http://schemas.microsoft.com/office/excel/2006/main">
          <x14:cfRule type="dataBar" id="{E3F3B8D8-09F4-7D4D-847E-5A61DD1449D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U2:U10</xm:sqref>
        </x14:conditionalFormatting>
        <x14:conditionalFormatting xmlns:xm="http://schemas.microsoft.com/office/excel/2006/main">
          <x14:cfRule type="dataBar" id="{FCF4D225-2D0A-3848-A224-6AA0E3A17ED7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J13:J18 J20:J21</xm:sqref>
        </x14:conditionalFormatting>
        <x14:conditionalFormatting xmlns:xm="http://schemas.microsoft.com/office/excel/2006/main">
          <x14:cfRule type="dataBar" id="{66E438B2-49E4-9641-9427-31A23D6B6230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L13:L18 L20:L21</xm:sqref>
        </x14:conditionalFormatting>
        <x14:conditionalFormatting xmlns:xm="http://schemas.microsoft.com/office/excel/2006/main">
          <x14:cfRule type="dataBar" id="{C5D69B9F-CA39-0C4F-8C3F-3CD855BA5F75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N13:N18 N20:N21</xm:sqref>
        </x14:conditionalFormatting>
        <x14:conditionalFormatting xmlns:xm="http://schemas.microsoft.com/office/excel/2006/main">
          <x14:cfRule type="dataBar" id="{018DAE2A-884A-5A41-AFCD-D5F2DB7ED96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P13:P18 P20:P21</xm:sqref>
        </x14:conditionalFormatting>
        <x14:conditionalFormatting xmlns:xm="http://schemas.microsoft.com/office/excel/2006/main">
          <x14:cfRule type="dataBar" id="{A22CF824-31A2-6B40-9B7B-3E7D94972AFB}">
            <x14:dataBar minLength="0" maxLength="100" border="1" gradient="0" negativeBarColorSameAsPositive="1">
              <x14:cfvo type="num">
                <xm:f>0</xm:f>
              </x14:cfvo>
              <x14:cfvo type="num">
                <xm:f>1</xm:f>
              </x14:cfvo>
              <x14:borderColor rgb="FF000000"/>
              <x14:axisColor rgb="FF000000"/>
            </x14:dataBar>
          </x14:cfRule>
          <xm:sqref>S13:S18 S20:S21</xm:sqref>
        </x14:conditionalFormatting>
        <x14:conditionalFormatting xmlns:xm="http://schemas.microsoft.com/office/excel/2006/main">
          <x14:cfRule type="dataBar" id="{B283BABA-1254-7A43-9F4B-8EDF46BDF216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U13:U18 U20:U21</xm:sqref>
        </x14:conditionalFormatting>
        <x14:conditionalFormatting xmlns:xm="http://schemas.microsoft.com/office/excel/2006/main">
          <x14:cfRule type="dataBar" id="{3CC88049-4E7B-CF40-A0B6-612069D556B9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955023C6-C989-0849-A9D3-516D7DCF6A66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85CBD756-EB8C-AF4A-8E59-62B7998AC305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N19</xm:sqref>
        </x14:conditionalFormatting>
        <x14:conditionalFormatting xmlns:xm="http://schemas.microsoft.com/office/excel/2006/main">
          <x14:cfRule type="dataBar" id="{325437ED-3032-C74B-AFD0-927ADE7EEE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6A06345-D6D2-FE4F-AE3D-F35CA9EE3FD8}">
            <x14:dataBar minLength="0" maxLength="100" border="1" gradient="0" negativeBarColorSameAsPositive="1">
              <x14:cfvo type="num">
                <xm:f>0</xm:f>
              </x14:cfvo>
              <x14:cfvo type="max"/>
              <x14:borderColor rgb="FF000000"/>
              <x14:axisColor rgb="FF000000"/>
            </x14:dataBar>
          </x14:cfRule>
          <xm:sqref>U19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F18" sqref="F18"/>
    </sheetView>
  </sheetViews>
  <sheetFormatPr baseColWidth="10" defaultRowHeight="15" x14ac:dyDescent="0"/>
  <cols>
    <col min="1" max="1" width="20.1640625" bestFit="1" customWidth="1"/>
    <col min="2" max="2" width="14" bestFit="1" customWidth="1"/>
    <col min="3" max="3" width="18.83203125" bestFit="1" customWidth="1"/>
    <col min="4" max="4" width="7.6640625" bestFit="1" customWidth="1"/>
    <col min="5" max="5" width="19.83203125" bestFit="1" customWidth="1"/>
    <col min="6" max="6" width="7.6640625" bestFit="1" customWidth="1"/>
  </cols>
  <sheetData>
    <row r="1" spans="1:6">
      <c r="C1" s="17" t="s">
        <v>182</v>
      </c>
      <c r="D1" s="17"/>
      <c r="E1" s="17" t="s">
        <v>183</v>
      </c>
      <c r="F1" s="17"/>
    </row>
    <row r="2" spans="1:6">
      <c r="A2" s="1" t="s">
        <v>67</v>
      </c>
      <c r="B2" s="1" t="s">
        <v>60</v>
      </c>
      <c r="C2" s="9" t="s">
        <v>184</v>
      </c>
      <c r="D2" s="9" t="s">
        <v>181</v>
      </c>
      <c r="E2" s="9" t="s">
        <v>185</v>
      </c>
      <c r="F2" s="9" t="s">
        <v>181</v>
      </c>
    </row>
    <row r="3" spans="1:6">
      <c r="A3" s="3" t="s">
        <v>35</v>
      </c>
      <c r="B3" s="4">
        <v>2236661009</v>
      </c>
      <c r="C3" s="4">
        <v>16</v>
      </c>
      <c r="D3" s="5">
        <f t="shared" ref="D3:D35" si="0">C3/37</f>
        <v>0.43243243243243246</v>
      </c>
      <c r="E3" s="4">
        <v>155</v>
      </c>
      <c r="F3" s="5">
        <f t="shared" ref="F3:F35" si="1">E3/400</f>
        <v>0.38750000000000001</v>
      </c>
    </row>
    <row r="4" spans="1:6">
      <c r="A4" s="3" t="s">
        <v>36</v>
      </c>
      <c r="B4" s="4">
        <v>2236661001</v>
      </c>
      <c r="C4" s="4">
        <v>4</v>
      </c>
      <c r="D4" s="5">
        <f t="shared" si="0"/>
        <v>0.10810810810810811</v>
      </c>
      <c r="E4" s="4">
        <v>135</v>
      </c>
      <c r="F4" s="5">
        <f t="shared" si="1"/>
        <v>0.33750000000000002</v>
      </c>
    </row>
    <row r="5" spans="1:6">
      <c r="A5" s="3" t="s">
        <v>37</v>
      </c>
      <c r="B5" s="4">
        <v>2264265190</v>
      </c>
      <c r="C5" s="4">
        <v>28</v>
      </c>
      <c r="D5" s="5">
        <f t="shared" si="0"/>
        <v>0.7567567567567568</v>
      </c>
      <c r="E5" s="4">
        <v>166</v>
      </c>
      <c r="F5" s="5">
        <f t="shared" si="1"/>
        <v>0.41499999999999998</v>
      </c>
    </row>
    <row r="6" spans="1:6">
      <c r="A6" s="3" t="s">
        <v>46</v>
      </c>
      <c r="B6" s="4">
        <v>2524023172</v>
      </c>
      <c r="C6" s="4">
        <v>9</v>
      </c>
      <c r="D6" s="5">
        <f t="shared" si="0"/>
        <v>0.24324324324324326</v>
      </c>
      <c r="E6" s="4">
        <v>156</v>
      </c>
      <c r="F6" s="5">
        <f t="shared" si="1"/>
        <v>0.39</v>
      </c>
    </row>
    <row r="7" spans="1:6">
      <c r="A7" s="3" t="s">
        <v>47</v>
      </c>
      <c r="B7" s="4">
        <v>2606217198</v>
      </c>
      <c r="C7" s="4">
        <v>22</v>
      </c>
      <c r="D7" s="5">
        <f t="shared" si="0"/>
        <v>0.59459459459459463</v>
      </c>
      <c r="E7" s="4">
        <v>126</v>
      </c>
      <c r="F7" s="5">
        <f t="shared" si="1"/>
        <v>0.315</v>
      </c>
    </row>
    <row r="8" spans="1:6">
      <c r="A8" s="3" t="s">
        <v>48</v>
      </c>
      <c r="B8" s="4">
        <v>2606217192</v>
      </c>
      <c r="C8" s="4">
        <v>0</v>
      </c>
      <c r="D8" s="5">
        <f t="shared" si="0"/>
        <v>0</v>
      </c>
      <c r="E8" s="4">
        <v>52</v>
      </c>
      <c r="F8" s="5">
        <f t="shared" si="1"/>
        <v>0.13</v>
      </c>
    </row>
    <row r="9" spans="1:6">
      <c r="A9" s="3" t="s">
        <v>38</v>
      </c>
      <c r="B9" s="4">
        <v>2236661002</v>
      </c>
      <c r="C9" s="4">
        <v>32</v>
      </c>
      <c r="D9" s="5">
        <f t="shared" si="0"/>
        <v>0.86486486486486491</v>
      </c>
      <c r="E9" s="4">
        <v>205</v>
      </c>
      <c r="F9" s="5">
        <f t="shared" si="1"/>
        <v>0.51249999999999996</v>
      </c>
    </row>
    <row r="10" spans="1:6">
      <c r="A10" s="3" t="s">
        <v>39</v>
      </c>
      <c r="B10" s="4">
        <v>2505679121</v>
      </c>
      <c r="C10" s="4">
        <v>36</v>
      </c>
      <c r="D10" s="5">
        <f t="shared" si="0"/>
        <v>0.97297297297297303</v>
      </c>
      <c r="E10" s="4">
        <v>253</v>
      </c>
      <c r="F10" s="5">
        <f t="shared" si="1"/>
        <v>0.63249999999999995</v>
      </c>
    </row>
    <row r="11" spans="1:6">
      <c r="A11" s="3" t="s">
        <v>49</v>
      </c>
      <c r="B11" s="4">
        <v>2606217735</v>
      </c>
      <c r="C11" s="4">
        <v>29</v>
      </c>
      <c r="D11" s="5">
        <f t="shared" si="0"/>
        <v>0.78378378378378377</v>
      </c>
      <c r="E11" s="4">
        <v>144</v>
      </c>
      <c r="F11" s="5">
        <f t="shared" si="1"/>
        <v>0.36</v>
      </c>
    </row>
    <row r="12" spans="1:6">
      <c r="A12" s="3" t="s">
        <v>40</v>
      </c>
      <c r="B12" s="4">
        <v>2236661003</v>
      </c>
      <c r="C12" s="4">
        <v>2</v>
      </c>
      <c r="D12" s="5">
        <f t="shared" si="0"/>
        <v>5.4054054054054057E-2</v>
      </c>
      <c r="E12" s="4">
        <v>168</v>
      </c>
      <c r="F12" s="5">
        <f t="shared" si="1"/>
        <v>0.42</v>
      </c>
    </row>
    <row r="13" spans="1:6">
      <c r="A13" s="3" t="s">
        <v>41</v>
      </c>
      <c r="B13" s="4">
        <v>2236661004</v>
      </c>
      <c r="C13" s="4">
        <v>30</v>
      </c>
      <c r="D13" s="5">
        <f t="shared" si="0"/>
        <v>0.81081081081081086</v>
      </c>
      <c r="E13" s="4">
        <v>193</v>
      </c>
      <c r="F13" s="5">
        <f t="shared" si="1"/>
        <v>0.48249999999999998</v>
      </c>
    </row>
    <row r="14" spans="1:6">
      <c r="A14" s="3" t="s">
        <v>50</v>
      </c>
      <c r="B14" s="4">
        <v>2603880159</v>
      </c>
      <c r="C14" s="4">
        <v>0</v>
      </c>
      <c r="D14" s="5">
        <f t="shared" si="0"/>
        <v>0</v>
      </c>
      <c r="E14" s="4">
        <v>13</v>
      </c>
      <c r="F14" s="5">
        <f t="shared" si="1"/>
        <v>3.2500000000000001E-2</v>
      </c>
    </row>
    <row r="15" spans="1:6">
      <c r="A15" s="3" t="s">
        <v>51</v>
      </c>
      <c r="B15" s="4">
        <v>2602042079</v>
      </c>
      <c r="C15" s="4">
        <v>31</v>
      </c>
      <c r="D15" s="5">
        <f t="shared" si="0"/>
        <v>0.83783783783783783</v>
      </c>
      <c r="E15" s="4">
        <v>176</v>
      </c>
      <c r="F15" s="5">
        <f t="shared" si="1"/>
        <v>0.44</v>
      </c>
    </row>
    <row r="16" spans="1:6">
      <c r="A16" s="3" t="s">
        <v>52</v>
      </c>
      <c r="B16" s="4">
        <v>2606217190</v>
      </c>
      <c r="C16" s="4">
        <v>35</v>
      </c>
      <c r="D16" s="5">
        <f t="shared" si="0"/>
        <v>0.94594594594594594</v>
      </c>
      <c r="E16" s="4">
        <v>240</v>
      </c>
      <c r="F16" s="5">
        <f t="shared" si="1"/>
        <v>0.6</v>
      </c>
    </row>
    <row r="17" spans="1:6">
      <c r="A17" s="3" t="s">
        <v>53</v>
      </c>
      <c r="B17" s="4">
        <v>2545555832</v>
      </c>
      <c r="C17" s="4">
        <v>5</v>
      </c>
      <c r="D17" s="5">
        <f t="shared" si="0"/>
        <v>0.13513513513513514</v>
      </c>
      <c r="E17" s="4">
        <v>146</v>
      </c>
      <c r="F17" s="5">
        <f t="shared" si="1"/>
        <v>0.36499999999999999</v>
      </c>
    </row>
    <row r="18" spans="1:6">
      <c r="A18" s="3" t="s">
        <v>186</v>
      </c>
      <c r="B18" s="3">
        <v>2619619040</v>
      </c>
      <c r="C18" s="4">
        <v>3</v>
      </c>
      <c r="D18" s="5">
        <f t="shared" si="0"/>
        <v>8.1081081081081086E-2</v>
      </c>
      <c r="E18" s="4">
        <v>85</v>
      </c>
      <c r="F18" s="5">
        <f t="shared" si="1"/>
        <v>0.21249999999999999</v>
      </c>
    </row>
    <row r="19" spans="1:6">
      <c r="A19" s="3" t="s">
        <v>54</v>
      </c>
      <c r="B19" s="4">
        <v>2524023179</v>
      </c>
      <c r="C19" s="4">
        <v>7</v>
      </c>
      <c r="D19" s="5">
        <f t="shared" si="0"/>
        <v>0.1891891891891892</v>
      </c>
      <c r="E19" s="4">
        <v>167</v>
      </c>
      <c r="F19" s="5">
        <f t="shared" si="1"/>
        <v>0.41749999999999998</v>
      </c>
    </row>
    <row r="20" spans="1:6">
      <c r="A20" s="3" t="s">
        <v>55</v>
      </c>
      <c r="B20" s="4">
        <v>2603880161</v>
      </c>
      <c r="C20" s="4">
        <v>31</v>
      </c>
      <c r="D20" s="5">
        <f t="shared" si="0"/>
        <v>0.83783783783783783</v>
      </c>
      <c r="E20" s="4">
        <v>227</v>
      </c>
      <c r="F20" s="5">
        <f t="shared" si="1"/>
        <v>0.5675</v>
      </c>
    </row>
    <row r="21" spans="1:6">
      <c r="A21" s="3" t="s">
        <v>56</v>
      </c>
      <c r="B21" s="4">
        <v>2519899769</v>
      </c>
      <c r="C21" s="4">
        <v>6</v>
      </c>
      <c r="D21" s="5">
        <f t="shared" si="0"/>
        <v>0.16216216216216217</v>
      </c>
      <c r="E21" s="4">
        <v>236</v>
      </c>
      <c r="F21" s="5">
        <f t="shared" si="1"/>
        <v>0.59</v>
      </c>
    </row>
    <row r="22" spans="1:6">
      <c r="A22" s="3" t="s">
        <v>57</v>
      </c>
      <c r="B22" s="4">
        <v>2524023189</v>
      </c>
      <c r="C22" s="4">
        <v>35</v>
      </c>
      <c r="D22" s="5">
        <f t="shared" si="0"/>
        <v>0.94594594594594594</v>
      </c>
      <c r="E22" s="4">
        <v>221</v>
      </c>
      <c r="F22" s="5">
        <f t="shared" si="1"/>
        <v>0.55249999999999999</v>
      </c>
    </row>
    <row r="23" spans="1:6">
      <c r="A23" s="3" t="s">
        <v>42</v>
      </c>
      <c r="B23" s="4">
        <v>2236661005</v>
      </c>
      <c r="C23" s="4">
        <v>16</v>
      </c>
      <c r="D23" s="5">
        <f t="shared" si="0"/>
        <v>0.43243243243243246</v>
      </c>
      <c r="E23" s="4">
        <v>247</v>
      </c>
      <c r="F23" s="5">
        <f t="shared" si="1"/>
        <v>0.61750000000000005</v>
      </c>
    </row>
    <row r="24" spans="1:6">
      <c r="A24" s="3" t="s">
        <v>58</v>
      </c>
      <c r="B24" s="4">
        <v>2606217199</v>
      </c>
      <c r="C24" s="4">
        <v>36</v>
      </c>
      <c r="D24" s="5">
        <f t="shared" si="0"/>
        <v>0.97297297297297303</v>
      </c>
      <c r="E24" s="4">
        <v>247</v>
      </c>
      <c r="F24" s="5">
        <f t="shared" si="1"/>
        <v>0.61750000000000005</v>
      </c>
    </row>
    <row r="25" spans="1:6">
      <c r="A25" s="3" t="s">
        <v>43</v>
      </c>
      <c r="B25" s="4">
        <v>2236661006</v>
      </c>
      <c r="C25" s="4">
        <v>14</v>
      </c>
      <c r="D25" s="5">
        <f t="shared" si="0"/>
        <v>0.3783783783783784</v>
      </c>
      <c r="E25" s="4">
        <v>209</v>
      </c>
      <c r="F25" s="5">
        <f t="shared" si="1"/>
        <v>0.52249999999999996</v>
      </c>
    </row>
    <row r="26" spans="1:6">
      <c r="A26" s="3" t="s">
        <v>44</v>
      </c>
      <c r="B26" s="4">
        <v>2236661007</v>
      </c>
      <c r="C26" s="4">
        <v>36</v>
      </c>
      <c r="D26" s="5">
        <f t="shared" si="0"/>
        <v>0.97297297297297303</v>
      </c>
      <c r="E26" s="4">
        <v>248</v>
      </c>
      <c r="F26" s="5">
        <f t="shared" si="1"/>
        <v>0.62</v>
      </c>
    </row>
    <row r="27" spans="1:6">
      <c r="A27" s="3" t="s">
        <v>45</v>
      </c>
      <c r="B27" s="4">
        <v>2236876028</v>
      </c>
      <c r="C27" s="4">
        <v>5</v>
      </c>
      <c r="D27" s="5">
        <f t="shared" si="0"/>
        <v>0.13513513513513514</v>
      </c>
      <c r="E27" s="4">
        <v>127</v>
      </c>
      <c r="F27" s="5">
        <f t="shared" si="1"/>
        <v>0.3175</v>
      </c>
    </row>
    <row r="28" spans="1:6">
      <c r="A28" s="4" t="s">
        <v>171</v>
      </c>
      <c r="B28" s="4" t="s">
        <v>176</v>
      </c>
      <c r="C28" s="4">
        <v>34</v>
      </c>
      <c r="D28" s="5">
        <f t="shared" si="0"/>
        <v>0.91891891891891897</v>
      </c>
      <c r="E28" s="4">
        <v>243</v>
      </c>
      <c r="F28" s="5">
        <f t="shared" si="1"/>
        <v>0.60750000000000004</v>
      </c>
    </row>
    <row r="29" spans="1:6">
      <c r="A29" s="4" t="s">
        <v>169</v>
      </c>
      <c r="B29" s="4" t="s">
        <v>176</v>
      </c>
      <c r="C29" s="4">
        <v>29</v>
      </c>
      <c r="D29" s="5">
        <f t="shared" si="0"/>
        <v>0.78378378378378377</v>
      </c>
      <c r="E29" s="4">
        <v>181</v>
      </c>
      <c r="F29" s="5">
        <f t="shared" si="1"/>
        <v>0.45250000000000001</v>
      </c>
    </row>
    <row r="30" spans="1:6">
      <c r="A30" s="3" t="s">
        <v>170</v>
      </c>
      <c r="B30" s="4" t="s">
        <v>176</v>
      </c>
      <c r="C30" s="4">
        <v>36</v>
      </c>
      <c r="D30" s="5">
        <f t="shared" si="0"/>
        <v>0.97297297297297303</v>
      </c>
      <c r="E30" s="4">
        <v>269</v>
      </c>
      <c r="F30" s="5">
        <f t="shared" si="1"/>
        <v>0.67249999999999999</v>
      </c>
    </row>
    <row r="31" spans="1:6">
      <c r="A31" s="4" t="s">
        <v>172</v>
      </c>
      <c r="B31" s="4" t="s">
        <v>176</v>
      </c>
      <c r="C31" s="4">
        <v>3</v>
      </c>
      <c r="D31" s="5">
        <f t="shared" si="0"/>
        <v>8.1081081081081086E-2</v>
      </c>
      <c r="E31" s="4">
        <v>130</v>
      </c>
      <c r="F31" s="5">
        <f t="shared" si="1"/>
        <v>0.32500000000000001</v>
      </c>
    </row>
    <row r="32" spans="1:6">
      <c r="A32" s="4" t="s">
        <v>173</v>
      </c>
      <c r="B32" s="4" t="s">
        <v>176</v>
      </c>
      <c r="C32" s="4">
        <v>6</v>
      </c>
      <c r="D32" s="5">
        <f t="shared" si="0"/>
        <v>0.16216216216216217</v>
      </c>
      <c r="E32" s="4">
        <v>152</v>
      </c>
      <c r="F32" s="5">
        <f t="shared" si="1"/>
        <v>0.38</v>
      </c>
    </row>
    <row r="33" spans="1:6">
      <c r="A33" s="4" t="s">
        <v>167</v>
      </c>
      <c r="B33" s="4" t="s">
        <v>176</v>
      </c>
      <c r="C33" s="4">
        <v>29</v>
      </c>
      <c r="D33" s="5">
        <f t="shared" si="0"/>
        <v>0.78378378378378377</v>
      </c>
      <c r="E33" s="4">
        <v>165</v>
      </c>
      <c r="F33" s="5">
        <f t="shared" si="1"/>
        <v>0.41249999999999998</v>
      </c>
    </row>
    <row r="34" spans="1:6">
      <c r="A34" s="4" t="s">
        <v>168</v>
      </c>
      <c r="B34" s="4" t="s">
        <v>176</v>
      </c>
      <c r="C34" s="4">
        <v>33</v>
      </c>
      <c r="D34" s="5">
        <f t="shared" si="0"/>
        <v>0.89189189189189189</v>
      </c>
      <c r="E34" s="4">
        <v>237</v>
      </c>
      <c r="F34" s="5">
        <f t="shared" si="1"/>
        <v>0.59250000000000003</v>
      </c>
    </row>
    <row r="35" spans="1:6">
      <c r="A35" s="4" t="s">
        <v>174</v>
      </c>
      <c r="B35" s="4" t="s">
        <v>176</v>
      </c>
      <c r="C35" s="4">
        <v>24</v>
      </c>
      <c r="D35" s="5">
        <f t="shared" si="0"/>
        <v>0.64864864864864868</v>
      </c>
      <c r="E35" s="4">
        <v>228</v>
      </c>
      <c r="F35" s="5">
        <f t="shared" si="1"/>
        <v>0.56999999999999995</v>
      </c>
    </row>
    <row r="36" spans="1:6">
      <c r="A36" s="4" t="s">
        <v>175</v>
      </c>
      <c r="B36" s="4" t="s">
        <v>176</v>
      </c>
      <c r="C36" s="4">
        <v>23</v>
      </c>
      <c r="D36" s="5">
        <f t="shared" ref="D36:D67" si="2">C36/37</f>
        <v>0.6216216216216216</v>
      </c>
      <c r="E36" s="4">
        <v>238</v>
      </c>
      <c r="F36" s="5">
        <f t="shared" ref="F36:F67" si="3">E36/400</f>
        <v>0.59499999999999997</v>
      </c>
    </row>
    <row r="37" spans="1:6">
      <c r="A37" s="8" t="s">
        <v>178</v>
      </c>
      <c r="B37" s="4">
        <v>2596583567</v>
      </c>
      <c r="C37" s="4">
        <v>37</v>
      </c>
      <c r="D37" s="5">
        <f t="shared" si="2"/>
        <v>1</v>
      </c>
      <c r="E37" s="4">
        <v>275</v>
      </c>
      <c r="F37" s="5">
        <f t="shared" si="3"/>
        <v>0.6875</v>
      </c>
    </row>
    <row r="38" spans="1:6">
      <c r="A38" s="8" t="s">
        <v>177</v>
      </c>
      <c r="B38" s="4">
        <v>2596583568</v>
      </c>
      <c r="C38" s="4">
        <v>12</v>
      </c>
      <c r="D38" s="5">
        <f t="shared" si="2"/>
        <v>0.32432432432432434</v>
      </c>
      <c r="E38" s="4">
        <v>220</v>
      </c>
      <c r="F38" s="5">
        <f t="shared" si="3"/>
        <v>0.55000000000000004</v>
      </c>
    </row>
    <row r="39" spans="1:6">
      <c r="A39" s="3" t="s">
        <v>68</v>
      </c>
      <c r="B39" s="4">
        <v>2582580513</v>
      </c>
      <c r="C39" s="4">
        <v>28</v>
      </c>
      <c r="D39" s="5">
        <f t="shared" si="2"/>
        <v>0.7567567567567568</v>
      </c>
      <c r="E39" s="4">
        <v>227</v>
      </c>
      <c r="F39" s="5">
        <f t="shared" si="3"/>
        <v>0.5675</v>
      </c>
    </row>
    <row r="40" spans="1:6">
      <c r="A40" s="3" t="s">
        <v>69</v>
      </c>
      <c r="B40" s="4">
        <v>2582580517</v>
      </c>
      <c r="C40" s="4">
        <v>13</v>
      </c>
      <c r="D40" s="5">
        <f t="shared" si="2"/>
        <v>0.35135135135135137</v>
      </c>
      <c r="E40" s="4">
        <v>261</v>
      </c>
      <c r="F40" s="5">
        <f t="shared" si="3"/>
        <v>0.65249999999999997</v>
      </c>
    </row>
    <row r="41" spans="1:6">
      <c r="A41" s="3" t="s">
        <v>70</v>
      </c>
      <c r="B41" s="4">
        <v>2582580520</v>
      </c>
      <c r="C41" s="4">
        <v>31</v>
      </c>
      <c r="D41" s="5">
        <f t="shared" si="2"/>
        <v>0.83783783783783783</v>
      </c>
      <c r="E41" s="4">
        <v>209</v>
      </c>
      <c r="F41" s="5">
        <f t="shared" si="3"/>
        <v>0.52249999999999996</v>
      </c>
    </row>
    <row r="42" spans="1:6">
      <c r="A42" s="3" t="s">
        <v>71</v>
      </c>
      <c r="B42" s="4">
        <v>2582580528</v>
      </c>
      <c r="C42" s="4">
        <v>9</v>
      </c>
      <c r="D42" s="5">
        <f t="shared" si="2"/>
        <v>0.24324324324324326</v>
      </c>
      <c r="E42" s="4">
        <v>199</v>
      </c>
      <c r="F42" s="5">
        <f t="shared" si="3"/>
        <v>0.4975</v>
      </c>
    </row>
    <row r="43" spans="1:6">
      <c r="A43" s="3" t="s">
        <v>72</v>
      </c>
      <c r="B43" s="4">
        <v>2582580530</v>
      </c>
      <c r="C43" s="4">
        <v>25</v>
      </c>
      <c r="D43" s="5">
        <f t="shared" si="2"/>
        <v>0.67567567567567566</v>
      </c>
      <c r="E43" s="4">
        <v>212</v>
      </c>
      <c r="F43" s="5">
        <f t="shared" si="3"/>
        <v>0.53</v>
      </c>
    </row>
    <row r="44" spans="1:6">
      <c r="A44" s="3" t="s">
        <v>73</v>
      </c>
      <c r="B44" s="4">
        <v>2582580539</v>
      </c>
      <c r="C44" s="4">
        <v>10</v>
      </c>
      <c r="D44" s="5">
        <f t="shared" si="2"/>
        <v>0.27027027027027029</v>
      </c>
      <c r="E44" s="4">
        <v>246</v>
      </c>
      <c r="F44" s="5">
        <f t="shared" si="3"/>
        <v>0.61499999999999999</v>
      </c>
    </row>
    <row r="45" spans="1:6">
      <c r="A45" s="3" t="s">
        <v>74</v>
      </c>
      <c r="B45" s="4">
        <v>2582580544</v>
      </c>
      <c r="C45" s="4">
        <v>32</v>
      </c>
      <c r="D45" s="5">
        <f t="shared" si="2"/>
        <v>0.86486486486486491</v>
      </c>
      <c r="E45" s="4">
        <v>274</v>
      </c>
      <c r="F45" s="5">
        <f t="shared" si="3"/>
        <v>0.68500000000000005</v>
      </c>
    </row>
    <row r="46" spans="1:6">
      <c r="A46" s="3" t="s">
        <v>75</v>
      </c>
      <c r="B46" s="4">
        <v>2582580550</v>
      </c>
      <c r="C46" s="4">
        <v>9</v>
      </c>
      <c r="D46" s="5">
        <f t="shared" si="2"/>
        <v>0.24324324324324326</v>
      </c>
      <c r="E46" s="4">
        <v>246</v>
      </c>
      <c r="F46" s="5">
        <f t="shared" si="3"/>
        <v>0.61499999999999999</v>
      </c>
    </row>
    <row r="47" spans="1:6">
      <c r="A47" s="3" t="s">
        <v>76</v>
      </c>
      <c r="B47" s="4">
        <v>2582580553</v>
      </c>
      <c r="C47" s="4">
        <v>8</v>
      </c>
      <c r="D47" s="5">
        <f t="shared" si="2"/>
        <v>0.21621621621621623</v>
      </c>
      <c r="E47" s="4">
        <v>209</v>
      </c>
      <c r="F47" s="5">
        <f t="shared" si="3"/>
        <v>0.52249999999999996</v>
      </c>
    </row>
    <row r="48" spans="1:6">
      <c r="A48" s="3" t="s">
        <v>77</v>
      </c>
      <c r="B48" s="4">
        <v>2582580554</v>
      </c>
      <c r="C48" s="4">
        <v>11</v>
      </c>
      <c r="D48" s="5">
        <f t="shared" si="2"/>
        <v>0.29729729729729731</v>
      </c>
      <c r="E48" s="4">
        <v>236</v>
      </c>
      <c r="F48" s="5">
        <f t="shared" si="3"/>
        <v>0.59</v>
      </c>
    </row>
    <row r="49" spans="1:6">
      <c r="A49" s="3" t="s">
        <v>78</v>
      </c>
      <c r="B49" s="4">
        <v>2582580555</v>
      </c>
      <c r="C49" s="4">
        <v>14</v>
      </c>
      <c r="D49" s="5">
        <f t="shared" si="2"/>
        <v>0.3783783783783784</v>
      </c>
      <c r="E49" s="4">
        <v>184</v>
      </c>
      <c r="F49" s="5">
        <f t="shared" si="3"/>
        <v>0.46</v>
      </c>
    </row>
    <row r="50" spans="1:6">
      <c r="A50" s="3" t="s">
        <v>79</v>
      </c>
      <c r="B50" s="4">
        <v>2582580564</v>
      </c>
      <c r="C50" s="4">
        <v>9</v>
      </c>
      <c r="D50" s="5">
        <f t="shared" si="2"/>
        <v>0.24324324324324326</v>
      </c>
      <c r="E50" s="4">
        <v>221</v>
      </c>
      <c r="F50" s="5">
        <f t="shared" si="3"/>
        <v>0.55249999999999999</v>
      </c>
    </row>
    <row r="51" spans="1:6">
      <c r="A51" s="3" t="s">
        <v>80</v>
      </c>
      <c r="B51" s="4">
        <v>2582580565</v>
      </c>
      <c r="C51" s="4">
        <v>30</v>
      </c>
      <c r="D51" s="5">
        <f t="shared" si="2"/>
        <v>0.81081081081081086</v>
      </c>
      <c r="E51" s="4">
        <v>255</v>
      </c>
      <c r="F51" s="5">
        <f t="shared" si="3"/>
        <v>0.63749999999999996</v>
      </c>
    </row>
    <row r="52" spans="1:6">
      <c r="A52" s="3" t="s">
        <v>81</v>
      </c>
      <c r="B52" s="4">
        <v>2582580572</v>
      </c>
      <c r="C52" s="4">
        <v>10</v>
      </c>
      <c r="D52" s="5">
        <f t="shared" si="2"/>
        <v>0.27027027027027029</v>
      </c>
      <c r="E52" s="4">
        <v>178</v>
      </c>
      <c r="F52" s="5">
        <f t="shared" si="3"/>
        <v>0.44500000000000001</v>
      </c>
    </row>
    <row r="53" spans="1:6">
      <c r="A53" s="3" t="s">
        <v>82</v>
      </c>
      <c r="B53" s="4">
        <v>2582580575</v>
      </c>
      <c r="C53" s="4">
        <v>9</v>
      </c>
      <c r="D53" s="5">
        <f t="shared" si="2"/>
        <v>0.24324324324324326</v>
      </c>
      <c r="E53" s="4">
        <v>228</v>
      </c>
      <c r="F53" s="5">
        <f t="shared" si="3"/>
        <v>0.56999999999999995</v>
      </c>
    </row>
    <row r="54" spans="1:6">
      <c r="A54" s="3" t="s">
        <v>83</v>
      </c>
      <c r="B54" s="4">
        <v>2582580595</v>
      </c>
      <c r="C54" s="4">
        <v>12</v>
      </c>
      <c r="D54" s="5">
        <f t="shared" si="2"/>
        <v>0.32432432432432434</v>
      </c>
      <c r="E54" s="4">
        <v>187</v>
      </c>
      <c r="F54" s="5">
        <f t="shared" si="3"/>
        <v>0.46750000000000003</v>
      </c>
    </row>
    <row r="55" spans="1:6">
      <c r="A55" s="3" t="s">
        <v>84</v>
      </c>
      <c r="B55" s="4">
        <v>2582580608</v>
      </c>
      <c r="C55" s="4">
        <v>7</v>
      </c>
      <c r="D55" s="5">
        <f t="shared" si="2"/>
        <v>0.1891891891891892</v>
      </c>
      <c r="E55" s="4">
        <v>177</v>
      </c>
      <c r="F55" s="5">
        <f t="shared" si="3"/>
        <v>0.4425</v>
      </c>
    </row>
    <row r="56" spans="1:6">
      <c r="A56" s="3" t="s">
        <v>85</v>
      </c>
      <c r="B56" s="4">
        <v>2582580617</v>
      </c>
      <c r="C56" s="4">
        <v>35</v>
      </c>
      <c r="D56" s="5">
        <f t="shared" si="2"/>
        <v>0.94594594594594594</v>
      </c>
      <c r="E56" s="4">
        <v>168</v>
      </c>
      <c r="F56" s="5">
        <f t="shared" si="3"/>
        <v>0.42</v>
      </c>
    </row>
    <row r="57" spans="1:6">
      <c r="A57" s="3" t="s">
        <v>86</v>
      </c>
      <c r="B57" s="4">
        <v>2593339190</v>
      </c>
      <c r="C57" s="4">
        <v>12</v>
      </c>
      <c r="D57" s="5">
        <f t="shared" si="2"/>
        <v>0.32432432432432434</v>
      </c>
      <c r="E57" s="4">
        <v>213</v>
      </c>
      <c r="F57" s="5">
        <f t="shared" si="3"/>
        <v>0.53249999999999997</v>
      </c>
    </row>
    <row r="58" spans="1:6">
      <c r="A58" s="3" t="s">
        <v>87</v>
      </c>
      <c r="B58" s="4">
        <v>2582580627</v>
      </c>
      <c r="C58" s="4">
        <v>12</v>
      </c>
      <c r="D58" s="5">
        <f t="shared" si="2"/>
        <v>0.32432432432432434</v>
      </c>
      <c r="E58" s="4">
        <v>266</v>
      </c>
      <c r="F58" s="5">
        <f t="shared" si="3"/>
        <v>0.66500000000000004</v>
      </c>
    </row>
    <row r="59" spans="1:6">
      <c r="A59" s="3" t="s">
        <v>88</v>
      </c>
      <c r="B59" s="4">
        <v>2582580628</v>
      </c>
      <c r="C59" s="4">
        <v>8</v>
      </c>
      <c r="D59" s="5">
        <f t="shared" si="2"/>
        <v>0.21621621621621623</v>
      </c>
      <c r="E59" s="4">
        <v>206</v>
      </c>
      <c r="F59" s="5">
        <f t="shared" si="3"/>
        <v>0.51500000000000001</v>
      </c>
    </row>
    <row r="60" spans="1:6">
      <c r="A60" s="3" t="s">
        <v>89</v>
      </c>
      <c r="B60" s="4">
        <v>2582580630</v>
      </c>
      <c r="C60" s="4">
        <v>15</v>
      </c>
      <c r="D60" s="5">
        <f t="shared" si="2"/>
        <v>0.40540540540540543</v>
      </c>
      <c r="E60" s="4">
        <v>237</v>
      </c>
      <c r="F60" s="5">
        <f t="shared" si="3"/>
        <v>0.59250000000000003</v>
      </c>
    </row>
    <row r="61" spans="1:6">
      <c r="A61" s="3" t="s">
        <v>90</v>
      </c>
      <c r="B61" s="4">
        <v>2582580631</v>
      </c>
      <c r="C61" s="4">
        <v>30</v>
      </c>
      <c r="D61" s="5">
        <f t="shared" si="2"/>
        <v>0.81081081081081086</v>
      </c>
      <c r="E61" s="4">
        <v>258</v>
      </c>
      <c r="F61" s="5">
        <f t="shared" si="3"/>
        <v>0.64500000000000002</v>
      </c>
    </row>
    <row r="62" spans="1:6">
      <c r="A62" s="3" t="s">
        <v>91</v>
      </c>
      <c r="B62" s="4">
        <v>2582580632</v>
      </c>
      <c r="C62" s="4">
        <v>11</v>
      </c>
      <c r="D62" s="5">
        <f t="shared" si="2"/>
        <v>0.29729729729729731</v>
      </c>
      <c r="E62" s="4">
        <v>221</v>
      </c>
      <c r="F62" s="5">
        <f t="shared" si="3"/>
        <v>0.55249999999999999</v>
      </c>
    </row>
    <row r="63" spans="1:6">
      <c r="A63" s="3" t="s">
        <v>92</v>
      </c>
      <c r="B63" s="4">
        <v>2582580634</v>
      </c>
      <c r="C63" s="4">
        <v>33</v>
      </c>
      <c r="D63" s="5">
        <f t="shared" si="2"/>
        <v>0.89189189189189189</v>
      </c>
      <c r="E63" s="4">
        <v>218</v>
      </c>
      <c r="F63" s="5">
        <f t="shared" si="3"/>
        <v>0.54500000000000004</v>
      </c>
    </row>
    <row r="64" spans="1:6">
      <c r="A64" s="3" t="s">
        <v>93</v>
      </c>
      <c r="B64" s="4">
        <v>2582580635</v>
      </c>
      <c r="C64" s="4">
        <v>7</v>
      </c>
      <c r="D64" s="5">
        <f t="shared" si="2"/>
        <v>0.1891891891891892</v>
      </c>
      <c r="E64" s="4">
        <v>214</v>
      </c>
      <c r="F64" s="5">
        <f t="shared" si="3"/>
        <v>0.53500000000000003</v>
      </c>
    </row>
    <row r="65" spans="1:6">
      <c r="A65" s="3" t="s">
        <v>94</v>
      </c>
      <c r="B65" s="4">
        <v>2582580657</v>
      </c>
      <c r="C65" s="4">
        <v>14</v>
      </c>
      <c r="D65" s="5">
        <f t="shared" si="2"/>
        <v>0.3783783783783784</v>
      </c>
      <c r="E65" s="4">
        <v>203</v>
      </c>
      <c r="F65" s="5">
        <f t="shared" si="3"/>
        <v>0.50749999999999995</v>
      </c>
    </row>
    <row r="66" spans="1:6">
      <c r="A66" s="3" t="s">
        <v>95</v>
      </c>
      <c r="B66" s="4">
        <v>2582580670</v>
      </c>
      <c r="C66" s="4">
        <v>5</v>
      </c>
      <c r="D66" s="5">
        <f t="shared" si="2"/>
        <v>0.13513513513513514</v>
      </c>
      <c r="E66" s="4">
        <v>223</v>
      </c>
      <c r="F66" s="5">
        <f t="shared" si="3"/>
        <v>0.5575</v>
      </c>
    </row>
    <row r="67" spans="1:6">
      <c r="A67" s="3" t="s">
        <v>96</v>
      </c>
      <c r="B67" s="4">
        <v>2582580671</v>
      </c>
      <c r="C67" s="4">
        <v>28</v>
      </c>
      <c r="D67" s="5">
        <f t="shared" si="2"/>
        <v>0.7567567567567568</v>
      </c>
      <c r="E67" s="4">
        <v>223</v>
      </c>
      <c r="F67" s="5">
        <f t="shared" si="3"/>
        <v>0.5575</v>
      </c>
    </row>
    <row r="68" spans="1:6">
      <c r="A68" s="3" t="s">
        <v>97</v>
      </c>
      <c r="B68" s="4">
        <v>2582580675</v>
      </c>
      <c r="C68" s="4">
        <v>34</v>
      </c>
      <c r="D68" s="5">
        <f t="shared" ref="D68:D73" si="4">C68/37</f>
        <v>0.91891891891891897</v>
      </c>
      <c r="E68" s="4">
        <v>241</v>
      </c>
      <c r="F68" s="5">
        <f t="shared" ref="F68:F73" si="5">E68/400</f>
        <v>0.60250000000000004</v>
      </c>
    </row>
    <row r="69" spans="1:6">
      <c r="A69" s="3" t="s">
        <v>98</v>
      </c>
      <c r="B69" s="4">
        <v>2593339185</v>
      </c>
      <c r="C69" s="4">
        <v>37</v>
      </c>
      <c r="D69" s="5">
        <f t="shared" si="4"/>
        <v>1</v>
      </c>
      <c r="E69" s="4">
        <v>217</v>
      </c>
      <c r="F69" s="5">
        <f t="shared" si="5"/>
        <v>0.54249999999999998</v>
      </c>
    </row>
    <row r="70" spans="1:6">
      <c r="A70" s="3" t="s">
        <v>99</v>
      </c>
      <c r="B70" s="4">
        <v>2582580680</v>
      </c>
      <c r="C70" s="4">
        <v>29</v>
      </c>
      <c r="D70" s="5">
        <f t="shared" si="4"/>
        <v>0.78378378378378377</v>
      </c>
      <c r="E70" s="4">
        <v>255</v>
      </c>
      <c r="F70" s="5">
        <f t="shared" si="5"/>
        <v>0.63749999999999996</v>
      </c>
    </row>
    <row r="71" spans="1:6">
      <c r="A71" s="3" t="s">
        <v>100</v>
      </c>
      <c r="B71" s="4">
        <v>2593339186</v>
      </c>
      <c r="C71" s="4">
        <v>4</v>
      </c>
      <c r="D71" s="5">
        <f t="shared" si="4"/>
        <v>0.10810810810810811</v>
      </c>
      <c r="E71" s="4">
        <v>103</v>
      </c>
      <c r="F71" s="5">
        <f t="shared" si="5"/>
        <v>0.25750000000000001</v>
      </c>
    </row>
    <row r="72" spans="1:6">
      <c r="A72" s="3" t="s">
        <v>101</v>
      </c>
      <c r="B72" s="4">
        <v>2582580705</v>
      </c>
      <c r="C72" s="4">
        <v>7</v>
      </c>
      <c r="D72" s="5">
        <f t="shared" si="4"/>
        <v>0.1891891891891892</v>
      </c>
      <c r="E72" s="4">
        <v>240</v>
      </c>
      <c r="F72" s="5">
        <f t="shared" si="5"/>
        <v>0.6</v>
      </c>
    </row>
    <row r="73" spans="1:6">
      <c r="A73" s="3" t="s">
        <v>102</v>
      </c>
      <c r="B73" s="4">
        <v>2582580714</v>
      </c>
      <c r="C73" s="4">
        <v>17</v>
      </c>
      <c r="D73" s="5">
        <f t="shared" si="4"/>
        <v>0.45945945945945948</v>
      </c>
      <c r="E73" s="4">
        <v>132</v>
      </c>
      <c r="F73" s="5">
        <f t="shared" si="5"/>
        <v>0.33</v>
      </c>
    </row>
  </sheetData>
  <sortState ref="A3:F72">
    <sortCondition ref="A2"/>
  </sortState>
  <mergeCells count="2">
    <mergeCell ref="C1:D1"/>
    <mergeCell ref="E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Screened vs Unscreend</vt:lpstr>
      <vt:lpstr>CompletenessEstimates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2015-06-10T15:51:07Z</dcterms:created>
  <dcterms:modified xsi:type="dcterms:W3CDTF">2015-07-14T19:18:55Z</dcterms:modified>
</cp:coreProperties>
</file>