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C:\Users\Celia\Documents\Industry Decarbonisation\pypsa_industry_model\industry_subsectors\"/>
    </mc:Choice>
  </mc:AlternateContent>
  <xr:revisionPtr revIDLastSave="0" documentId="13_ncr:1_{518C419F-26E6-420E-868E-8A0CC97216C1}" xr6:coauthVersionLast="36" xr6:coauthVersionMax="36" xr10:uidLastSave="{00000000-0000-0000-0000-000000000000}"/>
  <bookViews>
    <workbookView xWindow="0" yWindow="0" windowWidth="11520" windowHeight="4170" activeTab="3" xr2:uid="{69F55029-E6FD-4DAD-9766-3BCD230AD838}"/>
  </bookViews>
  <sheets>
    <sheet name="prices" sheetId="5" r:id="rId1"/>
    <sheet name="additional data" sheetId="6" r:id="rId2"/>
    <sheet name="production" sheetId="3" r:id="rId3"/>
    <sheet name="material factors" sheetId="14" r:id="rId4"/>
    <sheet name="grids" sheetId="17" r:id="rId5"/>
    <sheet name="current capacities" sheetId="16" r:id="rId6"/>
    <sheet name="DLR material factors" sheetId="15" r:id="rId7"/>
    <sheet name="steel energy" sheetId="7" r:id="rId8"/>
    <sheet name="steel feedstock" sheetId="9" r:id="rId9"/>
    <sheet name="steel cost" sheetId="8" r:id="rId10"/>
    <sheet name="hvc energy" sheetId="1" r:id="rId11"/>
    <sheet name="hvc feedstock" sheetId="2" r:id="rId12"/>
    <sheet name="hvc cost" sheetId="4" r:id="rId13"/>
    <sheet name="cement costs" sheetId="11" r:id="rId14"/>
    <sheet name="cement feedstock" sheetId="12" r:id="rId15"/>
    <sheet name="calculations hvc" sheetId="13" r:id="rId16"/>
  </sheets>
  <externalReferences>
    <externalReference r:id="rId17"/>
  </externalReferences>
  <definedNames>
    <definedName name="_xlnm._FilterDatabase" localSheetId="10" hidden="1">'hvc energy'!$A$1:$N$15</definedName>
    <definedName name="_xlnm._FilterDatabase" localSheetId="3" hidden="1">'material factors'!$A$1:$M$114</definedName>
    <definedName name="_xlnm._FilterDatabase" localSheetId="0" hidden="1">prices!$A$1:$H$93</definedName>
    <definedName name="grid_length_Hv" localSheetId="4">grids!$A$2:$B$6</definedName>
    <definedName name="Hv_ratio" localSheetId="4">grids!$C$2:$D$6</definedName>
    <definedName name="Materials_grid" localSheetId="4">grids!$A$10:$K$22</definedName>
    <definedName name="Materials_grid_additions_1" localSheetId="4">grids!$A$25:$K$37</definedName>
    <definedName name="Materials_grid_dynamic_1" localSheetId="4">grids!$A$42:$K$54</definedName>
    <definedName name="operational_lifetime" localSheetId="4">grids!$A$59:$B$62</definedName>
    <definedName name="underground_ratio_1" localSheetId="4">grids!$A$65:$D$67</definedName>
  </definedNames>
  <calcPr calcId="191029" calcOnSave="0"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2" i="16" l="1"/>
  <c r="L18" i="16"/>
  <c r="M18" i="16"/>
  <c r="M17" i="16"/>
  <c r="M16" i="16"/>
  <c r="M15" i="16"/>
  <c r="M14" i="16"/>
  <c r="C46" i="14"/>
  <c r="C45" i="14"/>
  <c r="C67" i="14"/>
  <c r="C98" i="14"/>
  <c r="C96" i="14"/>
  <c r="C66" i="14"/>
  <c r="C97" i="14"/>
  <c r="C44" i="14"/>
  <c r="C42" i="14"/>
  <c r="R55" i="14"/>
  <c r="R54" i="14"/>
  <c r="C108" i="14"/>
  <c r="C114" i="14"/>
  <c r="C116" i="14"/>
  <c r="T53" i="14"/>
  <c r="R53" i="14"/>
  <c r="R52" i="14"/>
  <c r="R51" i="14"/>
  <c r="R50" i="14"/>
  <c r="T46" i="14"/>
  <c r="T45" i="14"/>
  <c r="R46" i="14"/>
  <c r="R45" i="14"/>
  <c r="R44" i="14"/>
  <c r="R43" i="14"/>
  <c r="R42" i="14"/>
  <c r="T49" i="14"/>
  <c r="R49" i="14"/>
  <c r="T48" i="14"/>
  <c r="R48" i="14"/>
  <c r="T47" i="14"/>
  <c r="R47" i="14"/>
  <c r="T40" i="14"/>
  <c r="T41" i="14"/>
  <c r="T39" i="14"/>
  <c r="R41" i="14"/>
  <c r="R40" i="14"/>
  <c r="R39" i="14"/>
  <c r="C95" i="14"/>
  <c r="C94" i="14"/>
  <c r="C93" i="14"/>
  <c r="C92" i="14"/>
  <c r="C91" i="14"/>
  <c r="C90" i="14"/>
  <c r="C89" i="14"/>
  <c r="C88" i="14"/>
  <c r="C87" i="14"/>
  <c r="C86" i="14"/>
  <c r="C85" i="14"/>
  <c r="C84" i="14"/>
  <c r="C37" i="14"/>
  <c r="C36" i="14"/>
  <c r="C35" i="14"/>
  <c r="C34" i="14"/>
  <c r="C31" i="14"/>
  <c r="C30" i="14"/>
  <c r="C29" i="14"/>
  <c r="C33" i="14"/>
  <c r="C83" i="14"/>
  <c r="R23" i="14"/>
  <c r="R22" i="14"/>
  <c r="R21" i="14"/>
  <c r="C16" i="14"/>
  <c r="C15" i="14"/>
  <c r="C14" i="14"/>
  <c r="C13" i="14"/>
  <c r="C12" i="14"/>
  <c r="C11" i="14"/>
  <c r="C10" i="14"/>
  <c r="C9" i="14"/>
  <c r="C8" i="14"/>
  <c r="C24" i="14"/>
  <c r="B63" i="5"/>
  <c r="R31" i="14"/>
  <c r="R30" i="14"/>
  <c r="R28" i="14"/>
  <c r="R27" i="14"/>
  <c r="U19" i="14"/>
  <c r="U18" i="14"/>
  <c r="R26" i="14"/>
  <c r="R24" i="14"/>
  <c r="R25" i="14"/>
  <c r="R37" i="14"/>
  <c r="R36" i="14"/>
  <c r="R35" i="14"/>
  <c r="D2" i="4"/>
  <c r="D23" i="4"/>
  <c r="K11" i="13"/>
  <c r="K14" i="13"/>
  <c r="E22" i="2"/>
  <c r="F3" i="2"/>
  <c r="E3" i="2"/>
  <c r="E2" i="2"/>
  <c r="F2" i="1"/>
  <c r="E2" i="1"/>
  <c r="B24" i="4"/>
  <c r="B23" i="4"/>
  <c r="F2" i="4"/>
  <c r="F3" i="4"/>
  <c r="E2" i="4"/>
  <c r="F12" i="4"/>
  <c r="D24" i="4"/>
  <c r="D3" i="4"/>
  <c r="C23" i="4"/>
  <c r="D2" i="13"/>
  <c r="D3" i="13"/>
  <c r="B3" i="13"/>
  <c r="B2" i="13"/>
  <c r="K3" i="13"/>
  <c r="J3" i="13"/>
  <c r="J15" i="13"/>
  <c r="J5" i="13"/>
  <c r="J6" i="13"/>
  <c r="J7" i="13"/>
  <c r="J8" i="13"/>
  <c r="J9" i="13"/>
  <c r="J10" i="13"/>
  <c r="J4" i="13"/>
  <c r="J14" i="13"/>
  <c r="K5" i="13"/>
  <c r="K6" i="13"/>
  <c r="K7" i="13"/>
  <c r="K8" i="13"/>
  <c r="K9" i="13"/>
  <c r="K10" i="13"/>
  <c r="K4" i="13"/>
  <c r="F13" i="4"/>
  <c r="F14" i="4"/>
  <c r="E3" i="4"/>
  <c r="J11" i="13"/>
  <c r="C2" i="13"/>
  <c r="C3" i="13"/>
  <c r="B64" i="5"/>
  <c r="C95" i="5"/>
  <c r="D95" i="5"/>
  <c r="E95" i="5"/>
  <c r="F95" i="5"/>
  <c r="B66" i="5"/>
  <c r="B48" i="5"/>
  <c r="B60" i="5"/>
  <c r="B70" i="5"/>
  <c r="B69" i="5"/>
  <c r="F5" i="11"/>
  <c r="F4" i="11"/>
  <c r="D5" i="11"/>
  <c r="E5" i="11"/>
  <c r="C8" i="12"/>
  <c r="D8" i="12"/>
  <c r="E8" i="12"/>
  <c r="F8" i="12"/>
  <c r="B8" i="12"/>
  <c r="C9" i="6"/>
  <c r="C7" i="6"/>
  <c r="C5" i="11"/>
  <c r="E4" i="11"/>
  <c r="D4" i="11"/>
  <c r="C4" i="11"/>
  <c r="B4" i="11"/>
  <c r="D3" i="11"/>
  <c r="B3" i="11"/>
  <c r="D9" i="9"/>
  <c r="B80" i="5"/>
  <c r="B79" i="5"/>
  <c r="B75" i="5"/>
  <c r="B74" i="5"/>
  <c r="B68" i="5"/>
  <c r="B4" i="9"/>
  <c r="B61" i="5"/>
  <c r="B56" i="5"/>
  <c r="B55" i="5"/>
  <c r="B52" i="5"/>
  <c r="B95" i="5"/>
  <c r="B82" i="5"/>
  <c r="B31" i="5"/>
  <c r="B10" i="5"/>
  <c r="B9" i="5"/>
  <c r="B15" i="1"/>
  <c r="B28" i="5"/>
  <c r="B32" i="5"/>
  <c r="B24" i="5"/>
  <c r="B29" i="5"/>
  <c r="B36" i="5"/>
  <c r="B25" i="5"/>
  <c r="B26" i="5"/>
  <c r="B30" i="5"/>
  <c r="B34" i="5"/>
  <c r="B33" i="5"/>
  <c r="B35" i="5"/>
  <c r="B27" i="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2000000}" name="grid_length_Hv" type="6" refreshedVersion="6" background="1" saveData="1">
    <textPr codePage="850" sourceFile="C:\Users\sklose\Documents\Deetmann_2020_12\ELMA-master\grid_data\grid_length_Hv.csv" thousands=" " tab="0" comma="1" qualifier="none">
      <textFields count="2">
        <textField/>
        <textField/>
      </textFields>
    </textPr>
  </connection>
  <connection id="2" xr16:uid="{00000000-0015-0000-FFFF-FFFF03000000}" name="Hv_ratio" type="6" refreshedVersion="6" background="1" saveData="1">
    <textPr codePage="850" sourceFile="C:\Users\sklose\Documents\Deetmann_2020_12\ELMA-master\grid_data\Hv_ratio.csv" thousands=" " tab="0" comma="1" qualifier="none">
      <textFields count="3">
        <textField/>
        <textField/>
        <textField/>
      </textFields>
    </textPr>
  </connection>
  <connection id="3" xr16:uid="{00000000-0015-0000-FFFF-FFFF04000000}" name="Materials_grid" type="6" refreshedVersion="6" background="1" saveData="1">
    <textPr codePage="850" sourceFile="C:\Users\sklose\Documents\Deetmann_2020_12\ELMA-master\grid_data\Materials_grid.csv" thousands=" " tab="0" comma="1" qualifier="none">
      <textFields count="11">
        <textField/>
        <textField/>
        <textField/>
        <textField/>
        <textField/>
        <textField/>
        <textField/>
        <textField/>
        <textField/>
        <textField/>
        <textField/>
      </textFields>
    </textPr>
  </connection>
  <connection id="4" xr16:uid="{00000000-0015-0000-FFFF-FFFF05000000}" name="Materials_grid_additions" type="6" refreshedVersion="6" background="1" saveData="1">
    <textPr codePage="850" sourceFile="C:\Users\sklose\Documents\Deetmann_2020_12\ELMA-master\grid_data\Materials_grid_additions.csv" thousands=" " tab="0" comma="1">
      <textFields count="11">
        <textField/>
        <textField/>
        <textField/>
        <textField/>
        <textField/>
        <textField/>
        <textField/>
        <textField/>
        <textField/>
        <textField/>
        <textField/>
      </textFields>
    </textPr>
  </connection>
  <connection id="5" xr16:uid="{00000000-0015-0000-FFFF-FFFF06000000}" name="Materials_grid_dynamic" type="6" refreshedVersion="6" background="1" saveData="1">
    <textPr codePage="850" sourceFile="C:\Users\sklose\Documents\Deetmann_2020_12\ELMA-master\grid_data\Materials_grid_dynamic.csv" thousands=" " tab="0" comma="1">
      <textFields count="11">
        <textField/>
        <textField/>
        <textField/>
        <textField/>
        <textField/>
        <textField/>
        <textField/>
        <textField/>
        <textField/>
        <textField/>
        <textField/>
      </textFields>
    </textPr>
  </connection>
  <connection id="6" xr16:uid="{00000000-0015-0000-FFFF-FFFF07000000}" name="operational_lifetime" type="6" refreshedVersion="6" background="1" saveData="1">
    <textPr codePage="850" sourceFile="C:\Users\sklose\Documents\Deetmann_2020_12\ELMA-master\grid_data\operational_lifetime.csv" thousands="." tab="0" comma="1">
      <textFields count="2">
        <textField/>
        <textField/>
      </textFields>
    </textPr>
  </connection>
  <connection id="7" xr16:uid="{00000000-0015-0000-FFFF-FFFF08000000}" name="underground_ratio" type="6" refreshedVersion="6" background="1" saveData="1">
    <textPr codePage="850" sourceFile="C:\Users\sklose\Documents\Deetmann_2020_12\ELMA-master\grid_data\underground_ratio.csv" thousands=" " tab="0" comma="1">
      <textFields count="4">
        <textField/>
        <textField/>
        <textField/>
        <textField/>
      </textFields>
    </textPr>
  </connection>
</connections>
</file>

<file path=xl/sharedStrings.xml><?xml version="1.0" encoding="utf-8"?>
<sst xmlns="http://schemas.openxmlformats.org/spreadsheetml/2006/main" count="2322" uniqueCount="621">
  <si>
    <t>elec</t>
  </si>
  <si>
    <t>coal</t>
  </si>
  <si>
    <t>biomass</t>
  </si>
  <si>
    <t>methane</t>
  </si>
  <si>
    <t>hydrogen</t>
  </si>
  <si>
    <t>heat</t>
  </si>
  <si>
    <t>naphtha</t>
  </si>
  <si>
    <t>ammonia</t>
  </si>
  <si>
    <t>process emission</t>
  </si>
  <si>
    <t>process emission from feedstock</t>
  </si>
  <si>
    <t>process heat</t>
  </si>
  <si>
    <t>furnaces heat</t>
  </si>
  <si>
    <t>Sources</t>
  </si>
  <si>
    <t>MtO</t>
  </si>
  <si>
    <t>Kullmann 2023</t>
  </si>
  <si>
    <t>MWh/t HVC</t>
  </si>
  <si>
    <t>methanol</t>
  </si>
  <si>
    <t>2020 inv_cost [€/t output yearly]</t>
  </si>
  <si>
    <t>2050 inv_cost [€/t output yearly]</t>
  </si>
  <si>
    <t>-</t>
  </si>
  <si>
    <t>production (kt)</t>
  </si>
  <si>
    <t>data</t>
  </si>
  <si>
    <t>unit</t>
  </si>
  <si>
    <t>methanol MWh per t</t>
  </si>
  <si>
    <t>MWh/t</t>
  </si>
  <si>
    <t>value</t>
  </si>
  <si>
    <t>source</t>
  </si>
  <si>
    <t>steamcracker</t>
  </si>
  <si>
    <t>IDEES</t>
  </si>
  <si>
    <t>electric steamcracker</t>
  </si>
  <si>
    <t>mechanical recycling</t>
  </si>
  <si>
    <t>t/t HVC</t>
  </si>
  <si>
    <t>plastic waste</t>
  </si>
  <si>
    <t>chemical recycling</t>
  </si>
  <si>
    <t>Bardow 2020</t>
  </si>
  <si>
    <t>material economics</t>
  </si>
  <si>
    <t>https://www.sciencedirect.com/science/article/pii/S0360319923019705</t>
  </si>
  <si>
    <t>Meys 2023</t>
  </si>
  <si>
    <t>DOI: 10.1126/science.abg9853   Achieving net-zero greenhouse gas emission plastics by a circular carbon economy (Supplementary Material!)</t>
  </si>
  <si>
    <t>Appendix A - Supplementary Information. Towards a Circular Economy for Plastic Packaging Wastes - The Environmental Potential of Chemical Recycling
Raoul Meysa, Felicitas Fricka,c, Stefan Westhuesb, André Sternberga, Jürgen Klankermayerb, André Bardowa,d,e</t>
  </si>
  <si>
    <t>Entwicklungsstand</t>
  </si>
  <si>
    <t>https://www.recovery-worldwide.com/de/artikel/entwicklungsstand-beim-recycling-von-kunststoff-3801128.html</t>
  </si>
  <si>
    <t>PlasticsEurope DE</t>
  </si>
  <si>
    <t>PlasticsEurope-National_ALL.pdf</t>
  </si>
  <si>
    <t>conversio 2022</t>
  </si>
  <si>
    <t>PowerPoint-Präsentation (bkv-gmbh.de)</t>
  </si>
  <si>
    <t>Industrial Transformation 2050. Pathways to Net-Zero Emissions from EU Heavy Industry</t>
  </si>
  <si>
    <t>(vci roadmap 2050, p.45)</t>
  </si>
  <si>
    <t>material</t>
  </si>
  <si>
    <t>price 2020</t>
  </si>
  <si>
    <t xml:space="preserve">region </t>
  </si>
  <si>
    <t>page</t>
  </si>
  <si>
    <t>comment</t>
  </si>
  <si>
    <t>prices 2045</t>
  </si>
  <si>
    <t>€/MWh</t>
  </si>
  <si>
    <t>Agora 2022</t>
  </si>
  <si>
    <t>€/t</t>
  </si>
  <si>
    <t>coke</t>
  </si>
  <si>
    <t>bio-methane</t>
  </si>
  <si>
    <t>green H2</t>
  </si>
  <si>
    <t>todo</t>
  </si>
  <si>
    <t>feedstock-CO2</t>
  </si>
  <si>
    <t>Tabelle 8: Pfad 3: Pfad zur Treibhausgasneutralität bis 2050 (Änderungen ggü. Pfad 1 in rot</t>
  </si>
  <si>
    <t xml:space="preserve">VCI </t>
  </si>
  <si>
    <t>1 kg Braunkohle</t>
  </si>
  <si>
    <t>15 MJ/kg</t>
  </si>
  <si>
    <t>convert unit</t>
  </si>
  <si>
    <t>1 kg Steinkohle</t>
  </si>
  <si>
    <t>29 MJ/kg</t>
  </si>
  <si>
    <t>1 kg Koks</t>
  </si>
  <si>
    <t>1 kg Holz-Pellets</t>
  </si>
  <si>
    <t>18 MJ/kg</t>
  </si>
  <si>
    <t>CCS T&amp;S</t>
  </si>
  <si>
    <t>USD/t CO2</t>
  </si>
  <si>
    <t>Europe</t>
  </si>
  <si>
    <t>Taken as Tier 4 - shipping cost region in paper.</t>
  </si>
  <si>
    <t>https://papers.ssrn.com/sol3/papers.cfm?abstract_id=3816593</t>
  </si>
  <si>
    <t>from meng 2023</t>
  </si>
  <si>
    <t>feedstock-co2</t>
  </si>
  <si>
    <t>Same regional tier as CCS T&amp;S cost, but just taking transport costs as assumed cost of green CO2. Note that for Tier 4, we assumed 1/3 of total T&amp;S cost is T.</t>
  </si>
  <si>
    <t>USD/GJ</t>
  </si>
  <si>
    <t>MPP Central model</t>
  </si>
  <si>
    <t>USD/t</t>
  </si>
  <si>
    <t>See feedstock cost model</t>
  </si>
  <si>
    <t>taking into account cost of CCS incinerator</t>
  </si>
  <si>
    <t>Ethane</t>
  </si>
  <si>
    <t>Propane</t>
  </si>
  <si>
    <t>Bioethanol</t>
  </si>
  <si>
    <t>methane - sensitivity</t>
  </si>
  <si>
    <t>naphtha - sensitivity</t>
  </si>
  <si>
    <t>Ethane - sensitivity</t>
  </si>
  <si>
    <t>Propane - sensitivity</t>
  </si>
  <si>
    <t>coal - sensitivity</t>
  </si>
  <si>
    <t>€/dollar*GJ/MWh</t>
  </si>
  <si>
    <t>€/dollar</t>
  </si>
  <si>
    <t>Waste polymer</t>
  </si>
  <si>
    <t>World</t>
  </si>
  <si>
    <t>tab "prices and availability"</t>
  </si>
  <si>
    <t>todo: find price</t>
  </si>
  <si>
    <t>NaCl</t>
  </si>
  <si>
    <t>Brée et al. 2019</t>
  </si>
  <si>
    <t>H2O</t>
  </si>
  <si>
    <t>Brée et al. 2020</t>
  </si>
  <si>
    <t>Cl2</t>
  </si>
  <si>
    <t>Brée et al. 2021</t>
  </si>
  <si>
    <t>O2</t>
  </si>
  <si>
    <t>Allam 2007 or Wernet 2016</t>
  </si>
  <si>
    <t>bentonite (clay)</t>
  </si>
  <si>
    <t>$/t</t>
  </si>
  <si>
    <t>US</t>
  </si>
  <si>
    <t>Ball clay</t>
  </si>
  <si>
    <t>Common clay</t>
  </si>
  <si>
    <t>p.58 Domestic Production and Use: common clay is used 23% for cement (other clays have other applications), price for 2022</t>
  </si>
  <si>
    <t>Fire clay</t>
  </si>
  <si>
    <t>Fuller’s earth (clay)</t>
  </si>
  <si>
    <t>Kaolin (clay)</t>
  </si>
  <si>
    <t>clay</t>
  </si>
  <si>
    <t xml:space="preserve">converted 'common clay' to Euro </t>
  </si>
  <si>
    <t>gypsum crude</t>
  </si>
  <si>
    <t>p. 88, for 2022</t>
  </si>
  <si>
    <t>gypsum calcined</t>
  </si>
  <si>
    <t>iron and steel slag</t>
  </si>
  <si>
    <t>The FOB plant price represents the value of the mineral commodity once it has been extracted, processed, and is ready for shipment from the production site. It is the price at which the producer sells the commodity, and it does not include expenses related to transportation, insurance, loading, or unloading.</t>
  </si>
  <si>
    <t>Air-cooled iron slag and steel slag are used primarily as aggregates in concrete (air-cooled iron slag only); asphaltic paving, fill, and road bases; both slag types also can be used as a feed for cement kilns. Almost all GGBFS is used as a partial substitute for portland cement in concrete mixes or in blended cements</t>
  </si>
  <si>
    <t>lime - quicklime</t>
  </si>
  <si>
    <t>Lime: Lime is a generic term used to describe various chemical compounds derived from limestone or other calcium-rich materials through a process called calcination. Calcination involves heating limestone or other calcium carbonate-containing materials at high temperatures to drive off carbon dioxide (CO2) and produce a calcium oxide (CaO) residue. The resulting product is known as quicklime or burnt lime. Quicklime can further react with water to produce hydrated lime, also known as slaked lime or calcium hydroxide (Ca(OH)2).</t>
  </si>
  <si>
    <t>lime - hydrated</t>
  </si>
  <si>
    <t>lime</t>
  </si>
  <si>
    <t>EU</t>
  </si>
  <si>
    <t>Agora steel</t>
  </si>
  <si>
    <t>sand and gravel</t>
  </si>
  <si>
    <t>An estimated 42% of construction sand and gravel was used as portland cement concrete aggregates, 26% for road base and coverings, 13% for construction fill, 10% for asphaltic concrete aggregate</t>
  </si>
  <si>
    <t>crushed stone, of which 70% is limestone</t>
  </si>
  <si>
    <t>Of the total domestic crushed stone produced in 2022, about 70% was limestone and dolomite; 15%, granite; 6%, traprock; 5%, miscellaneous stone; 3%, sandstone and quartzite.</t>
  </si>
  <si>
    <t>Estimated 74% of crushed stone was used as a construction aggregate, mostly for road construction and 
maintenance; 17% for cement manufacturing; 5% for lime manufacturing. limestone is a sedimentary rock composed mainly of calcium carbonate (CaCO3), while lime refers to the chemical compounds derived from limestone through the process of calcination.</t>
  </si>
  <si>
    <t>limestone</t>
  </si>
  <si>
    <t>calcinated clays</t>
  </si>
  <si>
    <t>1.14 kg clay for 1 kg calcinated clay; assumption that availability is not limited</t>
  </si>
  <si>
    <t>recycled_concrete</t>
  </si>
  <si>
    <t>https://blog.iseekplant.com.au/blog/concrete-recycling-cost-guide</t>
  </si>
  <si>
    <t>own assumption</t>
  </si>
  <si>
    <t>other</t>
  </si>
  <si>
    <t>fly ash</t>
  </si>
  <si>
    <t>SCM excl. BF slag</t>
  </si>
  <si>
    <t>average of all SCM</t>
  </si>
  <si>
    <t>clinker</t>
  </si>
  <si>
    <t>4,17 kWh/kg</t>
  </si>
  <si>
    <t>8,06 kWh/kg</t>
  </si>
  <si>
    <t>5,00 kWh/kg</t>
  </si>
  <si>
    <t>Electric arc</t>
  </si>
  <si>
    <t>DRI + Electric arc</t>
  </si>
  <si>
    <t>Integrated steelworks</t>
  </si>
  <si>
    <t>EUR/t</t>
  </si>
  <si>
    <t>Source</t>
  </si>
  <si>
    <t>Only costs for furnace. Agora 2022, p.72</t>
  </si>
  <si>
    <t>Agora 2022, p.72</t>
  </si>
  <si>
    <t>Klimaschutzverträge Stahl</t>
  </si>
  <si>
    <t>iron ore</t>
  </si>
  <si>
    <t>iron ore pellets</t>
  </si>
  <si>
    <t>steel scrap</t>
  </si>
  <si>
    <t>graohite electrode</t>
  </si>
  <si>
    <t>alloying elements</t>
  </si>
  <si>
    <t>synergie2018 and vogl2018 for elec</t>
  </si>
  <si>
    <t>BF slag</t>
  </si>
  <si>
    <t>De</t>
  </si>
  <si>
    <t>default value</t>
  </si>
  <si>
    <t>graphite electrode</t>
  </si>
  <si>
    <t>oxygen</t>
  </si>
  <si>
    <t>aluminium scrap</t>
  </si>
  <si>
    <t>table 3-1</t>
  </si>
  <si>
    <t>Kullmann 2022</t>
  </si>
  <si>
    <t>copper scrap</t>
  </si>
  <si>
    <t>zinc scrap</t>
  </si>
  <si>
    <t>waste glass</t>
  </si>
  <si>
    <t>waste paper</t>
  </si>
  <si>
    <t>product</t>
  </si>
  <si>
    <t>year</t>
  </si>
  <si>
    <t>production</t>
  </si>
  <si>
    <t>Aluminium</t>
  </si>
  <si>
    <t>Mt</t>
  </si>
  <si>
    <t>Wertschöpfung (fraunhofer.de)</t>
  </si>
  <si>
    <t>Ammoniak</t>
  </si>
  <si>
    <t>Chlor</t>
  </si>
  <si>
    <t>Ethylen</t>
  </si>
  <si>
    <t>Flachglas</t>
  </si>
  <si>
    <t>Papier</t>
  </si>
  <si>
    <t>Walzstahl</t>
  </si>
  <si>
    <t>Zement</t>
  </si>
  <si>
    <t xml:space="preserve">ammonia </t>
  </si>
  <si>
    <t>kt</t>
  </si>
  <si>
    <t>C4C</t>
  </si>
  <si>
    <t>methanol | conventional</t>
  </si>
  <si>
    <t>methanol | CO2 and H2</t>
  </si>
  <si>
    <t>chlorine</t>
  </si>
  <si>
    <t>p.25</t>
  </si>
  <si>
    <t>HVC</t>
  </si>
  <si>
    <t>ethylen, propylen, butylen, BTX</t>
  </si>
  <si>
    <t>Harnstoff</t>
  </si>
  <si>
    <t>components</t>
  </si>
  <si>
    <t>CEM I</t>
  </si>
  <si>
    <t>CEM II/C-M</t>
  </si>
  <si>
    <t>CEM II/AB-M</t>
  </si>
  <si>
    <t>CEM III/A</t>
  </si>
  <si>
    <t>*B1.pdf (vdz-online.de)</t>
  </si>
  <si>
    <t>VDZ</t>
  </si>
  <si>
    <t>min value Klinkeranteil</t>
  </si>
  <si>
    <t>Mittelwert Klinkeranteil. The limestone content is limited to a maximum of 35 mass-% in CEM II/B or even only 20 mass-% in CEM II/C and CEM VI cements</t>
  </si>
  <si>
    <t>Mittelwert Klinkeranteil</t>
  </si>
  <si>
    <t>share 2022</t>
  </si>
  <si>
    <t>1.8 % CEM V and CEM VI added to CEM I</t>
  </si>
  <si>
    <t>ECRA AnnexII</t>
  </si>
  <si>
    <t>ECRA 35-38</t>
  </si>
  <si>
    <t>ECRA 34</t>
  </si>
  <si>
    <t>for 2Mio.t clinker capacity. For 1 Mio. T 210 €/annual production. For 0.5 Mio. T clinker production = 310 €/t annual output</t>
  </si>
  <si>
    <t>retrofit_cost  [€/t cement yearly]</t>
  </si>
  <si>
    <t>ECRA 35</t>
  </si>
  <si>
    <t>same retro costs for SCM (except calcinated clays)s: blast furnace, natural pozzolans, silica fume, rice husk ash, limestone, recycled concrete fines</t>
  </si>
  <si>
    <t>https://www.vdz-online.de/fileadmin/wissensportal/publikationen/basiswissen/zement-merkblaetter/B1.pdf</t>
  </si>
  <si>
    <t>dollar to eur</t>
  </si>
  <si>
    <t>mwh to gj</t>
  </si>
  <si>
    <t>dollar per gj to dollar per mwh</t>
  </si>
  <si>
    <t>MWh/GJ</t>
  </si>
  <si>
    <t>DE</t>
  </si>
  <si>
    <t>CEM II C/ Q-L</t>
  </si>
  <si>
    <t>SCM excl. BF slag and limestone</t>
  </si>
  <si>
    <t>limestone excl. clinker</t>
  </si>
  <si>
    <t>Preis für calcinated clay anstatt energy</t>
  </si>
  <si>
    <t>todo: energy demand cost?</t>
  </si>
  <si>
    <t>SCM include</t>
  </si>
  <si>
    <t>tuff, suevit (natürliche Puzzolane)</t>
  </si>
  <si>
    <t>Ölschiefer, gebrannt</t>
  </si>
  <si>
    <t>engl.</t>
  </si>
  <si>
    <t>natürliche Puzzolane</t>
  </si>
  <si>
    <t>VDZ Ressourceneffizienz (SI LCA or ECRA or Favier say 1.14 kg)</t>
  </si>
  <si>
    <t>Kalkstein</t>
  </si>
  <si>
    <t>Betonbrechsand</t>
  </si>
  <si>
    <t>recyclet conceret</t>
  </si>
  <si>
    <t>Schlacken aus Müllverbrennung</t>
  </si>
  <si>
    <t>Calciumsulfat aus REA Gips</t>
  </si>
  <si>
    <t>slag from waste firing</t>
  </si>
  <si>
    <t>gypsum</t>
  </si>
  <si>
    <t>shale oil</t>
  </si>
  <si>
    <t>calcinierte Tone, aus Kaolin</t>
  </si>
  <si>
    <t>Assumption: same price as BF slag</t>
  </si>
  <si>
    <t>chemical recycling: pyrolysis</t>
  </si>
  <si>
    <t>LDPE - CED [MJ/kg]</t>
  </si>
  <si>
    <t>combined</t>
  </si>
  <si>
    <t>Treatment Steps</t>
  </si>
  <si>
    <t>Scenario 1.1.1</t>
  </si>
  <si>
    <t>Scenario 1.1.2</t>
  </si>
  <si>
    <t>Scenario 1.1.3</t>
  </si>
  <si>
    <t>Scenario 1.2.1</t>
  </si>
  <si>
    <t>Scenario 1.2.2</t>
  </si>
  <si>
    <t>Scenario 1.2.3</t>
  </si>
  <si>
    <t>Scenario 2</t>
  </si>
  <si>
    <t>Scenario 3.1</t>
  </si>
  <si>
    <t>Scenario 3.2</t>
  </si>
  <si>
    <t>Mechanical Pretreatment</t>
  </si>
  <si>
    <t>Sensor-based Sorting</t>
  </si>
  <si>
    <t>Regranulation</t>
  </si>
  <si>
    <t>Pyrolysis</t>
  </si>
  <si>
    <t>Steam Cracking</t>
  </si>
  <si>
    <t>Polymer Synthesis</t>
  </si>
  <si>
    <t>Landfilling Heavy Components</t>
  </si>
  <si>
    <t>Rewards Metal Recycling</t>
  </si>
  <si>
    <t>Burdens Incineration</t>
  </si>
  <si>
    <t>Rewards Incineration</t>
  </si>
  <si>
    <t>Substitution Primary Material</t>
  </si>
  <si>
    <t>Sum</t>
  </si>
  <si>
    <t>S17</t>
  </si>
  <si>
    <t xml:space="preserve">output (regranulate) kg </t>
  </si>
  <si>
    <t>S-17</t>
  </si>
  <si>
    <r>
      <rPr>
        <b/>
        <sz val="11"/>
        <color theme="1"/>
        <rFont val="Calibri"/>
        <family val="2"/>
        <scheme val="minor"/>
      </rPr>
      <t>Table S3-5:</t>
    </r>
    <r>
      <rPr>
        <sz val="11"/>
        <color theme="1"/>
        <rFont val="Calibri"/>
        <family val="2"/>
        <scheme val="minor"/>
      </rPr>
      <t xml:space="preserve"> 
Comparison of considered recycling processes and scenarios regarding their CED impact for LDPE [MJ/kg input]. Assessment for 1 kg of input waste.
Data table for Table S2-7.</t>
    </r>
  </si>
  <si>
    <t>output sorting residues</t>
  </si>
  <si>
    <t>scenario 1.1.3: incineration 18% MSWI plant, 58% RDF combustion plant, 13% cement plant, 11%
coal-powered plant</t>
  </si>
  <si>
    <t xml:space="preserve">Mechanical Pretreatment </t>
  </si>
  <si>
    <t>kg output (regranulate)</t>
  </si>
  <si>
    <t>kg input</t>
  </si>
  <si>
    <t>kg output unidentified plastic waste</t>
  </si>
  <si>
    <t>[kWh/kg output]</t>
  </si>
  <si>
    <t>mechanical recycling best case, incineration see cell Q2</t>
  </si>
  <si>
    <t>from SI volk 2021:</t>
  </si>
  <si>
    <t>energy and feedstock calculations, based on Volk 2021 SI:</t>
  </si>
  <si>
    <t>mechanical recycling: sorting plant</t>
  </si>
  <si>
    <t>annualised investment cost per 1t input</t>
  </si>
  <si>
    <t>annualised investment cost per 1t output</t>
  </si>
  <si>
    <t>investment costs per t input</t>
  </si>
  <si>
    <t>investment costs per t output</t>
  </si>
  <si>
    <t>Volk 2021</t>
  </si>
  <si>
    <t>Volk 2022</t>
  </si>
  <si>
    <t>average of central and decentral divided by respective capacities. Divided by output per input.</t>
  </si>
  <si>
    <t>10f.</t>
  </si>
  <si>
    <t>costs for steamcracker must be added</t>
  </si>
  <si>
    <t>does not include costs for pelletizing (relevant?)</t>
  </si>
  <si>
    <t>EUR/t output</t>
  </si>
  <si>
    <t>lifetime</t>
  </si>
  <si>
    <t>https://www.duncanseddon.com/docs/pdf/steam-cracking-operations-forum-docs.pdf</t>
  </si>
  <si>
    <t>850 Mio. Dollar for 500000t/a</t>
  </si>
  <si>
    <t>Volk 2024</t>
  </si>
  <si>
    <t>Volk 2024, p.110</t>
  </si>
  <si>
    <t>CRF</t>
  </si>
  <si>
    <t>capex/yr</t>
  </si>
  <si>
    <t>3, table 2</t>
  </si>
  <si>
    <t>Gu 2022</t>
  </si>
  <si>
    <t>https://doi.org/10.1016/j.enconman.2022.116256</t>
  </si>
  <si>
    <t>capex/yr in $</t>
  </si>
  <si>
    <t>Similar to value of 250 EUR/t given in Kullmann 2022 for electric steamcracking. Non-annualised investment given in page 2 (comma error, should be 275.338 Mdollar to corrspond to annualised value given in table 6). Annualised capex calculated below with lifetime and i from paper (table 2), corresponds to data in table 4.</t>
  </si>
  <si>
    <t>Large difference to 1700 $/t given in Kullmann 2022, but source of Kullmann seems odd (https://www.duncanseddon.com/docs/pdf/steam-cracking-operations-forum-docs.pdf, p.110). Non-annualised investment given in page 2 (comma error, should be 275.338 Mdollar to corrspond to annualised value given in table 6). Annualised capex calculated below with lifetime and i from paper (table 2), corresponds to data in table 4.</t>
  </si>
  <si>
    <t>For calculation or comparison, not used directly by code</t>
  </si>
  <si>
    <t>cost from vci per t oil*oil demand for steamcracking (1.22t from Kullmann 2023) (vci roadmap 2050, p.45)</t>
  </si>
  <si>
    <t>chemical recycling: pyrolysis (other source)</t>
  </si>
  <si>
    <t>steamcracker (other source)</t>
  </si>
  <si>
    <t>cost of pyrolysis (per t plastic output) + cost of electric steamcracking</t>
  </si>
  <si>
    <t>similar to costs of VCI</t>
  </si>
  <si>
    <t>?</t>
  </si>
  <si>
    <t>Volk 2024, Gu 2022</t>
  </si>
  <si>
    <t>Volk 2024, Gu 2023</t>
  </si>
  <si>
    <t>110, 6</t>
  </si>
  <si>
    <t>same lifetimes pyrolysis and el. Steamctracking</t>
  </si>
  <si>
    <t>assume same as chemical recycling</t>
  </si>
  <si>
    <t>assume same as steamcracking</t>
  </si>
  <si>
    <t>https://doi.org/10.3390/
su141710913</t>
  </si>
  <si>
    <t>https://doi.org/10.1016/j.wasman.2024.01.035</t>
  </si>
  <si>
    <t>Volk 2021 (see hvc calculations tab)</t>
  </si>
  <si>
    <t xml:space="preserve">Volk 2021 (see hvc calculations tab). Volk 2024 p.106: electrically heated pyrolysis reactor (450 °C). Video Plastics Europe on chemical recycling: electricity demand of pyrolysis comparable to electricity demand of sorting and pelletizing in mechanical recycling, but high energy/electricity (?) demand of steamcracking in step after. </t>
  </si>
  <si>
    <t>DOI: 10.1111/jiec.13145</t>
  </si>
  <si>
    <t>light weight plastic waste</t>
  </si>
  <si>
    <t>lightweight plastic waste</t>
  </si>
  <si>
    <t>109-110</t>
  </si>
  <si>
    <t>output ethylene</t>
  </si>
  <si>
    <t>kg output ethylene</t>
  </si>
  <si>
    <t>sum elec MWh/t output (output regranulate or ethylene, excluding landfilling and polymer synthesis)</t>
  </si>
  <si>
    <t>Projektionsbericht Kosten H2-DRI</t>
  </si>
  <si>
    <t>Projektionsbericht 2023</t>
  </si>
  <si>
    <t>Projektionsbericht 2024</t>
  </si>
  <si>
    <t>https://www.engineeringtoolbox.com/fuels-higher-calorific-values-d_169.html</t>
  </si>
  <si>
    <t>t/MW</t>
  </si>
  <si>
    <t>gas CC</t>
  </si>
  <si>
    <t>alu</t>
  </si>
  <si>
    <t>cement</t>
  </si>
  <si>
    <t>steel</t>
  </si>
  <si>
    <t>technology</t>
  </si>
  <si>
    <t>figure9</t>
  </si>
  <si>
    <t>10.5194/egusphere-2023-3035</t>
  </si>
  <si>
    <t>MESSAGEix-Materials v1.0.0: Representation of Material Flows and Stocks in an Integrated Assessment Model</t>
  </si>
  <si>
    <t>sources</t>
  </si>
  <si>
    <t>doi</t>
  </si>
  <si>
    <t>message</t>
  </si>
  <si>
    <t>DLR</t>
  </si>
  <si>
    <t>plastic</t>
  </si>
  <si>
    <t>tabelle 3-5, 3-9, 3-11</t>
  </si>
  <si>
    <t>concrete</t>
  </si>
  <si>
    <t>onwind</t>
  </si>
  <si>
    <t>solar</t>
  </si>
  <si>
    <t>gas turbine</t>
  </si>
  <si>
    <t>tabelle 3-2</t>
  </si>
  <si>
    <t>DLR for comparison: 3-4</t>
  </si>
  <si>
    <t>hvc</t>
  </si>
  <si>
    <t>tabelle 3-9</t>
  </si>
  <si>
    <t>H2 Store</t>
  </si>
  <si>
    <t>t/MWh</t>
  </si>
  <si>
    <t>DLR comparison</t>
  </si>
  <si>
    <t>tabelle 3-14</t>
  </si>
  <si>
    <t>tabelle 3-16</t>
  </si>
  <si>
    <t>tabelle 3-17</t>
  </si>
  <si>
    <t>tabelle 3-18</t>
  </si>
  <si>
    <t>battery VaRedox</t>
  </si>
  <si>
    <t>tabelle 3-19</t>
  </si>
  <si>
    <t>Materialbedarf von Stromerzeugungssystemen - Szenarienpfadanalyse für Deutschland</t>
  </si>
  <si>
    <t>Name</t>
  </si>
  <si>
    <t>fuel cell</t>
  </si>
  <si>
    <t>https://pubs.usgs.gov/publication/mcs2023</t>
  </si>
  <si>
    <t>https://pubs.usgs.gov/publication/mcs2024</t>
  </si>
  <si>
    <t>https://pubs.usgs.gov/publication/mcs2025</t>
  </si>
  <si>
    <t>https://pubs.usgs.gov/publication/mcs2026</t>
  </si>
  <si>
    <t>https://pubs.usgs.gov/publication/mcs2027</t>
  </si>
  <si>
    <t>https://pubs.usgs.gov/publication/mcs2028</t>
  </si>
  <si>
    <t>https://pubs.usgs.gov/publication/mcs2029</t>
  </si>
  <si>
    <t>https://pubs.usgs.gov/publication/mcs2030</t>
  </si>
  <si>
    <t>https://pubs.usgs.gov/publication/mcs2031</t>
  </si>
  <si>
    <t>https://pubs.usgs.gov/publication/mcs2032</t>
  </si>
  <si>
    <t>https://pubs.usgs.gov/publication/mcs2033</t>
  </si>
  <si>
    <t>https://pubs.usgs.gov/publication/mcs2034</t>
  </si>
  <si>
    <t>https://pubs.usgs.gov/publication/mcs2035</t>
  </si>
  <si>
    <t>https://pubs.usgs.gov/publication/mcs2036</t>
  </si>
  <si>
    <t>https://pubs.usgs.gov/publication/mcs2037</t>
  </si>
  <si>
    <t>https://pubs.usgs.gov/publication/mcs2038</t>
  </si>
  <si>
    <t>https://pubs.usgs.gov/publication/mcs2039</t>
  </si>
  <si>
    <t>https://pubs.usgs.gov/publication/mcs2040</t>
  </si>
  <si>
    <t>https://pubs.usgs.gov/publication/mcs2041</t>
  </si>
  <si>
    <t>https://pubs.usgs.gov/publication/mcs2042</t>
  </si>
  <si>
    <t>https://pubs.usgs.gov/publication/mcs2043</t>
  </si>
  <si>
    <t>https://pubs.usgs.gov/publication/mcs2044</t>
  </si>
  <si>
    <t>https://pubs.usgs.gov/publication/mcs2045</t>
  </si>
  <si>
    <t>https://pubs.usgs.gov/publication/mcs2046</t>
  </si>
  <si>
    <t>https://pubs.usgs.gov/publication/mcs2047</t>
  </si>
  <si>
    <t>https://pubs.usgs.gov/publication/mcs2048</t>
  </si>
  <si>
    <t>https://pubs.usgs.gov/publication/mcs2049</t>
  </si>
  <si>
    <t>copper</t>
  </si>
  <si>
    <t>beccs</t>
  </si>
  <si>
    <t>dac-HT</t>
  </si>
  <si>
    <t>dac</t>
  </si>
  <si>
    <t>Madhu 2021</t>
  </si>
  <si>
    <t>Tab Fig4 in Excel Supplementary Material MOESM4</t>
  </si>
  <si>
    <t>Tab Fig4 in Excel Supplementary Material MOESM5</t>
  </si>
  <si>
    <t>t/Mt CO2</t>
  </si>
  <si>
    <t>iron</t>
  </si>
  <si>
    <t>30yr., Tab Fig4 in Excel Supplementary Material MOESM4</t>
  </si>
  <si>
    <t>Kaegi 2024</t>
  </si>
  <si>
    <t>heat pump 7 kW</t>
  </si>
  <si>
    <t>heat pump 50 kW</t>
  </si>
  <si>
    <t>table 11</t>
  </si>
  <si>
    <t>heat pump 15 kW</t>
  </si>
  <si>
    <t>PVC</t>
  </si>
  <si>
    <t>offwind-ac</t>
  </si>
  <si>
    <t>offwind-dc</t>
  </si>
  <si>
    <t>Biomass|w/o CCS</t>
  </si>
  <si>
    <t>Biomass|w/ CCS</t>
  </si>
  <si>
    <t>SI_Arvesen_2018</t>
  </si>
  <si>
    <t>Coal|w/ CCS</t>
  </si>
  <si>
    <t>Solar|PV</t>
  </si>
  <si>
    <t>Solar|CSP</t>
  </si>
  <si>
    <t>Hydro</t>
  </si>
  <si>
    <t>Wind|onshore</t>
  </si>
  <si>
    <t>Wind|offshore</t>
  </si>
  <si>
    <t>Gas|w/o CCS</t>
  </si>
  <si>
    <t>Gas|w/ CCS</t>
  </si>
  <si>
    <t>Nuclear</t>
  </si>
  <si>
    <t>Tab energyServiceRequirements, Construction phase</t>
  </si>
  <si>
    <t>MW = electricity capacity</t>
  </si>
  <si>
    <t>studies for comparison</t>
  </si>
  <si>
    <t>Arvesen 2018</t>
  </si>
  <si>
    <t>offwind</t>
  </si>
  <si>
    <r>
      <t>From main paper table 1: Natural Gas Combined Cycle (NGCC) [chatgpt: NGCC</t>
    </r>
    <r>
      <rPr>
        <sz val="11"/>
        <color theme="1"/>
        <rFont val="Calibri"/>
        <family val="2"/>
        <scheme val="minor"/>
      </rPr>
      <t xml:space="preserve"> primarily generate electricity, but they can also function as </t>
    </r>
    <r>
      <rPr>
        <b/>
        <sz val="11"/>
        <color theme="1"/>
        <rFont val="Calibri"/>
        <family val="2"/>
        <scheme val="minor"/>
      </rPr>
      <t>Combined Heat and Power (CHP)</t>
    </r>
    <r>
      <rPr>
        <sz val="11"/>
        <color theme="1"/>
        <rFont val="Calibri"/>
        <family val="2"/>
        <scheme val="minor"/>
      </rPr>
      <t xml:space="preserve"> plants depending on their configuration]</t>
    </r>
  </si>
  <si>
    <t>Li-ion battery</t>
  </si>
  <si>
    <t>t/MW_th</t>
  </si>
  <si>
    <t>t/t CO2</t>
  </si>
  <si>
    <t>div by 1000 to convert from MT/GT to t/t</t>
  </si>
  <si>
    <t>solarthermischen Kraftwerken</t>
  </si>
  <si>
    <t>Parabolrinne oder Solarturm</t>
  </si>
  <si>
    <t>table 10</t>
  </si>
  <si>
    <t>ground heat pump 7 kW</t>
  </si>
  <si>
    <t>ground heat pump 15 kW</t>
  </si>
  <si>
    <t>ground heat pump 50 kW</t>
  </si>
  <si>
    <t>gas boiler 15kW</t>
  </si>
  <si>
    <t>gas furnace industrial</t>
  </si>
  <si>
    <t>gas boiler 50kW</t>
  </si>
  <si>
    <t>gas boiler 300kW</t>
  </si>
  <si>
    <t>figure6</t>
  </si>
  <si>
    <t>pvc</t>
  </si>
  <si>
    <t>de Wild-Scholten 2005, Jungbluth 2012 mono c-Si, CdTe</t>
  </si>
  <si>
    <t>tabelle 3-11</t>
  </si>
  <si>
    <t>Quelle Bezeichnung</t>
  </si>
  <si>
    <t>Pacca 2002 Onshore</t>
  </si>
  <si>
    <t>Vestas 2006 Offshore</t>
  </si>
  <si>
    <t>Schleisner 2000 Onshore</t>
  </si>
  <si>
    <t>Schleisner 2000 Offshore</t>
  </si>
  <si>
    <t>Elsam 2004 Onshore</t>
  </si>
  <si>
    <t>Elsam 2004 Offshore</t>
  </si>
  <si>
    <t>Leistung [MW]</t>
  </si>
  <si>
    <t>18 × 0,5</t>
  </si>
  <si>
    <t>10 × 0,5</t>
  </si>
  <si>
    <t>8 × 2,0</t>
  </si>
  <si>
    <t>80 × 2,0</t>
  </si>
  <si>
    <t>Lebensdauer [a]</t>
  </si>
  <si>
    <t>Kap. Faktor [%]</t>
  </si>
  <si>
    <t>Beton [t/MW]</t>
  </si>
  <si>
    <t>Stahl [t/MW]</t>
  </si>
  <si>
    <t>Eisen [t/MW]</t>
  </si>
  <si>
    <t>Aluminium [t/MW]</t>
  </si>
  <si>
    <t>Glas [t/MW]</t>
  </si>
  <si>
    <t>Kunststoffe [t/MW]</t>
  </si>
  <si>
    <t>Kupfer [t/MW]</t>
  </si>
  <si>
    <t>Blei [t/MW]</t>
  </si>
  <si>
    <t>Zink [t/MW]</t>
  </si>
  <si>
    <t>Gesamt [t/MW]</t>
  </si>
  <si>
    <t>CMR GEMIS [t/MW]</t>
  </si>
  <si>
    <t xml:space="preserve">offwind </t>
  </si>
  <si>
    <t>wind on+off</t>
  </si>
  <si>
    <t>Tabelle 3-11</t>
  </si>
  <si>
    <t>Pacca 2002 Freiflächenanlage</t>
  </si>
  <si>
    <t>Mason 2006 BOS Freifläche</t>
  </si>
  <si>
    <t>Jungbluth 2012 BOS Dach Montagesschienen</t>
  </si>
  <si>
    <t>Jungbluth 2012 BOS Dach Elektronik</t>
  </si>
  <si>
    <t>Jungbluth 2012 BOS Dach Verkabelung</t>
  </si>
  <si>
    <t>Referenz</t>
  </si>
  <si>
    <t>4118 MW</t>
  </si>
  <si>
    <t>1 MW</t>
  </si>
  <si>
    <t>1 m²</t>
  </si>
  <si>
    <t>2500 W</t>
  </si>
  <si>
    <t>3000 W</t>
  </si>
  <si>
    <t>solar additional material</t>
  </si>
  <si>
    <t>pv</t>
  </si>
  <si>
    <t>Tabelle 3-10</t>
  </si>
  <si>
    <t>solar rooftop</t>
  </si>
  <si>
    <t>Jungbluth 2012 BOS Dach Montagesschienen, Verkabelung, Elektronik</t>
  </si>
  <si>
    <t xml:space="preserve">solar   </t>
  </si>
  <si>
    <t xml:space="preserve">solar  </t>
  </si>
  <si>
    <t>aluminum</t>
  </si>
  <si>
    <t>Angaben in [MW]</t>
  </si>
  <si>
    <t>Wasserkraft ¹⁾</t>
  </si>
  <si>
    <t>Windenergie an Land</t>
  </si>
  <si>
    <t>Windenergie auf See ²⁾</t>
  </si>
  <si>
    <t>Photovoltaik</t>
  </si>
  <si>
    <t>biogene Festbrennstoffe</t>
  </si>
  <si>
    <t>biogene flüssige Brennstoffe</t>
  </si>
  <si>
    <t>Biogas ³⁾</t>
  </si>
  <si>
    <t>Biomethan ³⁾</t>
  </si>
  <si>
    <t>Klärgas ⁴⁾</t>
  </si>
  <si>
    <t>Deponiegas</t>
  </si>
  <si>
    <t>Geothermie</t>
  </si>
  <si>
    <t>biogener Anteil des Abfalls ⁵⁾</t>
  </si>
  <si>
    <t>Gesamt</t>
  </si>
  <si>
    <t>hydro</t>
  </si>
  <si>
    <t>solid biomass</t>
  </si>
  <si>
    <t>biofuels</t>
  </si>
  <si>
    <t>biogas</t>
  </si>
  <si>
    <t>biomethane</t>
  </si>
  <si>
    <t>waste</t>
  </si>
  <si>
    <t>ground heat pump</t>
  </si>
  <si>
    <t>offgases</t>
  </si>
  <si>
    <t>sewage gas</t>
  </si>
  <si>
    <t>km</t>
  </si>
  <si>
    <t>Western Europe</t>
  </si>
  <si>
    <t>Central Europe</t>
  </si>
  <si>
    <t>Turkey</t>
  </si>
  <si>
    <t>Ukraine region</t>
  </si>
  <si>
    <t>km/km</t>
  </si>
  <si>
    <t>region</t>
  </si>
  <si>
    <t>grid length 2016</t>
  </si>
  <si>
    <t>Hv to Mv ratio</t>
  </si>
  <si>
    <t>Hv to Lv ratio</t>
  </si>
  <si>
    <t>Materials grid</t>
  </si>
  <si>
    <t>kg/km</t>
  </si>
  <si>
    <t>Steel</t>
  </si>
  <si>
    <t>Concrete</t>
  </si>
  <si>
    <t>Plastics</t>
  </si>
  <si>
    <t>Glass</t>
  </si>
  <si>
    <t>Cu</t>
  </si>
  <si>
    <t>Nd</t>
  </si>
  <si>
    <t>Co</t>
  </si>
  <si>
    <t>Pb</t>
  </si>
  <si>
    <t>HV overhead</t>
  </si>
  <si>
    <t>HV underground</t>
  </si>
  <si>
    <t>MV overhead</t>
  </si>
  <si>
    <t>MV underground</t>
  </si>
  <si>
    <t>LV overhead</t>
  </si>
  <si>
    <t>LV underground</t>
  </si>
  <si>
    <t>Materials grid addition</t>
  </si>
  <si>
    <t>kg/unit</t>
  </si>
  <si>
    <t>Hv Substation</t>
  </si>
  <si>
    <t>Mv Substation</t>
  </si>
  <si>
    <t>Lv Substation</t>
  </si>
  <si>
    <t>Hv Transformer</t>
  </si>
  <si>
    <t>Mv Transformer</t>
  </si>
  <si>
    <t>Lv Transformer</t>
  </si>
  <si>
    <t>Materials grid dynamic</t>
  </si>
  <si>
    <t>operational lifetime</t>
  </si>
  <si>
    <t>transformers</t>
  </si>
  <si>
    <t>lines</t>
  </si>
  <si>
    <t>substations</t>
  </si>
  <si>
    <t>Underground ratio</t>
  </si>
  <si>
    <t>constants</t>
  </si>
  <si>
    <t>Hv</t>
  </si>
  <si>
    <t>Mv</t>
  </si>
  <si>
    <t>Lv</t>
  </si>
  <si>
    <t>mult</t>
  </si>
  <si>
    <t>add</t>
  </si>
  <si>
    <t>excel</t>
  </si>
  <si>
    <t>sheet</t>
  </si>
  <si>
    <t>HV_Grid_data_Deetman</t>
  </si>
  <si>
    <t>2_S_RECC_FinalProducts_infrastructure_V1.0</t>
  </si>
  <si>
    <t>https://zenodo.org/records/7249829</t>
  </si>
  <si>
    <t>ODYM-RECC Copper dataset, used for sector-level estimates for global future copper demand and the potential for resource efficiency</t>
  </si>
  <si>
    <t>link</t>
  </si>
  <si>
    <t>study</t>
  </si>
  <si>
    <t>Sector-level estimates for global future copper demand and the potential for resource efficiency</t>
  </si>
  <si>
    <t>Handley 2002</t>
  </si>
  <si>
    <t>average</t>
  </si>
  <si>
    <t>DLR, middle value</t>
  </si>
  <si>
    <t>cc part biomass</t>
  </si>
  <si>
    <t>subtracted</t>
  </si>
  <si>
    <t>cc part gas</t>
  </si>
  <si>
    <t>gas furnace industrial CC</t>
  </si>
  <si>
    <t>iron-to-steel ratio = 1</t>
  </si>
  <si>
    <t>calculated from cc part in gas chp</t>
  </si>
  <si>
    <t>converted to per Co2 with efficiencies of biomass to electricity CC: efficiency (MW power per t biomass)/efficiency3 (t CO2/t biomass) = MW power per t CO2 = 0.82 = 0.273/0.333</t>
  </si>
  <si>
    <t>t/t co2</t>
  </si>
  <si>
    <t>t/t co3</t>
  </si>
  <si>
    <t>t/t co4</t>
  </si>
  <si>
    <t>converted to per Co2 with efficiencies of biomass to electricity CC: efficiency (MW power per t biomass)/efficiency3 (t CO2/t biomass) = MW power per t CO2 = 0.82 = 0.273/0.334</t>
  </si>
  <si>
    <t>converted to per Co2 with efficiencies of biomass to electricity CC: efficiency (MW power per t biomass)/efficiency3 (t CO2/t biomass) = MW power per t CO2 = 0.82 = 0.273/0.335</t>
  </si>
  <si>
    <t>process emissions CC</t>
  </si>
  <si>
    <t>Datum von</t>
  </si>
  <si>
    <t>Datum bis</t>
  </si>
  <si>
    <t>Biomasse [MW]</t>
  </si>
  <si>
    <t>Wasserkraft [MW]</t>
  </si>
  <si>
    <t>Wind Offshore [MW]</t>
  </si>
  <si>
    <t>Wind Onshore [MW]</t>
  </si>
  <si>
    <t>Photovoltaik [MW]</t>
  </si>
  <si>
    <t>Sonstige Erneuerbare [MW]</t>
  </si>
  <si>
    <t>Braunkohle [MW]</t>
  </si>
  <si>
    <t>Steinkohle [MW]</t>
  </si>
  <si>
    <t>Erdgas [MW]</t>
  </si>
  <si>
    <t>Pumpspeicher [MW]</t>
  </si>
  <si>
    <t>Sonstige Konventionelle [MW]</t>
  </si>
  <si>
    <t>01.01.2024</t>
  </si>
  <si>
    <t>01.01.2025</t>
  </si>
  <si>
    <t>Datenkategorie: Installierte Erzeugungsleistung</t>
  </si>
  <si>
    <t>Region: DE</t>
  </si>
  <si>
    <t>Zeitraum: 02.01.2023 00:00 - 02.01.2025 00:00</t>
  </si>
  <si>
    <t>Stand: 12.03.2025 13:17</t>
  </si>
  <si>
    <t>(c) Bundesnetzagentur | SMARD.de</t>
  </si>
  <si>
    <t>Auflösung: Jahr</t>
  </si>
  <si>
    <t xml:space="preserve">Berechnete Auflösung: </t>
  </si>
  <si>
    <t>Originalauflösung: Biomasse, Wasserkraft, Wind Offshore, Wind Onshore, Photovoltaik, Sonstige Erneuerbare, Kernenergie, Braunkohle, Steinkohle, Erdgas, Pumpspeicher, Sonstige Konventionelle</t>
  </si>
  <si>
    <t>lignite</t>
  </si>
  <si>
    <t>OCGT</t>
  </si>
  <si>
    <t>renewables</t>
  </si>
  <si>
    <t>urban central solid biomass CHP</t>
  </si>
  <si>
    <t>PHS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</si>
</sst>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7">
    <numFmt numFmtId="41" formatCode="_-* #,##0\ _€_-;\-* #,##0\ _€_-;_-* &quot;-&quot;\ _€_-;_-@_-"/>
    <numFmt numFmtId="44" formatCode="_-* #,##0.00\ &quot;€&quot;_-;\-* #,##0.00\ &quot;€&quot;_-;_-* &quot;-&quot;??\ &quot;€&quot;_-;_-@_-"/>
    <numFmt numFmtId="43" formatCode="_-* #,##0.00\ _€_-;\-* #,##0.00\ _€_-;_-* &quot;-&quot;??\ _€_-;_-@_-"/>
    <numFmt numFmtId="164" formatCode="0.0"/>
    <numFmt numFmtId="165" formatCode="0.###############"/>
    <numFmt numFmtId="166" formatCode="_-* #,##0.00\ [$€-1]_-;\-* #,##0.00\ [$€-1]_-;_-* &quot;-&quot;??\ [$€-1]_-"/>
    <numFmt numFmtId="167" formatCode="_(&quot;$&quot;* #,##0_);_(&quot;$&quot;* \(#,##0\);_(&quot;$&quot;* &quot;-&quot;_);_(@_)"/>
    <numFmt numFmtId="168" formatCode="#,##0.00;[Red]\-#,##0.00"/>
    <numFmt numFmtId="169" formatCode="#,##0.0000"/>
    <numFmt numFmtId="170" formatCode="yyyy"/>
    <numFmt numFmtId="171" formatCode="@\ *."/>
    <numFmt numFmtId="172" formatCode="\ \ \ \ \ \ \ \ \ \ @\ *."/>
    <numFmt numFmtId="173" formatCode="\ \ \ \ \ \ \ \ \ \ \ \ @\ *."/>
    <numFmt numFmtId="174" formatCode="\ \ \ \ \ \ \ \ \ \ \ \ @"/>
    <numFmt numFmtId="175" formatCode="\ \ \ \ \ \ \ \ \ \ \ \ \ @\ *."/>
    <numFmt numFmtId="176" formatCode="\ @\ *."/>
    <numFmt numFmtId="177" formatCode="\ @"/>
    <numFmt numFmtId="178" formatCode="\ \ @\ *."/>
    <numFmt numFmtId="179" formatCode="\ \ @"/>
    <numFmt numFmtId="180" formatCode="\ \ \ @\ *."/>
    <numFmt numFmtId="181" formatCode="\ \ \ @"/>
    <numFmt numFmtId="182" formatCode="\ \ \ \ @\ *."/>
    <numFmt numFmtId="183" formatCode="\ \ \ \ @"/>
    <numFmt numFmtId="184" formatCode="\ \ \ \ \ \ @\ *."/>
    <numFmt numFmtId="185" formatCode="\ \ \ \ \ \ @"/>
    <numFmt numFmtId="186" formatCode="\ \ \ \ \ \ \ @\ *."/>
    <numFmt numFmtId="187" formatCode="\ \ \ \ \ \ \ \ \ @\ *."/>
    <numFmt numFmtId="188" formatCode="\ \ \ \ \ \ \ \ \ @"/>
    <numFmt numFmtId="189" formatCode="#,##0.00\ &quot;Gg&quot;"/>
    <numFmt numFmtId="190" formatCode="#,##0.00\ &quot;kg&quot;"/>
    <numFmt numFmtId="191" formatCode="#,##0.00\ &quot;kt&quot;"/>
    <numFmt numFmtId="192" formatCode="#,##0.00\ &quot;Stck&quot;"/>
    <numFmt numFmtId="193" formatCode="#,##0.00\ &quot;Stk&quot;"/>
    <numFmt numFmtId="194" formatCode="#,##0.00\ &quot;T.Stk&quot;"/>
    <numFmt numFmtId="195" formatCode="#,##0.00\ &quot;TJ&quot;"/>
    <numFmt numFmtId="196" formatCode="#,##0.00\ &quot;TStk&quot;"/>
    <numFmt numFmtId="197" formatCode="dd/mm/yy\,\ hh:mm"/>
    <numFmt numFmtId="198" formatCode="_([$€]* #,##0.00_);_([$€]* \(#,##0.00\);_([$€]* &quot;-&quot;??_);_(@_)"/>
    <numFmt numFmtId="199" formatCode="_-* #,##0.00\ [$€]_-;\-* #,##0.00\ [$€]_-;_-* &quot;-&quot;??\ [$€]_-;_-@_-"/>
    <numFmt numFmtId="200" formatCode="_(* #,##0_);_(* \(#,##0\);_(* \-_);_(@_)"/>
    <numFmt numFmtId="201" formatCode="_(\$* #,##0_);_(\$* \(#,##0\);_(\$* \-_);_(@_)"/>
    <numFmt numFmtId="202" formatCode="_-* #,##0.00&quot; €&quot;_-;\-* #,##0.00&quot; €&quot;_-;_-* \-??&quot; €&quot;_-;_-@_-"/>
    <numFmt numFmtId="203" formatCode="_-* #,##0.00\ _€_-;\-* #,##0.00\ _€_-;_-* \-??\ _€_-;_-@_-"/>
    <numFmt numFmtId="204" formatCode="General_)"/>
    <numFmt numFmtId="205" formatCode="0.0000"/>
    <numFmt numFmtId="206" formatCode="0.000000"/>
    <numFmt numFmtId="207" formatCode="0.00000"/>
  </numFmts>
  <fonts count="95">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1"/>
      <name val="Calibri"/>
      <family val="2"/>
      <scheme val="minor"/>
    </font>
    <font>
      <u/>
      <sz val="11"/>
      <name val="Calibri"/>
      <family val="2"/>
      <scheme val="minor"/>
    </font>
    <font>
      <sz val="10"/>
      <color theme="1"/>
      <name val="Arial"/>
      <family val="2"/>
    </font>
    <font>
      <sz val="11"/>
      <color rgb="FF006100"/>
      <name val="Calibri"/>
      <family val="2"/>
      <scheme val="minor"/>
    </font>
    <font>
      <sz val="11"/>
      <color rgb="FF9C5700"/>
      <name val="Calibri"/>
      <family val="2"/>
      <scheme val="minor"/>
    </font>
    <font>
      <sz val="11"/>
      <color theme="1"/>
      <name val="Calibri"/>
      <family val="2"/>
      <scheme val="minor"/>
    </font>
    <font>
      <sz val="10"/>
      <name val="Arial"/>
    </font>
    <font>
      <sz val="11"/>
      <color indexed="8"/>
      <name val="Calibri"/>
      <family val="2"/>
    </font>
    <font>
      <sz val="10"/>
      <name val="Arial"/>
      <family val="2"/>
    </font>
    <font>
      <sz val="8"/>
      <name val="Arial"/>
      <family val="2"/>
    </font>
    <font>
      <sz val="11"/>
      <color indexed="9"/>
      <name val="Calibri"/>
      <family val="2"/>
    </font>
    <font>
      <sz val="11"/>
      <color indexed="20"/>
      <name val="Calibri"/>
      <family val="2"/>
    </font>
    <font>
      <b/>
      <sz val="9"/>
      <name val="Times New Roman"/>
      <family val="1"/>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9"/>
      <name val="Times New Roman"/>
      <family val="1"/>
    </font>
    <font>
      <sz val="10"/>
      <name val="MS Sans Serif"/>
      <family val="2"/>
    </font>
    <font>
      <sz val="14"/>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b/>
      <sz val="12"/>
      <color indexed="10"/>
      <name val="Arial"/>
      <family val="2"/>
    </font>
    <font>
      <sz val="10"/>
      <name val="Times New Roman"/>
      <family val="1"/>
    </font>
    <font>
      <u/>
      <sz val="10"/>
      <color indexed="12"/>
      <name val="Arial"/>
      <family val="2"/>
    </font>
    <font>
      <b/>
      <sz val="12"/>
      <name val="Times New Roman"/>
      <family val="1"/>
    </font>
    <font>
      <sz val="11"/>
      <color indexed="8"/>
      <name val="Calibri"/>
      <family val="2"/>
      <charset val="134"/>
    </font>
    <font>
      <sz val="10"/>
      <name val="Calibri"/>
      <family val="2"/>
      <scheme val="minor"/>
    </font>
    <font>
      <sz val="11"/>
      <color theme="1"/>
      <name val="Calibri"/>
      <family val="2"/>
    </font>
    <font>
      <u/>
      <sz val="11"/>
      <color theme="10"/>
      <name val="Calibri"/>
      <family val="2"/>
    </font>
    <font>
      <u/>
      <sz val="9.35"/>
      <color theme="10"/>
      <name val="Calibri"/>
      <family val="2"/>
    </font>
    <font>
      <sz val="10"/>
      <name val="Helvetica"/>
      <family val="2"/>
    </font>
    <font>
      <u/>
      <sz val="10"/>
      <color theme="10"/>
      <name val="Times New Roman"/>
      <family val="1"/>
    </font>
    <font>
      <sz val="10"/>
      <name val="Helv"/>
    </font>
    <font>
      <sz val="12"/>
      <color theme="0"/>
      <name val="Calibri"/>
      <family val="2"/>
      <scheme val="minor"/>
    </font>
    <font>
      <sz val="10"/>
      <color indexed="10"/>
      <name val="Arial"/>
      <family val="2"/>
    </font>
    <font>
      <sz val="10"/>
      <color indexed="8"/>
      <name val="Arial"/>
      <family val="2"/>
    </font>
    <font>
      <sz val="7"/>
      <name val="Letter Gothic CE"/>
      <family val="3"/>
      <charset val="238"/>
    </font>
    <font>
      <sz val="7"/>
      <name val="Arial"/>
      <family val="2"/>
    </font>
    <font>
      <sz val="9"/>
      <color indexed="8"/>
      <name val="Times New Roman"/>
      <family val="1"/>
    </font>
    <font>
      <u/>
      <sz val="10"/>
      <color theme="10"/>
      <name val="Arial"/>
      <family val="2"/>
    </font>
    <font>
      <sz val="8"/>
      <name val="Helvetica"/>
    </font>
    <font>
      <sz val="9"/>
      <name val="Arial"/>
      <family val="2"/>
    </font>
    <font>
      <b/>
      <sz val="12"/>
      <name val="NewCenturySchlbk"/>
    </font>
    <font>
      <b/>
      <sz val="12"/>
      <name val="NewCenturySchlbk"/>
      <family val="1"/>
    </font>
    <font>
      <sz val="10"/>
      <name val="Calibri"/>
      <family val="2"/>
    </font>
    <font>
      <sz val="9"/>
      <name val="Helv"/>
    </font>
    <font>
      <sz val="8"/>
      <name val="Helvetica"/>
      <family val="2"/>
    </font>
    <font>
      <sz val="11"/>
      <color indexed="8"/>
      <name val="Calibri"/>
      <family val="2"/>
      <charset val="1"/>
    </font>
    <font>
      <sz val="11"/>
      <color indexed="9"/>
      <name val="Calibri"/>
      <family val="2"/>
      <charset val="1"/>
    </font>
    <font>
      <b/>
      <sz val="11"/>
      <color indexed="63"/>
      <name val="Calibri"/>
      <family val="2"/>
      <charset val="1"/>
    </font>
    <font>
      <sz val="11"/>
      <color indexed="20"/>
      <name val="Calibri"/>
      <family val="2"/>
      <charset val="1"/>
    </font>
    <font>
      <b/>
      <sz val="11"/>
      <color indexed="10"/>
      <name val="Calibri"/>
      <family val="2"/>
      <charset val="1"/>
    </font>
    <font>
      <b/>
      <sz val="9"/>
      <name val="Calibri"/>
      <family val="2"/>
      <charset val="1"/>
    </font>
    <font>
      <b/>
      <sz val="11"/>
      <color indexed="52"/>
      <name val="Calibri"/>
      <family val="2"/>
      <charset val="1"/>
    </font>
    <font>
      <b/>
      <sz val="11"/>
      <color indexed="9"/>
      <name val="Calibri"/>
      <family val="2"/>
      <charset val="1"/>
    </font>
    <font>
      <sz val="10"/>
      <name val="Calibri"/>
      <family val="2"/>
      <charset val="1"/>
    </font>
    <font>
      <sz val="11"/>
      <color indexed="62"/>
      <name val="Calibri"/>
      <family val="2"/>
      <charset val="1"/>
    </font>
    <font>
      <b/>
      <sz val="11"/>
      <color indexed="8"/>
      <name val="Calibri"/>
      <family val="2"/>
      <charset val="1"/>
    </font>
    <font>
      <i/>
      <sz val="11"/>
      <color indexed="23"/>
      <name val="Calibri"/>
      <family val="2"/>
      <charset val="1"/>
    </font>
    <font>
      <sz val="11"/>
      <color indexed="17"/>
      <name val="Calibri"/>
      <family val="2"/>
      <charset val="1"/>
    </font>
    <font>
      <b/>
      <sz val="15"/>
      <color indexed="56"/>
      <name val="Calibri"/>
      <family val="2"/>
      <charset val="1"/>
    </font>
    <font>
      <b/>
      <sz val="13"/>
      <color indexed="56"/>
      <name val="Calibri"/>
      <family val="2"/>
      <charset val="1"/>
    </font>
    <font>
      <b/>
      <sz val="11"/>
      <color indexed="56"/>
      <name val="Calibri"/>
      <family val="2"/>
      <charset val="1"/>
    </font>
    <font>
      <b/>
      <sz val="12"/>
      <name val="Calibri"/>
      <family val="2"/>
      <charset val="1"/>
    </font>
    <font>
      <sz val="11"/>
      <color indexed="52"/>
      <name val="Calibri"/>
      <family val="2"/>
      <charset val="1"/>
    </font>
    <font>
      <sz val="11"/>
      <color indexed="19"/>
      <name val="Calibri"/>
      <family val="2"/>
      <charset val="1"/>
    </font>
    <font>
      <sz val="9"/>
      <name val="Calibri"/>
      <family val="2"/>
      <charset val="1"/>
    </font>
    <font>
      <sz val="14"/>
      <name val="Calibri"/>
      <family val="2"/>
      <charset val="1"/>
    </font>
    <font>
      <b/>
      <sz val="18"/>
      <color indexed="56"/>
      <name val="Calibri"/>
      <family val="2"/>
      <charset val="1"/>
    </font>
    <font>
      <sz val="11"/>
      <color indexed="10"/>
      <name val="Calibri"/>
      <family val="2"/>
      <charset val="1"/>
    </font>
    <font>
      <b/>
      <sz val="12"/>
      <color indexed="10"/>
      <name val="Calibri"/>
      <family val="2"/>
      <charset val="1"/>
    </font>
    <font>
      <b/>
      <sz val="15"/>
      <color indexed="62"/>
      <name val="Calibri"/>
      <family val="2"/>
      <charset val="1"/>
    </font>
    <font>
      <b/>
      <sz val="13"/>
      <color indexed="62"/>
      <name val="Calibri"/>
      <family val="2"/>
      <charset val="1"/>
    </font>
    <font>
      <b/>
      <sz val="11"/>
      <color indexed="62"/>
      <name val="Calibri"/>
      <family val="2"/>
      <charset val="1"/>
    </font>
    <font>
      <b/>
      <sz val="18"/>
      <color indexed="62"/>
      <name val="Calibri"/>
      <family val="2"/>
      <charset val="1"/>
    </font>
    <font>
      <sz val="10"/>
      <name val="Courier"/>
    </font>
    <font>
      <sz val="10"/>
      <color theme="1"/>
      <name val="Calibri"/>
      <family val="2"/>
      <scheme val="minor"/>
    </font>
    <font>
      <b/>
      <sz val="10"/>
      <color rgb="FFFFFFFF"/>
      <name val="Calibri"/>
      <family val="2"/>
      <scheme val="minor"/>
    </font>
    <font>
      <sz val="10"/>
      <color rgb="FF080808"/>
      <name val="Calibri"/>
      <family val="2"/>
      <scheme val="minor"/>
    </font>
    <font>
      <b/>
      <sz val="10"/>
      <color theme="1"/>
      <name val="Calibri"/>
      <family val="2"/>
      <scheme val="minor"/>
    </font>
    <font>
      <b/>
      <sz val="10"/>
      <color rgb="FF080808"/>
      <name val="Calibri"/>
      <family val="2"/>
      <scheme val="minor"/>
    </font>
    <font>
      <sz val="11"/>
      <color indexed="8"/>
      <name val="Calibri"/>
      <family val="2"/>
      <scheme val="minor"/>
    </font>
  </fonts>
  <fills count="73">
    <fill>
      <patternFill patternType="none"/>
    </fill>
    <fill>
      <patternFill patternType="gray125"/>
    </fill>
    <fill>
      <patternFill patternType="solid">
        <fgColor theme="5" tint="0.59999389629810485"/>
        <bgColor indexed="64"/>
      </patternFill>
    </fill>
    <fill>
      <patternFill patternType="solid">
        <fgColor theme="0"/>
        <bgColor indexed="64"/>
      </patternFill>
    </fill>
    <fill>
      <patternFill patternType="solid">
        <fgColor theme="6" tint="0.59999389629810485"/>
        <bgColor indexed="64"/>
      </patternFill>
    </fill>
    <fill>
      <patternFill patternType="solid">
        <fgColor theme="5" tint="0.79998168889431442"/>
        <bgColor indexed="64"/>
      </patternFill>
    </fill>
    <fill>
      <patternFill patternType="solid">
        <fgColor rgb="FFC6EFCE"/>
      </patternFill>
    </fill>
    <fill>
      <patternFill patternType="solid">
        <fgColor theme="9" tint="0.79998168889431442"/>
        <bgColor indexed="64"/>
      </patternFill>
    </fill>
    <fill>
      <patternFill patternType="solid">
        <fgColor rgb="FFFFEB9C"/>
      </patternFill>
    </fill>
    <fill>
      <patternFill patternType="solid">
        <fgColor rgb="FFFFFFCC"/>
      </patternFill>
    </fill>
    <fill>
      <patternFill patternType="solid">
        <fgColor theme="4" tint="0.79998168889431442"/>
        <bgColor indexed="65"/>
      </patternFill>
    </fill>
    <fill>
      <patternFill patternType="solid">
        <fgColor theme="5"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26"/>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22"/>
      </patternFill>
    </fill>
    <fill>
      <patternFill patternType="solid">
        <fgColor indexed="43"/>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bgColor indexed="64"/>
      </patternFill>
    </fill>
    <fill>
      <patternFill patternType="solid">
        <fgColor indexed="47"/>
        <bgColor indexed="64"/>
      </patternFill>
    </fill>
    <fill>
      <patternFill patternType="solid">
        <fgColor indexed="22"/>
        <bgColor indexed="64"/>
      </patternFill>
    </fill>
    <fill>
      <patternFill patternType="solid">
        <fgColor indexed="42"/>
        <bgColor indexed="64"/>
      </patternFill>
    </fill>
    <fill>
      <patternFill patternType="solid">
        <fgColor indexed="55"/>
        <bgColor indexed="64"/>
      </patternFill>
    </fill>
    <fill>
      <patternFill patternType="darkTrellis"/>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26"/>
        <bgColor indexed="9"/>
      </patternFill>
    </fill>
    <fill>
      <patternFill patternType="solid">
        <fgColor indexed="25"/>
      </patternFill>
    </fill>
    <fill>
      <patternFill patternType="solid">
        <fgColor indexed="11"/>
        <bgColor indexed="15"/>
      </patternFill>
    </fill>
    <fill>
      <patternFill patternType="solid">
        <fgColor indexed="51"/>
        <bgColor indexed="13"/>
      </patternFill>
    </fill>
    <fill>
      <patternFill patternType="solid">
        <fgColor indexed="43"/>
        <bgColor indexed="26"/>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53"/>
        <bgColor indexed="52"/>
      </patternFill>
    </fill>
    <fill>
      <patternFill patternType="solid">
        <fgColor indexed="62"/>
        <bgColor indexed="61"/>
      </patternFill>
    </fill>
    <fill>
      <patternFill patternType="solid">
        <fgColor indexed="10"/>
        <bgColor indexed="60"/>
      </patternFill>
    </fill>
    <fill>
      <patternFill patternType="solid">
        <fgColor indexed="57"/>
        <bgColor indexed="21"/>
      </patternFill>
    </fill>
    <fill>
      <patternFill patternType="solid">
        <fgColor indexed="56"/>
        <bgColor indexed="62"/>
      </patternFill>
    </fill>
    <fill>
      <patternFill patternType="solid">
        <fgColor indexed="54"/>
        <bgColor indexed="23"/>
      </patternFill>
    </fill>
    <fill>
      <patternFill patternType="solid">
        <fgColor indexed="9"/>
        <bgColor indexed="26"/>
      </patternFill>
    </fill>
    <fill>
      <patternFill patternType="solid">
        <fgColor indexed="22"/>
        <bgColor indexed="31"/>
      </patternFill>
    </fill>
    <fill>
      <patternFill patternType="solid">
        <fgColor indexed="55"/>
        <bgColor indexed="23"/>
      </patternFill>
    </fill>
    <fill>
      <patternFill patternType="solid">
        <fgColor indexed="61"/>
        <bgColor indexed="59"/>
      </patternFill>
    </fill>
    <fill>
      <patternFill patternType="solid">
        <fgColor rgb="FFFFFFFF"/>
        <bgColor indexed="64"/>
      </patternFill>
    </fill>
    <fill>
      <patternFill patternType="solid">
        <fgColor rgb="FF333333"/>
        <bgColor indexed="64"/>
      </patternFill>
    </fill>
    <fill>
      <patternFill patternType="solid">
        <fgColor rgb="FFE6E6E6"/>
        <bgColor indexed="64"/>
      </patternFill>
    </fill>
    <fill>
      <patternFill patternType="solid">
        <fgColor theme="5"/>
        <bgColor indexed="64"/>
      </patternFill>
    </fill>
    <fill>
      <patternFill patternType="solid">
        <fgColor rgb="FFFFFF00"/>
        <bgColor indexed="64"/>
      </patternFill>
    </fill>
    <fill>
      <patternFill patternType="solid">
        <fgColor theme="7"/>
        <bgColor indexed="64"/>
      </patternFill>
    </fill>
  </fills>
  <borders count="42">
    <border>
      <left/>
      <right/>
      <top/>
      <bottom/>
      <diagonal/>
    </border>
    <border>
      <left/>
      <right/>
      <top style="thin">
        <color theme="1"/>
      </top>
      <bottom/>
      <diagonal/>
    </border>
    <border>
      <left/>
      <right style="thin">
        <color indexed="64"/>
      </right>
      <top/>
      <bottom/>
      <diagonal/>
    </border>
    <border>
      <left/>
      <right/>
      <top style="thin">
        <color indexed="64"/>
      </top>
      <bottom style="thin">
        <color indexed="64"/>
      </bottom>
      <diagonal/>
    </border>
    <border>
      <left/>
      <right/>
      <top/>
      <bottom style="medium">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top/>
      <bottom style="medium">
        <color indexed="64"/>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thin">
        <color indexed="64"/>
      </left>
      <right style="thin">
        <color indexed="64"/>
      </right>
      <top/>
      <bottom style="thin">
        <color indexed="64"/>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right/>
      <top style="thin">
        <color indexed="62"/>
      </top>
      <bottom style="double">
        <color indexed="62"/>
      </bottom>
      <diagonal/>
    </border>
    <border>
      <left style="double">
        <color indexed="64"/>
      </left>
      <right/>
      <top style="double">
        <color indexed="64"/>
      </top>
      <bottom style="double">
        <color indexed="64"/>
      </bottom>
      <diagonal/>
    </border>
    <border>
      <left style="medium">
        <color indexed="64"/>
      </left>
      <right style="thin">
        <color indexed="64"/>
      </right>
      <top style="thin">
        <color indexed="64"/>
      </top>
      <bottom style="thin">
        <color indexed="64"/>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diagonalUp="1" diagonalDown="1">
      <left style="thin">
        <color indexed="64"/>
      </left>
      <right style="thin">
        <color indexed="64"/>
      </right>
      <top style="thin">
        <color indexed="8"/>
      </top>
      <bottom style="thin">
        <color indexed="8"/>
      </bottom>
      <diagonal style="thin">
        <color indexed="64"/>
      </diagonal>
    </border>
    <border>
      <left style="medium">
        <color indexed="63"/>
      </left>
      <right style="medium">
        <color indexed="63"/>
      </right>
      <top style="medium">
        <color indexed="63"/>
      </top>
      <bottom style="medium">
        <color indexed="63"/>
      </bottom>
      <diagonal/>
    </border>
    <border>
      <left style="medium">
        <color indexed="23"/>
      </left>
      <right style="medium">
        <color indexed="23"/>
      </right>
      <top style="medium">
        <color indexed="23"/>
      </top>
      <bottom style="medium">
        <color indexed="23"/>
      </bottom>
      <diagonal/>
    </border>
    <border>
      <left/>
      <right/>
      <top style="medium">
        <color indexed="56"/>
      </top>
      <bottom/>
      <diagonal/>
    </border>
    <border>
      <left/>
      <right/>
      <top/>
      <bottom style="thick">
        <color indexed="30"/>
      </bottom>
      <diagonal/>
    </border>
    <border>
      <left style="medium">
        <color indexed="8"/>
      </left>
      <right style="medium">
        <color indexed="8"/>
      </right>
      <top style="medium">
        <color indexed="8"/>
      </top>
      <bottom style="medium">
        <color indexed="8"/>
      </bottom>
      <diagonal/>
    </border>
    <border>
      <left style="medium">
        <color indexed="22"/>
      </left>
      <right style="medium">
        <color indexed="22"/>
      </right>
      <top style="medium">
        <color indexed="22"/>
      </top>
      <bottom style="medium">
        <color indexed="22"/>
      </bottom>
      <diagonal/>
    </border>
    <border>
      <left/>
      <right/>
      <top style="medium">
        <color indexed="62"/>
      </top>
      <bottom/>
      <diagonal/>
    </border>
    <border>
      <left/>
      <right/>
      <top/>
      <bottom style="thick">
        <color indexed="56"/>
      </bottom>
      <diagonal/>
    </border>
    <border>
      <left/>
      <right/>
      <top/>
      <bottom style="thick">
        <color indexed="27"/>
      </bottom>
      <diagonal/>
    </border>
    <border>
      <left style="dotted">
        <color theme="1"/>
      </left>
      <right style="dotted">
        <color theme="1"/>
      </right>
      <top/>
      <bottom/>
      <diagonal/>
    </border>
    <border>
      <left style="thin">
        <color rgb="FFFFFFFF"/>
      </left>
      <right style="thin">
        <color rgb="FFFFFFFF"/>
      </right>
      <top/>
      <bottom/>
      <diagonal/>
    </border>
    <border>
      <left style="dotted">
        <color theme="1"/>
      </left>
      <right style="dotted">
        <color theme="1"/>
      </right>
      <top/>
      <bottom style="thin">
        <color theme="1"/>
      </bottom>
      <diagonal/>
    </border>
    <border>
      <left style="dotted">
        <color theme="1"/>
      </left>
      <right style="dotted">
        <color theme="1"/>
      </right>
      <top style="thin">
        <color theme="1"/>
      </top>
      <bottom style="medium">
        <color theme="1"/>
      </bottom>
      <diagonal/>
    </border>
    <border>
      <left style="thin">
        <color rgb="FFFFFFFF"/>
      </left>
      <right/>
      <top/>
      <bottom/>
      <diagonal/>
    </border>
    <border>
      <left style="dotted">
        <color theme="1"/>
      </left>
      <right/>
      <top/>
      <bottom/>
      <diagonal/>
    </border>
  </borders>
  <cellStyleXfs count="59214">
    <xf numFmtId="0" fontId="0" fillId="0" borderId="0"/>
    <xf numFmtId="0" fontId="3" fillId="0" borderId="0" applyNumberFormat="0" applyFill="0" applyBorder="0" applyAlignment="0" applyProtection="0"/>
    <xf numFmtId="0" fontId="6" fillId="0" borderId="0"/>
    <xf numFmtId="0" fontId="7" fillId="6" borderId="0" applyNumberFormat="0" applyBorder="0" applyAlignment="0" applyProtection="0"/>
    <xf numFmtId="0" fontId="8" fillId="8" borderId="0" applyNumberFormat="0" applyBorder="0" applyAlignment="0" applyProtection="0"/>
    <xf numFmtId="0" fontId="10" fillId="0" borderId="0"/>
    <xf numFmtId="0" fontId="11" fillId="12" borderId="0" applyNumberFormat="0" applyBorder="0" applyAlignment="0" applyProtection="0"/>
    <xf numFmtId="0" fontId="11"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11" fillId="21" borderId="0" applyNumberFormat="0" applyBorder="0" applyAlignment="0" applyProtection="0"/>
    <xf numFmtId="0" fontId="11" fillId="15" borderId="0" applyNumberFormat="0" applyBorder="0" applyAlignment="0" applyProtection="0"/>
    <xf numFmtId="0" fontId="11" fillId="19" borderId="0" applyNumberFormat="0" applyBorder="0" applyAlignment="0" applyProtection="0"/>
    <xf numFmtId="0" fontId="11" fillId="22" borderId="0" applyNumberFormat="0" applyBorder="0" applyAlignment="0" applyProtection="0"/>
    <xf numFmtId="0" fontId="14" fillId="25" borderId="0" applyNumberFormat="0" applyBorder="0" applyAlignment="0" applyProtection="0"/>
    <xf numFmtId="0" fontId="14" fillId="20" borderId="0" applyNumberFormat="0" applyBorder="0" applyAlignment="0" applyProtection="0"/>
    <xf numFmtId="0" fontId="14" fillId="21" borderId="0" applyNumberFormat="0" applyBorder="0" applyAlignment="0" applyProtection="0"/>
    <xf numFmtId="0" fontId="14" fillId="26" borderId="0" applyNumberFormat="0" applyBorder="0" applyAlignment="0" applyProtection="0"/>
    <xf numFmtId="0" fontId="14" fillId="27" borderId="0" applyNumberFormat="0" applyBorder="0" applyAlignment="0" applyProtection="0"/>
    <xf numFmtId="0" fontId="14" fillId="28" borderId="0" applyNumberFormat="0" applyBorder="0" applyAlignment="0" applyProtection="0"/>
    <xf numFmtId="0" fontId="12" fillId="0" borderId="0" applyFont="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0" fontId="12" fillId="0" borderId="0" applyFont="0" applyFill="0" applyBorder="0" applyAlignment="0" applyProtection="0">
      <alignment horizontal="left"/>
    </xf>
    <xf numFmtId="0" fontId="12" fillId="0" borderId="0" applyFont="0" applyFill="0" applyBorder="0" applyAlignment="0" applyProtection="0">
      <alignment horizontal="left"/>
    </xf>
    <xf numFmtId="0" fontId="14" fillId="29" borderId="0" applyNumberFormat="0" applyBorder="0" applyAlignment="0" applyProtection="0"/>
    <xf numFmtId="0" fontId="14" fillId="30" borderId="0" applyNumberFormat="0" applyBorder="0" applyAlignment="0" applyProtection="0"/>
    <xf numFmtId="0" fontId="14" fillId="31" borderId="0" applyNumberFormat="0" applyBorder="0" applyAlignment="0" applyProtection="0"/>
    <xf numFmtId="0" fontId="14" fillId="26" borderId="0" applyNumberFormat="0" applyBorder="0" applyAlignment="0" applyProtection="0"/>
    <xf numFmtId="0" fontId="14" fillId="27" borderId="0" applyNumberFormat="0" applyBorder="0" applyAlignment="0" applyProtection="0"/>
    <xf numFmtId="0" fontId="14" fillId="32" borderId="0" applyNumberFormat="0" applyBorder="0" applyAlignment="0" applyProtection="0"/>
    <xf numFmtId="0" fontId="15" fillId="13" borderId="0" applyNumberFormat="0" applyBorder="0" applyAlignment="0" applyProtection="0"/>
    <xf numFmtId="4" fontId="16" fillId="0" borderId="12" applyFill="0" applyBorder="0" applyProtection="0">
      <alignment horizontal="right" vertical="center"/>
    </xf>
    <xf numFmtId="0" fontId="17" fillId="23" borderId="11" applyNumberFormat="0" applyAlignment="0" applyProtection="0"/>
    <xf numFmtId="0" fontId="18" fillId="33" borderId="13" applyNumberFormat="0" applyAlignment="0" applyProtection="0"/>
    <xf numFmtId="41" fontId="12" fillId="0" borderId="0" applyFont="0" applyFill="0" applyBorder="0" applyAlignment="0" applyProtection="0"/>
    <xf numFmtId="0" fontId="12" fillId="34" borderId="0" applyNumberFormat="0" applyBorder="0" applyAlignment="0">
      <protection hidden="1"/>
    </xf>
    <xf numFmtId="167" fontId="12" fillId="0" borderId="0" applyFont="0" applyFill="0" applyBorder="0" applyAlignment="0" applyProtection="0"/>
    <xf numFmtId="166" fontId="12" fillId="0" borderId="0" applyFont="0" applyFill="0" applyBorder="0" applyAlignment="0" applyProtection="0"/>
    <xf numFmtId="0" fontId="19" fillId="0" borderId="0" applyNumberFormat="0" applyFill="0" applyBorder="0" applyAlignment="0" applyProtection="0"/>
    <xf numFmtId="0" fontId="20" fillId="14" borderId="0" applyNumberFormat="0" applyBorder="0" applyAlignment="0" applyProtection="0"/>
    <xf numFmtId="0" fontId="21" fillId="0" borderId="14" applyNumberFormat="0" applyFill="0" applyAlignment="0" applyProtection="0"/>
    <xf numFmtId="0" fontId="22" fillId="0" borderId="15" applyNumberFormat="0" applyFill="0" applyAlignment="0" applyProtection="0"/>
    <xf numFmtId="0" fontId="23" fillId="0" borderId="16" applyNumberFormat="0" applyFill="0" applyAlignment="0" applyProtection="0"/>
    <xf numFmtId="0" fontId="23" fillId="0" borderId="0" applyNumberFormat="0" applyFill="0" applyBorder="0" applyAlignment="0" applyProtection="0"/>
    <xf numFmtId="0" fontId="24" fillId="17" borderId="11" applyNumberFormat="0" applyAlignment="0" applyProtection="0"/>
    <xf numFmtId="0" fontId="25" fillId="0" borderId="17" applyNumberFormat="0" applyFill="0" applyAlignment="0" applyProtection="0"/>
    <xf numFmtId="0" fontId="12" fillId="35" borderId="0" applyNumberFormat="0" applyFont="0" applyBorder="0" applyAlignment="0"/>
    <xf numFmtId="0" fontId="26" fillId="24" borderId="0" applyNumberFormat="0" applyBorder="0" applyAlignment="0" applyProtection="0"/>
    <xf numFmtId="4" fontId="27" fillId="0" borderId="8" applyFill="0" applyBorder="0" applyProtection="0">
      <alignment horizontal="right" vertical="center"/>
    </xf>
    <xf numFmtId="0" fontId="12" fillId="18" borderId="18" applyNumberFormat="0" applyFont="0" applyAlignment="0" applyProtection="0"/>
    <xf numFmtId="49" fontId="29" fillId="0" borderId="8">
      <alignment horizontal="right" vertical="center"/>
    </xf>
    <xf numFmtId="0" fontId="30" fillId="23" borderId="10" applyNumberFormat="0" applyAlignment="0" applyProtection="0"/>
    <xf numFmtId="9" fontId="12" fillId="0" borderId="0" applyFont="0" applyFill="0" applyBorder="0" applyAlignment="0" applyProtection="0"/>
    <xf numFmtId="9" fontId="11" fillId="0" borderId="0" applyFont="0" applyFill="0" applyBorder="0" applyAlignment="0" applyProtection="0"/>
    <xf numFmtId="0" fontId="12" fillId="0" borderId="0"/>
    <xf numFmtId="0" fontId="12" fillId="0" borderId="0"/>
    <xf numFmtId="0" fontId="9" fillId="0" borderId="0"/>
    <xf numFmtId="0" fontId="13" fillId="0" borderId="0"/>
    <xf numFmtId="0" fontId="12" fillId="0" borderId="0"/>
    <xf numFmtId="49" fontId="29" fillId="0" borderId="8">
      <alignment horizontal="right" vertical="center"/>
    </xf>
    <xf numFmtId="0" fontId="31" fillId="0" borderId="0" applyNumberFormat="0" applyFill="0" applyBorder="0" applyAlignment="0" applyProtection="0"/>
    <xf numFmtId="0" fontId="32" fillId="0" borderId="19" applyNumberFormat="0" applyFill="0" applyAlignment="0" applyProtection="0"/>
    <xf numFmtId="0" fontId="33" fillId="0" borderId="0" applyNumberFormat="0" applyFill="0" applyBorder="0" applyAlignment="0" applyProtection="0"/>
    <xf numFmtId="0" fontId="34" fillId="0" borderId="20">
      <alignment horizontal="center"/>
      <protection hidden="1"/>
    </xf>
    <xf numFmtId="0" fontId="35" fillId="0" borderId="0"/>
    <xf numFmtId="43" fontId="35" fillId="0" borderId="0" applyFont="0" applyFill="0" applyBorder="0" applyAlignment="0" applyProtection="0"/>
    <xf numFmtId="9" fontId="35" fillId="0" borderId="0" applyFont="0" applyFill="0" applyBorder="0" applyAlignment="0" applyProtection="0"/>
    <xf numFmtId="0" fontId="35" fillId="0" borderId="0"/>
    <xf numFmtId="0" fontId="11" fillId="12" borderId="0" applyNumberFormat="0" applyBorder="0" applyAlignment="0" applyProtection="0"/>
    <xf numFmtId="0" fontId="11"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11" fillId="21" borderId="0" applyNumberFormat="0" applyBorder="0" applyAlignment="0" applyProtection="0"/>
    <xf numFmtId="0" fontId="11" fillId="15" borderId="0" applyNumberFormat="0" applyBorder="0" applyAlignment="0" applyProtection="0"/>
    <xf numFmtId="0" fontId="11" fillId="19" borderId="0" applyNumberFormat="0" applyBorder="0" applyAlignment="0" applyProtection="0"/>
    <xf numFmtId="0" fontId="11" fillId="22" borderId="0" applyNumberFormat="0" applyBorder="0" applyAlignment="0" applyProtection="0"/>
    <xf numFmtId="43" fontId="12" fillId="0" borderId="0" applyFont="0" applyFill="0" applyBorder="0" applyAlignment="0" applyProtection="0"/>
    <xf numFmtId="0" fontId="26" fillId="24" borderId="0" applyNumberFormat="0" applyBorder="0" applyAlignment="0" applyProtection="0"/>
    <xf numFmtId="0" fontId="12" fillId="0" borderId="0"/>
    <xf numFmtId="0" fontId="9" fillId="0" borderId="0"/>
    <xf numFmtId="0" fontId="12" fillId="18" borderId="18" applyNumberFormat="0" applyFont="0" applyAlignment="0" applyProtection="0"/>
    <xf numFmtId="0" fontId="12" fillId="18" borderId="18" applyNumberFormat="0" applyFont="0" applyAlignment="0" applyProtection="0"/>
    <xf numFmtId="0" fontId="30" fillId="23" borderId="10" applyNumberFormat="0" applyAlignment="0" applyProtection="0"/>
    <xf numFmtId="0" fontId="24" fillId="17" borderId="11" applyNumberFormat="0" applyAlignment="0" applyProtection="0"/>
    <xf numFmtId="0" fontId="24" fillId="17" borderId="11" applyNumberFormat="0" applyAlignment="0" applyProtection="0"/>
    <xf numFmtId="0" fontId="17" fillId="23" borderId="11" applyNumberFormat="0" applyAlignment="0" applyProtection="0"/>
    <xf numFmtId="43" fontId="13" fillId="0" borderId="0" applyFont="0" applyFill="0" applyBorder="0" applyAlignment="0" applyProtection="0"/>
    <xf numFmtId="44" fontId="13" fillId="0" borderId="0" applyFont="0" applyFill="0" applyBorder="0" applyAlignment="0" applyProtection="0"/>
    <xf numFmtId="0" fontId="32" fillId="0" borderId="19" applyNumberFormat="0" applyFill="0" applyAlignment="0" applyProtection="0"/>
    <xf numFmtId="9" fontId="13" fillId="0" borderId="0" applyFont="0" applyFill="0" applyBorder="0" applyAlignment="0" applyProtection="0"/>
    <xf numFmtId="0" fontId="30" fillId="23" borderId="10" applyNumberFormat="0" applyAlignment="0" applyProtection="0"/>
    <xf numFmtId="0" fontId="12" fillId="18" borderId="18" applyNumberFormat="0" applyFont="0" applyAlignment="0" applyProtection="0"/>
    <xf numFmtId="0" fontId="12" fillId="0" borderId="0"/>
    <xf numFmtId="168" fontId="28" fillId="0" borderId="0" applyFont="0" applyFill="0" applyBorder="0" applyAlignment="0" applyProtection="0"/>
    <xf numFmtId="0" fontId="9" fillId="0" borderId="0"/>
    <xf numFmtId="0" fontId="12" fillId="0" borderId="0"/>
    <xf numFmtId="0" fontId="12" fillId="0" borderId="0"/>
    <xf numFmtId="0" fontId="13" fillId="0" borderId="0"/>
    <xf numFmtId="0" fontId="12" fillId="0" borderId="0" applyFont="0" applyFill="0" applyBorder="0" applyAlignment="0" applyProtection="0"/>
    <xf numFmtId="0" fontId="12" fillId="0" borderId="0" applyFont="0" applyFill="0" applyBorder="0" applyAlignment="0" applyProtection="0"/>
    <xf numFmtId="0" fontId="12" fillId="0" borderId="0" applyFont="0" applyFill="0" applyBorder="0" applyAlignment="0" applyProtection="0">
      <alignment horizontal="left"/>
    </xf>
    <xf numFmtId="9" fontId="12" fillId="0" borderId="0" applyFont="0" applyFill="0" applyBorder="0" applyAlignment="0" applyProtection="0"/>
    <xf numFmtId="0" fontId="11" fillId="12" borderId="0" applyNumberFormat="0" applyBorder="0" applyAlignment="0" applyProtection="0"/>
    <xf numFmtId="0" fontId="11"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11" fillId="21" borderId="0" applyNumberFormat="0" applyBorder="0" applyAlignment="0" applyProtection="0"/>
    <xf numFmtId="0" fontId="11" fillId="15" borderId="0" applyNumberFormat="0" applyBorder="0" applyAlignment="0" applyProtection="0"/>
    <xf numFmtId="0" fontId="11" fillId="19" borderId="0" applyNumberFormat="0" applyBorder="0" applyAlignment="0" applyProtection="0"/>
    <xf numFmtId="0" fontId="11" fillId="22" borderId="0" applyNumberFormat="0" applyBorder="0" applyAlignment="0" applyProtection="0"/>
    <xf numFmtId="41" fontId="12" fillId="0" borderId="0" applyFont="0" applyFill="0" applyBorder="0" applyAlignment="0" applyProtection="0"/>
    <xf numFmtId="0" fontId="12" fillId="34" borderId="0" applyNumberFormat="0" applyBorder="0" applyAlignment="0">
      <protection hidden="1"/>
    </xf>
    <xf numFmtId="167" fontId="12" fillId="0" borderId="0" applyFont="0" applyFill="0" applyBorder="0" applyAlignment="0" applyProtection="0"/>
    <xf numFmtId="166" fontId="12" fillId="0" borderId="0" applyFont="0" applyFill="0" applyBorder="0" applyAlignment="0" applyProtection="0"/>
    <xf numFmtId="0" fontId="12" fillId="35" borderId="0" applyNumberFormat="0" applyFont="0" applyBorder="0" applyAlignment="0"/>
    <xf numFmtId="0" fontId="12" fillId="18" borderId="18" applyNumberFormat="0" applyFont="0" applyAlignment="0" applyProtection="0"/>
    <xf numFmtId="0" fontId="9" fillId="0" borderId="0"/>
    <xf numFmtId="0" fontId="12" fillId="0" borderId="0"/>
    <xf numFmtId="0" fontId="17" fillId="23" borderId="11" applyNumberFormat="0" applyAlignment="0" applyProtection="0"/>
    <xf numFmtId="0" fontId="32" fillId="0" borderId="19" applyNumberFormat="0" applyFill="0" applyAlignment="0" applyProtection="0"/>
    <xf numFmtId="0" fontId="17" fillId="23" borderId="11" applyNumberFormat="0" applyAlignment="0" applyProtection="0"/>
    <xf numFmtId="0" fontId="24" fillId="17" borderId="11" applyNumberFormat="0" applyAlignment="0" applyProtection="0"/>
    <xf numFmtId="0" fontId="30" fillId="23" borderId="10" applyNumberFormat="0" applyAlignment="0" applyProtection="0"/>
    <xf numFmtId="0" fontId="12" fillId="18" borderId="18" applyNumberFormat="0" applyFont="0" applyAlignment="0" applyProtection="0"/>
    <xf numFmtId="0" fontId="32" fillId="0" borderId="19" applyNumberFormat="0" applyFill="0" applyAlignment="0" applyProtection="0"/>
    <xf numFmtId="0" fontId="12" fillId="18" borderId="18" applyNumberFormat="0" applyFont="0" applyAlignment="0" applyProtection="0"/>
    <xf numFmtId="0" fontId="9" fillId="0" borderId="0"/>
    <xf numFmtId="0" fontId="13" fillId="0" borderId="0"/>
    <xf numFmtId="0" fontId="9" fillId="0" borderId="0"/>
    <xf numFmtId="0" fontId="9" fillId="0" borderId="0"/>
    <xf numFmtId="0" fontId="9" fillId="0" borderId="0"/>
    <xf numFmtId="0" fontId="11" fillId="12" borderId="0" applyNumberFormat="0" applyBorder="0" applyAlignment="0" applyProtection="0"/>
    <xf numFmtId="0" fontId="11"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11" fillId="21" borderId="0" applyNumberFormat="0" applyBorder="0" applyAlignment="0" applyProtection="0"/>
    <xf numFmtId="0" fontId="11" fillId="15" borderId="0" applyNumberFormat="0" applyBorder="0" applyAlignment="0" applyProtection="0"/>
    <xf numFmtId="0" fontId="11" fillId="19" borderId="0" applyNumberFormat="0" applyBorder="0" applyAlignment="0" applyProtection="0"/>
    <xf numFmtId="0" fontId="11" fillId="22" borderId="0" applyNumberFormat="0" applyBorder="0" applyAlignment="0" applyProtection="0"/>
    <xf numFmtId="0" fontId="14" fillId="25" borderId="0" applyNumberFormat="0" applyBorder="0" applyAlignment="0" applyProtection="0"/>
    <xf numFmtId="0" fontId="14" fillId="20" borderId="0" applyNumberFormat="0" applyBorder="0" applyAlignment="0" applyProtection="0"/>
    <xf numFmtId="0" fontId="14" fillId="21" borderId="0" applyNumberFormat="0" applyBorder="0" applyAlignment="0" applyProtection="0"/>
    <xf numFmtId="0" fontId="14" fillId="26" borderId="0" applyNumberFormat="0" applyBorder="0" applyAlignment="0" applyProtection="0"/>
    <xf numFmtId="0" fontId="14" fillId="27" borderId="0" applyNumberFormat="0" applyBorder="0" applyAlignment="0" applyProtection="0"/>
    <xf numFmtId="0" fontId="14" fillId="28" borderId="0" applyNumberFormat="0" applyBorder="0" applyAlignment="0" applyProtection="0"/>
    <xf numFmtId="0" fontId="14" fillId="29" borderId="0" applyNumberFormat="0" applyBorder="0" applyAlignment="0" applyProtection="0"/>
    <xf numFmtId="0" fontId="14" fillId="30" borderId="0" applyNumberFormat="0" applyBorder="0" applyAlignment="0" applyProtection="0"/>
    <xf numFmtId="0" fontId="14" fillId="31" borderId="0" applyNumberFormat="0" applyBorder="0" applyAlignment="0" applyProtection="0"/>
    <xf numFmtId="0" fontId="14" fillId="26" borderId="0" applyNumberFormat="0" applyBorder="0" applyAlignment="0" applyProtection="0"/>
    <xf numFmtId="0" fontId="14" fillId="27" borderId="0" applyNumberFormat="0" applyBorder="0" applyAlignment="0" applyProtection="0"/>
    <xf numFmtId="0" fontId="14" fillId="32" borderId="0" applyNumberFormat="0" applyBorder="0" applyAlignment="0" applyProtection="0"/>
    <xf numFmtId="0" fontId="30" fillId="23" borderId="10" applyNumberFormat="0" applyAlignment="0" applyProtection="0"/>
    <xf numFmtId="0" fontId="17" fillId="23" borderId="11" applyNumberFormat="0" applyAlignment="0" applyProtection="0"/>
    <xf numFmtId="0" fontId="24" fillId="17" borderId="11" applyNumberFormat="0" applyAlignment="0" applyProtection="0"/>
    <xf numFmtId="0" fontId="32" fillId="0" borderId="19" applyNumberFormat="0" applyFill="0" applyAlignment="0" applyProtection="0"/>
    <xf numFmtId="0" fontId="19" fillId="0" borderId="0" applyNumberFormat="0" applyFill="0" applyBorder="0" applyAlignment="0" applyProtection="0"/>
    <xf numFmtId="0" fontId="20" fillId="14" borderId="0" applyNumberFormat="0" applyBorder="0" applyAlignment="0" applyProtection="0"/>
    <xf numFmtId="0" fontId="36" fillId="0" borderId="0" applyNumberFormat="0" applyFill="0" applyBorder="0" applyAlignment="0" applyProtection="0">
      <alignment vertical="top"/>
      <protection locked="0"/>
    </xf>
    <xf numFmtId="0" fontId="12" fillId="18" borderId="18" applyNumberFormat="0" applyFont="0" applyAlignment="0" applyProtection="0"/>
    <xf numFmtId="0" fontId="15" fillId="13" borderId="0" applyNumberFormat="0" applyBorder="0" applyAlignment="0" applyProtection="0"/>
    <xf numFmtId="0" fontId="31" fillId="0" borderId="0" applyNumberFormat="0" applyFill="0" applyBorder="0" applyAlignment="0" applyProtection="0"/>
    <xf numFmtId="0" fontId="21" fillId="0" borderId="14" applyNumberFormat="0" applyFill="0" applyAlignment="0" applyProtection="0"/>
    <xf numFmtId="0" fontId="22" fillId="0" borderId="15" applyNumberFormat="0" applyFill="0" applyAlignment="0" applyProtection="0"/>
    <xf numFmtId="0" fontId="23" fillId="0" borderId="16" applyNumberFormat="0" applyFill="0" applyAlignment="0" applyProtection="0"/>
    <xf numFmtId="0" fontId="23" fillId="0" borderId="0" applyNumberFormat="0" applyFill="0" applyBorder="0" applyAlignment="0" applyProtection="0"/>
    <xf numFmtId="0" fontId="25" fillId="0" borderId="17" applyNumberFormat="0" applyFill="0" applyAlignment="0" applyProtection="0"/>
    <xf numFmtId="0" fontId="33" fillId="0" borderId="0" applyNumberFormat="0" applyFill="0" applyBorder="0" applyAlignment="0" applyProtection="0"/>
    <xf numFmtId="0" fontId="18" fillId="33" borderId="13" applyNumberFormat="0" applyAlignment="0" applyProtection="0"/>
    <xf numFmtId="0" fontId="13" fillId="0" borderId="0"/>
    <xf numFmtId="9" fontId="11" fillId="0" borderId="0" applyFont="0" applyFill="0" applyBorder="0" applyAlignment="0" applyProtection="0"/>
    <xf numFmtId="0" fontId="12" fillId="18" borderId="18" applyNumberFormat="0" applyFont="0" applyAlignment="0" applyProtection="0"/>
    <xf numFmtId="49" fontId="27" fillId="0" borderId="8" applyNumberFormat="0" applyFont="0" applyFill="0" applyBorder="0" applyProtection="0">
      <alignment horizontal="left" vertical="center" indent="2"/>
    </xf>
    <xf numFmtId="49" fontId="27" fillId="0" borderId="21" applyNumberFormat="0" applyFont="0" applyFill="0" applyBorder="0" applyProtection="0">
      <alignment horizontal="left" vertical="center" indent="5"/>
    </xf>
    <xf numFmtId="44" fontId="12" fillId="0" borderId="0" applyFont="0" applyFill="0" applyBorder="0" applyAlignment="0" applyProtection="0"/>
    <xf numFmtId="0" fontId="37" fillId="0" borderId="0" applyNumberFormat="0" applyFill="0" applyBorder="0" applyAlignment="0" applyProtection="0"/>
    <xf numFmtId="0" fontId="38" fillId="0" borderId="0">
      <alignment vertical="center"/>
    </xf>
    <xf numFmtId="0" fontId="12" fillId="0" borderId="0"/>
    <xf numFmtId="0" fontId="9" fillId="0" borderId="0"/>
    <xf numFmtId="0" fontId="40" fillId="0" borderId="0"/>
    <xf numFmtId="0" fontId="13" fillId="0" borderId="0"/>
    <xf numFmtId="0" fontId="12" fillId="0" borderId="0" applyFont="0" applyFill="0" applyBorder="0" applyAlignment="0" applyProtection="0"/>
    <xf numFmtId="0" fontId="12" fillId="0" borderId="0" applyFont="0" applyFill="0" applyBorder="0" applyAlignment="0" applyProtection="0"/>
    <xf numFmtId="0" fontId="12" fillId="0" borderId="0" applyFont="0" applyFill="0" applyBorder="0" applyAlignment="0" applyProtection="0">
      <alignment horizontal="left"/>
    </xf>
    <xf numFmtId="4" fontId="16" fillId="0" borderId="12" applyFill="0" applyBorder="0" applyProtection="0">
      <alignment horizontal="right" vertical="center"/>
    </xf>
    <xf numFmtId="4" fontId="16" fillId="0" borderId="0" applyFill="0" applyBorder="0" applyProtection="0">
      <alignment horizontal="right" vertical="center"/>
    </xf>
    <xf numFmtId="0" fontId="17" fillId="23" borderId="11" applyNumberFormat="0" applyAlignment="0" applyProtection="0"/>
    <xf numFmtId="43" fontId="12" fillId="0" borderId="0" applyFont="0" applyFill="0" applyBorder="0" applyAlignment="0" applyProtection="0"/>
    <xf numFmtId="0" fontId="41" fillId="0" borderId="0" applyNumberFormat="0" applyFill="0" applyBorder="0" applyAlignment="0" applyProtection="0">
      <alignment vertical="top"/>
      <protection locked="0"/>
    </xf>
    <xf numFmtId="0" fontId="42" fillId="0" borderId="0" applyNumberFormat="0" applyFill="0" applyBorder="0" applyAlignment="0" applyProtection="0">
      <alignment vertical="top"/>
      <protection locked="0"/>
    </xf>
    <xf numFmtId="0" fontId="24" fillId="17" borderId="11" applyNumberFormat="0" applyAlignment="0" applyProtection="0"/>
    <xf numFmtId="0" fontId="12" fillId="18" borderId="18" applyNumberFormat="0" applyFont="0" applyAlignment="0" applyProtection="0"/>
    <xf numFmtId="0" fontId="12" fillId="18" borderId="18" applyNumberFormat="0" applyFont="0" applyAlignment="0" applyProtection="0"/>
    <xf numFmtId="0" fontId="30" fillId="23" borderId="10" applyNumberFormat="0" applyAlignment="0" applyProtection="0"/>
    <xf numFmtId="9" fontId="12" fillId="0" borderId="0" applyFont="0" applyFill="0" applyBorder="0" applyAlignment="0" applyProtection="0"/>
    <xf numFmtId="9" fontId="9" fillId="0" borderId="0" applyFont="0" applyFill="0" applyBorder="0" applyAlignment="0" applyProtection="0"/>
    <xf numFmtId="0" fontId="9" fillId="0" borderId="0"/>
    <xf numFmtId="0" fontId="43" fillId="0" borderId="0"/>
    <xf numFmtId="0" fontId="35" fillId="0" borderId="0"/>
    <xf numFmtId="0" fontId="12" fillId="0" borderId="0"/>
    <xf numFmtId="0" fontId="9" fillId="0" borderId="0"/>
    <xf numFmtId="0" fontId="9"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9" fillId="0" borderId="0"/>
    <xf numFmtId="0" fontId="32" fillId="0" borderId="19" applyNumberFormat="0" applyFill="0" applyAlignment="0" applyProtection="0"/>
    <xf numFmtId="0" fontId="13" fillId="0" borderId="0"/>
    <xf numFmtId="4" fontId="27" fillId="0" borderId="24" applyFill="0" applyBorder="0" applyProtection="0">
      <alignment horizontal="right" vertical="center"/>
    </xf>
    <xf numFmtId="0" fontId="17" fillId="23" borderId="11" applyNumberFormat="0" applyAlignment="0" applyProtection="0"/>
    <xf numFmtId="0" fontId="24" fillId="17" borderId="11" applyNumberFormat="0" applyAlignment="0" applyProtection="0"/>
    <xf numFmtId="0" fontId="17" fillId="23" borderId="11" applyNumberFormat="0" applyAlignment="0" applyProtection="0"/>
    <xf numFmtId="0" fontId="9" fillId="0" borderId="0"/>
    <xf numFmtId="0" fontId="9" fillId="0" borderId="0"/>
    <xf numFmtId="0" fontId="32" fillId="0" borderId="19" applyNumberFormat="0" applyFill="0" applyAlignment="0" applyProtection="0"/>
    <xf numFmtId="0" fontId="30" fillId="23" borderId="22" applyNumberFormat="0" applyAlignment="0" applyProtection="0"/>
    <xf numFmtId="0" fontId="32" fillId="0" borderId="19" applyNumberFormat="0" applyFill="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12" fillId="0" borderId="0"/>
    <xf numFmtId="0" fontId="30" fillId="23" borderId="22" applyNumberFormat="0" applyAlignment="0" applyProtection="0"/>
    <xf numFmtId="0" fontId="12" fillId="18" borderId="23" applyNumberFormat="0" applyFont="0" applyAlignment="0" applyProtection="0"/>
    <xf numFmtId="4" fontId="27" fillId="0" borderId="8" applyFill="0" applyBorder="0" applyProtection="0">
      <alignment horizontal="right" vertical="center"/>
    </xf>
    <xf numFmtId="49" fontId="29" fillId="0" borderId="8">
      <alignment horizontal="right" vertical="center"/>
    </xf>
    <xf numFmtId="49" fontId="29" fillId="0" borderId="8">
      <alignment horizontal="right" vertical="center"/>
    </xf>
    <xf numFmtId="0" fontId="9" fillId="0" borderId="0"/>
    <xf numFmtId="0" fontId="9" fillId="0" borderId="0"/>
    <xf numFmtId="0" fontId="9" fillId="0" borderId="0"/>
    <xf numFmtId="0" fontId="32" fillId="0" borderId="19" applyNumberFormat="0" applyFill="0" applyAlignment="0" applyProtection="0"/>
    <xf numFmtId="49" fontId="29" fillId="0" borderId="8">
      <alignment horizontal="right" vertical="center"/>
    </xf>
    <xf numFmtId="0" fontId="12" fillId="18" borderId="23" applyNumberFormat="0" applyFont="0" applyAlignment="0" applyProtection="0"/>
    <xf numFmtId="4" fontId="27" fillId="0" borderId="8" applyFill="0" applyBorder="0" applyProtection="0">
      <alignment horizontal="right" vertical="center"/>
    </xf>
    <xf numFmtId="0" fontId="17" fillId="23" borderId="11" applyNumberFormat="0" applyAlignment="0" applyProtection="0"/>
    <xf numFmtId="0" fontId="9" fillId="0" borderId="0"/>
    <xf numFmtId="49" fontId="29" fillId="0" borderId="8">
      <alignment horizontal="right" vertical="center"/>
    </xf>
    <xf numFmtId="0" fontId="24" fillId="17" borderId="11" applyNumberFormat="0" applyAlignment="0" applyProtection="0"/>
    <xf numFmtId="0" fontId="12" fillId="18" borderId="23" applyNumberFormat="0" applyFont="0" applyAlignment="0" applyProtection="0"/>
    <xf numFmtId="0" fontId="9" fillId="0" borderId="0"/>
    <xf numFmtId="0" fontId="30" fillId="23" borderId="22" applyNumberFormat="0" applyAlignment="0" applyProtection="0"/>
    <xf numFmtId="0" fontId="9" fillId="0" borderId="0"/>
    <xf numFmtId="0" fontId="9" fillId="0" borderId="0"/>
    <xf numFmtId="0" fontId="9" fillId="0" borderId="0"/>
    <xf numFmtId="0" fontId="9" fillId="0" borderId="0"/>
    <xf numFmtId="0" fontId="17" fillId="23" borderId="11" applyNumberFormat="0" applyAlignment="0" applyProtection="0"/>
    <xf numFmtId="0" fontId="24" fillId="17" borderId="11" applyNumberFormat="0" applyAlignment="0" applyProtection="0"/>
    <xf numFmtId="0" fontId="12" fillId="18" borderId="23" applyNumberFormat="0" applyFont="0" applyAlignment="0" applyProtection="0"/>
    <xf numFmtId="0" fontId="12" fillId="18" borderId="23" applyNumberFormat="0" applyFont="0" applyAlignment="0" applyProtection="0"/>
    <xf numFmtId="0" fontId="30" fillId="23" borderId="22" applyNumberFormat="0" applyAlignment="0" applyProtection="0"/>
    <xf numFmtId="0" fontId="32" fillId="0" borderId="19" applyNumberFormat="0" applyFill="0" applyAlignment="0" applyProtection="0"/>
    <xf numFmtId="0" fontId="9" fillId="0" borderId="0"/>
    <xf numFmtId="0" fontId="45" fillId="0" borderId="0"/>
    <xf numFmtId="0" fontId="46" fillId="11" borderId="0" applyNumberFormat="0" applyBorder="0" applyAlignment="0" applyProtection="0"/>
    <xf numFmtId="0" fontId="9" fillId="0" borderId="0"/>
    <xf numFmtId="0" fontId="9" fillId="0" borderId="0"/>
    <xf numFmtId="0" fontId="9" fillId="0" borderId="0"/>
    <xf numFmtId="0" fontId="35" fillId="0" borderId="0"/>
    <xf numFmtId="43" fontId="35" fillId="0" borderId="0" applyFont="0" applyFill="0" applyBorder="0" applyAlignment="0" applyProtection="0"/>
    <xf numFmtId="9" fontId="35" fillId="0" borderId="0" applyFont="0" applyFill="0" applyBorder="0" applyAlignment="0" applyProtection="0"/>
    <xf numFmtId="0" fontId="35" fillId="0" borderId="0"/>
    <xf numFmtId="0" fontId="9" fillId="0" borderId="0"/>
    <xf numFmtId="0" fontId="12" fillId="18" borderId="18" applyNumberFormat="0" applyFont="0" applyAlignment="0" applyProtection="0"/>
    <xf numFmtId="0" fontId="30" fillId="23" borderId="10" applyNumberFormat="0" applyAlignment="0" applyProtection="0"/>
    <xf numFmtId="0" fontId="32" fillId="0" borderId="19" applyNumberFormat="0" applyFill="0" applyAlignment="0" applyProtection="0"/>
    <xf numFmtId="0" fontId="12" fillId="0" borderId="0"/>
    <xf numFmtId="0" fontId="9" fillId="0" borderId="0"/>
    <xf numFmtId="0" fontId="12" fillId="0" borderId="0"/>
    <xf numFmtId="9" fontId="12" fillId="0" borderId="0" applyFont="0" applyFill="0" applyBorder="0" applyAlignment="0" applyProtection="0"/>
    <xf numFmtId="0" fontId="9" fillId="0" borderId="0"/>
    <xf numFmtId="0" fontId="17" fillId="23" borderId="11" applyNumberFormat="0" applyAlignment="0" applyProtection="0"/>
    <xf numFmtId="0" fontId="24" fillId="17" borderId="11" applyNumberFormat="0" applyAlignment="0" applyProtection="0"/>
    <xf numFmtId="0" fontId="12" fillId="18" borderId="18" applyNumberFormat="0" applyFont="0" applyAlignment="0" applyProtection="0"/>
    <xf numFmtId="0" fontId="44" fillId="0" borderId="0" applyNumberFormat="0" applyFill="0" applyBorder="0" applyAlignment="0" applyProtection="0">
      <alignment vertical="top"/>
      <protection locked="0"/>
    </xf>
    <xf numFmtId="0" fontId="12" fillId="0" borderId="0"/>
    <xf numFmtId="0" fontId="9" fillId="0" borderId="0"/>
    <xf numFmtId="0" fontId="24" fillId="17" borderId="11" applyNumberFormat="0" applyAlignment="0" applyProtection="0"/>
    <xf numFmtId="0" fontId="9" fillId="0" borderId="0"/>
    <xf numFmtId="0" fontId="12" fillId="18" borderId="18" applyNumberFormat="0" applyFont="0" applyAlignment="0" applyProtection="0"/>
    <xf numFmtId="0" fontId="30" fillId="23" borderId="10" applyNumberFormat="0" applyAlignment="0" applyProtection="0"/>
    <xf numFmtId="0" fontId="24" fillId="17" borderId="11" applyNumberFormat="0" applyAlignment="0" applyProtection="0"/>
    <xf numFmtId="0" fontId="17" fillId="23" borderId="11" applyNumberFormat="0" applyAlignment="0" applyProtection="0"/>
    <xf numFmtId="0" fontId="32" fillId="0" borderId="19" applyNumberFormat="0" applyFill="0" applyAlignment="0" applyProtection="0"/>
    <xf numFmtId="0" fontId="30" fillId="23" borderId="10" applyNumberFormat="0" applyAlignment="0" applyProtection="0"/>
    <xf numFmtId="0" fontId="12" fillId="18" borderId="18" applyNumberFormat="0" applyFont="0" applyAlignment="0" applyProtection="0"/>
    <xf numFmtId="0" fontId="9" fillId="0" borderId="0"/>
    <xf numFmtId="0" fontId="12" fillId="18" borderId="18" applyNumberFormat="0" applyFont="0" applyAlignment="0" applyProtection="0"/>
    <xf numFmtId="0" fontId="9" fillId="0" borderId="0"/>
    <xf numFmtId="0" fontId="17" fillId="23" borderId="11" applyNumberFormat="0" applyAlignment="0" applyProtection="0"/>
    <xf numFmtId="0" fontId="32" fillId="0" borderId="19" applyNumberFormat="0" applyFill="0" applyAlignment="0" applyProtection="0"/>
    <xf numFmtId="0" fontId="24" fillId="17" borderId="11" applyNumberFormat="0" applyAlignment="0" applyProtection="0"/>
    <xf numFmtId="0" fontId="12" fillId="18" borderId="18" applyNumberFormat="0" applyFont="0" applyAlignment="0" applyProtection="0"/>
    <xf numFmtId="0" fontId="12" fillId="18" borderId="18" applyNumberFormat="0" applyFont="0" applyAlignment="0" applyProtection="0"/>
    <xf numFmtId="0" fontId="9" fillId="0" borderId="0"/>
    <xf numFmtId="0" fontId="13" fillId="0" borderId="0"/>
    <xf numFmtId="0" fontId="9" fillId="0" borderId="0"/>
    <xf numFmtId="0" fontId="9" fillId="0" borderId="0"/>
    <xf numFmtId="0" fontId="9" fillId="0" borderId="0"/>
    <xf numFmtId="0" fontId="39" fillId="0" borderId="0" applyNumberFormat="0" applyFill="0" applyBorder="0" applyAlignment="0" applyProtection="0">
      <alignment vertical="top"/>
      <protection locked="0"/>
    </xf>
    <xf numFmtId="0" fontId="12" fillId="18" borderId="23" applyNumberFormat="0" applyFont="0" applyAlignment="0" applyProtection="0"/>
    <xf numFmtId="0" fontId="12" fillId="0" borderId="0"/>
    <xf numFmtId="0" fontId="9" fillId="0" borderId="0"/>
    <xf numFmtId="4" fontId="16" fillId="0" borderId="12" applyFill="0" applyBorder="0" applyProtection="0">
      <alignment horizontal="right" vertical="center"/>
    </xf>
    <xf numFmtId="0" fontId="17" fillId="23" borderId="11" applyNumberFormat="0" applyAlignment="0" applyProtection="0"/>
    <xf numFmtId="0" fontId="24" fillId="17" borderId="11" applyNumberFormat="0" applyAlignment="0" applyProtection="0"/>
    <xf numFmtId="0" fontId="12" fillId="18" borderId="18" applyNumberFormat="0" applyFont="0" applyAlignment="0" applyProtection="0"/>
    <xf numFmtId="0" fontId="12" fillId="18" borderId="18" applyNumberFormat="0" applyFont="0" applyAlignment="0" applyProtection="0"/>
    <xf numFmtId="0" fontId="30" fillId="23" borderId="10" applyNumberFormat="0" applyAlignment="0" applyProtection="0"/>
    <xf numFmtId="9" fontId="9" fillId="0" borderId="0" applyFont="0" applyFill="0" applyBorder="0" applyAlignment="0" applyProtection="0"/>
    <xf numFmtId="0" fontId="9" fillId="0" borderId="0"/>
    <xf numFmtId="0" fontId="35"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32" fillId="0" borderId="19" applyNumberFormat="0" applyFill="0" applyAlignment="0" applyProtection="0"/>
    <xf numFmtId="0" fontId="17" fillId="23" borderId="11" applyNumberFormat="0" applyAlignment="0" applyProtection="0"/>
    <xf numFmtId="0" fontId="12" fillId="18" borderId="23" applyNumberFormat="0" applyFont="0" applyAlignment="0" applyProtection="0"/>
    <xf numFmtId="0" fontId="12" fillId="18" borderId="23" applyNumberFormat="0" applyFont="0" applyAlignment="0" applyProtection="0"/>
    <xf numFmtId="0" fontId="35" fillId="0" borderId="0"/>
    <xf numFmtId="0" fontId="12" fillId="18" borderId="23" applyNumberFormat="0" applyFont="0" applyAlignment="0" applyProtection="0"/>
    <xf numFmtId="0" fontId="12" fillId="18" borderId="23" applyNumberFormat="0" applyFont="0" applyAlignment="0" applyProtection="0"/>
    <xf numFmtId="0" fontId="24" fillId="17" borderId="11" applyNumberFormat="0" applyAlignment="0" applyProtection="0"/>
    <xf numFmtId="4" fontId="27" fillId="0" borderId="8" applyFill="0" applyBorder="0" applyProtection="0">
      <alignment horizontal="right" vertical="center"/>
    </xf>
    <xf numFmtId="0" fontId="32" fillId="0" borderId="19" applyNumberFormat="0" applyFill="0" applyAlignment="0" applyProtection="0"/>
    <xf numFmtId="49" fontId="29" fillId="0" borderId="8">
      <alignment horizontal="right" vertical="center"/>
    </xf>
    <xf numFmtId="0" fontId="17" fillId="23" borderId="11" applyNumberFormat="0" applyAlignment="0" applyProtection="0"/>
    <xf numFmtId="0" fontId="12" fillId="18" borderId="23" applyNumberFormat="0" applyFont="0" applyAlignment="0" applyProtection="0"/>
    <xf numFmtId="0" fontId="24" fillId="17" borderId="11" applyNumberFormat="0" applyAlignment="0" applyProtection="0"/>
    <xf numFmtId="0" fontId="12" fillId="18" borderId="23" applyNumberFormat="0" applyFont="0" applyAlignment="0" applyProtection="0"/>
    <xf numFmtId="0" fontId="12" fillId="18" borderId="23" applyNumberFormat="0" applyFont="0" applyAlignment="0" applyProtection="0"/>
    <xf numFmtId="0" fontId="30" fillId="23" borderId="22" applyNumberFormat="0" applyAlignment="0" applyProtection="0"/>
    <xf numFmtId="4" fontId="27" fillId="0" borderId="8" applyFill="0" applyBorder="0" applyProtection="0">
      <alignment horizontal="right" vertical="center"/>
    </xf>
    <xf numFmtId="49" fontId="29" fillId="0" borderId="8">
      <alignment horizontal="right" vertical="center"/>
    </xf>
    <xf numFmtId="0" fontId="17" fillId="23" borderId="11" applyNumberFormat="0" applyAlignment="0" applyProtection="0"/>
    <xf numFmtId="0" fontId="12" fillId="18" borderId="23" applyNumberFormat="0" applyFont="0" applyAlignment="0" applyProtection="0"/>
    <xf numFmtId="0" fontId="30" fillId="23" borderId="22" applyNumberFormat="0" applyAlignment="0" applyProtection="0"/>
    <xf numFmtId="0" fontId="32" fillId="0" borderId="19" applyNumberFormat="0" applyFill="0" applyAlignment="0" applyProtection="0"/>
    <xf numFmtId="0" fontId="30" fillId="23" borderId="22" applyNumberFormat="0" applyAlignment="0" applyProtection="0"/>
    <xf numFmtId="0" fontId="12" fillId="18" borderId="23" applyNumberFormat="0" applyFont="0" applyAlignment="0" applyProtection="0"/>
    <xf numFmtId="0" fontId="12" fillId="18" borderId="23" applyNumberFormat="0" applyFont="0" applyAlignment="0" applyProtection="0"/>
    <xf numFmtId="0" fontId="24" fillId="17" borderId="11" applyNumberFormat="0" applyAlignment="0" applyProtection="0"/>
    <xf numFmtId="0" fontId="23" fillId="0" borderId="16" applyNumberFormat="0" applyFill="0" applyAlignment="0" applyProtection="0"/>
    <xf numFmtId="0" fontId="24" fillId="17" borderId="11" applyNumberFormat="0" applyAlignment="0" applyProtection="0"/>
    <xf numFmtId="0" fontId="12" fillId="18" borderId="23" applyNumberFormat="0" applyFont="0" applyAlignment="0" applyProtection="0"/>
    <xf numFmtId="0" fontId="24" fillId="17" borderId="11" applyNumberFormat="0" applyAlignment="0" applyProtection="0"/>
    <xf numFmtId="0" fontId="17" fillId="23" borderId="11" applyNumberFormat="0" applyAlignment="0" applyProtection="0"/>
    <xf numFmtId="0" fontId="24" fillId="17" borderId="11" applyNumberFormat="0" applyAlignment="0" applyProtection="0"/>
    <xf numFmtId="0" fontId="12" fillId="18" borderId="23" applyNumberFormat="0" applyFont="0" applyAlignment="0" applyProtection="0"/>
    <xf numFmtId="0" fontId="12" fillId="18" borderId="23" applyNumberFormat="0" applyFont="0" applyAlignment="0" applyProtection="0"/>
    <xf numFmtId="0" fontId="30" fillId="23" borderId="22" applyNumberFormat="0" applyAlignment="0" applyProtection="0"/>
    <xf numFmtId="49" fontId="29" fillId="0" borderId="8">
      <alignment horizontal="right" vertical="center"/>
    </xf>
    <xf numFmtId="0" fontId="24" fillId="17" borderId="11" applyNumberFormat="0" applyAlignment="0" applyProtection="0"/>
    <xf numFmtId="0" fontId="32" fillId="0" borderId="19" applyNumberFormat="0" applyFill="0" applyAlignment="0" applyProtection="0"/>
    <xf numFmtId="0" fontId="32" fillId="0" borderId="19" applyNumberFormat="0" applyFill="0" applyAlignment="0" applyProtection="0"/>
    <xf numFmtId="49" fontId="29" fillId="0" borderId="8">
      <alignment horizontal="right" vertical="center"/>
    </xf>
    <xf numFmtId="0" fontId="30" fillId="23" borderId="22" applyNumberFormat="0" applyAlignment="0" applyProtection="0"/>
    <xf numFmtId="0" fontId="12" fillId="18" borderId="23" applyNumberFormat="0" applyFont="0" applyAlignment="0" applyProtection="0"/>
    <xf numFmtId="0" fontId="30" fillId="23" borderId="22" applyNumberFormat="0" applyAlignment="0" applyProtection="0"/>
    <xf numFmtId="0" fontId="17" fillId="23" borderId="11" applyNumberFormat="0" applyAlignment="0" applyProtection="0"/>
    <xf numFmtId="0" fontId="32" fillId="0" borderId="19" applyNumberFormat="0" applyFill="0" applyAlignment="0" applyProtection="0"/>
    <xf numFmtId="0" fontId="12" fillId="18" borderId="23" applyNumberFormat="0" applyFont="0" applyAlignment="0" applyProtection="0"/>
    <xf numFmtId="0" fontId="12" fillId="18" borderId="23" applyNumberFormat="0" applyFont="0" applyAlignment="0" applyProtection="0"/>
    <xf numFmtId="0" fontId="23" fillId="0" borderId="16" applyNumberFormat="0" applyFill="0" applyAlignment="0" applyProtection="0"/>
    <xf numFmtId="0" fontId="32" fillId="0" borderId="19" applyNumberFormat="0" applyFill="0" applyAlignment="0" applyProtection="0"/>
    <xf numFmtId="0" fontId="12" fillId="18" borderId="23" applyNumberFormat="0" applyFont="0" applyAlignment="0" applyProtection="0"/>
    <xf numFmtId="0" fontId="30" fillId="23" borderId="22" applyNumberFormat="0" applyAlignment="0" applyProtection="0"/>
    <xf numFmtId="0" fontId="17" fillId="23" borderId="11" applyNumberFormat="0" applyAlignment="0" applyProtection="0"/>
    <xf numFmtId="0" fontId="17" fillId="23" borderId="11" applyNumberFormat="0" applyAlignment="0" applyProtection="0"/>
    <xf numFmtId="0" fontId="24" fillId="17" borderId="11" applyNumberFormat="0" applyAlignment="0" applyProtection="0"/>
    <xf numFmtId="0" fontId="30" fillId="23" borderId="22" applyNumberFormat="0" applyAlignment="0" applyProtection="0"/>
    <xf numFmtId="0" fontId="32" fillId="0" borderId="19" applyNumberFormat="0" applyFill="0" applyAlignment="0" applyProtection="0"/>
    <xf numFmtId="0" fontId="12" fillId="18" borderId="23" applyNumberFormat="0" applyFont="0" applyAlignment="0" applyProtection="0"/>
    <xf numFmtId="0" fontId="12" fillId="18" borderId="23" applyNumberFormat="0" applyFont="0" applyAlignment="0" applyProtection="0"/>
    <xf numFmtId="0" fontId="30" fillId="23" borderId="22" applyNumberFormat="0" applyAlignment="0" applyProtection="0"/>
    <xf numFmtId="0" fontId="24" fillId="17" borderId="11" applyNumberFormat="0" applyAlignment="0" applyProtection="0"/>
    <xf numFmtId="0" fontId="17" fillId="23" borderId="11" applyNumberFormat="0" applyAlignment="0" applyProtection="0"/>
    <xf numFmtId="0" fontId="32" fillId="0" borderId="19" applyNumberFormat="0" applyFill="0" applyAlignment="0" applyProtection="0"/>
    <xf numFmtId="0" fontId="30" fillId="23" borderId="22" applyNumberFormat="0" applyAlignment="0" applyProtection="0"/>
    <xf numFmtId="0" fontId="12" fillId="18" borderId="23" applyNumberFormat="0" applyFont="0" applyAlignment="0" applyProtection="0"/>
    <xf numFmtId="0" fontId="12" fillId="18" borderId="23" applyNumberFormat="0" applyFont="0" applyAlignment="0" applyProtection="0"/>
    <xf numFmtId="0" fontId="17" fillId="23" borderId="11" applyNumberFormat="0" applyAlignment="0" applyProtection="0"/>
    <xf numFmtId="0" fontId="32" fillId="0" borderId="19" applyNumberFormat="0" applyFill="0" applyAlignment="0" applyProtection="0"/>
    <xf numFmtId="0" fontId="24" fillId="17" borderId="11" applyNumberFormat="0" applyAlignment="0" applyProtection="0"/>
    <xf numFmtId="0" fontId="12" fillId="18" borderId="23" applyNumberFormat="0" applyFont="0" applyAlignment="0" applyProtection="0"/>
    <xf numFmtId="0" fontId="12" fillId="18" borderId="23" applyNumberFormat="0" applyFont="0" applyAlignment="0" applyProtection="0"/>
    <xf numFmtId="0" fontId="30" fillId="23" borderId="22" applyNumberFormat="0" applyAlignment="0" applyProtection="0"/>
    <xf numFmtId="0" fontId="17" fillId="23" borderId="11" applyNumberFormat="0" applyAlignment="0" applyProtection="0"/>
    <xf numFmtId="0" fontId="24" fillId="17" borderId="11" applyNumberFormat="0" applyAlignment="0" applyProtection="0"/>
    <xf numFmtId="0" fontId="32" fillId="0" borderId="19" applyNumberFormat="0" applyFill="0" applyAlignment="0" applyProtection="0"/>
    <xf numFmtId="0" fontId="32" fillId="0" borderId="19" applyNumberFormat="0" applyFill="0" applyAlignment="0" applyProtection="0"/>
    <xf numFmtId="0" fontId="12" fillId="18" borderId="23" applyNumberFormat="0" applyFont="0" applyAlignment="0" applyProtection="0"/>
    <xf numFmtId="0" fontId="12" fillId="18" borderId="23" applyNumberFormat="0" applyFont="0" applyAlignment="0" applyProtection="0"/>
    <xf numFmtId="49" fontId="27" fillId="0" borderId="8" applyNumberFormat="0" applyFont="0" applyFill="0" applyBorder="0" applyProtection="0">
      <alignment horizontal="left" vertical="center" indent="2"/>
    </xf>
    <xf numFmtId="0" fontId="23" fillId="0" borderId="16" applyNumberFormat="0" applyFill="0" applyAlignment="0" applyProtection="0"/>
    <xf numFmtId="0" fontId="32" fillId="0" borderId="19" applyNumberFormat="0" applyFill="0" applyAlignment="0" applyProtection="0"/>
    <xf numFmtId="0" fontId="17" fillId="23" borderId="11" applyNumberFormat="0" applyAlignment="0" applyProtection="0"/>
    <xf numFmtId="0" fontId="24" fillId="17" borderId="11" applyNumberFormat="0" applyAlignment="0" applyProtection="0"/>
    <xf numFmtId="0" fontId="12" fillId="18" borderId="23" applyNumberFormat="0" applyFont="0" applyAlignment="0" applyProtection="0"/>
    <xf numFmtId="0" fontId="12" fillId="18" borderId="23" applyNumberFormat="0" applyFont="0" applyAlignment="0" applyProtection="0"/>
    <xf numFmtId="0" fontId="30" fillId="23" borderId="22" applyNumberFormat="0" applyAlignment="0" applyProtection="0"/>
    <xf numFmtId="0" fontId="32" fillId="0" borderId="19" applyNumberFormat="0" applyFill="0" applyAlignment="0" applyProtection="0"/>
    <xf numFmtId="0" fontId="17" fillId="23" borderId="11" applyNumberFormat="0" applyAlignment="0" applyProtection="0"/>
    <xf numFmtId="0" fontId="23" fillId="0" borderId="16" applyNumberFormat="0" applyFill="0" applyAlignment="0" applyProtection="0"/>
    <xf numFmtId="0" fontId="17" fillId="23" borderId="11" applyNumberFormat="0" applyAlignment="0" applyProtection="0"/>
    <xf numFmtId="0" fontId="30" fillId="23" borderId="22" applyNumberFormat="0" applyAlignment="0" applyProtection="0"/>
    <xf numFmtId="0" fontId="24" fillId="17" borderId="11" applyNumberFormat="0" applyAlignment="0" applyProtection="0"/>
    <xf numFmtId="0" fontId="17" fillId="23" borderId="11" applyNumberFormat="0" applyAlignment="0" applyProtection="0"/>
    <xf numFmtId="0" fontId="24" fillId="17" borderId="11" applyNumberFormat="0" applyAlignment="0" applyProtection="0"/>
    <xf numFmtId="0" fontId="12" fillId="18" borderId="23" applyNumberFormat="0" applyFont="0" applyAlignment="0" applyProtection="0"/>
    <xf numFmtId="0" fontId="12" fillId="18" borderId="23" applyNumberFormat="0" applyFont="0" applyAlignment="0" applyProtection="0"/>
    <xf numFmtId="0" fontId="30" fillId="23" borderId="22" applyNumberFormat="0" applyAlignment="0" applyProtection="0"/>
    <xf numFmtId="0" fontId="32" fillId="0" borderId="19" applyNumberFormat="0" applyFill="0" applyAlignment="0" applyProtection="0"/>
    <xf numFmtId="0" fontId="30" fillId="23" borderId="22" applyNumberFormat="0" applyAlignment="0" applyProtection="0"/>
    <xf numFmtId="0" fontId="17" fillId="23" borderId="11" applyNumberFormat="0" applyAlignment="0" applyProtection="0"/>
    <xf numFmtId="0" fontId="24" fillId="17" borderId="11" applyNumberFormat="0" applyAlignment="0" applyProtection="0"/>
    <xf numFmtId="0" fontId="32" fillId="0" borderId="19" applyNumberFormat="0" applyFill="0" applyAlignment="0" applyProtection="0"/>
    <xf numFmtId="0" fontId="12" fillId="18" borderId="23" applyNumberFormat="0" applyFont="0" applyAlignment="0" applyProtection="0"/>
    <xf numFmtId="0" fontId="23" fillId="0" borderId="16" applyNumberFormat="0" applyFill="0" applyAlignment="0" applyProtection="0"/>
    <xf numFmtId="0" fontId="12" fillId="18" borderId="23" applyNumberFormat="0" applyFont="0" applyAlignment="0" applyProtection="0"/>
    <xf numFmtId="0" fontId="12" fillId="18" borderId="23" applyNumberFormat="0" applyFont="0" applyAlignment="0" applyProtection="0"/>
    <xf numFmtId="0" fontId="30" fillId="23" borderId="22" applyNumberFormat="0" applyAlignment="0" applyProtection="0"/>
    <xf numFmtId="0" fontId="24" fillId="17" borderId="11" applyNumberFormat="0" applyAlignment="0" applyProtection="0"/>
    <xf numFmtId="0" fontId="32" fillId="0" borderId="19" applyNumberFormat="0" applyFill="0" applyAlignment="0" applyProtection="0"/>
    <xf numFmtId="0" fontId="17" fillId="23" borderId="11" applyNumberFormat="0" applyAlignment="0" applyProtection="0"/>
    <xf numFmtId="0" fontId="17" fillId="23" borderId="11" applyNumberFormat="0" applyAlignment="0" applyProtection="0"/>
    <xf numFmtId="0" fontId="24" fillId="17" borderId="11" applyNumberFormat="0" applyAlignment="0" applyProtection="0"/>
    <xf numFmtId="0" fontId="30" fillId="23" borderId="22" applyNumberFormat="0" applyAlignment="0" applyProtection="0"/>
    <xf numFmtId="0" fontId="32" fillId="0" borderId="19" applyNumberFormat="0" applyFill="0" applyAlignment="0" applyProtection="0"/>
    <xf numFmtId="0" fontId="12" fillId="18" borderId="23" applyNumberFormat="0" applyFont="0" applyAlignment="0" applyProtection="0"/>
    <xf numFmtId="0" fontId="12" fillId="18" borderId="23" applyNumberFormat="0" applyFont="0" applyAlignment="0" applyProtection="0"/>
    <xf numFmtId="0" fontId="30" fillId="23" borderId="22" applyNumberFormat="0" applyAlignment="0" applyProtection="0"/>
    <xf numFmtId="0" fontId="24" fillId="17" borderId="11" applyNumberFormat="0" applyAlignment="0" applyProtection="0"/>
    <xf numFmtId="0" fontId="17" fillId="23" borderId="11" applyNumberFormat="0" applyAlignment="0" applyProtection="0"/>
    <xf numFmtId="0" fontId="32" fillId="0" borderId="19" applyNumberFormat="0" applyFill="0" applyAlignment="0" applyProtection="0"/>
    <xf numFmtId="0" fontId="30" fillId="23" borderId="22" applyNumberFormat="0" applyAlignment="0" applyProtection="0"/>
    <xf numFmtId="0" fontId="12" fillId="18" borderId="23" applyNumberFormat="0" applyFont="0" applyAlignment="0" applyProtection="0"/>
    <xf numFmtId="0" fontId="12" fillId="18" borderId="23" applyNumberFormat="0" applyFont="0" applyAlignment="0" applyProtection="0"/>
    <xf numFmtId="0" fontId="17" fillId="23" borderId="11" applyNumberFormat="0" applyAlignment="0" applyProtection="0"/>
    <xf numFmtId="0" fontId="32" fillId="0" borderId="19" applyNumberFormat="0" applyFill="0" applyAlignment="0" applyProtection="0"/>
    <xf numFmtId="0" fontId="24" fillId="17" borderId="11" applyNumberFormat="0" applyAlignment="0" applyProtection="0"/>
    <xf numFmtId="0" fontId="12" fillId="18" borderId="23" applyNumberFormat="0" applyFont="0" applyAlignment="0" applyProtection="0"/>
    <xf numFmtId="0" fontId="12" fillId="18" borderId="23" applyNumberFormat="0" applyFont="0" applyAlignment="0" applyProtection="0"/>
    <xf numFmtId="0" fontId="30" fillId="23" borderId="22" applyNumberFormat="0" applyAlignment="0" applyProtection="0"/>
    <xf numFmtId="0" fontId="17" fillId="23" borderId="11" applyNumberFormat="0" applyAlignment="0" applyProtection="0"/>
    <xf numFmtId="0" fontId="24" fillId="17" borderId="11" applyNumberFormat="0" applyAlignment="0" applyProtection="0"/>
    <xf numFmtId="0" fontId="32" fillId="0" borderId="19" applyNumberFormat="0" applyFill="0" applyAlignment="0" applyProtection="0"/>
    <xf numFmtId="0" fontId="12" fillId="18" borderId="23" applyNumberFormat="0" applyFont="0" applyAlignment="0" applyProtection="0"/>
    <xf numFmtId="0" fontId="23" fillId="0" borderId="16" applyNumberFormat="0" applyFill="0" applyAlignment="0" applyProtection="0"/>
    <xf numFmtId="0" fontId="12" fillId="18" borderId="23" applyNumberFormat="0" applyFont="0" applyAlignment="0" applyProtection="0"/>
    <xf numFmtId="0" fontId="17" fillId="23" borderId="11" applyNumberFormat="0" applyAlignment="0" applyProtection="0"/>
    <xf numFmtId="0" fontId="24" fillId="17" borderId="11" applyNumberFormat="0" applyAlignment="0" applyProtection="0"/>
    <xf numFmtId="0" fontId="12" fillId="18" borderId="23" applyNumberFormat="0" applyFont="0" applyAlignment="0" applyProtection="0"/>
    <xf numFmtId="0" fontId="12" fillId="18" borderId="23" applyNumberFormat="0" applyFont="0" applyAlignment="0" applyProtection="0"/>
    <xf numFmtId="0" fontId="30" fillId="23" borderId="22" applyNumberFormat="0" applyAlignment="0" applyProtection="0"/>
    <xf numFmtId="0" fontId="32" fillId="0" borderId="19" applyNumberFormat="0" applyFill="0" applyAlignment="0" applyProtection="0"/>
    <xf numFmtId="0" fontId="12" fillId="18" borderId="23" applyNumberFormat="0" applyFont="0" applyAlignment="0" applyProtection="0"/>
    <xf numFmtId="49" fontId="29" fillId="0" borderId="24">
      <alignment horizontal="right" vertical="center"/>
    </xf>
    <xf numFmtId="49" fontId="29" fillId="0" borderId="24">
      <alignment horizontal="right" vertical="center"/>
    </xf>
    <xf numFmtId="0" fontId="32" fillId="0" borderId="19" applyNumberFormat="0" applyFill="0" applyAlignment="0" applyProtection="0"/>
    <xf numFmtId="49" fontId="29" fillId="0" borderId="24">
      <alignment horizontal="right" vertical="center"/>
    </xf>
    <xf numFmtId="0" fontId="12" fillId="18" borderId="23" applyNumberFormat="0" applyFont="0" applyAlignment="0" applyProtection="0"/>
    <xf numFmtId="4" fontId="27" fillId="0" borderId="24" applyFill="0" applyBorder="0" applyProtection="0">
      <alignment horizontal="right" vertical="center"/>
    </xf>
    <xf numFmtId="0" fontId="17" fillId="23" borderId="11" applyNumberFormat="0" applyAlignment="0" applyProtection="0"/>
    <xf numFmtId="49" fontId="29" fillId="0" borderId="24">
      <alignment horizontal="right" vertical="center"/>
    </xf>
    <xf numFmtId="0" fontId="24" fillId="17" borderId="11" applyNumberFormat="0" applyAlignment="0" applyProtection="0"/>
    <xf numFmtId="0" fontId="12" fillId="18" borderId="23" applyNumberFormat="0" applyFont="0" applyAlignment="0" applyProtection="0"/>
    <xf numFmtId="0" fontId="30" fillId="23" borderId="22" applyNumberFormat="0" applyAlignment="0" applyProtection="0"/>
    <xf numFmtId="0" fontId="17" fillId="23" borderId="11" applyNumberFormat="0" applyAlignment="0" applyProtection="0"/>
    <xf numFmtId="0" fontId="24" fillId="17" borderId="11" applyNumberFormat="0" applyAlignment="0" applyProtection="0"/>
    <xf numFmtId="0" fontId="12" fillId="18" borderId="23" applyNumberFormat="0" applyFont="0" applyAlignment="0" applyProtection="0"/>
    <xf numFmtId="0" fontId="12" fillId="18" borderId="23" applyNumberFormat="0" applyFont="0" applyAlignment="0" applyProtection="0"/>
    <xf numFmtId="0" fontId="30" fillId="23" borderId="22" applyNumberFormat="0" applyAlignment="0" applyProtection="0"/>
    <xf numFmtId="0" fontId="32" fillId="0" borderId="19" applyNumberFormat="0" applyFill="0" applyAlignment="0" applyProtection="0"/>
    <xf numFmtId="0" fontId="12" fillId="18" borderId="23" applyNumberFormat="0" applyFont="0" applyAlignment="0" applyProtection="0"/>
    <xf numFmtId="0" fontId="12" fillId="18" borderId="23" applyNumberFormat="0" applyFont="0" applyAlignment="0" applyProtection="0"/>
    <xf numFmtId="0" fontId="30" fillId="23" borderId="22" applyNumberFormat="0" applyAlignment="0" applyProtection="0"/>
    <xf numFmtId="0" fontId="24" fillId="17" borderId="11" applyNumberFormat="0" applyAlignment="0" applyProtection="0"/>
    <xf numFmtId="0" fontId="32" fillId="0" borderId="19" applyNumberFormat="0" applyFill="0" applyAlignment="0" applyProtection="0"/>
    <xf numFmtId="0" fontId="17" fillId="23" borderId="11" applyNumberFormat="0" applyAlignment="0" applyProtection="0"/>
    <xf numFmtId="0" fontId="17" fillId="23" borderId="11" applyNumberFormat="0" applyAlignment="0" applyProtection="0"/>
    <xf numFmtId="0" fontId="24" fillId="17" borderId="11" applyNumberFormat="0" applyAlignment="0" applyProtection="0"/>
    <xf numFmtId="0" fontId="30" fillId="23" borderId="22" applyNumberFormat="0" applyAlignment="0" applyProtection="0"/>
    <xf numFmtId="0" fontId="32" fillId="0" borderId="19" applyNumberFormat="0" applyFill="0" applyAlignment="0" applyProtection="0"/>
    <xf numFmtId="0" fontId="12" fillId="18" borderId="23" applyNumberFormat="0" applyFont="0" applyAlignment="0" applyProtection="0"/>
    <xf numFmtId="0" fontId="12" fillId="18" borderId="23" applyNumberFormat="0" applyFont="0" applyAlignment="0" applyProtection="0"/>
    <xf numFmtId="0" fontId="30" fillId="23" borderId="22" applyNumberFormat="0" applyAlignment="0" applyProtection="0"/>
    <xf numFmtId="0" fontId="24" fillId="17" borderId="11" applyNumberFormat="0" applyAlignment="0" applyProtection="0"/>
    <xf numFmtId="0" fontId="17" fillId="23" borderId="11" applyNumberFormat="0" applyAlignment="0" applyProtection="0"/>
    <xf numFmtId="0" fontId="32" fillId="0" borderId="19" applyNumberFormat="0" applyFill="0" applyAlignment="0" applyProtection="0"/>
    <xf numFmtId="0" fontId="30" fillId="23" borderId="22" applyNumberFormat="0" applyAlignment="0" applyProtection="0"/>
    <xf numFmtId="0" fontId="12" fillId="18" borderId="23" applyNumberFormat="0" applyFont="0" applyAlignment="0" applyProtection="0"/>
    <xf numFmtId="0" fontId="12" fillId="18" borderId="23" applyNumberFormat="0" applyFont="0" applyAlignment="0" applyProtection="0"/>
    <xf numFmtId="0" fontId="17" fillId="23" borderId="11" applyNumberFormat="0" applyAlignment="0" applyProtection="0"/>
    <xf numFmtId="0" fontId="32" fillId="0" borderId="19" applyNumberFormat="0" applyFill="0" applyAlignment="0" applyProtection="0"/>
    <xf numFmtId="0" fontId="24" fillId="17" borderId="11" applyNumberForma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49" fontId="27" fillId="0" borderId="24" applyNumberFormat="0" applyFont="0" applyFill="0" applyBorder="0" applyProtection="0">
      <alignment horizontal="left" vertical="center" indent="2"/>
    </xf>
    <xf numFmtId="0" fontId="17" fillId="23" borderId="11" applyNumberFormat="0" applyAlignment="0" applyProtection="0"/>
    <xf numFmtId="0" fontId="24" fillId="17" borderId="11" applyNumberFormat="0" applyAlignment="0" applyProtection="0"/>
    <xf numFmtId="0" fontId="12" fillId="18" borderId="23" applyNumberFormat="0" applyFont="0" applyAlignment="0" applyProtection="0"/>
    <xf numFmtId="0" fontId="12" fillId="18" borderId="23" applyNumberFormat="0" applyFont="0" applyAlignment="0" applyProtection="0"/>
    <xf numFmtId="0" fontId="30" fillId="23" borderId="22" applyNumberFormat="0" applyAlignment="0" applyProtection="0"/>
    <xf numFmtId="0" fontId="32" fillId="0" borderId="19" applyNumberFormat="0" applyFill="0" applyAlignment="0" applyProtection="0"/>
    <xf numFmtId="0" fontId="17" fillId="23" borderId="11" applyNumberForma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24" fillId="17" borderId="11" applyNumberFormat="0" applyAlignment="0" applyProtection="0"/>
    <xf numFmtId="4" fontId="27" fillId="0" borderId="24" applyFill="0" applyBorder="0" applyProtection="0">
      <alignment horizontal="right" vertical="center"/>
    </xf>
    <xf numFmtId="0" fontId="32" fillId="0" borderId="19" applyNumberFormat="0" applyFill="0" applyAlignment="0" applyProtection="0"/>
    <xf numFmtId="49" fontId="29" fillId="0" borderId="24">
      <alignment horizontal="right" vertical="center"/>
    </xf>
    <xf numFmtId="0" fontId="17" fillId="23" borderId="11" applyNumberFormat="0" applyAlignment="0" applyProtection="0"/>
    <xf numFmtId="0" fontId="12" fillId="18" borderId="23" applyNumberFormat="0" applyFont="0" applyAlignment="0" applyProtection="0"/>
    <xf numFmtId="0" fontId="24" fillId="17" borderId="11" applyNumberFormat="0" applyAlignment="0" applyProtection="0"/>
    <xf numFmtId="0" fontId="12" fillId="18" borderId="23" applyNumberFormat="0" applyFont="0" applyAlignment="0" applyProtection="0"/>
    <xf numFmtId="0" fontId="12" fillId="18" borderId="23" applyNumberFormat="0" applyFont="0" applyAlignment="0" applyProtection="0"/>
    <xf numFmtId="0" fontId="30" fillId="23" borderId="22" applyNumberFormat="0" applyAlignment="0" applyProtection="0"/>
    <xf numFmtId="4" fontId="27" fillId="0" borderId="24" applyFill="0" applyBorder="0" applyProtection="0">
      <alignment horizontal="right" vertical="center"/>
    </xf>
    <xf numFmtId="49" fontId="29" fillId="0" borderId="24">
      <alignment horizontal="right" vertical="center"/>
    </xf>
    <xf numFmtId="0" fontId="17" fillId="23" borderId="11" applyNumberFormat="0" applyAlignment="0" applyProtection="0"/>
    <xf numFmtId="0" fontId="12" fillId="18" borderId="23" applyNumberFormat="0" applyFont="0" applyAlignment="0" applyProtection="0"/>
    <xf numFmtId="0" fontId="30" fillId="23" borderId="22" applyNumberFormat="0" applyAlignment="0" applyProtection="0"/>
    <xf numFmtId="0" fontId="32" fillId="0" borderId="19" applyNumberFormat="0" applyFill="0" applyAlignment="0" applyProtection="0"/>
    <xf numFmtId="0" fontId="30" fillId="23" borderId="22" applyNumberFormat="0" applyAlignment="0" applyProtection="0"/>
    <xf numFmtId="0" fontId="12" fillId="18" borderId="23" applyNumberFormat="0" applyFont="0" applyAlignment="0" applyProtection="0"/>
    <xf numFmtId="0" fontId="12" fillId="18" borderId="23" applyNumberFormat="0" applyFont="0" applyAlignment="0" applyProtection="0"/>
    <xf numFmtId="0" fontId="24" fillId="17" borderId="11" applyNumberFormat="0" applyAlignment="0" applyProtection="0"/>
    <xf numFmtId="0" fontId="24" fillId="17" borderId="11" applyNumberFormat="0" applyAlignment="0" applyProtection="0"/>
    <xf numFmtId="0" fontId="12" fillId="18" borderId="23" applyNumberFormat="0" applyFont="0" applyAlignment="0" applyProtection="0"/>
    <xf numFmtId="0" fontId="24" fillId="17" borderId="11" applyNumberFormat="0" applyAlignment="0" applyProtection="0"/>
    <xf numFmtId="0" fontId="17" fillId="23" borderId="11" applyNumberFormat="0" applyAlignment="0" applyProtection="0"/>
    <xf numFmtId="0" fontId="24" fillId="17" borderId="11" applyNumberFormat="0" applyAlignment="0" applyProtection="0"/>
    <xf numFmtId="0" fontId="12" fillId="18" borderId="23" applyNumberFormat="0" applyFont="0" applyAlignment="0" applyProtection="0"/>
    <xf numFmtId="0" fontId="12" fillId="18" borderId="23" applyNumberFormat="0" applyFont="0" applyAlignment="0" applyProtection="0"/>
    <xf numFmtId="0" fontId="30" fillId="23" borderId="22" applyNumberFormat="0" applyAlignment="0" applyProtection="0"/>
    <xf numFmtId="49" fontId="29" fillId="0" borderId="24">
      <alignment horizontal="right" vertical="center"/>
    </xf>
    <xf numFmtId="0" fontId="24" fillId="17" borderId="11" applyNumberFormat="0" applyAlignment="0" applyProtection="0"/>
    <xf numFmtId="0" fontId="32" fillId="0" borderId="19" applyNumberFormat="0" applyFill="0" applyAlignment="0" applyProtection="0"/>
    <xf numFmtId="0" fontId="32" fillId="0" borderId="19" applyNumberFormat="0" applyFill="0" applyAlignment="0" applyProtection="0"/>
    <xf numFmtId="49" fontId="29" fillId="0" borderId="24">
      <alignment horizontal="right" vertical="center"/>
    </xf>
    <xf numFmtId="0" fontId="30" fillId="23" borderId="22" applyNumberFormat="0" applyAlignment="0" applyProtection="0"/>
    <xf numFmtId="0" fontId="12" fillId="18" borderId="23" applyNumberFormat="0" applyFont="0" applyAlignment="0" applyProtection="0"/>
    <xf numFmtId="0" fontId="30" fillId="23" borderId="22" applyNumberFormat="0" applyAlignment="0" applyProtection="0"/>
    <xf numFmtId="0" fontId="17" fillId="23" borderId="11" applyNumberFormat="0" applyAlignment="0" applyProtection="0"/>
    <xf numFmtId="0" fontId="32" fillId="0" borderId="19" applyNumberFormat="0" applyFill="0" applyAlignment="0" applyProtection="0"/>
    <xf numFmtId="0" fontId="12" fillId="18" borderId="23" applyNumberFormat="0" applyFont="0" applyAlignment="0" applyProtection="0"/>
    <xf numFmtId="0" fontId="12" fillId="18" borderId="23" applyNumberFormat="0" applyFont="0" applyAlignment="0" applyProtection="0"/>
    <xf numFmtId="0" fontId="32" fillId="0" borderId="19" applyNumberFormat="0" applyFill="0" applyAlignment="0" applyProtection="0"/>
    <xf numFmtId="0" fontId="12" fillId="18" borderId="23" applyNumberFormat="0" applyFont="0" applyAlignment="0" applyProtection="0"/>
    <xf numFmtId="0" fontId="30" fillId="23" borderId="22" applyNumberFormat="0" applyAlignment="0" applyProtection="0"/>
    <xf numFmtId="0" fontId="17" fillId="23" borderId="11" applyNumberFormat="0" applyAlignment="0" applyProtection="0"/>
    <xf numFmtId="0" fontId="17" fillId="23" borderId="11" applyNumberFormat="0" applyAlignment="0" applyProtection="0"/>
    <xf numFmtId="0" fontId="24" fillId="17" borderId="11" applyNumberFormat="0" applyAlignment="0" applyProtection="0"/>
    <xf numFmtId="0" fontId="30" fillId="23" borderId="22" applyNumberFormat="0" applyAlignment="0" applyProtection="0"/>
    <xf numFmtId="0" fontId="32" fillId="0" borderId="19" applyNumberFormat="0" applyFill="0" applyAlignment="0" applyProtection="0"/>
    <xf numFmtId="0" fontId="12" fillId="18" borderId="23" applyNumberFormat="0" applyFont="0" applyAlignment="0" applyProtection="0"/>
    <xf numFmtId="0" fontId="12" fillId="18" borderId="23" applyNumberFormat="0" applyFont="0" applyAlignment="0" applyProtection="0"/>
    <xf numFmtId="0" fontId="30" fillId="23" borderId="22" applyNumberFormat="0" applyAlignment="0" applyProtection="0"/>
    <xf numFmtId="0" fontId="24" fillId="17" borderId="11" applyNumberFormat="0" applyAlignment="0" applyProtection="0"/>
    <xf numFmtId="0" fontId="17" fillId="23" borderId="11" applyNumberFormat="0" applyAlignment="0" applyProtection="0"/>
    <xf numFmtId="0" fontId="32" fillId="0" borderId="19" applyNumberFormat="0" applyFill="0" applyAlignment="0" applyProtection="0"/>
    <xf numFmtId="0" fontId="30" fillId="23" borderId="22" applyNumberFormat="0" applyAlignment="0" applyProtection="0"/>
    <xf numFmtId="0" fontId="12" fillId="18" borderId="23" applyNumberFormat="0" applyFont="0" applyAlignment="0" applyProtection="0"/>
    <xf numFmtId="0" fontId="12" fillId="18" borderId="23" applyNumberFormat="0" applyFont="0" applyAlignment="0" applyProtection="0"/>
    <xf numFmtId="0" fontId="17" fillId="23" borderId="11" applyNumberFormat="0" applyAlignment="0" applyProtection="0"/>
    <xf numFmtId="0" fontId="32" fillId="0" borderId="19" applyNumberFormat="0" applyFill="0" applyAlignment="0" applyProtection="0"/>
    <xf numFmtId="0" fontId="24" fillId="17" borderId="11" applyNumberFormat="0" applyAlignment="0" applyProtection="0"/>
    <xf numFmtId="0" fontId="12" fillId="18" borderId="23" applyNumberFormat="0" applyFont="0" applyAlignment="0" applyProtection="0"/>
    <xf numFmtId="0" fontId="12" fillId="18" borderId="23" applyNumberFormat="0" applyFont="0" applyAlignment="0" applyProtection="0"/>
    <xf numFmtId="0" fontId="30" fillId="23" borderId="22" applyNumberFormat="0" applyAlignment="0" applyProtection="0"/>
    <xf numFmtId="0" fontId="17" fillId="23" borderId="11" applyNumberFormat="0" applyAlignment="0" applyProtection="0"/>
    <xf numFmtId="0" fontId="24" fillId="17" borderId="11" applyNumberFormat="0" applyAlignment="0" applyProtection="0"/>
    <xf numFmtId="0" fontId="32" fillId="0" borderId="19" applyNumberFormat="0" applyFill="0" applyAlignment="0" applyProtection="0"/>
    <xf numFmtId="0" fontId="32" fillId="0" borderId="19" applyNumberFormat="0" applyFill="0" applyAlignment="0" applyProtection="0"/>
    <xf numFmtId="0" fontId="12" fillId="18" borderId="23" applyNumberFormat="0" applyFont="0" applyAlignment="0" applyProtection="0"/>
    <xf numFmtId="0" fontId="12" fillId="18" borderId="23" applyNumberFormat="0" applyFont="0" applyAlignment="0" applyProtection="0"/>
    <xf numFmtId="49" fontId="27" fillId="0" borderId="24" applyNumberFormat="0" applyFont="0" applyFill="0" applyBorder="0" applyProtection="0">
      <alignment horizontal="left" vertical="center" indent="2"/>
    </xf>
    <xf numFmtId="0" fontId="32" fillId="0" borderId="19" applyNumberFormat="0" applyFill="0" applyAlignment="0" applyProtection="0"/>
    <xf numFmtId="0" fontId="17" fillId="23" borderId="11" applyNumberFormat="0" applyAlignment="0" applyProtection="0"/>
    <xf numFmtId="0" fontId="24" fillId="17" borderId="11" applyNumberFormat="0" applyAlignment="0" applyProtection="0"/>
    <xf numFmtId="0" fontId="12" fillId="18" borderId="23" applyNumberFormat="0" applyFont="0" applyAlignment="0" applyProtection="0"/>
    <xf numFmtId="0" fontId="12" fillId="18" borderId="23" applyNumberFormat="0" applyFont="0" applyAlignment="0" applyProtection="0"/>
    <xf numFmtId="0" fontId="30" fillId="23" borderId="22" applyNumberFormat="0" applyAlignment="0" applyProtection="0"/>
    <xf numFmtId="0" fontId="32" fillId="0" borderId="19" applyNumberFormat="0" applyFill="0" applyAlignment="0" applyProtection="0"/>
    <xf numFmtId="0" fontId="17" fillId="23" borderId="11" applyNumberFormat="0" applyAlignment="0" applyProtection="0"/>
    <xf numFmtId="0" fontId="17" fillId="23" borderId="11" applyNumberFormat="0" applyAlignment="0" applyProtection="0"/>
    <xf numFmtId="0" fontId="30" fillId="23" borderId="22" applyNumberFormat="0" applyAlignment="0" applyProtection="0"/>
    <xf numFmtId="0" fontId="24" fillId="17" borderId="11" applyNumberFormat="0" applyAlignment="0" applyProtection="0"/>
    <xf numFmtId="0" fontId="17" fillId="23" borderId="11" applyNumberFormat="0" applyAlignment="0" applyProtection="0"/>
    <xf numFmtId="0" fontId="24" fillId="17" borderId="11" applyNumberFormat="0" applyAlignment="0" applyProtection="0"/>
    <xf numFmtId="0" fontId="12" fillId="18" borderId="23" applyNumberFormat="0" applyFont="0" applyAlignment="0" applyProtection="0"/>
    <xf numFmtId="0" fontId="12" fillId="18" borderId="23" applyNumberFormat="0" applyFont="0" applyAlignment="0" applyProtection="0"/>
    <xf numFmtId="0" fontId="30" fillId="23" borderId="22" applyNumberFormat="0" applyAlignment="0" applyProtection="0"/>
    <xf numFmtId="0" fontId="32" fillId="0" borderId="19" applyNumberFormat="0" applyFill="0" applyAlignment="0" applyProtection="0"/>
    <xf numFmtId="0" fontId="30" fillId="23" borderId="22" applyNumberFormat="0" applyAlignment="0" applyProtection="0"/>
    <xf numFmtId="0" fontId="17" fillId="23" borderId="11" applyNumberFormat="0" applyAlignment="0" applyProtection="0"/>
    <xf numFmtId="0" fontId="24" fillId="17" borderId="11" applyNumberFormat="0" applyAlignment="0" applyProtection="0"/>
    <xf numFmtId="0" fontId="32" fillId="0" borderId="19" applyNumberFormat="0" applyFill="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30" fillId="23" borderId="22" applyNumberFormat="0" applyAlignment="0" applyProtection="0"/>
    <xf numFmtId="0" fontId="24" fillId="17" borderId="11" applyNumberFormat="0" applyAlignment="0" applyProtection="0"/>
    <xf numFmtId="0" fontId="32" fillId="0" borderId="19" applyNumberFormat="0" applyFill="0" applyAlignment="0" applyProtection="0"/>
    <xf numFmtId="0" fontId="17" fillId="23" borderId="11" applyNumberFormat="0" applyAlignment="0" applyProtection="0"/>
    <xf numFmtId="0" fontId="17" fillId="23" borderId="11" applyNumberFormat="0" applyAlignment="0" applyProtection="0"/>
    <xf numFmtId="0" fontId="24" fillId="17" borderId="11" applyNumberFormat="0" applyAlignment="0" applyProtection="0"/>
    <xf numFmtId="0" fontId="30" fillId="23" borderId="22" applyNumberFormat="0" applyAlignment="0" applyProtection="0"/>
    <xf numFmtId="0" fontId="32" fillId="0" borderId="19" applyNumberFormat="0" applyFill="0" applyAlignment="0" applyProtection="0"/>
    <xf numFmtId="0" fontId="12" fillId="18" borderId="23" applyNumberFormat="0" applyFont="0" applyAlignment="0" applyProtection="0"/>
    <xf numFmtId="0" fontId="12" fillId="18" borderId="23" applyNumberFormat="0" applyFont="0" applyAlignment="0" applyProtection="0"/>
    <xf numFmtId="0" fontId="30" fillId="23" borderId="22" applyNumberFormat="0" applyAlignment="0" applyProtection="0"/>
    <xf numFmtId="0" fontId="24" fillId="17" borderId="11" applyNumberFormat="0" applyAlignment="0" applyProtection="0"/>
    <xf numFmtId="0" fontId="17" fillId="23" borderId="11" applyNumberFormat="0" applyAlignment="0" applyProtection="0"/>
    <xf numFmtId="0" fontId="32" fillId="0" borderId="19" applyNumberFormat="0" applyFill="0" applyAlignment="0" applyProtection="0"/>
    <xf numFmtId="0" fontId="30" fillId="23" borderId="22" applyNumberFormat="0" applyAlignment="0" applyProtection="0"/>
    <xf numFmtId="0" fontId="12" fillId="18" borderId="23" applyNumberFormat="0" applyFont="0" applyAlignment="0" applyProtection="0"/>
    <xf numFmtId="0" fontId="12" fillId="18" borderId="23" applyNumberFormat="0" applyFont="0" applyAlignment="0" applyProtection="0"/>
    <xf numFmtId="0" fontId="17" fillId="23" borderId="11" applyNumberFormat="0" applyAlignment="0" applyProtection="0"/>
    <xf numFmtId="0" fontId="32" fillId="0" borderId="19" applyNumberFormat="0" applyFill="0" applyAlignment="0" applyProtection="0"/>
    <xf numFmtId="0" fontId="24" fillId="17" borderId="11" applyNumberFormat="0" applyAlignment="0" applyProtection="0"/>
    <xf numFmtId="0" fontId="12" fillId="18" borderId="23" applyNumberFormat="0" applyFont="0" applyAlignment="0" applyProtection="0"/>
    <xf numFmtId="0" fontId="12" fillId="18" borderId="23" applyNumberFormat="0" applyFont="0" applyAlignment="0" applyProtection="0"/>
    <xf numFmtId="0" fontId="30" fillId="23" borderId="22" applyNumberFormat="0" applyAlignment="0" applyProtection="0"/>
    <xf numFmtId="0" fontId="17" fillId="23" borderId="11" applyNumberFormat="0" applyAlignment="0" applyProtection="0"/>
    <xf numFmtId="0" fontId="24" fillId="17" borderId="11" applyNumberFormat="0" applyAlignment="0" applyProtection="0"/>
    <xf numFmtId="0" fontId="32" fillId="0" borderId="19" applyNumberFormat="0" applyFill="0" applyAlignment="0" applyProtection="0"/>
    <xf numFmtId="0" fontId="12" fillId="18" borderId="23" applyNumberFormat="0" applyFont="0" applyAlignment="0" applyProtection="0"/>
    <xf numFmtId="0" fontId="12" fillId="18" borderId="23" applyNumberFormat="0" applyFont="0" applyAlignment="0" applyProtection="0"/>
    <xf numFmtId="0" fontId="17" fillId="23" borderId="11" applyNumberFormat="0" applyAlignment="0" applyProtection="0"/>
    <xf numFmtId="0" fontId="24" fillId="17" borderId="11" applyNumberFormat="0" applyAlignment="0" applyProtection="0"/>
    <xf numFmtId="0" fontId="12" fillId="18" borderId="23" applyNumberFormat="0" applyFont="0" applyAlignment="0" applyProtection="0"/>
    <xf numFmtId="0" fontId="12" fillId="18" borderId="23" applyNumberFormat="0" applyFont="0" applyAlignment="0" applyProtection="0"/>
    <xf numFmtId="0" fontId="30" fillId="23" borderId="22" applyNumberFormat="0" applyAlignment="0" applyProtection="0"/>
    <xf numFmtId="0" fontId="32" fillId="0" borderId="19" applyNumberFormat="0" applyFill="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32" fillId="0" borderId="19" applyNumberFormat="0" applyFill="0" applyAlignment="0" applyProtection="0"/>
    <xf numFmtId="0" fontId="12" fillId="18" borderId="23" applyNumberFormat="0" applyFont="0" applyAlignment="0" applyProtection="0"/>
    <xf numFmtId="0" fontId="17" fillId="23" borderId="11" applyNumberFormat="0" applyAlignment="0" applyProtection="0"/>
    <xf numFmtId="0" fontId="9" fillId="0" borderId="0"/>
    <xf numFmtId="0" fontId="24" fillId="17" borderId="11" applyNumberFormat="0" applyAlignment="0" applyProtection="0"/>
    <xf numFmtId="0" fontId="12" fillId="18" borderId="23" applyNumberFormat="0" applyFont="0" applyAlignment="0" applyProtection="0"/>
    <xf numFmtId="0" fontId="9" fillId="0" borderId="0"/>
    <xf numFmtId="0" fontId="30" fillId="23" borderId="22" applyNumberFormat="0" applyAlignment="0" applyProtection="0"/>
    <xf numFmtId="0" fontId="9" fillId="0" borderId="0"/>
    <xf numFmtId="0" fontId="9" fillId="0" borderId="0"/>
    <xf numFmtId="0" fontId="9" fillId="0" borderId="0"/>
    <xf numFmtId="0" fontId="9" fillId="0" borderId="0"/>
    <xf numFmtId="0" fontId="17" fillId="23" borderId="11" applyNumberFormat="0" applyAlignment="0" applyProtection="0"/>
    <xf numFmtId="0" fontId="24" fillId="17" borderId="11" applyNumberFormat="0" applyAlignment="0" applyProtection="0"/>
    <xf numFmtId="0" fontId="12" fillId="18" borderId="23" applyNumberFormat="0" applyFont="0" applyAlignment="0" applyProtection="0"/>
    <xf numFmtId="0" fontId="12" fillId="18" borderId="23" applyNumberFormat="0" applyFont="0" applyAlignment="0" applyProtection="0"/>
    <xf numFmtId="0" fontId="30" fillId="23" borderId="22" applyNumberFormat="0" applyAlignment="0" applyProtection="0"/>
    <xf numFmtId="0" fontId="32" fillId="0" borderId="19" applyNumberFormat="0" applyFill="0" applyAlignment="0" applyProtection="0"/>
    <xf numFmtId="0" fontId="9" fillId="0" borderId="0"/>
    <xf numFmtId="0" fontId="9" fillId="0" borderId="0"/>
    <xf numFmtId="0" fontId="9" fillId="0" borderId="0"/>
    <xf numFmtId="0" fontId="9" fillId="0" borderId="0"/>
    <xf numFmtId="0" fontId="9" fillId="0" borderId="0"/>
    <xf numFmtId="0" fontId="12" fillId="18" borderId="23" applyNumberFormat="0" applyFont="0" applyAlignment="0" applyProtection="0"/>
    <xf numFmtId="0" fontId="30" fillId="23" borderId="22" applyNumberFormat="0" applyAlignment="0" applyProtection="0"/>
    <xf numFmtId="0" fontId="32" fillId="0" borderId="19" applyNumberFormat="0" applyFill="0" applyAlignment="0" applyProtection="0"/>
    <xf numFmtId="0" fontId="9" fillId="0" borderId="0"/>
    <xf numFmtId="0" fontId="9" fillId="0" borderId="0"/>
    <xf numFmtId="0" fontId="17" fillId="23" borderId="11" applyNumberFormat="0" applyAlignment="0" applyProtection="0"/>
    <xf numFmtId="0" fontId="24" fillId="17" borderId="11" applyNumberFormat="0" applyAlignment="0" applyProtection="0"/>
    <xf numFmtId="0" fontId="12" fillId="18" borderId="23" applyNumberFormat="0" applyFont="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7" fillId="23" borderId="11" applyNumberFormat="0" applyAlignment="0" applyProtection="0"/>
    <xf numFmtId="0" fontId="24" fillId="17" borderId="11" applyNumberFormat="0" applyAlignment="0" applyProtection="0"/>
    <xf numFmtId="0" fontId="12" fillId="18" borderId="23" applyNumberFormat="0" applyFont="0" applyAlignment="0" applyProtection="0"/>
    <xf numFmtId="0" fontId="12" fillId="18" borderId="23" applyNumberFormat="0" applyFont="0" applyAlignment="0" applyProtection="0"/>
    <xf numFmtId="0" fontId="30" fillId="23" borderId="22" applyNumberFormat="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32" fillId="0" borderId="19" applyNumberFormat="0" applyFill="0" applyAlignment="0" applyProtection="0"/>
    <xf numFmtId="0" fontId="17" fillId="23" borderId="11" applyNumberForma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24" fillId="17" borderId="11" applyNumberFormat="0" applyAlignment="0" applyProtection="0"/>
    <xf numFmtId="0" fontId="32" fillId="0" borderId="19" applyNumberFormat="0" applyFill="0" applyAlignment="0" applyProtection="0"/>
    <xf numFmtId="0" fontId="17" fillId="23" borderId="11" applyNumberFormat="0" applyAlignment="0" applyProtection="0"/>
    <xf numFmtId="0" fontId="12" fillId="18" borderId="23" applyNumberFormat="0" applyFont="0" applyAlignment="0" applyProtection="0"/>
    <xf numFmtId="0" fontId="24" fillId="17" borderId="11" applyNumberFormat="0" applyAlignment="0" applyProtection="0"/>
    <xf numFmtId="0" fontId="12" fillId="18" borderId="23" applyNumberFormat="0" applyFont="0" applyAlignment="0" applyProtection="0"/>
    <xf numFmtId="0" fontId="30" fillId="23" borderId="22" applyNumberFormat="0" applyAlignment="0" applyProtection="0"/>
    <xf numFmtId="0" fontId="17" fillId="23" borderId="11" applyNumberFormat="0" applyAlignment="0" applyProtection="0"/>
    <xf numFmtId="0" fontId="12" fillId="18" borderId="23" applyNumberFormat="0" applyFont="0" applyAlignment="0" applyProtection="0"/>
    <xf numFmtId="0" fontId="30" fillId="23" borderId="22" applyNumberFormat="0" applyAlignment="0" applyProtection="0"/>
    <xf numFmtId="0" fontId="32" fillId="0" borderId="19" applyNumberFormat="0" applyFill="0" applyAlignment="0" applyProtection="0"/>
    <xf numFmtId="0" fontId="30" fillId="23" borderId="22" applyNumberFormat="0" applyAlignment="0" applyProtection="0"/>
    <xf numFmtId="0" fontId="12" fillId="18" borderId="23" applyNumberFormat="0" applyFont="0" applyAlignment="0" applyProtection="0"/>
    <xf numFmtId="0" fontId="12" fillId="18" borderId="23" applyNumberFormat="0" applyFont="0" applyAlignment="0" applyProtection="0"/>
    <xf numFmtId="0" fontId="24" fillId="17" borderId="11" applyNumberFormat="0" applyAlignment="0" applyProtection="0"/>
    <xf numFmtId="0" fontId="12" fillId="18" borderId="23" applyNumberFormat="0" applyFont="0" applyAlignment="0" applyProtection="0"/>
    <xf numFmtId="0" fontId="24" fillId="17" borderId="11" applyNumberFormat="0" applyAlignment="0" applyProtection="0"/>
    <xf numFmtId="0" fontId="17" fillId="23" borderId="11" applyNumberFormat="0" applyAlignment="0" applyProtection="0"/>
    <xf numFmtId="0" fontId="24" fillId="17" borderId="11" applyNumberFormat="0" applyAlignment="0" applyProtection="0"/>
    <xf numFmtId="0" fontId="12" fillId="18" borderId="23" applyNumberFormat="0" applyFont="0" applyAlignment="0" applyProtection="0"/>
    <xf numFmtId="0" fontId="12" fillId="18" borderId="23" applyNumberFormat="0" applyFont="0" applyAlignment="0" applyProtection="0"/>
    <xf numFmtId="0" fontId="30" fillId="23" borderId="22" applyNumberFormat="0" applyAlignment="0" applyProtection="0"/>
    <xf numFmtId="0" fontId="24" fillId="17" borderId="11" applyNumberFormat="0" applyAlignment="0" applyProtection="0"/>
    <xf numFmtId="0" fontId="32" fillId="0" borderId="19" applyNumberFormat="0" applyFill="0" applyAlignment="0" applyProtection="0"/>
    <xf numFmtId="0" fontId="32" fillId="0" borderId="19" applyNumberFormat="0" applyFill="0" applyAlignment="0" applyProtection="0"/>
    <xf numFmtId="0" fontId="30" fillId="23" borderId="22" applyNumberFormat="0" applyAlignment="0" applyProtection="0"/>
    <xf numFmtId="0" fontId="12" fillId="18" borderId="23" applyNumberFormat="0" applyFont="0" applyAlignment="0" applyProtection="0"/>
    <xf numFmtId="0" fontId="30" fillId="23" borderId="22" applyNumberFormat="0" applyAlignment="0" applyProtection="0"/>
    <xf numFmtId="0" fontId="17" fillId="23" borderId="11" applyNumberFormat="0" applyAlignment="0" applyProtection="0"/>
    <xf numFmtId="0" fontId="32" fillId="0" borderId="19" applyNumberFormat="0" applyFill="0" applyAlignment="0" applyProtection="0"/>
    <xf numFmtId="0" fontId="12" fillId="18" borderId="23" applyNumberFormat="0" applyFont="0" applyAlignment="0" applyProtection="0"/>
    <xf numFmtId="0" fontId="32" fillId="0" borderId="19" applyNumberFormat="0" applyFill="0" applyAlignment="0" applyProtection="0"/>
    <xf numFmtId="0" fontId="17" fillId="23" borderId="11" applyNumberFormat="0" applyAlignment="0" applyProtection="0"/>
    <xf numFmtId="0" fontId="17" fillId="23" borderId="11" applyNumberFormat="0" applyAlignment="0" applyProtection="0"/>
    <xf numFmtId="0" fontId="24" fillId="17" borderId="11" applyNumberFormat="0" applyAlignment="0" applyProtection="0"/>
    <xf numFmtId="0" fontId="30" fillId="23" borderId="22" applyNumberFormat="0" applyAlignment="0" applyProtection="0"/>
    <xf numFmtId="0" fontId="32" fillId="0" borderId="19" applyNumberFormat="0" applyFill="0" applyAlignment="0" applyProtection="0"/>
    <xf numFmtId="0" fontId="12" fillId="18" borderId="23" applyNumberFormat="0" applyFont="0" applyAlignment="0" applyProtection="0"/>
    <xf numFmtId="0" fontId="12" fillId="18" borderId="23" applyNumberFormat="0" applyFont="0" applyAlignment="0" applyProtection="0"/>
    <xf numFmtId="0" fontId="30" fillId="23" borderId="22" applyNumberFormat="0" applyAlignment="0" applyProtection="0"/>
    <xf numFmtId="0" fontId="24" fillId="17" borderId="11" applyNumberFormat="0" applyAlignment="0" applyProtection="0"/>
    <xf numFmtId="0" fontId="17" fillId="23" borderId="11" applyNumberFormat="0" applyAlignment="0" applyProtection="0"/>
    <xf numFmtId="0" fontId="32" fillId="0" borderId="19" applyNumberFormat="0" applyFill="0" applyAlignment="0" applyProtection="0"/>
    <xf numFmtId="0" fontId="30" fillId="23" borderId="22" applyNumberFormat="0" applyAlignment="0" applyProtection="0"/>
    <xf numFmtId="0" fontId="12" fillId="18" borderId="23" applyNumberFormat="0" applyFont="0" applyAlignment="0" applyProtection="0"/>
    <xf numFmtId="0" fontId="12" fillId="18" borderId="23" applyNumberFormat="0" applyFont="0" applyAlignment="0" applyProtection="0"/>
    <xf numFmtId="0" fontId="17" fillId="23" borderId="11" applyNumberFormat="0" applyAlignment="0" applyProtection="0"/>
    <xf numFmtId="0" fontId="32" fillId="0" borderId="19" applyNumberFormat="0" applyFill="0" applyAlignment="0" applyProtection="0"/>
    <xf numFmtId="0" fontId="24" fillId="17" borderId="11" applyNumberFormat="0" applyAlignment="0" applyProtection="0"/>
    <xf numFmtId="0" fontId="12" fillId="18" borderId="23" applyNumberFormat="0" applyFont="0" applyAlignment="0" applyProtection="0"/>
    <xf numFmtId="0" fontId="12" fillId="18" borderId="23" applyNumberFormat="0" applyFont="0" applyAlignment="0" applyProtection="0"/>
    <xf numFmtId="0" fontId="30" fillId="23" borderId="22" applyNumberFormat="0" applyAlignment="0" applyProtection="0"/>
    <xf numFmtId="0" fontId="17" fillId="23" borderId="11" applyNumberFormat="0" applyAlignment="0" applyProtection="0"/>
    <xf numFmtId="0" fontId="24" fillId="17" borderId="11" applyNumberFormat="0" applyAlignment="0" applyProtection="0"/>
    <xf numFmtId="0" fontId="32" fillId="0" borderId="19" applyNumberFormat="0" applyFill="0" applyAlignment="0" applyProtection="0"/>
    <xf numFmtId="0" fontId="12" fillId="18" borderId="23" applyNumberFormat="0" applyFont="0" applyAlignment="0" applyProtection="0"/>
    <xf numFmtId="0" fontId="12" fillId="18" borderId="23" applyNumberFormat="0" applyFont="0" applyAlignment="0" applyProtection="0"/>
    <xf numFmtId="0" fontId="17" fillId="23" borderId="11" applyNumberFormat="0" applyAlignment="0" applyProtection="0"/>
    <xf numFmtId="0" fontId="24" fillId="17" borderId="11" applyNumberFormat="0" applyAlignment="0" applyProtection="0"/>
    <xf numFmtId="0" fontId="12" fillId="18" borderId="23" applyNumberFormat="0" applyFont="0" applyAlignment="0" applyProtection="0"/>
    <xf numFmtId="0" fontId="12" fillId="18" borderId="23" applyNumberFormat="0" applyFont="0" applyAlignment="0" applyProtection="0"/>
    <xf numFmtId="0" fontId="30" fillId="23" borderId="22" applyNumberFormat="0" applyAlignment="0" applyProtection="0"/>
    <xf numFmtId="0" fontId="32" fillId="0" borderId="19" applyNumberFormat="0" applyFill="0" applyAlignment="0" applyProtection="0"/>
    <xf numFmtId="0" fontId="9" fillId="0" borderId="0"/>
    <xf numFmtId="9" fontId="13" fillId="0" borderId="0" applyFont="0" applyFill="0" applyBorder="0" applyAlignment="0" applyProtection="0"/>
    <xf numFmtId="9" fontId="9" fillId="0" borderId="0" applyFont="0" applyFill="0" applyBorder="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43" fontId="13" fillId="0" borderId="0" applyFont="0" applyFill="0" applyBorder="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11" fillId="12" borderId="0" applyNumberFormat="0" applyBorder="0" applyAlignment="0" applyProtection="0"/>
    <xf numFmtId="0" fontId="11"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11" fillId="21" borderId="0" applyNumberFormat="0" applyBorder="0" applyAlignment="0" applyProtection="0"/>
    <xf numFmtId="0" fontId="11" fillId="15" borderId="0" applyNumberFormat="0" applyBorder="0" applyAlignment="0" applyProtection="0"/>
    <xf numFmtId="0" fontId="11" fillId="19" borderId="0" applyNumberFormat="0" applyBorder="0" applyAlignment="0" applyProtection="0"/>
    <xf numFmtId="0" fontId="11" fillId="22" borderId="0" applyNumberFormat="0" applyBorder="0" applyAlignment="0" applyProtection="0"/>
    <xf numFmtId="0" fontId="14" fillId="25" borderId="0" applyNumberFormat="0" applyBorder="0" applyAlignment="0" applyProtection="0"/>
    <xf numFmtId="0" fontId="14" fillId="20" borderId="0" applyNumberFormat="0" applyBorder="0" applyAlignment="0" applyProtection="0"/>
    <xf numFmtId="0" fontId="14" fillId="21" borderId="0" applyNumberFormat="0" applyBorder="0" applyAlignment="0" applyProtection="0"/>
    <xf numFmtId="0" fontId="14" fillId="26" borderId="0" applyNumberFormat="0" applyBorder="0" applyAlignment="0" applyProtection="0"/>
    <xf numFmtId="0" fontId="14" fillId="27" borderId="0" applyNumberFormat="0" applyBorder="0" applyAlignment="0" applyProtection="0"/>
    <xf numFmtId="0" fontId="14" fillId="28" borderId="0" applyNumberFormat="0" applyBorder="0" applyAlignment="0" applyProtection="0"/>
    <xf numFmtId="0" fontId="9" fillId="0" borderId="0"/>
    <xf numFmtId="0" fontId="9" fillId="0" borderId="0"/>
    <xf numFmtId="43" fontId="12" fillId="0" borderId="0" applyFont="0" applyFill="0" applyBorder="0" applyAlignment="0" applyProtection="0"/>
    <xf numFmtId="0" fontId="12" fillId="0" borderId="0"/>
    <xf numFmtId="0" fontId="9" fillId="0" borderId="0"/>
    <xf numFmtId="0" fontId="12" fillId="0" borderId="0" applyNumberFormat="0" applyFont="0" applyFill="0" applyBorder="0" applyProtection="0">
      <alignment horizontal="left" vertical="center" indent="2"/>
    </xf>
    <xf numFmtId="171" fontId="13" fillId="0" borderId="0"/>
    <xf numFmtId="49" fontId="13" fillId="0" borderId="0"/>
    <xf numFmtId="172" fontId="13" fillId="0" borderId="0">
      <alignment horizontal="center"/>
    </xf>
    <xf numFmtId="173" fontId="13" fillId="0" borderId="0"/>
    <xf numFmtId="174" fontId="13" fillId="0" borderId="0"/>
    <xf numFmtId="175" fontId="13" fillId="0" borderId="0"/>
    <xf numFmtId="176" fontId="13" fillId="0" borderId="0"/>
    <xf numFmtId="177" fontId="49" fillId="0" borderId="0"/>
    <xf numFmtId="0" fontId="9" fillId="10" borderId="0" applyNumberFormat="0" applyBorder="0" applyAlignment="0" applyProtection="0"/>
    <xf numFmtId="0" fontId="11" fillId="12" borderId="0" applyNumberFormat="0" applyBorder="0" applyAlignment="0" applyProtection="0"/>
    <xf numFmtId="178" fontId="50" fillId="0" borderId="0"/>
    <xf numFmtId="179" fontId="49" fillId="0" borderId="0"/>
    <xf numFmtId="0" fontId="12" fillId="0" borderId="0" applyNumberFormat="0" applyFont="0" applyFill="0" applyBorder="0" applyProtection="0">
      <alignment horizontal="left" vertical="center" indent="2"/>
    </xf>
    <xf numFmtId="180" fontId="13" fillId="0" borderId="0"/>
    <xf numFmtId="181" fontId="13" fillId="0" borderId="0"/>
    <xf numFmtId="43" fontId="35" fillId="0" borderId="0" applyFont="0" applyFill="0" applyBorder="0" applyAlignment="0" applyProtection="0"/>
    <xf numFmtId="182" fontId="13" fillId="0" borderId="0"/>
    <xf numFmtId="183" fontId="49" fillId="0" borderId="0"/>
    <xf numFmtId="43" fontId="12" fillId="0" borderId="0" applyFont="0" applyFill="0" applyBorder="0" applyAlignment="0" applyProtection="0"/>
    <xf numFmtId="43" fontId="13" fillId="0" borderId="0" applyFont="0" applyFill="0" applyBorder="0" applyAlignment="0" applyProtection="0"/>
    <xf numFmtId="44" fontId="13" fillId="0" borderId="0" applyFont="0" applyFill="0" applyBorder="0" applyAlignment="0" applyProtection="0"/>
    <xf numFmtId="184" fontId="13" fillId="0" borderId="0">
      <alignment horizontal="center"/>
    </xf>
    <xf numFmtId="185" fontId="13" fillId="0" borderId="0">
      <alignment horizontal="center"/>
    </xf>
    <xf numFmtId="186" fontId="13" fillId="0" borderId="0">
      <alignment horizontal="center"/>
    </xf>
    <xf numFmtId="187" fontId="13" fillId="0" borderId="0">
      <alignment horizontal="center"/>
    </xf>
    <xf numFmtId="188" fontId="13" fillId="0" borderId="0">
      <alignment horizontal="center"/>
    </xf>
    <xf numFmtId="189" fontId="12" fillId="0" borderId="26" applyFont="0" applyFill="0" applyBorder="0" applyAlignment="0" applyProtection="0">
      <alignment horizontal="left"/>
    </xf>
    <xf numFmtId="190" fontId="12" fillId="0" borderId="26" applyFont="0" applyFill="0" applyBorder="0" applyAlignment="0" applyProtection="0">
      <alignment horizontal="left"/>
    </xf>
    <xf numFmtId="191" fontId="12" fillId="0" borderId="26" applyFont="0" applyFill="0" applyBorder="0" applyAlignment="0" applyProtection="0">
      <alignment horizontal="left"/>
    </xf>
    <xf numFmtId="0" fontId="9" fillId="0" borderId="0"/>
    <xf numFmtId="192" fontId="12" fillId="0" borderId="26" applyFont="0" applyFill="0" applyBorder="0" applyAlignment="0" applyProtection="0">
      <alignment horizontal="left"/>
    </xf>
    <xf numFmtId="193" fontId="12" fillId="0" borderId="26" applyFont="0" applyFill="0" applyBorder="0" applyAlignment="0" applyProtection="0">
      <alignment horizontal="left"/>
    </xf>
    <xf numFmtId="194" fontId="12" fillId="0" borderId="26" applyFont="0" applyFill="0" applyBorder="0" applyAlignment="0" applyProtection="0">
      <alignment horizontal="left"/>
    </xf>
    <xf numFmtId="195" fontId="12" fillId="0" borderId="26" applyFont="0" applyFill="0" applyBorder="0" applyAlignment="0" applyProtection="0">
      <alignment horizontal="left"/>
    </xf>
    <xf numFmtId="196" fontId="12" fillId="0" borderId="26" applyFont="0" applyFill="0" applyBorder="0" applyAlignment="0" applyProtection="0">
      <alignment horizontal="left"/>
    </xf>
    <xf numFmtId="170" fontId="12" fillId="0" borderId="26" applyFont="0" applyFill="0" applyBorder="0" applyAlignment="0" applyProtection="0">
      <alignment horizontal="left"/>
    </xf>
    <xf numFmtId="4" fontId="51" fillId="35" borderId="24">
      <alignment horizontal="right" vertical="center"/>
    </xf>
    <xf numFmtId="4" fontId="51" fillId="35" borderId="24">
      <alignment horizontal="right" vertical="center"/>
    </xf>
    <xf numFmtId="41" fontId="12"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0" fontId="27" fillId="0" borderId="25">
      <alignment horizontal="left" vertical="center" wrapText="1" indent="2"/>
    </xf>
    <xf numFmtId="0" fontId="27" fillId="37" borderId="21">
      <alignment horizontal="left" vertical="center"/>
    </xf>
    <xf numFmtId="14" fontId="12" fillId="0" borderId="0">
      <alignment horizontal="center"/>
    </xf>
    <xf numFmtId="14" fontId="12" fillId="0" borderId="0">
      <alignment horizontal="center"/>
    </xf>
    <xf numFmtId="197" fontId="12" fillId="0" borderId="0">
      <alignment horizontal="center"/>
    </xf>
    <xf numFmtId="197" fontId="12" fillId="0" borderId="0">
      <alignment horizontal="center"/>
    </xf>
    <xf numFmtId="14" fontId="12" fillId="0" borderId="0">
      <alignment horizontal="center"/>
    </xf>
    <xf numFmtId="168" fontId="28" fillId="0" borderId="0" applyFont="0" applyFill="0" applyBorder="0" applyAlignment="0" applyProtection="0"/>
    <xf numFmtId="168" fontId="28" fillId="0" borderId="0" applyFont="0" applyFill="0" applyBorder="0" applyAlignment="0" applyProtection="0"/>
    <xf numFmtId="43" fontId="12" fillId="0" borderId="0" applyFont="0" applyFill="0" applyBorder="0" applyAlignment="0" applyProtection="0"/>
    <xf numFmtId="4" fontId="45"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198" fontId="48" fillId="0" borderId="0" applyFont="0" applyFill="0" applyBorder="0" applyAlignment="0" applyProtection="0"/>
    <xf numFmtId="199" fontId="12" fillId="0" borderId="0" applyFont="0" applyFill="0" applyBorder="0" applyAlignment="0" applyProtection="0"/>
    <xf numFmtId="199" fontId="12" fillId="0" borderId="0" applyFont="0" applyFill="0" applyBorder="0" applyAlignment="0" applyProtection="0"/>
    <xf numFmtId="0" fontId="12" fillId="0" borderId="0" applyNumberFormat="0" applyFill="0" applyBorder="0" applyAlignment="0" applyProtection="0">
      <alignment vertical="top"/>
      <protection locked="0"/>
    </xf>
    <xf numFmtId="0" fontId="52" fillId="0" borderId="0" applyNumberFormat="0" applyFill="0" applyBorder="0" applyAlignment="0" applyProtection="0">
      <alignment vertical="top"/>
      <protection locked="0"/>
    </xf>
    <xf numFmtId="4" fontId="27" fillId="0" borderId="0" applyBorder="0">
      <alignment horizontal="right" vertical="center"/>
    </xf>
    <xf numFmtId="3" fontId="47" fillId="0" borderId="0"/>
    <xf numFmtId="43" fontId="12" fillId="0" borderId="0" applyFont="0" applyFill="0" applyBorder="0" applyAlignment="0" applyProtection="0"/>
    <xf numFmtId="171" fontId="49" fillId="0" borderId="0"/>
    <xf numFmtId="0" fontId="16" fillId="0" borderId="0" applyNumberFormat="0" applyFill="0" applyBorder="0" applyProtection="0">
      <alignment horizontal="left" vertical="center"/>
    </xf>
    <xf numFmtId="49" fontId="16" fillId="0" borderId="24" applyNumberFormat="0" applyFill="0" applyBorder="0" applyProtection="0">
      <alignment horizontal="left" vertical="center"/>
    </xf>
    <xf numFmtId="0" fontId="27" fillId="0" borderId="24" applyNumberFormat="0" applyFill="0" applyAlignment="0" applyProtection="0"/>
    <xf numFmtId="0" fontId="12" fillId="38" borderId="0" applyNumberFormat="0" applyFont="0" applyBorder="0" applyAlignment="0" applyProtection="0"/>
    <xf numFmtId="0" fontId="12" fillId="38" borderId="0" applyNumberFormat="0" applyFont="0" applyBorder="0" applyAlignment="0" applyProtection="0"/>
    <xf numFmtId="0" fontId="53" fillId="36" borderId="0" applyNumberFormat="0" applyFont="0" applyBorder="0" applyAlignment="0" applyProtection="0"/>
    <xf numFmtId="0" fontId="12" fillId="9" borderId="9" applyNumberFormat="0" applyFont="0" applyAlignment="0" applyProtection="0"/>
    <xf numFmtId="0" fontId="12" fillId="9" borderId="9" applyNumberFormat="0" applyFont="0" applyAlignment="0" applyProtection="0"/>
    <xf numFmtId="0" fontId="12" fillId="9" borderId="9" applyNumberFormat="0" applyFont="0" applyAlignment="0" applyProtection="0"/>
    <xf numFmtId="49" fontId="49" fillId="0" borderId="0"/>
    <xf numFmtId="169" fontId="27" fillId="39" borderId="24" applyNumberFormat="0" applyFont="0" applyBorder="0" applyAlignment="0" applyProtection="0">
      <alignment horizontal="right" vertical="center"/>
    </xf>
    <xf numFmtId="0" fontId="9" fillId="0" borderId="0"/>
    <xf numFmtId="9" fontId="12" fillId="0" borderId="0" applyFont="0" applyFill="0" applyBorder="0" applyAlignment="0" applyProtection="0"/>
    <xf numFmtId="9" fontId="12" fillId="0" borderId="0" applyFont="0" applyFill="0" applyBorder="0" applyAlignment="0" applyProtection="0"/>
    <xf numFmtId="9" fontId="54" fillId="0" borderId="0" applyFont="0" applyFill="0" applyBorder="0" applyAlignment="0" applyProtection="0"/>
    <xf numFmtId="9" fontId="54" fillId="0" borderId="0" applyFont="0" applyFill="0" applyBorder="0" applyAlignment="0" applyProtection="0"/>
    <xf numFmtId="9" fontId="45" fillId="0" borderId="0" applyFont="0" applyFill="0" applyBorder="0" applyAlignment="0" applyProtection="0"/>
    <xf numFmtId="9" fontId="11" fillId="0" borderId="0" applyFont="0" applyFill="0" applyBorder="0" applyAlignment="0" applyProtection="0"/>
    <xf numFmtId="0" fontId="9" fillId="0" borderId="0"/>
    <xf numFmtId="0" fontId="55" fillId="0" borderId="0"/>
    <xf numFmtId="0" fontId="9" fillId="0" borderId="0"/>
    <xf numFmtId="0" fontId="9" fillId="0" borderId="0"/>
    <xf numFmtId="0" fontId="9" fillId="0" borderId="0"/>
    <xf numFmtId="0" fontId="56" fillId="0" borderId="0"/>
    <xf numFmtId="3" fontId="12" fillId="0" borderId="0"/>
    <xf numFmtId="3" fontId="12" fillId="0" borderId="0"/>
    <xf numFmtId="3" fontId="12" fillId="0" borderId="0"/>
    <xf numFmtId="0" fontId="12" fillId="0" borderId="0"/>
    <xf numFmtId="0" fontId="11" fillId="0" borderId="0"/>
    <xf numFmtId="3" fontId="12" fillId="0" borderId="0"/>
    <xf numFmtId="3" fontId="12" fillId="0" borderId="0"/>
    <xf numFmtId="0" fontId="12" fillId="0" borderId="0"/>
    <xf numFmtId="0" fontId="9" fillId="0" borderId="0"/>
    <xf numFmtId="0" fontId="43" fillId="0" borderId="0"/>
    <xf numFmtId="0" fontId="54" fillId="0" borderId="0"/>
    <xf numFmtId="0" fontId="54" fillId="0" borderId="0"/>
    <xf numFmtId="0" fontId="12" fillId="0" borderId="0"/>
    <xf numFmtId="21" fontId="12" fillId="0" borderId="0">
      <alignment horizontal="center"/>
    </xf>
    <xf numFmtId="21" fontId="12" fillId="0" borderId="0">
      <alignment horizontal="center"/>
    </xf>
    <xf numFmtId="0" fontId="27" fillId="0" borderId="0"/>
    <xf numFmtId="0" fontId="9" fillId="0" borderId="0"/>
    <xf numFmtId="9" fontId="12" fillId="0" borderId="0" applyFont="0" applyFill="0" applyBorder="0" applyAlignment="0" applyProtection="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3" fillId="0" borderId="0"/>
    <xf numFmtId="0" fontId="17" fillId="23" borderId="11" applyNumberFormat="0" applyAlignment="0" applyProtection="0"/>
    <xf numFmtId="0" fontId="24" fillId="17" borderId="11" applyNumberFormat="0" applyAlignment="0" applyProtection="0"/>
    <xf numFmtId="0" fontId="17" fillId="23" borderId="11" applyNumberFormat="0" applyAlignment="0" applyProtection="0"/>
    <xf numFmtId="0" fontId="9" fillId="0" borderId="0"/>
    <xf numFmtId="0" fontId="9" fillId="0" borderId="0"/>
    <xf numFmtId="0" fontId="32" fillId="0" borderId="19" applyNumberFormat="0" applyFill="0" applyAlignment="0" applyProtection="0"/>
    <xf numFmtId="0" fontId="30" fillId="23" borderId="22" applyNumberFormat="0" applyAlignment="0" applyProtection="0"/>
    <xf numFmtId="0" fontId="32" fillId="0" borderId="19" applyNumberFormat="0" applyFill="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12" fillId="0" borderId="0"/>
    <xf numFmtId="0" fontId="30" fillId="23" borderId="22" applyNumberFormat="0" applyAlignment="0" applyProtection="0"/>
    <xf numFmtId="0" fontId="12" fillId="18" borderId="23" applyNumberFormat="0" applyFont="0" applyAlignment="0" applyProtection="0"/>
    <xf numFmtId="0" fontId="9" fillId="0" borderId="0"/>
    <xf numFmtId="0" fontId="9" fillId="0" borderId="0"/>
    <xf numFmtId="0" fontId="9" fillId="0" borderId="0"/>
    <xf numFmtId="0" fontId="32" fillId="0" borderId="19" applyNumberFormat="0" applyFill="0" applyAlignment="0" applyProtection="0"/>
    <xf numFmtId="0" fontId="12" fillId="18" borderId="23" applyNumberFormat="0" applyFont="0" applyAlignment="0" applyProtection="0"/>
    <xf numFmtId="0" fontId="17" fillId="23" borderId="11" applyNumberFormat="0" applyAlignment="0" applyProtection="0"/>
    <xf numFmtId="0" fontId="9" fillId="0" borderId="0"/>
    <xf numFmtId="0" fontId="24" fillId="17" borderId="11" applyNumberFormat="0" applyAlignment="0" applyProtection="0"/>
    <xf numFmtId="0" fontId="12" fillId="18" borderId="23" applyNumberFormat="0" applyFont="0" applyAlignment="0" applyProtection="0"/>
    <xf numFmtId="0" fontId="9" fillId="0" borderId="0"/>
    <xf numFmtId="0" fontId="30" fillId="23" borderId="22" applyNumberFormat="0" applyAlignment="0" applyProtection="0"/>
    <xf numFmtId="0" fontId="9" fillId="0" borderId="0"/>
    <xf numFmtId="0" fontId="9" fillId="0" borderId="0"/>
    <xf numFmtId="0" fontId="9" fillId="0" borderId="0"/>
    <xf numFmtId="0" fontId="9" fillId="0" borderId="0"/>
    <xf numFmtId="0" fontId="17" fillId="23" borderId="11" applyNumberFormat="0" applyAlignment="0" applyProtection="0"/>
    <xf numFmtId="0" fontId="24" fillId="17" borderId="11" applyNumberFormat="0" applyAlignment="0" applyProtection="0"/>
    <xf numFmtId="0" fontId="12" fillId="18" borderId="23" applyNumberFormat="0" applyFont="0" applyAlignment="0" applyProtection="0"/>
    <xf numFmtId="0" fontId="12" fillId="18" borderId="23" applyNumberFormat="0" applyFont="0" applyAlignment="0" applyProtection="0"/>
    <xf numFmtId="0" fontId="30" fillId="23" borderId="22" applyNumberFormat="0" applyAlignment="0" applyProtection="0"/>
    <xf numFmtId="0" fontId="32" fillId="0" borderId="19" applyNumberFormat="0" applyFill="0" applyAlignment="0" applyProtection="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12" fillId="18" borderId="23" applyNumberFormat="0" applyFont="0" applyAlignment="0" applyProtection="0"/>
    <xf numFmtId="0" fontId="30" fillId="23" borderId="22" applyNumberFormat="0" applyAlignment="0" applyProtection="0"/>
    <xf numFmtId="0" fontId="32" fillId="0" borderId="19" applyNumberFormat="0" applyFill="0" applyAlignment="0" applyProtection="0"/>
    <xf numFmtId="0" fontId="9" fillId="0" borderId="0"/>
    <xf numFmtId="0" fontId="9" fillId="0" borderId="0"/>
    <xf numFmtId="0" fontId="17" fillId="23" borderId="11" applyNumberFormat="0" applyAlignment="0" applyProtection="0"/>
    <xf numFmtId="0" fontId="24" fillId="17" borderId="11" applyNumberFormat="0" applyAlignment="0" applyProtection="0"/>
    <xf numFmtId="0" fontId="12" fillId="18" borderId="23" applyNumberFormat="0" applyFont="0" applyAlignment="0" applyProtection="0"/>
    <xf numFmtId="0" fontId="12" fillId="0" borderId="0"/>
    <xf numFmtId="0" fontId="9" fillId="0" borderId="0"/>
    <xf numFmtId="0" fontId="24" fillId="17" borderId="11" applyNumberFormat="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2" fillId="18" borderId="23" applyNumberFormat="0" applyFont="0" applyAlignment="0" applyProtection="0"/>
    <xf numFmtId="0" fontId="9" fillId="0" borderId="0"/>
    <xf numFmtId="0" fontId="17" fillId="23" borderId="11" applyNumberFormat="0" applyAlignment="0" applyProtection="0"/>
    <xf numFmtId="0" fontId="24" fillId="17" borderId="11" applyNumberFormat="0" applyAlignment="0" applyProtection="0"/>
    <xf numFmtId="0" fontId="12" fillId="18" borderId="23" applyNumberFormat="0" applyFont="0" applyAlignment="0" applyProtection="0"/>
    <xf numFmtId="0" fontId="12" fillId="18" borderId="23" applyNumberFormat="0" applyFont="0" applyAlignment="0" applyProtection="0"/>
    <xf numFmtId="0" fontId="30" fillId="23" borderId="22" applyNumberFormat="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32" fillId="0" borderId="19" applyNumberFormat="0" applyFill="0" applyAlignment="0" applyProtection="0"/>
    <xf numFmtId="0" fontId="12" fillId="18" borderId="23" applyNumberFormat="0" applyFont="0" applyAlignment="0" applyProtection="0"/>
    <xf numFmtId="0" fontId="12" fillId="18" borderId="23" applyNumberFormat="0" applyFont="0" applyAlignment="0" applyProtection="0"/>
    <xf numFmtId="0" fontId="32" fillId="0" borderId="19" applyNumberFormat="0" applyFill="0" applyAlignment="0" applyProtection="0"/>
    <xf numFmtId="0" fontId="17" fillId="23" borderId="11" applyNumberFormat="0" applyAlignment="0" applyProtection="0"/>
    <xf numFmtId="0" fontId="12" fillId="18" borderId="23" applyNumberFormat="0" applyFont="0" applyAlignment="0" applyProtection="0"/>
    <xf numFmtId="0" fontId="24" fillId="17" borderId="11" applyNumberFormat="0" applyAlignment="0" applyProtection="0"/>
    <xf numFmtId="0" fontId="12" fillId="18" borderId="23" applyNumberFormat="0" applyFont="0" applyAlignment="0" applyProtection="0"/>
    <xf numFmtId="0" fontId="12" fillId="18" borderId="23" applyNumberFormat="0" applyFont="0" applyAlignment="0" applyProtection="0"/>
    <xf numFmtId="0" fontId="30" fillId="23" borderId="22" applyNumberFormat="0" applyAlignment="0" applyProtection="0"/>
    <xf numFmtId="0" fontId="17" fillId="23" borderId="11" applyNumberFormat="0" applyAlignment="0" applyProtection="0"/>
    <xf numFmtId="0" fontId="32" fillId="0" borderId="19" applyNumberFormat="0" applyFill="0" applyAlignment="0" applyProtection="0"/>
    <xf numFmtId="0" fontId="30" fillId="23" borderId="22" applyNumberFormat="0" applyAlignment="0" applyProtection="0"/>
    <xf numFmtId="0" fontId="12" fillId="18" borderId="23" applyNumberFormat="0" applyFont="0" applyAlignment="0" applyProtection="0"/>
    <xf numFmtId="0" fontId="24" fillId="17" borderId="11" applyNumberFormat="0" applyAlignment="0" applyProtection="0"/>
    <xf numFmtId="0" fontId="12" fillId="18" borderId="23" applyNumberFormat="0" applyFont="0" applyAlignment="0" applyProtection="0"/>
    <xf numFmtId="0" fontId="17" fillId="23" borderId="11" applyNumberFormat="0" applyAlignment="0" applyProtection="0"/>
    <xf numFmtId="0" fontId="24" fillId="17" borderId="11" applyNumberFormat="0" applyAlignment="0" applyProtection="0"/>
    <xf numFmtId="0" fontId="12" fillId="18" borderId="23" applyNumberFormat="0" applyFont="0" applyAlignment="0" applyProtection="0"/>
    <xf numFmtId="0" fontId="12" fillId="18" borderId="23" applyNumberFormat="0" applyFont="0" applyAlignment="0" applyProtection="0"/>
    <xf numFmtId="0" fontId="30" fillId="23" borderId="22" applyNumberFormat="0" applyAlignment="0" applyProtection="0"/>
    <xf numFmtId="0" fontId="24" fillId="17" borderId="11" applyNumberFormat="0" applyAlignment="0" applyProtection="0"/>
    <xf numFmtId="0" fontId="32" fillId="0" borderId="19" applyNumberFormat="0" applyFill="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30" fillId="23" borderId="22" applyNumberFormat="0" applyAlignment="0" applyProtection="0"/>
    <xf numFmtId="0" fontId="32" fillId="0" borderId="19" applyNumberFormat="0" applyFill="0" applyAlignment="0" applyProtection="0"/>
    <xf numFmtId="0" fontId="32" fillId="0" borderId="19" applyNumberFormat="0" applyFill="0" applyAlignment="0" applyProtection="0"/>
    <xf numFmtId="0" fontId="17" fillId="23" borderId="11" applyNumberFormat="0" applyAlignment="0" applyProtection="0"/>
    <xf numFmtId="0" fontId="17" fillId="23" borderId="11" applyNumberFormat="0" applyAlignment="0" applyProtection="0"/>
    <xf numFmtId="0" fontId="30" fillId="23" borderId="22" applyNumberFormat="0" applyAlignment="0" applyProtection="0"/>
    <xf numFmtId="0" fontId="24" fillId="17" borderId="11" applyNumberFormat="0" applyAlignment="0" applyProtection="0"/>
    <xf numFmtId="0" fontId="17" fillId="23" borderId="11" applyNumberFormat="0" applyAlignment="0" applyProtection="0"/>
    <xf numFmtId="0" fontId="24" fillId="17" borderId="11" applyNumberFormat="0" applyAlignment="0" applyProtection="0"/>
    <xf numFmtId="0" fontId="12" fillId="18" borderId="23" applyNumberFormat="0" applyFont="0" applyAlignment="0" applyProtection="0"/>
    <xf numFmtId="0" fontId="12" fillId="18" borderId="23" applyNumberFormat="0" applyFont="0" applyAlignment="0" applyProtection="0"/>
    <xf numFmtId="0" fontId="30" fillId="23" borderId="22" applyNumberFormat="0" applyAlignment="0" applyProtection="0"/>
    <xf numFmtId="0" fontId="32" fillId="0" borderId="19" applyNumberFormat="0" applyFill="0" applyAlignment="0" applyProtection="0"/>
    <xf numFmtId="0" fontId="30" fillId="23" borderId="22" applyNumberFormat="0" applyAlignment="0" applyProtection="0"/>
    <xf numFmtId="0" fontId="17" fillId="23" borderId="11" applyNumberFormat="0" applyAlignment="0" applyProtection="0"/>
    <xf numFmtId="0" fontId="24" fillId="17" borderId="11" applyNumberFormat="0" applyAlignment="0" applyProtection="0"/>
    <xf numFmtId="0" fontId="32" fillId="0" borderId="19" applyNumberFormat="0" applyFill="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30" fillId="23" borderId="22" applyNumberFormat="0" applyAlignment="0" applyProtection="0"/>
    <xf numFmtId="0" fontId="24" fillId="17" borderId="11" applyNumberFormat="0" applyAlignment="0" applyProtection="0"/>
    <xf numFmtId="0" fontId="32" fillId="0" borderId="19" applyNumberFormat="0" applyFill="0" applyAlignment="0" applyProtection="0"/>
    <xf numFmtId="0" fontId="17" fillId="23" borderId="11" applyNumberFormat="0" applyAlignment="0" applyProtection="0"/>
    <xf numFmtId="0" fontId="17" fillId="23" borderId="11" applyNumberFormat="0" applyAlignment="0" applyProtection="0"/>
    <xf numFmtId="0" fontId="24" fillId="17" borderId="11" applyNumberFormat="0" applyAlignment="0" applyProtection="0"/>
    <xf numFmtId="0" fontId="30" fillId="23" borderId="22" applyNumberFormat="0" applyAlignment="0" applyProtection="0"/>
    <xf numFmtId="0" fontId="32" fillId="0" borderId="19" applyNumberFormat="0" applyFill="0" applyAlignment="0" applyProtection="0"/>
    <xf numFmtId="0" fontId="12" fillId="18" borderId="23" applyNumberFormat="0" applyFont="0" applyAlignment="0" applyProtection="0"/>
    <xf numFmtId="0" fontId="12" fillId="18" borderId="23" applyNumberFormat="0" applyFont="0" applyAlignment="0" applyProtection="0"/>
    <xf numFmtId="0" fontId="30" fillId="23" borderId="22" applyNumberFormat="0" applyAlignment="0" applyProtection="0"/>
    <xf numFmtId="0" fontId="24" fillId="17" borderId="11" applyNumberFormat="0" applyAlignment="0" applyProtection="0"/>
    <xf numFmtId="0" fontId="17" fillId="23" borderId="11" applyNumberFormat="0" applyAlignment="0" applyProtection="0"/>
    <xf numFmtId="0" fontId="32" fillId="0" borderId="19" applyNumberFormat="0" applyFill="0" applyAlignment="0" applyProtection="0"/>
    <xf numFmtId="0" fontId="30" fillId="23" borderId="22" applyNumberFormat="0" applyAlignment="0" applyProtection="0"/>
    <xf numFmtId="0" fontId="12" fillId="18" borderId="23" applyNumberFormat="0" applyFont="0" applyAlignment="0" applyProtection="0"/>
    <xf numFmtId="0" fontId="12" fillId="18" borderId="23" applyNumberFormat="0" applyFont="0" applyAlignment="0" applyProtection="0"/>
    <xf numFmtId="0" fontId="17" fillId="23" borderId="11" applyNumberFormat="0" applyAlignment="0" applyProtection="0"/>
    <xf numFmtId="0" fontId="32" fillId="0" borderId="19" applyNumberFormat="0" applyFill="0" applyAlignment="0" applyProtection="0"/>
    <xf numFmtId="0" fontId="24" fillId="17" borderId="11" applyNumberFormat="0" applyAlignment="0" applyProtection="0"/>
    <xf numFmtId="0" fontId="12" fillId="18" borderId="23" applyNumberFormat="0" applyFont="0" applyAlignment="0" applyProtection="0"/>
    <xf numFmtId="0" fontId="12" fillId="18" borderId="23" applyNumberFormat="0" applyFont="0" applyAlignment="0" applyProtection="0"/>
    <xf numFmtId="0" fontId="30" fillId="23" borderId="22" applyNumberFormat="0" applyAlignment="0" applyProtection="0"/>
    <xf numFmtId="0" fontId="17" fillId="23" borderId="11" applyNumberFormat="0" applyAlignment="0" applyProtection="0"/>
    <xf numFmtId="0" fontId="24" fillId="17" borderId="11" applyNumberFormat="0" applyAlignment="0" applyProtection="0"/>
    <xf numFmtId="0" fontId="32" fillId="0" borderId="19" applyNumberFormat="0" applyFill="0" applyAlignment="0" applyProtection="0"/>
    <xf numFmtId="0" fontId="12" fillId="18" borderId="23" applyNumberFormat="0" applyFont="0" applyAlignment="0" applyProtection="0"/>
    <xf numFmtId="0" fontId="12" fillId="18" borderId="23" applyNumberFormat="0" applyFont="0" applyAlignment="0" applyProtection="0"/>
    <xf numFmtId="0" fontId="17" fillId="23" borderId="11" applyNumberFormat="0" applyAlignment="0" applyProtection="0"/>
    <xf numFmtId="0" fontId="24" fillId="17" borderId="11" applyNumberFormat="0" applyAlignment="0" applyProtection="0"/>
    <xf numFmtId="0" fontId="12" fillId="18" borderId="23" applyNumberFormat="0" applyFont="0" applyAlignment="0" applyProtection="0"/>
    <xf numFmtId="0" fontId="12" fillId="18" borderId="23" applyNumberFormat="0" applyFont="0" applyAlignment="0" applyProtection="0"/>
    <xf numFmtId="0" fontId="30" fillId="23" borderId="22" applyNumberFormat="0" applyAlignment="0" applyProtection="0"/>
    <xf numFmtId="0" fontId="32" fillId="0" borderId="19" applyNumberFormat="0" applyFill="0" applyAlignment="0" applyProtection="0"/>
    <xf numFmtId="0" fontId="12" fillId="18" borderId="23" applyNumberFormat="0" applyFont="0" applyAlignment="0" applyProtection="0"/>
    <xf numFmtId="0" fontId="32" fillId="0" borderId="19" applyNumberFormat="0" applyFill="0" applyAlignment="0" applyProtection="0"/>
    <xf numFmtId="0" fontId="12" fillId="18" borderId="23" applyNumberFormat="0" applyFont="0" applyAlignment="0" applyProtection="0"/>
    <xf numFmtId="0" fontId="17" fillId="23" borderId="11" applyNumberFormat="0" applyAlignment="0" applyProtection="0"/>
    <xf numFmtId="0" fontId="24" fillId="17" borderId="11" applyNumberFormat="0" applyAlignment="0" applyProtection="0"/>
    <xf numFmtId="0" fontId="12" fillId="18" borderId="23" applyNumberFormat="0" applyFont="0" applyAlignment="0" applyProtection="0"/>
    <xf numFmtId="0" fontId="30" fillId="23" borderId="22" applyNumberFormat="0" applyAlignment="0" applyProtection="0"/>
    <xf numFmtId="0" fontId="17" fillId="23" borderId="11" applyNumberFormat="0" applyAlignment="0" applyProtection="0"/>
    <xf numFmtId="0" fontId="24" fillId="17" borderId="11" applyNumberFormat="0" applyAlignment="0" applyProtection="0"/>
    <xf numFmtId="0" fontId="12" fillId="18" borderId="23" applyNumberFormat="0" applyFont="0" applyAlignment="0" applyProtection="0"/>
    <xf numFmtId="0" fontId="12" fillId="18" borderId="23" applyNumberFormat="0" applyFont="0" applyAlignment="0" applyProtection="0"/>
    <xf numFmtId="0" fontId="30" fillId="23" borderId="22" applyNumberFormat="0" applyAlignment="0" applyProtection="0"/>
    <xf numFmtId="0" fontId="32" fillId="0" borderId="19" applyNumberFormat="0" applyFill="0" applyAlignment="0" applyProtection="0"/>
    <xf numFmtId="0" fontId="12" fillId="18" borderId="23" applyNumberFormat="0" applyFont="0" applyAlignment="0" applyProtection="0"/>
    <xf numFmtId="0" fontId="12" fillId="18" borderId="23" applyNumberFormat="0" applyFont="0" applyAlignment="0" applyProtection="0"/>
    <xf numFmtId="0" fontId="30" fillId="23" borderId="22" applyNumberFormat="0" applyAlignment="0" applyProtection="0"/>
    <xf numFmtId="0" fontId="24" fillId="17" borderId="11" applyNumberFormat="0" applyAlignment="0" applyProtection="0"/>
    <xf numFmtId="0" fontId="32" fillId="0" borderId="19" applyNumberFormat="0" applyFill="0" applyAlignment="0" applyProtection="0"/>
    <xf numFmtId="0" fontId="17" fillId="23" borderId="11" applyNumberFormat="0" applyAlignment="0" applyProtection="0"/>
    <xf numFmtId="0" fontId="17" fillId="23" borderId="11" applyNumberFormat="0" applyAlignment="0" applyProtection="0"/>
    <xf numFmtId="0" fontId="24" fillId="17" borderId="11" applyNumberFormat="0" applyAlignment="0" applyProtection="0"/>
    <xf numFmtId="0" fontId="30" fillId="23" borderId="22" applyNumberFormat="0" applyAlignment="0" applyProtection="0"/>
    <xf numFmtId="0" fontId="32" fillId="0" borderId="19" applyNumberFormat="0" applyFill="0" applyAlignment="0" applyProtection="0"/>
    <xf numFmtId="0" fontId="12" fillId="18" borderId="23" applyNumberFormat="0" applyFont="0" applyAlignment="0" applyProtection="0"/>
    <xf numFmtId="0" fontId="12" fillId="18" borderId="23" applyNumberFormat="0" applyFont="0" applyAlignment="0" applyProtection="0"/>
    <xf numFmtId="0" fontId="30" fillId="23" borderId="22" applyNumberFormat="0" applyAlignment="0" applyProtection="0"/>
    <xf numFmtId="0" fontId="24" fillId="17" borderId="11" applyNumberFormat="0" applyAlignment="0" applyProtection="0"/>
    <xf numFmtId="0" fontId="17" fillId="23" borderId="11" applyNumberFormat="0" applyAlignment="0" applyProtection="0"/>
    <xf numFmtId="0" fontId="32" fillId="0" borderId="19" applyNumberFormat="0" applyFill="0" applyAlignment="0" applyProtection="0"/>
    <xf numFmtId="0" fontId="30" fillId="23" borderId="22" applyNumberFormat="0" applyAlignment="0" applyProtection="0"/>
    <xf numFmtId="0" fontId="12" fillId="18" borderId="23" applyNumberFormat="0" applyFont="0" applyAlignment="0" applyProtection="0"/>
    <xf numFmtId="0" fontId="12" fillId="18" borderId="23" applyNumberFormat="0" applyFont="0" applyAlignment="0" applyProtection="0"/>
    <xf numFmtId="0" fontId="17" fillId="23" borderId="11" applyNumberFormat="0" applyAlignment="0" applyProtection="0"/>
    <xf numFmtId="0" fontId="32" fillId="0" borderId="19" applyNumberFormat="0" applyFill="0" applyAlignment="0" applyProtection="0"/>
    <xf numFmtId="0" fontId="24" fillId="17" borderId="11" applyNumberForma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7" fillId="23" borderId="11" applyNumberFormat="0" applyAlignment="0" applyProtection="0"/>
    <xf numFmtId="0" fontId="24" fillId="17" borderId="11" applyNumberFormat="0" applyAlignment="0" applyProtection="0"/>
    <xf numFmtId="0" fontId="12" fillId="18" borderId="23" applyNumberFormat="0" applyFont="0" applyAlignment="0" applyProtection="0"/>
    <xf numFmtId="0" fontId="12" fillId="18" borderId="23" applyNumberFormat="0" applyFont="0" applyAlignment="0" applyProtection="0"/>
    <xf numFmtId="0" fontId="30" fillId="23" borderId="22" applyNumberFormat="0" applyAlignment="0" applyProtection="0"/>
    <xf numFmtId="0" fontId="32" fillId="0" borderId="19" applyNumberFormat="0" applyFill="0" applyAlignment="0" applyProtection="0"/>
    <xf numFmtId="0" fontId="17" fillId="23" borderId="11" applyNumberForma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24" fillId="17" borderId="11" applyNumberFormat="0" applyAlignment="0" applyProtection="0"/>
    <xf numFmtId="0" fontId="32" fillId="0" borderId="19" applyNumberFormat="0" applyFill="0" applyAlignment="0" applyProtection="0"/>
    <xf numFmtId="0" fontId="17" fillId="23" borderId="11" applyNumberFormat="0" applyAlignment="0" applyProtection="0"/>
    <xf numFmtId="0" fontId="12" fillId="18" borderId="23" applyNumberFormat="0" applyFont="0" applyAlignment="0" applyProtection="0"/>
    <xf numFmtId="0" fontId="24" fillId="17" borderId="11" applyNumberFormat="0" applyAlignment="0" applyProtection="0"/>
    <xf numFmtId="0" fontId="12" fillId="18" borderId="23" applyNumberFormat="0" applyFont="0" applyAlignment="0" applyProtection="0"/>
    <xf numFmtId="0" fontId="12" fillId="18" borderId="23" applyNumberFormat="0" applyFont="0" applyAlignment="0" applyProtection="0"/>
    <xf numFmtId="0" fontId="30" fillId="23" borderId="22" applyNumberFormat="0" applyAlignment="0" applyProtection="0"/>
    <xf numFmtId="0" fontId="17" fillId="23" borderId="11" applyNumberFormat="0" applyAlignment="0" applyProtection="0"/>
    <xf numFmtId="0" fontId="12" fillId="18" borderId="23" applyNumberFormat="0" applyFont="0" applyAlignment="0" applyProtection="0"/>
    <xf numFmtId="0" fontId="30" fillId="23" borderId="22" applyNumberFormat="0" applyAlignment="0" applyProtection="0"/>
    <xf numFmtId="0" fontId="32" fillId="0" borderId="19" applyNumberFormat="0" applyFill="0" applyAlignment="0" applyProtection="0"/>
    <xf numFmtId="0" fontId="30" fillId="23" borderId="22" applyNumberFormat="0" applyAlignment="0" applyProtection="0"/>
    <xf numFmtId="0" fontId="12" fillId="18" borderId="23" applyNumberFormat="0" applyFont="0" applyAlignment="0" applyProtection="0"/>
    <xf numFmtId="0" fontId="12" fillId="18" borderId="23" applyNumberFormat="0" applyFont="0" applyAlignment="0" applyProtection="0"/>
    <xf numFmtId="0" fontId="24" fillId="17" borderId="11" applyNumberFormat="0" applyAlignment="0" applyProtection="0"/>
    <xf numFmtId="0" fontId="24" fillId="17" borderId="11" applyNumberFormat="0" applyAlignment="0" applyProtection="0"/>
    <xf numFmtId="0" fontId="12" fillId="18" borderId="23" applyNumberFormat="0" applyFont="0" applyAlignment="0" applyProtection="0"/>
    <xf numFmtId="0" fontId="24" fillId="17" borderId="11" applyNumberFormat="0" applyAlignment="0" applyProtection="0"/>
    <xf numFmtId="0" fontId="17" fillId="23" borderId="11" applyNumberFormat="0" applyAlignment="0" applyProtection="0"/>
    <xf numFmtId="0" fontId="24" fillId="17" borderId="11" applyNumberFormat="0" applyAlignment="0" applyProtection="0"/>
    <xf numFmtId="0" fontId="12" fillId="18" borderId="23" applyNumberFormat="0" applyFont="0" applyAlignment="0" applyProtection="0"/>
    <xf numFmtId="0" fontId="12" fillId="18" borderId="23" applyNumberFormat="0" applyFont="0" applyAlignment="0" applyProtection="0"/>
    <xf numFmtId="0" fontId="30" fillId="23" borderId="22" applyNumberFormat="0" applyAlignment="0" applyProtection="0"/>
    <xf numFmtId="0" fontId="24" fillId="17" borderId="11" applyNumberFormat="0" applyAlignment="0" applyProtection="0"/>
    <xf numFmtId="0" fontId="32" fillId="0" borderId="19" applyNumberFormat="0" applyFill="0" applyAlignment="0" applyProtection="0"/>
    <xf numFmtId="0" fontId="32" fillId="0" borderId="19" applyNumberFormat="0" applyFill="0" applyAlignment="0" applyProtection="0"/>
    <xf numFmtId="0" fontId="30" fillId="23" borderId="22" applyNumberFormat="0" applyAlignment="0" applyProtection="0"/>
    <xf numFmtId="0" fontId="12" fillId="18" borderId="23" applyNumberFormat="0" applyFont="0" applyAlignment="0" applyProtection="0"/>
    <xf numFmtId="0" fontId="30" fillId="23" borderId="22" applyNumberFormat="0" applyAlignment="0" applyProtection="0"/>
    <xf numFmtId="0" fontId="17" fillId="23" borderId="11" applyNumberFormat="0" applyAlignment="0" applyProtection="0"/>
    <xf numFmtId="0" fontId="32" fillId="0" borderId="19" applyNumberFormat="0" applyFill="0" applyAlignment="0" applyProtection="0"/>
    <xf numFmtId="0" fontId="12" fillId="18" borderId="23" applyNumberFormat="0" applyFont="0" applyAlignment="0" applyProtection="0"/>
    <xf numFmtId="0" fontId="12" fillId="18" borderId="23" applyNumberFormat="0" applyFont="0" applyAlignment="0" applyProtection="0"/>
    <xf numFmtId="0" fontId="32" fillId="0" borderId="19" applyNumberFormat="0" applyFill="0" applyAlignment="0" applyProtection="0"/>
    <xf numFmtId="0" fontId="12" fillId="18" borderId="23" applyNumberFormat="0" applyFont="0" applyAlignment="0" applyProtection="0"/>
    <xf numFmtId="0" fontId="30" fillId="23" borderId="22" applyNumberFormat="0" applyAlignment="0" applyProtection="0"/>
    <xf numFmtId="0" fontId="17" fillId="23" borderId="11" applyNumberFormat="0" applyAlignment="0" applyProtection="0"/>
    <xf numFmtId="0" fontId="17" fillId="23" borderId="11" applyNumberFormat="0" applyAlignment="0" applyProtection="0"/>
    <xf numFmtId="0" fontId="24" fillId="17" borderId="11" applyNumberFormat="0" applyAlignment="0" applyProtection="0"/>
    <xf numFmtId="0" fontId="30" fillId="23" borderId="22" applyNumberFormat="0" applyAlignment="0" applyProtection="0"/>
    <xf numFmtId="0" fontId="32" fillId="0" borderId="19" applyNumberFormat="0" applyFill="0" applyAlignment="0" applyProtection="0"/>
    <xf numFmtId="0" fontId="12" fillId="18" borderId="23" applyNumberFormat="0" applyFont="0" applyAlignment="0" applyProtection="0"/>
    <xf numFmtId="0" fontId="12" fillId="18" borderId="23" applyNumberFormat="0" applyFont="0" applyAlignment="0" applyProtection="0"/>
    <xf numFmtId="0" fontId="30" fillId="23" borderId="22" applyNumberFormat="0" applyAlignment="0" applyProtection="0"/>
    <xf numFmtId="0" fontId="24" fillId="17" borderId="11" applyNumberFormat="0" applyAlignment="0" applyProtection="0"/>
    <xf numFmtId="0" fontId="17" fillId="23" borderId="11" applyNumberFormat="0" applyAlignment="0" applyProtection="0"/>
    <xf numFmtId="0" fontId="32" fillId="0" borderId="19" applyNumberFormat="0" applyFill="0" applyAlignment="0" applyProtection="0"/>
    <xf numFmtId="0" fontId="30" fillId="23" borderId="22" applyNumberFormat="0" applyAlignment="0" applyProtection="0"/>
    <xf numFmtId="0" fontId="12" fillId="18" borderId="23" applyNumberFormat="0" applyFont="0" applyAlignment="0" applyProtection="0"/>
    <xf numFmtId="0" fontId="12" fillId="18" borderId="23" applyNumberFormat="0" applyFont="0" applyAlignment="0" applyProtection="0"/>
    <xf numFmtId="0" fontId="17" fillId="23" borderId="11" applyNumberFormat="0" applyAlignment="0" applyProtection="0"/>
    <xf numFmtId="0" fontId="32" fillId="0" borderId="19" applyNumberFormat="0" applyFill="0" applyAlignment="0" applyProtection="0"/>
    <xf numFmtId="0" fontId="24" fillId="17" borderId="11" applyNumberFormat="0" applyAlignment="0" applyProtection="0"/>
    <xf numFmtId="0" fontId="12" fillId="18" borderId="23" applyNumberFormat="0" applyFont="0" applyAlignment="0" applyProtection="0"/>
    <xf numFmtId="0" fontId="12" fillId="18" borderId="23" applyNumberFormat="0" applyFont="0" applyAlignment="0" applyProtection="0"/>
    <xf numFmtId="0" fontId="30" fillId="23" borderId="22" applyNumberFormat="0" applyAlignment="0" applyProtection="0"/>
    <xf numFmtId="0" fontId="17" fillId="23" borderId="11" applyNumberFormat="0" applyAlignment="0" applyProtection="0"/>
    <xf numFmtId="0" fontId="24" fillId="17" borderId="11" applyNumberFormat="0" applyAlignment="0" applyProtection="0"/>
    <xf numFmtId="0" fontId="32" fillId="0" borderId="19" applyNumberFormat="0" applyFill="0" applyAlignment="0" applyProtection="0"/>
    <xf numFmtId="0" fontId="32" fillId="0" borderId="19" applyNumberFormat="0" applyFill="0" applyAlignment="0" applyProtection="0"/>
    <xf numFmtId="0" fontId="12" fillId="18" borderId="23" applyNumberFormat="0" applyFont="0" applyAlignment="0" applyProtection="0"/>
    <xf numFmtId="0" fontId="12" fillId="18" borderId="23" applyNumberFormat="0" applyFont="0" applyAlignment="0" applyProtection="0"/>
    <xf numFmtId="0" fontId="32" fillId="0" borderId="19" applyNumberFormat="0" applyFill="0" applyAlignment="0" applyProtection="0"/>
    <xf numFmtId="0" fontId="17" fillId="23" borderId="11" applyNumberFormat="0" applyAlignment="0" applyProtection="0"/>
    <xf numFmtId="0" fontId="24" fillId="17" borderId="11" applyNumberFormat="0" applyAlignment="0" applyProtection="0"/>
    <xf numFmtId="0" fontId="12" fillId="18" borderId="23" applyNumberFormat="0" applyFont="0" applyAlignment="0" applyProtection="0"/>
    <xf numFmtId="0" fontId="12" fillId="18" borderId="23" applyNumberFormat="0" applyFont="0" applyAlignment="0" applyProtection="0"/>
    <xf numFmtId="0" fontId="30" fillId="23" borderId="22" applyNumberFormat="0" applyAlignment="0" applyProtection="0"/>
    <xf numFmtId="0" fontId="32" fillId="0" borderId="19" applyNumberFormat="0" applyFill="0" applyAlignment="0" applyProtection="0"/>
    <xf numFmtId="0" fontId="17" fillId="23" borderId="11" applyNumberFormat="0" applyAlignment="0" applyProtection="0"/>
    <xf numFmtId="0" fontId="17" fillId="23" borderId="11" applyNumberFormat="0" applyAlignment="0" applyProtection="0"/>
    <xf numFmtId="0" fontId="30" fillId="23" borderId="22" applyNumberFormat="0" applyAlignment="0" applyProtection="0"/>
    <xf numFmtId="0" fontId="24" fillId="17" borderId="11" applyNumberFormat="0" applyAlignment="0" applyProtection="0"/>
    <xf numFmtId="0" fontId="17" fillId="23" borderId="11" applyNumberFormat="0" applyAlignment="0" applyProtection="0"/>
    <xf numFmtId="0" fontId="24" fillId="17" borderId="11" applyNumberFormat="0" applyAlignment="0" applyProtection="0"/>
    <xf numFmtId="0" fontId="12" fillId="18" borderId="23" applyNumberFormat="0" applyFont="0" applyAlignment="0" applyProtection="0"/>
    <xf numFmtId="0" fontId="12" fillId="18" borderId="23" applyNumberFormat="0" applyFont="0" applyAlignment="0" applyProtection="0"/>
    <xf numFmtId="0" fontId="30" fillId="23" borderId="22" applyNumberFormat="0" applyAlignment="0" applyProtection="0"/>
    <xf numFmtId="0" fontId="32" fillId="0" borderId="19" applyNumberFormat="0" applyFill="0" applyAlignment="0" applyProtection="0"/>
    <xf numFmtId="0" fontId="30" fillId="23" borderId="22" applyNumberFormat="0" applyAlignment="0" applyProtection="0"/>
    <xf numFmtId="0" fontId="17" fillId="23" borderId="11" applyNumberFormat="0" applyAlignment="0" applyProtection="0"/>
    <xf numFmtId="0" fontId="24" fillId="17" borderId="11" applyNumberFormat="0" applyAlignment="0" applyProtection="0"/>
    <xf numFmtId="0" fontId="32" fillId="0" borderId="19" applyNumberFormat="0" applyFill="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30" fillId="23" borderId="22" applyNumberFormat="0" applyAlignment="0" applyProtection="0"/>
    <xf numFmtId="0" fontId="24" fillId="17" borderId="11" applyNumberFormat="0" applyAlignment="0" applyProtection="0"/>
    <xf numFmtId="0" fontId="32" fillId="0" borderId="19" applyNumberFormat="0" applyFill="0" applyAlignment="0" applyProtection="0"/>
    <xf numFmtId="0" fontId="17" fillId="23" borderId="11" applyNumberFormat="0" applyAlignment="0" applyProtection="0"/>
    <xf numFmtId="0" fontId="17" fillId="23" borderId="11" applyNumberFormat="0" applyAlignment="0" applyProtection="0"/>
    <xf numFmtId="0" fontId="24" fillId="17" borderId="11" applyNumberFormat="0" applyAlignment="0" applyProtection="0"/>
    <xf numFmtId="0" fontId="30" fillId="23" borderId="22" applyNumberFormat="0" applyAlignment="0" applyProtection="0"/>
    <xf numFmtId="0" fontId="32" fillId="0" borderId="19" applyNumberFormat="0" applyFill="0" applyAlignment="0" applyProtection="0"/>
    <xf numFmtId="0" fontId="12" fillId="18" borderId="23" applyNumberFormat="0" applyFont="0" applyAlignment="0" applyProtection="0"/>
    <xf numFmtId="0" fontId="12" fillId="18" borderId="23" applyNumberFormat="0" applyFont="0" applyAlignment="0" applyProtection="0"/>
    <xf numFmtId="0" fontId="30" fillId="23" borderId="22" applyNumberFormat="0" applyAlignment="0" applyProtection="0"/>
    <xf numFmtId="0" fontId="24" fillId="17" borderId="11" applyNumberFormat="0" applyAlignment="0" applyProtection="0"/>
    <xf numFmtId="0" fontId="17" fillId="23" borderId="11" applyNumberFormat="0" applyAlignment="0" applyProtection="0"/>
    <xf numFmtId="0" fontId="32" fillId="0" borderId="19" applyNumberFormat="0" applyFill="0" applyAlignment="0" applyProtection="0"/>
    <xf numFmtId="0" fontId="30" fillId="23" borderId="22" applyNumberFormat="0" applyAlignment="0" applyProtection="0"/>
    <xf numFmtId="0" fontId="12" fillId="18" borderId="23" applyNumberFormat="0" applyFont="0" applyAlignment="0" applyProtection="0"/>
    <xf numFmtId="0" fontId="12" fillId="18" borderId="23" applyNumberFormat="0" applyFont="0" applyAlignment="0" applyProtection="0"/>
    <xf numFmtId="0" fontId="17" fillId="23" borderId="11" applyNumberFormat="0" applyAlignment="0" applyProtection="0"/>
    <xf numFmtId="0" fontId="32" fillId="0" borderId="19" applyNumberFormat="0" applyFill="0" applyAlignment="0" applyProtection="0"/>
    <xf numFmtId="0" fontId="24" fillId="17" borderId="11" applyNumberFormat="0" applyAlignment="0" applyProtection="0"/>
    <xf numFmtId="0" fontId="12" fillId="18" borderId="23" applyNumberFormat="0" applyFont="0" applyAlignment="0" applyProtection="0"/>
    <xf numFmtId="0" fontId="12" fillId="18" borderId="23" applyNumberFormat="0" applyFont="0" applyAlignment="0" applyProtection="0"/>
    <xf numFmtId="0" fontId="30" fillId="23" borderId="22" applyNumberFormat="0" applyAlignment="0" applyProtection="0"/>
    <xf numFmtId="0" fontId="17" fillId="23" borderId="11" applyNumberFormat="0" applyAlignment="0" applyProtection="0"/>
    <xf numFmtId="0" fontId="24" fillId="17" borderId="11" applyNumberFormat="0" applyAlignment="0" applyProtection="0"/>
    <xf numFmtId="0" fontId="32" fillId="0" borderId="19" applyNumberFormat="0" applyFill="0" applyAlignment="0" applyProtection="0"/>
    <xf numFmtId="0" fontId="12" fillId="18" borderId="23" applyNumberFormat="0" applyFont="0" applyAlignment="0" applyProtection="0"/>
    <xf numFmtId="0" fontId="12" fillId="18" borderId="23" applyNumberFormat="0" applyFont="0" applyAlignment="0" applyProtection="0"/>
    <xf numFmtId="0" fontId="17" fillId="23" borderId="11" applyNumberFormat="0" applyAlignment="0" applyProtection="0"/>
    <xf numFmtId="0" fontId="24" fillId="17" borderId="11" applyNumberFormat="0" applyAlignment="0" applyProtection="0"/>
    <xf numFmtId="0" fontId="12" fillId="18" borderId="23" applyNumberFormat="0" applyFont="0" applyAlignment="0" applyProtection="0"/>
    <xf numFmtId="0" fontId="12" fillId="18" borderId="23" applyNumberFormat="0" applyFont="0" applyAlignment="0" applyProtection="0"/>
    <xf numFmtId="0" fontId="30" fillId="23" borderId="22" applyNumberFormat="0" applyAlignment="0" applyProtection="0"/>
    <xf numFmtId="0" fontId="32" fillId="0" borderId="19" applyNumberFormat="0" applyFill="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32" fillId="0" borderId="19" applyNumberFormat="0" applyFill="0" applyAlignment="0" applyProtection="0"/>
    <xf numFmtId="0" fontId="12" fillId="18" borderId="23" applyNumberFormat="0" applyFont="0" applyAlignment="0" applyProtection="0"/>
    <xf numFmtId="0" fontId="17" fillId="23" borderId="11" applyNumberFormat="0" applyAlignment="0" applyProtection="0"/>
    <xf numFmtId="0" fontId="9" fillId="0" borderId="0"/>
    <xf numFmtId="0" fontId="24" fillId="17" borderId="11" applyNumberFormat="0" applyAlignment="0" applyProtection="0"/>
    <xf numFmtId="0" fontId="12" fillId="18" borderId="23" applyNumberFormat="0" applyFont="0" applyAlignment="0" applyProtection="0"/>
    <xf numFmtId="0" fontId="9" fillId="0" borderId="0"/>
    <xf numFmtId="0" fontId="30" fillId="23" borderId="22" applyNumberFormat="0" applyAlignment="0" applyProtection="0"/>
    <xf numFmtId="0" fontId="9" fillId="0" borderId="0"/>
    <xf numFmtId="0" fontId="9" fillId="0" borderId="0"/>
    <xf numFmtId="0" fontId="9" fillId="0" borderId="0"/>
    <xf numFmtId="0" fontId="9" fillId="0" borderId="0"/>
    <xf numFmtId="0" fontId="17" fillId="23" borderId="11" applyNumberFormat="0" applyAlignment="0" applyProtection="0"/>
    <xf numFmtId="0" fontId="24" fillId="17" borderId="11" applyNumberFormat="0" applyAlignment="0" applyProtection="0"/>
    <xf numFmtId="0" fontId="12" fillId="18" borderId="23" applyNumberFormat="0" applyFont="0" applyAlignment="0" applyProtection="0"/>
    <xf numFmtId="0" fontId="12" fillId="18" borderId="23" applyNumberFormat="0" applyFont="0" applyAlignment="0" applyProtection="0"/>
    <xf numFmtId="0" fontId="30" fillId="23" borderId="22" applyNumberFormat="0" applyAlignment="0" applyProtection="0"/>
    <xf numFmtId="0" fontId="32" fillId="0" borderId="19" applyNumberFormat="0" applyFill="0" applyAlignment="0" applyProtection="0"/>
    <xf numFmtId="0" fontId="9" fillId="0" borderId="0"/>
    <xf numFmtId="0" fontId="9" fillId="0" borderId="0"/>
    <xf numFmtId="0" fontId="9" fillId="0" borderId="0"/>
    <xf numFmtId="0" fontId="9" fillId="0" borderId="0"/>
    <xf numFmtId="0" fontId="9" fillId="0" borderId="0"/>
    <xf numFmtId="0" fontId="12" fillId="18" borderId="23" applyNumberFormat="0" applyFont="0" applyAlignment="0" applyProtection="0"/>
    <xf numFmtId="0" fontId="30" fillId="23" borderId="22" applyNumberFormat="0" applyAlignment="0" applyProtection="0"/>
    <xf numFmtId="0" fontId="32" fillId="0" borderId="19" applyNumberFormat="0" applyFill="0" applyAlignment="0" applyProtection="0"/>
    <xf numFmtId="0" fontId="9" fillId="0" borderId="0"/>
    <xf numFmtId="0" fontId="9" fillId="0" borderId="0"/>
    <xf numFmtId="0" fontId="17" fillId="23" borderId="11" applyNumberFormat="0" applyAlignment="0" applyProtection="0"/>
    <xf numFmtId="0" fontId="24" fillId="17" borderId="11" applyNumberFormat="0" applyAlignment="0" applyProtection="0"/>
    <xf numFmtId="0" fontId="12" fillId="18" borderId="23" applyNumberFormat="0" applyFont="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7" fillId="23" borderId="11" applyNumberFormat="0" applyAlignment="0" applyProtection="0"/>
    <xf numFmtId="0" fontId="24" fillId="17" borderId="11" applyNumberFormat="0" applyAlignment="0" applyProtection="0"/>
    <xf numFmtId="0" fontId="12" fillId="18" borderId="23" applyNumberFormat="0" applyFont="0" applyAlignment="0" applyProtection="0"/>
    <xf numFmtId="0" fontId="12" fillId="18" borderId="23" applyNumberFormat="0" applyFont="0" applyAlignment="0" applyProtection="0"/>
    <xf numFmtId="0" fontId="30" fillId="23" borderId="22" applyNumberFormat="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32" fillId="0" borderId="19" applyNumberFormat="0" applyFill="0" applyAlignment="0" applyProtection="0"/>
    <xf numFmtId="0" fontId="12" fillId="18" borderId="23" applyNumberFormat="0" applyFont="0" applyAlignment="0" applyProtection="0"/>
    <xf numFmtId="0" fontId="32" fillId="0" borderId="19" applyNumberFormat="0" applyFill="0" applyAlignment="0" applyProtection="0"/>
    <xf numFmtId="0" fontId="17" fillId="23" borderId="11" applyNumberFormat="0" applyAlignment="0" applyProtection="0"/>
    <xf numFmtId="0" fontId="12" fillId="18" borderId="23" applyNumberFormat="0" applyFont="0" applyAlignment="0" applyProtection="0"/>
    <xf numFmtId="0" fontId="24" fillId="17" borderId="11" applyNumberFormat="0" applyAlignment="0" applyProtection="0"/>
    <xf numFmtId="0" fontId="12" fillId="18" borderId="23" applyNumberFormat="0" applyFont="0" applyAlignment="0" applyProtection="0"/>
    <xf numFmtId="0" fontId="30" fillId="23" borderId="22" applyNumberFormat="0" applyAlignment="0" applyProtection="0"/>
    <xf numFmtId="0" fontId="17" fillId="23" borderId="11" applyNumberFormat="0" applyAlignment="0" applyProtection="0"/>
    <xf numFmtId="0" fontId="32" fillId="0" borderId="19" applyNumberFormat="0" applyFill="0" applyAlignment="0" applyProtection="0"/>
    <xf numFmtId="0" fontId="30" fillId="23" borderId="22" applyNumberFormat="0" applyAlignment="0" applyProtection="0"/>
    <xf numFmtId="0" fontId="12" fillId="18" borderId="23" applyNumberFormat="0" applyFont="0" applyAlignment="0" applyProtection="0"/>
    <xf numFmtId="0" fontId="12" fillId="18" borderId="23" applyNumberFormat="0" applyFont="0" applyAlignment="0" applyProtection="0"/>
    <xf numFmtId="0" fontId="17" fillId="23" borderId="11" applyNumberFormat="0" applyAlignment="0" applyProtection="0"/>
    <xf numFmtId="0" fontId="24" fillId="17" borderId="11" applyNumberFormat="0" applyAlignment="0" applyProtection="0"/>
    <xf numFmtId="0" fontId="12" fillId="18" borderId="23" applyNumberFormat="0" applyFont="0" applyAlignment="0" applyProtection="0"/>
    <xf numFmtId="0" fontId="12" fillId="18" borderId="23" applyNumberFormat="0" applyFont="0" applyAlignment="0" applyProtection="0"/>
    <xf numFmtId="0" fontId="30" fillId="23" borderId="22" applyNumberFormat="0" applyAlignment="0" applyProtection="0"/>
    <xf numFmtId="0" fontId="24" fillId="17" borderId="11" applyNumberFormat="0" applyAlignment="0" applyProtection="0"/>
    <xf numFmtId="0" fontId="32" fillId="0" borderId="19" applyNumberFormat="0" applyFill="0" applyAlignment="0" applyProtection="0"/>
    <xf numFmtId="0" fontId="12" fillId="18" borderId="23" applyNumberFormat="0" applyFont="0" applyAlignment="0" applyProtection="0"/>
    <xf numFmtId="0" fontId="9" fillId="0" borderId="0"/>
    <xf numFmtId="9" fontId="9" fillId="0" borderId="0" applyFont="0" applyFill="0" applyBorder="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0" fontId="17" fillId="23" borderId="11" applyNumberFormat="0" applyAlignment="0" applyProtection="0"/>
    <xf numFmtId="43" fontId="13" fillId="0" borderId="0" applyFont="0" applyFill="0" applyBorder="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24" fillId="17" borderId="11" applyNumberForma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12" fillId="18" borderId="23" applyNumberFormat="0" applyFon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0" fillId="23" borderId="22" applyNumberFormat="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41" fontId="12" fillId="0" borderId="0" applyFont="0" applyFill="0" applyBorder="0" applyAlignment="0" applyProtection="0"/>
    <xf numFmtId="0" fontId="9" fillId="0" borderId="0"/>
    <xf numFmtId="0" fontId="9" fillId="0" borderId="0"/>
    <xf numFmtId="0" fontId="9" fillId="0" borderId="0"/>
    <xf numFmtId="41"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43" fontId="12" fillId="0" borderId="0" applyFont="0" applyFill="0" applyBorder="0" applyAlignment="0" applyProtection="0"/>
    <xf numFmtId="0" fontId="9" fillId="0" borderId="0"/>
    <xf numFmtId="0" fontId="9" fillId="10" borderId="0" applyNumberFormat="0" applyBorder="0" applyAlignment="0" applyProtection="0"/>
    <xf numFmtId="43" fontId="35" fillId="0" borderId="0" applyFont="0" applyFill="0" applyBorder="0" applyAlignment="0" applyProtection="0"/>
    <xf numFmtId="43" fontId="12" fillId="0" borderId="0" applyFont="0" applyFill="0" applyBorder="0" applyAlignment="0" applyProtection="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43" fontId="12" fillId="0" borderId="0" applyFont="0" applyFill="0" applyBorder="0" applyAlignment="0" applyProtection="0"/>
    <xf numFmtId="0" fontId="52" fillId="0" borderId="0" applyNumberFormat="0" applyFill="0" applyBorder="0" applyAlignment="0" applyProtection="0"/>
    <xf numFmtId="9" fontId="12" fillId="0" borderId="0" applyFont="0" applyFill="0" applyBorder="0" applyAlignment="0" applyProtection="0"/>
    <xf numFmtId="41" fontId="12" fillId="0" borderId="0" applyFont="0" applyFill="0" applyBorder="0" applyAlignment="0" applyProtection="0"/>
    <xf numFmtId="0" fontId="9" fillId="0" borderId="0"/>
    <xf numFmtId="43" fontId="35" fillId="0" borderId="0" applyFont="0" applyFill="0" applyBorder="0" applyAlignment="0" applyProtection="0"/>
    <xf numFmtId="43" fontId="12" fillId="0" borderId="0" applyFont="0" applyFill="0" applyBorder="0" applyAlignment="0" applyProtection="0"/>
    <xf numFmtId="0" fontId="9" fillId="0" borderId="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0" fontId="9" fillId="0" borderId="0"/>
    <xf numFmtId="0" fontId="9" fillId="0" borderId="0"/>
    <xf numFmtId="43" fontId="12" fillId="0" borderId="0" applyFont="0" applyFill="0" applyBorder="0" applyAlignment="0" applyProtection="0"/>
    <xf numFmtId="0" fontId="9" fillId="0" borderId="0"/>
    <xf numFmtId="0" fontId="9" fillId="10" borderId="0" applyNumberFormat="0" applyBorder="0" applyAlignment="0" applyProtection="0"/>
    <xf numFmtId="43" fontId="35" fillId="0" borderId="0" applyFont="0" applyFill="0" applyBorder="0" applyAlignment="0" applyProtection="0"/>
    <xf numFmtId="43" fontId="12" fillId="0" borderId="0" applyFont="0" applyFill="0" applyBorder="0" applyAlignment="0" applyProtection="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41" fontId="12" fillId="0" borderId="0" applyFont="0" applyFill="0" applyBorder="0" applyAlignment="0" applyProtection="0"/>
    <xf numFmtId="0" fontId="9" fillId="0" borderId="0"/>
    <xf numFmtId="0" fontId="9" fillId="0" borderId="0"/>
    <xf numFmtId="0" fontId="9" fillId="0" borderId="0"/>
    <xf numFmtId="41"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43" fontId="12" fillId="0" borderId="0" applyFont="0" applyFill="0" applyBorder="0" applyAlignment="0" applyProtection="0"/>
    <xf numFmtId="0" fontId="9" fillId="0" borderId="0"/>
    <xf numFmtId="0" fontId="9" fillId="10" borderId="0" applyNumberFormat="0" applyBorder="0" applyAlignment="0" applyProtection="0"/>
    <xf numFmtId="43" fontId="35" fillId="0" borderId="0" applyFont="0" applyFill="0" applyBorder="0" applyAlignment="0" applyProtection="0"/>
    <xf numFmtId="43" fontId="12" fillId="0" borderId="0" applyFont="0" applyFill="0" applyBorder="0" applyAlignment="0" applyProtection="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43" fontId="12" fillId="0" borderId="0" applyFont="0" applyFill="0" applyBorder="0" applyAlignment="0" applyProtection="0"/>
    <xf numFmtId="0" fontId="9" fillId="0" borderId="0"/>
    <xf numFmtId="0" fontId="12" fillId="0" borderId="0"/>
    <xf numFmtId="41" fontId="12" fillId="0" borderId="0" applyFont="0" applyFill="0" applyBorder="0" applyAlignment="0" applyProtection="0"/>
    <xf numFmtId="44" fontId="12" fillId="0" borderId="0" applyFont="0" applyFill="0" applyBorder="0" applyAlignment="0" applyProtection="0"/>
    <xf numFmtId="9" fontId="12" fillId="0" borderId="0" applyFont="0" applyFill="0" applyBorder="0" applyAlignment="0" applyProtection="0"/>
    <xf numFmtId="0" fontId="9" fillId="0" borderId="0"/>
    <xf numFmtId="0" fontId="35" fillId="0" borderId="0"/>
    <xf numFmtId="43" fontId="9" fillId="0" borderId="0" applyFont="0" applyFill="0" applyBorder="0" applyAlignment="0" applyProtection="0"/>
    <xf numFmtId="0" fontId="12" fillId="0" borderId="0"/>
    <xf numFmtId="43" fontId="12" fillId="0" borderId="0" applyFont="0" applyFill="0" applyBorder="0" applyAlignment="0" applyProtection="0"/>
    <xf numFmtId="0" fontId="58" fillId="0" borderId="0" applyNumberFormat="0" applyFont="0" applyBorder="0" applyAlignment="0"/>
    <xf numFmtId="0" fontId="9" fillId="0" borderId="0"/>
    <xf numFmtId="3" fontId="29" fillId="0" borderId="0">
      <alignment horizontal="right"/>
    </xf>
    <xf numFmtId="0" fontId="45" fillId="0" borderId="0"/>
    <xf numFmtId="0" fontId="9" fillId="0" borderId="0"/>
    <xf numFmtId="0" fontId="9" fillId="0" borderId="0"/>
    <xf numFmtId="0" fontId="9" fillId="0" borderId="0"/>
    <xf numFmtId="43" fontId="35"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166" fontId="12" fillId="0" borderId="0" applyFont="0" applyFill="0" applyBorder="0" applyAlignment="0" applyProtection="0"/>
    <xf numFmtId="0" fontId="12" fillId="0" borderId="0"/>
    <xf numFmtId="0" fontId="9" fillId="0" borderId="0"/>
    <xf numFmtId="0" fontId="13" fillId="0" borderId="0"/>
    <xf numFmtId="43" fontId="13" fillId="0" borderId="0" applyFont="0" applyFill="0" applyBorder="0" applyAlignment="0" applyProtection="0"/>
    <xf numFmtId="44" fontId="13" fillId="0" borderId="0" applyFont="0" applyFill="0" applyBorder="0" applyAlignment="0" applyProtection="0"/>
    <xf numFmtId="168" fontId="28" fillId="0" borderId="0" applyFont="0" applyFill="0" applyBorder="0" applyAlignment="0" applyProtection="0"/>
    <xf numFmtId="0" fontId="9" fillId="0" borderId="0"/>
    <xf numFmtId="0" fontId="12" fillId="0" borderId="0"/>
    <xf numFmtId="0" fontId="13" fillId="0" borderId="0"/>
    <xf numFmtId="41" fontId="12" fillId="0" borderId="0" applyFont="0" applyFill="0" applyBorder="0" applyAlignment="0" applyProtection="0"/>
    <xf numFmtId="0" fontId="9" fillId="0" borderId="0"/>
    <xf numFmtId="0" fontId="9" fillId="0" borderId="0"/>
    <xf numFmtId="43" fontId="35" fillId="0" borderId="0" applyFont="0" applyFill="0" applyBorder="0" applyAlignment="0" applyProtection="0"/>
    <xf numFmtId="0" fontId="35"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1" fontId="12" fillId="0" borderId="0" applyFont="0" applyFill="0" applyBorder="0" applyAlignment="0" applyProtection="0"/>
    <xf numFmtId="43" fontId="12" fillId="0" borderId="0" applyFont="0" applyFill="0" applyBorder="0" applyAlignment="0" applyProtection="0"/>
    <xf numFmtId="0" fontId="9" fillId="0" borderId="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1"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3"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38" fillId="0" borderId="0">
      <alignment vertical="center"/>
    </xf>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43" fontId="9" fillId="0" borderId="0" applyFont="0" applyFill="0" applyBorder="0" applyAlignment="0" applyProtection="0"/>
    <xf numFmtId="0" fontId="59" fillId="36" borderId="0" applyNumberFormat="0" applyFont="0" applyBorder="0" applyAlignment="0" applyProtection="0"/>
    <xf numFmtId="44" fontId="12" fillId="0" borderId="0" applyFont="0" applyFill="0" applyBorder="0" applyAlignment="0" applyProtection="0"/>
    <xf numFmtId="43" fontId="12" fillId="0" borderId="0" applyFont="0" applyFill="0" applyBorder="0" applyAlignment="0" applyProtection="0"/>
    <xf numFmtId="0" fontId="9" fillId="0" borderId="0"/>
    <xf numFmtId="43"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0" fontId="9" fillId="0" borderId="0"/>
    <xf numFmtId="0" fontId="12" fillId="0" borderId="0"/>
    <xf numFmtId="0" fontId="9" fillId="0" borderId="0"/>
    <xf numFmtId="9" fontId="9" fillId="0" borderId="0" applyFont="0" applyFill="0" applyBorder="0" applyAlignment="0" applyProtection="0"/>
    <xf numFmtId="43" fontId="9" fillId="0" borderId="0" applyFont="0" applyFill="0" applyBorder="0" applyAlignment="0" applyProtection="0"/>
    <xf numFmtId="0" fontId="9" fillId="0" borderId="0"/>
    <xf numFmtId="9" fontId="9" fillId="0" borderId="0" applyFont="0" applyFill="0" applyBorder="0" applyAlignment="0" applyProtection="0"/>
    <xf numFmtId="0" fontId="9" fillId="0" borderId="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9" fillId="0" borderId="0" applyFont="0" applyFill="0" applyBorder="0" applyAlignment="0" applyProtection="0"/>
    <xf numFmtId="0" fontId="9" fillId="0" borderId="0"/>
    <xf numFmtId="43"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9" fontId="9" fillId="0" borderId="0" applyFont="0" applyFill="0" applyBorder="0" applyAlignment="0" applyProtection="0"/>
    <xf numFmtId="43" fontId="9" fillId="0" borderId="0" applyFont="0" applyFill="0" applyBorder="0" applyAlignment="0" applyProtection="0"/>
    <xf numFmtId="0" fontId="9" fillId="0" borderId="0"/>
    <xf numFmtId="9" fontId="9" fillId="0" borderId="0" applyFont="0" applyFill="0" applyBorder="0" applyAlignment="0" applyProtection="0"/>
    <xf numFmtId="0" fontId="60" fillId="0" borderId="0"/>
    <xf numFmtId="0" fontId="60" fillId="40" borderId="0"/>
    <xf numFmtId="0" fontId="11" fillId="12" borderId="0" applyNumberFormat="0" applyBorder="0" applyAlignment="0" applyProtection="0"/>
    <xf numFmtId="0" fontId="60" fillId="41" borderId="0"/>
    <xf numFmtId="0" fontId="11" fillId="13" borderId="0" applyNumberFormat="0" applyBorder="0" applyAlignment="0" applyProtection="0"/>
    <xf numFmtId="0" fontId="60" fillId="42" borderId="0"/>
    <xf numFmtId="0" fontId="11" fillId="14" borderId="0" applyNumberFormat="0" applyBorder="0" applyAlignment="0" applyProtection="0"/>
    <xf numFmtId="0" fontId="60" fillId="43" borderId="0"/>
    <xf numFmtId="0" fontId="11" fillId="15" borderId="0" applyNumberFormat="0" applyBorder="0" applyAlignment="0" applyProtection="0"/>
    <xf numFmtId="0" fontId="60" fillId="44" borderId="0"/>
    <xf numFmtId="0" fontId="11" fillId="16" borderId="0" applyNumberFormat="0" applyBorder="0" applyAlignment="0" applyProtection="0"/>
    <xf numFmtId="0" fontId="60" fillId="45" borderId="0"/>
    <xf numFmtId="0" fontId="11" fillId="17" borderId="0" applyNumberFormat="0" applyBorder="0" applyAlignment="0" applyProtection="0"/>
    <xf numFmtId="0" fontId="60" fillId="46" borderId="0"/>
    <xf numFmtId="0" fontId="9" fillId="13" borderId="0" applyNumberFormat="0" applyBorder="0" applyAlignment="0" applyProtection="0"/>
    <xf numFmtId="0" fontId="9" fillId="13" borderId="0" applyNumberFormat="0" applyBorder="0" applyAlignment="0" applyProtection="0"/>
    <xf numFmtId="0" fontId="60" fillId="47" borderId="0"/>
    <xf numFmtId="0" fontId="60" fillId="48" borderId="0"/>
    <xf numFmtId="0" fontId="60" fillId="45" borderId="0"/>
    <xf numFmtId="0" fontId="60" fillId="44" borderId="0"/>
    <xf numFmtId="0" fontId="60" fillId="48" borderId="0"/>
    <xf numFmtId="0" fontId="60" fillId="0" borderId="0">
      <alignment horizontal="left" vertical="center" indent="4"/>
    </xf>
    <xf numFmtId="49" fontId="27" fillId="0" borderId="24" applyNumberFormat="0" applyFont="0" applyFill="0" applyBorder="0" applyProtection="0">
      <alignment horizontal="left" vertical="center" indent="2"/>
    </xf>
    <xf numFmtId="0" fontId="12" fillId="0" borderId="0" applyNumberFormat="0" applyFont="0" applyFill="0" applyBorder="0" applyProtection="0">
      <alignment horizontal="left" vertical="center" indent="2"/>
    </xf>
    <xf numFmtId="49" fontId="27" fillId="0" borderId="24" applyNumberFormat="0" applyFont="0" applyFill="0" applyBorder="0" applyProtection="0">
      <alignment horizontal="left" vertical="center" indent="2"/>
    </xf>
    <xf numFmtId="0" fontId="60" fillId="46" borderId="0"/>
    <xf numFmtId="0" fontId="11" fillId="19" borderId="0" applyNumberFormat="0" applyBorder="0" applyAlignment="0" applyProtection="0"/>
    <xf numFmtId="0" fontId="60" fillId="47" borderId="0"/>
    <xf numFmtId="0" fontId="11" fillId="20" borderId="0" applyNumberFormat="0" applyBorder="0" applyAlignment="0" applyProtection="0"/>
    <xf numFmtId="0" fontId="60" fillId="50" borderId="0"/>
    <xf numFmtId="0" fontId="11" fillId="21" borderId="0" applyNumberFormat="0" applyBorder="0" applyAlignment="0" applyProtection="0"/>
    <xf numFmtId="0" fontId="60" fillId="43" borderId="0"/>
    <xf numFmtId="0" fontId="11" fillId="15" borderId="0" applyNumberFormat="0" applyBorder="0" applyAlignment="0" applyProtection="0"/>
    <xf numFmtId="0" fontId="60" fillId="46" borderId="0"/>
    <xf numFmtId="0" fontId="11" fillId="19" borderId="0" applyNumberFormat="0" applyBorder="0" applyAlignment="0" applyProtection="0"/>
    <xf numFmtId="0" fontId="60" fillId="51" borderId="0"/>
    <xf numFmtId="0" fontId="11" fillId="22" borderId="0" applyNumberFormat="0" applyBorder="0" applyAlignment="0" applyProtection="0"/>
    <xf numFmtId="0" fontId="60" fillId="44" borderId="0"/>
    <xf numFmtId="0" fontId="60" fillId="47" borderId="0"/>
    <xf numFmtId="0" fontId="60" fillId="52" borderId="0"/>
    <xf numFmtId="0" fontId="60" fillId="41" borderId="0"/>
    <xf numFmtId="0" fontId="60" fillId="44" borderId="0"/>
    <xf numFmtId="0" fontId="60" fillId="48" borderId="0"/>
    <xf numFmtId="0" fontId="60" fillId="0" borderId="0">
      <alignment horizontal="left" vertical="center" indent="9"/>
    </xf>
    <xf numFmtId="49" fontId="27" fillId="0" borderId="21" applyNumberFormat="0" applyFont="0" applyFill="0" applyBorder="0" applyProtection="0">
      <alignment horizontal="left" vertical="center" indent="5"/>
    </xf>
    <xf numFmtId="49" fontId="27" fillId="0" borderId="21" applyNumberFormat="0" applyFont="0" applyFill="0" applyBorder="0" applyProtection="0">
      <alignment horizontal="left" vertical="center" indent="5"/>
    </xf>
    <xf numFmtId="0" fontId="46" fillId="49" borderId="0" applyNumberFormat="0" applyBorder="0" applyAlignment="0" applyProtection="0"/>
    <xf numFmtId="0" fontId="46" fillId="11" borderId="0" applyNumberFormat="0" applyBorder="0" applyAlignment="0" applyProtection="0"/>
    <xf numFmtId="0" fontId="61" fillId="53" borderId="0"/>
    <xf numFmtId="0" fontId="14" fillId="25" borderId="0" applyNumberFormat="0" applyBorder="0" applyAlignment="0" applyProtection="0"/>
    <xf numFmtId="0" fontId="61" fillId="47" borderId="0"/>
    <xf numFmtId="0" fontId="14" fillId="20" borderId="0" applyNumberFormat="0" applyBorder="0" applyAlignment="0" applyProtection="0"/>
    <xf numFmtId="0" fontId="61" fillId="50" borderId="0"/>
    <xf numFmtId="0" fontId="14" fillId="21" borderId="0" applyNumberFormat="0" applyBorder="0" applyAlignment="0" applyProtection="0"/>
    <xf numFmtId="0" fontId="61" fillId="54" borderId="0"/>
    <xf numFmtId="0" fontId="14" fillId="26" borderId="0" applyNumberFormat="0" applyBorder="0" applyAlignment="0" applyProtection="0"/>
    <xf numFmtId="0" fontId="61" fillId="55" borderId="0"/>
    <xf numFmtId="0" fontId="14" fillId="27" borderId="0" applyNumberFormat="0" applyBorder="0" applyAlignment="0" applyProtection="0"/>
    <xf numFmtId="0" fontId="61" fillId="56" borderId="0"/>
    <xf numFmtId="0" fontId="14" fillId="28" borderId="0" applyNumberFormat="0" applyBorder="0" applyAlignment="0" applyProtection="0"/>
    <xf numFmtId="0" fontId="61" fillId="44" borderId="0"/>
    <xf numFmtId="0" fontId="61" fillId="57" borderId="0"/>
    <xf numFmtId="0" fontId="61" fillId="51" borderId="0"/>
    <xf numFmtId="0" fontId="61" fillId="41" borderId="0"/>
    <xf numFmtId="0" fontId="61" fillId="44" borderId="0"/>
    <xf numFmtId="0" fontId="61" fillId="47" borderId="0"/>
    <xf numFmtId="0" fontId="61" fillId="58" borderId="0"/>
    <xf numFmtId="0" fontId="14" fillId="29" borderId="0" applyNumberFormat="0" applyBorder="0" applyAlignment="0" applyProtection="0"/>
    <xf numFmtId="0" fontId="61" fillId="59" borderId="0"/>
    <xf numFmtId="0" fontId="14" fillId="30" borderId="0" applyNumberFormat="0" applyBorder="0" applyAlignment="0" applyProtection="0"/>
    <xf numFmtId="0" fontId="61" fillId="60" borderId="0"/>
    <xf numFmtId="0" fontId="14" fillId="31" borderId="0" applyNumberFormat="0" applyBorder="0" applyAlignment="0" applyProtection="0"/>
    <xf numFmtId="0" fontId="61" fillId="54" borderId="0"/>
    <xf numFmtId="0" fontId="14" fillId="26" borderId="0" applyNumberFormat="0" applyBorder="0" applyAlignment="0" applyProtection="0"/>
    <xf numFmtId="0" fontId="61" fillId="55" borderId="0"/>
    <xf numFmtId="0" fontId="14" fillId="27" borderId="0" applyNumberFormat="0" applyBorder="0" applyAlignment="0" applyProtection="0"/>
    <xf numFmtId="0" fontId="61" fillId="57" borderId="0"/>
    <xf numFmtId="0" fontId="14" fillId="32" borderId="0" applyNumberFormat="0" applyBorder="0" applyAlignment="0" applyProtection="0"/>
    <xf numFmtId="0" fontId="61" fillId="61" borderId="0"/>
    <xf numFmtId="0" fontId="14" fillId="29" borderId="0" applyNumberFormat="0" applyBorder="0" applyAlignment="0" applyProtection="0"/>
    <xf numFmtId="0" fontId="14" fillId="29" borderId="0" applyNumberFormat="0" applyBorder="0" applyAlignment="0" applyProtection="0"/>
    <xf numFmtId="0" fontId="61" fillId="57" borderId="0"/>
    <xf numFmtId="0" fontId="14" fillId="30" borderId="0" applyNumberFormat="0" applyBorder="0" applyAlignment="0" applyProtection="0"/>
    <xf numFmtId="0" fontId="14" fillId="30" borderId="0" applyNumberFormat="0" applyBorder="0" applyAlignment="0" applyProtection="0"/>
    <xf numFmtId="0" fontId="61" fillId="51" borderId="0"/>
    <xf numFmtId="0" fontId="14" fillId="31" borderId="0" applyNumberFormat="0" applyBorder="0" applyAlignment="0" applyProtection="0"/>
    <xf numFmtId="0" fontId="14" fillId="31" borderId="0" applyNumberFormat="0" applyBorder="0" applyAlignment="0" applyProtection="0"/>
    <xf numFmtId="0" fontId="61" fillId="62" borderId="0"/>
    <xf numFmtId="0" fontId="14" fillId="26" borderId="0" applyNumberFormat="0" applyBorder="0" applyAlignment="0" applyProtection="0"/>
    <xf numFmtId="0" fontId="14" fillId="26" borderId="0" applyNumberFormat="0" applyBorder="0" applyAlignment="0" applyProtection="0"/>
    <xf numFmtId="0" fontId="61" fillId="55" borderId="0"/>
    <xf numFmtId="0" fontId="14" fillId="27" borderId="0" applyNumberFormat="0" applyBorder="0" applyAlignment="0" applyProtection="0"/>
    <xf numFmtId="0" fontId="14" fillId="27" borderId="0" applyNumberFormat="0" applyBorder="0" applyAlignment="0" applyProtection="0"/>
    <xf numFmtId="0" fontId="61" fillId="59" borderId="0"/>
    <xf numFmtId="0" fontId="14" fillId="32" borderId="0" applyNumberFormat="0" applyBorder="0" applyAlignment="0" applyProtection="0"/>
    <xf numFmtId="0" fontId="14" fillId="32" borderId="0" applyNumberFormat="0" applyBorder="0" applyAlignment="0" applyProtection="0"/>
    <xf numFmtId="0" fontId="62" fillId="63" borderId="27"/>
    <xf numFmtId="0" fontId="30" fillId="23" borderId="22" applyNumberFormat="0" applyAlignment="0" applyProtection="0"/>
    <xf numFmtId="0" fontId="30" fillId="23" borderId="22" applyNumberFormat="0" applyAlignment="0" applyProtection="0"/>
    <xf numFmtId="0" fontId="63" fillId="41" borderId="0"/>
    <xf numFmtId="0" fontId="15" fillId="13" borderId="0" applyNumberFormat="0" applyBorder="0" applyAlignment="0" applyProtection="0"/>
    <xf numFmtId="0" fontId="64" fillId="63" borderId="28"/>
    <xf numFmtId="0" fontId="17" fillId="23" borderId="11" applyNumberFormat="0" applyAlignment="0" applyProtection="0"/>
    <xf numFmtId="0" fontId="17" fillId="23" borderId="11" applyNumberFormat="0" applyAlignment="0" applyProtection="0"/>
    <xf numFmtId="4" fontId="65" fillId="0" borderId="0">
      <alignment horizontal="right" vertical="center"/>
    </xf>
    <xf numFmtId="4" fontId="16" fillId="0" borderId="12" applyFill="0" applyBorder="0" applyProtection="0">
      <alignment horizontal="right" vertical="center"/>
    </xf>
    <xf numFmtId="4" fontId="16" fillId="0" borderId="12" applyFill="0" applyBorder="0" applyProtection="0">
      <alignment horizontal="right" vertical="center"/>
    </xf>
    <xf numFmtId="0" fontId="66" fillId="64" borderId="28"/>
    <xf numFmtId="0" fontId="17" fillId="23" borderId="11" applyNumberFormat="0" applyAlignment="0" applyProtection="0"/>
    <xf numFmtId="0" fontId="67" fillId="65" borderId="0"/>
    <xf numFmtId="0" fontId="18" fillId="33" borderId="13" applyNumberFormat="0" applyAlignment="0" applyProtection="0"/>
    <xf numFmtId="200" fontId="60" fillId="0" borderId="0"/>
    <xf numFmtId="41" fontId="12" fillId="0" borderId="0" applyFont="0" applyFill="0" applyBorder="0" applyAlignment="0" applyProtection="0"/>
    <xf numFmtId="41" fontId="12" fillId="0" borderId="0" applyFont="0" applyFill="0" applyBorder="0" applyAlignment="0" applyProtection="0"/>
    <xf numFmtId="41" fontId="12" fillId="0" borderId="0" applyFont="0" applyFill="0" applyBorder="0" applyAlignment="0" applyProtection="0"/>
    <xf numFmtId="41" fontId="12"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0" fontId="68" fillId="52" borderId="0">
      <protection hidden="1"/>
    </xf>
    <xf numFmtId="0" fontId="12" fillId="34" borderId="0" applyNumberFormat="0" applyBorder="0" applyAlignment="0">
      <protection hidden="1"/>
    </xf>
    <xf numFmtId="0" fontId="12" fillId="34" borderId="0" applyNumberFormat="0" applyBorder="0" applyAlignment="0">
      <protection hidden="1"/>
    </xf>
    <xf numFmtId="201" fontId="60" fillId="0" borderId="0"/>
    <xf numFmtId="167"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168" fontId="28"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 fontId="4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0" fontId="69" fillId="52" borderId="28"/>
    <xf numFmtId="0" fontId="24" fillId="17" borderId="11" applyNumberFormat="0" applyAlignment="0" applyProtection="0"/>
    <xf numFmtId="0" fontId="24" fillId="17" borderId="11" applyNumberFormat="0" applyAlignment="0" applyProtection="0"/>
    <xf numFmtId="0" fontId="70" fillId="0" borderId="29"/>
    <xf numFmtId="0" fontId="32" fillId="0" borderId="19" applyNumberFormat="0" applyFill="0" applyAlignment="0" applyProtection="0"/>
    <xf numFmtId="0" fontId="32" fillId="0" borderId="19" applyNumberFormat="0" applyFill="0" applyAlignment="0" applyProtection="0"/>
    <xf numFmtId="0" fontId="71" fillId="0" borderId="0"/>
    <xf numFmtId="0" fontId="19" fillId="0" borderId="0" applyNumberFormat="0" applyFill="0" applyBorder="0" applyAlignment="0" applyProtection="0"/>
    <xf numFmtId="0" fontId="19" fillId="0" borderId="0" applyNumberFormat="0" applyFill="0" applyBorder="0" applyAlignment="0" applyProtection="0"/>
    <xf numFmtId="202" fontId="60" fillId="0" borderId="0"/>
    <xf numFmtId="202" fontId="60" fillId="0" borderId="0"/>
    <xf numFmtId="166" fontId="12" fillId="0" borderId="0" applyFont="0" applyFill="0" applyBorder="0" applyAlignment="0" applyProtection="0"/>
    <xf numFmtId="199" fontId="12" fillId="0" borderId="0" applyFont="0" applyFill="0" applyBorder="0" applyAlignment="0" applyProtection="0"/>
    <xf numFmtId="166" fontId="12" fillId="0" borderId="0" applyFont="0" applyFill="0" applyBorder="0" applyAlignment="0" applyProtection="0"/>
    <xf numFmtId="199" fontId="12"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198" fontId="48" fillId="0" borderId="0" applyFont="0" applyFill="0" applyBorder="0" applyAlignment="0" applyProtection="0"/>
    <xf numFmtId="166" fontId="12" fillId="0" borderId="0" applyFont="0" applyFill="0" applyBorder="0" applyAlignment="0" applyProtection="0"/>
    <xf numFmtId="0" fontId="71" fillId="0" borderId="0"/>
    <xf numFmtId="0" fontId="19" fillId="0" borderId="0" applyNumberFormat="0" applyFill="0" applyBorder="0" applyAlignment="0" applyProtection="0"/>
    <xf numFmtId="0" fontId="72" fillId="42" borderId="0"/>
    <xf numFmtId="0" fontId="20" fillId="14" borderId="0" applyNumberFormat="0" applyBorder="0" applyAlignment="0" applyProtection="0"/>
    <xf numFmtId="0" fontId="72" fillId="44" borderId="0"/>
    <xf numFmtId="0" fontId="20" fillId="14" borderId="0" applyNumberFormat="0" applyBorder="0" applyAlignment="0" applyProtection="0"/>
    <xf numFmtId="0" fontId="20" fillId="14" borderId="0" applyNumberFormat="0" applyBorder="0" applyAlignment="0" applyProtection="0"/>
    <xf numFmtId="0" fontId="73" fillId="0" borderId="14"/>
    <xf numFmtId="0" fontId="21" fillId="0" borderId="14" applyNumberFormat="0" applyFill="0" applyAlignment="0" applyProtection="0"/>
    <xf numFmtId="0" fontId="74" fillId="0" borderId="15"/>
    <xf numFmtId="0" fontId="22" fillId="0" borderId="15" applyNumberFormat="0" applyFill="0" applyAlignment="0" applyProtection="0"/>
    <xf numFmtId="0" fontId="75" fillId="0" borderId="30"/>
    <xf numFmtId="0" fontId="23" fillId="0" borderId="16" applyNumberFormat="0" applyFill="0" applyAlignment="0" applyProtection="0"/>
    <xf numFmtId="0" fontId="75" fillId="0" borderId="0"/>
    <xf numFmtId="0" fontId="23" fillId="0" borderId="0" applyNumberFormat="0" applyFill="0" applyBorder="0" applyAlignment="0" applyProtection="0"/>
    <xf numFmtId="0" fontId="76" fillId="0" borderId="0"/>
    <xf numFmtId="0" fontId="37" fillId="0" borderId="0" applyNumberFormat="0" applyFill="0" applyBorder="0" applyAlignment="0" applyProtection="0"/>
    <xf numFmtId="0" fontId="37" fillId="0" borderId="0" applyNumberFormat="0" applyFill="0" applyBorder="0" applyAlignment="0" applyProtection="0"/>
    <xf numFmtId="0" fontId="69" fillId="45" borderId="28"/>
    <xf numFmtId="0" fontId="24" fillId="17" borderId="11" applyNumberFormat="0" applyAlignment="0" applyProtection="0"/>
    <xf numFmtId="203" fontId="60" fillId="0" borderId="0"/>
    <xf numFmtId="43" fontId="12" fillId="0" borderId="0" applyFont="0" applyFill="0" applyBorder="0" applyAlignment="0" applyProtection="0"/>
    <xf numFmtId="43" fontId="12" fillId="0" borderId="0" applyFont="0" applyFill="0" applyBorder="0" applyAlignment="0" applyProtection="0"/>
    <xf numFmtId="168" fontId="28" fillId="0" borderId="0" applyFont="0" applyFill="0" applyBorder="0" applyAlignment="0" applyProtection="0"/>
    <xf numFmtId="43" fontId="12" fillId="0" borderId="0" applyFont="0" applyFill="0" applyBorder="0" applyAlignment="0" applyProtection="0"/>
    <xf numFmtId="43" fontId="9" fillId="0" borderId="0" applyFont="0" applyFill="0" applyBorder="0" applyAlignment="0" applyProtection="0"/>
    <xf numFmtId="0" fontId="57"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77" fillId="0" borderId="0"/>
    <xf numFmtId="0" fontId="25" fillId="0" borderId="17" applyNumberFormat="0" applyFill="0" applyAlignment="0" applyProtection="0"/>
    <xf numFmtId="0" fontId="60" fillId="45" borderId="0"/>
    <xf numFmtId="0" fontId="12" fillId="35" borderId="0" applyNumberFormat="0" applyFont="0" applyBorder="0" applyAlignment="0"/>
    <xf numFmtId="0" fontId="12" fillId="35" borderId="0" applyNumberFormat="0" applyFont="0" applyBorder="0" applyAlignment="0"/>
    <xf numFmtId="0" fontId="78" fillId="52" borderId="0"/>
    <xf numFmtId="0" fontId="26" fillId="24"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4" fontId="79" fillId="0" borderId="0">
      <alignment horizontal="right" vertical="center"/>
    </xf>
    <xf numFmtId="4" fontId="27" fillId="0" borderId="24" applyFill="0" applyBorder="0" applyProtection="0">
      <alignment horizontal="right" vertical="center"/>
    </xf>
    <xf numFmtId="4" fontId="27" fillId="0" borderId="24" applyFill="0" applyBorder="0" applyProtection="0">
      <alignment horizontal="right" vertical="center"/>
    </xf>
    <xf numFmtId="0" fontId="79" fillId="0" borderId="31"/>
    <xf numFmtId="0" fontId="27" fillId="0" borderId="24" applyNumberFormat="0" applyFill="0" applyAlignment="0" applyProtection="0"/>
    <xf numFmtId="0" fontId="60" fillId="64" borderId="0"/>
    <xf numFmtId="0" fontId="12" fillId="38" borderId="0" applyNumberFormat="0" applyFont="0" applyBorder="0" applyAlignment="0" applyProtection="0"/>
    <xf numFmtId="0" fontId="60" fillId="48" borderId="32"/>
    <xf numFmtId="0" fontId="12" fillId="18" borderId="23" applyNumberFormat="0" applyFont="0" applyAlignment="0" applyProtection="0"/>
    <xf numFmtId="0" fontId="60" fillId="48" borderId="32"/>
    <xf numFmtId="0" fontId="12" fillId="18" borderId="23" applyNumberFormat="0" applyFont="0" applyAlignment="0" applyProtection="0"/>
    <xf numFmtId="0" fontId="12" fillId="9" borderId="9" applyNumberFormat="0" applyFont="0" applyAlignment="0" applyProtection="0"/>
    <xf numFmtId="0" fontId="12" fillId="18" borderId="23" applyNumberFormat="0" applyFont="0" applyAlignment="0" applyProtection="0"/>
    <xf numFmtId="49" fontId="80" fillId="0" borderId="31">
      <alignment horizontal="right" vertical="center"/>
    </xf>
    <xf numFmtId="49" fontId="29" fillId="0" borderId="24">
      <alignment horizontal="right" vertical="center"/>
    </xf>
    <xf numFmtId="49" fontId="29" fillId="0" borderId="24">
      <alignment horizontal="right" vertical="center"/>
    </xf>
    <xf numFmtId="0" fontId="62" fillId="64" borderId="27"/>
    <xf numFmtId="0" fontId="30" fillId="23" borderId="22" applyNumberFormat="0" applyAlignment="0" applyProtection="0"/>
    <xf numFmtId="0" fontId="60" fillId="66" borderId="0"/>
    <xf numFmtId="169" fontId="27" fillId="39" borderId="24" applyNumberFormat="0" applyFont="0" applyBorder="0" applyAlignment="0" applyProtection="0">
      <alignment horizontal="right" vertical="center"/>
    </xf>
    <xf numFmtId="9" fontId="12" fillId="0" borderId="0" applyFill="0" applyBorder="0" applyAlignment="0" applyProtection="0"/>
    <xf numFmtId="9" fontId="60" fillId="0" borderId="0"/>
    <xf numFmtId="9" fontId="12" fillId="0" borderId="0" applyFont="0" applyFill="0" applyBorder="0" applyAlignment="0" applyProtection="0"/>
    <xf numFmtId="9" fontId="12" fillId="0" borderId="0" applyFont="0" applyFill="0" applyBorder="0" applyAlignment="0" applyProtection="0"/>
    <xf numFmtId="9" fontId="60" fillId="0" borderId="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45"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63" fillId="43" borderId="0"/>
    <xf numFmtId="0" fontId="15" fillId="13" borderId="0" applyNumberFormat="0" applyBorder="0" applyAlignment="0" applyProtection="0"/>
    <xf numFmtId="0" fontId="15" fillId="13"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2" fillId="0" borderId="0"/>
    <xf numFmtId="0" fontId="12" fillId="0" borderId="0"/>
    <xf numFmtId="0" fontId="68" fillId="0" borderId="0"/>
    <xf numFmtId="0" fontId="68" fillId="0" borderId="0"/>
    <xf numFmtId="0" fontId="12" fillId="0" borderId="0"/>
    <xf numFmtId="0" fontId="12" fillId="0" borderId="0"/>
    <xf numFmtId="0" fontId="56" fillId="0" borderId="0"/>
    <xf numFmtId="0" fontId="12" fillId="0" borderId="0"/>
    <xf numFmtId="0" fontId="12" fillId="0" borderId="0"/>
    <xf numFmtId="0" fontId="68" fillId="0" borderId="0"/>
    <xf numFmtId="3" fontId="12" fillId="0" borderId="0"/>
    <xf numFmtId="3" fontId="12"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2" fillId="0" borderId="0"/>
    <xf numFmtId="0" fontId="9" fillId="0" borderId="0"/>
    <xf numFmtId="0" fontId="9" fillId="0" borderId="0"/>
    <xf numFmtId="0" fontId="9" fillId="0" borderId="0"/>
    <xf numFmtId="0" fontId="9" fillId="0" borderId="0"/>
    <xf numFmtId="0" fontId="9" fillId="0" borderId="0"/>
    <xf numFmtId="0" fontId="12" fillId="0" borderId="0"/>
    <xf numFmtId="0" fontId="9" fillId="0" borderId="0"/>
    <xf numFmtId="0" fontId="9" fillId="0" borderId="0"/>
    <xf numFmtId="0" fontId="12" fillId="0" borderId="0"/>
    <xf numFmtId="0" fontId="60"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3" fontId="12"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3" fontId="12"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2"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2"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54"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54"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9" fontId="80" fillId="0" borderId="31">
      <alignment horizontal="right" vertical="center"/>
    </xf>
    <xf numFmtId="49" fontId="29" fillId="0" borderId="24">
      <alignment horizontal="right" vertical="center"/>
    </xf>
    <xf numFmtId="49" fontId="29" fillId="0" borderId="24">
      <alignment horizontal="right" vertical="center"/>
    </xf>
    <xf numFmtId="0" fontId="81" fillId="0" borderId="0"/>
    <xf numFmtId="0" fontId="31" fillId="0" borderId="0" applyNumberFormat="0" applyFill="0" applyBorder="0" applyAlignment="0" applyProtection="0"/>
    <xf numFmtId="0" fontId="70" fillId="0" borderId="33"/>
    <xf numFmtId="0" fontId="32" fillId="0" borderId="19" applyNumberFormat="0" applyFill="0" applyAlignment="0" applyProtection="0"/>
    <xf numFmtId="0" fontId="84" fillId="0" borderId="34"/>
    <xf numFmtId="0" fontId="21" fillId="0" borderId="14" applyNumberFormat="0" applyFill="0" applyAlignment="0" applyProtection="0"/>
    <xf numFmtId="0" fontId="21" fillId="0" borderId="14" applyNumberFormat="0" applyFill="0" applyAlignment="0" applyProtection="0"/>
    <xf numFmtId="0" fontId="85" fillId="0" borderId="35"/>
    <xf numFmtId="0" fontId="22" fillId="0" borderId="15" applyNumberFormat="0" applyFill="0" applyAlignment="0" applyProtection="0"/>
    <xf numFmtId="0" fontId="22" fillId="0" borderId="15" applyNumberFormat="0" applyFill="0" applyAlignment="0" applyProtection="0"/>
    <xf numFmtId="0" fontId="86" fillId="0" borderId="35"/>
    <xf numFmtId="0" fontId="23" fillId="0" borderId="16" applyNumberFormat="0" applyFill="0" applyAlignment="0" applyProtection="0"/>
    <xf numFmtId="0" fontId="23" fillId="0" borderId="16" applyNumberFormat="0" applyFill="0" applyAlignment="0" applyProtection="0"/>
    <xf numFmtId="0" fontId="86" fillId="0" borderId="0"/>
    <xf numFmtId="0" fontId="23" fillId="0" borderId="0" applyNumberFormat="0" applyFill="0" applyBorder="0" applyAlignment="0" applyProtection="0"/>
    <xf numFmtId="0" fontId="23" fillId="0" borderId="0" applyNumberFormat="0" applyFill="0" applyBorder="0" applyAlignment="0" applyProtection="0"/>
    <xf numFmtId="0" fontId="87" fillId="0" borderId="0"/>
    <xf numFmtId="0" fontId="31" fillId="0" borderId="0" applyNumberFormat="0" applyFill="0" applyBorder="0" applyAlignment="0" applyProtection="0"/>
    <xf numFmtId="0" fontId="31" fillId="0" borderId="0" applyNumberFormat="0" applyFill="0" applyBorder="0" applyAlignment="0" applyProtection="0"/>
    <xf numFmtId="21" fontId="12" fillId="0" borderId="0">
      <alignment horizontal="center"/>
    </xf>
    <xf numFmtId="21" fontId="12" fillId="0" borderId="0">
      <alignment horizontal="center"/>
    </xf>
    <xf numFmtId="0" fontId="82" fillId="0" borderId="0"/>
    <xf numFmtId="0" fontId="25" fillId="0" borderId="17" applyNumberFormat="0" applyFill="0" applyAlignment="0" applyProtection="0"/>
    <xf numFmtId="0" fontId="25" fillId="0" borderId="17" applyNumberFormat="0" applyFill="0" applyAlignment="0" applyProtection="0"/>
    <xf numFmtId="0" fontId="82" fillId="0" borderId="0"/>
    <xf numFmtId="0" fontId="33" fillId="0" borderId="0" applyNumberFormat="0" applyFill="0" applyBorder="0" applyAlignment="0" applyProtection="0"/>
    <xf numFmtId="0" fontId="33" fillId="0" borderId="0" applyNumberFormat="0" applyFill="0" applyBorder="0" applyAlignment="0" applyProtection="0"/>
    <xf numFmtId="0" fontId="82" fillId="0" borderId="0"/>
    <xf numFmtId="0" fontId="33" fillId="0" borderId="0" applyNumberFormat="0" applyFill="0" applyBorder="0" applyAlignment="0" applyProtection="0"/>
    <xf numFmtId="0" fontId="83" fillId="0" borderId="0">
      <alignment horizontal="center"/>
      <protection hidden="1"/>
    </xf>
    <xf numFmtId="0" fontId="34" fillId="0" borderId="20">
      <alignment horizontal="center"/>
      <protection hidden="1"/>
    </xf>
    <xf numFmtId="0" fontId="34" fillId="0" borderId="20">
      <alignment horizontal="center"/>
      <protection hidden="1"/>
    </xf>
    <xf numFmtId="0" fontId="67" fillId="65" borderId="0"/>
    <xf numFmtId="0" fontId="18" fillId="33" borderId="13" applyNumberFormat="0" applyAlignment="0" applyProtection="0"/>
    <xf numFmtId="0" fontId="18" fillId="33" borderId="13" applyNumberFormat="0" applyAlignment="0" applyProtection="0"/>
    <xf numFmtId="0" fontId="12" fillId="0" borderId="0"/>
    <xf numFmtId="0" fontId="9" fillId="0" borderId="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9" fillId="0" borderId="0" applyFont="0" applyFill="0" applyBorder="0" applyAlignment="0" applyProtection="0"/>
    <xf numFmtId="0" fontId="9" fillId="0" borderId="0"/>
    <xf numFmtId="43"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9" fontId="9" fillId="0" borderId="0" applyFont="0" applyFill="0" applyBorder="0" applyAlignment="0" applyProtection="0"/>
    <xf numFmtId="43" fontId="9" fillId="0" borderId="0" applyFont="0" applyFill="0" applyBorder="0" applyAlignment="0" applyProtection="0"/>
    <xf numFmtId="0" fontId="9" fillId="0" borderId="0"/>
    <xf numFmtId="9" fontId="9" fillId="0" borderId="0" applyFont="0" applyFill="0" applyBorder="0" applyAlignment="0" applyProtection="0"/>
    <xf numFmtId="0" fontId="9" fillId="13" borderId="0" applyNumberFormat="0" applyBorder="0" applyAlignment="0" applyProtection="0"/>
    <xf numFmtId="0" fontId="9" fillId="13" borderId="0" applyNumberFormat="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2" fillId="0" borderId="0"/>
    <xf numFmtId="41" fontId="12" fillId="0" borderId="0" applyFont="0" applyFill="0" applyBorder="0" applyAlignment="0" applyProtection="0"/>
    <xf numFmtId="0" fontId="9" fillId="0" borderId="0"/>
    <xf numFmtId="43" fontId="35" fillId="0" borderId="0" applyFont="0" applyFill="0" applyBorder="0" applyAlignment="0" applyProtection="0"/>
    <xf numFmtId="43" fontId="12" fillId="0" borderId="0" applyFont="0" applyFill="0" applyBorder="0" applyAlignment="0" applyProtection="0"/>
    <xf numFmtId="0" fontId="9" fillId="0" borderId="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0" fontId="9" fillId="0" borderId="0"/>
    <xf numFmtId="0" fontId="9" fillId="0" borderId="0"/>
    <xf numFmtId="43" fontId="12" fillId="0" borderId="0" applyFont="0" applyFill="0" applyBorder="0" applyAlignment="0" applyProtection="0"/>
    <xf numFmtId="0" fontId="9" fillId="0" borderId="0"/>
    <xf numFmtId="0" fontId="9" fillId="10" borderId="0" applyNumberFormat="0" applyBorder="0" applyAlignment="0" applyProtection="0"/>
    <xf numFmtId="43" fontId="35" fillId="0" borderId="0" applyFont="0" applyFill="0" applyBorder="0" applyAlignment="0" applyProtection="0"/>
    <xf numFmtId="43" fontId="12" fillId="0" borderId="0" applyFont="0" applyFill="0" applyBorder="0" applyAlignment="0" applyProtection="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41" fontId="12" fillId="0" borderId="0" applyFont="0" applyFill="0" applyBorder="0" applyAlignment="0" applyProtection="0"/>
    <xf numFmtId="0" fontId="9" fillId="0" borderId="0"/>
    <xf numFmtId="0" fontId="9" fillId="0" borderId="0"/>
    <xf numFmtId="0" fontId="9" fillId="0" borderId="0"/>
    <xf numFmtId="41"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43" fontId="12" fillId="0" borderId="0" applyFont="0" applyFill="0" applyBorder="0" applyAlignment="0" applyProtection="0"/>
    <xf numFmtId="0" fontId="9" fillId="0" borderId="0"/>
    <xf numFmtId="0" fontId="9" fillId="10" borderId="0" applyNumberFormat="0" applyBorder="0" applyAlignment="0" applyProtection="0"/>
    <xf numFmtId="43" fontId="35" fillId="0" borderId="0" applyFont="0" applyFill="0" applyBorder="0" applyAlignment="0" applyProtection="0"/>
    <xf numFmtId="43" fontId="12" fillId="0" borderId="0" applyFont="0" applyFill="0" applyBorder="0" applyAlignment="0" applyProtection="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43" fontId="12" fillId="0" borderId="0" applyFont="0" applyFill="0" applyBorder="0" applyAlignment="0" applyProtection="0"/>
    <xf numFmtId="41" fontId="12" fillId="0" borderId="0" applyFont="0" applyFill="0" applyBorder="0" applyAlignment="0" applyProtection="0"/>
    <xf numFmtId="0" fontId="9" fillId="0" borderId="0"/>
    <xf numFmtId="43" fontId="35" fillId="0" borderId="0" applyFont="0" applyFill="0" applyBorder="0" applyAlignment="0" applyProtection="0"/>
    <xf numFmtId="43" fontId="12" fillId="0" borderId="0" applyFont="0" applyFill="0" applyBorder="0" applyAlignment="0" applyProtection="0"/>
    <xf numFmtId="0" fontId="9" fillId="0" borderId="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0" fontId="9" fillId="0" borderId="0"/>
    <xf numFmtId="0" fontId="9" fillId="0" borderId="0"/>
    <xf numFmtId="43" fontId="12" fillId="0" borderId="0" applyFont="0" applyFill="0" applyBorder="0" applyAlignment="0" applyProtection="0"/>
    <xf numFmtId="0" fontId="9" fillId="0" borderId="0"/>
    <xf numFmtId="0" fontId="9" fillId="10" borderId="0" applyNumberFormat="0" applyBorder="0" applyAlignment="0" applyProtection="0"/>
    <xf numFmtId="43" fontId="35" fillId="0" borderId="0" applyFont="0" applyFill="0" applyBorder="0" applyAlignment="0" applyProtection="0"/>
    <xf numFmtId="43" fontId="12" fillId="0" borderId="0" applyFont="0" applyFill="0" applyBorder="0" applyAlignment="0" applyProtection="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41" fontId="12" fillId="0" borderId="0" applyFont="0" applyFill="0" applyBorder="0" applyAlignment="0" applyProtection="0"/>
    <xf numFmtId="0" fontId="9" fillId="0" borderId="0"/>
    <xf numFmtId="0" fontId="9" fillId="0" borderId="0"/>
    <xf numFmtId="0" fontId="9" fillId="0" borderId="0"/>
    <xf numFmtId="41"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43" fontId="12" fillId="0" borderId="0" applyFont="0" applyFill="0" applyBorder="0" applyAlignment="0" applyProtection="0"/>
    <xf numFmtId="0" fontId="9" fillId="0" borderId="0"/>
    <xf numFmtId="0" fontId="9" fillId="10" borderId="0" applyNumberFormat="0" applyBorder="0" applyAlignment="0" applyProtection="0"/>
    <xf numFmtId="43" fontId="35" fillId="0" borderId="0" applyFont="0" applyFill="0" applyBorder="0" applyAlignment="0" applyProtection="0"/>
    <xf numFmtId="43" fontId="12" fillId="0" borderId="0" applyFont="0" applyFill="0" applyBorder="0" applyAlignment="0" applyProtection="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43" fontId="12" fillId="0" borderId="0" applyFont="0" applyFill="0" applyBorder="0" applyAlignment="0" applyProtection="0"/>
    <xf numFmtId="0" fontId="9" fillId="0" borderId="0"/>
    <xf numFmtId="0" fontId="12" fillId="0" borderId="0"/>
    <xf numFmtId="41" fontId="12" fillId="0" borderId="0" applyFont="0" applyFill="0" applyBorder="0" applyAlignment="0" applyProtection="0"/>
    <xf numFmtId="44" fontId="12" fillId="0" borderId="0" applyFont="0" applyFill="0" applyBorder="0" applyAlignment="0" applyProtection="0"/>
    <xf numFmtId="0" fontId="9" fillId="0" borderId="0"/>
    <xf numFmtId="43" fontId="9" fillId="0" borderId="0" applyFont="0" applyFill="0" applyBorder="0" applyAlignment="0" applyProtection="0"/>
    <xf numFmtId="43" fontId="12" fillId="0" borderId="0" applyFont="0" applyFill="0" applyBorder="0" applyAlignment="0" applyProtection="0"/>
    <xf numFmtId="0" fontId="9" fillId="0" borderId="0"/>
    <xf numFmtId="0" fontId="9" fillId="0" borderId="0"/>
    <xf numFmtId="0" fontId="9" fillId="0" borderId="0"/>
    <xf numFmtId="0" fontId="9" fillId="0" borderId="0"/>
    <xf numFmtId="43" fontId="35"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0" fontId="9" fillId="0" borderId="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1" fontId="12" fillId="0" borderId="0" applyFont="0" applyFill="0" applyBorder="0" applyAlignment="0" applyProtection="0"/>
    <xf numFmtId="43" fontId="12" fillId="0" borderId="0" applyFont="0" applyFill="0" applyBorder="0" applyAlignment="0" applyProtection="0"/>
    <xf numFmtId="0" fontId="9" fillId="0" borderId="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1"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43" fontId="9" fillId="0" borderId="0" applyFont="0" applyFill="0" applyBorder="0" applyAlignment="0" applyProtection="0"/>
    <xf numFmtId="44" fontId="12" fillId="0" borderId="0" applyFont="0" applyFill="0" applyBorder="0" applyAlignment="0" applyProtection="0"/>
    <xf numFmtId="43" fontId="12" fillId="0" borderId="0" applyFont="0" applyFill="0" applyBorder="0" applyAlignment="0" applyProtection="0"/>
    <xf numFmtId="0" fontId="9" fillId="0" borderId="0"/>
    <xf numFmtId="43"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9" fontId="9" fillId="0" borderId="0" applyFont="0" applyFill="0" applyBorder="0" applyAlignment="0" applyProtection="0"/>
    <xf numFmtId="43" fontId="9" fillId="0" borderId="0" applyFont="0" applyFill="0" applyBorder="0" applyAlignment="0" applyProtection="0"/>
    <xf numFmtId="0" fontId="9" fillId="0" borderId="0"/>
    <xf numFmtId="9" fontId="9" fillId="0" borderId="0" applyFont="0" applyFill="0" applyBorder="0" applyAlignment="0" applyProtection="0"/>
    <xf numFmtId="0" fontId="9" fillId="0" borderId="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9" fillId="0" borderId="0" applyFont="0" applyFill="0" applyBorder="0" applyAlignment="0" applyProtection="0"/>
    <xf numFmtId="0" fontId="9" fillId="0" borderId="0"/>
    <xf numFmtId="43"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9" fontId="9" fillId="0" borderId="0" applyFont="0" applyFill="0" applyBorder="0" applyAlignment="0" applyProtection="0"/>
    <xf numFmtId="43" fontId="9" fillId="0" borderId="0" applyFont="0" applyFill="0" applyBorder="0" applyAlignment="0" applyProtection="0"/>
    <xf numFmtId="0" fontId="9" fillId="0" borderId="0"/>
    <xf numFmtId="9" fontId="9" fillId="0" borderId="0" applyFont="0" applyFill="0" applyBorder="0" applyAlignment="0" applyProtection="0"/>
    <xf numFmtId="0" fontId="9" fillId="13" borderId="0" applyNumberFormat="0" applyBorder="0" applyAlignment="0" applyProtection="0"/>
    <xf numFmtId="0" fontId="9" fillId="13" borderId="0" applyNumberFormat="0" applyBorder="0" applyAlignment="0" applyProtection="0"/>
    <xf numFmtId="41" fontId="12" fillId="0" borderId="0" applyFont="0" applyFill="0" applyBorder="0" applyAlignment="0" applyProtection="0"/>
    <xf numFmtId="41" fontId="12" fillId="0" borderId="0" applyFont="0" applyFill="0" applyBorder="0" applyAlignment="0" applyProtection="0"/>
    <xf numFmtId="41" fontId="12" fillId="0" borderId="0" applyFont="0" applyFill="0" applyBorder="0" applyAlignment="0" applyProtection="0"/>
    <xf numFmtId="41" fontId="12"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9" fillId="0" borderId="0" applyFont="0" applyFill="0" applyBorder="0" applyAlignment="0" applyProtection="0"/>
    <xf numFmtId="0" fontId="9" fillId="0" borderId="0"/>
    <xf numFmtId="43"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9" fontId="9" fillId="0" borderId="0" applyFont="0" applyFill="0" applyBorder="0" applyAlignment="0" applyProtection="0"/>
    <xf numFmtId="43" fontId="9" fillId="0" borderId="0" applyFont="0" applyFill="0" applyBorder="0" applyAlignment="0" applyProtection="0"/>
    <xf numFmtId="0" fontId="9" fillId="0" borderId="0"/>
    <xf numFmtId="9" fontId="9" fillId="0" borderId="0" applyFont="0" applyFill="0" applyBorder="0" applyAlignment="0" applyProtection="0"/>
    <xf numFmtId="0" fontId="9" fillId="13" borderId="0" applyNumberFormat="0" applyBorder="0" applyAlignment="0" applyProtection="0"/>
    <xf numFmtId="0" fontId="9" fillId="13" borderId="0" applyNumberFormat="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2" fillId="0" borderId="0"/>
    <xf numFmtId="41" fontId="12" fillId="0" borderId="0" applyFont="0" applyFill="0" applyBorder="0" applyAlignment="0" applyProtection="0"/>
    <xf numFmtId="0" fontId="9" fillId="0" borderId="0"/>
    <xf numFmtId="43" fontId="35" fillId="0" borderId="0" applyFont="0" applyFill="0" applyBorder="0" applyAlignment="0" applyProtection="0"/>
    <xf numFmtId="43" fontId="12" fillId="0" borderId="0" applyFont="0" applyFill="0" applyBorder="0" applyAlignment="0" applyProtection="0"/>
    <xf numFmtId="0" fontId="9" fillId="0" borderId="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0" fontId="9" fillId="0" borderId="0"/>
    <xf numFmtId="0" fontId="9" fillId="0" borderId="0"/>
    <xf numFmtId="43" fontId="12" fillId="0" borderId="0" applyFont="0" applyFill="0" applyBorder="0" applyAlignment="0" applyProtection="0"/>
    <xf numFmtId="0" fontId="9" fillId="0" borderId="0"/>
    <xf numFmtId="0" fontId="9" fillId="10" borderId="0" applyNumberFormat="0" applyBorder="0" applyAlignment="0" applyProtection="0"/>
    <xf numFmtId="43" fontId="35" fillId="0" borderId="0" applyFont="0" applyFill="0" applyBorder="0" applyAlignment="0" applyProtection="0"/>
    <xf numFmtId="43" fontId="12" fillId="0" borderId="0" applyFont="0" applyFill="0" applyBorder="0" applyAlignment="0" applyProtection="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41" fontId="12" fillId="0" borderId="0" applyFont="0" applyFill="0" applyBorder="0" applyAlignment="0" applyProtection="0"/>
    <xf numFmtId="0" fontId="9" fillId="0" borderId="0"/>
    <xf numFmtId="0" fontId="9" fillId="0" borderId="0"/>
    <xf numFmtId="0" fontId="9" fillId="0" borderId="0"/>
    <xf numFmtId="41"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43" fontId="12" fillId="0" borderId="0" applyFont="0" applyFill="0" applyBorder="0" applyAlignment="0" applyProtection="0"/>
    <xf numFmtId="0" fontId="9" fillId="0" borderId="0"/>
    <xf numFmtId="0" fontId="9" fillId="10" borderId="0" applyNumberFormat="0" applyBorder="0" applyAlignment="0" applyProtection="0"/>
    <xf numFmtId="43" fontId="35" fillId="0" borderId="0" applyFont="0" applyFill="0" applyBorder="0" applyAlignment="0" applyProtection="0"/>
    <xf numFmtId="43" fontId="12" fillId="0" borderId="0" applyFont="0" applyFill="0" applyBorder="0" applyAlignment="0" applyProtection="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43" fontId="12" fillId="0" borderId="0" applyFont="0" applyFill="0" applyBorder="0" applyAlignment="0" applyProtection="0"/>
    <xf numFmtId="41" fontId="12" fillId="0" borderId="0" applyFont="0" applyFill="0" applyBorder="0" applyAlignment="0" applyProtection="0"/>
    <xf numFmtId="0" fontId="9" fillId="0" borderId="0"/>
    <xf numFmtId="43" fontId="35" fillId="0" borderId="0" applyFont="0" applyFill="0" applyBorder="0" applyAlignment="0" applyProtection="0"/>
    <xf numFmtId="43" fontId="12" fillId="0" borderId="0" applyFont="0" applyFill="0" applyBorder="0" applyAlignment="0" applyProtection="0"/>
    <xf numFmtId="0" fontId="9" fillId="0" borderId="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0" fontId="9" fillId="0" borderId="0"/>
    <xf numFmtId="0" fontId="9" fillId="0" borderId="0"/>
    <xf numFmtId="43" fontId="12" fillId="0" borderId="0" applyFont="0" applyFill="0" applyBorder="0" applyAlignment="0" applyProtection="0"/>
    <xf numFmtId="0" fontId="9" fillId="0" borderId="0"/>
    <xf numFmtId="0" fontId="9" fillId="10" borderId="0" applyNumberFormat="0" applyBorder="0" applyAlignment="0" applyProtection="0"/>
    <xf numFmtId="43" fontId="35" fillId="0" borderId="0" applyFont="0" applyFill="0" applyBorder="0" applyAlignment="0" applyProtection="0"/>
    <xf numFmtId="43" fontId="12" fillId="0" borderId="0" applyFont="0" applyFill="0" applyBorder="0" applyAlignment="0" applyProtection="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41" fontId="12" fillId="0" borderId="0" applyFont="0" applyFill="0" applyBorder="0" applyAlignment="0" applyProtection="0"/>
    <xf numFmtId="0" fontId="9" fillId="0" borderId="0"/>
    <xf numFmtId="0" fontId="9" fillId="0" borderId="0"/>
    <xf numFmtId="0" fontId="9" fillId="0" borderId="0"/>
    <xf numFmtId="41"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43" fontId="12" fillId="0" borderId="0" applyFont="0" applyFill="0" applyBorder="0" applyAlignment="0" applyProtection="0"/>
    <xf numFmtId="0" fontId="9" fillId="0" borderId="0"/>
    <xf numFmtId="0" fontId="9" fillId="10" borderId="0" applyNumberFormat="0" applyBorder="0" applyAlignment="0" applyProtection="0"/>
    <xf numFmtId="43" fontId="35" fillId="0" borderId="0" applyFont="0" applyFill="0" applyBorder="0" applyAlignment="0" applyProtection="0"/>
    <xf numFmtId="43" fontId="12" fillId="0" borderId="0" applyFont="0" applyFill="0" applyBorder="0" applyAlignment="0" applyProtection="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43" fontId="12" fillId="0" borderId="0" applyFont="0" applyFill="0" applyBorder="0" applyAlignment="0" applyProtection="0"/>
    <xf numFmtId="0" fontId="9" fillId="0" borderId="0"/>
    <xf numFmtId="41" fontId="12" fillId="0" borderId="0" applyFont="0" applyFill="0" applyBorder="0" applyAlignment="0" applyProtection="0"/>
    <xf numFmtId="44" fontId="12" fillId="0" borderId="0" applyFont="0" applyFill="0" applyBorder="0" applyAlignment="0" applyProtection="0"/>
    <xf numFmtId="0" fontId="9" fillId="0" borderId="0"/>
    <xf numFmtId="43" fontId="9" fillId="0" borderId="0" applyFont="0" applyFill="0" applyBorder="0" applyAlignment="0" applyProtection="0"/>
    <xf numFmtId="43" fontId="12" fillId="0" borderId="0" applyFont="0" applyFill="0" applyBorder="0" applyAlignment="0" applyProtection="0"/>
    <xf numFmtId="0" fontId="9" fillId="0" borderId="0"/>
    <xf numFmtId="0" fontId="9" fillId="0" borderId="0"/>
    <xf numFmtId="0" fontId="9" fillId="0" borderId="0"/>
    <xf numFmtId="0" fontId="9" fillId="0" borderId="0"/>
    <xf numFmtId="43" fontId="35"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0" fontId="9" fillId="0" borderId="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1" fontId="12" fillId="0" borderId="0" applyFont="0" applyFill="0" applyBorder="0" applyAlignment="0" applyProtection="0"/>
    <xf numFmtId="43" fontId="12" fillId="0" borderId="0" applyFont="0" applyFill="0" applyBorder="0" applyAlignment="0" applyProtection="0"/>
    <xf numFmtId="0" fontId="9" fillId="0" borderId="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1"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43" fontId="9" fillId="0" borderId="0" applyFont="0" applyFill="0" applyBorder="0" applyAlignment="0" applyProtection="0"/>
    <xf numFmtId="44" fontId="12" fillId="0" borderId="0" applyFont="0" applyFill="0" applyBorder="0" applyAlignment="0" applyProtection="0"/>
    <xf numFmtId="43" fontId="12" fillId="0" borderId="0" applyFont="0" applyFill="0" applyBorder="0" applyAlignment="0" applyProtection="0"/>
    <xf numFmtId="0" fontId="9" fillId="0" borderId="0"/>
    <xf numFmtId="43"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9" fontId="9" fillId="0" borderId="0" applyFont="0" applyFill="0" applyBorder="0" applyAlignment="0" applyProtection="0"/>
    <xf numFmtId="43" fontId="9" fillId="0" borderId="0" applyFont="0" applyFill="0" applyBorder="0" applyAlignment="0" applyProtection="0"/>
    <xf numFmtId="0" fontId="9" fillId="0" borderId="0"/>
    <xf numFmtId="9" fontId="9" fillId="0" borderId="0" applyFont="0" applyFill="0" applyBorder="0" applyAlignment="0" applyProtection="0"/>
    <xf numFmtId="0" fontId="9" fillId="0" borderId="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9" fillId="0" borderId="0" applyFont="0" applyFill="0" applyBorder="0" applyAlignment="0" applyProtection="0"/>
    <xf numFmtId="0" fontId="9" fillId="0" borderId="0"/>
    <xf numFmtId="43"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9" fontId="9" fillId="0" borderId="0" applyFont="0" applyFill="0" applyBorder="0" applyAlignment="0" applyProtection="0"/>
    <xf numFmtId="43" fontId="9" fillId="0" borderId="0" applyFont="0" applyFill="0" applyBorder="0" applyAlignment="0" applyProtection="0"/>
    <xf numFmtId="0" fontId="9" fillId="0" borderId="0"/>
    <xf numFmtId="9" fontId="9" fillId="0" borderId="0" applyFont="0" applyFill="0" applyBorder="0" applyAlignment="0" applyProtection="0"/>
    <xf numFmtId="0" fontId="9" fillId="13" borderId="0" applyNumberFormat="0" applyBorder="0" applyAlignment="0" applyProtection="0"/>
    <xf numFmtId="0" fontId="9" fillId="13" borderId="0" applyNumberFormat="0" applyBorder="0" applyAlignment="0" applyProtection="0"/>
    <xf numFmtId="41" fontId="12" fillId="0" borderId="0" applyFont="0" applyFill="0" applyBorder="0" applyAlignment="0" applyProtection="0"/>
    <xf numFmtId="41" fontId="12" fillId="0" borderId="0" applyFont="0" applyFill="0" applyBorder="0" applyAlignment="0" applyProtection="0"/>
    <xf numFmtId="41" fontId="12" fillId="0" borderId="0" applyFont="0" applyFill="0" applyBorder="0" applyAlignment="0" applyProtection="0"/>
    <xf numFmtId="41" fontId="12"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9" fillId="0" borderId="0" applyFont="0" applyFill="0" applyBorder="0" applyAlignment="0" applyProtection="0"/>
    <xf numFmtId="0" fontId="9" fillId="0" borderId="0"/>
    <xf numFmtId="43"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9" fontId="9" fillId="0" borderId="0" applyFont="0" applyFill="0" applyBorder="0" applyAlignment="0" applyProtection="0"/>
    <xf numFmtId="43" fontId="9" fillId="0" borderId="0" applyFont="0" applyFill="0" applyBorder="0" applyAlignment="0" applyProtection="0"/>
    <xf numFmtId="0" fontId="9" fillId="0" borderId="0"/>
    <xf numFmtId="9" fontId="9" fillId="0" borderId="0" applyFont="0" applyFill="0" applyBorder="0" applyAlignment="0" applyProtection="0"/>
    <xf numFmtId="0" fontId="9" fillId="13" borderId="0" applyNumberFormat="0" applyBorder="0" applyAlignment="0" applyProtection="0"/>
    <xf numFmtId="0" fontId="9" fillId="13" borderId="0" applyNumberFormat="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1" fontId="12" fillId="0" borderId="0" applyFont="0" applyFill="0" applyBorder="0" applyAlignment="0" applyProtection="0"/>
    <xf numFmtId="0" fontId="9" fillId="0" borderId="0"/>
    <xf numFmtId="43" fontId="35" fillId="0" borderId="0" applyFont="0" applyFill="0" applyBorder="0" applyAlignment="0" applyProtection="0"/>
    <xf numFmtId="43" fontId="12" fillId="0" borderId="0" applyFont="0" applyFill="0" applyBorder="0" applyAlignment="0" applyProtection="0"/>
    <xf numFmtId="0" fontId="9" fillId="0" borderId="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0" fontId="9" fillId="0" borderId="0"/>
    <xf numFmtId="0" fontId="9" fillId="0" borderId="0"/>
    <xf numFmtId="43" fontId="12" fillId="0" borderId="0" applyFont="0" applyFill="0" applyBorder="0" applyAlignment="0" applyProtection="0"/>
    <xf numFmtId="0" fontId="9" fillId="0" borderId="0"/>
    <xf numFmtId="0" fontId="9" fillId="10" borderId="0" applyNumberFormat="0" applyBorder="0" applyAlignment="0" applyProtection="0"/>
    <xf numFmtId="43" fontId="35" fillId="0" borderId="0" applyFont="0" applyFill="0" applyBorder="0" applyAlignment="0" applyProtection="0"/>
    <xf numFmtId="43" fontId="12" fillId="0" borderId="0" applyFont="0" applyFill="0" applyBorder="0" applyAlignment="0" applyProtection="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41" fontId="12" fillId="0" borderId="0" applyFont="0" applyFill="0" applyBorder="0" applyAlignment="0" applyProtection="0"/>
    <xf numFmtId="0" fontId="9" fillId="0" borderId="0"/>
    <xf numFmtId="0" fontId="9" fillId="0" borderId="0"/>
    <xf numFmtId="0" fontId="9" fillId="0" borderId="0"/>
    <xf numFmtId="41"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43" fontId="12" fillId="0" borderId="0" applyFont="0" applyFill="0" applyBorder="0" applyAlignment="0" applyProtection="0"/>
    <xf numFmtId="0" fontId="9" fillId="0" borderId="0"/>
    <xf numFmtId="0" fontId="9" fillId="10" borderId="0" applyNumberFormat="0" applyBorder="0" applyAlignment="0" applyProtection="0"/>
    <xf numFmtId="43" fontId="35" fillId="0" borderId="0" applyFont="0" applyFill="0" applyBorder="0" applyAlignment="0" applyProtection="0"/>
    <xf numFmtId="43" fontId="12" fillId="0" borderId="0" applyFont="0" applyFill="0" applyBorder="0" applyAlignment="0" applyProtection="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43" fontId="12" fillId="0" borderId="0" applyFont="0" applyFill="0" applyBorder="0" applyAlignment="0" applyProtection="0"/>
    <xf numFmtId="41" fontId="12" fillId="0" borderId="0" applyFont="0" applyFill="0" applyBorder="0" applyAlignment="0" applyProtection="0"/>
    <xf numFmtId="0" fontId="9" fillId="0" borderId="0"/>
    <xf numFmtId="43" fontId="35" fillId="0" borderId="0" applyFont="0" applyFill="0" applyBorder="0" applyAlignment="0" applyProtection="0"/>
    <xf numFmtId="43" fontId="12" fillId="0" borderId="0" applyFont="0" applyFill="0" applyBorder="0" applyAlignment="0" applyProtection="0"/>
    <xf numFmtId="0" fontId="9" fillId="0" borderId="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0" fontId="9" fillId="0" borderId="0"/>
    <xf numFmtId="0" fontId="9" fillId="0" borderId="0"/>
    <xf numFmtId="43" fontId="12" fillId="0" borderId="0" applyFont="0" applyFill="0" applyBorder="0" applyAlignment="0" applyProtection="0"/>
    <xf numFmtId="0" fontId="9" fillId="0" borderId="0"/>
    <xf numFmtId="0" fontId="9" fillId="10" borderId="0" applyNumberFormat="0" applyBorder="0" applyAlignment="0" applyProtection="0"/>
    <xf numFmtId="43" fontId="35" fillId="0" borderId="0" applyFont="0" applyFill="0" applyBorder="0" applyAlignment="0" applyProtection="0"/>
    <xf numFmtId="43" fontId="12" fillId="0" borderId="0" applyFont="0" applyFill="0" applyBorder="0" applyAlignment="0" applyProtection="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41" fontId="12" fillId="0" borderId="0" applyFont="0" applyFill="0" applyBorder="0" applyAlignment="0" applyProtection="0"/>
    <xf numFmtId="0" fontId="9" fillId="0" borderId="0"/>
    <xf numFmtId="0" fontId="9" fillId="0" borderId="0"/>
    <xf numFmtId="0" fontId="9" fillId="0" borderId="0"/>
    <xf numFmtId="41"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43" fontId="12" fillId="0" borderId="0" applyFont="0" applyFill="0" applyBorder="0" applyAlignment="0" applyProtection="0"/>
    <xf numFmtId="0" fontId="9" fillId="0" borderId="0"/>
    <xf numFmtId="0" fontId="9" fillId="10" borderId="0" applyNumberFormat="0" applyBorder="0" applyAlignment="0" applyProtection="0"/>
    <xf numFmtId="43" fontId="35" fillId="0" borderId="0" applyFont="0" applyFill="0" applyBorder="0" applyAlignment="0" applyProtection="0"/>
    <xf numFmtId="43" fontId="12" fillId="0" borderId="0" applyFont="0" applyFill="0" applyBorder="0" applyAlignment="0" applyProtection="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43" fontId="12" fillId="0" borderId="0" applyFont="0" applyFill="0" applyBorder="0" applyAlignment="0" applyProtection="0"/>
    <xf numFmtId="0" fontId="9" fillId="0" borderId="0"/>
    <xf numFmtId="41" fontId="12" fillId="0" borderId="0" applyFont="0" applyFill="0" applyBorder="0" applyAlignment="0" applyProtection="0"/>
    <xf numFmtId="44" fontId="12" fillId="0" borderId="0" applyFont="0" applyFill="0" applyBorder="0" applyAlignment="0" applyProtection="0"/>
    <xf numFmtId="0" fontId="9" fillId="0" borderId="0"/>
    <xf numFmtId="43" fontId="9" fillId="0" borderId="0" applyFont="0" applyFill="0" applyBorder="0" applyAlignment="0" applyProtection="0"/>
    <xf numFmtId="43" fontId="12" fillId="0" borderId="0" applyFont="0" applyFill="0" applyBorder="0" applyAlignment="0" applyProtection="0"/>
    <xf numFmtId="0" fontId="9" fillId="0" borderId="0"/>
    <xf numFmtId="0" fontId="9" fillId="0" borderId="0"/>
    <xf numFmtId="0" fontId="9" fillId="0" borderId="0"/>
    <xf numFmtId="0" fontId="9" fillId="0" borderId="0"/>
    <xf numFmtId="43" fontId="35"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0" fontId="9" fillId="0" borderId="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1" fontId="12" fillId="0" borderId="0" applyFont="0" applyFill="0" applyBorder="0" applyAlignment="0" applyProtection="0"/>
    <xf numFmtId="43" fontId="12" fillId="0" borderId="0" applyFont="0" applyFill="0" applyBorder="0" applyAlignment="0" applyProtection="0"/>
    <xf numFmtId="0" fontId="9" fillId="0" borderId="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1"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43" fontId="9" fillId="0" borderId="0" applyFont="0" applyFill="0" applyBorder="0" applyAlignment="0" applyProtection="0"/>
    <xf numFmtId="44" fontId="12" fillId="0" borderId="0" applyFont="0" applyFill="0" applyBorder="0" applyAlignment="0" applyProtection="0"/>
    <xf numFmtId="43" fontId="12" fillId="0" borderId="0" applyFont="0" applyFill="0" applyBorder="0" applyAlignment="0" applyProtection="0"/>
    <xf numFmtId="0" fontId="9" fillId="0" borderId="0"/>
    <xf numFmtId="43"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9" fontId="9" fillId="0" borderId="0" applyFont="0" applyFill="0" applyBorder="0" applyAlignment="0" applyProtection="0"/>
    <xf numFmtId="43" fontId="9" fillId="0" borderId="0" applyFont="0" applyFill="0" applyBorder="0" applyAlignment="0" applyProtection="0"/>
    <xf numFmtId="0" fontId="9" fillId="0" borderId="0"/>
    <xf numFmtId="9" fontId="9" fillId="0" borderId="0" applyFont="0" applyFill="0" applyBorder="0" applyAlignment="0" applyProtection="0"/>
    <xf numFmtId="0" fontId="9" fillId="0" borderId="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9" fillId="0" borderId="0" applyFont="0" applyFill="0" applyBorder="0" applyAlignment="0" applyProtection="0"/>
    <xf numFmtId="0" fontId="9" fillId="0" borderId="0"/>
    <xf numFmtId="43"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9" fontId="9" fillId="0" borderId="0" applyFont="0" applyFill="0" applyBorder="0" applyAlignment="0" applyProtection="0"/>
    <xf numFmtId="43" fontId="9" fillId="0" borderId="0" applyFont="0" applyFill="0" applyBorder="0" applyAlignment="0" applyProtection="0"/>
    <xf numFmtId="0" fontId="9" fillId="0" borderId="0"/>
    <xf numFmtId="9" fontId="9" fillId="0" borderId="0" applyFont="0" applyFill="0" applyBorder="0" applyAlignment="0" applyProtection="0"/>
    <xf numFmtId="0" fontId="9" fillId="13" borderId="0" applyNumberFormat="0" applyBorder="0" applyAlignment="0" applyProtection="0"/>
    <xf numFmtId="0" fontId="9" fillId="13" borderId="0" applyNumberFormat="0" applyBorder="0" applyAlignment="0" applyProtection="0"/>
    <xf numFmtId="41" fontId="12" fillId="0" borderId="0" applyFont="0" applyFill="0" applyBorder="0" applyAlignment="0" applyProtection="0"/>
    <xf numFmtId="41" fontId="12" fillId="0" borderId="0" applyFont="0" applyFill="0" applyBorder="0" applyAlignment="0" applyProtection="0"/>
    <xf numFmtId="41" fontId="12" fillId="0" borderId="0" applyFont="0" applyFill="0" applyBorder="0" applyAlignment="0" applyProtection="0"/>
    <xf numFmtId="41" fontId="12"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9" fillId="0" borderId="0" applyFont="0" applyFill="0" applyBorder="0" applyAlignment="0" applyProtection="0"/>
    <xf numFmtId="0" fontId="9" fillId="0" borderId="0"/>
    <xf numFmtId="43"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9" fontId="9" fillId="0" borderId="0" applyFont="0" applyFill="0" applyBorder="0" applyAlignment="0" applyProtection="0"/>
    <xf numFmtId="43" fontId="9" fillId="0" borderId="0" applyFont="0" applyFill="0" applyBorder="0" applyAlignment="0" applyProtection="0"/>
    <xf numFmtId="0" fontId="9" fillId="0" borderId="0"/>
    <xf numFmtId="9" fontId="9" fillId="0" borderId="0" applyFont="0" applyFill="0" applyBorder="0" applyAlignment="0" applyProtection="0"/>
    <xf numFmtId="0" fontId="9" fillId="13" borderId="0" applyNumberFormat="0" applyBorder="0" applyAlignment="0" applyProtection="0"/>
    <xf numFmtId="0" fontId="9" fillId="13" borderId="0" applyNumberFormat="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1" fontId="12" fillId="0" borderId="0" applyFont="0" applyFill="0" applyBorder="0" applyAlignment="0" applyProtection="0"/>
    <xf numFmtId="0" fontId="9" fillId="0" borderId="0"/>
    <xf numFmtId="43" fontId="35" fillId="0" borderId="0" applyFont="0" applyFill="0" applyBorder="0" applyAlignment="0" applyProtection="0"/>
    <xf numFmtId="43" fontId="12" fillId="0" borderId="0" applyFont="0" applyFill="0" applyBorder="0" applyAlignment="0" applyProtection="0"/>
    <xf numFmtId="0" fontId="9" fillId="0" borderId="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0" fontId="9" fillId="0" borderId="0"/>
    <xf numFmtId="0" fontId="9" fillId="0" borderId="0"/>
    <xf numFmtId="43" fontId="12" fillId="0" borderId="0" applyFont="0" applyFill="0" applyBorder="0" applyAlignment="0" applyProtection="0"/>
    <xf numFmtId="0" fontId="9" fillId="0" borderId="0"/>
    <xf numFmtId="0" fontId="9" fillId="10" borderId="0" applyNumberFormat="0" applyBorder="0" applyAlignment="0" applyProtection="0"/>
    <xf numFmtId="43" fontId="35" fillId="0" borderId="0" applyFont="0" applyFill="0" applyBorder="0" applyAlignment="0" applyProtection="0"/>
    <xf numFmtId="43" fontId="12" fillId="0" borderId="0" applyFont="0" applyFill="0" applyBorder="0" applyAlignment="0" applyProtection="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41" fontId="12" fillId="0" borderId="0" applyFont="0" applyFill="0" applyBorder="0" applyAlignment="0" applyProtection="0"/>
    <xf numFmtId="0" fontId="9" fillId="0" borderId="0"/>
    <xf numFmtId="0" fontId="9" fillId="0" borderId="0"/>
    <xf numFmtId="0" fontId="9" fillId="0" borderId="0"/>
    <xf numFmtId="41"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43" fontId="12" fillId="0" borderId="0" applyFont="0" applyFill="0" applyBorder="0" applyAlignment="0" applyProtection="0"/>
    <xf numFmtId="0" fontId="9" fillId="0" borderId="0"/>
    <xf numFmtId="0" fontId="9" fillId="10" borderId="0" applyNumberFormat="0" applyBorder="0" applyAlignment="0" applyProtection="0"/>
    <xf numFmtId="43" fontId="35" fillId="0" borderId="0" applyFont="0" applyFill="0" applyBorder="0" applyAlignment="0" applyProtection="0"/>
    <xf numFmtId="43" fontId="12" fillId="0" borderId="0" applyFont="0" applyFill="0" applyBorder="0" applyAlignment="0" applyProtection="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43" fontId="12" fillId="0" borderId="0" applyFont="0" applyFill="0" applyBorder="0" applyAlignment="0" applyProtection="0"/>
    <xf numFmtId="41" fontId="12" fillId="0" borderId="0" applyFont="0" applyFill="0" applyBorder="0" applyAlignment="0" applyProtection="0"/>
    <xf numFmtId="0" fontId="9" fillId="0" borderId="0"/>
    <xf numFmtId="43" fontId="35" fillId="0" borderId="0" applyFont="0" applyFill="0" applyBorder="0" applyAlignment="0" applyProtection="0"/>
    <xf numFmtId="43" fontId="12" fillId="0" borderId="0" applyFont="0" applyFill="0" applyBorder="0" applyAlignment="0" applyProtection="0"/>
    <xf numFmtId="0" fontId="9" fillId="0" borderId="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0" fontId="9" fillId="0" borderId="0"/>
    <xf numFmtId="0" fontId="9" fillId="0" borderId="0"/>
    <xf numFmtId="43" fontId="12" fillId="0" borderId="0" applyFont="0" applyFill="0" applyBorder="0" applyAlignment="0" applyProtection="0"/>
    <xf numFmtId="0" fontId="9" fillId="0" borderId="0"/>
    <xf numFmtId="0" fontId="9" fillId="10" borderId="0" applyNumberFormat="0" applyBorder="0" applyAlignment="0" applyProtection="0"/>
    <xf numFmtId="43" fontId="35" fillId="0" borderId="0" applyFont="0" applyFill="0" applyBorder="0" applyAlignment="0" applyProtection="0"/>
    <xf numFmtId="43" fontId="12" fillId="0" borderId="0" applyFont="0" applyFill="0" applyBorder="0" applyAlignment="0" applyProtection="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41" fontId="12" fillId="0" borderId="0" applyFont="0" applyFill="0" applyBorder="0" applyAlignment="0" applyProtection="0"/>
    <xf numFmtId="0" fontId="9" fillId="0" borderId="0"/>
    <xf numFmtId="0" fontId="9" fillId="0" borderId="0"/>
    <xf numFmtId="0" fontId="9" fillId="0" borderId="0"/>
    <xf numFmtId="41"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43" fontId="12" fillId="0" borderId="0" applyFont="0" applyFill="0" applyBorder="0" applyAlignment="0" applyProtection="0"/>
    <xf numFmtId="0" fontId="9" fillId="0" borderId="0"/>
    <xf numFmtId="0" fontId="9" fillId="10" borderId="0" applyNumberFormat="0" applyBorder="0" applyAlignment="0" applyProtection="0"/>
    <xf numFmtId="43" fontId="35" fillId="0" borderId="0" applyFont="0" applyFill="0" applyBorder="0" applyAlignment="0" applyProtection="0"/>
    <xf numFmtId="43" fontId="12" fillId="0" borderId="0" applyFont="0" applyFill="0" applyBorder="0" applyAlignment="0" applyProtection="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43" fontId="12" fillId="0" borderId="0" applyFont="0" applyFill="0" applyBorder="0" applyAlignment="0" applyProtection="0"/>
    <xf numFmtId="0" fontId="9" fillId="0" borderId="0"/>
    <xf numFmtId="41" fontId="12" fillId="0" borderId="0" applyFont="0" applyFill="0" applyBorder="0" applyAlignment="0" applyProtection="0"/>
    <xf numFmtId="44" fontId="12" fillId="0" borderId="0" applyFont="0" applyFill="0" applyBorder="0" applyAlignment="0" applyProtection="0"/>
    <xf numFmtId="0" fontId="9" fillId="0" borderId="0"/>
    <xf numFmtId="43" fontId="9" fillId="0" borderId="0" applyFont="0" applyFill="0" applyBorder="0" applyAlignment="0" applyProtection="0"/>
    <xf numFmtId="43" fontId="12" fillId="0" borderId="0" applyFont="0" applyFill="0" applyBorder="0" applyAlignment="0" applyProtection="0"/>
    <xf numFmtId="0" fontId="9" fillId="0" borderId="0"/>
    <xf numFmtId="0" fontId="9" fillId="0" borderId="0"/>
    <xf numFmtId="0" fontId="9" fillId="0" borderId="0"/>
    <xf numFmtId="0" fontId="9" fillId="0" borderId="0"/>
    <xf numFmtId="43" fontId="35"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0" fontId="9" fillId="0" borderId="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1" fontId="12" fillId="0" borderId="0" applyFont="0" applyFill="0" applyBorder="0" applyAlignment="0" applyProtection="0"/>
    <xf numFmtId="43" fontId="12" fillId="0" borderId="0" applyFont="0" applyFill="0" applyBorder="0" applyAlignment="0" applyProtection="0"/>
    <xf numFmtId="0" fontId="9" fillId="0" borderId="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1"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43" fontId="9" fillId="0" borderId="0" applyFont="0" applyFill="0" applyBorder="0" applyAlignment="0" applyProtection="0"/>
    <xf numFmtId="44" fontId="12" fillId="0" borderId="0" applyFont="0" applyFill="0" applyBorder="0" applyAlignment="0" applyProtection="0"/>
    <xf numFmtId="43" fontId="12" fillId="0" borderId="0" applyFont="0" applyFill="0" applyBorder="0" applyAlignment="0" applyProtection="0"/>
    <xf numFmtId="0" fontId="9" fillId="0" borderId="0"/>
    <xf numFmtId="43"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9" fontId="9" fillId="0" borderId="0" applyFont="0" applyFill="0" applyBorder="0" applyAlignment="0" applyProtection="0"/>
    <xf numFmtId="43" fontId="9" fillId="0" borderId="0" applyFont="0" applyFill="0" applyBorder="0" applyAlignment="0" applyProtection="0"/>
    <xf numFmtId="0" fontId="9" fillId="0" borderId="0"/>
    <xf numFmtId="9" fontId="9" fillId="0" borderId="0" applyFont="0" applyFill="0" applyBorder="0" applyAlignment="0" applyProtection="0"/>
    <xf numFmtId="0" fontId="9" fillId="0" borderId="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9" fillId="0" borderId="0" applyFont="0" applyFill="0" applyBorder="0" applyAlignment="0" applyProtection="0"/>
    <xf numFmtId="0" fontId="9" fillId="0" borderId="0"/>
    <xf numFmtId="43"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9" fontId="9" fillId="0" borderId="0" applyFont="0" applyFill="0" applyBorder="0" applyAlignment="0" applyProtection="0"/>
    <xf numFmtId="43" fontId="9" fillId="0" borderId="0" applyFont="0" applyFill="0" applyBorder="0" applyAlignment="0" applyProtection="0"/>
    <xf numFmtId="0" fontId="9" fillId="0" borderId="0"/>
    <xf numFmtId="9" fontId="9" fillId="0" borderId="0" applyFont="0" applyFill="0" applyBorder="0" applyAlignment="0" applyProtection="0"/>
    <xf numFmtId="0" fontId="9" fillId="13" borderId="0" applyNumberFormat="0" applyBorder="0" applyAlignment="0" applyProtection="0"/>
    <xf numFmtId="0" fontId="9" fillId="13" borderId="0" applyNumberFormat="0" applyBorder="0" applyAlignment="0" applyProtection="0"/>
    <xf numFmtId="41" fontId="12" fillId="0" borderId="0" applyFont="0" applyFill="0" applyBorder="0" applyAlignment="0" applyProtection="0"/>
    <xf numFmtId="41" fontId="12" fillId="0" borderId="0" applyFont="0" applyFill="0" applyBorder="0" applyAlignment="0" applyProtection="0"/>
    <xf numFmtId="41" fontId="12" fillId="0" borderId="0" applyFont="0" applyFill="0" applyBorder="0" applyAlignment="0" applyProtection="0"/>
    <xf numFmtId="41" fontId="12"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9" fillId="0" borderId="0" applyFont="0" applyFill="0" applyBorder="0" applyAlignment="0" applyProtection="0"/>
    <xf numFmtId="0" fontId="9" fillId="0" borderId="0"/>
    <xf numFmtId="43"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9" fontId="9" fillId="0" borderId="0" applyFont="0" applyFill="0" applyBorder="0" applyAlignment="0" applyProtection="0"/>
    <xf numFmtId="43" fontId="9" fillId="0" borderId="0" applyFont="0" applyFill="0" applyBorder="0" applyAlignment="0" applyProtection="0"/>
    <xf numFmtId="0" fontId="9" fillId="0" borderId="0"/>
    <xf numFmtId="9" fontId="9" fillId="0" borderId="0" applyFont="0" applyFill="0" applyBorder="0" applyAlignment="0" applyProtection="0"/>
    <xf numFmtId="0" fontId="9" fillId="13" borderId="0" applyNumberFormat="0" applyBorder="0" applyAlignment="0" applyProtection="0"/>
    <xf numFmtId="0" fontId="9" fillId="13" borderId="0" applyNumberFormat="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1" fontId="12" fillId="0" borderId="0" applyFont="0" applyFill="0" applyBorder="0" applyAlignment="0" applyProtection="0"/>
    <xf numFmtId="0" fontId="9" fillId="0" borderId="0"/>
    <xf numFmtId="43" fontId="35" fillId="0" borderId="0" applyFont="0" applyFill="0" applyBorder="0" applyAlignment="0" applyProtection="0"/>
    <xf numFmtId="43" fontId="12" fillId="0" borderId="0" applyFont="0" applyFill="0" applyBorder="0" applyAlignment="0" applyProtection="0"/>
    <xf numFmtId="0" fontId="9" fillId="0" borderId="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0" fontId="9" fillId="0" borderId="0"/>
    <xf numFmtId="0" fontId="9" fillId="0" borderId="0"/>
    <xf numFmtId="43" fontId="12" fillId="0" borderId="0" applyFont="0" applyFill="0" applyBorder="0" applyAlignment="0" applyProtection="0"/>
    <xf numFmtId="0" fontId="9" fillId="0" borderId="0"/>
    <xf numFmtId="0" fontId="9" fillId="10" borderId="0" applyNumberFormat="0" applyBorder="0" applyAlignment="0" applyProtection="0"/>
    <xf numFmtId="43" fontId="35" fillId="0" borderId="0" applyFont="0" applyFill="0" applyBorder="0" applyAlignment="0" applyProtection="0"/>
    <xf numFmtId="43" fontId="12" fillId="0" borderId="0" applyFont="0" applyFill="0" applyBorder="0" applyAlignment="0" applyProtection="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41" fontId="12" fillId="0" borderId="0" applyFont="0" applyFill="0" applyBorder="0" applyAlignment="0" applyProtection="0"/>
    <xf numFmtId="0" fontId="9" fillId="0" borderId="0"/>
    <xf numFmtId="0" fontId="9" fillId="0" borderId="0"/>
    <xf numFmtId="0" fontId="9" fillId="0" borderId="0"/>
    <xf numFmtId="41"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43" fontId="12" fillId="0" borderId="0" applyFont="0" applyFill="0" applyBorder="0" applyAlignment="0" applyProtection="0"/>
    <xf numFmtId="0" fontId="9" fillId="0" borderId="0"/>
    <xf numFmtId="0" fontId="9" fillId="10" borderId="0" applyNumberFormat="0" applyBorder="0" applyAlignment="0" applyProtection="0"/>
    <xf numFmtId="43" fontId="35" fillId="0" borderId="0" applyFont="0" applyFill="0" applyBorder="0" applyAlignment="0" applyProtection="0"/>
    <xf numFmtId="43" fontId="12" fillId="0" borderId="0" applyFont="0" applyFill="0" applyBorder="0" applyAlignment="0" applyProtection="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43" fontId="12" fillId="0" borderId="0" applyFont="0" applyFill="0" applyBorder="0" applyAlignment="0" applyProtection="0"/>
    <xf numFmtId="41" fontId="12" fillId="0" borderId="0" applyFont="0" applyFill="0" applyBorder="0" applyAlignment="0" applyProtection="0"/>
    <xf numFmtId="0" fontId="9" fillId="0" borderId="0"/>
    <xf numFmtId="43" fontId="35" fillId="0" borderId="0" applyFont="0" applyFill="0" applyBorder="0" applyAlignment="0" applyProtection="0"/>
    <xf numFmtId="43" fontId="12" fillId="0" borderId="0" applyFont="0" applyFill="0" applyBorder="0" applyAlignment="0" applyProtection="0"/>
    <xf numFmtId="0" fontId="9" fillId="0" borderId="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0" fontId="9" fillId="0" borderId="0"/>
    <xf numFmtId="0" fontId="9" fillId="0" borderId="0"/>
    <xf numFmtId="43" fontId="12" fillId="0" borderId="0" applyFont="0" applyFill="0" applyBorder="0" applyAlignment="0" applyProtection="0"/>
    <xf numFmtId="0" fontId="9" fillId="0" borderId="0"/>
    <xf numFmtId="0" fontId="9" fillId="10" borderId="0" applyNumberFormat="0" applyBorder="0" applyAlignment="0" applyProtection="0"/>
    <xf numFmtId="43" fontId="35" fillId="0" borderId="0" applyFont="0" applyFill="0" applyBorder="0" applyAlignment="0" applyProtection="0"/>
    <xf numFmtId="43" fontId="12" fillId="0" borderId="0" applyFont="0" applyFill="0" applyBorder="0" applyAlignment="0" applyProtection="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41" fontId="12" fillId="0" borderId="0" applyFont="0" applyFill="0" applyBorder="0" applyAlignment="0" applyProtection="0"/>
    <xf numFmtId="0" fontId="9" fillId="0" borderId="0"/>
    <xf numFmtId="0" fontId="9" fillId="0" borderId="0"/>
    <xf numFmtId="0" fontId="9" fillId="0" borderId="0"/>
    <xf numFmtId="41"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43" fontId="12" fillId="0" borderId="0" applyFont="0" applyFill="0" applyBorder="0" applyAlignment="0" applyProtection="0"/>
    <xf numFmtId="0" fontId="9" fillId="0" borderId="0"/>
    <xf numFmtId="0" fontId="9" fillId="10" borderId="0" applyNumberFormat="0" applyBorder="0" applyAlignment="0" applyProtection="0"/>
    <xf numFmtId="43" fontId="35" fillId="0" borderId="0" applyFont="0" applyFill="0" applyBorder="0" applyAlignment="0" applyProtection="0"/>
    <xf numFmtId="43" fontId="12" fillId="0" borderId="0" applyFont="0" applyFill="0" applyBorder="0" applyAlignment="0" applyProtection="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43" fontId="12" fillId="0" borderId="0" applyFont="0" applyFill="0" applyBorder="0" applyAlignment="0" applyProtection="0"/>
    <xf numFmtId="0" fontId="9" fillId="0" borderId="0"/>
    <xf numFmtId="41" fontId="12" fillId="0" borderId="0" applyFont="0" applyFill="0" applyBorder="0" applyAlignment="0" applyProtection="0"/>
    <xf numFmtId="44" fontId="12" fillId="0" borderId="0" applyFont="0" applyFill="0" applyBorder="0" applyAlignment="0" applyProtection="0"/>
    <xf numFmtId="0" fontId="9" fillId="0" borderId="0"/>
    <xf numFmtId="43" fontId="9" fillId="0" borderId="0" applyFont="0" applyFill="0" applyBorder="0" applyAlignment="0" applyProtection="0"/>
    <xf numFmtId="43" fontId="12" fillId="0" borderId="0" applyFont="0" applyFill="0" applyBorder="0" applyAlignment="0" applyProtection="0"/>
    <xf numFmtId="0" fontId="9" fillId="0" borderId="0"/>
    <xf numFmtId="0" fontId="9" fillId="0" borderId="0"/>
    <xf numFmtId="0" fontId="9" fillId="0" borderId="0"/>
    <xf numFmtId="0" fontId="9" fillId="0" borderId="0"/>
    <xf numFmtId="43" fontId="35"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0" fontId="9" fillId="0" borderId="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1" fontId="12" fillId="0" borderId="0" applyFont="0" applyFill="0" applyBorder="0" applyAlignment="0" applyProtection="0"/>
    <xf numFmtId="43" fontId="12" fillId="0" borderId="0" applyFont="0" applyFill="0" applyBorder="0" applyAlignment="0" applyProtection="0"/>
    <xf numFmtId="0" fontId="9" fillId="0" borderId="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1"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43" fontId="9" fillId="0" borderId="0" applyFont="0" applyFill="0" applyBorder="0" applyAlignment="0" applyProtection="0"/>
    <xf numFmtId="44" fontId="12" fillId="0" borderId="0" applyFont="0" applyFill="0" applyBorder="0" applyAlignment="0" applyProtection="0"/>
    <xf numFmtId="43" fontId="12" fillId="0" borderId="0" applyFont="0" applyFill="0" applyBorder="0" applyAlignment="0" applyProtection="0"/>
    <xf numFmtId="0" fontId="9" fillId="0" borderId="0"/>
    <xf numFmtId="43"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9" fontId="9" fillId="0" borderId="0" applyFont="0" applyFill="0" applyBorder="0" applyAlignment="0" applyProtection="0"/>
    <xf numFmtId="43" fontId="9" fillId="0" borderId="0" applyFont="0" applyFill="0" applyBorder="0" applyAlignment="0" applyProtection="0"/>
    <xf numFmtId="0" fontId="9" fillId="0" borderId="0"/>
    <xf numFmtId="9" fontId="9" fillId="0" borderId="0" applyFont="0" applyFill="0" applyBorder="0" applyAlignment="0" applyProtection="0"/>
    <xf numFmtId="0" fontId="9" fillId="0" borderId="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9" fillId="0" borderId="0" applyFont="0" applyFill="0" applyBorder="0" applyAlignment="0" applyProtection="0"/>
    <xf numFmtId="0" fontId="9" fillId="0" borderId="0"/>
    <xf numFmtId="43"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9" fontId="9" fillId="0" borderId="0" applyFont="0" applyFill="0" applyBorder="0" applyAlignment="0" applyProtection="0"/>
    <xf numFmtId="43" fontId="9" fillId="0" borderId="0" applyFont="0" applyFill="0" applyBorder="0" applyAlignment="0" applyProtection="0"/>
    <xf numFmtId="0" fontId="9" fillId="0" borderId="0"/>
    <xf numFmtId="9" fontId="9" fillId="0" borderId="0" applyFont="0" applyFill="0" applyBorder="0" applyAlignment="0" applyProtection="0"/>
    <xf numFmtId="0" fontId="9" fillId="13" borderId="0" applyNumberFormat="0" applyBorder="0" applyAlignment="0" applyProtection="0"/>
    <xf numFmtId="0" fontId="9" fillId="13" borderId="0" applyNumberFormat="0" applyBorder="0" applyAlignment="0" applyProtection="0"/>
    <xf numFmtId="41" fontId="12" fillId="0" borderId="0" applyFont="0" applyFill="0" applyBorder="0" applyAlignment="0" applyProtection="0"/>
    <xf numFmtId="41" fontId="12" fillId="0" borderId="0" applyFont="0" applyFill="0" applyBorder="0" applyAlignment="0" applyProtection="0"/>
    <xf numFmtId="41" fontId="12" fillId="0" borderId="0" applyFont="0" applyFill="0" applyBorder="0" applyAlignment="0" applyProtection="0"/>
    <xf numFmtId="41" fontId="12"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9" fillId="0" borderId="0" applyFont="0" applyFill="0" applyBorder="0" applyAlignment="0" applyProtection="0"/>
    <xf numFmtId="0" fontId="9" fillId="0" borderId="0"/>
    <xf numFmtId="43"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9" fontId="9" fillId="0" borderId="0" applyFont="0" applyFill="0" applyBorder="0" applyAlignment="0" applyProtection="0"/>
    <xf numFmtId="43" fontId="9" fillId="0" borderId="0" applyFont="0" applyFill="0" applyBorder="0" applyAlignment="0" applyProtection="0"/>
    <xf numFmtId="0" fontId="9" fillId="0" borderId="0"/>
    <xf numFmtId="9" fontId="9" fillId="0" borderId="0" applyFont="0" applyFill="0" applyBorder="0" applyAlignment="0" applyProtection="0"/>
    <xf numFmtId="0" fontId="9" fillId="13" borderId="0" applyNumberFormat="0" applyBorder="0" applyAlignment="0" applyProtection="0"/>
    <xf numFmtId="0" fontId="9" fillId="13" borderId="0" applyNumberFormat="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1" fontId="12" fillId="0" borderId="0" applyFont="0" applyFill="0" applyBorder="0" applyAlignment="0" applyProtection="0"/>
    <xf numFmtId="0" fontId="9" fillId="0" borderId="0"/>
    <xf numFmtId="43" fontId="35" fillId="0" borderId="0" applyFont="0" applyFill="0" applyBorder="0" applyAlignment="0" applyProtection="0"/>
    <xf numFmtId="43" fontId="12" fillId="0" borderId="0" applyFont="0" applyFill="0" applyBorder="0" applyAlignment="0" applyProtection="0"/>
    <xf numFmtId="0" fontId="9" fillId="0" borderId="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0" fontId="9" fillId="0" borderId="0"/>
    <xf numFmtId="0" fontId="9" fillId="0" borderId="0"/>
    <xf numFmtId="43" fontId="12" fillId="0" borderId="0" applyFont="0" applyFill="0" applyBorder="0" applyAlignment="0" applyProtection="0"/>
    <xf numFmtId="0" fontId="9" fillId="0" borderId="0"/>
    <xf numFmtId="0" fontId="9" fillId="10" borderId="0" applyNumberFormat="0" applyBorder="0" applyAlignment="0" applyProtection="0"/>
    <xf numFmtId="43" fontId="35" fillId="0" borderId="0" applyFont="0" applyFill="0" applyBorder="0" applyAlignment="0" applyProtection="0"/>
    <xf numFmtId="43" fontId="12" fillId="0" borderId="0" applyFont="0" applyFill="0" applyBorder="0" applyAlignment="0" applyProtection="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41" fontId="12" fillId="0" borderId="0" applyFont="0" applyFill="0" applyBorder="0" applyAlignment="0" applyProtection="0"/>
    <xf numFmtId="0" fontId="9" fillId="0" borderId="0"/>
    <xf numFmtId="0" fontId="9" fillId="0" borderId="0"/>
    <xf numFmtId="0" fontId="9" fillId="0" borderId="0"/>
    <xf numFmtId="41"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43" fontId="12" fillId="0" borderId="0" applyFont="0" applyFill="0" applyBorder="0" applyAlignment="0" applyProtection="0"/>
    <xf numFmtId="0" fontId="9" fillId="0" borderId="0"/>
    <xf numFmtId="0" fontId="9" fillId="10" borderId="0" applyNumberFormat="0" applyBorder="0" applyAlignment="0" applyProtection="0"/>
    <xf numFmtId="43" fontId="35" fillId="0" borderId="0" applyFont="0" applyFill="0" applyBorder="0" applyAlignment="0" applyProtection="0"/>
    <xf numFmtId="43" fontId="12" fillId="0" borderId="0" applyFont="0" applyFill="0" applyBorder="0" applyAlignment="0" applyProtection="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43" fontId="12" fillId="0" borderId="0" applyFont="0" applyFill="0" applyBorder="0" applyAlignment="0" applyProtection="0"/>
    <xf numFmtId="41" fontId="12" fillId="0" borderId="0" applyFont="0" applyFill="0" applyBorder="0" applyAlignment="0" applyProtection="0"/>
    <xf numFmtId="0" fontId="9" fillId="0" borderId="0"/>
    <xf numFmtId="43" fontId="35" fillId="0" borderId="0" applyFont="0" applyFill="0" applyBorder="0" applyAlignment="0" applyProtection="0"/>
    <xf numFmtId="43" fontId="12" fillId="0" borderId="0" applyFont="0" applyFill="0" applyBorder="0" applyAlignment="0" applyProtection="0"/>
    <xf numFmtId="0" fontId="9" fillId="0" borderId="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0" fontId="9" fillId="0" borderId="0"/>
    <xf numFmtId="0" fontId="9" fillId="0" borderId="0"/>
    <xf numFmtId="43" fontId="12" fillId="0" borderId="0" applyFont="0" applyFill="0" applyBorder="0" applyAlignment="0" applyProtection="0"/>
    <xf numFmtId="0" fontId="9" fillId="0" borderId="0"/>
    <xf numFmtId="0" fontId="9" fillId="10" borderId="0" applyNumberFormat="0" applyBorder="0" applyAlignment="0" applyProtection="0"/>
    <xf numFmtId="43" fontId="35" fillId="0" borderId="0" applyFont="0" applyFill="0" applyBorder="0" applyAlignment="0" applyProtection="0"/>
    <xf numFmtId="43" fontId="12" fillId="0" borderId="0" applyFont="0" applyFill="0" applyBorder="0" applyAlignment="0" applyProtection="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41" fontId="12" fillId="0" borderId="0" applyFont="0" applyFill="0" applyBorder="0" applyAlignment="0" applyProtection="0"/>
    <xf numFmtId="0" fontId="9" fillId="0" borderId="0"/>
    <xf numFmtId="0" fontId="9" fillId="0" borderId="0"/>
    <xf numFmtId="0" fontId="9" fillId="0" borderId="0"/>
    <xf numFmtId="41"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43" fontId="12" fillId="0" borderId="0" applyFont="0" applyFill="0" applyBorder="0" applyAlignment="0" applyProtection="0"/>
    <xf numFmtId="0" fontId="9" fillId="0" borderId="0"/>
    <xf numFmtId="0" fontId="9" fillId="10" borderId="0" applyNumberFormat="0" applyBorder="0" applyAlignment="0" applyProtection="0"/>
    <xf numFmtId="43" fontId="35" fillId="0" borderId="0" applyFont="0" applyFill="0" applyBorder="0" applyAlignment="0" applyProtection="0"/>
    <xf numFmtId="43" fontId="12" fillId="0" borderId="0" applyFont="0" applyFill="0" applyBorder="0" applyAlignment="0" applyProtection="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43" fontId="12" fillId="0" borderId="0" applyFont="0" applyFill="0" applyBorder="0" applyAlignment="0" applyProtection="0"/>
    <xf numFmtId="0" fontId="9" fillId="0" borderId="0"/>
    <xf numFmtId="41" fontId="12" fillId="0" borderId="0" applyFont="0" applyFill="0" applyBorder="0" applyAlignment="0" applyProtection="0"/>
    <xf numFmtId="44" fontId="12" fillId="0" borderId="0" applyFont="0" applyFill="0" applyBorder="0" applyAlignment="0" applyProtection="0"/>
    <xf numFmtId="0" fontId="9" fillId="0" borderId="0"/>
    <xf numFmtId="43" fontId="9" fillId="0" borderId="0" applyFont="0" applyFill="0" applyBorder="0" applyAlignment="0" applyProtection="0"/>
    <xf numFmtId="43" fontId="12" fillId="0" borderId="0" applyFont="0" applyFill="0" applyBorder="0" applyAlignment="0" applyProtection="0"/>
    <xf numFmtId="0" fontId="9" fillId="0" borderId="0"/>
    <xf numFmtId="0" fontId="9" fillId="0" borderId="0"/>
    <xf numFmtId="0" fontId="9" fillId="0" borderId="0"/>
    <xf numFmtId="0" fontId="9" fillId="0" borderId="0"/>
    <xf numFmtId="43" fontId="35"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0" fontId="9" fillId="0" borderId="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1" fontId="12" fillId="0" borderId="0" applyFont="0" applyFill="0" applyBorder="0" applyAlignment="0" applyProtection="0"/>
    <xf numFmtId="43" fontId="12" fillId="0" borderId="0" applyFont="0" applyFill="0" applyBorder="0" applyAlignment="0" applyProtection="0"/>
    <xf numFmtId="0" fontId="9" fillId="0" borderId="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1"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43" fontId="9" fillId="0" borderId="0" applyFont="0" applyFill="0" applyBorder="0" applyAlignment="0" applyProtection="0"/>
    <xf numFmtId="44" fontId="12" fillId="0" borderId="0" applyFont="0" applyFill="0" applyBorder="0" applyAlignment="0" applyProtection="0"/>
    <xf numFmtId="43" fontId="12" fillId="0" borderId="0" applyFont="0" applyFill="0" applyBorder="0" applyAlignment="0" applyProtection="0"/>
    <xf numFmtId="0" fontId="9" fillId="0" borderId="0"/>
    <xf numFmtId="43"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9" fontId="9" fillId="0" borderId="0" applyFont="0" applyFill="0" applyBorder="0" applyAlignment="0" applyProtection="0"/>
    <xf numFmtId="43" fontId="9" fillId="0" borderId="0" applyFont="0" applyFill="0" applyBorder="0" applyAlignment="0" applyProtection="0"/>
    <xf numFmtId="0" fontId="9" fillId="0" borderId="0"/>
    <xf numFmtId="9" fontId="9" fillId="0" borderId="0" applyFont="0" applyFill="0" applyBorder="0" applyAlignment="0" applyProtection="0"/>
    <xf numFmtId="0" fontId="9" fillId="0" borderId="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9" fillId="0" borderId="0" applyFont="0" applyFill="0" applyBorder="0" applyAlignment="0" applyProtection="0"/>
    <xf numFmtId="0" fontId="9" fillId="0" borderId="0"/>
    <xf numFmtId="43"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9" fontId="9" fillId="0" borderId="0" applyFont="0" applyFill="0" applyBorder="0" applyAlignment="0" applyProtection="0"/>
    <xf numFmtId="43" fontId="9" fillId="0" borderId="0" applyFont="0" applyFill="0" applyBorder="0" applyAlignment="0" applyProtection="0"/>
    <xf numFmtId="0" fontId="9" fillId="0" borderId="0"/>
    <xf numFmtId="9" fontId="9" fillId="0" borderId="0" applyFont="0" applyFill="0" applyBorder="0" applyAlignment="0" applyProtection="0"/>
    <xf numFmtId="0" fontId="9" fillId="13" borderId="0" applyNumberFormat="0" applyBorder="0" applyAlignment="0" applyProtection="0"/>
    <xf numFmtId="0" fontId="9" fillId="13" borderId="0" applyNumberFormat="0" applyBorder="0" applyAlignment="0" applyProtection="0"/>
    <xf numFmtId="41" fontId="12" fillId="0" borderId="0" applyFont="0" applyFill="0" applyBorder="0" applyAlignment="0" applyProtection="0"/>
    <xf numFmtId="41" fontId="12" fillId="0" borderId="0" applyFont="0" applyFill="0" applyBorder="0" applyAlignment="0" applyProtection="0"/>
    <xf numFmtId="41" fontId="12" fillId="0" borderId="0" applyFont="0" applyFill="0" applyBorder="0" applyAlignment="0" applyProtection="0"/>
    <xf numFmtId="41" fontId="12"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9" fillId="0" borderId="0" applyFont="0" applyFill="0" applyBorder="0" applyAlignment="0" applyProtection="0"/>
    <xf numFmtId="0" fontId="9" fillId="0" borderId="0"/>
    <xf numFmtId="43"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9" fontId="9" fillId="0" borderId="0" applyFont="0" applyFill="0" applyBorder="0" applyAlignment="0" applyProtection="0"/>
    <xf numFmtId="43" fontId="9" fillId="0" borderId="0" applyFont="0" applyFill="0" applyBorder="0" applyAlignment="0" applyProtection="0"/>
    <xf numFmtId="0" fontId="9" fillId="0" borderId="0"/>
    <xf numFmtId="9" fontId="9" fillId="0" borderId="0" applyFont="0" applyFill="0" applyBorder="0" applyAlignment="0" applyProtection="0"/>
    <xf numFmtId="0" fontId="9" fillId="13" borderId="0" applyNumberFormat="0" applyBorder="0" applyAlignment="0" applyProtection="0"/>
    <xf numFmtId="0" fontId="9" fillId="13" borderId="0" applyNumberFormat="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1" fontId="12" fillId="0" borderId="0" applyFont="0" applyFill="0" applyBorder="0" applyAlignment="0" applyProtection="0"/>
    <xf numFmtId="0" fontId="9" fillId="0" borderId="0"/>
    <xf numFmtId="43" fontId="35" fillId="0" borderId="0" applyFont="0" applyFill="0" applyBorder="0" applyAlignment="0" applyProtection="0"/>
    <xf numFmtId="43" fontId="12" fillId="0" borderId="0" applyFont="0" applyFill="0" applyBorder="0" applyAlignment="0" applyProtection="0"/>
    <xf numFmtId="0" fontId="9" fillId="0" borderId="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0" fontId="9" fillId="0" borderId="0"/>
    <xf numFmtId="0" fontId="9" fillId="0" borderId="0"/>
    <xf numFmtId="43" fontId="12" fillId="0" borderId="0" applyFont="0" applyFill="0" applyBorder="0" applyAlignment="0" applyProtection="0"/>
    <xf numFmtId="0" fontId="9" fillId="0" borderId="0"/>
    <xf numFmtId="0" fontId="9" fillId="10" borderId="0" applyNumberFormat="0" applyBorder="0" applyAlignment="0" applyProtection="0"/>
    <xf numFmtId="43" fontId="35" fillId="0" borderId="0" applyFont="0" applyFill="0" applyBorder="0" applyAlignment="0" applyProtection="0"/>
    <xf numFmtId="43" fontId="12" fillId="0" borderId="0" applyFont="0" applyFill="0" applyBorder="0" applyAlignment="0" applyProtection="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41" fontId="12" fillId="0" borderId="0" applyFont="0" applyFill="0" applyBorder="0" applyAlignment="0" applyProtection="0"/>
    <xf numFmtId="0" fontId="9" fillId="0" borderId="0"/>
    <xf numFmtId="0" fontId="9" fillId="0" borderId="0"/>
    <xf numFmtId="0" fontId="9" fillId="0" borderId="0"/>
    <xf numFmtId="41"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43" fontId="12" fillId="0" borderId="0" applyFont="0" applyFill="0" applyBorder="0" applyAlignment="0" applyProtection="0"/>
    <xf numFmtId="0" fontId="9" fillId="0" borderId="0"/>
    <xf numFmtId="0" fontId="9" fillId="10" borderId="0" applyNumberFormat="0" applyBorder="0" applyAlignment="0" applyProtection="0"/>
    <xf numFmtId="43" fontId="35" fillId="0" borderId="0" applyFont="0" applyFill="0" applyBorder="0" applyAlignment="0" applyProtection="0"/>
    <xf numFmtId="43" fontId="12" fillId="0" borderId="0" applyFont="0" applyFill="0" applyBorder="0" applyAlignment="0" applyProtection="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43" fontId="12" fillId="0" borderId="0" applyFont="0" applyFill="0" applyBorder="0" applyAlignment="0" applyProtection="0"/>
    <xf numFmtId="41" fontId="12" fillId="0" borderId="0" applyFont="0" applyFill="0" applyBorder="0" applyAlignment="0" applyProtection="0"/>
    <xf numFmtId="0" fontId="9" fillId="0" borderId="0"/>
    <xf numFmtId="43" fontId="35" fillId="0" borderId="0" applyFont="0" applyFill="0" applyBorder="0" applyAlignment="0" applyProtection="0"/>
    <xf numFmtId="43" fontId="12" fillId="0" borderId="0" applyFont="0" applyFill="0" applyBorder="0" applyAlignment="0" applyProtection="0"/>
    <xf numFmtId="0" fontId="9" fillId="0" borderId="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0" fontId="9" fillId="0" borderId="0"/>
    <xf numFmtId="0" fontId="9" fillId="0" borderId="0"/>
    <xf numFmtId="43" fontId="12" fillId="0" borderId="0" applyFont="0" applyFill="0" applyBorder="0" applyAlignment="0" applyProtection="0"/>
    <xf numFmtId="0" fontId="9" fillId="0" borderId="0"/>
    <xf numFmtId="0" fontId="9" fillId="10" borderId="0" applyNumberFormat="0" applyBorder="0" applyAlignment="0" applyProtection="0"/>
    <xf numFmtId="43" fontId="35" fillId="0" borderId="0" applyFont="0" applyFill="0" applyBorder="0" applyAlignment="0" applyProtection="0"/>
    <xf numFmtId="43" fontId="12" fillId="0" borderId="0" applyFont="0" applyFill="0" applyBorder="0" applyAlignment="0" applyProtection="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41" fontId="12" fillId="0" borderId="0" applyFont="0" applyFill="0" applyBorder="0" applyAlignment="0" applyProtection="0"/>
    <xf numFmtId="0" fontId="9" fillId="0" borderId="0"/>
    <xf numFmtId="0" fontId="9" fillId="0" borderId="0"/>
    <xf numFmtId="0" fontId="9" fillId="0" borderId="0"/>
    <xf numFmtId="41"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43" fontId="12" fillId="0" borderId="0" applyFont="0" applyFill="0" applyBorder="0" applyAlignment="0" applyProtection="0"/>
    <xf numFmtId="0" fontId="9" fillId="0" borderId="0"/>
    <xf numFmtId="0" fontId="9" fillId="10" borderId="0" applyNumberFormat="0" applyBorder="0" applyAlignment="0" applyProtection="0"/>
    <xf numFmtId="43" fontId="35" fillId="0" borderId="0" applyFont="0" applyFill="0" applyBorder="0" applyAlignment="0" applyProtection="0"/>
    <xf numFmtId="43" fontId="12" fillId="0" borderId="0" applyFont="0" applyFill="0" applyBorder="0" applyAlignment="0" applyProtection="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43" fontId="12" fillId="0" borderId="0" applyFont="0" applyFill="0" applyBorder="0" applyAlignment="0" applyProtection="0"/>
    <xf numFmtId="0" fontId="9" fillId="0" borderId="0"/>
    <xf numFmtId="41" fontId="12" fillId="0" borderId="0" applyFont="0" applyFill="0" applyBorder="0" applyAlignment="0" applyProtection="0"/>
    <xf numFmtId="44" fontId="12" fillId="0" borderId="0" applyFont="0" applyFill="0" applyBorder="0" applyAlignment="0" applyProtection="0"/>
    <xf numFmtId="0" fontId="9" fillId="0" borderId="0"/>
    <xf numFmtId="43" fontId="9" fillId="0" borderId="0" applyFont="0" applyFill="0" applyBorder="0" applyAlignment="0" applyProtection="0"/>
    <xf numFmtId="43" fontId="12" fillId="0" borderId="0" applyFont="0" applyFill="0" applyBorder="0" applyAlignment="0" applyProtection="0"/>
    <xf numFmtId="0" fontId="9" fillId="0" borderId="0"/>
    <xf numFmtId="0" fontId="9" fillId="0" borderId="0"/>
    <xf numFmtId="0" fontId="9" fillId="0" borderId="0"/>
    <xf numFmtId="0" fontId="9" fillId="0" borderId="0"/>
    <xf numFmtId="43" fontId="35"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0" fontId="9" fillId="0" borderId="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1" fontId="12" fillId="0" borderId="0" applyFont="0" applyFill="0" applyBorder="0" applyAlignment="0" applyProtection="0"/>
    <xf numFmtId="43" fontId="12" fillId="0" borderId="0" applyFont="0" applyFill="0" applyBorder="0" applyAlignment="0" applyProtection="0"/>
    <xf numFmtId="0" fontId="9" fillId="0" borderId="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1"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43" fontId="9" fillId="0" borderId="0" applyFont="0" applyFill="0" applyBorder="0" applyAlignment="0" applyProtection="0"/>
    <xf numFmtId="44" fontId="12" fillId="0" borderId="0" applyFont="0" applyFill="0" applyBorder="0" applyAlignment="0" applyProtection="0"/>
    <xf numFmtId="43" fontId="12" fillId="0" borderId="0" applyFont="0" applyFill="0" applyBorder="0" applyAlignment="0" applyProtection="0"/>
    <xf numFmtId="0" fontId="9" fillId="0" borderId="0"/>
    <xf numFmtId="43"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9" fontId="9" fillId="0" borderId="0" applyFont="0" applyFill="0" applyBorder="0" applyAlignment="0" applyProtection="0"/>
    <xf numFmtId="43" fontId="9" fillId="0" borderId="0" applyFont="0" applyFill="0" applyBorder="0" applyAlignment="0" applyProtection="0"/>
    <xf numFmtId="0" fontId="9" fillId="0" borderId="0"/>
    <xf numFmtId="9" fontId="9" fillId="0" borderId="0" applyFont="0" applyFill="0" applyBorder="0" applyAlignment="0" applyProtection="0"/>
    <xf numFmtId="0" fontId="9" fillId="0" borderId="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9" fillId="0" borderId="0" applyFont="0" applyFill="0" applyBorder="0" applyAlignment="0" applyProtection="0"/>
    <xf numFmtId="0" fontId="9" fillId="0" borderId="0"/>
    <xf numFmtId="43"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9" fontId="9" fillId="0" borderId="0" applyFont="0" applyFill="0" applyBorder="0" applyAlignment="0" applyProtection="0"/>
    <xf numFmtId="43" fontId="9" fillId="0" borderId="0" applyFont="0" applyFill="0" applyBorder="0" applyAlignment="0" applyProtection="0"/>
    <xf numFmtId="0" fontId="9" fillId="0" borderId="0"/>
    <xf numFmtId="9" fontId="9" fillId="0" borderId="0" applyFont="0" applyFill="0" applyBorder="0" applyAlignment="0" applyProtection="0"/>
    <xf numFmtId="0" fontId="9" fillId="13" borderId="0" applyNumberFormat="0" applyBorder="0" applyAlignment="0" applyProtection="0"/>
    <xf numFmtId="0" fontId="9" fillId="13" borderId="0" applyNumberFormat="0" applyBorder="0" applyAlignment="0" applyProtection="0"/>
    <xf numFmtId="41" fontId="12" fillId="0" borderId="0" applyFont="0" applyFill="0" applyBorder="0" applyAlignment="0" applyProtection="0"/>
    <xf numFmtId="41" fontId="12" fillId="0" borderId="0" applyFont="0" applyFill="0" applyBorder="0" applyAlignment="0" applyProtection="0"/>
    <xf numFmtId="41" fontId="12" fillId="0" borderId="0" applyFont="0" applyFill="0" applyBorder="0" applyAlignment="0" applyProtection="0"/>
    <xf numFmtId="41" fontId="12"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9" fillId="0" borderId="0" applyFont="0" applyFill="0" applyBorder="0" applyAlignment="0" applyProtection="0"/>
    <xf numFmtId="0" fontId="9" fillId="0" borderId="0"/>
    <xf numFmtId="43"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9" fontId="9" fillId="0" borderId="0" applyFont="0" applyFill="0" applyBorder="0" applyAlignment="0" applyProtection="0"/>
    <xf numFmtId="43" fontId="9" fillId="0" borderId="0" applyFont="0" applyFill="0" applyBorder="0" applyAlignment="0" applyProtection="0"/>
    <xf numFmtId="0" fontId="9" fillId="0" borderId="0"/>
    <xf numFmtId="9" fontId="9" fillId="0" borderId="0" applyFont="0" applyFill="0" applyBorder="0" applyAlignment="0" applyProtection="0"/>
    <xf numFmtId="0" fontId="9" fillId="13" borderId="0" applyNumberFormat="0" applyBorder="0" applyAlignment="0" applyProtection="0"/>
    <xf numFmtId="0" fontId="9" fillId="13" borderId="0" applyNumberFormat="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1" fontId="12" fillId="0" borderId="0" applyFont="0" applyFill="0" applyBorder="0" applyAlignment="0" applyProtection="0"/>
    <xf numFmtId="0" fontId="9" fillId="0" borderId="0"/>
    <xf numFmtId="43" fontId="35" fillId="0" borderId="0" applyFont="0" applyFill="0" applyBorder="0" applyAlignment="0" applyProtection="0"/>
    <xf numFmtId="43" fontId="12" fillId="0" borderId="0" applyFont="0" applyFill="0" applyBorder="0" applyAlignment="0" applyProtection="0"/>
    <xf numFmtId="0" fontId="9" fillId="0" borderId="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0" fontId="9" fillId="0" borderId="0"/>
    <xf numFmtId="0" fontId="9" fillId="0" borderId="0"/>
    <xf numFmtId="43" fontId="12" fillId="0" borderId="0" applyFont="0" applyFill="0" applyBorder="0" applyAlignment="0" applyProtection="0"/>
    <xf numFmtId="0" fontId="9" fillId="0" borderId="0"/>
    <xf numFmtId="0" fontId="9" fillId="10" borderId="0" applyNumberFormat="0" applyBorder="0" applyAlignment="0" applyProtection="0"/>
    <xf numFmtId="43" fontId="35" fillId="0" borderId="0" applyFont="0" applyFill="0" applyBorder="0" applyAlignment="0" applyProtection="0"/>
    <xf numFmtId="43" fontId="12" fillId="0" borderId="0" applyFont="0" applyFill="0" applyBorder="0" applyAlignment="0" applyProtection="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41" fontId="12" fillId="0" borderId="0" applyFont="0" applyFill="0" applyBorder="0" applyAlignment="0" applyProtection="0"/>
    <xf numFmtId="0" fontId="9" fillId="0" borderId="0"/>
    <xf numFmtId="0" fontId="9" fillId="0" borderId="0"/>
    <xf numFmtId="0" fontId="9" fillId="0" borderId="0"/>
    <xf numFmtId="41"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43" fontId="12" fillId="0" borderId="0" applyFont="0" applyFill="0" applyBorder="0" applyAlignment="0" applyProtection="0"/>
    <xf numFmtId="0" fontId="9" fillId="0" borderId="0"/>
    <xf numFmtId="0" fontId="9" fillId="10" borderId="0" applyNumberFormat="0" applyBorder="0" applyAlignment="0" applyProtection="0"/>
    <xf numFmtId="43" fontId="35" fillId="0" borderId="0" applyFont="0" applyFill="0" applyBorder="0" applyAlignment="0" applyProtection="0"/>
    <xf numFmtId="43" fontId="12" fillId="0" borderId="0" applyFont="0" applyFill="0" applyBorder="0" applyAlignment="0" applyProtection="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43" fontId="12" fillId="0" borderId="0" applyFont="0" applyFill="0" applyBorder="0" applyAlignment="0" applyProtection="0"/>
    <xf numFmtId="41" fontId="12" fillId="0" borderId="0" applyFont="0" applyFill="0" applyBorder="0" applyAlignment="0" applyProtection="0"/>
    <xf numFmtId="0" fontId="9" fillId="0" borderId="0"/>
    <xf numFmtId="43" fontId="35" fillId="0" borderId="0" applyFont="0" applyFill="0" applyBorder="0" applyAlignment="0" applyProtection="0"/>
    <xf numFmtId="43" fontId="12" fillId="0" borderId="0" applyFont="0" applyFill="0" applyBorder="0" applyAlignment="0" applyProtection="0"/>
    <xf numFmtId="0" fontId="9" fillId="0" borderId="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0" fontId="9" fillId="0" borderId="0"/>
    <xf numFmtId="0" fontId="9" fillId="0" borderId="0"/>
    <xf numFmtId="43" fontId="12" fillId="0" borderId="0" applyFont="0" applyFill="0" applyBorder="0" applyAlignment="0" applyProtection="0"/>
    <xf numFmtId="0" fontId="9" fillId="0" borderId="0"/>
    <xf numFmtId="0" fontId="9" fillId="10" borderId="0" applyNumberFormat="0" applyBorder="0" applyAlignment="0" applyProtection="0"/>
    <xf numFmtId="43" fontId="35" fillId="0" borderId="0" applyFont="0" applyFill="0" applyBorder="0" applyAlignment="0" applyProtection="0"/>
    <xf numFmtId="43" fontId="12" fillId="0" borderId="0" applyFont="0" applyFill="0" applyBorder="0" applyAlignment="0" applyProtection="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41" fontId="12" fillId="0" borderId="0" applyFont="0" applyFill="0" applyBorder="0" applyAlignment="0" applyProtection="0"/>
    <xf numFmtId="0" fontId="9" fillId="0" borderId="0"/>
    <xf numFmtId="0" fontId="9" fillId="0" borderId="0"/>
    <xf numFmtId="0" fontId="9" fillId="0" borderId="0"/>
    <xf numFmtId="41"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43" fontId="12" fillId="0" borderId="0" applyFont="0" applyFill="0" applyBorder="0" applyAlignment="0" applyProtection="0"/>
    <xf numFmtId="0" fontId="9" fillId="0" borderId="0"/>
    <xf numFmtId="0" fontId="9" fillId="10" borderId="0" applyNumberFormat="0" applyBorder="0" applyAlignment="0" applyProtection="0"/>
    <xf numFmtId="43" fontId="35" fillId="0" borderId="0" applyFont="0" applyFill="0" applyBorder="0" applyAlignment="0" applyProtection="0"/>
    <xf numFmtId="43" fontId="12" fillId="0" borderId="0" applyFont="0" applyFill="0" applyBorder="0" applyAlignment="0" applyProtection="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43" fontId="12" fillId="0" borderId="0" applyFont="0" applyFill="0" applyBorder="0" applyAlignment="0" applyProtection="0"/>
    <xf numFmtId="0" fontId="9" fillId="0" borderId="0"/>
    <xf numFmtId="41" fontId="12" fillId="0" borderId="0" applyFont="0" applyFill="0" applyBorder="0" applyAlignment="0" applyProtection="0"/>
    <xf numFmtId="44" fontId="12" fillId="0" borderId="0" applyFont="0" applyFill="0" applyBorder="0" applyAlignment="0" applyProtection="0"/>
    <xf numFmtId="0" fontId="9" fillId="0" borderId="0"/>
    <xf numFmtId="43" fontId="9" fillId="0" borderId="0" applyFont="0" applyFill="0" applyBorder="0" applyAlignment="0" applyProtection="0"/>
    <xf numFmtId="43" fontId="12" fillId="0" borderId="0" applyFont="0" applyFill="0" applyBorder="0" applyAlignment="0" applyProtection="0"/>
    <xf numFmtId="0" fontId="9" fillId="0" borderId="0"/>
    <xf numFmtId="0" fontId="9" fillId="0" borderId="0"/>
    <xf numFmtId="0" fontId="9" fillId="0" borderId="0"/>
    <xf numFmtId="0" fontId="9" fillId="0" borderId="0"/>
    <xf numFmtId="43" fontId="35"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0" fontId="9" fillId="0" borderId="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1" fontId="12" fillId="0" borderId="0" applyFont="0" applyFill="0" applyBorder="0" applyAlignment="0" applyProtection="0"/>
    <xf numFmtId="43" fontId="12" fillId="0" borderId="0" applyFont="0" applyFill="0" applyBorder="0" applyAlignment="0" applyProtection="0"/>
    <xf numFmtId="0" fontId="9" fillId="0" borderId="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1"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43" fontId="9" fillId="0" borderId="0" applyFont="0" applyFill="0" applyBorder="0" applyAlignment="0" applyProtection="0"/>
    <xf numFmtId="44" fontId="12" fillId="0" borderId="0" applyFont="0" applyFill="0" applyBorder="0" applyAlignment="0" applyProtection="0"/>
    <xf numFmtId="43" fontId="12" fillId="0" borderId="0" applyFont="0" applyFill="0" applyBorder="0" applyAlignment="0" applyProtection="0"/>
    <xf numFmtId="0" fontId="9" fillId="0" borderId="0"/>
    <xf numFmtId="43"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9" fontId="9" fillId="0" borderId="0" applyFont="0" applyFill="0" applyBorder="0" applyAlignment="0" applyProtection="0"/>
    <xf numFmtId="43" fontId="9" fillId="0" borderId="0" applyFont="0" applyFill="0" applyBorder="0" applyAlignment="0" applyProtection="0"/>
    <xf numFmtId="0" fontId="9" fillId="0" borderId="0"/>
    <xf numFmtId="9" fontId="9" fillId="0" borderId="0" applyFont="0" applyFill="0" applyBorder="0" applyAlignment="0" applyProtection="0"/>
    <xf numFmtId="0" fontId="9" fillId="0" borderId="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9" fillId="0" borderId="0" applyFont="0" applyFill="0" applyBorder="0" applyAlignment="0" applyProtection="0"/>
    <xf numFmtId="0" fontId="9" fillId="0" borderId="0"/>
    <xf numFmtId="43"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9" fontId="9" fillId="0" borderId="0" applyFont="0" applyFill="0" applyBorder="0" applyAlignment="0" applyProtection="0"/>
    <xf numFmtId="43" fontId="9" fillId="0" borderId="0" applyFont="0" applyFill="0" applyBorder="0" applyAlignment="0" applyProtection="0"/>
    <xf numFmtId="0" fontId="9" fillId="0" borderId="0"/>
    <xf numFmtId="9" fontId="9" fillId="0" borderId="0" applyFont="0" applyFill="0" applyBorder="0" applyAlignment="0" applyProtection="0"/>
    <xf numFmtId="0" fontId="9" fillId="13" borderId="0" applyNumberFormat="0" applyBorder="0" applyAlignment="0" applyProtection="0"/>
    <xf numFmtId="0" fontId="9" fillId="13" borderId="0" applyNumberFormat="0" applyBorder="0" applyAlignment="0" applyProtection="0"/>
    <xf numFmtId="41" fontId="12" fillId="0" borderId="0" applyFont="0" applyFill="0" applyBorder="0" applyAlignment="0" applyProtection="0"/>
    <xf numFmtId="41" fontId="12" fillId="0" borderId="0" applyFont="0" applyFill="0" applyBorder="0" applyAlignment="0" applyProtection="0"/>
    <xf numFmtId="41" fontId="12" fillId="0" borderId="0" applyFont="0" applyFill="0" applyBorder="0" applyAlignment="0" applyProtection="0"/>
    <xf numFmtId="41" fontId="12"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9" fillId="0" borderId="0" applyFont="0" applyFill="0" applyBorder="0" applyAlignment="0" applyProtection="0"/>
    <xf numFmtId="0" fontId="9" fillId="0" borderId="0"/>
    <xf numFmtId="43"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9" fontId="9" fillId="0" borderId="0" applyFont="0" applyFill="0" applyBorder="0" applyAlignment="0" applyProtection="0"/>
    <xf numFmtId="43" fontId="9" fillId="0" borderId="0" applyFont="0" applyFill="0" applyBorder="0" applyAlignment="0" applyProtection="0"/>
    <xf numFmtId="0" fontId="9" fillId="0" borderId="0"/>
    <xf numFmtId="9" fontId="9" fillId="0" borderId="0" applyFont="0" applyFill="0" applyBorder="0" applyAlignment="0" applyProtection="0"/>
    <xf numFmtId="0" fontId="9" fillId="13" borderId="0" applyNumberFormat="0" applyBorder="0" applyAlignment="0" applyProtection="0"/>
    <xf numFmtId="0" fontId="9" fillId="13" borderId="0" applyNumberFormat="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1" fontId="12" fillId="0" borderId="0" applyFont="0" applyFill="0" applyBorder="0" applyAlignment="0" applyProtection="0"/>
    <xf numFmtId="0" fontId="9" fillId="0" borderId="0"/>
    <xf numFmtId="43" fontId="35" fillId="0" borderId="0" applyFont="0" applyFill="0" applyBorder="0" applyAlignment="0" applyProtection="0"/>
    <xf numFmtId="43" fontId="12" fillId="0" borderId="0" applyFont="0" applyFill="0" applyBorder="0" applyAlignment="0" applyProtection="0"/>
    <xf numFmtId="0" fontId="9" fillId="0" borderId="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0" fontId="9" fillId="0" borderId="0"/>
    <xf numFmtId="0" fontId="9" fillId="0" borderId="0"/>
    <xf numFmtId="43" fontId="12" fillId="0" borderId="0" applyFont="0" applyFill="0" applyBorder="0" applyAlignment="0" applyProtection="0"/>
    <xf numFmtId="0" fontId="9" fillId="0" borderId="0"/>
    <xf numFmtId="0" fontId="9" fillId="10" borderId="0" applyNumberFormat="0" applyBorder="0" applyAlignment="0" applyProtection="0"/>
    <xf numFmtId="43" fontId="35" fillId="0" borderId="0" applyFont="0" applyFill="0" applyBorder="0" applyAlignment="0" applyProtection="0"/>
    <xf numFmtId="43" fontId="12" fillId="0" borderId="0" applyFont="0" applyFill="0" applyBorder="0" applyAlignment="0" applyProtection="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41" fontId="12" fillId="0" borderId="0" applyFont="0" applyFill="0" applyBorder="0" applyAlignment="0" applyProtection="0"/>
    <xf numFmtId="0" fontId="9" fillId="0" borderId="0"/>
    <xf numFmtId="0" fontId="9" fillId="0" borderId="0"/>
    <xf numFmtId="0" fontId="9" fillId="0" borderId="0"/>
    <xf numFmtId="41"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43" fontId="12" fillId="0" borderId="0" applyFont="0" applyFill="0" applyBorder="0" applyAlignment="0" applyProtection="0"/>
    <xf numFmtId="0" fontId="9" fillId="0" borderId="0"/>
    <xf numFmtId="0" fontId="9" fillId="10" borderId="0" applyNumberFormat="0" applyBorder="0" applyAlignment="0" applyProtection="0"/>
    <xf numFmtId="43" fontId="35" fillId="0" borderId="0" applyFont="0" applyFill="0" applyBorder="0" applyAlignment="0" applyProtection="0"/>
    <xf numFmtId="43" fontId="12" fillId="0" borderId="0" applyFont="0" applyFill="0" applyBorder="0" applyAlignment="0" applyProtection="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43" fontId="12" fillId="0" borderId="0" applyFont="0" applyFill="0" applyBorder="0" applyAlignment="0" applyProtection="0"/>
    <xf numFmtId="41" fontId="12" fillId="0" borderId="0" applyFont="0" applyFill="0" applyBorder="0" applyAlignment="0" applyProtection="0"/>
    <xf numFmtId="0" fontId="9" fillId="0" borderId="0"/>
    <xf numFmtId="43" fontId="35" fillId="0" borderId="0" applyFont="0" applyFill="0" applyBorder="0" applyAlignment="0" applyProtection="0"/>
    <xf numFmtId="43" fontId="12" fillId="0" borderId="0" applyFont="0" applyFill="0" applyBorder="0" applyAlignment="0" applyProtection="0"/>
    <xf numFmtId="0" fontId="9" fillId="0" borderId="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0" fontId="9" fillId="0" borderId="0"/>
    <xf numFmtId="0" fontId="9" fillId="0" borderId="0"/>
    <xf numFmtId="43" fontId="12" fillId="0" borderId="0" applyFont="0" applyFill="0" applyBorder="0" applyAlignment="0" applyProtection="0"/>
    <xf numFmtId="0" fontId="9" fillId="0" borderId="0"/>
    <xf numFmtId="0" fontId="9" fillId="10" borderId="0" applyNumberFormat="0" applyBorder="0" applyAlignment="0" applyProtection="0"/>
    <xf numFmtId="43" fontId="35" fillId="0" borderId="0" applyFont="0" applyFill="0" applyBorder="0" applyAlignment="0" applyProtection="0"/>
    <xf numFmtId="43" fontId="12" fillId="0" borderId="0" applyFont="0" applyFill="0" applyBorder="0" applyAlignment="0" applyProtection="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41" fontId="12" fillId="0" borderId="0" applyFont="0" applyFill="0" applyBorder="0" applyAlignment="0" applyProtection="0"/>
    <xf numFmtId="0" fontId="9" fillId="0" borderId="0"/>
    <xf numFmtId="0" fontId="9" fillId="0" borderId="0"/>
    <xf numFmtId="0" fontId="9" fillId="0" borderId="0"/>
    <xf numFmtId="41"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43" fontId="12" fillId="0" borderId="0" applyFont="0" applyFill="0" applyBorder="0" applyAlignment="0" applyProtection="0"/>
    <xf numFmtId="0" fontId="9" fillId="0" borderId="0"/>
    <xf numFmtId="0" fontId="9" fillId="10" borderId="0" applyNumberFormat="0" applyBorder="0" applyAlignment="0" applyProtection="0"/>
    <xf numFmtId="43" fontId="35" fillId="0" borderId="0" applyFont="0" applyFill="0" applyBorder="0" applyAlignment="0" applyProtection="0"/>
    <xf numFmtId="43" fontId="12" fillId="0" borderId="0" applyFont="0" applyFill="0" applyBorder="0" applyAlignment="0" applyProtection="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43" fontId="12" fillId="0" borderId="0" applyFont="0" applyFill="0" applyBorder="0" applyAlignment="0" applyProtection="0"/>
    <xf numFmtId="0" fontId="9" fillId="0" borderId="0"/>
    <xf numFmtId="41" fontId="12" fillId="0" borderId="0" applyFont="0" applyFill="0" applyBorder="0" applyAlignment="0" applyProtection="0"/>
    <xf numFmtId="44" fontId="12" fillId="0" borderId="0" applyFont="0" applyFill="0" applyBorder="0" applyAlignment="0" applyProtection="0"/>
    <xf numFmtId="0" fontId="9" fillId="0" borderId="0"/>
    <xf numFmtId="43" fontId="9" fillId="0" borderId="0" applyFont="0" applyFill="0" applyBorder="0" applyAlignment="0" applyProtection="0"/>
    <xf numFmtId="43" fontId="12" fillId="0" borderId="0" applyFont="0" applyFill="0" applyBorder="0" applyAlignment="0" applyProtection="0"/>
    <xf numFmtId="0" fontId="9" fillId="0" borderId="0"/>
    <xf numFmtId="0" fontId="9" fillId="0" borderId="0"/>
    <xf numFmtId="0" fontId="9" fillId="0" borderId="0"/>
    <xf numFmtId="0" fontId="9" fillId="0" borderId="0"/>
    <xf numFmtId="43" fontId="35"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0" fontId="9" fillId="0" borderId="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1" fontId="12" fillId="0" borderId="0" applyFont="0" applyFill="0" applyBorder="0" applyAlignment="0" applyProtection="0"/>
    <xf numFmtId="43" fontId="12" fillId="0" borderId="0" applyFont="0" applyFill="0" applyBorder="0" applyAlignment="0" applyProtection="0"/>
    <xf numFmtId="0" fontId="9" fillId="0" borderId="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1"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43" fontId="9" fillId="0" borderId="0" applyFont="0" applyFill="0" applyBorder="0" applyAlignment="0" applyProtection="0"/>
    <xf numFmtId="44" fontId="12" fillId="0" borderId="0" applyFont="0" applyFill="0" applyBorder="0" applyAlignment="0" applyProtection="0"/>
    <xf numFmtId="43" fontId="12" fillId="0" borderId="0" applyFont="0" applyFill="0" applyBorder="0" applyAlignment="0" applyProtection="0"/>
    <xf numFmtId="0" fontId="9" fillId="0" borderId="0"/>
    <xf numFmtId="43"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9" fontId="9" fillId="0" borderId="0" applyFont="0" applyFill="0" applyBorder="0" applyAlignment="0" applyProtection="0"/>
    <xf numFmtId="43" fontId="9" fillId="0" borderId="0" applyFont="0" applyFill="0" applyBorder="0" applyAlignment="0" applyProtection="0"/>
    <xf numFmtId="0" fontId="9" fillId="0" borderId="0"/>
    <xf numFmtId="9" fontId="9" fillId="0" borderId="0" applyFont="0" applyFill="0" applyBorder="0" applyAlignment="0" applyProtection="0"/>
    <xf numFmtId="0" fontId="9" fillId="0" borderId="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9" fillId="0" borderId="0" applyFont="0" applyFill="0" applyBorder="0" applyAlignment="0" applyProtection="0"/>
    <xf numFmtId="0" fontId="9" fillId="0" borderId="0"/>
    <xf numFmtId="43"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9" fontId="9" fillId="0" borderId="0" applyFont="0" applyFill="0" applyBorder="0" applyAlignment="0" applyProtection="0"/>
    <xf numFmtId="43" fontId="9" fillId="0" borderId="0" applyFont="0" applyFill="0" applyBorder="0" applyAlignment="0" applyProtection="0"/>
    <xf numFmtId="0" fontId="9" fillId="0" borderId="0"/>
    <xf numFmtId="9" fontId="9" fillId="0" borderId="0" applyFont="0" applyFill="0" applyBorder="0" applyAlignment="0" applyProtection="0"/>
    <xf numFmtId="0" fontId="9" fillId="13" borderId="0" applyNumberFormat="0" applyBorder="0" applyAlignment="0" applyProtection="0"/>
    <xf numFmtId="0" fontId="9" fillId="13" borderId="0" applyNumberFormat="0" applyBorder="0" applyAlignment="0" applyProtection="0"/>
    <xf numFmtId="41" fontId="12" fillId="0" borderId="0" applyFont="0" applyFill="0" applyBorder="0" applyAlignment="0" applyProtection="0"/>
    <xf numFmtId="41" fontId="12" fillId="0" borderId="0" applyFont="0" applyFill="0" applyBorder="0" applyAlignment="0" applyProtection="0"/>
    <xf numFmtId="41" fontId="12" fillId="0" borderId="0" applyFont="0" applyFill="0" applyBorder="0" applyAlignment="0" applyProtection="0"/>
    <xf numFmtId="41" fontId="12"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9" fillId="0" borderId="0" applyFont="0" applyFill="0" applyBorder="0" applyAlignment="0" applyProtection="0"/>
    <xf numFmtId="0" fontId="9" fillId="0" borderId="0"/>
    <xf numFmtId="43"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9" fontId="9" fillId="0" borderId="0" applyFont="0" applyFill="0" applyBorder="0" applyAlignment="0" applyProtection="0"/>
    <xf numFmtId="43" fontId="9" fillId="0" borderId="0" applyFont="0" applyFill="0" applyBorder="0" applyAlignment="0" applyProtection="0"/>
    <xf numFmtId="0" fontId="9" fillId="0" borderId="0"/>
    <xf numFmtId="9" fontId="9" fillId="0" borderId="0" applyFont="0" applyFill="0" applyBorder="0" applyAlignment="0" applyProtection="0"/>
    <xf numFmtId="0" fontId="9" fillId="13" borderId="0" applyNumberFormat="0" applyBorder="0" applyAlignment="0" applyProtection="0"/>
    <xf numFmtId="0" fontId="9" fillId="13" borderId="0" applyNumberFormat="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1" fontId="12" fillId="0" borderId="0" applyFont="0" applyFill="0" applyBorder="0" applyAlignment="0" applyProtection="0"/>
    <xf numFmtId="0" fontId="9" fillId="0" borderId="0"/>
    <xf numFmtId="43" fontId="35" fillId="0" borderId="0" applyFont="0" applyFill="0" applyBorder="0" applyAlignment="0" applyProtection="0"/>
    <xf numFmtId="43" fontId="12" fillId="0" borderId="0" applyFont="0" applyFill="0" applyBorder="0" applyAlignment="0" applyProtection="0"/>
    <xf numFmtId="0" fontId="9" fillId="0" borderId="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0" fontId="9" fillId="0" borderId="0"/>
    <xf numFmtId="0" fontId="9" fillId="0" borderId="0"/>
    <xf numFmtId="43" fontId="12" fillId="0" borderId="0" applyFont="0" applyFill="0" applyBorder="0" applyAlignment="0" applyProtection="0"/>
    <xf numFmtId="0" fontId="9" fillId="0" borderId="0"/>
    <xf numFmtId="0" fontId="9" fillId="10" borderId="0" applyNumberFormat="0" applyBorder="0" applyAlignment="0" applyProtection="0"/>
    <xf numFmtId="43" fontId="35" fillId="0" borderId="0" applyFont="0" applyFill="0" applyBorder="0" applyAlignment="0" applyProtection="0"/>
    <xf numFmtId="43" fontId="12" fillId="0" borderId="0" applyFont="0" applyFill="0" applyBorder="0" applyAlignment="0" applyProtection="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41" fontId="12" fillId="0" borderId="0" applyFont="0" applyFill="0" applyBorder="0" applyAlignment="0" applyProtection="0"/>
    <xf numFmtId="0" fontId="9" fillId="0" borderId="0"/>
    <xf numFmtId="0" fontId="9" fillId="0" borderId="0"/>
    <xf numFmtId="0" fontId="9" fillId="0" borderId="0"/>
    <xf numFmtId="41"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43" fontId="12" fillId="0" borderId="0" applyFont="0" applyFill="0" applyBorder="0" applyAlignment="0" applyProtection="0"/>
    <xf numFmtId="0" fontId="9" fillId="0" borderId="0"/>
    <xf numFmtId="0" fontId="9" fillId="10" borderId="0" applyNumberFormat="0" applyBorder="0" applyAlignment="0" applyProtection="0"/>
    <xf numFmtId="43" fontId="35" fillId="0" borderId="0" applyFont="0" applyFill="0" applyBorder="0" applyAlignment="0" applyProtection="0"/>
    <xf numFmtId="43" fontId="12" fillId="0" borderId="0" applyFont="0" applyFill="0" applyBorder="0" applyAlignment="0" applyProtection="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43" fontId="12" fillId="0" borderId="0" applyFont="0" applyFill="0" applyBorder="0" applyAlignment="0" applyProtection="0"/>
    <xf numFmtId="41" fontId="12" fillId="0" borderId="0" applyFont="0" applyFill="0" applyBorder="0" applyAlignment="0" applyProtection="0"/>
    <xf numFmtId="0" fontId="9" fillId="0" borderId="0"/>
    <xf numFmtId="43" fontId="35" fillId="0" borderId="0" applyFont="0" applyFill="0" applyBorder="0" applyAlignment="0" applyProtection="0"/>
    <xf numFmtId="43" fontId="12" fillId="0" borderId="0" applyFont="0" applyFill="0" applyBorder="0" applyAlignment="0" applyProtection="0"/>
    <xf numFmtId="0" fontId="9" fillId="0" borderId="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0" fontId="9" fillId="0" borderId="0"/>
    <xf numFmtId="0" fontId="9" fillId="0" borderId="0"/>
    <xf numFmtId="43" fontId="12" fillId="0" borderId="0" applyFont="0" applyFill="0" applyBorder="0" applyAlignment="0" applyProtection="0"/>
    <xf numFmtId="0" fontId="9" fillId="0" borderId="0"/>
    <xf numFmtId="0" fontId="9" fillId="10" borderId="0" applyNumberFormat="0" applyBorder="0" applyAlignment="0" applyProtection="0"/>
    <xf numFmtId="43" fontId="35" fillId="0" borderId="0" applyFont="0" applyFill="0" applyBorder="0" applyAlignment="0" applyProtection="0"/>
    <xf numFmtId="43" fontId="12" fillId="0" borderId="0" applyFont="0" applyFill="0" applyBorder="0" applyAlignment="0" applyProtection="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41" fontId="12" fillId="0" borderId="0" applyFont="0" applyFill="0" applyBorder="0" applyAlignment="0" applyProtection="0"/>
    <xf numFmtId="0" fontId="9" fillId="0" borderId="0"/>
    <xf numFmtId="0" fontId="9" fillId="0" borderId="0"/>
    <xf numFmtId="0" fontId="9" fillId="0" borderId="0"/>
    <xf numFmtId="41"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43" fontId="12" fillId="0" borderId="0" applyFont="0" applyFill="0" applyBorder="0" applyAlignment="0" applyProtection="0"/>
    <xf numFmtId="0" fontId="9" fillId="0" borderId="0"/>
    <xf numFmtId="0" fontId="9" fillId="10" borderId="0" applyNumberFormat="0" applyBorder="0" applyAlignment="0" applyProtection="0"/>
    <xf numFmtId="43" fontId="35" fillId="0" borderId="0" applyFont="0" applyFill="0" applyBorder="0" applyAlignment="0" applyProtection="0"/>
    <xf numFmtId="43" fontId="12" fillId="0" borderId="0" applyFont="0" applyFill="0" applyBorder="0" applyAlignment="0" applyProtection="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43" fontId="12" fillId="0" borderId="0" applyFont="0" applyFill="0" applyBorder="0" applyAlignment="0" applyProtection="0"/>
    <xf numFmtId="0" fontId="9" fillId="0" borderId="0"/>
    <xf numFmtId="41" fontId="12" fillId="0" borderId="0" applyFont="0" applyFill="0" applyBorder="0" applyAlignment="0" applyProtection="0"/>
    <xf numFmtId="44" fontId="12" fillId="0" borderId="0" applyFont="0" applyFill="0" applyBorder="0" applyAlignment="0" applyProtection="0"/>
    <xf numFmtId="0" fontId="9" fillId="0" borderId="0"/>
    <xf numFmtId="43" fontId="9" fillId="0" borderId="0" applyFont="0" applyFill="0" applyBorder="0" applyAlignment="0" applyProtection="0"/>
    <xf numFmtId="43" fontId="12" fillId="0" borderId="0" applyFont="0" applyFill="0" applyBorder="0" applyAlignment="0" applyProtection="0"/>
    <xf numFmtId="0" fontId="9" fillId="0" borderId="0"/>
    <xf numFmtId="0" fontId="9" fillId="0" borderId="0"/>
    <xf numFmtId="0" fontId="9" fillId="0" borderId="0"/>
    <xf numFmtId="0" fontId="9" fillId="0" borderId="0"/>
    <xf numFmtId="43" fontId="35"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0" fontId="9" fillId="0" borderId="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1" fontId="12" fillId="0" borderId="0" applyFont="0" applyFill="0" applyBorder="0" applyAlignment="0" applyProtection="0"/>
    <xf numFmtId="43" fontId="12" fillId="0" borderId="0" applyFont="0" applyFill="0" applyBorder="0" applyAlignment="0" applyProtection="0"/>
    <xf numFmtId="0" fontId="9" fillId="0" borderId="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1"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43" fontId="9" fillId="0" borderId="0" applyFont="0" applyFill="0" applyBorder="0" applyAlignment="0" applyProtection="0"/>
    <xf numFmtId="44" fontId="12" fillId="0" borderId="0" applyFont="0" applyFill="0" applyBorder="0" applyAlignment="0" applyProtection="0"/>
    <xf numFmtId="43" fontId="12" fillId="0" borderId="0" applyFont="0" applyFill="0" applyBorder="0" applyAlignment="0" applyProtection="0"/>
    <xf numFmtId="0" fontId="9" fillId="0" borderId="0"/>
    <xf numFmtId="43"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9" fontId="9" fillId="0" borderId="0" applyFont="0" applyFill="0" applyBorder="0" applyAlignment="0" applyProtection="0"/>
    <xf numFmtId="43" fontId="9" fillId="0" borderId="0" applyFont="0" applyFill="0" applyBorder="0" applyAlignment="0" applyProtection="0"/>
    <xf numFmtId="0" fontId="9" fillId="0" borderId="0"/>
    <xf numFmtId="9" fontId="9" fillId="0" borderId="0" applyFont="0" applyFill="0" applyBorder="0" applyAlignment="0" applyProtection="0"/>
    <xf numFmtId="0" fontId="9" fillId="0" borderId="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9" fillId="0" borderId="0" applyFont="0" applyFill="0" applyBorder="0" applyAlignment="0" applyProtection="0"/>
    <xf numFmtId="0" fontId="9" fillId="0" borderId="0"/>
    <xf numFmtId="43"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9" fontId="9" fillId="0" borderId="0" applyFont="0" applyFill="0" applyBorder="0" applyAlignment="0" applyProtection="0"/>
    <xf numFmtId="43" fontId="9" fillId="0" borderId="0" applyFont="0" applyFill="0" applyBorder="0" applyAlignment="0" applyProtection="0"/>
    <xf numFmtId="0" fontId="9" fillId="0" borderId="0"/>
    <xf numFmtId="9" fontId="9" fillId="0" borderId="0" applyFont="0" applyFill="0" applyBorder="0" applyAlignment="0" applyProtection="0"/>
    <xf numFmtId="0" fontId="9" fillId="13" borderId="0" applyNumberFormat="0" applyBorder="0" applyAlignment="0" applyProtection="0"/>
    <xf numFmtId="0" fontId="9" fillId="13" borderId="0" applyNumberFormat="0" applyBorder="0" applyAlignment="0" applyProtection="0"/>
    <xf numFmtId="41" fontId="12" fillId="0" borderId="0" applyFont="0" applyFill="0" applyBorder="0" applyAlignment="0" applyProtection="0"/>
    <xf numFmtId="41" fontId="12" fillId="0" borderId="0" applyFont="0" applyFill="0" applyBorder="0" applyAlignment="0" applyProtection="0"/>
    <xf numFmtId="41" fontId="12" fillId="0" borderId="0" applyFont="0" applyFill="0" applyBorder="0" applyAlignment="0" applyProtection="0"/>
    <xf numFmtId="41" fontId="12"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9" fillId="0" borderId="0" applyFont="0" applyFill="0" applyBorder="0" applyAlignment="0" applyProtection="0"/>
    <xf numFmtId="0" fontId="9" fillId="0" borderId="0"/>
    <xf numFmtId="43"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9" fontId="9" fillId="0" borderId="0" applyFont="0" applyFill="0" applyBorder="0" applyAlignment="0" applyProtection="0"/>
    <xf numFmtId="43" fontId="9" fillId="0" borderId="0" applyFont="0" applyFill="0" applyBorder="0" applyAlignment="0" applyProtection="0"/>
    <xf numFmtId="0" fontId="9" fillId="0" borderId="0"/>
    <xf numFmtId="9" fontId="9" fillId="0" borderId="0" applyFont="0" applyFill="0" applyBorder="0" applyAlignment="0" applyProtection="0"/>
    <xf numFmtId="0" fontId="9" fillId="13" borderId="0" applyNumberFormat="0" applyBorder="0" applyAlignment="0" applyProtection="0"/>
    <xf numFmtId="0" fontId="9" fillId="13" borderId="0" applyNumberFormat="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1" fontId="12" fillId="0" borderId="0" applyFont="0" applyFill="0" applyBorder="0" applyAlignment="0" applyProtection="0"/>
    <xf numFmtId="0" fontId="9" fillId="0" borderId="0"/>
    <xf numFmtId="43" fontId="35" fillId="0" borderId="0" applyFont="0" applyFill="0" applyBorder="0" applyAlignment="0" applyProtection="0"/>
    <xf numFmtId="43" fontId="12" fillId="0" borderId="0" applyFont="0" applyFill="0" applyBorder="0" applyAlignment="0" applyProtection="0"/>
    <xf numFmtId="0" fontId="9" fillId="0" borderId="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0" fontId="9" fillId="0" borderId="0"/>
    <xf numFmtId="0" fontId="9" fillId="0" borderId="0"/>
    <xf numFmtId="43" fontId="12" fillId="0" borderId="0" applyFont="0" applyFill="0" applyBorder="0" applyAlignment="0" applyProtection="0"/>
    <xf numFmtId="0" fontId="9" fillId="0" borderId="0"/>
    <xf numFmtId="0" fontId="9" fillId="10" borderId="0" applyNumberFormat="0" applyBorder="0" applyAlignment="0" applyProtection="0"/>
    <xf numFmtId="43" fontId="35" fillId="0" borderId="0" applyFont="0" applyFill="0" applyBorder="0" applyAlignment="0" applyProtection="0"/>
    <xf numFmtId="43" fontId="12" fillId="0" borderId="0" applyFont="0" applyFill="0" applyBorder="0" applyAlignment="0" applyProtection="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41" fontId="12" fillId="0" borderId="0" applyFont="0" applyFill="0" applyBorder="0" applyAlignment="0" applyProtection="0"/>
    <xf numFmtId="0" fontId="9" fillId="0" borderId="0"/>
    <xf numFmtId="0" fontId="9" fillId="0" borderId="0"/>
    <xf numFmtId="0" fontId="9" fillId="0" borderId="0"/>
    <xf numFmtId="41"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43" fontId="12" fillId="0" borderId="0" applyFont="0" applyFill="0" applyBorder="0" applyAlignment="0" applyProtection="0"/>
    <xf numFmtId="0" fontId="9" fillId="0" borderId="0"/>
    <xf numFmtId="0" fontId="9" fillId="10" borderId="0" applyNumberFormat="0" applyBorder="0" applyAlignment="0" applyProtection="0"/>
    <xf numFmtId="43" fontId="35" fillId="0" borderId="0" applyFont="0" applyFill="0" applyBorder="0" applyAlignment="0" applyProtection="0"/>
    <xf numFmtId="43" fontId="12" fillId="0" borderId="0" applyFont="0" applyFill="0" applyBorder="0" applyAlignment="0" applyProtection="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43" fontId="12" fillId="0" borderId="0" applyFont="0" applyFill="0" applyBorder="0" applyAlignment="0" applyProtection="0"/>
    <xf numFmtId="41" fontId="12" fillId="0" borderId="0" applyFont="0" applyFill="0" applyBorder="0" applyAlignment="0" applyProtection="0"/>
    <xf numFmtId="0" fontId="9" fillId="0" borderId="0"/>
    <xf numFmtId="43" fontId="35" fillId="0" borderId="0" applyFont="0" applyFill="0" applyBorder="0" applyAlignment="0" applyProtection="0"/>
    <xf numFmtId="43" fontId="12" fillId="0" borderId="0" applyFont="0" applyFill="0" applyBorder="0" applyAlignment="0" applyProtection="0"/>
    <xf numFmtId="0" fontId="9" fillId="0" borderId="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0" fontId="9" fillId="0" borderId="0"/>
    <xf numFmtId="0" fontId="9" fillId="0" borderId="0"/>
    <xf numFmtId="43" fontId="12" fillId="0" borderId="0" applyFont="0" applyFill="0" applyBorder="0" applyAlignment="0" applyProtection="0"/>
    <xf numFmtId="0" fontId="9" fillId="0" borderId="0"/>
    <xf numFmtId="0" fontId="9" fillId="10" borderId="0" applyNumberFormat="0" applyBorder="0" applyAlignment="0" applyProtection="0"/>
    <xf numFmtId="43" fontId="35" fillId="0" borderId="0" applyFont="0" applyFill="0" applyBorder="0" applyAlignment="0" applyProtection="0"/>
    <xf numFmtId="43" fontId="12" fillId="0" borderId="0" applyFont="0" applyFill="0" applyBorder="0" applyAlignment="0" applyProtection="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41" fontId="12" fillId="0" borderId="0" applyFont="0" applyFill="0" applyBorder="0" applyAlignment="0" applyProtection="0"/>
    <xf numFmtId="0" fontId="9" fillId="0" borderId="0"/>
    <xf numFmtId="0" fontId="9" fillId="0" borderId="0"/>
    <xf numFmtId="0" fontId="9" fillId="0" borderId="0"/>
    <xf numFmtId="41"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43" fontId="12" fillId="0" borderId="0" applyFont="0" applyFill="0" applyBorder="0" applyAlignment="0" applyProtection="0"/>
    <xf numFmtId="0" fontId="9" fillId="0" borderId="0"/>
    <xf numFmtId="0" fontId="9" fillId="10" borderId="0" applyNumberFormat="0" applyBorder="0" applyAlignment="0" applyProtection="0"/>
    <xf numFmtId="43" fontId="35" fillId="0" borderId="0" applyFont="0" applyFill="0" applyBorder="0" applyAlignment="0" applyProtection="0"/>
    <xf numFmtId="43" fontId="12" fillId="0" borderId="0" applyFont="0" applyFill="0" applyBorder="0" applyAlignment="0" applyProtection="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43" fontId="12" fillId="0" borderId="0" applyFont="0" applyFill="0" applyBorder="0" applyAlignment="0" applyProtection="0"/>
    <xf numFmtId="0" fontId="9" fillId="0" borderId="0"/>
    <xf numFmtId="41" fontId="12" fillId="0" borderId="0" applyFont="0" applyFill="0" applyBorder="0" applyAlignment="0" applyProtection="0"/>
    <xf numFmtId="44" fontId="12" fillId="0" borderId="0" applyFont="0" applyFill="0" applyBorder="0" applyAlignment="0" applyProtection="0"/>
    <xf numFmtId="0" fontId="9" fillId="0" borderId="0"/>
    <xf numFmtId="43" fontId="9" fillId="0" borderId="0" applyFont="0" applyFill="0" applyBorder="0" applyAlignment="0" applyProtection="0"/>
    <xf numFmtId="43" fontId="12" fillId="0" borderId="0" applyFont="0" applyFill="0" applyBorder="0" applyAlignment="0" applyProtection="0"/>
    <xf numFmtId="0" fontId="9" fillId="0" borderId="0"/>
    <xf numFmtId="0" fontId="9" fillId="0" borderId="0"/>
    <xf numFmtId="0" fontId="9" fillId="0" borderId="0"/>
    <xf numFmtId="0" fontId="9" fillId="0" borderId="0"/>
    <xf numFmtId="43" fontId="35"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0" fontId="9" fillId="0" borderId="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1" fontId="12" fillId="0" borderId="0" applyFont="0" applyFill="0" applyBorder="0" applyAlignment="0" applyProtection="0"/>
    <xf numFmtId="43" fontId="12" fillId="0" borderId="0" applyFont="0" applyFill="0" applyBorder="0" applyAlignment="0" applyProtection="0"/>
    <xf numFmtId="0" fontId="9" fillId="0" borderId="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1"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43" fontId="9" fillId="0" borderId="0" applyFont="0" applyFill="0" applyBorder="0" applyAlignment="0" applyProtection="0"/>
    <xf numFmtId="44" fontId="12" fillId="0" borderId="0" applyFont="0" applyFill="0" applyBorder="0" applyAlignment="0" applyProtection="0"/>
    <xf numFmtId="43" fontId="12" fillId="0" borderId="0" applyFont="0" applyFill="0" applyBorder="0" applyAlignment="0" applyProtection="0"/>
    <xf numFmtId="0" fontId="9" fillId="0" borderId="0"/>
    <xf numFmtId="43"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9" fontId="9" fillId="0" borderId="0" applyFont="0" applyFill="0" applyBorder="0" applyAlignment="0" applyProtection="0"/>
    <xf numFmtId="43" fontId="9" fillId="0" borderId="0" applyFont="0" applyFill="0" applyBorder="0" applyAlignment="0" applyProtection="0"/>
    <xf numFmtId="0" fontId="9" fillId="0" borderId="0"/>
    <xf numFmtId="9" fontId="9" fillId="0" borderId="0" applyFont="0" applyFill="0" applyBorder="0" applyAlignment="0" applyProtection="0"/>
    <xf numFmtId="0" fontId="9" fillId="0" borderId="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9" fillId="0" borderId="0" applyFont="0" applyFill="0" applyBorder="0" applyAlignment="0" applyProtection="0"/>
    <xf numFmtId="0" fontId="9" fillId="0" borderId="0"/>
    <xf numFmtId="43"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9" fontId="9" fillId="0" borderId="0" applyFont="0" applyFill="0" applyBorder="0" applyAlignment="0" applyProtection="0"/>
    <xf numFmtId="43" fontId="9" fillId="0" borderId="0" applyFont="0" applyFill="0" applyBorder="0" applyAlignment="0" applyProtection="0"/>
    <xf numFmtId="0" fontId="9" fillId="0" borderId="0"/>
    <xf numFmtId="9" fontId="9" fillId="0" borderId="0" applyFont="0" applyFill="0" applyBorder="0" applyAlignment="0" applyProtection="0"/>
    <xf numFmtId="0" fontId="9" fillId="13" borderId="0" applyNumberFormat="0" applyBorder="0" applyAlignment="0" applyProtection="0"/>
    <xf numFmtId="0" fontId="9" fillId="13" borderId="0" applyNumberFormat="0" applyBorder="0" applyAlignment="0" applyProtection="0"/>
    <xf numFmtId="41" fontId="12" fillId="0" borderId="0" applyFont="0" applyFill="0" applyBorder="0" applyAlignment="0" applyProtection="0"/>
    <xf numFmtId="41" fontId="12" fillId="0" borderId="0" applyFont="0" applyFill="0" applyBorder="0" applyAlignment="0" applyProtection="0"/>
    <xf numFmtId="41" fontId="12" fillId="0" borderId="0" applyFont="0" applyFill="0" applyBorder="0" applyAlignment="0" applyProtection="0"/>
    <xf numFmtId="41" fontId="12"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9" fillId="0" borderId="0" applyFont="0" applyFill="0" applyBorder="0" applyAlignment="0" applyProtection="0"/>
    <xf numFmtId="0" fontId="9" fillId="0" borderId="0"/>
    <xf numFmtId="43"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9" fontId="9" fillId="0" borderId="0" applyFont="0" applyFill="0" applyBorder="0" applyAlignment="0" applyProtection="0"/>
    <xf numFmtId="43" fontId="9" fillId="0" borderId="0" applyFont="0" applyFill="0" applyBorder="0" applyAlignment="0" applyProtection="0"/>
    <xf numFmtId="0" fontId="9" fillId="0" borderId="0"/>
    <xf numFmtId="9" fontId="9" fillId="0" borderId="0" applyFont="0" applyFill="0" applyBorder="0" applyAlignment="0" applyProtection="0"/>
    <xf numFmtId="0" fontId="9" fillId="13" borderId="0" applyNumberFormat="0" applyBorder="0" applyAlignment="0" applyProtection="0"/>
    <xf numFmtId="0" fontId="9" fillId="13" borderId="0" applyNumberFormat="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1" fontId="12" fillId="0" borderId="0" applyFont="0" applyFill="0" applyBorder="0" applyAlignment="0" applyProtection="0"/>
    <xf numFmtId="0" fontId="9" fillId="0" borderId="0"/>
    <xf numFmtId="43" fontId="35" fillId="0" borderId="0" applyFont="0" applyFill="0" applyBorder="0" applyAlignment="0" applyProtection="0"/>
    <xf numFmtId="43" fontId="12" fillId="0" borderId="0" applyFont="0" applyFill="0" applyBorder="0" applyAlignment="0" applyProtection="0"/>
    <xf numFmtId="0" fontId="9" fillId="0" borderId="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0" fontId="9" fillId="0" borderId="0"/>
    <xf numFmtId="0" fontId="9" fillId="0" borderId="0"/>
    <xf numFmtId="43" fontId="12" fillId="0" borderId="0" applyFont="0" applyFill="0" applyBorder="0" applyAlignment="0" applyProtection="0"/>
    <xf numFmtId="0" fontId="9" fillId="0" borderId="0"/>
    <xf numFmtId="0" fontId="9" fillId="10" borderId="0" applyNumberFormat="0" applyBorder="0" applyAlignment="0" applyProtection="0"/>
    <xf numFmtId="43" fontId="35" fillId="0" borderId="0" applyFont="0" applyFill="0" applyBorder="0" applyAlignment="0" applyProtection="0"/>
    <xf numFmtId="43" fontId="12" fillId="0" borderId="0" applyFont="0" applyFill="0" applyBorder="0" applyAlignment="0" applyProtection="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41" fontId="12" fillId="0" borderId="0" applyFont="0" applyFill="0" applyBorder="0" applyAlignment="0" applyProtection="0"/>
    <xf numFmtId="0" fontId="9" fillId="0" borderId="0"/>
    <xf numFmtId="0" fontId="9" fillId="0" borderId="0"/>
    <xf numFmtId="0" fontId="9" fillId="0" borderId="0"/>
    <xf numFmtId="41"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43" fontId="12" fillId="0" borderId="0" applyFont="0" applyFill="0" applyBorder="0" applyAlignment="0" applyProtection="0"/>
    <xf numFmtId="0" fontId="9" fillId="0" borderId="0"/>
    <xf numFmtId="0" fontId="9" fillId="10" borderId="0" applyNumberFormat="0" applyBorder="0" applyAlignment="0" applyProtection="0"/>
    <xf numFmtId="43" fontId="35" fillId="0" borderId="0" applyFont="0" applyFill="0" applyBorder="0" applyAlignment="0" applyProtection="0"/>
    <xf numFmtId="43" fontId="12" fillId="0" borderId="0" applyFont="0" applyFill="0" applyBorder="0" applyAlignment="0" applyProtection="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43" fontId="12" fillId="0" borderId="0" applyFont="0" applyFill="0" applyBorder="0" applyAlignment="0" applyProtection="0"/>
    <xf numFmtId="41" fontId="12" fillId="0" borderId="0" applyFont="0" applyFill="0" applyBorder="0" applyAlignment="0" applyProtection="0"/>
    <xf numFmtId="0" fontId="9" fillId="0" borderId="0"/>
    <xf numFmtId="43" fontId="35" fillId="0" borderId="0" applyFont="0" applyFill="0" applyBorder="0" applyAlignment="0" applyProtection="0"/>
    <xf numFmtId="43" fontId="12" fillId="0" borderId="0" applyFont="0" applyFill="0" applyBorder="0" applyAlignment="0" applyProtection="0"/>
    <xf numFmtId="0" fontId="9" fillId="0" borderId="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0" fontId="9" fillId="0" borderId="0"/>
    <xf numFmtId="0" fontId="9" fillId="0" borderId="0"/>
    <xf numFmtId="43" fontId="12" fillId="0" borderId="0" applyFont="0" applyFill="0" applyBorder="0" applyAlignment="0" applyProtection="0"/>
    <xf numFmtId="0" fontId="9" fillId="0" borderId="0"/>
    <xf numFmtId="0" fontId="9" fillId="10" borderId="0" applyNumberFormat="0" applyBorder="0" applyAlignment="0" applyProtection="0"/>
    <xf numFmtId="43" fontId="35" fillId="0" borderId="0" applyFont="0" applyFill="0" applyBorder="0" applyAlignment="0" applyProtection="0"/>
    <xf numFmtId="43" fontId="12" fillId="0" borderId="0" applyFont="0" applyFill="0" applyBorder="0" applyAlignment="0" applyProtection="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41" fontId="12" fillId="0" borderId="0" applyFont="0" applyFill="0" applyBorder="0" applyAlignment="0" applyProtection="0"/>
    <xf numFmtId="0" fontId="9" fillId="0" borderId="0"/>
    <xf numFmtId="0" fontId="9" fillId="0" borderId="0"/>
    <xf numFmtId="0" fontId="9" fillId="0" borderId="0"/>
    <xf numFmtId="41"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43" fontId="12" fillId="0" borderId="0" applyFont="0" applyFill="0" applyBorder="0" applyAlignment="0" applyProtection="0"/>
    <xf numFmtId="0" fontId="9" fillId="0" borderId="0"/>
    <xf numFmtId="0" fontId="9" fillId="10" borderId="0" applyNumberFormat="0" applyBorder="0" applyAlignment="0" applyProtection="0"/>
    <xf numFmtId="43" fontId="35" fillId="0" borderId="0" applyFont="0" applyFill="0" applyBorder="0" applyAlignment="0" applyProtection="0"/>
    <xf numFmtId="43" fontId="12" fillId="0" borderId="0" applyFont="0" applyFill="0" applyBorder="0" applyAlignment="0" applyProtection="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43" fontId="12" fillId="0" borderId="0" applyFont="0" applyFill="0" applyBorder="0" applyAlignment="0" applyProtection="0"/>
    <xf numFmtId="0" fontId="9" fillId="0" borderId="0"/>
    <xf numFmtId="41" fontId="12" fillId="0" borderId="0" applyFont="0" applyFill="0" applyBorder="0" applyAlignment="0" applyProtection="0"/>
    <xf numFmtId="44" fontId="12" fillId="0" borderId="0" applyFont="0" applyFill="0" applyBorder="0" applyAlignment="0" applyProtection="0"/>
    <xf numFmtId="0" fontId="9" fillId="0" borderId="0"/>
    <xf numFmtId="43" fontId="9" fillId="0" borderId="0" applyFont="0" applyFill="0" applyBorder="0" applyAlignment="0" applyProtection="0"/>
    <xf numFmtId="43" fontId="12" fillId="0" borderId="0" applyFont="0" applyFill="0" applyBorder="0" applyAlignment="0" applyProtection="0"/>
    <xf numFmtId="0" fontId="9" fillId="0" borderId="0"/>
    <xf numFmtId="0" fontId="9" fillId="0" borderId="0"/>
    <xf numFmtId="0" fontId="9" fillId="0" borderId="0"/>
    <xf numFmtId="0" fontId="9" fillId="0" borderId="0"/>
    <xf numFmtId="43" fontId="35"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0" fontId="9" fillId="0" borderId="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1" fontId="12" fillId="0" borderId="0" applyFont="0" applyFill="0" applyBorder="0" applyAlignment="0" applyProtection="0"/>
    <xf numFmtId="43" fontId="12" fillId="0" borderId="0" applyFont="0" applyFill="0" applyBorder="0" applyAlignment="0" applyProtection="0"/>
    <xf numFmtId="0" fontId="9" fillId="0" borderId="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1"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43" fontId="9" fillId="0" borderId="0" applyFont="0" applyFill="0" applyBorder="0" applyAlignment="0" applyProtection="0"/>
    <xf numFmtId="44" fontId="12" fillId="0" borderId="0" applyFont="0" applyFill="0" applyBorder="0" applyAlignment="0" applyProtection="0"/>
    <xf numFmtId="43" fontId="12" fillId="0" borderId="0" applyFont="0" applyFill="0" applyBorder="0" applyAlignment="0" applyProtection="0"/>
    <xf numFmtId="0" fontId="9" fillId="0" borderId="0"/>
    <xf numFmtId="43"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9" fontId="9" fillId="0" borderId="0" applyFont="0" applyFill="0" applyBorder="0" applyAlignment="0" applyProtection="0"/>
    <xf numFmtId="43" fontId="9" fillId="0" borderId="0" applyFont="0" applyFill="0" applyBorder="0" applyAlignment="0" applyProtection="0"/>
    <xf numFmtId="0" fontId="9" fillId="0" borderId="0"/>
    <xf numFmtId="9" fontId="9" fillId="0" borderId="0" applyFont="0" applyFill="0" applyBorder="0" applyAlignment="0" applyProtection="0"/>
    <xf numFmtId="0" fontId="9" fillId="0" borderId="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9" fillId="0" borderId="0" applyFont="0" applyFill="0" applyBorder="0" applyAlignment="0" applyProtection="0"/>
    <xf numFmtId="0" fontId="9" fillId="0" borderId="0"/>
    <xf numFmtId="43"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9" fontId="9" fillId="0" borderId="0" applyFont="0" applyFill="0" applyBorder="0" applyAlignment="0" applyProtection="0"/>
    <xf numFmtId="43" fontId="9" fillId="0" borderId="0" applyFont="0" applyFill="0" applyBorder="0" applyAlignment="0" applyProtection="0"/>
    <xf numFmtId="0" fontId="9" fillId="0" borderId="0"/>
    <xf numFmtId="9" fontId="9" fillId="0" borderId="0" applyFont="0" applyFill="0" applyBorder="0" applyAlignment="0" applyProtection="0"/>
    <xf numFmtId="0" fontId="9" fillId="13" borderId="0" applyNumberFormat="0" applyBorder="0" applyAlignment="0" applyProtection="0"/>
    <xf numFmtId="0" fontId="9" fillId="13" borderId="0" applyNumberFormat="0" applyBorder="0" applyAlignment="0" applyProtection="0"/>
    <xf numFmtId="41" fontId="12" fillId="0" borderId="0" applyFont="0" applyFill="0" applyBorder="0" applyAlignment="0" applyProtection="0"/>
    <xf numFmtId="41" fontId="12" fillId="0" borderId="0" applyFont="0" applyFill="0" applyBorder="0" applyAlignment="0" applyProtection="0"/>
    <xf numFmtId="41" fontId="12" fillId="0" borderId="0" applyFont="0" applyFill="0" applyBorder="0" applyAlignment="0" applyProtection="0"/>
    <xf numFmtId="41" fontId="12"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9" fillId="0" borderId="0" applyFont="0" applyFill="0" applyBorder="0" applyAlignment="0" applyProtection="0"/>
    <xf numFmtId="0" fontId="9" fillId="0" borderId="0"/>
    <xf numFmtId="43"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9" fontId="9" fillId="0" borderId="0" applyFont="0" applyFill="0" applyBorder="0" applyAlignment="0" applyProtection="0"/>
    <xf numFmtId="43" fontId="9" fillId="0" borderId="0" applyFont="0" applyFill="0" applyBorder="0" applyAlignment="0" applyProtection="0"/>
    <xf numFmtId="0" fontId="9" fillId="0" borderId="0"/>
    <xf numFmtId="9" fontId="9" fillId="0" borderId="0" applyFont="0" applyFill="0" applyBorder="0" applyAlignment="0" applyProtection="0"/>
    <xf numFmtId="0" fontId="9" fillId="13" borderId="0" applyNumberFormat="0" applyBorder="0" applyAlignment="0" applyProtection="0"/>
    <xf numFmtId="0" fontId="9" fillId="13" borderId="0" applyNumberFormat="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1" fontId="12" fillId="0" borderId="0" applyFont="0" applyFill="0" applyBorder="0" applyAlignment="0" applyProtection="0"/>
    <xf numFmtId="0" fontId="9" fillId="0" borderId="0"/>
    <xf numFmtId="43" fontId="35" fillId="0" borderId="0" applyFont="0" applyFill="0" applyBorder="0" applyAlignment="0" applyProtection="0"/>
    <xf numFmtId="43" fontId="12" fillId="0" borderId="0" applyFont="0" applyFill="0" applyBorder="0" applyAlignment="0" applyProtection="0"/>
    <xf numFmtId="0" fontId="9" fillId="0" borderId="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0" fontId="9" fillId="0" borderId="0"/>
    <xf numFmtId="0" fontId="9" fillId="0" borderId="0"/>
    <xf numFmtId="43" fontId="12" fillId="0" borderId="0" applyFont="0" applyFill="0" applyBorder="0" applyAlignment="0" applyProtection="0"/>
    <xf numFmtId="0" fontId="9" fillId="0" borderId="0"/>
    <xf numFmtId="0" fontId="9" fillId="10" borderId="0" applyNumberFormat="0" applyBorder="0" applyAlignment="0" applyProtection="0"/>
    <xf numFmtId="43" fontId="35" fillId="0" borderId="0" applyFont="0" applyFill="0" applyBorder="0" applyAlignment="0" applyProtection="0"/>
    <xf numFmtId="43" fontId="12" fillId="0" borderId="0" applyFont="0" applyFill="0" applyBorder="0" applyAlignment="0" applyProtection="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41" fontId="12" fillId="0" borderId="0" applyFont="0" applyFill="0" applyBorder="0" applyAlignment="0" applyProtection="0"/>
    <xf numFmtId="0" fontId="9" fillId="0" borderId="0"/>
    <xf numFmtId="0" fontId="9" fillId="0" borderId="0"/>
    <xf numFmtId="0" fontId="9" fillId="0" borderId="0"/>
    <xf numFmtId="41"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43" fontId="12" fillId="0" borderId="0" applyFont="0" applyFill="0" applyBorder="0" applyAlignment="0" applyProtection="0"/>
    <xf numFmtId="0" fontId="9" fillId="0" borderId="0"/>
    <xf numFmtId="0" fontId="9" fillId="10" borderId="0" applyNumberFormat="0" applyBorder="0" applyAlignment="0" applyProtection="0"/>
    <xf numFmtId="43" fontId="35" fillId="0" borderId="0" applyFont="0" applyFill="0" applyBorder="0" applyAlignment="0" applyProtection="0"/>
    <xf numFmtId="43" fontId="12" fillId="0" borderId="0" applyFont="0" applyFill="0" applyBorder="0" applyAlignment="0" applyProtection="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43" fontId="12" fillId="0" borderId="0" applyFont="0" applyFill="0" applyBorder="0" applyAlignment="0" applyProtection="0"/>
    <xf numFmtId="41" fontId="12" fillId="0" borderId="0" applyFont="0" applyFill="0" applyBorder="0" applyAlignment="0" applyProtection="0"/>
    <xf numFmtId="0" fontId="9" fillId="0" borderId="0"/>
    <xf numFmtId="43" fontId="35" fillId="0" borderId="0" applyFont="0" applyFill="0" applyBorder="0" applyAlignment="0" applyProtection="0"/>
    <xf numFmtId="43" fontId="12" fillId="0" borderId="0" applyFont="0" applyFill="0" applyBorder="0" applyAlignment="0" applyProtection="0"/>
    <xf numFmtId="0" fontId="9" fillId="0" borderId="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0" fontId="9" fillId="0" borderId="0"/>
    <xf numFmtId="0" fontId="9" fillId="0" borderId="0"/>
    <xf numFmtId="43" fontId="12" fillId="0" borderId="0" applyFont="0" applyFill="0" applyBorder="0" applyAlignment="0" applyProtection="0"/>
    <xf numFmtId="0" fontId="9" fillId="0" borderId="0"/>
    <xf numFmtId="0" fontId="9" fillId="10" borderId="0" applyNumberFormat="0" applyBorder="0" applyAlignment="0" applyProtection="0"/>
    <xf numFmtId="43" fontId="35" fillId="0" borderId="0" applyFont="0" applyFill="0" applyBorder="0" applyAlignment="0" applyProtection="0"/>
    <xf numFmtId="43" fontId="12" fillId="0" borderId="0" applyFont="0" applyFill="0" applyBorder="0" applyAlignment="0" applyProtection="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41" fontId="12" fillId="0" borderId="0" applyFont="0" applyFill="0" applyBorder="0" applyAlignment="0" applyProtection="0"/>
    <xf numFmtId="0" fontId="9" fillId="0" borderId="0"/>
    <xf numFmtId="0" fontId="9" fillId="0" borderId="0"/>
    <xf numFmtId="0" fontId="9" fillId="0" borderId="0"/>
    <xf numFmtId="41"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43" fontId="12" fillId="0" borderId="0" applyFont="0" applyFill="0" applyBorder="0" applyAlignment="0" applyProtection="0"/>
    <xf numFmtId="0" fontId="9" fillId="0" borderId="0"/>
    <xf numFmtId="0" fontId="9" fillId="10" borderId="0" applyNumberFormat="0" applyBorder="0" applyAlignment="0" applyProtection="0"/>
    <xf numFmtId="43" fontId="35" fillId="0" borderId="0" applyFont="0" applyFill="0" applyBorder="0" applyAlignment="0" applyProtection="0"/>
    <xf numFmtId="43" fontId="12" fillId="0" borderId="0" applyFont="0" applyFill="0" applyBorder="0" applyAlignment="0" applyProtection="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43" fontId="12" fillId="0" borderId="0" applyFont="0" applyFill="0" applyBorder="0" applyAlignment="0" applyProtection="0"/>
    <xf numFmtId="0" fontId="9" fillId="0" borderId="0"/>
    <xf numFmtId="41" fontId="12" fillId="0" borderId="0" applyFont="0" applyFill="0" applyBorder="0" applyAlignment="0" applyProtection="0"/>
    <xf numFmtId="44" fontId="12" fillId="0" borderId="0" applyFont="0" applyFill="0" applyBorder="0" applyAlignment="0" applyProtection="0"/>
    <xf numFmtId="0" fontId="9" fillId="0" borderId="0"/>
    <xf numFmtId="43" fontId="9" fillId="0" borderId="0" applyFont="0" applyFill="0" applyBorder="0" applyAlignment="0" applyProtection="0"/>
    <xf numFmtId="43" fontId="12" fillId="0" borderId="0" applyFont="0" applyFill="0" applyBorder="0" applyAlignment="0" applyProtection="0"/>
    <xf numFmtId="0" fontId="9" fillId="0" borderId="0"/>
    <xf numFmtId="0" fontId="9" fillId="0" borderId="0"/>
    <xf numFmtId="0" fontId="9" fillId="0" borderId="0"/>
    <xf numFmtId="0" fontId="9" fillId="0" borderId="0"/>
    <xf numFmtId="43" fontId="35"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0" fontId="9" fillId="0" borderId="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1" fontId="12" fillId="0" borderId="0" applyFont="0" applyFill="0" applyBorder="0" applyAlignment="0" applyProtection="0"/>
    <xf numFmtId="43" fontId="12" fillId="0" borderId="0" applyFont="0" applyFill="0" applyBorder="0" applyAlignment="0" applyProtection="0"/>
    <xf numFmtId="0" fontId="9" fillId="0" borderId="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1"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43" fontId="9" fillId="0" borderId="0" applyFont="0" applyFill="0" applyBorder="0" applyAlignment="0" applyProtection="0"/>
    <xf numFmtId="44" fontId="12" fillId="0" borderId="0" applyFont="0" applyFill="0" applyBorder="0" applyAlignment="0" applyProtection="0"/>
    <xf numFmtId="43" fontId="12" fillId="0" borderId="0" applyFont="0" applyFill="0" applyBorder="0" applyAlignment="0" applyProtection="0"/>
    <xf numFmtId="0" fontId="9" fillId="0" borderId="0"/>
    <xf numFmtId="43"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9" fontId="9" fillId="0" borderId="0" applyFont="0" applyFill="0" applyBorder="0" applyAlignment="0" applyProtection="0"/>
    <xf numFmtId="43" fontId="9" fillId="0" borderId="0" applyFont="0" applyFill="0" applyBorder="0" applyAlignment="0" applyProtection="0"/>
    <xf numFmtId="0" fontId="9" fillId="0" borderId="0"/>
    <xf numFmtId="9" fontId="9" fillId="0" borderId="0" applyFont="0" applyFill="0" applyBorder="0" applyAlignment="0" applyProtection="0"/>
    <xf numFmtId="0" fontId="9" fillId="0" borderId="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9" fillId="0" borderId="0" applyFont="0" applyFill="0" applyBorder="0" applyAlignment="0" applyProtection="0"/>
    <xf numFmtId="0" fontId="9" fillId="0" borderId="0"/>
    <xf numFmtId="43"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9" fontId="9" fillId="0" borderId="0" applyFont="0" applyFill="0" applyBorder="0" applyAlignment="0" applyProtection="0"/>
    <xf numFmtId="43" fontId="9" fillId="0" borderId="0" applyFont="0" applyFill="0" applyBorder="0" applyAlignment="0" applyProtection="0"/>
    <xf numFmtId="0" fontId="9" fillId="0" borderId="0"/>
    <xf numFmtId="9" fontId="9" fillId="0" borderId="0" applyFont="0" applyFill="0" applyBorder="0" applyAlignment="0" applyProtection="0"/>
    <xf numFmtId="0" fontId="9" fillId="13" borderId="0" applyNumberFormat="0" applyBorder="0" applyAlignment="0" applyProtection="0"/>
    <xf numFmtId="0" fontId="9" fillId="13" borderId="0" applyNumberFormat="0" applyBorder="0" applyAlignment="0" applyProtection="0"/>
    <xf numFmtId="41" fontId="12" fillId="0" borderId="0" applyFont="0" applyFill="0" applyBorder="0" applyAlignment="0" applyProtection="0"/>
    <xf numFmtId="41" fontId="12" fillId="0" borderId="0" applyFont="0" applyFill="0" applyBorder="0" applyAlignment="0" applyProtection="0"/>
    <xf numFmtId="41" fontId="12" fillId="0" borderId="0" applyFont="0" applyFill="0" applyBorder="0" applyAlignment="0" applyProtection="0"/>
    <xf numFmtId="41" fontId="12"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9" fillId="0" borderId="0" applyFont="0" applyFill="0" applyBorder="0" applyAlignment="0" applyProtection="0"/>
    <xf numFmtId="0" fontId="9" fillId="0" borderId="0"/>
    <xf numFmtId="43"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9" fontId="9" fillId="0" borderId="0" applyFont="0" applyFill="0" applyBorder="0" applyAlignment="0" applyProtection="0"/>
    <xf numFmtId="43" fontId="9" fillId="0" borderId="0" applyFont="0" applyFill="0" applyBorder="0" applyAlignment="0" applyProtection="0"/>
    <xf numFmtId="0" fontId="9" fillId="0" borderId="0"/>
    <xf numFmtId="9" fontId="9" fillId="0" borderId="0" applyFont="0" applyFill="0" applyBorder="0" applyAlignment="0" applyProtection="0"/>
    <xf numFmtId="0" fontId="9" fillId="13" borderId="0" applyNumberFormat="0" applyBorder="0" applyAlignment="0" applyProtection="0"/>
    <xf numFmtId="0" fontId="9" fillId="13" borderId="0" applyNumberFormat="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1" fontId="12" fillId="0" borderId="0" applyFont="0" applyFill="0" applyBorder="0" applyAlignment="0" applyProtection="0"/>
    <xf numFmtId="0" fontId="9" fillId="0" borderId="0"/>
    <xf numFmtId="43" fontId="35" fillId="0" borderId="0" applyFont="0" applyFill="0" applyBorder="0" applyAlignment="0" applyProtection="0"/>
    <xf numFmtId="43" fontId="12" fillId="0" borderId="0" applyFont="0" applyFill="0" applyBorder="0" applyAlignment="0" applyProtection="0"/>
    <xf numFmtId="0" fontId="9" fillId="0" borderId="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0" fontId="9" fillId="0" borderId="0"/>
    <xf numFmtId="0" fontId="9" fillId="0" borderId="0"/>
    <xf numFmtId="43" fontId="12" fillId="0" borderId="0" applyFont="0" applyFill="0" applyBorder="0" applyAlignment="0" applyProtection="0"/>
    <xf numFmtId="0" fontId="9" fillId="0" borderId="0"/>
    <xf numFmtId="0" fontId="9" fillId="10" borderId="0" applyNumberFormat="0" applyBorder="0" applyAlignment="0" applyProtection="0"/>
    <xf numFmtId="43" fontId="35" fillId="0" borderId="0" applyFont="0" applyFill="0" applyBorder="0" applyAlignment="0" applyProtection="0"/>
    <xf numFmtId="43" fontId="12" fillId="0" borderId="0" applyFont="0" applyFill="0" applyBorder="0" applyAlignment="0" applyProtection="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41" fontId="12" fillId="0" borderId="0" applyFont="0" applyFill="0" applyBorder="0" applyAlignment="0" applyProtection="0"/>
    <xf numFmtId="0" fontId="9" fillId="0" borderId="0"/>
    <xf numFmtId="0" fontId="9" fillId="0" borderId="0"/>
    <xf numFmtId="0" fontId="9" fillId="0" borderId="0"/>
    <xf numFmtId="41"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43" fontId="12" fillId="0" borderId="0" applyFont="0" applyFill="0" applyBorder="0" applyAlignment="0" applyProtection="0"/>
    <xf numFmtId="0" fontId="9" fillId="0" borderId="0"/>
    <xf numFmtId="0" fontId="9" fillId="10" borderId="0" applyNumberFormat="0" applyBorder="0" applyAlignment="0" applyProtection="0"/>
    <xf numFmtId="43" fontId="35" fillId="0" borderId="0" applyFont="0" applyFill="0" applyBorder="0" applyAlignment="0" applyProtection="0"/>
    <xf numFmtId="43" fontId="12" fillId="0" borderId="0" applyFont="0" applyFill="0" applyBorder="0" applyAlignment="0" applyProtection="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43" fontId="12" fillId="0" borderId="0" applyFont="0" applyFill="0" applyBorder="0" applyAlignment="0" applyProtection="0"/>
    <xf numFmtId="41" fontId="12" fillId="0" borderId="0" applyFont="0" applyFill="0" applyBorder="0" applyAlignment="0" applyProtection="0"/>
    <xf numFmtId="0" fontId="9" fillId="0" borderId="0"/>
    <xf numFmtId="43" fontId="35" fillId="0" borderId="0" applyFont="0" applyFill="0" applyBorder="0" applyAlignment="0" applyProtection="0"/>
    <xf numFmtId="43" fontId="12" fillId="0" borderId="0" applyFont="0" applyFill="0" applyBorder="0" applyAlignment="0" applyProtection="0"/>
    <xf numFmtId="0" fontId="9" fillId="0" borderId="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0" fontId="9" fillId="0" borderId="0"/>
    <xf numFmtId="0" fontId="9" fillId="0" borderId="0"/>
    <xf numFmtId="43" fontId="12" fillId="0" borderId="0" applyFont="0" applyFill="0" applyBorder="0" applyAlignment="0" applyProtection="0"/>
    <xf numFmtId="0" fontId="9" fillId="0" borderId="0"/>
    <xf numFmtId="0" fontId="9" fillId="10" borderId="0" applyNumberFormat="0" applyBorder="0" applyAlignment="0" applyProtection="0"/>
    <xf numFmtId="43" fontId="35" fillId="0" borderId="0" applyFont="0" applyFill="0" applyBorder="0" applyAlignment="0" applyProtection="0"/>
    <xf numFmtId="43" fontId="12" fillId="0" borderId="0" applyFont="0" applyFill="0" applyBorder="0" applyAlignment="0" applyProtection="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41" fontId="12" fillId="0" borderId="0" applyFont="0" applyFill="0" applyBorder="0" applyAlignment="0" applyProtection="0"/>
    <xf numFmtId="0" fontId="9" fillId="0" borderId="0"/>
    <xf numFmtId="0" fontId="9" fillId="0" borderId="0"/>
    <xf numFmtId="0" fontId="9" fillId="0" borderId="0"/>
    <xf numFmtId="41"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43" fontId="12" fillId="0" borderId="0" applyFont="0" applyFill="0" applyBorder="0" applyAlignment="0" applyProtection="0"/>
    <xf numFmtId="0" fontId="9" fillId="0" borderId="0"/>
    <xf numFmtId="0" fontId="9" fillId="10" borderId="0" applyNumberFormat="0" applyBorder="0" applyAlignment="0" applyProtection="0"/>
    <xf numFmtId="43" fontId="35" fillId="0" borderId="0" applyFont="0" applyFill="0" applyBorder="0" applyAlignment="0" applyProtection="0"/>
    <xf numFmtId="43" fontId="12" fillId="0" borderId="0" applyFont="0" applyFill="0" applyBorder="0" applyAlignment="0" applyProtection="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43" fontId="12" fillId="0" borderId="0" applyFont="0" applyFill="0" applyBorder="0" applyAlignment="0" applyProtection="0"/>
    <xf numFmtId="0" fontId="9" fillId="0" borderId="0"/>
    <xf numFmtId="41" fontId="12" fillId="0" borderId="0" applyFont="0" applyFill="0" applyBorder="0" applyAlignment="0" applyProtection="0"/>
    <xf numFmtId="44" fontId="12" fillId="0" borderId="0" applyFont="0" applyFill="0" applyBorder="0" applyAlignment="0" applyProtection="0"/>
    <xf numFmtId="0" fontId="9" fillId="0" borderId="0"/>
    <xf numFmtId="43" fontId="9" fillId="0" borderId="0" applyFont="0" applyFill="0" applyBorder="0" applyAlignment="0" applyProtection="0"/>
    <xf numFmtId="43" fontId="12" fillId="0" borderId="0" applyFont="0" applyFill="0" applyBorder="0" applyAlignment="0" applyProtection="0"/>
    <xf numFmtId="0" fontId="9" fillId="0" borderId="0"/>
    <xf numFmtId="0" fontId="9" fillId="0" borderId="0"/>
    <xf numFmtId="0" fontId="9" fillId="0" borderId="0"/>
    <xf numFmtId="0" fontId="9" fillId="0" borderId="0"/>
    <xf numFmtId="43" fontId="35"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0" fontId="9" fillId="0" borderId="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1" fontId="12" fillId="0" borderId="0" applyFont="0" applyFill="0" applyBorder="0" applyAlignment="0" applyProtection="0"/>
    <xf numFmtId="43" fontId="12" fillId="0" borderId="0" applyFont="0" applyFill="0" applyBorder="0" applyAlignment="0" applyProtection="0"/>
    <xf numFmtId="0" fontId="9" fillId="0" borderId="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1"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43" fontId="9" fillId="0" borderId="0" applyFont="0" applyFill="0" applyBorder="0" applyAlignment="0" applyProtection="0"/>
    <xf numFmtId="44" fontId="12" fillId="0" borderId="0" applyFont="0" applyFill="0" applyBorder="0" applyAlignment="0" applyProtection="0"/>
    <xf numFmtId="43" fontId="12" fillId="0" borderId="0" applyFont="0" applyFill="0" applyBorder="0" applyAlignment="0" applyProtection="0"/>
    <xf numFmtId="0" fontId="9" fillId="0" borderId="0"/>
    <xf numFmtId="43"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9" fontId="9" fillId="0" borderId="0" applyFont="0" applyFill="0" applyBorder="0" applyAlignment="0" applyProtection="0"/>
    <xf numFmtId="43" fontId="9" fillId="0" borderId="0" applyFont="0" applyFill="0" applyBorder="0" applyAlignment="0" applyProtection="0"/>
    <xf numFmtId="0" fontId="9" fillId="0" borderId="0"/>
    <xf numFmtId="9" fontId="9" fillId="0" borderId="0" applyFont="0" applyFill="0" applyBorder="0" applyAlignment="0" applyProtection="0"/>
    <xf numFmtId="0" fontId="9" fillId="0" borderId="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9" fillId="0" borderId="0" applyFont="0" applyFill="0" applyBorder="0" applyAlignment="0" applyProtection="0"/>
    <xf numFmtId="0" fontId="9" fillId="0" borderId="0"/>
    <xf numFmtId="43"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9" fontId="9" fillId="0" borderId="0" applyFont="0" applyFill="0" applyBorder="0" applyAlignment="0" applyProtection="0"/>
    <xf numFmtId="43" fontId="9" fillId="0" borderId="0" applyFont="0" applyFill="0" applyBorder="0" applyAlignment="0" applyProtection="0"/>
    <xf numFmtId="0" fontId="9" fillId="0" borderId="0"/>
    <xf numFmtId="9" fontId="9" fillId="0" borderId="0" applyFont="0" applyFill="0" applyBorder="0" applyAlignment="0" applyProtection="0"/>
    <xf numFmtId="0" fontId="9" fillId="13" borderId="0" applyNumberFormat="0" applyBorder="0" applyAlignment="0" applyProtection="0"/>
    <xf numFmtId="0" fontId="9" fillId="13" borderId="0" applyNumberFormat="0" applyBorder="0" applyAlignment="0" applyProtection="0"/>
    <xf numFmtId="41" fontId="12" fillId="0" borderId="0" applyFont="0" applyFill="0" applyBorder="0" applyAlignment="0" applyProtection="0"/>
    <xf numFmtId="41" fontId="12" fillId="0" borderId="0" applyFont="0" applyFill="0" applyBorder="0" applyAlignment="0" applyProtection="0"/>
    <xf numFmtId="41" fontId="12" fillId="0" borderId="0" applyFont="0" applyFill="0" applyBorder="0" applyAlignment="0" applyProtection="0"/>
    <xf numFmtId="41" fontId="12"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9" fillId="0" borderId="0" applyFont="0" applyFill="0" applyBorder="0" applyAlignment="0" applyProtection="0"/>
    <xf numFmtId="0" fontId="9" fillId="0" borderId="0"/>
    <xf numFmtId="43"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9" fontId="9" fillId="0" borderId="0" applyFont="0" applyFill="0" applyBorder="0" applyAlignment="0" applyProtection="0"/>
    <xf numFmtId="43" fontId="9" fillId="0" borderId="0" applyFont="0" applyFill="0" applyBorder="0" applyAlignment="0" applyProtection="0"/>
    <xf numFmtId="0" fontId="9" fillId="0" borderId="0"/>
    <xf numFmtId="9" fontId="9" fillId="0" borderId="0" applyFont="0" applyFill="0" applyBorder="0" applyAlignment="0" applyProtection="0"/>
    <xf numFmtId="0" fontId="9" fillId="13" borderId="0" applyNumberFormat="0" applyBorder="0" applyAlignment="0" applyProtection="0"/>
    <xf numFmtId="0" fontId="9" fillId="13" borderId="0" applyNumberFormat="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1" fontId="12" fillId="0" borderId="0" applyFont="0" applyFill="0" applyBorder="0" applyAlignment="0" applyProtection="0"/>
    <xf numFmtId="0" fontId="9" fillId="0" borderId="0"/>
    <xf numFmtId="43" fontId="35" fillId="0" borderId="0" applyFont="0" applyFill="0" applyBorder="0" applyAlignment="0" applyProtection="0"/>
    <xf numFmtId="43" fontId="12" fillId="0" borderId="0" applyFont="0" applyFill="0" applyBorder="0" applyAlignment="0" applyProtection="0"/>
    <xf numFmtId="0" fontId="9" fillId="0" borderId="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0" fontId="9" fillId="0" borderId="0"/>
    <xf numFmtId="0" fontId="9" fillId="0" borderId="0"/>
    <xf numFmtId="43" fontId="12" fillId="0" borderId="0" applyFont="0" applyFill="0" applyBorder="0" applyAlignment="0" applyProtection="0"/>
    <xf numFmtId="0" fontId="9" fillId="0" borderId="0"/>
    <xf numFmtId="0" fontId="9" fillId="10" borderId="0" applyNumberFormat="0" applyBorder="0" applyAlignment="0" applyProtection="0"/>
    <xf numFmtId="43" fontId="35" fillId="0" borderId="0" applyFont="0" applyFill="0" applyBorder="0" applyAlignment="0" applyProtection="0"/>
    <xf numFmtId="43" fontId="12" fillId="0" borderId="0" applyFont="0" applyFill="0" applyBorder="0" applyAlignment="0" applyProtection="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41" fontId="12" fillId="0" borderId="0" applyFont="0" applyFill="0" applyBorder="0" applyAlignment="0" applyProtection="0"/>
    <xf numFmtId="0" fontId="9" fillId="0" borderId="0"/>
    <xf numFmtId="0" fontId="9" fillId="0" borderId="0"/>
    <xf numFmtId="0" fontId="9" fillId="0" borderId="0"/>
    <xf numFmtId="41"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43" fontId="12" fillId="0" borderId="0" applyFont="0" applyFill="0" applyBorder="0" applyAlignment="0" applyProtection="0"/>
    <xf numFmtId="0" fontId="9" fillId="0" borderId="0"/>
    <xf numFmtId="0" fontId="9" fillId="10" borderId="0" applyNumberFormat="0" applyBorder="0" applyAlignment="0" applyProtection="0"/>
    <xf numFmtId="43" fontId="35" fillId="0" borderId="0" applyFont="0" applyFill="0" applyBorder="0" applyAlignment="0" applyProtection="0"/>
    <xf numFmtId="43" fontId="12" fillId="0" borderId="0" applyFont="0" applyFill="0" applyBorder="0" applyAlignment="0" applyProtection="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43" fontId="12" fillId="0" borderId="0" applyFont="0" applyFill="0" applyBorder="0" applyAlignment="0" applyProtection="0"/>
    <xf numFmtId="41" fontId="12" fillId="0" borderId="0" applyFont="0" applyFill="0" applyBorder="0" applyAlignment="0" applyProtection="0"/>
    <xf numFmtId="0" fontId="9" fillId="0" borderId="0"/>
    <xf numFmtId="43" fontId="35" fillId="0" borderId="0" applyFont="0" applyFill="0" applyBorder="0" applyAlignment="0" applyProtection="0"/>
    <xf numFmtId="43" fontId="12" fillId="0" borderId="0" applyFont="0" applyFill="0" applyBorder="0" applyAlignment="0" applyProtection="0"/>
    <xf numFmtId="0" fontId="9" fillId="0" borderId="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0" fontId="9" fillId="0" borderId="0"/>
    <xf numFmtId="0" fontId="9" fillId="0" borderId="0"/>
    <xf numFmtId="43" fontId="12" fillId="0" borderId="0" applyFont="0" applyFill="0" applyBorder="0" applyAlignment="0" applyProtection="0"/>
    <xf numFmtId="0" fontId="9" fillId="0" borderId="0"/>
    <xf numFmtId="0" fontId="9" fillId="10" borderId="0" applyNumberFormat="0" applyBorder="0" applyAlignment="0" applyProtection="0"/>
    <xf numFmtId="43" fontId="35" fillId="0" borderId="0" applyFont="0" applyFill="0" applyBorder="0" applyAlignment="0" applyProtection="0"/>
    <xf numFmtId="43" fontId="12" fillId="0" borderId="0" applyFont="0" applyFill="0" applyBorder="0" applyAlignment="0" applyProtection="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41" fontId="12" fillId="0" borderId="0" applyFont="0" applyFill="0" applyBorder="0" applyAlignment="0" applyProtection="0"/>
    <xf numFmtId="0" fontId="9" fillId="0" borderId="0"/>
    <xf numFmtId="0" fontId="9" fillId="0" borderId="0"/>
    <xf numFmtId="0" fontId="9" fillId="0" borderId="0"/>
    <xf numFmtId="41"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43" fontId="12" fillId="0" borderId="0" applyFont="0" applyFill="0" applyBorder="0" applyAlignment="0" applyProtection="0"/>
    <xf numFmtId="0" fontId="9" fillId="0" borderId="0"/>
    <xf numFmtId="0" fontId="9" fillId="10" borderId="0" applyNumberFormat="0" applyBorder="0" applyAlignment="0" applyProtection="0"/>
    <xf numFmtId="43" fontId="35" fillId="0" borderId="0" applyFont="0" applyFill="0" applyBorder="0" applyAlignment="0" applyProtection="0"/>
    <xf numFmtId="43" fontId="12" fillId="0" borderId="0" applyFont="0" applyFill="0" applyBorder="0" applyAlignment="0" applyProtection="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43" fontId="12" fillId="0" borderId="0" applyFont="0" applyFill="0" applyBorder="0" applyAlignment="0" applyProtection="0"/>
    <xf numFmtId="0" fontId="9" fillId="0" borderId="0"/>
    <xf numFmtId="41" fontId="12" fillId="0" borderId="0" applyFont="0" applyFill="0" applyBorder="0" applyAlignment="0" applyProtection="0"/>
    <xf numFmtId="44" fontId="12" fillId="0" borderId="0" applyFont="0" applyFill="0" applyBorder="0" applyAlignment="0" applyProtection="0"/>
    <xf numFmtId="0" fontId="9" fillId="0" borderId="0"/>
    <xf numFmtId="43" fontId="9" fillId="0" borderId="0" applyFont="0" applyFill="0" applyBorder="0" applyAlignment="0" applyProtection="0"/>
    <xf numFmtId="43" fontId="12" fillId="0" borderId="0" applyFont="0" applyFill="0" applyBorder="0" applyAlignment="0" applyProtection="0"/>
    <xf numFmtId="0" fontId="9" fillId="0" borderId="0"/>
    <xf numFmtId="0" fontId="9" fillId="0" borderId="0"/>
    <xf numFmtId="0" fontId="9" fillId="0" borderId="0"/>
    <xf numFmtId="0" fontId="9" fillId="0" borderId="0"/>
    <xf numFmtId="43" fontId="35"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0" fontId="9" fillId="0" borderId="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1" fontId="12" fillId="0" borderId="0" applyFont="0" applyFill="0" applyBorder="0" applyAlignment="0" applyProtection="0"/>
    <xf numFmtId="43" fontId="12" fillId="0" borderId="0" applyFont="0" applyFill="0" applyBorder="0" applyAlignment="0" applyProtection="0"/>
    <xf numFmtId="0" fontId="9" fillId="0" borderId="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1"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43" fontId="9" fillId="0" borderId="0" applyFont="0" applyFill="0" applyBorder="0" applyAlignment="0" applyProtection="0"/>
    <xf numFmtId="44" fontId="12" fillId="0" borderId="0" applyFont="0" applyFill="0" applyBorder="0" applyAlignment="0" applyProtection="0"/>
    <xf numFmtId="43" fontId="12" fillId="0" borderId="0" applyFont="0" applyFill="0" applyBorder="0" applyAlignment="0" applyProtection="0"/>
    <xf numFmtId="0" fontId="9" fillId="0" borderId="0"/>
    <xf numFmtId="43"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9" fontId="9" fillId="0" borderId="0" applyFont="0" applyFill="0" applyBorder="0" applyAlignment="0" applyProtection="0"/>
    <xf numFmtId="43" fontId="9" fillId="0" borderId="0" applyFont="0" applyFill="0" applyBorder="0" applyAlignment="0" applyProtection="0"/>
    <xf numFmtId="0" fontId="9" fillId="0" borderId="0"/>
    <xf numFmtId="9" fontId="9" fillId="0" borderId="0" applyFont="0" applyFill="0" applyBorder="0" applyAlignment="0" applyProtection="0"/>
    <xf numFmtId="0" fontId="9" fillId="0" borderId="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9" fillId="0" borderId="0" applyFont="0" applyFill="0" applyBorder="0" applyAlignment="0" applyProtection="0"/>
    <xf numFmtId="0" fontId="9" fillId="0" borderId="0"/>
    <xf numFmtId="43"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9" fontId="9" fillId="0" borderId="0" applyFont="0" applyFill="0" applyBorder="0" applyAlignment="0" applyProtection="0"/>
    <xf numFmtId="43" fontId="9" fillId="0" borderId="0" applyFont="0" applyFill="0" applyBorder="0" applyAlignment="0" applyProtection="0"/>
    <xf numFmtId="0" fontId="9" fillId="0" borderId="0"/>
    <xf numFmtId="9" fontId="9" fillId="0" borderId="0" applyFont="0" applyFill="0" applyBorder="0" applyAlignment="0" applyProtection="0"/>
    <xf numFmtId="0" fontId="9" fillId="13" borderId="0" applyNumberFormat="0" applyBorder="0" applyAlignment="0" applyProtection="0"/>
    <xf numFmtId="0" fontId="9" fillId="13" borderId="0" applyNumberFormat="0" applyBorder="0" applyAlignment="0" applyProtection="0"/>
    <xf numFmtId="41" fontId="12" fillId="0" borderId="0" applyFont="0" applyFill="0" applyBorder="0" applyAlignment="0" applyProtection="0"/>
    <xf numFmtId="41" fontId="12" fillId="0" borderId="0" applyFont="0" applyFill="0" applyBorder="0" applyAlignment="0" applyProtection="0"/>
    <xf numFmtId="41" fontId="12" fillId="0" borderId="0" applyFont="0" applyFill="0" applyBorder="0" applyAlignment="0" applyProtection="0"/>
    <xf numFmtId="41" fontId="12"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9" fillId="0" borderId="0" applyFont="0" applyFill="0" applyBorder="0" applyAlignment="0" applyProtection="0"/>
    <xf numFmtId="0" fontId="9" fillId="0" borderId="0"/>
    <xf numFmtId="43"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9" fontId="9" fillId="0" borderId="0" applyFont="0" applyFill="0" applyBorder="0" applyAlignment="0" applyProtection="0"/>
    <xf numFmtId="43" fontId="9" fillId="0" borderId="0" applyFont="0" applyFill="0" applyBorder="0" applyAlignment="0" applyProtection="0"/>
    <xf numFmtId="0" fontId="9" fillId="0" borderId="0"/>
    <xf numFmtId="9" fontId="9" fillId="0" borderId="0" applyFont="0" applyFill="0" applyBorder="0" applyAlignment="0" applyProtection="0"/>
    <xf numFmtId="0" fontId="9" fillId="13" borderId="0" applyNumberFormat="0" applyBorder="0" applyAlignment="0" applyProtection="0"/>
    <xf numFmtId="0" fontId="9" fillId="13" borderId="0" applyNumberFormat="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1" fontId="12" fillId="0" borderId="0" applyFont="0" applyFill="0" applyBorder="0" applyAlignment="0" applyProtection="0"/>
    <xf numFmtId="0" fontId="9" fillId="0" borderId="0"/>
    <xf numFmtId="43" fontId="35" fillId="0" borderId="0" applyFont="0" applyFill="0" applyBorder="0" applyAlignment="0" applyProtection="0"/>
    <xf numFmtId="43" fontId="12" fillId="0" borderId="0" applyFont="0" applyFill="0" applyBorder="0" applyAlignment="0" applyProtection="0"/>
    <xf numFmtId="0" fontId="9" fillId="0" borderId="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0" fontId="9" fillId="0" borderId="0"/>
    <xf numFmtId="0" fontId="9" fillId="0" borderId="0"/>
    <xf numFmtId="43" fontId="12" fillId="0" borderId="0" applyFont="0" applyFill="0" applyBorder="0" applyAlignment="0" applyProtection="0"/>
    <xf numFmtId="0" fontId="9" fillId="0" borderId="0"/>
    <xf numFmtId="0" fontId="9" fillId="10" borderId="0" applyNumberFormat="0" applyBorder="0" applyAlignment="0" applyProtection="0"/>
    <xf numFmtId="43" fontId="35" fillId="0" borderId="0" applyFont="0" applyFill="0" applyBorder="0" applyAlignment="0" applyProtection="0"/>
    <xf numFmtId="43" fontId="12" fillId="0" borderId="0" applyFont="0" applyFill="0" applyBorder="0" applyAlignment="0" applyProtection="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41" fontId="12" fillId="0" borderId="0" applyFont="0" applyFill="0" applyBorder="0" applyAlignment="0" applyProtection="0"/>
    <xf numFmtId="0" fontId="9" fillId="0" borderId="0"/>
    <xf numFmtId="0" fontId="9" fillId="0" borderId="0"/>
    <xf numFmtId="0" fontId="9" fillId="0" borderId="0"/>
    <xf numFmtId="41"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43" fontId="12" fillId="0" borderId="0" applyFont="0" applyFill="0" applyBorder="0" applyAlignment="0" applyProtection="0"/>
    <xf numFmtId="0" fontId="9" fillId="0" borderId="0"/>
    <xf numFmtId="0" fontId="9" fillId="10" borderId="0" applyNumberFormat="0" applyBorder="0" applyAlignment="0" applyProtection="0"/>
    <xf numFmtId="43" fontId="35" fillId="0" borderId="0" applyFont="0" applyFill="0" applyBorder="0" applyAlignment="0" applyProtection="0"/>
    <xf numFmtId="43" fontId="12" fillId="0" borderId="0" applyFont="0" applyFill="0" applyBorder="0" applyAlignment="0" applyProtection="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43" fontId="12" fillId="0" borderId="0" applyFont="0" applyFill="0" applyBorder="0" applyAlignment="0" applyProtection="0"/>
    <xf numFmtId="41" fontId="12" fillId="0" borderId="0" applyFont="0" applyFill="0" applyBorder="0" applyAlignment="0" applyProtection="0"/>
    <xf numFmtId="0" fontId="9" fillId="0" borderId="0"/>
    <xf numFmtId="43" fontId="35" fillId="0" borderId="0" applyFont="0" applyFill="0" applyBorder="0" applyAlignment="0" applyProtection="0"/>
    <xf numFmtId="43" fontId="12" fillId="0" borderId="0" applyFont="0" applyFill="0" applyBorder="0" applyAlignment="0" applyProtection="0"/>
    <xf numFmtId="0" fontId="9" fillId="0" borderId="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0" fontId="9" fillId="0" borderId="0"/>
    <xf numFmtId="0" fontId="9" fillId="0" borderId="0"/>
    <xf numFmtId="43" fontId="12" fillId="0" borderId="0" applyFont="0" applyFill="0" applyBorder="0" applyAlignment="0" applyProtection="0"/>
    <xf numFmtId="0" fontId="9" fillId="0" borderId="0"/>
    <xf numFmtId="0" fontId="9" fillId="10" borderId="0" applyNumberFormat="0" applyBorder="0" applyAlignment="0" applyProtection="0"/>
    <xf numFmtId="43" fontId="35" fillId="0" borderId="0" applyFont="0" applyFill="0" applyBorder="0" applyAlignment="0" applyProtection="0"/>
    <xf numFmtId="43" fontId="12" fillId="0" borderId="0" applyFont="0" applyFill="0" applyBorder="0" applyAlignment="0" applyProtection="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41" fontId="12" fillId="0" borderId="0" applyFont="0" applyFill="0" applyBorder="0" applyAlignment="0" applyProtection="0"/>
    <xf numFmtId="0" fontId="9" fillId="0" borderId="0"/>
    <xf numFmtId="0" fontId="9" fillId="0" borderId="0"/>
    <xf numFmtId="0" fontId="9" fillId="0" borderId="0"/>
    <xf numFmtId="41"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43" fontId="12" fillId="0" borderId="0" applyFont="0" applyFill="0" applyBorder="0" applyAlignment="0" applyProtection="0"/>
    <xf numFmtId="0" fontId="9" fillId="0" borderId="0"/>
    <xf numFmtId="0" fontId="9" fillId="10" borderId="0" applyNumberFormat="0" applyBorder="0" applyAlignment="0" applyProtection="0"/>
    <xf numFmtId="43" fontId="35" fillId="0" borderId="0" applyFont="0" applyFill="0" applyBorder="0" applyAlignment="0" applyProtection="0"/>
    <xf numFmtId="43" fontId="12" fillId="0" borderId="0" applyFont="0" applyFill="0" applyBorder="0" applyAlignment="0" applyProtection="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43" fontId="12" fillId="0" borderId="0" applyFont="0" applyFill="0" applyBorder="0" applyAlignment="0" applyProtection="0"/>
    <xf numFmtId="0" fontId="9" fillId="0" borderId="0"/>
    <xf numFmtId="41" fontId="12" fillId="0" borderId="0" applyFont="0" applyFill="0" applyBorder="0" applyAlignment="0" applyProtection="0"/>
    <xf numFmtId="44" fontId="12" fillId="0" borderId="0" applyFont="0" applyFill="0" applyBorder="0" applyAlignment="0" applyProtection="0"/>
    <xf numFmtId="0" fontId="9" fillId="0" borderId="0"/>
    <xf numFmtId="43" fontId="9" fillId="0" borderId="0" applyFont="0" applyFill="0" applyBorder="0" applyAlignment="0" applyProtection="0"/>
    <xf numFmtId="43" fontId="12" fillId="0" borderId="0" applyFont="0" applyFill="0" applyBorder="0" applyAlignment="0" applyProtection="0"/>
    <xf numFmtId="0" fontId="9" fillId="0" borderId="0"/>
    <xf numFmtId="0" fontId="9" fillId="0" borderId="0"/>
    <xf numFmtId="0" fontId="9" fillId="0" borderId="0"/>
    <xf numFmtId="0" fontId="9" fillId="0" borderId="0"/>
    <xf numFmtId="43" fontId="35"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0" fontId="9" fillId="0" borderId="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1" fontId="12" fillId="0" borderId="0" applyFont="0" applyFill="0" applyBorder="0" applyAlignment="0" applyProtection="0"/>
    <xf numFmtId="43" fontId="12" fillId="0" borderId="0" applyFont="0" applyFill="0" applyBorder="0" applyAlignment="0" applyProtection="0"/>
    <xf numFmtId="0" fontId="9" fillId="0" borderId="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1"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43" fontId="9" fillId="0" borderId="0" applyFont="0" applyFill="0" applyBorder="0" applyAlignment="0" applyProtection="0"/>
    <xf numFmtId="44" fontId="12" fillId="0" borderId="0" applyFont="0" applyFill="0" applyBorder="0" applyAlignment="0" applyProtection="0"/>
    <xf numFmtId="43" fontId="12" fillId="0" borderId="0" applyFont="0" applyFill="0" applyBorder="0" applyAlignment="0" applyProtection="0"/>
    <xf numFmtId="0" fontId="9" fillId="0" borderId="0"/>
    <xf numFmtId="43"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9" fontId="9" fillId="0" borderId="0" applyFont="0" applyFill="0" applyBorder="0" applyAlignment="0" applyProtection="0"/>
    <xf numFmtId="43" fontId="9" fillId="0" borderId="0" applyFont="0" applyFill="0" applyBorder="0" applyAlignment="0" applyProtection="0"/>
    <xf numFmtId="0" fontId="9" fillId="0" borderId="0"/>
    <xf numFmtId="9" fontId="9" fillId="0" borderId="0" applyFont="0" applyFill="0" applyBorder="0" applyAlignment="0" applyProtection="0"/>
    <xf numFmtId="0" fontId="9" fillId="0" borderId="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9" fillId="0" borderId="0" applyFont="0" applyFill="0" applyBorder="0" applyAlignment="0" applyProtection="0"/>
    <xf numFmtId="0" fontId="9" fillId="0" borderId="0"/>
    <xf numFmtId="43"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9" fontId="9" fillId="0" borderId="0" applyFont="0" applyFill="0" applyBorder="0" applyAlignment="0" applyProtection="0"/>
    <xf numFmtId="43" fontId="9" fillId="0" borderId="0" applyFont="0" applyFill="0" applyBorder="0" applyAlignment="0" applyProtection="0"/>
    <xf numFmtId="0" fontId="9" fillId="0" borderId="0"/>
    <xf numFmtId="9" fontId="9" fillId="0" borderId="0" applyFont="0" applyFill="0" applyBorder="0" applyAlignment="0" applyProtection="0"/>
    <xf numFmtId="0" fontId="9" fillId="13" borderId="0" applyNumberFormat="0" applyBorder="0" applyAlignment="0" applyProtection="0"/>
    <xf numFmtId="0" fontId="9" fillId="13" borderId="0" applyNumberFormat="0" applyBorder="0" applyAlignment="0" applyProtection="0"/>
    <xf numFmtId="41" fontId="12" fillId="0" borderId="0" applyFont="0" applyFill="0" applyBorder="0" applyAlignment="0" applyProtection="0"/>
    <xf numFmtId="41" fontId="12" fillId="0" borderId="0" applyFont="0" applyFill="0" applyBorder="0" applyAlignment="0" applyProtection="0"/>
    <xf numFmtId="41" fontId="12" fillId="0" borderId="0" applyFont="0" applyFill="0" applyBorder="0" applyAlignment="0" applyProtection="0"/>
    <xf numFmtId="41" fontId="12"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9" fillId="0" borderId="0" applyFont="0" applyFill="0" applyBorder="0" applyAlignment="0" applyProtection="0"/>
    <xf numFmtId="0" fontId="9" fillId="0" borderId="0"/>
    <xf numFmtId="43"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9" fontId="9" fillId="0" borderId="0" applyFont="0" applyFill="0" applyBorder="0" applyAlignment="0" applyProtection="0"/>
    <xf numFmtId="43" fontId="9" fillId="0" borderId="0" applyFont="0" applyFill="0" applyBorder="0" applyAlignment="0" applyProtection="0"/>
    <xf numFmtId="0" fontId="9" fillId="0" borderId="0"/>
    <xf numFmtId="9" fontId="9" fillId="0" borderId="0" applyFont="0" applyFill="0" applyBorder="0" applyAlignment="0" applyProtection="0"/>
    <xf numFmtId="0" fontId="9" fillId="13" borderId="0" applyNumberFormat="0" applyBorder="0" applyAlignment="0" applyProtection="0"/>
    <xf numFmtId="0" fontId="9" fillId="13" borderId="0" applyNumberFormat="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1" fontId="12" fillId="0" borderId="0" applyFont="0" applyFill="0" applyBorder="0" applyAlignment="0" applyProtection="0"/>
    <xf numFmtId="0" fontId="9" fillId="0" borderId="0"/>
    <xf numFmtId="43" fontId="35" fillId="0" borderId="0" applyFont="0" applyFill="0" applyBorder="0" applyAlignment="0" applyProtection="0"/>
    <xf numFmtId="43" fontId="12" fillId="0" borderId="0" applyFont="0" applyFill="0" applyBorder="0" applyAlignment="0" applyProtection="0"/>
    <xf numFmtId="0" fontId="9" fillId="0" borderId="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0" fontId="9" fillId="0" borderId="0"/>
    <xf numFmtId="0" fontId="9" fillId="0" borderId="0"/>
    <xf numFmtId="43" fontId="12" fillId="0" borderId="0" applyFont="0" applyFill="0" applyBorder="0" applyAlignment="0" applyProtection="0"/>
    <xf numFmtId="0" fontId="9" fillId="0" borderId="0"/>
    <xf numFmtId="0" fontId="9" fillId="10" borderId="0" applyNumberFormat="0" applyBorder="0" applyAlignment="0" applyProtection="0"/>
    <xf numFmtId="43" fontId="35" fillId="0" borderId="0" applyFont="0" applyFill="0" applyBorder="0" applyAlignment="0" applyProtection="0"/>
    <xf numFmtId="43" fontId="12" fillId="0" borderId="0" applyFont="0" applyFill="0" applyBorder="0" applyAlignment="0" applyProtection="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41" fontId="12" fillId="0" borderId="0" applyFont="0" applyFill="0" applyBorder="0" applyAlignment="0" applyProtection="0"/>
    <xf numFmtId="0" fontId="9" fillId="0" borderId="0"/>
    <xf numFmtId="0" fontId="9" fillId="0" borderId="0"/>
    <xf numFmtId="0" fontId="9" fillId="0" borderId="0"/>
    <xf numFmtId="41"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43" fontId="12" fillId="0" borderId="0" applyFont="0" applyFill="0" applyBorder="0" applyAlignment="0" applyProtection="0"/>
    <xf numFmtId="0" fontId="9" fillId="0" borderId="0"/>
    <xf numFmtId="0" fontId="9" fillId="10" borderId="0" applyNumberFormat="0" applyBorder="0" applyAlignment="0" applyProtection="0"/>
    <xf numFmtId="43" fontId="35" fillId="0" borderId="0" applyFont="0" applyFill="0" applyBorder="0" applyAlignment="0" applyProtection="0"/>
    <xf numFmtId="43" fontId="12" fillId="0" borderId="0" applyFont="0" applyFill="0" applyBorder="0" applyAlignment="0" applyProtection="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43" fontId="12" fillId="0" borderId="0" applyFont="0" applyFill="0" applyBorder="0" applyAlignment="0" applyProtection="0"/>
    <xf numFmtId="41" fontId="12" fillId="0" borderId="0" applyFont="0" applyFill="0" applyBorder="0" applyAlignment="0" applyProtection="0"/>
    <xf numFmtId="0" fontId="9" fillId="0" borderId="0"/>
    <xf numFmtId="43" fontId="35" fillId="0" borderId="0" applyFont="0" applyFill="0" applyBorder="0" applyAlignment="0" applyProtection="0"/>
    <xf numFmtId="43" fontId="12" fillId="0" borderId="0" applyFont="0" applyFill="0" applyBorder="0" applyAlignment="0" applyProtection="0"/>
    <xf numFmtId="0" fontId="9" fillId="0" borderId="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0" fontId="9" fillId="0" borderId="0"/>
    <xf numFmtId="0" fontId="9" fillId="0" borderId="0"/>
    <xf numFmtId="43" fontId="12" fillId="0" borderId="0" applyFont="0" applyFill="0" applyBorder="0" applyAlignment="0" applyProtection="0"/>
    <xf numFmtId="0" fontId="9" fillId="0" borderId="0"/>
    <xf numFmtId="0" fontId="9" fillId="10" borderId="0" applyNumberFormat="0" applyBorder="0" applyAlignment="0" applyProtection="0"/>
    <xf numFmtId="43" fontId="35" fillId="0" borderId="0" applyFont="0" applyFill="0" applyBorder="0" applyAlignment="0" applyProtection="0"/>
    <xf numFmtId="43" fontId="12" fillId="0" borderId="0" applyFont="0" applyFill="0" applyBorder="0" applyAlignment="0" applyProtection="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41" fontId="12" fillId="0" borderId="0" applyFont="0" applyFill="0" applyBorder="0" applyAlignment="0" applyProtection="0"/>
    <xf numFmtId="0" fontId="9" fillId="0" borderId="0"/>
    <xf numFmtId="0" fontId="9" fillId="0" borderId="0"/>
    <xf numFmtId="0" fontId="9" fillId="0" borderId="0"/>
    <xf numFmtId="41"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43" fontId="12" fillId="0" borderId="0" applyFont="0" applyFill="0" applyBorder="0" applyAlignment="0" applyProtection="0"/>
    <xf numFmtId="0" fontId="9" fillId="0" borderId="0"/>
    <xf numFmtId="0" fontId="9" fillId="10" borderId="0" applyNumberFormat="0" applyBorder="0" applyAlignment="0" applyProtection="0"/>
    <xf numFmtId="43" fontId="35" fillId="0" borderId="0" applyFont="0" applyFill="0" applyBorder="0" applyAlignment="0" applyProtection="0"/>
    <xf numFmtId="43" fontId="12" fillId="0" borderId="0" applyFont="0" applyFill="0" applyBorder="0" applyAlignment="0" applyProtection="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43" fontId="12" fillId="0" borderId="0" applyFont="0" applyFill="0" applyBorder="0" applyAlignment="0" applyProtection="0"/>
    <xf numFmtId="0" fontId="9" fillId="0" borderId="0"/>
    <xf numFmtId="41" fontId="12" fillId="0" borderId="0" applyFont="0" applyFill="0" applyBorder="0" applyAlignment="0" applyProtection="0"/>
    <xf numFmtId="44" fontId="12" fillId="0" borderId="0" applyFont="0" applyFill="0" applyBorder="0" applyAlignment="0" applyProtection="0"/>
    <xf numFmtId="0" fontId="9" fillId="0" borderId="0"/>
    <xf numFmtId="43" fontId="9" fillId="0" borderId="0" applyFont="0" applyFill="0" applyBorder="0" applyAlignment="0" applyProtection="0"/>
    <xf numFmtId="43" fontId="12" fillId="0" borderId="0" applyFont="0" applyFill="0" applyBorder="0" applyAlignment="0" applyProtection="0"/>
    <xf numFmtId="0" fontId="9" fillId="0" borderId="0"/>
    <xf numFmtId="0" fontId="9" fillId="0" borderId="0"/>
    <xf numFmtId="0" fontId="9" fillId="0" borderId="0"/>
    <xf numFmtId="0" fontId="9" fillId="0" borderId="0"/>
    <xf numFmtId="43" fontId="35"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0" fontId="9" fillId="0" borderId="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1" fontId="12" fillId="0" borderId="0" applyFont="0" applyFill="0" applyBorder="0" applyAlignment="0" applyProtection="0"/>
    <xf numFmtId="43" fontId="12" fillId="0" borderId="0" applyFont="0" applyFill="0" applyBorder="0" applyAlignment="0" applyProtection="0"/>
    <xf numFmtId="0" fontId="9" fillId="0" borderId="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1"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43" fontId="9" fillId="0" borderId="0" applyFont="0" applyFill="0" applyBorder="0" applyAlignment="0" applyProtection="0"/>
    <xf numFmtId="44" fontId="12" fillId="0" borderId="0" applyFont="0" applyFill="0" applyBorder="0" applyAlignment="0" applyProtection="0"/>
    <xf numFmtId="43" fontId="12" fillId="0" borderId="0" applyFont="0" applyFill="0" applyBorder="0" applyAlignment="0" applyProtection="0"/>
    <xf numFmtId="0" fontId="9" fillId="0" borderId="0"/>
    <xf numFmtId="43"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9" fontId="9" fillId="0" borderId="0" applyFont="0" applyFill="0" applyBorder="0" applyAlignment="0" applyProtection="0"/>
    <xf numFmtId="43" fontId="9" fillId="0" borderId="0" applyFont="0" applyFill="0" applyBorder="0" applyAlignment="0" applyProtection="0"/>
    <xf numFmtId="0" fontId="9" fillId="0" borderId="0"/>
    <xf numFmtId="9" fontId="9" fillId="0" borderId="0" applyFont="0" applyFill="0" applyBorder="0" applyAlignment="0" applyProtection="0"/>
    <xf numFmtId="0" fontId="9" fillId="0" borderId="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9" fillId="0" borderId="0" applyFont="0" applyFill="0" applyBorder="0" applyAlignment="0" applyProtection="0"/>
    <xf numFmtId="0" fontId="9" fillId="0" borderId="0"/>
    <xf numFmtId="43"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9" fontId="9" fillId="0" borderId="0" applyFont="0" applyFill="0" applyBorder="0" applyAlignment="0" applyProtection="0"/>
    <xf numFmtId="43" fontId="9" fillId="0" borderId="0" applyFont="0" applyFill="0" applyBorder="0" applyAlignment="0" applyProtection="0"/>
    <xf numFmtId="0" fontId="9" fillId="0" borderId="0"/>
    <xf numFmtId="9" fontId="9" fillId="0" borderId="0" applyFont="0" applyFill="0" applyBorder="0" applyAlignment="0" applyProtection="0"/>
    <xf numFmtId="0" fontId="9" fillId="13" borderId="0" applyNumberFormat="0" applyBorder="0" applyAlignment="0" applyProtection="0"/>
    <xf numFmtId="0" fontId="9" fillId="13" borderId="0" applyNumberFormat="0" applyBorder="0" applyAlignment="0" applyProtection="0"/>
    <xf numFmtId="41" fontId="12" fillId="0" borderId="0" applyFont="0" applyFill="0" applyBorder="0" applyAlignment="0" applyProtection="0"/>
    <xf numFmtId="41" fontId="12" fillId="0" borderId="0" applyFont="0" applyFill="0" applyBorder="0" applyAlignment="0" applyProtection="0"/>
    <xf numFmtId="41" fontId="12" fillId="0" borderId="0" applyFont="0" applyFill="0" applyBorder="0" applyAlignment="0" applyProtection="0"/>
    <xf numFmtId="41" fontId="12"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9" fillId="0" borderId="0" applyFont="0" applyFill="0" applyBorder="0" applyAlignment="0" applyProtection="0"/>
    <xf numFmtId="0" fontId="9" fillId="0" borderId="0"/>
    <xf numFmtId="43"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9" fontId="9" fillId="0" borderId="0" applyFont="0" applyFill="0" applyBorder="0" applyAlignment="0" applyProtection="0"/>
    <xf numFmtId="43" fontId="9" fillId="0" borderId="0" applyFont="0" applyFill="0" applyBorder="0" applyAlignment="0" applyProtection="0"/>
    <xf numFmtId="0" fontId="9" fillId="0" borderId="0"/>
    <xf numFmtId="9" fontId="9" fillId="0" borderId="0" applyFont="0" applyFill="0" applyBorder="0" applyAlignment="0" applyProtection="0"/>
    <xf numFmtId="0" fontId="9" fillId="13" borderId="0" applyNumberFormat="0" applyBorder="0" applyAlignment="0" applyProtection="0"/>
    <xf numFmtId="0" fontId="9" fillId="13" borderId="0" applyNumberFormat="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1" fontId="12" fillId="0" borderId="0" applyFont="0" applyFill="0" applyBorder="0" applyAlignment="0" applyProtection="0"/>
    <xf numFmtId="0" fontId="9" fillId="0" borderId="0"/>
    <xf numFmtId="43" fontId="35" fillId="0" borderId="0" applyFont="0" applyFill="0" applyBorder="0" applyAlignment="0" applyProtection="0"/>
    <xf numFmtId="43" fontId="12" fillId="0" borderId="0" applyFont="0" applyFill="0" applyBorder="0" applyAlignment="0" applyProtection="0"/>
    <xf numFmtId="0" fontId="9" fillId="0" borderId="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0" fontId="9" fillId="0" borderId="0"/>
    <xf numFmtId="0" fontId="9" fillId="0" borderId="0"/>
    <xf numFmtId="43" fontId="12" fillId="0" borderId="0" applyFont="0" applyFill="0" applyBorder="0" applyAlignment="0" applyProtection="0"/>
    <xf numFmtId="0" fontId="9" fillId="0" borderId="0"/>
    <xf numFmtId="0" fontId="9" fillId="10" borderId="0" applyNumberFormat="0" applyBorder="0" applyAlignment="0" applyProtection="0"/>
    <xf numFmtId="43" fontId="35" fillId="0" borderId="0" applyFont="0" applyFill="0" applyBorder="0" applyAlignment="0" applyProtection="0"/>
    <xf numFmtId="43" fontId="12" fillId="0" borderId="0" applyFont="0" applyFill="0" applyBorder="0" applyAlignment="0" applyProtection="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41" fontId="12" fillId="0" borderId="0" applyFont="0" applyFill="0" applyBorder="0" applyAlignment="0" applyProtection="0"/>
    <xf numFmtId="0" fontId="9" fillId="0" borderId="0"/>
    <xf numFmtId="0" fontId="9" fillId="0" borderId="0"/>
    <xf numFmtId="0" fontId="9" fillId="0" borderId="0"/>
    <xf numFmtId="41"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43" fontId="12" fillId="0" borderId="0" applyFont="0" applyFill="0" applyBorder="0" applyAlignment="0" applyProtection="0"/>
    <xf numFmtId="0" fontId="9" fillId="0" borderId="0"/>
    <xf numFmtId="0" fontId="9" fillId="10" borderId="0" applyNumberFormat="0" applyBorder="0" applyAlignment="0" applyProtection="0"/>
    <xf numFmtId="43" fontId="35" fillId="0" borderId="0" applyFont="0" applyFill="0" applyBorder="0" applyAlignment="0" applyProtection="0"/>
    <xf numFmtId="43" fontId="12" fillId="0" borderId="0" applyFont="0" applyFill="0" applyBorder="0" applyAlignment="0" applyProtection="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43" fontId="12" fillId="0" borderId="0" applyFont="0" applyFill="0" applyBorder="0" applyAlignment="0" applyProtection="0"/>
    <xf numFmtId="41" fontId="12" fillId="0" borderId="0" applyFont="0" applyFill="0" applyBorder="0" applyAlignment="0" applyProtection="0"/>
    <xf numFmtId="0" fontId="9" fillId="0" borderId="0"/>
    <xf numFmtId="43" fontId="35" fillId="0" borderId="0" applyFont="0" applyFill="0" applyBorder="0" applyAlignment="0" applyProtection="0"/>
    <xf numFmtId="43" fontId="12" fillId="0" borderId="0" applyFont="0" applyFill="0" applyBorder="0" applyAlignment="0" applyProtection="0"/>
    <xf numFmtId="0" fontId="9" fillId="0" borderId="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0" fontId="9" fillId="0" borderId="0"/>
    <xf numFmtId="0" fontId="9" fillId="0" borderId="0"/>
    <xf numFmtId="43" fontId="12" fillId="0" borderId="0" applyFont="0" applyFill="0" applyBorder="0" applyAlignment="0" applyProtection="0"/>
    <xf numFmtId="0" fontId="9" fillId="0" borderId="0"/>
    <xf numFmtId="0" fontId="9" fillId="10" borderId="0" applyNumberFormat="0" applyBorder="0" applyAlignment="0" applyProtection="0"/>
    <xf numFmtId="43" fontId="35" fillId="0" borderId="0" applyFont="0" applyFill="0" applyBorder="0" applyAlignment="0" applyProtection="0"/>
    <xf numFmtId="43" fontId="12" fillId="0" borderId="0" applyFont="0" applyFill="0" applyBorder="0" applyAlignment="0" applyProtection="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41" fontId="12" fillId="0" borderId="0" applyFont="0" applyFill="0" applyBorder="0" applyAlignment="0" applyProtection="0"/>
    <xf numFmtId="0" fontId="9" fillId="0" borderId="0"/>
    <xf numFmtId="0" fontId="9" fillId="0" borderId="0"/>
    <xf numFmtId="0" fontId="9" fillId="0" borderId="0"/>
    <xf numFmtId="41"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43" fontId="12" fillId="0" borderId="0" applyFont="0" applyFill="0" applyBorder="0" applyAlignment="0" applyProtection="0"/>
    <xf numFmtId="0" fontId="9" fillId="0" borderId="0"/>
    <xf numFmtId="0" fontId="9" fillId="10" borderId="0" applyNumberFormat="0" applyBorder="0" applyAlignment="0" applyProtection="0"/>
    <xf numFmtId="43" fontId="35" fillId="0" borderId="0" applyFont="0" applyFill="0" applyBorder="0" applyAlignment="0" applyProtection="0"/>
    <xf numFmtId="43" fontId="12" fillId="0" borderId="0" applyFont="0" applyFill="0" applyBorder="0" applyAlignment="0" applyProtection="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43" fontId="12" fillId="0" borderId="0" applyFont="0" applyFill="0" applyBorder="0" applyAlignment="0" applyProtection="0"/>
    <xf numFmtId="0" fontId="9" fillId="0" borderId="0"/>
    <xf numFmtId="41" fontId="12" fillId="0" borderId="0" applyFont="0" applyFill="0" applyBorder="0" applyAlignment="0" applyProtection="0"/>
    <xf numFmtId="44" fontId="12" fillId="0" borderId="0" applyFont="0" applyFill="0" applyBorder="0" applyAlignment="0" applyProtection="0"/>
    <xf numFmtId="0" fontId="9" fillId="0" borderId="0"/>
    <xf numFmtId="43" fontId="9" fillId="0" borderId="0" applyFont="0" applyFill="0" applyBorder="0" applyAlignment="0" applyProtection="0"/>
    <xf numFmtId="43" fontId="12" fillId="0" borderId="0" applyFont="0" applyFill="0" applyBorder="0" applyAlignment="0" applyProtection="0"/>
    <xf numFmtId="0" fontId="9" fillId="0" borderId="0"/>
    <xf numFmtId="0" fontId="9" fillId="0" borderId="0"/>
    <xf numFmtId="0" fontId="9" fillId="0" borderId="0"/>
    <xf numFmtId="0" fontId="9" fillId="0" borderId="0"/>
    <xf numFmtId="43" fontId="35"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0" fontId="9" fillId="0" borderId="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1" fontId="12" fillId="0" borderId="0" applyFont="0" applyFill="0" applyBorder="0" applyAlignment="0" applyProtection="0"/>
    <xf numFmtId="43" fontId="12" fillId="0" borderId="0" applyFont="0" applyFill="0" applyBorder="0" applyAlignment="0" applyProtection="0"/>
    <xf numFmtId="0" fontId="9" fillId="0" borderId="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1"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43" fontId="9" fillId="0" borderId="0" applyFont="0" applyFill="0" applyBorder="0" applyAlignment="0" applyProtection="0"/>
    <xf numFmtId="44" fontId="12" fillId="0" borderId="0" applyFont="0" applyFill="0" applyBorder="0" applyAlignment="0" applyProtection="0"/>
    <xf numFmtId="43" fontId="12" fillId="0" borderId="0" applyFont="0" applyFill="0" applyBorder="0" applyAlignment="0" applyProtection="0"/>
    <xf numFmtId="0" fontId="9" fillId="0" borderId="0"/>
    <xf numFmtId="43"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9" fontId="9" fillId="0" borderId="0" applyFont="0" applyFill="0" applyBorder="0" applyAlignment="0" applyProtection="0"/>
    <xf numFmtId="43" fontId="9" fillId="0" borderId="0" applyFont="0" applyFill="0" applyBorder="0" applyAlignment="0" applyProtection="0"/>
    <xf numFmtId="0" fontId="9" fillId="0" borderId="0"/>
    <xf numFmtId="9" fontId="9" fillId="0" borderId="0" applyFont="0" applyFill="0" applyBorder="0" applyAlignment="0" applyProtection="0"/>
    <xf numFmtId="0" fontId="9" fillId="0" borderId="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9" fillId="0" borderId="0" applyFont="0" applyFill="0" applyBorder="0" applyAlignment="0" applyProtection="0"/>
    <xf numFmtId="0" fontId="9" fillId="0" borderId="0"/>
    <xf numFmtId="43"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9" fontId="9" fillId="0" borderId="0" applyFont="0" applyFill="0" applyBorder="0" applyAlignment="0" applyProtection="0"/>
    <xf numFmtId="43" fontId="9" fillId="0" borderId="0" applyFont="0" applyFill="0" applyBorder="0" applyAlignment="0" applyProtection="0"/>
    <xf numFmtId="0" fontId="9" fillId="0" borderId="0"/>
    <xf numFmtId="9" fontId="9" fillId="0" borderId="0" applyFont="0" applyFill="0" applyBorder="0" applyAlignment="0" applyProtection="0"/>
    <xf numFmtId="0" fontId="9" fillId="13" borderId="0" applyNumberFormat="0" applyBorder="0" applyAlignment="0" applyProtection="0"/>
    <xf numFmtId="0" fontId="9" fillId="13" borderId="0" applyNumberFormat="0" applyBorder="0" applyAlignment="0" applyProtection="0"/>
    <xf numFmtId="41" fontId="12" fillId="0" borderId="0" applyFont="0" applyFill="0" applyBorder="0" applyAlignment="0" applyProtection="0"/>
    <xf numFmtId="41" fontId="12" fillId="0" borderId="0" applyFont="0" applyFill="0" applyBorder="0" applyAlignment="0" applyProtection="0"/>
    <xf numFmtId="41" fontId="12" fillId="0" borderId="0" applyFont="0" applyFill="0" applyBorder="0" applyAlignment="0" applyProtection="0"/>
    <xf numFmtId="41" fontId="12"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9" fillId="0" borderId="0" applyFont="0" applyFill="0" applyBorder="0" applyAlignment="0" applyProtection="0"/>
    <xf numFmtId="0" fontId="9" fillId="0" borderId="0"/>
    <xf numFmtId="43"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9" fontId="9" fillId="0" borderId="0" applyFont="0" applyFill="0" applyBorder="0" applyAlignment="0" applyProtection="0"/>
    <xf numFmtId="43" fontId="9" fillId="0" borderId="0" applyFont="0" applyFill="0" applyBorder="0" applyAlignment="0" applyProtection="0"/>
    <xf numFmtId="0" fontId="9" fillId="0" borderId="0"/>
    <xf numFmtId="9" fontId="9" fillId="0" borderId="0" applyFont="0" applyFill="0" applyBorder="0" applyAlignment="0" applyProtection="0"/>
    <xf numFmtId="0" fontId="9" fillId="13" borderId="0" applyNumberFormat="0" applyBorder="0" applyAlignment="0" applyProtection="0"/>
    <xf numFmtId="0" fontId="9" fillId="13" borderId="0" applyNumberFormat="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1" fontId="12" fillId="0" borderId="0" applyFont="0" applyFill="0" applyBorder="0" applyAlignment="0" applyProtection="0"/>
    <xf numFmtId="0" fontId="9" fillId="0" borderId="0"/>
    <xf numFmtId="43" fontId="35" fillId="0" borderId="0" applyFont="0" applyFill="0" applyBorder="0" applyAlignment="0" applyProtection="0"/>
    <xf numFmtId="43" fontId="12" fillId="0" borderId="0" applyFont="0" applyFill="0" applyBorder="0" applyAlignment="0" applyProtection="0"/>
    <xf numFmtId="0" fontId="9" fillId="0" borderId="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0" fontId="9" fillId="0" borderId="0"/>
    <xf numFmtId="0" fontId="9" fillId="0" borderId="0"/>
    <xf numFmtId="43" fontId="12" fillId="0" borderId="0" applyFont="0" applyFill="0" applyBorder="0" applyAlignment="0" applyProtection="0"/>
    <xf numFmtId="0" fontId="9" fillId="0" borderId="0"/>
    <xf numFmtId="0" fontId="9" fillId="10" borderId="0" applyNumberFormat="0" applyBorder="0" applyAlignment="0" applyProtection="0"/>
    <xf numFmtId="43" fontId="35" fillId="0" borderId="0" applyFont="0" applyFill="0" applyBorder="0" applyAlignment="0" applyProtection="0"/>
    <xf numFmtId="43" fontId="12" fillId="0" borderId="0" applyFont="0" applyFill="0" applyBorder="0" applyAlignment="0" applyProtection="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41" fontId="12" fillId="0" borderId="0" applyFont="0" applyFill="0" applyBorder="0" applyAlignment="0" applyProtection="0"/>
    <xf numFmtId="0" fontId="9" fillId="0" borderId="0"/>
    <xf numFmtId="0" fontId="9" fillId="0" borderId="0"/>
    <xf numFmtId="0" fontId="9" fillId="0" borderId="0"/>
    <xf numFmtId="41"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43" fontId="12" fillId="0" borderId="0" applyFont="0" applyFill="0" applyBorder="0" applyAlignment="0" applyProtection="0"/>
    <xf numFmtId="0" fontId="9" fillId="0" borderId="0"/>
    <xf numFmtId="0" fontId="9" fillId="10" borderId="0" applyNumberFormat="0" applyBorder="0" applyAlignment="0" applyProtection="0"/>
    <xf numFmtId="43" fontId="35" fillId="0" borderId="0" applyFont="0" applyFill="0" applyBorder="0" applyAlignment="0" applyProtection="0"/>
    <xf numFmtId="43" fontId="12" fillId="0" borderId="0" applyFont="0" applyFill="0" applyBorder="0" applyAlignment="0" applyProtection="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43" fontId="12" fillId="0" borderId="0" applyFont="0" applyFill="0" applyBorder="0" applyAlignment="0" applyProtection="0"/>
    <xf numFmtId="41" fontId="12" fillId="0" borderId="0" applyFont="0" applyFill="0" applyBorder="0" applyAlignment="0" applyProtection="0"/>
    <xf numFmtId="0" fontId="9" fillId="0" borderId="0"/>
    <xf numFmtId="43" fontId="35" fillId="0" borderId="0" applyFont="0" applyFill="0" applyBorder="0" applyAlignment="0" applyProtection="0"/>
    <xf numFmtId="43" fontId="12" fillId="0" borderId="0" applyFont="0" applyFill="0" applyBorder="0" applyAlignment="0" applyProtection="0"/>
    <xf numFmtId="0" fontId="9" fillId="0" borderId="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0" fontId="9" fillId="0" borderId="0"/>
    <xf numFmtId="0" fontId="9" fillId="0" borderId="0"/>
    <xf numFmtId="43" fontId="12" fillId="0" borderId="0" applyFont="0" applyFill="0" applyBorder="0" applyAlignment="0" applyProtection="0"/>
    <xf numFmtId="0" fontId="9" fillId="0" borderId="0"/>
    <xf numFmtId="0" fontId="9" fillId="10" borderId="0" applyNumberFormat="0" applyBorder="0" applyAlignment="0" applyProtection="0"/>
    <xf numFmtId="43" fontId="35" fillId="0" borderId="0" applyFont="0" applyFill="0" applyBorder="0" applyAlignment="0" applyProtection="0"/>
    <xf numFmtId="43" fontId="12" fillId="0" borderId="0" applyFont="0" applyFill="0" applyBorder="0" applyAlignment="0" applyProtection="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41" fontId="12" fillId="0" borderId="0" applyFont="0" applyFill="0" applyBorder="0" applyAlignment="0" applyProtection="0"/>
    <xf numFmtId="0" fontId="9" fillId="0" borderId="0"/>
    <xf numFmtId="0" fontId="9" fillId="0" borderId="0"/>
    <xf numFmtId="0" fontId="9" fillId="0" borderId="0"/>
    <xf numFmtId="41"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43" fontId="12" fillId="0" borderId="0" applyFont="0" applyFill="0" applyBorder="0" applyAlignment="0" applyProtection="0"/>
    <xf numFmtId="0" fontId="9" fillId="0" borderId="0"/>
    <xf numFmtId="0" fontId="9" fillId="10" borderId="0" applyNumberFormat="0" applyBorder="0" applyAlignment="0" applyProtection="0"/>
    <xf numFmtId="43" fontId="35" fillId="0" borderId="0" applyFont="0" applyFill="0" applyBorder="0" applyAlignment="0" applyProtection="0"/>
    <xf numFmtId="43" fontId="12" fillId="0" borderId="0" applyFont="0" applyFill="0" applyBorder="0" applyAlignment="0" applyProtection="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43" fontId="12" fillId="0" borderId="0" applyFont="0" applyFill="0" applyBorder="0" applyAlignment="0" applyProtection="0"/>
    <xf numFmtId="0" fontId="9" fillId="0" borderId="0"/>
    <xf numFmtId="41" fontId="12" fillId="0" borderId="0" applyFont="0" applyFill="0" applyBorder="0" applyAlignment="0" applyProtection="0"/>
    <xf numFmtId="44" fontId="12" fillId="0" borderId="0" applyFont="0" applyFill="0" applyBorder="0" applyAlignment="0" applyProtection="0"/>
    <xf numFmtId="0" fontId="9" fillId="0" borderId="0"/>
    <xf numFmtId="43" fontId="9" fillId="0" borderId="0" applyFont="0" applyFill="0" applyBorder="0" applyAlignment="0" applyProtection="0"/>
    <xf numFmtId="43" fontId="12" fillId="0" borderId="0" applyFont="0" applyFill="0" applyBorder="0" applyAlignment="0" applyProtection="0"/>
    <xf numFmtId="0" fontId="9" fillId="0" borderId="0"/>
    <xf numFmtId="0" fontId="9" fillId="0" borderId="0"/>
    <xf numFmtId="0" fontId="9" fillId="0" borderId="0"/>
    <xf numFmtId="0" fontId="9" fillId="0" borderId="0"/>
    <xf numFmtId="43" fontId="35"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0" fontId="9" fillId="0" borderId="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1" fontId="12" fillId="0" borderId="0" applyFont="0" applyFill="0" applyBorder="0" applyAlignment="0" applyProtection="0"/>
    <xf numFmtId="43" fontId="12" fillId="0" borderId="0" applyFont="0" applyFill="0" applyBorder="0" applyAlignment="0" applyProtection="0"/>
    <xf numFmtId="0" fontId="9" fillId="0" borderId="0"/>
    <xf numFmtId="43" fontId="13" fillId="0" borderId="0" applyFont="0" applyFill="0" applyBorder="0" applyAlignment="0" applyProtection="0"/>
    <xf numFmtId="44" fontId="13" fillId="0" borderId="0" applyFont="0" applyFill="0" applyBorder="0" applyAlignment="0" applyProtection="0"/>
    <xf numFmtId="0" fontId="9" fillId="0" borderId="0"/>
    <xf numFmtId="41" fontId="12" fillId="0" borderId="0" applyFont="0" applyFill="0" applyBorder="0" applyAlignment="0" applyProtection="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4" fontId="12" fillId="0" borderId="0" applyFont="0" applyFill="0" applyBorder="0" applyAlignment="0" applyProtection="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1" fontId="12"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43" fontId="12"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35"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13" fillId="0" borderId="0" applyFont="0" applyFill="0" applyBorder="0" applyAlignment="0" applyProtection="0"/>
    <xf numFmtId="43" fontId="9" fillId="0" borderId="0" applyFont="0" applyFill="0" applyBorder="0" applyAlignment="0" applyProtection="0"/>
    <xf numFmtId="44" fontId="12" fillId="0" borderId="0" applyFont="0" applyFill="0" applyBorder="0" applyAlignment="0" applyProtection="0"/>
    <xf numFmtId="43" fontId="12" fillId="0" borderId="0" applyFont="0" applyFill="0" applyBorder="0" applyAlignment="0" applyProtection="0"/>
    <xf numFmtId="0" fontId="9" fillId="0" borderId="0"/>
    <xf numFmtId="43"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9" fontId="9" fillId="0" borderId="0" applyFont="0" applyFill="0" applyBorder="0" applyAlignment="0" applyProtection="0"/>
    <xf numFmtId="43" fontId="9" fillId="0" borderId="0" applyFont="0" applyFill="0" applyBorder="0" applyAlignment="0" applyProtection="0"/>
    <xf numFmtId="0" fontId="9" fillId="0" borderId="0"/>
    <xf numFmtId="9" fontId="9" fillId="0" borderId="0" applyFont="0" applyFill="0" applyBorder="0" applyAlignment="0" applyProtection="0"/>
    <xf numFmtId="0" fontId="9" fillId="0" borderId="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9" fillId="0" borderId="0" applyFont="0" applyFill="0" applyBorder="0" applyAlignment="0" applyProtection="0"/>
    <xf numFmtId="0" fontId="9" fillId="0" borderId="0"/>
    <xf numFmtId="43"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9" fontId="9" fillId="0" borderId="0" applyFont="0" applyFill="0" applyBorder="0" applyAlignment="0" applyProtection="0"/>
    <xf numFmtId="43" fontId="9" fillId="0" borderId="0" applyFont="0" applyFill="0" applyBorder="0" applyAlignment="0" applyProtection="0"/>
    <xf numFmtId="0" fontId="9" fillId="0" borderId="0"/>
    <xf numFmtId="9" fontId="9" fillId="0" borderId="0" applyFont="0" applyFill="0" applyBorder="0" applyAlignment="0" applyProtection="0"/>
    <xf numFmtId="0" fontId="9" fillId="13" borderId="0" applyNumberFormat="0" applyBorder="0" applyAlignment="0" applyProtection="0"/>
    <xf numFmtId="0" fontId="9" fillId="13" borderId="0" applyNumberFormat="0" applyBorder="0" applyAlignment="0" applyProtection="0"/>
    <xf numFmtId="41" fontId="12" fillId="0" borderId="0" applyFont="0" applyFill="0" applyBorder="0" applyAlignment="0" applyProtection="0"/>
    <xf numFmtId="41" fontId="12" fillId="0" borderId="0" applyFont="0" applyFill="0" applyBorder="0" applyAlignment="0" applyProtection="0"/>
    <xf numFmtId="41" fontId="12" fillId="0" borderId="0" applyFont="0" applyFill="0" applyBorder="0" applyAlignment="0" applyProtection="0"/>
    <xf numFmtId="41" fontId="12" fillId="0" borderId="0" applyFont="0" applyFill="0" applyBorder="0" applyAlignment="0" applyProtection="0"/>
    <xf numFmtId="41"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9" fillId="0" borderId="0" applyFont="0" applyFill="0" applyBorder="0" applyAlignment="0" applyProtection="0"/>
    <xf numFmtId="43" fontId="9" fillId="0" borderId="0" applyFont="0" applyFill="0" applyBorder="0" applyAlignment="0" applyProtection="0"/>
    <xf numFmtId="0" fontId="9" fillId="0" borderId="0"/>
    <xf numFmtId="43"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9" fontId="9" fillId="0" borderId="0" applyFont="0" applyFill="0" applyBorder="0" applyAlignment="0" applyProtection="0"/>
    <xf numFmtId="43" fontId="9" fillId="0" borderId="0" applyFont="0" applyFill="0" applyBorder="0" applyAlignment="0" applyProtection="0"/>
    <xf numFmtId="0" fontId="9" fillId="0" borderId="0"/>
    <xf numFmtId="9" fontId="9" fillId="0" borderId="0" applyFont="0" applyFill="0" applyBorder="0" applyAlignment="0" applyProtection="0"/>
    <xf numFmtId="0" fontId="9" fillId="13" borderId="0" applyNumberFormat="0" applyBorder="0" applyAlignment="0" applyProtection="0"/>
    <xf numFmtId="0" fontId="9" fillId="13" borderId="0" applyNumberFormat="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36" fillId="0" borderId="0" applyNumberFormat="0" applyFill="0" applyBorder="0" applyAlignment="0" applyProtection="0">
      <alignment vertical="top"/>
      <protection locked="0"/>
    </xf>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12" fillId="0" borderId="0" applyFont="0" applyFill="0" applyBorder="0" applyAlignment="0" applyProtection="0"/>
    <xf numFmtId="43" fontId="9" fillId="0" borderId="0" applyFont="0" applyFill="0" applyBorder="0" applyAlignment="0" applyProtection="0"/>
    <xf numFmtId="0" fontId="8" fillId="8" borderId="0" applyNumberFormat="0" applyBorder="0" applyAlignment="0" applyProtection="0"/>
    <xf numFmtId="0" fontId="12" fillId="0" borderId="0"/>
    <xf numFmtId="0" fontId="9" fillId="0" borderId="0"/>
    <xf numFmtId="0" fontId="8" fillId="8" borderId="0" applyNumberFormat="0" applyBorder="0" applyAlignment="0" applyProtection="0"/>
    <xf numFmtId="0" fontId="9" fillId="0" borderId="0"/>
    <xf numFmtId="0" fontId="8" fillId="8" borderId="0" applyNumberFormat="0" applyBorder="0" applyAlignment="0" applyProtection="0"/>
    <xf numFmtId="0" fontId="9" fillId="0" borderId="0"/>
    <xf numFmtId="43" fontId="12" fillId="0" borderId="0" applyFont="0" applyFill="0" applyBorder="0" applyAlignment="0" applyProtection="0"/>
    <xf numFmtId="0" fontId="40" fillId="0" borderId="0"/>
    <xf numFmtId="43" fontId="12" fillId="0" borderId="0" applyFont="0" applyFill="0" applyBorder="0" applyAlignment="0" applyProtection="0"/>
    <xf numFmtId="0" fontId="9" fillId="0" borderId="0"/>
    <xf numFmtId="0" fontId="12" fillId="0" borderId="0"/>
    <xf numFmtId="204" fontId="88" fillId="0" borderId="0"/>
    <xf numFmtId="43" fontId="12" fillId="0" borderId="0" applyFont="0" applyFill="0" applyBorder="0" applyAlignment="0" applyProtection="0"/>
    <xf numFmtId="43" fontId="12" fillId="0" borderId="0" applyFont="0" applyFill="0" applyBorder="0" applyAlignment="0" applyProtection="0"/>
    <xf numFmtId="0" fontId="12" fillId="0" borderId="0"/>
    <xf numFmtId="9" fontId="9" fillId="0" borderId="0" applyFont="0" applyFill="0" applyBorder="0" applyAlignment="0" applyProtection="0"/>
    <xf numFmtId="0" fontId="9" fillId="0" borderId="0"/>
    <xf numFmtId="43" fontId="12" fillId="0" borderId="0" applyFont="0" applyFill="0" applyBorder="0" applyAlignment="0" applyProtection="0"/>
    <xf numFmtId="43" fontId="12" fillId="0" borderId="0" applyFont="0" applyFill="0" applyBorder="0" applyAlignment="0" applyProtection="0"/>
    <xf numFmtId="0" fontId="9" fillId="0" borderId="0"/>
    <xf numFmtId="43" fontId="12" fillId="0" borderId="0" applyFont="0" applyFill="0" applyBorder="0" applyAlignment="0" applyProtection="0"/>
    <xf numFmtId="43" fontId="12" fillId="0" borderId="0" applyFont="0" applyFill="0" applyBorder="0" applyAlignment="0" applyProtection="0"/>
    <xf numFmtId="9" fontId="9" fillId="0" borderId="0" applyFont="0" applyFill="0" applyBorder="0" applyAlignment="0" applyProtection="0"/>
    <xf numFmtId="0" fontId="9" fillId="0" borderId="0"/>
    <xf numFmtId="43" fontId="12" fillId="0" borderId="0" applyFont="0" applyFill="0" applyBorder="0" applyAlignment="0" applyProtection="0"/>
    <xf numFmtId="43" fontId="12" fillId="0" borderId="0" applyFont="0" applyFill="0" applyBorder="0" applyAlignment="0" applyProtection="0"/>
    <xf numFmtId="0" fontId="9" fillId="0" borderId="0"/>
    <xf numFmtId="43" fontId="12" fillId="0" borderId="0" applyFont="0" applyFill="0" applyBorder="0" applyAlignment="0" applyProtection="0"/>
    <xf numFmtId="43" fontId="12" fillId="0" borderId="0" applyFont="0" applyFill="0" applyBorder="0" applyAlignment="0" applyProtection="0"/>
    <xf numFmtId="9" fontId="9" fillId="0" borderId="0" applyFont="0" applyFill="0" applyBorder="0" applyAlignment="0" applyProtection="0"/>
    <xf numFmtId="0" fontId="9" fillId="0" borderId="0"/>
    <xf numFmtId="43" fontId="12" fillId="0" borderId="0" applyFont="0" applyFill="0" applyBorder="0" applyAlignment="0" applyProtection="0"/>
    <xf numFmtId="43" fontId="12" fillId="0" borderId="0" applyFont="0" applyFill="0" applyBorder="0" applyAlignment="0" applyProtection="0"/>
    <xf numFmtId="0" fontId="9" fillId="0" borderId="0"/>
    <xf numFmtId="43" fontId="12" fillId="0" borderId="0" applyFont="0" applyFill="0" applyBorder="0" applyAlignment="0" applyProtection="0"/>
    <xf numFmtId="43" fontId="12" fillId="0" borderId="0" applyFont="0" applyFill="0" applyBorder="0" applyAlignment="0" applyProtection="0"/>
    <xf numFmtId="9" fontId="9" fillId="0" borderId="0" applyFont="0" applyFill="0" applyBorder="0" applyAlignment="0" applyProtection="0"/>
    <xf numFmtId="0" fontId="31" fillId="0" borderId="0" applyNumberFormat="0" applyFill="0" applyBorder="0" applyAlignment="0" applyProtection="0"/>
    <xf numFmtId="0" fontId="9" fillId="0" borderId="0"/>
    <xf numFmtId="0" fontId="9" fillId="0" borderId="0"/>
    <xf numFmtId="0" fontId="9" fillId="0" borderId="0"/>
    <xf numFmtId="0" fontId="94" fillId="0" borderId="0"/>
  </cellStyleXfs>
  <cellXfs count="116">
    <xf numFmtId="0" fontId="0" fillId="0" borderId="0" xfId="0"/>
    <xf numFmtId="0" fontId="0" fillId="0" borderId="0" xfId="0" applyAlignment="1">
      <alignment wrapText="1"/>
    </xf>
    <xf numFmtId="0" fontId="0" fillId="2" borderId="0" xfId="0" applyFill="1"/>
    <xf numFmtId="0" fontId="1" fillId="0" borderId="0" xfId="0" applyFont="1"/>
    <xf numFmtId="0" fontId="0" fillId="0" borderId="0" xfId="0" applyAlignment="1"/>
    <xf numFmtId="0" fontId="3" fillId="0" borderId="0" xfId="1"/>
    <xf numFmtId="0" fontId="2" fillId="0" borderId="0" xfId="0" applyFont="1"/>
    <xf numFmtId="0" fontId="4" fillId="0" borderId="0" xfId="0" applyFont="1"/>
    <xf numFmtId="0" fontId="4" fillId="0" borderId="0" xfId="0" applyFont="1" applyFill="1" applyBorder="1"/>
    <xf numFmtId="0" fontId="0" fillId="3" borderId="0" xfId="0" applyFill="1"/>
    <xf numFmtId="0" fontId="0" fillId="4" borderId="0" xfId="0" applyFill="1"/>
    <xf numFmtId="0" fontId="0" fillId="0" borderId="0" xfId="0" applyFill="1"/>
    <xf numFmtId="0" fontId="3" fillId="0" borderId="0" xfId="1" applyFill="1"/>
    <xf numFmtId="0" fontId="4" fillId="0" borderId="0" xfId="1" applyFont="1" applyFill="1"/>
    <xf numFmtId="11" fontId="0" fillId="0" borderId="0" xfId="0" applyNumberFormat="1"/>
    <xf numFmtId="0" fontId="0" fillId="5" borderId="0" xfId="0" applyFill="1"/>
    <xf numFmtId="0" fontId="6" fillId="0" borderId="0" xfId="2"/>
    <xf numFmtId="1" fontId="6" fillId="0" borderId="0" xfId="2" applyNumberFormat="1"/>
    <xf numFmtId="165" fontId="6" fillId="0" borderId="0" xfId="2" applyNumberFormat="1"/>
    <xf numFmtId="0" fontId="6" fillId="0" borderId="0" xfId="2" applyFill="1"/>
    <xf numFmtId="1" fontId="6" fillId="0" borderId="0" xfId="2" applyNumberFormat="1" applyFill="1"/>
    <xf numFmtId="165" fontId="6" fillId="0" borderId="0" xfId="2" applyNumberFormat="1" applyFill="1"/>
    <xf numFmtId="0" fontId="6" fillId="3" borderId="0" xfId="2" applyFill="1"/>
    <xf numFmtId="1" fontId="6" fillId="3" borderId="0" xfId="2" applyNumberFormat="1" applyFill="1"/>
    <xf numFmtId="0" fontId="3" fillId="3" borderId="0" xfId="1" applyFill="1"/>
    <xf numFmtId="0" fontId="1" fillId="2" borderId="0" xfId="0" applyFont="1" applyFill="1"/>
    <xf numFmtId="2" fontId="4" fillId="0" borderId="0" xfId="0" applyNumberFormat="1" applyFont="1" applyFill="1" applyBorder="1"/>
    <xf numFmtId="0" fontId="5" fillId="0" borderId="0" xfId="1" applyFont="1" applyFill="1" applyBorder="1"/>
    <xf numFmtId="0" fontId="0" fillId="0" borderId="0" xfId="0" applyFill="1" applyBorder="1"/>
    <xf numFmtId="164" fontId="4" fillId="0" borderId="0" xfId="0" applyNumberFormat="1" applyFont="1" applyFill="1" applyBorder="1"/>
    <xf numFmtId="0" fontId="4" fillId="0" borderId="0" xfId="1" applyFont="1" applyFill="1" applyBorder="1"/>
    <xf numFmtId="0" fontId="4" fillId="0" borderId="1" xfId="0" applyFont="1" applyFill="1" applyBorder="1"/>
    <xf numFmtId="0" fontId="0" fillId="0" borderId="0" xfId="0" applyFill="1" applyAlignment="1"/>
    <xf numFmtId="0" fontId="4" fillId="0" borderId="0" xfId="0" applyFont="1" applyFill="1"/>
    <xf numFmtId="0" fontId="1" fillId="0" borderId="0" xfId="0" applyFont="1" applyFill="1"/>
    <xf numFmtId="0" fontId="7" fillId="0" borderId="0" xfId="3" applyFill="1"/>
    <xf numFmtId="0" fontId="0" fillId="0" borderId="2" xfId="0" applyFill="1" applyBorder="1"/>
    <xf numFmtId="0" fontId="0" fillId="0" borderId="0" xfId="0" applyFont="1"/>
    <xf numFmtId="0" fontId="2" fillId="0" borderId="3" xfId="0" applyFont="1" applyBorder="1" applyAlignment="1">
      <alignment vertical="center" wrapText="1"/>
    </xf>
    <xf numFmtId="0" fontId="2" fillId="0" borderId="3" xfId="0" applyFont="1" applyBorder="1" applyAlignment="1">
      <alignment horizontal="center" vertical="center" wrapText="1"/>
    </xf>
    <xf numFmtId="0" fontId="2" fillId="7" borderId="3" xfId="0" applyFont="1" applyFill="1" applyBorder="1" applyAlignment="1">
      <alignment horizontal="center" vertical="center" wrapText="1"/>
    </xf>
    <xf numFmtId="0" fontId="0" fillId="0" borderId="0" xfId="0" applyFont="1" applyAlignment="1">
      <alignment vertical="center" wrapText="1"/>
    </xf>
    <xf numFmtId="0" fontId="0" fillId="0" borderId="0" xfId="0" applyFont="1" applyAlignment="1">
      <alignment horizontal="center" vertical="center" wrapText="1"/>
    </xf>
    <xf numFmtId="0" fontId="0" fillId="7" borderId="0" xfId="0" applyFont="1" applyFill="1" applyAlignment="1">
      <alignment horizontal="center" vertical="center" wrapText="1"/>
    </xf>
    <xf numFmtId="0" fontId="0" fillId="0" borderId="0" xfId="0" applyFont="1" applyAlignment="1">
      <alignment horizontal="center" vertical="center"/>
    </xf>
    <xf numFmtId="0" fontId="0" fillId="7" borderId="0" xfId="0" applyFont="1" applyFill="1" applyAlignment="1">
      <alignment horizontal="center" vertical="center"/>
    </xf>
    <xf numFmtId="0" fontId="0" fillId="0" borderId="4" xfId="0" applyFont="1" applyBorder="1" applyAlignment="1">
      <alignment horizontal="center" vertical="center" wrapText="1"/>
    </xf>
    <xf numFmtId="0" fontId="0" fillId="7" borderId="4" xfId="0" applyFont="1" applyFill="1" applyBorder="1" applyAlignment="1">
      <alignment horizontal="center" vertical="center" wrapText="1"/>
    </xf>
    <xf numFmtId="0" fontId="0" fillId="0" borderId="4" xfId="0" applyFont="1" applyBorder="1" applyAlignment="1">
      <alignment horizontal="center" vertical="center"/>
    </xf>
    <xf numFmtId="0" fontId="0" fillId="7" borderId="4" xfId="0" applyFont="1" applyFill="1" applyBorder="1" applyAlignment="1">
      <alignment horizontal="center" vertical="center"/>
    </xf>
    <xf numFmtId="0" fontId="2" fillId="0" borderId="4" xfId="0" applyFont="1" applyBorder="1" applyAlignment="1">
      <alignment horizontal="center" vertical="center" wrapText="1"/>
    </xf>
    <xf numFmtId="0" fontId="2" fillId="7" borderId="4" xfId="0" applyFont="1" applyFill="1" applyBorder="1" applyAlignment="1">
      <alignment horizontal="center" vertical="center" wrapText="1"/>
    </xf>
    <xf numFmtId="0" fontId="2" fillId="0" borderId="4" xfId="0" applyFont="1" applyBorder="1" applyAlignment="1">
      <alignment horizontal="center" vertical="center"/>
    </xf>
    <xf numFmtId="0" fontId="2" fillId="7" borderId="4" xfId="0" applyFont="1" applyFill="1" applyBorder="1" applyAlignment="1">
      <alignment horizontal="center" vertical="center"/>
    </xf>
    <xf numFmtId="0" fontId="0" fillId="0" borderId="0" xfId="0" applyFont="1" applyFill="1" applyBorder="1" applyAlignment="1">
      <alignment vertical="center" wrapText="1"/>
    </xf>
    <xf numFmtId="0" fontId="0" fillId="0" borderId="0" xfId="0" applyFont="1" applyFill="1" applyBorder="1" applyAlignment="1">
      <alignment horizontal="center" vertical="center" wrapText="1"/>
    </xf>
    <xf numFmtId="0" fontId="0" fillId="7" borderId="0" xfId="0" applyFont="1" applyFill="1" applyBorder="1" applyAlignment="1">
      <alignment horizontal="center" vertical="center" wrapText="1"/>
    </xf>
    <xf numFmtId="0" fontId="0" fillId="0" borderId="0" xfId="0" applyFont="1" applyFill="1" applyBorder="1" applyAlignment="1">
      <alignment horizontal="center" vertical="center"/>
    </xf>
    <xf numFmtId="0" fontId="0" fillId="7" borderId="0" xfId="0" applyFont="1" applyFill="1"/>
    <xf numFmtId="0" fontId="0" fillId="0" borderId="0" xfId="0" applyAlignment="1">
      <alignment vertical="top"/>
    </xf>
    <xf numFmtId="14" fontId="0" fillId="0" borderId="0" xfId="0" applyNumberFormat="1"/>
    <xf numFmtId="0" fontId="0" fillId="0" borderId="5" xfId="0" applyBorder="1"/>
    <xf numFmtId="0" fontId="2" fillId="0" borderId="5" xfId="0" applyFont="1" applyBorder="1"/>
    <xf numFmtId="0" fontId="2" fillId="0" borderId="6" xfId="0" applyFont="1" applyBorder="1" applyAlignment="1">
      <alignment vertical="center" wrapText="1"/>
    </xf>
    <xf numFmtId="0" fontId="0" fillId="0" borderId="5" xfId="0" applyFont="1" applyBorder="1" applyAlignment="1">
      <alignment vertical="center" wrapText="1"/>
    </xf>
    <xf numFmtId="0" fontId="0" fillId="0" borderId="7" xfId="0" applyFont="1" applyBorder="1" applyAlignment="1">
      <alignment vertical="center" wrapText="1"/>
    </xf>
    <xf numFmtId="0" fontId="2" fillId="0" borderId="7" xfId="0" applyFont="1" applyBorder="1" applyAlignment="1">
      <alignment vertical="center" wrapText="1"/>
    </xf>
    <xf numFmtId="0" fontId="0" fillId="0" borderId="5" xfId="0" applyFont="1" applyFill="1" applyBorder="1" applyAlignment="1">
      <alignment vertical="center" wrapText="1"/>
    </xf>
    <xf numFmtId="16" fontId="0" fillId="0" borderId="0" xfId="0" applyNumberFormat="1"/>
    <xf numFmtId="0" fontId="0" fillId="7" borderId="0" xfId="0" applyFill="1"/>
    <xf numFmtId="0" fontId="3" fillId="0" borderId="0" xfId="1" applyAlignment="1"/>
    <xf numFmtId="164" fontId="0" fillId="0" borderId="0" xfId="0" applyNumberFormat="1"/>
    <xf numFmtId="1" fontId="0" fillId="0" borderId="0" xfId="0" applyNumberFormat="1"/>
    <xf numFmtId="164" fontId="4" fillId="0" borderId="0" xfId="0" applyNumberFormat="1" applyFont="1"/>
    <xf numFmtId="164" fontId="2" fillId="0" borderId="0" xfId="0" applyNumberFormat="1" applyFont="1"/>
    <xf numFmtId="0" fontId="2" fillId="0" borderId="0" xfId="0" applyFont="1" applyAlignment="1"/>
    <xf numFmtId="2" fontId="0" fillId="0" borderId="0" xfId="0" applyNumberFormat="1"/>
    <xf numFmtId="0" fontId="8" fillId="8" borderId="0" xfId="4"/>
    <xf numFmtId="0" fontId="7" fillId="6" borderId="0" xfId="3"/>
    <xf numFmtId="0" fontId="0" fillId="0" borderId="5" xfId="0" applyFill="1" applyBorder="1"/>
    <xf numFmtId="0" fontId="0" fillId="0" borderId="0" xfId="0"/>
    <xf numFmtId="0" fontId="2" fillId="0" borderId="8" xfId="0" applyFont="1" applyBorder="1" applyAlignment="1">
      <alignment horizontal="center" vertical="top"/>
    </xf>
    <xf numFmtId="0" fontId="0" fillId="0" borderId="0" xfId="0"/>
    <xf numFmtId="0" fontId="2" fillId="0" borderId="8" xfId="0" applyFont="1" applyBorder="1" applyAlignment="1">
      <alignment horizontal="center" vertical="top"/>
    </xf>
    <xf numFmtId="0" fontId="0" fillId="0" borderId="0" xfId="0"/>
    <xf numFmtId="0" fontId="0" fillId="0" borderId="0" xfId="0"/>
    <xf numFmtId="0" fontId="0" fillId="0" borderId="0" xfId="0"/>
    <xf numFmtId="170" fontId="90" fillId="68" borderId="37" xfId="59182" applyNumberFormat="1" applyFont="1" applyFill="1" applyBorder="1" applyAlignment="1">
      <alignment horizontal="left" vertical="center" wrapText="1"/>
    </xf>
    <xf numFmtId="0" fontId="89" fillId="67" borderId="36" xfId="59182" applyNumberFormat="1" applyFont="1" applyFill="1" applyBorder="1" applyAlignment="1">
      <alignment horizontal="left" vertical="center" wrapText="1"/>
    </xf>
    <xf numFmtId="3" fontId="91" fillId="67" borderId="36" xfId="59182" applyNumberFormat="1" applyFont="1" applyFill="1" applyBorder="1" applyAlignment="1">
      <alignment horizontal="center" vertical="center" wrapText="1"/>
    </xf>
    <xf numFmtId="0" fontId="89" fillId="69" borderId="36" xfId="59182" applyNumberFormat="1" applyFont="1" applyFill="1" applyBorder="1" applyAlignment="1">
      <alignment horizontal="left" vertical="center" wrapText="1"/>
    </xf>
    <xf numFmtId="3" fontId="91" fillId="69" borderId="36" xfId="59182" applyNumberFormat="1" applyFont="1" applyFill="1" applyBorder="1" applyAlignment="1">
      <alignment horizontal="center" vertical="center" wrapText="1"/>
    </xf>
    <xf numFmtId="0" fontId="89" fillId="69" borderId="38" xfId="59182" applyNumberFormat="1" applyFont="1" applyFill="1" applyBorder="1" applyAlignment="1">
      <alignment horizontal="left" vertical="center" wrapText="1"/>
    </xf>
    <xf numFmtId="3" fontId="91" fillId="69" borderId="38" xfId="59182" applyNumberFormat="1" applyFont="1" applyFill="1" applyBorder="1" applyAlignment="1">
      <alignment horizontal="center" vertical="center" wrapText="1"/>
    </xf>
    <xf numFmtId="0" fontId="92" fillId="67" borderId="39" xfId="59182" applyNumberFormat="1" applyFont="1" applyFill="1" applyBorder="1" applyAlignment="1">
      <alignment horizontal="left" vertical="center" wrapText="1"/>
    </xf>
    <xf numFmtId="3" fontId="93" fillId="67" borderId="39" xfId="59182" applyNumberFormat="1" applyFont="1" applyFill="1" applyBorder="1" applyAlignment="1">
      <alignment horizontal="center" vertical="center" wrapText="1"/>
    </xf>
    <xf numFmtId="1" fontId="90" fillId="68" borderId="37" xfId="59182" applyNumberFormat="1" applyFont="1" applyFill="1" applyBorder="1" applyAlignment="1">
      <alignment horizontal="center" vertical="center" wrapText="1"/>
    </xf>
    <xf numFmtId="0" fontId="0" fillId="70" borderId="0" xfId="0" applyFill="1"/>
    <xf numFmtId="0" fontId="0" fillId="71" borderId="0" xfId="0" applyFill="1"/>
    <xf numFmtId="205" fontId="0" fillId="71" borderId="0" xfId="0" applyNumberFormat="1" applyFill="1"/>
    <xf numFmtId="205" fontId="0" fillId="0" borderId="0" xfId="0" applyNumberFormat="1"/>
    <xf numFmtId="0" fontId="0" fillId="70" borderId="0" xfId="0" applyNumberFormat="1" applyFill="1"/>
    <xf numFmtId="0" fontId="0" fillId="0" borderId="0" xfId="0" applyNumberFormat="1"/>
    <xf numFmtId="0" fontId="0" fillId="71" borderId="0" xfId="0" applyNumberFormat="1" applyFill="1"/>
    <xf numFmtId="206" fontId="0" fillId="0" borderId="0" xfId="0" applyNumberFormat="1"/>
    <xf numFmtId="0" fontId="0" fillId="72" borderId="0" xfId="0" applyFill="1"/>
    <xf numFmtId="206" fontId="0" fillId="71" borderId="0" xfId="0" applyNumberFormat="1" applyFill="1"/>
    <xf numFmtId="207" fontId="0" fillId="71" borderId="0" xfId="0" applyNumberFormat="1" applyFill="1"/>
    <xf numFmtId="207" fontId="0" fillId="0" borderId="0" xfId="0" applyNumberFormat="1"/>
    <xf numFmtId="0" fontId="0" fillId="0" borderId="0" xfId="0" applyFont="1" applyAlignment="1">
      <alignment horizontal="center" wrapText="1"/>
    </xf>
    <xf numFmtId="0" fontId="94" fillId="0" borderId="0" xfId="59213"/>
    <xf numFmtId="3" fontId="94" fillId="0" borderId="0" xfId="59213" applyNumberFormat="1"/>
    <xf numFmtId="0" fontId="94" fillId="0" borderId="0" xfId="59213"/>
    <xf numFmtId="1" fontId="90" fillId="68" borderId="40" xfId="59182" applyNumberFormat="1" applyFont="1" applyFill="1" applyBorder="1" applyAlignment="1">
      <alignment horizontal="center" vertical="center" wrapText="1"/>
    </xf>
    <xf numFmtId="3" fontId="0" fillId="0" borderId="0" xfId="0" applyNumberFormat="1"/>
    <xf numFmtId="3" fontId="91" fillId="67" borderId="41" xfId="59182" applyNumberFormat="1" applyFont="1" applyFill="1" applyBorder="1" applyAlignment="1">
      <alignment horizontal="center" vertical="center" wrapText="1"/>
    </xf>
  </cellXfs>
  <cellStyles count="59214">
    <cellStyle name="0mitP" xfId="1451" xr:uid="{00000000-0005-0000-0000-000000000000}"/>
    <cellStyle name="0ohneP" xfId="1452" xr:uid="{00000000-0005-0000-0000-000001000000}"/>
    <cellStyle name="10mitP" xfId="1453" xr:uid="{00000000-0005-0000-0000-000002000000}"/>
    <cellStyle name="12mitP" xfId="1454" xr:uid="{00000000-0005-0000-0000-000003000000}"/>
    <cellStyle name="12ohneP" xfId="1455" xr:uid="{00000000-0005-0000-0000-000004000000}"/>
    <cellStyle name="13mitP" xfId="1456" xr:uid="{00000000-0005-0000-0000-000005000000}"/>
    <cellStyle name="1mitP" xfId="1457" xr:uid="{00000000-0005-0000-0000-000006000000}"/>
    <cellStyle name="1ohneP" xfId="1458" xr:uid="{00000000-0005-0000-0000-000007000000}"/>
    <cellStyle name="20 % - Akzent1 2" xfId="1427" xr:uid="{00000000-0005-0000-0000-000008000000}"/>
    <cellStyle name="20 % - Akzent2 2" xfId="1428" xr:uid="{00000000-0005-0000-0000-000009000000}"/>
    <cellStyle name="20 % - Akzent3 2" xfId="1429" xr:uid="{00000000-0005-0000-0000-00000A000000}"/>
    <cellStyle name="20 % - Akzent4 2" xfId="1430" xr:uid="{00000000-0005-0000-0000-00000B000000}"/>
    <cellStyle name="20 % - Akzent5 2" xfId="1431" xr:uid="{00000000-0005-0000-0000-00000C000000}"/>
    <cellStyle name="20 % - Akzent6 2" xfId="1432" xr:uid="{00000000-0005-0000-0000-00000D000000}"/>
    <cellStyle name="20% - Accent1 2" xfId="111" xr:uid="{00000000-0005-0000-0000-00000F000000}"/>
    <cellStyle name="20% - Accent1 3" xfId="73" xr:uid="{00000000-0005-0000-0000-000010000000}"/>
    <cellStyle name="20% - Accent1 4" xfId="3987" xr:uid="{00000000-0005-0000-0000-000011000000}"/>
    <cellStyle name="20% - Accent1 5" xfId="3986" xr:uid="{00000000-0005-0000-0000-000012000000}"/>
    <cellStyle name="20% - Accent1 6" xfId="6" xr:uid="{00000000-0005-0000-0000-00000E000000}"/>
    <cellStyle name="20% - Accent2 2" xfId="112" xr:uid="{00000000-0005-0000-0000-000015000000}"/>
    <cellStyle name="20% - Accent2 3" xfId="74" xr:uid="{00000000-0005-0000-0000-000016000000}"/>
    <cellStyle name="20% - Accent2 4" xfId="3989" xr:uid="{00000000-0005-0000-0000-000017000000}"/>
    <cellStyle name="20% - Accent2 5" xfId="3988" xr:uid="{00000000-0005-0000-0000-000018000000}"/>
    <cellStyle name="20% - Accent2 6" xfId="7" xr:uid="{00000000-0005-0000-0000-000014000000}"/>
    <cellStyle name="20% - Accent3 2" xfId="113" xr:uid="{00000000-0005-0000-0000-00001B000000}"/>
    <cellStyle name="20% - Accent3 3" xfId="75" xr:uid="{00000000-0005-0000-0000-00001C000000}"/>
    <cellStyle name="20% - Accent3 4" xfId="3991" xr:uid="{00000000-0005-0000-0000-00001D000000}"/>
    <cellStyle name="20% - Accent3 5" xfId="3990" xr:uid="{00000000-0005-0000-0000-00001E000000}"/>
    <cellStyle name="20% - Accent3 6" xfId="8" xr:uid="{00000000-0005-0000-0000-00001A000000}"/>
    <cellStyle name="20% - Accent4 2" xfId="114" xr:uid="{00000000-0005-0000-0000-000021000000}"/>
    <cellStyle name="20% - Accent4 3" xfId="76" xr:uid="{00000000-0005-0000-0000-000022000000}"/>
    <cellStyle name="20% - Accent4 4" xfId="3993" xr:uid="{00000000-0005-0000-0000-000023000000}"/>
    <cellStyle name="20% - Accent4 5" xfId="3992" xr:uid="{00000000-0005-0000-0000-000024000000}"/>
    <cellStyle name="20% - Accent4 6" xfId="9" xr:uid="{00000000-0005-0000-0000-000020000000}"/>
    <cellStyle name="20% - Accent5 2" xfId="115" xr:uid="{00000000-0005-0000-0000-000027000000}"/>
    <cellStyle name="20% - Accent5 3" xfId="77" xr:uid="{00000000-0005-0000-0000-000028000000}"/>
    <cellStyle name="20% - Accent5 4" xfId="3995" xr:uid="{00000000-0005-0000-0000-000029000000}"/>
    <cellStyle name="20% - Accent5 5" xfId="3994" xr:uid="{00000000-0005-0000-0000-00002A000000}"/>
    <cellStyle name="20% - Accent5 6" xfId="10" xr:uid="{00000000-0005-0000-0000-000026000000}"/>
    <cellStyle name="20% - Accent6 2" xfId="116" xr:uid="{00000000-0005-0000-0000-00002D000000}"/>
    <cellStyle name="20% - Accent6 3" xfId="78" xr:uid="{00000000-0005-0000-0000-00002E000000}"/>
    <cellStyle name="20% - Accent6 4" xfId="3997" xr:uid="{00000000-0005-0000-0000-00002F000000}"/>
    <cellStyle name="20% - Accent6 5" xfId="3996" xr:uid="{00000000-0005-0000-0000-000030000000}"/>
    <cellStyle name="20% - Accent6 6" xfId="11" xr:uid="{00000000-0005-0000-0000-00002C000000}"/>
    <cellStyle name="20% - Akzent1" xfId="3998" xr:uid="{00000000-0005-0000-0000-000032000000}"/>
    <cellStyle name="20% - Akzent1 2" xfId="144" xr:uid="{00000000-0005-0000-0000-000033000000}"/>
    <cellStyle name="20% - Akzent1 2 2" xfId="1459" xr:uid="{00000000-0005-0000-0000-000034000000}"/>
    <cellStyle name="20% - Akzent1 2 2 2" xfId="2732" xr:uid="{00000000-0005-0000-0000-000035000000}"/>
    <cellStyle name="20% - Akzent1 2 2 2 2" xfId="3234" xr:uid="{00000000-0005-0000-0000-000036000000}"/>
    <cellStyle name="20% - Akzent1 2 2 2 2 2" xfId="5044" xr:uid="{00000000-0005-0000-0000-000037000000}"/>
    <cellStyle name="20% - Akzent1 2 2 2 2 2 2" xfId="7870" xr:uid="{00000000-0005-0000-0000-000038000000}"/>
    <cellStyle name="20% - Akzent1 2 2 2 2 2 2 2" xfId="13519" xr:uid="{00000000-0005-0000-0000-000039000000}"/>
    <cellStyle name="20% - Akzent1 2 2 2 2 2 2 2 2" xfId="24815" xr:uid="{00000000-0005-0000-0000-00003A000000}"/>
    <cellStyle name="20% - Akzent1 2 2 2 2 2 2 2 2 2" xfId="58703" xr:uid="{00000000-0005-0000-0000-00003B000000}"/>
    <cellStyle name="20% - Akzent1 2 2 2 2 2 2 2 3" xfId="47407" xr:uid="{00000000-0005-0000-0000-00003C000000}"/>
    <cellStyle name="20% - Akzent1 2 2 2 2 2 2 2 4" xfId="36111" xr:uid="{00000000-0005-0000-0000-00003D000000}"/>
    <cellStyle name="20% - Akzent1 2 2 2 2 2 2 3" xfId="19167" xr:uid="{00000000-0005-0000-0000-00003E000000}"/>
    <cellStyle name="20% - Akzent1 2 2 2 2 2 2 3 2" xfId="53055" xr:uid="{00000000-0005-0000-0000-00003F000000}"/>
    <cellStyle name="20% - Akzent1 2 2 2 2 2 2 4" xfId="41759" xr:uid="{00000000-0005-0000-0000-000040000000}"/>
    <cellStyle name="20% - Akzent1 2 2 2 2 2 2 5" xfId="30463" xr:uid="{00000000-0005-0000-0000-000041000000}"/>
    <cellStyle name="20% - Akzent1 2 2 2 2 2 3" xfId="10695" xr:uid="{00000000-0005-0000-0000-000042000000}"/>
    <cellStyle name="20% - Akzent1 2 2 2 2 2 3 2" xfId="21991" xr:uid="{00000000-0005-0000-0000-000043000000}"/>
    <cellStyle name="20% - Akzent1 2 2 2 2 2 3 2 2" xfId="55879" xr:uid="{00000000-0005-0000-0000-000044000000}"/>
    <cellStyle name="20% - Akzent1 2 2 2 2 2 3 3" xfId="44583" xr:uid="{00000000-0005-0000-0000-000045000000}"/>
    <cellStyle name="20% - Akzent1 2 2 2 2 2 3 4" xfId="33287" xr:uid="{00000000-0005-0000-0000-000046000000}"/>
    <cellStyle name="20% - Akzent1 2 2 2 2 2 4" xfId="16343" xr:uid="{00000000-0005-0000-0000-000047000000}"/>
    <cellStyle name="20% - Akzent1 2 2 2 2 2 4 2" xfId="50231" xr:uid="{00000000-0005-0000-0000-000048000000}"/>
    <cellStyle name="20% - Akzent1 2 2 2 2 2 5" xfId="38935" xr:uid="{00000000-0005-0000-0000-000049000000}"/>
    <cellStyle name="20% - Akzent1 2 2 2 2 2 6" xfId="27639" xr:uid="{00000000-0005-0000-0000-00004A000000}"/>
    <cellStyle name="20% - Akzent1 2 2 2 2 3" xfId="6362" xr:uid="{00000000-0005-0000-0000-00004B000000}"/>
    <cellStyle name="20% - Akzent1 2 2 2 2 3 2" xfId="12012" xr:uid="{00000000-0005-0000-0000-00004C000000}"/>
    <cellStyle name="20% - Akzent1 2 2 2 2 3 2 2" xfId="23308" xr:uid="{00000000-0005-0000-0000-00004D000000}"/>
    <cellStyle name="20% - Akzent1 2 2 2 2 3 2 2 2" xfId="57196" xr:uid="{00000000-0005-0000-0000-00004E000000}"/>
    <cellStyle name="20% - Akzent1 2 2 2 2 3 2 3" xfId="45900" xr:uid="{00000000-0005-0000-0000-00004F000000}"/>
    <cellStyle name="20% - Akzent1 2 2 2 2 3 2 4" xfId="34604" xr:uid="{00000000-0005-0000-0000-000050000000}"/>
    <cellStyle name="20% - Akzent1 2 2 2 2 3 3" xfId="17660" xr:uid="{00000000-0005-0000-0000-000051000000}"/>
    <cellStyle name="20% - Akzent1 2 2 2 2 3 3 2" xfId="51548" xr:uid="{00000000-0005-0000-0000-000052000000}"/>
    <cellStyle name="20% - Akzent1 2 2 2 2 3 4" xfId="40252" xr:uid="{00000000-0005-0000-0000-000053000000}"/>
    <cellStyle name="20% - Akzent1 2 2 2 2 3 5" xfId="28956" xr:uid="{00000000-0005-0000-0000-000054000000}"/>
    <cellStyle name="20% - Akzent1 2 2 2 2 4" xfId="9188" xr:uid="{00000000-0005-0000-0000-000055000000}"/>
    <cellStyle name="20% - Akzent1 2 2 2 2 4 2" xfId="20484" xr:uid="{00000000-0005-0000-0000-000056000000}"/>
    <cellStyle name="20% - Akzent1 2 2 2 2 4 2 2" xfId="54372" xr:uid="{00000000-0005-0000-0000-000057000000}"/>
    <cellStyle name="20% - Akzent1 2 2 2 2 4 3" xfId="43076" xr:uid="{00000000-0005-0000-0000-000058000000}"/>
    <cellStyle name="20% - Akzent1 2 2 2 2 4 4" xfId="31780" xr:uid="{00000000-0005-0000-0000-000059000000}"/>
    <cellStyle name="20% - Akzent1 2 2 2 2 5" xfId="14836" xr:uid="{00000000-0005-0000-0000-00005A000000}"/>
    <cellStyle name="20% - Akzent1 2 2 2 2 5 2" xfId="48724" xr:uid="{00000000-0005-0000-0000-00005B000000}"/>
    <cellStyle name="20% - Akzent1 2 2 2 2 6" xfId="37428" xr:uid="{00000000-0005-0000-0000-00005C000000}"/>
    <cellStyle name="20% - Akzent1 2 2 2 2 7" xfId="26132" xr:uid="{00000000-0005-0000-0000-00005D000000}"/>
    <cellStyle name="20% - Akzent1 2 2 2 3" xfId="4000" xr:uid="{00000000-0005-0000-0000-00005E000000}"/>
    <cellStyle name="20% - Akzent1 2 2 2 3 2" xfId="7097" xr:uid="{00000000-0005-0000-0000-00005F000000}"/>
    <cellStyle name="20% - Akzent1 2 2 2 3 2 2" xfId="12746" xr:uid="{00000000-0005-0000-0000-000060000000}"/>
    <cellStyle name="20% - Akzent1 2 2 2 3 2 2 2" xfId="24042" xr:uid="{00000000-0005-0000-0000-000061000000}"/>
    <cellStyle name="20% - Akzent1 2 2 2 3 2 2 2 2" xfId="57930" xr:uid="{00000000-0005-0000-0000-000062000000}"/>
    <cellStyle name="20% - Akzent1 2 2 2 3 2 2 3" xfId="46634" xr:uid="{00000000-0005-0000-0000-000063000000}"/>
    <cellStyle name="20% - Akzent1 2 2 2 3 2 2 4" xfId="35338" xr:uid="{00000000-0005-0000-0000-000064000000}"/>
    <cellStyle name="20% - Akzent1 2 2 2 3 2 3" xfId="18394" xr:uid="{00000000-0005-0000-0000-000065000000}"/>
    <cellStyle name="20% - Akzent1 2 2 2 3 2 3 2" xfId="52282" xr:uid="{00000000-0005-0000-0000-000066000000}"/>
    <cellStyle name="20% - Akzent1 2 2 2 3 2 4" xfId="40986" xr:uid="{00000000-0005-0000-0000-000067000000}"/>
    <cellStyle name="20% - Akzent1 2 2 2 3 2 5" xfId="29690" xr:uid="{00000000-0005-0000-0000-000068000000}"/>
    <cellStyle name="20% - Akzent1 2 2 2 3 3" xfId="9922" xr:uid="{00000000-0005-0000-0000-000069000000}"/>
    <cellStyle name="20% - Akzent1 2 2 2 3 3 2" xfId="21218" xr:uid="{00000000-0005-0000-0000-00006A000000}"/>
    <cellStyle name="20% - Akzent1 2 2 2 3 3 2 2" xfId="55106" xr:uid="{00000000-0005-0000-0000-00006B000000}"/>
    <cellStyle name="20% - Akzent1 2 2 2 3 3 3" xfId="43810" xr:uid="{00000000-0005-0000-0000-00006C000000}"/>
    <cellStyle name="20% - Akzent1 2 2 2 3 3 4" xfId="32514" xr:uid="{00000000-0005-0000-0000-00006D000000}"/>
    <cellStyle name="20% - Akzent1 2 2 2 3 4" xfId="15570" xr:uid="{00000000-0005-0000-0000-00006E000000}"/>
    <cellStyle name="20% - Akzent1 2 2 2 3 4 2" xfId="49458" xr:uid="{00000000-0005-0000-0000-00006F000000}"/>
    <cellStyle name="20% - Akzent1 2 2 2 3 5" xfId="38162" xr:uid="{00000000-0005-0000-0000-000070000000}"/>
    <cellStyle name="20% - Akzent1 2 2 2 3 6" xfId="26866" xr:uid="{00000000-0005-0000-0000-000071000000}"/>
    <cellStyle name="20% - Akzent1 2 2 2 4" xfId="5862" xr:uid="{00000000-0005-0000-0000-000072000000}"/>
    <cellStyle name="20% - Akzent1 2 2 2 4 2" xfId="11512" xr:uid="{00000000-0005-0000-0000-000073000000}"/>
    <cellStyle name="20% - Akzent1 2 2 2 4 2 2" xfId="22808" xr:uid="{00000000-0005-0000-0000-000074000000}"/>
    <cellStyle name="20% - Akzent1 2 2 2 4 2 2 2" xfId="56696" xr:uid="{00000000-0005-0000-0000-000075000000}"/>
    <cellStyle name="20% - Akzent1 2 2 2 4 2 3" xfId="45400" xr:uid="{00000000-0005-0000-0000-000076000000}"/>
    <cellStyle name="20% - Akzent1 2 2 2 4 2 4" xfId="34104" xr:uid="{00000000-0005-0000-0000-000077000000}"/>
    <cellStyle name="20% - Akzent1 2 2 2 4 3" xfId="17160" xr:uid="{00000000-0005-0000-0000-000078000000}"/>
    <cellStyle name="20% - Akzent1 2 2 2 4 3 2" xfId="51048" xr:uid="{00000000-0005-0000-0000-000079000000}"/>
    <cellStyle name="20% - Akzent1 2 2 2 4 4" xfId="39752" xr:uid="{00000000-0005-0000-0000-00007A000000}"/>
    <cellStyle name="20% - Akzent1 2 2 2 4 5" xfId="28456" xr:uid="{00000000-0005-0000-0000-00007B000000}"/>
    <cellStyle name="20% - Akzent1 2 2 2 5" xfId="8688" xr:uid="{00000000-0005-0000-0000-00007C000000}"/>
    <cellStyle name="20% - Akzent1 2 2 2 5 2" xfId="19984" xr:uid="{00000000-0005-0000-0000-00007D000000}"/>
    <cellStyle name="20% - Akzent1 2 2 2 5 2 2" xfId="53872" xr:uid="{00000000-0005-0000-0000-00007E000000}"/>
    <cellStyle name="20% - Akzent1 2 2 2 5 3" xfId="42576" xr:uid="{00000000-0005-0000-0000-00007F000000}"/>
    <cellStyle name="20% - Akzent1 2 2 2 5 4" xfId="31280" xr:uid="{00000000-0005-0000-0000-000080000000}"/>
    <cellStyle name="20% - Akzent1 2 2 2 6" xfId="14336" xr:uid="{00000000-0005-0000-0000-000081000000}"/>
    <cellStyle name="20% - Akzent1 2 2 2 6 2" xfId="48224" xr:uid="{00000000-0005-0000-0000-000082000000}"/>
    <cellStyle name="20% - Akzent1 2 2 2 7" xfId="36928" xr:uid="{00000000-0005-0000-0000-000083000000}"/>
    <cellStyle name="20% - Akzent1 2 2 2 8" xfId="25632" xr:uid="{00000000-0005-0000-0000-000084000000}"/>
    <cellStyle name="20% - Akzent1 2 2 3" xfId="2988" xr:uid="{00000000-0005-0000-0000-000085000000}"/>
    <cellStyle name="20% - Akzent1 2 2 3 2" xfId="5043" xr:uid="{00000000-0005-0000-0000-000086000000}"/>
    <cellStyle name="20% - Akzent1 2 2 3 2 2" xfId="7869" xr:uid="{00000000-0005-0000-0000-000087000000}"/>
    <cellStyle name="20% - Akzent1 2 2 3 2 2 2" xfId="13518" xr:uid="{00000000-0005-0000-0000-000088000000}"/>
    <cellStyle name="20% - Akzent1 2 2 3 2 2 2 2" xfId="24814" xr:uid="{00000000-0005-0000-0000-000089000000}"/>
    <cellStyle name="20% - Akzent1 2 2 3 2 2 2 2 2" xfId="58702" xr:uid="{00000000-0005-0000-0000-00008A000000}"/>
    <cellStyle name="20% - Akzent1 2 2 3 2 2 2 3" xfId="47406" xr:uid="{00000000-0005-0000-0000-00008B000000}"/>
    <cellStyle name="20% - Akzent1 2 2 3 2 2 2 4" xfId="36110" xr:uid="{00000000-0005-0000-0000-00008C000000}"/>
    <cellStyle name="20% - Akzent1 2 2 3 2 2 3" xfId="19166" xr:uid="{00000000-0005-0000-0000-00008D000000}"/>
    <cellStyle name="20% - Akzent1 2 2 3 2 2 3 2" xfId="53054" xr:uid="{00000000-0005-0000-0000-00008E000000}"/>
    <cellStyle name="20% - Akzent1 2 2 3 2 2 4" xfId="41758" xr:uid="{00000000-0005-0000-0000-00008F000000}"/>
    <cellStyle name="20% - Akzent1 2 2 3 2 2 5" xfId="30462" xr:uid="{00000000-0005-0000-0000-000090000000}"/>
    <cellStyle name="20% - Akzent1 2 2 3 2 3" xfId="10694" xr:uid="{00000000-0005-0000-0000-000091000000}"/>
    <cellStyle name="20% - Akzent1 2 2 3 2 3 2" xfId="21990" xr:uid="{00000000-0005-0000-0000-000092000000}"/>
    <cellStyle name="20% - Akzent1 2 2 3 2 3 2 2" xfId="55878" xr:uid="{00000000-0005-0000-0000-000093000000}"/>
    <cellStyle name="20% - Akzent1 2 2 3 2 3 3" xfId="44582" xr:uid="{00000000-0005-0000-0000-000094000000}"/>
    <cellStyle name="20% - Akzent1 2 2 3 2 3 4" xfId="33286" xr:uid="{00000000-0005-0000-0000-000095000000}"/>
    <cellStyle name="20% - Akzent1 2 2 3 2 4" xfId="16342" xr:uid="{00000000-0005-0000-0000-000096000000}"/>
    <cellStyle name="20% - Akzent1 2 2 3 2 4 2" xfId="50230" xr:uid="{00000000-0005-0000-0000-000097000000}"/>
    <cellStyle name="20% - Akzent1 2 2 3 2 5" xfId="38934" xr:uid="{00000000-0005-0000-0000-000098000000}"/>
    <cellStyle name="20% - Akzent1 2 2 3 2 6" xfId="27638" xr:uid="{00000000-0005-0000-0000-000099000000}"/>
    <cellStyle name="20% - Akzent1 2 2 3 3" xfId="6116" xr:uid="{00000000-0005-0000-0000-00009A000000}"/>
    <cellStyle name="20% - Akzent1 2 2 3 3 2" xfId="11766" xr:uid="{00000000-0005-0000-0000-00009B000000}"/>
    <cellStyle name="20% - Akzent1 2 2 3 3 2 2" xfId="23062" xr:uid="{00000000-0005-0000-0000-00009C000000}"/>
    <cellStyle name="20% - Akzent1 2 2 3 3 2 2 2" xfId="56950" xr:uid="{00000000-0005-0000-0000-00009D000000}"/>
    <cellStyle name="20% - Akzent1 2 2 3 3 2 3" xfId="45654" xr:uid="{00000000-0005-0000-0000-00009E000000}"/>
    <cellStyle name="20% - Akzent1 2 2 3 3 2 4" xfId="34358" xr:uid="{00000000-0005-0000-0000-00009F000000}"/>
    <cellStyle name="20% - Akzent1 2 2 3 3 3" xfId="17414" xr:uid="{00000000-0005-0000-0000-0000A0000000}"/>
    <cellStyle name="20% - Akzent1 2 2 3 3 3 2" xfId="51302" xr:uid="{00000000-0005-0000-0000-0000A1000000}"/>
    <cellStyle name="20% - Akzent1 2 2 3 3 4" xfId="40006" xr:uid="{00000000-0005-0000-0000-0000A2000000}"/>
    <cellStyle name="20% - Akzent1 2 2 3 3 5" xfId="28710" xr:uid="{00000000-0005-0000-0000-0000A3000000}"/>
    <cellStyle name="20% - Akzent1 2 2 3 4" xfId="8942" xr:uid="{00000000-0005-0000-0000-0000A4000000}"/>
    <cellStyle name="20% - Akzent1 2 2 3 4 2" xfId="20238" xr:uid="{00000000-0005-0000-0000-0000A5000000}"/>
    <cellStyle name="20% - Akzent1 2 2 3 4 2 2" xfId="54126" xr:uid="{00000000-0005-0000-0000-0000A6000000}"/>
    <cellStyle name="20% - Akzent1 2 2 3 4 3" xfId="42830" xr:uid="{00000000-0005-0000-0000-0000A7000000}"/>
    <cellStyle name="20% - Akzent1 2 2 3 4 4" xfId="31534" xr:uid="{00000000-0005-0000-0000-0000A8000000}"/>
    <cellStyle name="20% - Akzent1 2 2 3 5" xfId="14590" xr:uid="{00000000-0005-0000-0000-0000A9000000}"/>
    <cellStyle name="20% - Akzent1 2 2 3 5 2" xfId="48478" xr:uid="{00000000-0005-0000-0000-0000AA000000}"/>
    <cellStyle name="20% - Akzent1 2 2 3 6" xfId="37182" xr:uid="{00000000-0005-0000-0000-0000AB000000}"/>
    <cellStyle name="20% - Akzent1 2 2 3 7" xfId="25886" xr:uid="{00000000-0005-0000-0000-0000AC000000}"/>
    <cellStyle name="20% - Akzent1 2 2 4" xfId="3999" xr:uid="{00000000-0005-0000-0000-0000AD000000}"/>
    <cellStyle name="20% - Akzent1 2 2 4 2" xfId="7096" xr:uid="{00000000-0005-0000-0000-0000AE000000}"/>
    <cellStyle name="20% - Akzent1 2 2 4 2 2" xfId="12745" xr:uid="{00000000-0005-0000-0000-0000AF000000}"/>
    <cellStyle name="20% - Akzent1 2 2 4 2 2 2" xfId="24041" xr:uid="{00000000-0005-0000-0000-0000B0000000}"/>
    <cellStyle name="20% - Akzent1 2 2 4 2 2 2 2" xfId="57929" xr:uid="{00000000-0005-0000-0000-0000B1000000}"/>
    <cellStyle name="20% - Akzent1 2 2 4 2 2 3" xfId="46633" xr:uid="{00000000-0005-0000-0000-0000B2000000}"/>
    <cellStyle name="20% - Akzent1 2 2 4 2 2 4" xfId="35337" xr:uid="{00000000-0005-0000-0000-0000B3000000}"/>
    <cellStyle name="20% - Akzent1 2 2 4 2 3" xfId="18393" xr:uid="{00000000-0005-0000-0000-0000B4000000}"/>
    <cellStyle name="20% - Akzent1 2 2 4 2 3 2" xfId="52281" xr:uid="{00000000-0005-0000-0000-0000B5000000}"/>
    <cellStyle name="20% - Akzent1 2 2 4 2 4" xfId="40985" xr:uid="{00000000-0005-0000-0000-0000B6000000}"/>
    <cellStyle name="20% - Akzent1 2 2 4 2 5" xfId="29689" xr:uid="{00000000-0005-0000-0000-0000B7000000}"/>
    <cellStyle name="20% - Akzent1 2 2 4 3" xfId="9921" xr:uid="{00000000-0005-0000-0000-0000B8000000}"/>
    <cellStyle name="20% - Akzent1 2 2 4 3 2" xfId="21217" xr:uid="{00000000-0005-0000-0000-0000B9000000}"/>
    <cellStyle name="20% - Akzent1 2 2 4 3 2 2" xfId="55105" xr:uid="{00000000-0005-0000-0000-0000BA000000}"/>
    <cellStyle name="20% - Akzent1 2 2 4 3 3" xfId="43809" xr:uid="{00000000-0005-0000-0000-0000BB000000}"/>
    <cellStyle name="20% - Akzent1 2 2 4 3 4" xfId="32513" xr:uid="{00000000-0005-0000-0000-0000BC000000}"/>
    <cellStyle name="20% - Akzent1 2 2 4 4" xfId="15569" xr:uid="{00000000-0005-0000-0000-0000BD000000}"/>
    <cellStyle name="20% - Akzent1 2 2 4 4 2" xfId="49457" xr:uid="{00000000-0005-0000-0000-0000BE000000}"/>
    <cellStyle name="20% - Akzent1 2 2 4 5" xfId="38161" xr:uid="{00000000-0005-0000-0000-0000BF000000}"/>
    <cellStyle name="20% - Akzent1 2 2 4 6" xfId="26865" xr:uid="{00000000-0005-0000-0000-0000C0000000}"/>
    <cellStyle name="20% - Akzent1 2 2 5" xfId="5616" xr:uid="{00000000-0005-0000-0000-0000C1000000}"/>
    <cellStyle name="20% - Akzent1 2 2 5 2" xfId="11266" xr:uid="{00000000-0005-0000-0000-0000C2000000}"/>
    <cellStyle name="20% - Akzent1 2 2 5 2 2" xfId="22562" xr:uid="{00000000-0005-0000-0000-0000C3000000}"/>
    <cellStyle name="20% - Akzent1 2 2 5 2 2 2" xfId="56450" xr:uid="{00000000-0005-0000-0000-0000C4000000}"/>
    <cellStyle name="20% - Akzent1 2 2 5 2 3" xfId="45154" xr:uid="{00000000-0005-0000-0000-0000C5000000}"/>
    <cellStyle name="20% - Akzent1 2 2 5 2 4" xfId="33858" xr:uid="{00000000-0005-0000-0000-0000C6000000}"/>
    <cellStyle name="20% - Akzent1 2 2 5 3" xfId="16914" xr:uid="{00000000-0005-0000-0000-0000C7000000}"/>
    <cellStyle name="20% - Akzent1 2 2 5 3 2" xfId="50802" xr:uid="{00000000-0005-0000-0000-0000C8000000}"/>
    <cellStyle name="20% - Akzent1 2 2 5 4" xfId="39506" xr:uid="{00000000-0005-0000-0000-0000C9000000}"/>
    <cellStyle name="20% - Akzent1 2 2 5 5" xfId="28210" xr:uid="{00000000-0005-0000-0000-0000CA000000}"/>
    <cellStyle name="20% - Akzent1 2 2 6" xfId="8442" xr:uid="{00000000-0005-0000-0000-0000CB000000}"/>
    <cellStyle name="20% - Akzent1 2 2 6 2" xfId="19738" xr:uid="{00000000-0005-0000-0000-0000CC000000}"/>
    <cellStyle name="20% - Akzent1 2 2 6 2 2" xfId="53626" xr:uid="{00000000-0005-0000-0000-0000CD000000}"/>
    <cellStyle name="20% - Akzent1 2 2 6 3" xfId="42330" xr:uid="{00000000-0005-0000-0000-0000CE000000}"/>
    <cellStyle name="20% - Akzent1 2 2 6 4" xfId="31034" xr:uid="{00000000-0005-0000-0000-0000CF000000}"/>
    <cellStyle name="20% - Akzent1 2 2 7" xfId="14090" xr:uid="{00000000-0005-0000-0000-0000D0000000}"/>
    <cellStyle name="20% - Akzent1 2 2 7 2" xfId="47978" xr:uid="{00000000-0005-0000-0000-0000D1000000}"/>
    <cellStyle name="20% - Akzent1 2 2 8" xfId="36682" xr:uid="{00000000-0005-0000-0000-0000D2000000}"/>
    <cellStyle name="20% - Akzent1 2 2 9" xfId="25386" xr:uid="{00000000-0005-0000-0000-0000D3000000}"/>
    <cellStyle name="20% - Akzent1 3" xfId="1460" xr:uid="{00000000-0005-0000-0000-0000D4000000}"/>
    <cellStyle name="20% - Akzent2" xfId="4001" xr:uid="{00000000-0005-0000-0000-0000D5000000}"/>
    <cellStyle name="20% - Akzent2 2" xfId="145" xr:uid="{00000000-0005-0000-0000-0000D6000000}"/>
    <cellStyle name="20% - Akzent3" xfId="4002" xr:uid="{00000000-0005-0000-0000-0000D7000000}"/>
    <cellStyle name="20% - Akzent3 2" xfId="146" xr:uid="{00000000-0005-0000-0000-0000D8000000}"/>
    <cellStyle name="20% - Akzent4" xfId="4003" xr:uid="{00000000-0005-0000-0000-0000D9000000}"/>
    <cellStyle name="20% - Akzent4 2" xfId="147" xr:uid="{00000000-0005-0000-0000-0000DA000000}"/>
    <cellStyle name="20% - Akzent5" xfId="4004" xr:uid="{00000000-0005-0000-0000-0000DB000000}"/>
    <cellStyle name="20% - Akzent5 2" xfId="148" xr:uid="{00000000-0005-0000-0000-0000DC000000}"/>
    <cellStyle name="20% - Akzent6" xfId="4005" xr:uid="{00000000-0005-0000-0000-0000DD000000}"/>
    <cellStyle name="20% - Akzent6 2" xfId="149" xr:uid="{00000000-0005-0000-0000-0000DE000000}"/>
    <cellStyle name="2mitP" xfId="1461" xr:uid="{00000000-0005-0000-0000-0000DF000000}"/>
    <cellStyle name="2ohneP" xfId="1462" xr:uid="{00000000-0005-0000-0000-0000E0000000}"/>
    <cellStyle name="2x indented GHG Textfiels" xfId="188" xr:uid="{00000000-0005-0000-0000-0000E1000000}"/>
    <cellStyle name="2x indented GHG Textfiels 2" xfId="422" xr:uid="{00000000-0005-0000-0000-0000E2000000}"/>
    <cellStyle name="2x indented GHG Textfiels 2 2" xfId="609" xr:uid="{00000000-0005-0000-0000-0000E3000000}"/>
    <cellStyle name="2x indented GHG Textfiels 2 3" xfId="1463" xr:uid="{00000000-0005-0000-0000-0000E4000000}"/>
    <cellStyle name="2x indented GHG Textfiels 3" xfId="528" xr:uid="{00000000-0005-0000-0000-0000E5000000}"/>
    <cellStyle name="2x indented GHG Textfiels 4" xfId="1450" xr:uid="{00000000-0005-0000-0000-0000E6000000}"/>
    <cellStyle name="2x indented GHG Textfiels 4 2" xfId="4008" xr:uid="{00000000-0005-0000-0000-0000E7000000}"/>
    <cellStyle name="2x indented GHG Textfiels 4 3" xfId="4007" xr:uid="{00000000-0005-0000-0000-0000E8000000}"/>
    <cellStyle name="2x indented GHG Textfiels 5" xfId="4006" xr:uid="{00000000-0005-0000-0000-0000E9000000}"/>
    <cellStyle name="2x indented GHG Textfiels_Daten" xfId="4009" xr:uid="{00000000-0005-0000-0000-0000EA000000}"/>
    <cellStyle name="3mitP" xfId="1464" xr:uid="{00000000-0005-0000-0000-0000EB000000}"/>
    <cellStyle name="3ohneP" xfId="1465" xr:uid="{00000000-0005-0000-0000-0000EC000000}"/>
    <cellStyle name="40 % - Akzent1 2" xfId="1433" xr:uid="{00000000-0005-0000-0000-0000ED000000}"/>
    <cellStyle name="40 % - Akzent2 2" xfId="1434" xr:uid="{00000000-0005-0000-0000-0000EE000000}"/>
    <cellStyle name="40 % - Akzent3 2" xfId="1435" xr:uid="{00000000-0005-0000-0000-0000EF000000}"/>
    <cellStyle name="40 % - Akzent4 2" xfId="1436" xr:uid="{00000000-0005-0000-0000-0000F0000000}"/>
    <cellStyle name="40 % - Akzent5 2" xfId="1437" xr:uid="{00000000-0005-0000-0000-0000F1000000}"/>
    <cellStyle name="40 % - Akzent6 2" xfId="1438" xr:uid="{00000000-0005-0000-0000-0000F2000000}"/>
    <cellStyle name="40% - Accent1 2" xfId="117" xr:uid="{00000000-0005-0000-0000-0000F4000000}"/>
    <cellStyle name="40% - Accent1 3" xfId="79" xr:uid="{00000000-0005-0000-0000-0000F5000000}"/>
    <cellStyle name="40% - Accent1 4" xfId="4011" xr:uid="{00000000-0005-0000-0000-0000F6000000}"/>
    <cellStyle name="40% - Accent1 5" xfId="4010" xr:uid="{00000000-0005-0000-0000-0000F7000000}"/>
    <cellStyle name="40% - Accent1 6" xfId="12" xr:uid="{00000000-0005-0000-0000-0000F3000000}"/>
    <cellStyle name="40% - Accent2 2" xfId="118" xr:uid="{00000000-0005-0000-0000-0000FA000000}"/>
    <cellStyle name="40% - Accent2 3" xfId="80" xr:uid="{00000000-0005-0000-0000-0000FB000000}"/>
    <cellStyle name="40% - Accent2 4" xfId="4013" xr:uid="{00000000-0005-0000-0000-0000FC000000}"/>
    <cellStyle name="40% - Accent2 5" xfId="4012" xr:uid="{00000000-0005-0000-0000-0000FD000000}"/>
    <cellStyle name="40% - Accent2 6" xfId="13" xr:uid="{00000000-0005-0000-0000-0000F9000000}"/>
    <cellStyle name="40% - Accent3 2" xfId="119" xr:uid="{00000000-0005-0000-0000-000000010000}"/>
    <cellStyle name="40% - Accent3 3" xfId="81" xr:uid="{00000000-0005-0000-0000-000001010000}"/>
    <cellStyle name="40% - Accent3 4" xfId="4015" xr:uid="{00000000-0005-0000-0000-000002010000}"/>
    <cellStyle name="40% - Accent3 5" xfId="4014" xr:uid="{00000000-0005-0000-0000-000003010000}"/>
    <cellStyle name="40% - Accent3 6" xfId="14" xr:uid="{00000000-0005-0000-0000-0000FF000000}"/>
    <cellStyle name="40% - Accent4 2" xfId="120" xr:uid="{00000000-0005-0000-0000-000006010000}"/>
    <cellStyle name="40% - Accent4 3" xfId="82" xr:uid="{00000000-0005-0000-0000-000007010000}"/>
    <cellStyle name="40% - Accent4 4" xfId="4017" xr:uid="{00000000-0005-0000-0000-000008010000}"/>
    <cellStyle name="40% - Accent4 5" xfId="4016" xr:uid="{00000000-0005-0000-0000-000009010000}"/>
    <cellStyle name="40% - Accent4 6" xfId="15" xr:uid="{00000000-0005-0000-0000-000005010000}"/>
    <cellStyle name="40% - Accent5 2" xfId="121" xr:uid="{00000000-0005-0000-0000-00000C010000}"/>
    <cellStyle name="40% - Accent5 3" xfId="83" xr:uid="{00000000-0005-0000-0000-00000D010000}"/>
    <cellStyle name="40% - Accent5 4" xfId="4019" xr:uid="{00000000-0005-0000-0000-00000E010000}"/>
    <cellStyle name="40% - Accent5 5" xfId="4018" xr:uid="{00000000-0005-0000-0000-00000F010000}"/>
    <cellStyle name="40% - Accent5 6" xfId="16" xr:uid="{00000000-0005-0000-0000-00000B010000}"/>
    <cellStyle name="40% - Accent6 2" xfId="122" xr:uid="{00000000-0005-0000-0000-000012010000}"/>
    <cellStyle name="40% - Accent6 3" xfId="84" xr:uid="{00000000-0005-0000-0000-000013010000}"/>
    <cellStyle name="40% - Accent6 4" xfId="4021" xr:uid="{00000000-0005-0000-0000-000014010000}"/>
    <cellStyle name="40% - Accent6 5" xfId="4020" xr:uid="{00000000-0005-0000-0000-000015010000}"/>
    <cellStyle name="40% - Accent6 6" xfId="17" xr:uid="{00000000-0005-0000-0000-000011010000}"/>
    <cellStyle name="40% - Akzent1" xfId="4022" xr:uid="{00000000-0005-0000-0000-000017010000}"/>
    <cellStyle name="40% - Akzent1 2" xfId="150" xr:uid="{00000000-0005-0000-0000-000018010000}"/>
    <cellStyle name="40% - Akzent2" xfId="4023" xr:uid="{00000000-0005-0000-0000-000019010000}"/>
    <cellStyle name="40% - Akzent2 2" xfId="151" xr:uid="{00000000-0005-0000-0000-00001A010000}"/>
    <cellStyle name="40% - Akzent3" xfId="4024" xr:uid="{00000000-0005-0000-0000-00001B010000}"/>
    <cellStyle name="40% - Akzent3 2" xfId="152" xr:uid="{00000000-0005-0000-0000-00001C010000}"/>
    <cellStyle name="40% - Akzent4" xfId="4025" xr:uid="{00000000-0005-0000-0000-00001D010000}"/>
    <cellStyle name="40% - Akzent4 2" xfId="153" xr:uid="{00000000-0005-0000-0000-00001E010000}"/>
    <cellStyle name="40% - Akzent5" xfId="4026" xr:uid="{00000000-0005-0000-0000-00001F010000}"/>
    <cellStyle name="40% - Akzent5 2" xfId="154" xr:uid="{00000000-0005-0000-0000-000020010000}"/>
    <cellStyle name="40% - Akzent6" xfId="4027" xr:uid="{00000000-0005-0000-0000-000021010000}"/>
    <cellStyle name="40% - Akzent6 2" xfId="155" xr:uid="{00000000-0005-0000-0000-000022010000}"/>
    <cellStyle name="4mitP" xfId="1467" xr:uid="{00000000-0005-0000-0000-000023010000}"/>
    <cellStyle name="4ohneP" xfId="1468" xr:uid="{00000000-0005-0000-0000-000024010000}"/>
    <cellStyle name="5x indented GHG Textfiels" xfId="189" xr:uid="{00000000-0005-0000-0000-000025010000}"/>
    <cellStyle name="5x indented GHG Textfiels 2" xfId="4029" xr:uid="{00000000-0005-0000-0000-000026010000}"/>
    <cellStyle name="5x indented GHG Textfiels 3" xfId="4028" xr:uid="{00000000-0005-0000-0000-000027010000}"/>
    <cellStyle name="5x indented GHG Textfiels_Daten" xfId="4030" xr:uid="{00000000-0005-0000-0000-000028010000}"/>
    <cellStyle name="60 % - Akzent1 2" xfId="1439" xr:uid="{00000000-0005-0000-0000-000029010000}"/>
    <cellStyle name="60 % - Akzent2 2" xfId="277" xr:uid="{00000000-0005-0000-0000-00002A010000}"/>
    <cellStyle name="60 % - Akzent2 2 2" xfId="4032" xr:uid="{00000000-0005-0000-0000-00002B010000}"/>
    <cellStyle name="60 % - Akzent2 2 3" xfId="4031" xr:uid="{00000000-0005-0000-0000-00002C010000}"/>
    <cellStyle name="60 % - Akzent2 3" xfId="1440" xr:uid="{00000000-0005-0000-0000-00002D010000}"/>
    <cellStyle name="60 % - Akzent3 2" xfId="1441" xr:uid="{00000000-0005-0000-0000-00002E010000}"/>
    <cellStyle name="60 % - Akzent4 2" xfId="1442" xr:uid="{00000000-0005-0000-0000-00002F010000}"/>
    <cellStyle name="60 % - Akzent5 2" xfId="1443" xr:uid="{00000000-0005-0000-0000-000030010000}"/>
    <cellStyle name="60 % - Akzent6 2" xfId="1444" xr:uid="{00000000-0005-0000-0000-000031010000}"/>
    <cellStyle name="60% - Accent1 2" xfId="4034" xr:uid="{00000000-0005-0000-0000-000033010000}"/>
    <cellStyle name="60% - Accent1 3" xfId="4033" xr:uid="{00000000-0005-0000-0000-000034010000}"/>
    <cellStyle name="60% - Accent1 4" xfId="18" xr:uid="{00000000-0005-0000-0000-000032010000}"/>
    <cellStyle name="60% - Accent2 2" xfId="4036" xr:uid="{00000000-0005-0000-0000-000037010000}"/>
    <cellStyle name="60% - Accent2 3" xfId="4035" xr:uid="{00000000-0005-0000-0000-000038010000}"/>
    <cellStyle name="60% - Accent2 4" xfId="19" xr:uid="{00000000-0005-0000-0000-000036010000}"/>
    <cellStyle name="60% - Accent3 2" xfId="4038" xr:uid="{00000000-0005-0000-0000-00003B010000}"/>
    <cellStyle name="60% - Accent3 3" xfId="4037" xr:uid="{00000000-0005-0000-0000-00003C010000}"/>
    <cellStyle name="60% - Accent3 4" xfId="20" xr:uid="{00000000-0005-0000-0000-00003A010000}"/>
    <cellStyle name="60% - Accent4 2" xfId="4040" xr:uid="{00000000-0005-0000-0000-00003F010000}"/>
    <cellStyle name="60% - Accent4 3" xfId="4039" xr:uid="{00000000-0005-0000-0000-000040010000}"/>
    <cellStyle name="60% - Accent4 4" xfId="21" xr:uid="{00000000-0005-0000-0000-00003E010000}"/>
    <cellStyle name="60% - Accent5 2" xfId="4042" xr:uid="{00000000-0005-0000-0000-000043010000}"/>
    <cellStyle name="60% - Accent5 3" xfId="4041" xr:uid="{00000000-0005-0000-0000-000044010000}"/>
    <cellStyle name="60% - Accent5 4" xfId="22" xr:uid="{00000000-0005-0000-0000-000042010000}"/>
    <cellStyle name="60% - Accent6 2" xfId="4044" xr:uid="{00000000-0005-0000-0000-000047010000}"/>
    <cellStyle name="60% - Accent6 3" xfId="4043" xr:uid="{00000000-0005-0000-0000-000048010000}"/>
    <cellStyle name="60% - Accent6 4" xfId="23" xr:uid="{00000000-0005-0000-0000-000046010000}"/>
    <cellStyle name="60% - Akzent1" xfId="4045" xr:uid="{00000000-0005-0000-0000-00004A010000}"/>
    <cellStyle name="60% - Akzent1 2" xfId="156" xr:uid="{00000000-0005-0000-0000-00004B010000}"/>
    <cellStyle name="60% - Akzent2" xfId="4046" xr:uid="{00000000-0005-0000-0000-00004C010000}"/>
    <cellStyle name="60% - Akzent2 2" xfId="157" xr:uid="{00000000-0005-0000-0000-00004D010000}"/>
    <cellStyle name="60% - Akzent3" xfId="4047" xr:uid="{00000000-0005-0000-0000-00004E010000}"/>
    <cellStyle name="60% - Akzent3 2" xfId="158" xr:uid="{00000000-0005-0000-0000-00004F010000}"/>
    <cellStyle name="60% - Akzent4" xfId="4048" xr:uid="{00000000-0005-0000-0000-000050010000}"/>
    <cellStyle name="60% - Akzent4 2" xfId="159" xr:uid="{00000000-0005-0000-0000-000051010000}"/>
    <cellStyle name="60% - Akzent5" xfId="4049" xr:uid="{00000000-0005-0000-0000-000052010000}"/>
    <cellStyle name="60% - Akzent5 2" xfId="160" xr:uid="{00000000-0005-0000-0000-000053010000}"/>
    <cellStyle name="60% - Akzent6" xfId="4050" xr:uid="{00000000-0005-0000-0000-000054010000}"/>
    <cellStyle name="60% - Akzent6 2" xfId="161" xr:uid="{00000000-0005-0000-0000-000055010000}"/>
    <cellStyle name="6mitP" xfId="1472" xr:uid="{00000000-0005-0000-0000-000056010000}"/>
    <cellStyle name="6ohneP" xfId="1473" xr:uid="{00000000-0005-0000-0000-000057010000}"/>
    <cellStyle name="7mitP" xfId="1474" xr:uid="{00000000-0005-0000-0000-000058010000}"/>
    <cellStyle name="9mitP" xfId="1475" xr:uid="{00000000-0005-0000-0000-000059010000}"/>
    <cellStyle name="9ohneP" xfId="1476" xr:uid="{00000000-0005-0000-0000-00005A010000}"/>
    <cellStyle name="A4 Auto Format" xfId="24" xr:uid="{00000000-0005-0000-0000-00005B010000}"/>
    <cellStyle name="A4 Auto Format 2" xfId="25" xr:uid="{00000000-0005-0000-0000-00005C010000}"/>
    <cellStyle name="A4 Auto Format 3" xfId="107" xr:uid="{00000000-0005-0000-0000-00005D010000}"/>
    <cellStyle name="A4 Auto Format 3 2" xfId="197" xr:uid="{00000000-0005-0000-0000-00005E010000}"/>
    <cellStyle name="A4 Gg" xfId="1477" xr:uid="{00000000-0005-0000-0000-00005F010000}"/>
    <cellStyle name="A4 kg" xfId="1478" xr:uid="{00000000-0005-0000-0000-000060010000}"/>
    <cellStyle name="A4 kt" xfId="1479" xr:uid="{00000000-0005-0000-0000-000061010000}"/>
    <cellStyle name="A4 No Format" xfId="26" xr:uid="{00000000-0005-0000-0000-000062010000}"/>
    <cellStyle name="A4 No Format 2" xfId="108" xr:uid="{00000000-0005-0000-0000-000063010000}"/>
    <cellStyle name="A4 No Format 2 2" xfId="198" xr:uid="{00000000-0005-0000-0000-000064010000}"/>
    <cellStyle name="A4 Normal" xfId="27" xr:uid="{00000000-0005-0000-0000-000065010000}"/>
    <cellStyle name="A4 Normal 2" xfId="28" xr:uid="{00000000-0005-0000-0000-000066010000}"/>
    <cellStyle name="A4 Normal 3" xfId="109" xr:uid="{00000000-0005-0000-0000-000067010000}"/>
    <cellStyle name="A4 Normal 3 2" xfId="199" xr:uid="{00000000-0005-0000-0000-000068010000}"/>
    <cellStyle name="A4 Stck" xfId="1481" xr:uid="{00000000-0005-0000-0000-000069010000}"/>
    <cellStyle name="A4 Stk" xfId="1482" xr:uid="{00000000-0005-0000-0000-00006A010000}"/>
    <cellStyle name="A4 T.Stk" xfId="1483" xr:uid="{00000000-0005-0000-0000-00006B010000}"/>
    <cellStyle name="A4 TJ" xfId="1484" xr:uid="{00000000-0005-0000-0000-00006C010000}"/>
    <cellStyle name="A4 TStk" xfId="1485" xr:uid="{00000000-0005-0000-0000-00006D010000}"/>
    <cellStyle name="A4 Year" xfId="1486" xr:uid="{00000000-0005-0000-0000-00006E010000}"/>
    <cellStyle name="Accent1 2" xfId="4052" xr:uid="{00000000-0005-0000-0000-000070010000}"/>
    <cellStyle name="Accent1 3" xfId="4051" xr:uid="{00000000-0005-0000-0000-000071010000}"/>
    <cellStyle name="Accent1 4" xfId="29" xr:uid="{00000000-0005-0000-0000-00006F010000}"/>
    <cellStyle name="Accent2 2" xfId="4054" xr:uid="{00000000-0005-0000-0000-000074010000}"/>
    <cellStyle name="Accent2 3" xfId="4053" xr:uid="{00000000-0005-0000-0000-000075010000}"/>
    <cellStyle name="Accent2 4" xfId="30" xr:uid="{00000000-0005-0000-0000-000073010000}"/>
    <cellStyle name="Accent3 2" xfId="4056" xr:uid="{00000000-0005-0000-0000-000078010000}"/>
    <cellStyle name="Accent3 3" xfId="4055" xr:uid="{00000000-0005-0000-0000-000079010000}"/>
    <cellStyle name="Accent3 4" xfId="31" xr:uid="{00000000-0005-0000-0000-000077010000}"/>
    <cellStyle name="Accent4 2" xfId="4058" xr:uid="{00000000-0005-0000-0000-00007C010000}"/>
    <cellStyle name="Accent4 3" xfId="4057" xr:uid="{00000000-0005-0000-0000-00007D010000}"/>
    <cellStyle name="Accent4 4" xfId="32" xr:uid="{00000000-0005-0000-0000-00007B010000}"/>
    <cellStyle name="Accent5 2" xfId="4060" xr:uid="{00000000-0005-0000-0000-000080010000}"/>
    <cellStyle name="Accent5 3" xfId="4059" xr:uid="{00000000-0005-0000-0000-000081010000}"/>
    <cellStyle name="Accent5 4" xfId="33" xr:uid="{00000000-0005-0000-0000-00007F010000}"/>
    <cellStyle name="Accent6 2" xfId="4062" xr:uid="{00000000-0005-0000-0000-000084010000}"/>
    <cellStyle name="Accent6 3" xfId="4061" xr:uid="{00000000-0005-0000-0000-000085010000}"/>
    <cellStyle name="Accent6 4" xfId="34" xr:uid="{00000000-0005-0000-0000-000083010000}"/>
    <cellStyle name="AggOrange_CRFReport-template" xfId="1487" xr:uid="{00000000-0005-0000-0000-000087010000}"/>
    <cellStyle name="AggOrange9_CRFReport-template" xfId="1488" xr:uid="{00000000-0005-0000-0000-000088010000}"/>
    <cellStyle name="Akzent1 2" xfId="162" xr:uid="{00000000-0005-0000-0000-000089010000}"/>
    <cellStyle name="Akzent1 2 2" xfId="4064" xr:uid="{00000000-0005-0000-0000-00008A010000}"/>
    <cellStyle name="Akzent1 2 3" xfId="4063" xr:uid="{00000000-0005-0000-0000-00008B010000}"/>
    <cellStyle name="Akzent1 2_Daten" xfId="4065" xr:uid="{00000000-0005-0000-0000-00008C010000}"/>
    <cellStyle name="Akzent2 2" xfId="163" xr:uid="{00000000-0005-0000-0000-00008D010000}"/>
    <cellStyle name="Akzent2 2 2" xfId="4067" xr:uid="{00000000-0005-0000-0000-00008E010000}"/>
    <cellStyle name="Akzent2 2 3" xfId="4066" xr:uid="{00000000-0005-0000-0000-00008F010000}"/>
    <cellStyle name="Akzent2 2_Daten" xfId="4068" xr:uid="{00000000-0005-0000-0000-000090010000}"/>
    <cellStyle name="Akzent3 2" xfId="164" xr:uid="{00000000-0005-0000-0000-000091010000}"/>
    <cellStyle name="Akzent3 2 2" xfId="4070" xr:uid="{00000000-0005-0000-0000-000092010000}"/>
    <cellStyle name="Akzent3 2 3" xfId="4069" xr:uid="{00000000-0005-0000-0000-000093010000}"/>
    <cellStyle name="Akzent3 2_Daten" xfId="4071" xr:uid="{00000000-0005-0000-0000-000094010000}"/>
    <cellStyle name="Akzent4 2" xfId="165" xr:uid="{00000000-0005-0000-0000-000095010000}"/>
    <cellStyle name="Akzent4 2 2" xfId="4073" xr:uid="{00000000-0005-0000-0000-000096010000}"/>
    <cellStyle name="Akzent4 2 3" xfId="4072" xr:uid="{00000000-0005-0000-0000-000097010000}"/>
    <cellStyle name="Akzent4 2_Daten" xfId="4074" xr:uid="{00000000-0005-0000-0000-000098010000}"/>
    <cellStyle name="Akzent5 2" xfId="166" xr:uid="{00000000-0005-0000-0000-000099010000}"/>
    <cellStyle name="Akzent5 2 2" xfId="4076" xr:uid="{00000000-0005-0000-0000-00009A010000}"/>
    <cellStyle name="Akzent5 2 3" xfId="4075" xr:uid="{00000000-0005-0000-0000-00009B010000}"/>
    <cellStyle name="Akzent5 2_Daten" xfId="4077" xr:uid="{00000000-0005-0000-0000-00009C010000}"/>
    <cellStyle name="Akzent6 2" xfId="167" xr:uid="{00000000-0005-0000-0000-00009D010000}"/>
    <cellStyle name="Akzent6 2 2" xfId="4079" xr:uid="{00000000-0005-0000-0000-00009E010000}"/>
    <cellStyle name="Akzent6 2 3" xfId="4078" xr:uid="{00000000-0005-0000-0000-00009F010000}"/>
    <cellStyle name="Akzent6 2_Daten" xfId="4080" xr:uid="{00000000-0005-0000-0000-0000A0010000}"/>
    <cellStyle name="Ausgabe 2" xfId="168" xr:uid="{00000000-0005-0000-0000-0000A1010000}"/>
    <cellStyle name="Ausgabe 2 2" xfId="415" xr:uid="{00000000-0005-0000-0000-0000A2010000}"/>
    <cellStyle name="Ausgabe 2 2 2" xfId="602" xr:uid="{00000000-0005-0000-0000-0000A3010000}"/>
    <cellStyle name="Ausgabe 2 2 2 2" xfId="1839" xr:uid="{00000000-0005-0000-0000-0000A4010000}"/>
    <cellStyle name="Ausgabe 2 2 3" xfId="806" xr:uid="{00000000-0005-0000-0000-0000A5010000}"/>
    <cellStyle name="Ausgabe 2 2 3 2" xfId="1994" xr:uid="{00000000-0005-0000-0000-0000A6010000}"/>
    <cellStyle name="Ausgabe 2 2 4" xfId="807" xr:uid="{00000000-0005-0000-0000-0000A7010000}"/>
    <cellStyle name="Ausgabe 2 2 4 2" xfId="1995" xr:uid="{00000000-0005-0000-0000-0000A8010000}"/>
    <cellStyle name="Ausgabe 2 2 5" xfId="808" xr:uid="{00000000-0005-0000-0000-0000A9010000}"/>
    <cellStyle name="Ausgabe 2 2 5 2" xfId="1996" xr:uid="{00000000-0005-0000-0000-0000AA010000}"/>
    <cellStyle name="Ausgabe 2 2 6" xfId="791" xr:uid="{00000000-0005-0000-0000-0000AB010000}"/>
    <cellStyle name="Ausgabe 2 3" xfId="472" xr:uid="{00000000-0005-0000-0000-0000AC010000}"/>
    <cellStyle name="Ausgabe 2 3 2" xfId="656" xr:uid="{00000000-0005-0000-0000-0000AD010000}"/>
    <cellStyle name="Ausgabe 2 3 2 2" xfId="1892" xr:uid="{00000000-0005-0000-0000-0000AE010000}"/>
    <cellStyle name="Ausgabe 2 3 3" xfId="809" xr:uid="{00000000-0005-0000-0000-0000AF010000}"/>
    <cellStyle name="Ausgabe 2 3 3 2" xfId="1997" xr:uid="{00000000-0005-0000-0000-0000B0010000}"/>
    <cellStyle name="Ausgabe 2 3 4" xfId="810" xr:uid="{00000000-0005-0000-0000-0000B1010000}"/>
    <cellStyle name="Ausgabe 2 3 4 2" xfId="1998" xr:uid="{00000000-0005-0000-0000-0000B2010000}"/>
    <cellStyle name="Ausgabe 2 3 5" xfId="811" xr:uid="{00000000-0005-0000-0000-0000B3010000}"/>
    <cellStyle name="Ausgabe 2 3 5 2" xfId="1999" xr:uid="{00000000-0005-0000-0000-0000B4010000}"/>
    <cellStyle name="Ausgabe 2 3 6" xfId="1722" xr:uid="{00000000-0005-0000-0000-0000B5010000}"/>
    <cellStyle name="Ausgabe 2 4" xfId="237" xr:uid="{00000000-0005-0000-0000-0000B6010000}"/>
    <cellStyle name="Ausgabe 2 4 2" xfId="812" xr:uid="{00000000-0005-0000-0000-0000B7010000}"/>
    <cellStyle name="Ausgabe 2 4 2 2" xfId="2000" xr:uid="{00000000-0005-0000-0000-0000B8010000}"/>
    <cellStyle name="Ausgabe 2 4 3" xfId="1580" xr:uid="{00000000-0005-0000-0000-0000B9010000}"/>
    <cellStyle name="Ausgabe 2 5" xfId="813" xr:uid="{00000000-0005-0000-0000-0000BA010000}"/>
    <cellStyle name="Ausgabe 2 5 2" xfId="2001" xr:uid="{00000000-0005-0000-0000-0000BB010000}"/>
    <cellStyle name="Ausgabe 2 6" xfId="814" xr:uid="{00000000-0005-0000-0000-0000BC010000}"/>
    <cellStyle name="Ausgabe 2 6 2" xfId="2002" xr:uid="{00000000-0005-0000-0000-0000BD010000}"/>
    <cellStyle name="Ausgabe 2 7" xfId="815" xr:uid="{00000000-0005-0000-0000-0000BE010000}"/>
    <cellStyle name="Ausgabe 2 7 2" xfId="2003" xr:uid="{00000000-0005-0000-0000-0000BF010000}"/>
    <cellStyle name="Ausgabe 2 8" xfId="4082" xr:uid="{00000000-0005-0000-0000-0000C0010000}"/>
    <cellStyle name="Ausgabe 2 9" xfId="4081" xr:uid="{00000000-0005-0000-0000-0000C1010000}"/>
    <cellStyle name="Ausgabe 2_Daten" xfId="4083" xr:uid="{00000000-0005-0000-0000-0000C2010000}"/>
    <cellStyle name="Ausgabe 3" xfId="385" xr:uid="{00000000-0005-0000-0000-0000C3010000}"/>
    <cellStyle name="Ausgabe 3 2" xfId="573" xr:uid="{00000000-0005-0000-0000-0000C4010000}"/>
    <cellStyle name="Ausgabe 3 2 2" xfId="1810" xr:uid="{00000000-0005-0000-0000-0000C5010000}"/>
    <cellStyle name="Ausgabe 3 3" xfId="816" xr:uid="{00000000-0005-0000-0000-0000C6010000}"/>
    <cellStyle name="Ausgabe 3 3 2" xfId="2004" xr:uid="{00000000-0005-0000-0000-0000C7010000}"/>
    <cellStyle name="Ausgabe 3 4" xfId="817" xr:uid="{00000000-0005-0000-0000-0000C8010000}"/>
    <cellStyle name="Ausgabe 3 4 2" xfId="2005" xr:uid="{00000000-0005-0000-0000-0000C9010000}"/>
    <cellStyle name="Ausgabe 3 5" xfId="818" xr:uid="{00000000-0005-0000-0000-0000CA010000}"/>
    <cellStyle name="Ausgabe 3 5 2" xfId="2006" xr:uid="{00000000-0005-0000-0000-0000CB010000}"/>
    <cellStyle name="Ausgabe 3 6" xfId="765" xr:uid="{00000000-0005-0000-0000-0000CC010000}"/>
    <cellStyle name="Ausgabe 4" xfId="442" xr:uid="{00000000-0005-0000-0000-0000CD010000}"/>
    <cellStyle name="Ausgabe 4 2" xfId="627" xr:uid="{00000000-0005-0000-0000-0000CE010000}"/>
    <cellStyle name="Ausgabe 4 2 2" xfId="1863" xr:uid="{00000000-0005-0000-0000-0000CF010000}"/>
    <cellStyle name="Ausgabe 4 3" xfId="819" xr:uid="{00000000-0005-0000-0000-0000D0010000}"/>
    <cellStyle name="Ausgabe 4 3 2" xfId="2007" xr:uid="{00000000-0005-0000-0000-0000D1010000}"/>
    <cellStyle name="Ausgabe 4 4" xfId="820" xr:uid="{00000000-0005-0000-0000-0000D2010000}"/>
    <cellStyle name="Ausgabe 4 4 2" xfId="2008" xr:uid="{00000000-0005-0000-0000-0000D3010000}"/>
    <cellStyle name="Ausgabe 4 5" xfId="821" xr:uid="{00000000-0005-0000-0000-0000D4010000}"/>
    <cellStyle name="Ausgabe 4 5 2" xfId="2009" xr:uid="{00000000-0005-0000-0000-0000D5010000}"/>
    <cellStyle name="Ausgabe 4 6" xfId="1693" xr:uid="{00000000-0005-0000-0000-0000D6010000}"/>
    <cellStyle name="Bad 2" xfId="4085" xr:uid="{00000000-0005-0000-0000-0000D8010000}"/>
    <cellStyle name="Bad 3" xfId="4084" xr:uid="{00000000-0005-0000-0000-0000D9010000}"/>
    <cellStyle name="Bad 4" xfId="35" xr:uid="{00000000-0005-0000-0000-0000D7010000}"/>
    <cellStyle name="Berechnung 2" xfId="169" xr:uid="{00000000-0005-0000-0000-0000DB010000}"/>
    <cellStyle name="Berechnung 2 2" xfId="416" xr:uid="{00000000-0005-0000-0000-0000DC010000}"/>
    <cellStyle name="Berechnung 2 2 2" xfId="603" xr:uid="{00000000-0005-0000-0000-0000DD010000}"/>
    <cellStyle name="Berechnung 2 2 2 2" xfId="1840" xr:uid="{00000000-0005-0000-0000-0000DE010000}"/>
    <cellStyle name="Berechnung 2 2 3" xfId="822" xr:uid="{00000000-0005-0000-0000-0000DF010000}"/>
    <cellStyle name="Berechnung 2 2 3 2" xfId="2010" xr:uid="{00000000-0005-0000-0000-0000E0010000}"/>
    <cellStyle name="Berechnung 2 2 4" xfId="823" xr:uid="{00000000-0005-0000-0000-0000E1010000}"/>
    <cellStyle name="Berechnung 2 2 4 2" xfId="2011" xr:uid="{00000000-0005-0000-0000-0000E2010000}"/>
    <cellStyle name="Berechnung 2 2 5" xfId="824" xr:uid="{00000000-0005-0000-0000-0000E3010000}"/>
    <cellStyle name="Berechnung 2 2 5 2" xfId="2012" xr:uid="{00000000-0005-0000-0000-0000E4010000}"/>
    <cellStyle name="Berechnung 2 2 6" xfId="792" xr:uid="{00000000-0005-0000-0000-0000E5010000}"/>
    <cellStyle name="Berechnung 2 3" xfId="473" xr:uid="{00000000-0005-0000-0000-0000E6010000}"/>
    <cellStyle name="Berechnung 2 3 2" xfId="657" xr:uid="{00000000-0005-0000-0000-0000E7010000}"/>
    <cellStyle name="Berechnung 2 3 2 2" xfId="1893" xr:uid="{00000000-0005-0000-0000-0000E8010000}"/>
    <cellStyle name="Berechnung 2 3 3" xfId="825" xr:uid="{00000000-0005-0000-0000-0000E9010000}"/>
    <cellStyle name="Berechnung 2 3 3 2" xfId="2013" xr:uid="{00000000-0005-0000-0000-0000EA010000}"/>
    <cellStyle name="Berechnung 2 3 4" xfId="826" xr:uid="{00000000-0005-0000-0000-0000EB010000}"/>
    <cellStyle name="Berechnung 2 3 4 2" xfId="2014" xr:uid="{00000000-0005-0000-0000-0000EC010000}"/>
    <cellStyle name="Berechnung 2 3 5" xfId="827" xr:uid="{00000000-0005-0000-0000-0000ED010000}"/>
    <cellStyle name="Berechnung 2 3 5 2" xfId="2015" xr:uid="{00000000-0005-0000-0000-0000EE010000}"/>
    <cellStyle name="Berechnung 2 3 6" xfId="1723" xr:uid="{00000000-0005-0000-0000-0000EF010000}"/>
    <cellStyle name="Berechnung 2 4" xfId="231" xr:uid="{00000000-0005-0000-0000-0000F0010000}"/>
    <cellStyle name="Berechnung 2 4 2" xfId="828" xr:uid="{00000000-0005-0000-0000-0000F1010000}"/>
    <cellStyle name="Berechnung 2 4 2 2" xfId="2016" xr:uid="{00000000-0005-0000-0000-0000F2010000}"/>
    <cellStyle name="Berechnung 2 4 3" xfId="1574" xr:uid="{00000000-0005-0000-0000-0000F3010000}"/>
    <cellStyle name="Berechnung 2 5" xfId="829" xr:uid="{00000000-0005-0000-0000-0000F4010000}"/>
    <cellStyle name="Berechnung 2 5 2" xfId="2017" xr:uid="{00000000-0005-0000-0000-0000F5010000}"/>
    <cellStyle name="Berechnung 2 6" xfId="830" xr:uid="{00000000-0005-0000-0000-0000F6010000}"/>
    <cellStyle name="Berechnung 2 6 2" xfId="2018" xr:uid="{00000000-0005-0000-0000-0000F7010000}"/>
    <cellStyle name="Berechnung 2 7" xfId="831" xr:uid="{00000000-0005-0000-0000-0000F8010000}"/>
    <cellStyle name="Berechnung 2 7 2" xfId="2019" xr:uid="{00000000-0005-0000-0000-0000F9010000}"/>
    <cellStyle name="Berechnung 2 8" xfId="4087" xr:uid="{00000000-0005-0000-0000-0000FA010000}"/>
    <cellStyle name="Berechnung 2 9" xfId="4086" xr:uid="{00000000-0005-0000-0000-0000FB010000}"/>
    <cellStyle name="Berechnung 2_Daten" xfId="4088" xr:uid="{00000000-0005-0000-0000-0000FC010000}"/>
    <cellStyle name="Berechnung 3" xfId="388" xr:uid="{00000000-0005-0000-0000-0000FD010000}"/>
    <cellStyle name="Berechnung 3 2" xfId="576" xr:uid="{00000000-0005-0000-0000-0000FE010000}"/>
    <cellStyle name="Berechnung 3 2 2" xfId="1813" xr:uid="{00000000-0005-0000-0000-0000FF010000}"/>
    <cellStyle name="Berechnung 3 3" xfId="832" xr:uid="{00000000-0005-0000-0000-000000020000}"/>
    <cellStyle name="Berechnung 3 3 2" xfId="2020" xr:uid="{00000000-0005-0000-0000-000001020000}"/>
    <cellStyle name="Berechnung 3 4" xfId="833" xr:uid="{00000000-0005-0000-0000-000002020000}"/>
    <cellStyle name="Berechnung 3 4 2" xfId="2021" xr:uid="{00000000-0005-0000-0000-000003020000}"/>
    <cellStyle name="Berechnung 3 5" xfId="834" xr:uid="{00000000-0005-0000-0000-000004020000}"/>
    <cellStyle name="Berechnung 3 5 2" xfId="2022" xr:uid="{00000000-0005-0000-0000-000005020000}"/>
    <cellStyle name="Berechnung 3 6" xfId="768" xr:uid="{00000000-0005-0000-0000-000006020000}"/>
    <cellStyle name="Berechnung 4" xfId="443" xr:uid="{00000000-0005-0000-0000-000007020000}"/>
    <cellStyle name="Berechnung 4 2" xfId="628" xr:uid="{00000000-0005-0000-0000-000008020000}"/>
    <cellStyle name="Berechnung 4 2 2" xfId="1864" xr:uid="{00000000-0005-0000-0000-000009020000}"/>
    <cellStyle name="Berechnung 4 3" xfId="835" xr:uid="{00000000-0005-0000-0000-00000A020000}"/>
    <cellStyle name="Berechnung 4 3 2" xfId="2023" xr:uid="{00000000-0005-0000-0000-00000B020000}"/>
    <cellStyle name="Berechnung 4 4" xfId="836" xr:uid="{00000000-0005-0000-0000-00000C020000}"/>
    <cellStyle name="Berechnung 4 4 2" xfId="2024" xr:uid="{00000000-0005-0000-0000-00000D020000}"/>
    <cellStyle name="Berechnung 4 5" xfId="837" xr:uid="{00000000-0005-0000-0000-00000E020000}"/>
    <cellStyle name="Berechnung 4 5 2" xfId="2025" xr:uid="{00000000-0005-0000-0000-00000F020000}"/>
    <cellStyle name="Berechnung 4 6" xfId="1694" xr:uid="{00000000-0005-0000-0000-000010020000}"/>
    <cellStyle name="Bold GHG Numbers (0.00)" xfId="36" xr:uid="{00000000-0005-0000-0000-000011020000}"/>
    <cellStyle name="Bold GHG Numbers (0.00) 2" xfId="200" xr:uid="{00000000-0005-0000-0000-000012020000}"/>
    <cellStyle name="Bold GHG Numbers (0.00) 2 2" xfId="201" xr:uid="{00000000-0005-0000-0000-000013020000}"/>
    <cellStyle name="Bold GHG Numbers (0.00) 2 3" xfId="326" xr:uid="{00000000-0005-0000-0000-000014020000}"/>
    <cellStyle name="Bold GHG Numbers (0.00) 3" xfId="4090" xr:uid="{00000000-0005-0000-0000-000015020000}"/>
    <cellStyle name="Bold GHG Numbers (0.00) 4" xfId="4089" xr:uid="{00000000-0005-0000-0000-000016020000}"/>
    <cellStyle name="Bold GHG Numbers (0.00)_Daten" xfId="4091" xr:uid="{00000000-0005-0000-0000-000017020000}"/>
    <cellStyle name="Calculation 10" xfId="4092" xr:uid="{00000000-0005-0000-0000-000019020000}"/>
    <cellStyle name="Calculation 11" xfId="37" xr:uid="{00000000-0005-0000-0000-000018020000}"/>
    <cellStyle name="Calculation 2" xfId="94" xr:uid="{00000000-0005-0000-0000-00001A020000}"/>
    <cellStyle name="Calculation 2 10" xfId="838" xr:uid="{00000000-0005-0000-0000-00001B020000}"/>
    <cellStyle name="Calculation 2 10 2" xfId="2026" xr:uid="{00000000-0005-0000-0000-00001C020000}"/>
    <cellStyle name="Calculation 2 11" xfId="839" xr:uid="{00000000-0005-0000-0000-00001D020000}"/>
    <cellStyle name="Calculation 2 11 2" xfId="2027" xr:uid="{00000000-0005-0000-0000-00001E020000}"/>
    <cellStyle name="Calculation 2 2" xfId="202" xr:uid="{00000000-0005-0000-0000-00001F020000}"/>
    <cellStyle name="Calculation 2 2 2" xfId="327" xr:uid="{00000000-0005-0000-0000-000020020000}"/>
    <cellStyle name="Calculation 2 2 2 2" xfId="529" xr:uid="{00000000-0005-0000-0000-000021020000}"/>
    <cellStyle name="Calculation 2 2 2 2 2" xfId="840" xr:uid="{00000000-0005-0000-0000-000022020000}"/>
    <cellStyle name="Calculation 2 2 2 2 2 2" xfId="2028" xr:uid="{00000000-0005-0000-0000-000023020000}"/>
    <cellStyle name="Calculation 2 2 2 2 3" xfId="1772" xr:uid="{00000000-0005-0000-0000-000024020000}"/>
    <cellStyle name="Calculation 2 2 2 3" xfId="841" xr:uid="{00000000-0005-0000-0000-000025020000}"/>
    <cellStyle name="Calculation 2 2 2 3 2" xfId="2029" xr:uid="{00000000-0005-0000-0000-000026020000}"/>
    <cellStyle name="Calculation 2 2 2 4" xfId="842" xr:uid="{00000000-0005-0000-0000-000027020000}"/>
    <cellStyle name="Calculation 2 2 2 4 2" xfId="2030" xr:uid="{00000000-0005-0000-0000-000028020000}"/>
    <cellStyle name="Calculation 2 2 2 5" xfId="843" xr:uid="{00000000-0005-0000-0000-000029020000}"/>
    <cellStyle name="Calculation 2 2 2 5 2" xfId="2031" xr:uid="{00000000-0005-0000-0000-00002A020000}"/>
    <cellStyle name="Calculation 2 2 2 6" xfId="719" xr:uid="{00000000-0005-0000-0000-00002B020000}"/>
    <cellStyle name="Calculation 2 2 2 6 2" xfId="1955" xr:uid="{00000000-0005-0000-0000-00002C020000}"/>
    <cellStyle name="Calculation 2 2 2 7" xfId="1638" xr:uid="{00000000-0005-0000-0000-00002D020000}"/>
    <cellStyle name="Calculation 2 2 3" xfId="425" xr:uid="{00000000-0005-0000-0000-00002E020000}"/>
    <cellStyle name="Calculation 2 2 3 2" xfId="611" xr:uid="{00000000-0005-0000-0000-00002F020000}"/>
    <cellStyle name="Calculation 2 2 3 2 2" xfId="1847" xr:uid="{00000000-0005-0000-0000-000030020000}"/>
    <cellStyle name="Calculation 2 2 3 3" xfId="844" xr:uid="{00000000-0005-0000-0000-000031020000}"/>
    <cellStyle name="Calculation 2 2 3 3 2" xfId="2032" xr:uid="{00000000-0005-0000-0000-000032020000}"/>
    <cellStyle name="Calculation 2 2 3 4" xfId="845" xr:uid="{00000000-0005-0000-0000-000033020000}"/>
    <cellStyle name="Calculation 2 2 3 4 2" xfId="2033" xr:uid="{00000000-0005-0000-0000-000034020000}"/>
    <cellStyle name="Calculation 2 2 3 5" xfId="846" xr:uid="{00000000-0005-0000-0000-000035020000}"/>
    <cellStyle name="Calculation 2 2 3 5 2" xfId="2034" xr:uid="{00000000-0005-0000-0000-000036020000}"/>
    <cellStyle name="Calculation 2 2 3 6" xfId="797" xr:uid="{00000000-0005-0000-0000-000037020000}"/>
    <cellStyle name="Calculation 2 2 4" xfId="479" xr:uid="{00000000-0005-0000-0000-000038020000}"/>
    <cellStyle name="Calculation 2 2 4 2" xfId="662" xr:uid="{00000000-0005-0000-0000-000039020000}"/>
    <cellStyle name="Calculation 2 2 4 2 2" xfId="1898" xr:uid="{00000000-0005-0000-0000-00003A020000}"/>
    <cellStyle name="Calculation 2 2 4 3" xfId="847" xr:uid="{00000000-0005-0000-0000-00003B020000}"/>
    <cellStyle name="Calculation 2 2 4 3 2" xfId="2035" xr:uid="{00000000-0005-0000-0000-00003C020000}"/>
    <cellStyle name="Calculation 2 2 4 4" xfId="848" xr:uid="{00000000-0005-0000-0000-00003D020000}"/>
    <cellStyle name="Calculation 2 2 4 4 2" xfId="2036" xr:uid="{00000000-0005-0000-0000-00003E020000}"/>
    <cellStyle name="Calculation 2 2 4 5" xfId="849" xr:uid="{00000000-0005-0000-0000-00003F020000}"/>
    <cellStyle name="Calculation 2 2 4 5 2" xfId="2037" xr:uid="{00000000-0005-0000-0000-000040020000}"/>
    <cellStyle name="Calculation 2 2 4 6" xfId="1728" xr:uid="{00000000-0005-0000-0000-000041020000}"/>
    <cellStyle name="Calculation 2 2 5" xfId="269" xr:uid="{00000000-0005-0000-0000-000042020000}"/>
    <cellStyle name="Calculation 2 2 5 2" xfId="850" xr:uid="{00000000-0005-0000-0000-000043020000}"/>
    <cellStyle name="Calculation 2 2 5 2 2" xfId="2038" xr:uid="{00000000-0005-0000-0000-000044020000}"/>
    <cellStyle name="Calculation 2 2 5 3" xfId="1606" xr:uid="{00000000-0005-0000-0000-000045020000}"/>
    <cellStyle name="Calculation 2 2 6" xfId="497" xr:uid="{00000000-0005-0000-0000-000046020000}"/>
    <cellStyle name="Calculation 2 2 6 2" xfId="851" xr:uid="{00000000-0005-0000-0000-000047020000}"/>
    <cellStyle name="Calculation 2 2 6 2 2" xfId="2039" xr:uid="{00000000-0005-0000-0000-000048020000}"/>
    <cellStyle name="Calculation 2 2 6 3" xfId="1741" xr:uid="{00000000-0005-0000-0000-000049020000}"/>
    <cellStyle name="Calculation 2 2 7" xfId="852" xr:uid="{00000000-0005-0000-0000-00004A020000}"/>
    <cellStyle name="Calculation 2 2 7 2" xfId="2040" xr:uid="{00000000-0005-0000-0000-00004B020000}"/>
    <cellStyle name="Calculation 2 2 8" xfId="853" xr:uid="{00000000-0005-0000-0000-00004C020000}"/>
    <cellStyle name="Calculation 2 2 8 2" xfId="2041" xr:uid="{00000000-0005-0000-0000-00004D020000}"/>
    <cellStyle name="Calculation 2 2 9" xfId="691" xr:uid="{00000000-0005-0000-0000-00004E020000}"/>
    <cellStyle name="Calculation 2 2 9 2" xfId="1927" xr:uid="{00000000-0005-0000-0000-00004F020000}"/>
    <cellStyle name="Calculation 2 3" xfId="305" xr:uid="{00000000-0005-0000-0000-000050020000}"/>
    <cellStyle name="Calculation 2 3 2" xfId="405" xr:uid="{00000000-0005-0000-0000-000051020000}"/>
    <cellStyle name="Calculation 2 3 2 2" xfId="592" xr:uid="{00000000-0005-0000-0000-000052020000}"/>
    <cellStyle name="Calculation 2 3 2 2 2" xfId="1829" xr:uid="{00000000-0005-0000-0000-000053020000}"/>
    <cellStyle name="Calculation 2 3 2 3" xfId="854" xr:uid="{00000000-0005-0000-0000-000054020000}"/>
    <cellStyle name="Calculation 2 3 2 3 2" xfId="2042" xr:uid="{00000000-0005-0000-0000-000055020000}"/>
    <cellStyle name="Calculation 2 3 2 4" xfId="855" xr:uid="{00000000-0005-0000-0000-000056020000}"/>
    <cellStyle name="Calculation 2 3 2 4 2" xfId="2043" xr:uid="{00000000-0005-0000-0000-000057020000}"/>
    <cellStyle name="Calculation 2 3 2 5" xfId="856" xr:uid="{00000000-0005-0000-0000-000058020000}"/>
    <cellStyle name="Calculation 2 3 2 5 2" xfId="2044" xr:uid="{00000000-0005-0000-0000-000059020000}"/>
    <cellStyle name="Calculation 2 3 2 6" xfId="781" xr:uid="{00000000-0005-0000-0000-00005A020000}"/>
    <cellStyle name="Calculation 2 3 3" xfId="462" xr:uid="{00000000-0005-0000-0000-00005B020000}"/>
    <cellStyle name="Calculation 2 3 3 2" xfId="646" xr:uid="{00000000-0005-0000-0000-00005C020000}"/>
    <cellStyle name="Calculation 2 3 3 2 2" xfId="1882" xr:uid="{00000000-0005-0000-0000-00005D020000}"/>
    <cellStyle name="Calculation 2 3 3 3" xfId="857" xr:uid="{00000000-0005-0000-0000-00005E020000}"/>
    <cellStyle name="Calculation 2 3 3 3 2" xfId="2045" xr:uid="{00000000-0005-0000-0000-00005F020000}"/>
    <cellStyle name="Calculation 2 3 3 4" xfId="858" xr:uid="{00000000-0005-0000-0000-000060020000}"/>
    <cellStyle name="Calculation 2 3 3 4 2" xfId="2046" xr:uid="{00000000-0005-0000-0000-000061020000}"/>
    <cellStyle name="Calculation 2 3 3 5" xfId="859" xr:uid="{00000000-0005-0000-0000-000062020000}"/>
    <cellStyle name="Calculation 2 3 3 5 2" xfId="2047" xr:uid="{00000000-0005-0000-0000-000063020000}"/>
    <cellStyle name="Calculation 2 3 3 6" xfId="1712" xr:uid="{00000000-0005-0000-0000-000064020000}"/>
    <cellStyle name="Calculation 2 3 4" xfId="517" xr:uid="{00000000-0005-0000-0000-000065020000}"/>
    <cellStyle name="Calculation 2 3 4 2" xfId="860" xr:uid="{00000000-0005-0000-0000-000066020000}"/>
    <cellStyle name="Calculation 2 3 4 2 2" xfId="2048" xr:uid="{00000000-0005-0000-0000-000067020000}"/>
    <cellStyle name="Calculation 2 3 4 3" xfId="1761" xr:uid="{00000000-0005-0000-0000-000068020000}"/>
    <cellStyle name="Calculation 2 3 5" xfId="861" xr:uid="{00000000-0005-0000-0000-000069020000}"/>
    <cellStyle name="Calculation 2 3 5 2" xfId="2049" xr:uid="{00000000-0005-0000-0000-00006A020000}"/>
    <cellStyle name="Calculation 2 3 6" xfId="862" xr:uid="{00000000-0005-0000-0000-00006B020000}"/>
    <cellStyle name="Calculation 2 3 6 2" xfId="2050" xr:uid="{00000000-0005-0000-0000-00006C020000}"/>
    <cellStyle name="Calculation 2 3 7" xfId="863" xr:uid="{00000000-0005-0000-0000-00006D020000}"/>
    <cellStyle name="Calculation 2 3 7 2" xfId="2051" xr:uid="{00000000-0005-0000-0000-00006E020000}"/>
    <cellStyle name="Calculation 2 4" xfId="375" xr:uid="{00000000-0005-0000-0000-00006F020000}"/>
    <cellStyle name="Calculation 2 4 2" xfId="563" xr:uid="{00000000-0005-0000-0000-000070020000}"/>
    <cellStyle name="Calculation 2 4 2 2" xfId="864" xr:uid="{00000000-0005-0000-0000-000071020000}"/>
    <cellStyle name="Calculation 2 4 2 2 2" xfId="2052" xr:uid="{00000000-0005-0000-0000-000072020000}"/>
    <cellStyle name="Calculation 2 4 2 3" xfId="1802" xr:uid="{00000000-0005-0000-0000-000073020000}"/>
    <cellStyle name="Calculation 2 4 3" xfId="865" xr:uid="{00000000-0005-0000-0000-000074020000}"/>
    <cellStyle name="Calculation 2 4 3 2" xfId="2053" xr:uid="{00000000-0005-0000-0000-000075020000}"/>
    <cellStyle name="Calculation 2 4 4" xfId="866" xr:uid="{00000000-0005-0000-0000-000076020000}"/>
    <cellStyle name="Calculation 2 4 4 2" xfId="2054" xr:uid="{00000000-0005-0000-0000-000077020000}"/>
    <cellStyle name="Calculation 2 4 5" xfId="867" xr:uid="{00000000-0005-0000-0000-000078020000}"/>
    <cellStyle name="Calculation 2 4 5 2" xfId="2055" xr:uid="{00000000-0005-0000-0000-000079020000}"/>
    <cellStyle name="Calculation 2 4 6" xfId="757" xr:uid="{00000000-0005-0000-0000-00007A020000}"/>
    <cellStyle name="Calculation 2 4 6 2" xfId="1984" xr:uid="{00000000-0005-0000-0000-00007B020000}"/>
    <cellStyle name="Calculation 2 4 7" xfId="1670" xr:uid="{00000000-0005-0000-0000-00007C020000}"/>
    <cellStyle name="Calculation 2 5" xfId="345" xr:uid="{00000000-0005-0000-0000-00007D020000}"/>
    <cellStyle name="Calculation 2 5 2" xfId="535" xr:uid="{00000000-0005-0000-0000-00007E020000}"/>
    <cellStyle name="Calculation 2 5 2 2" xfId="1778" xr:uid="{00000000-0005-0000-0000-00007F020000}"/>
    <cellStyle name="Calculation 2 5 3" xfId="868" xr:uid="{00000000-0005-0000-0000-000080020000}"/>
    <cellStyle name="Calculation 2 5 3 2" xfId="2056" xr:uid="{00000000-0005-0000-0000-000081020000}"/>
    <cellStyle name="Calculation 2 5 4" xfId="869" xr:uid="{00000000-0005-0000-0000-000082020000}"/>
    <cellStyle name="Calculation 2 5 4 2" xfId="2057" xr:uid="{00000000-0005-0000-0000-000083020000}"/>
    <cellStyle name="Calculation 2 5 5" xfId="870" xr:uid="{00000000-0005-0000-0000-000084020000}"/>
    <cellStyle name="Calculation 2 5 5 2" xfId="2058" xr:uid="{00000000-0005-0000-0000-000085020000}"/>
    <cellStyle name="Calculation 2 5 6" xfId="736" xr:uid="{00000000-0005-0000-0000-000086020000}"/>
    <cellStyle name="Calculation 2 6" xfId="433" xr:uid="{00000000-0005-0000-0000-000087020000}"/>
    <cellStyle name="Calculation 2 6 2" xfId="618" xr:uid="{00000000-0005-0000-0000-000088020000}"/>
    <cellStyle name="Calculation 2 6 2 2" xfId="1854" xr:uid="{00000000-0005-0000-0000-000089020000}"/>
    <cellStyle name="Calculation 2 6 3" xfId="871" xr:uid="{00000000-0005-0000-0000-00008A020000}"/>
    <cellStyle name="Calculation 2 6 3 2" xfId="2059" xr:uid="{00000000-0005-0000-0000-00008B020000}"/>
    <cellStyle name="Calculation 2 6 4" xfId="872" xr:uid="{00000000-0005-0000-0000-00008C020000}"/>
    <cellStyle name="Calculation 2 6 4 2" xfId="2060" xr:uid="{00000000-0005-0000-0000-00008D020000}"/>
    <cellStyle name="Calculation 2 6 5" xfId="873" xr:uid="{00000000-0005-0000-0000-00008E020000}"/>
    <cellStyle name="Calculation 2 6 5 2" xfId="2061" xr:uid="{00000000-0005-0000-0000-00008F020000}"/>
    <cellStyle name="Calculation 2 6 6" xfId="1684" xr:uid="{00000000-0005-0000-0000-000090020000}"/>
    <cellStyle name="Calculation 2 7" xfId="436" xr:uid="{00000000-0005-0000-0000-000091020000}"/>
    <cellStyle name="Calculation 2 7 2" xfId="621" xr:uid="{00000000-0005-0000-0000-000092020000}"/>
    <cellStyle name="Calculation 2 7 2 2" xfId="1857" xr:uid="{00000000-0005-0000-0000-000093020000}"/>
    <cellStyle name="Calculation 2 7 3" xfId="874" xr:uid="{00000000-0005-0000-0000-000094020000}"/>
    <cellStyle name="Calculation 2 7 3 2" xfId="2062" xr:uid="{00000000-0005-0000-0000-000095020000}"/>
    <cellStyle name="Calculation 2 7 4" xfId="875" xr:uid="{00000000-0005-0000-0000-000096020000}"/>
    <cellStyle name="Calculation 2 7 4 2" xfId="2063" xr:uid="{00000000-0005-0000-0000-000097020000}"/>
    <cellStyle name="Calculation 2 7 5" xfId="876" xr:uid="{00000000-0005-0000-0000-000098020000}"/>
    <cellStyle name="Calculation 2 7 5 2" xfId="2064" xr:uid="{00000000-0005-0000-0000-000099020000}"/>
    <cellStyle name="Calculation 2 7 6" xfId="1687" xr:uid="{00000000-0005-0000-0000-00009A020000}"/>
    <cellStyle name="Calculation 2 8" xfId="233" xr:uid="{00000000-0005-0000-0000-00009B020000}"/>
    <cellStyle name="Calculation 2 8 2" xfId="877" xr:uid="{00000000-0005-0000-0000-00009C020000}"/>
    <cellStyle name="Calculation 2 8 2 2" xfId="2065" xr:uid="{00000000-0005-0000-0000-00009D020000}"/>
    <cellStyle name="Calculation 2 8 3" xfId="1576" xr:uid="{00000000-0005-0000-0000-00009E020000}"/>
    <cellStyle name="Calculation 2 9" xfId="878" xr:uid="{00000000-0005-0000-0000-00009F020000}"/>
    <cellStyle name="Calculation 2 9 2" xfId="2066" xr:uid="{00000000-0005-0000-0000-0000A0020000}"/>
    <cellStyle name="Calculation 3" xfId="131" xr:uid="{00000000-0005-0000-0000-0000A1020000}"/>
    <cellStyle name="Calculation 3 10" xfId="681" xr:uid="{00000000-0005-0000-0000-0000A2020000}"/>
    <cellStyle name="Calculation 3 10 2" xfId="1917" xr:uid="{00000000-0005-0000-0000-0000A3020000}"/>
    <cellStyle name="Calculation 3 2" xfId="312" xr:uid="{00000000-0005-0000-0000-0000A4020000}"/>
    <cellStyle name="Calculation 3 2 2" xfId="410" xr:uid="{00000000-0005-0000-0000-0000A5020000}"/>
    <cellStyle name="Calculation 3 2 2 2" xfId="597" xr:uid="{00000000-0005-0000-0000-0000A6020000}"/>
    <cellStyle name="Calculation 3 2 2 2 2" xfId="1834" xr:uid="{00000000-0005-0000-0000-0000A7020000}"/>
    <cellStyle name="Calculation 3 2 2 3" xfId="879" xr:uid="{00000000-0005-0000-0000-0000A8020000}"/>
    <cellStyle name="Calculation 3 2 2 3 2" xfId="2067" xr:uid="{00000000-0005-0000-0000-0000A9020000}"/>
    <cellStyle name="Calculation 3 2 2 4" xfId="880" xr:uid="{00000000-0005-0000-0000-0000AA020000}"/>
    <cellStyle name="Calculation 3 2 2 4 2" xfId="2068" xr:uid="{00000000-0005-0000-0000-0000AB020000}"/>
    <cellStyle name="Calculation 3 2 2 5" xfId="881" xr:uid="{00000000-0005-0000-0000-0000AC020000}"/>
    <cellStyle name="Calculation 3 2 2 5 2" xfId="2069" xr:uid="{00000000-0005-0000-0000-0000AD020000}"/>
    <cellStyle name="Calculation 3 2 2 6" xfId="786" xr:uid="{00000000-0005-0000-0000-0000AE020000}"/>
    <cellStyle name="Calculation 3 2 3" xfId="467" xr:uid="{00000000-0005-0000-0000-0000AF020000}"/>
    <cellStyle name="Calculation 3 2 3 2" xfId="651" xr:uid="{00000000-0005-0000-0000-0000B0020000}"/>
    <cellStyle name="Calculation 3 2 3 2 2" xfId="1887" xr:uid="{00000000-0005-0000-0000-0000B1020000}"/>
    <cellStyle name="Calculation 3 2 3 3" xfId="882" xr:uid="{00000000-0005-0000-0000-0000B2020000}"/>
    <cellStyle name="Calculation 3 2 3 3 2" xfId="2070" xr:uid="{00000000-0005-0000-0000-0000B3020000}"/>
    <cellStyle name="Calculation 3 2 3 4" xfId="883" xr:uid="{00000000-0005-0000-0000-0000B4020000}"/>
    <cellStyle name="Calculation 3 2 3 4 2" xfId="2071" xr:uid="{00000000-0005-0000-0000-0000B5020000}"/>
    <cellStyle name="Calculation 3 2 3 5" xfId="884" xr:uid="{00000000-0005-0000-0000-0000B6020000}"/>
    <cellStyle name="Calculation 3 2 3 5 2" xfId="2072" xr:uid="{00000000-0005-0000-0000-0000B7020000}"/>
    <cellStyle name="Calculation 3 2 3 6" xfId="1717" xr:uid="{00000000-0005-0000-0000-0000B8020000}"/>
    <cellStyle name="Calculation 3 2 4" xfId="522" xr:uid="{00000000-0005-0000-0000-0000B9020000}"/>
    <cellStyle name="Calculation 3 2 4 2" xfId="885" xr:uid="{00000000-0005-0000-0000-0000BA020000}"/>
    <cellStyle name="Calculation 3 2 4 2 2" xfId="2073" xr:uid="{00000000-0005-0000-0000-0000BB020000}"/>
    <cellStyle name="Calculation 3 2 4 3" xfId="1766" xr:uid="{00000000-0005-0000-0000-0000BC020000}"/>
    <cellStyle name="Calculation 3 2 5" xfId="886" xr:uid="{00000000-0005-0000-0000-0000BD020000}"/>
    <cellStyle name="Calculation 3 2 5 2" xfId="2074" xr:uid="{00000000-0005-0000-0000-0000BE020000}"/>
    <cellStyle name="Calculation 3 2 6" xfId="887" xr:uid="{00000000-0005-0000-0000-0000BF020000}"/>
    <cellStyle name="Calculation 3 2 6 2" xfId="2075" xr:uid="{00000000-0005-0000-0000-0000C0020000}"/>
    <cellStyle name="Calculation 3 2 7" xfId="888" xr:uid="{00000000-0005-0000-0000-0000C1020000}"/>
    <cellStyle name="Calculation 3 2 7 2" xfId="2076" xr:uid="{00000000-0005-0000-0000-0000C2020000}"/>
    <cellStyle name="Calculation 3 3" xfId="294" xr:uid="{00000000-0005-0000-0000-0000C3020000}"/>
    <cellStyle name="Calculation 3 3 2" xfId="508" xr:uid="{00000000-0005-0000-0000-0000C4020000}"/>
    <cellStyle name="Calculation 3 3 2 2" xfId="889" xr:uid="{00000000-0005-0000-0000-0000C5020000}"/>
    <cellStyle name="Calculation 3 3 2 2 2" xfId="2077" xr:uid="{00000000-0005-0000-0000-0000C6020000}"/>
    <cellStyle name="Calculation 3 3 2 3" xfId="1752" xr:uid="{00000000-0005-0000-0000-0000C7020000}"/>
    <cellStyle name="Calculation 3 3 3" xfId="890" xr:uid="{00000000-0005-0000-0000-0000C8020000}"/>
    <cellStyle name="Calculation 3 3 3 2" xfId="2078" xr:uid="{00000000-0005-0000-0000-0000C9020000}"/>
    <cellStyle name="Calculation 3 3 4" xfId="891" xr:uid="{00000000-0005-0000-0000-0000CA020000}"/>
    <cellStyle name="Calculation 3 3 4 2" xfId="2079" xr:uid="{00000000-0005-0000-0000-0000CB020000}"/>
    <cellStyle name="Calculation 3 3 5" xfId="892" xr:uid="{00000000-0005-0000-0000-0000CC020000}"/>
    <cellStyle name="Calculation 3 3 5 2" xfId="2080" xr:uid="{00000000-0005-0000-0000-0000CD020000}"/>
    <cellStyle name="Calculation 3 3 6" xfId="707" xr:uid="{00000000-0005-0000-0000-0000CE020000}"/>
    <cellStyle name="Calculation 3 3 6 2" xfId="1943" xr:uid="{00000000-0005-0000-0000-0000CF020000}"/>
    <cellStyle name="Calculation 3 3 7" xfId="1623" xr:uid="{00000000-0005-0000-0000-0000D0020000}"/>
    <cellStyle name="Calculation 3 4" xfId="396" xr:uid="{00000000-0005-0000-0000-0000D1020000}"/>
    <cellStyle name="Calculation 3 4 2" xfId="583" xr:uid="{00000000-0005-0000-0000-0000D2020000}"/>
    <cellStyle name="Calculation 3 4 2 2" xfId="1820" xr:uid="{00000000-0005-0000-0000-0000D3020000}"/>
    <cellStyle name="Calculation 3 4 3" xfId="893" xr:uid="{00000000-0005-0000-0000-0000D4020000}"/>
    <cellStyle name="Calculation 3 4 3 2" xfId="2081" xr:uid="{00000000-0005-0000-0000-0000D5020000}"/>
    <cellStyle name="Calculation 3 4 4" xfId="894" xr:uid="{00000000-0005-0000-0000-0000D6020000}"/>
    <cellStyle name="Calculation 3 4 4 2" xfId="2082" xr:uid="{00000000-0005-0000-0000-0000D7020000}"/>
    <cellStyle name="Calculation 3 4 5" xfId="895" xr:uid="{00000000-0005-0000-0000-0000D8020000}"/>
    <cellStyle name="Calculation 3 4 5 2" xfId="2083" xr:uid="{00000000-0005-0000-0000-0000D9020000}"/>
    <cellStyle name="Calculation 3 4 6" xfId="772" xr:uid="{00000000-0005-0000-0000-0000DA020000}"/>
    <cellStyle name="Calculation 3 5" xfId="453" xr:uid="{00000000-0005-0000-0000-0000DB020000}"/>
    <cellStyle name="Calculation 3 5 2" xfId="637" xr:uid="{00000000-0005-0000-0000-0000DC020000}"/>
    <cellStyle name="Calculation 3 5 2 2" xfId="1873" xr:uid="{00000000-0005-0000-0000-0000DD020000}"/>
    <cellStyle name="Calculation 3 5 3" xfId="896" xr:uid="{00000000-0005-0000-0000-0000DE020000}"/>
    <cellStyle name="Calculation 3 5 3 2" xfId="2084" xr:uid="{00000000-0005-0000-0000-0000DF020000}"/>
    <cellStyle name="Calculation 3 5 4" xfId="897" xr:uid="{00000000-0005-0000-0000-0000E0020000}"/>
    <cellStyle name="Calculation 3 5 4 2" xfId="2085" xr:uid="{00000000-0005-0000-0000-0000E1020000}"/>
    <cellStyle name="Calculation 3 5 5" xfId="898" xr:uid="{00000000-0005-0000-0000-0000E2020000}"/>
    <cellStyle name="Calculation 3 5 5 2" xfId="2086" xr:uid="{00000000-0005-0000-0000-0000E3020000}"/>
    <cellStyle name="Calculation 3 5 6" xfId="1703" xr:uid="{00000000-0005-0000-0000-0000E4020000}"/>
    <cellStyle name="Calculation 3 6" xfId="258" xr:uid="{00000000-0005-0000-0000-0000E5020000}"/>
    <cellStyle name="Calculation 3 6 2" xfId="899" xr:uid="{00000000-0005-0000-0000-0000E6020000}"/>
    <cellStyle name="Calculation 3 6 2 2" xfId="2087" xr:uid="{00000000-0005-0000-0000-0000E7020000}"/>
    <cellStyle name="Calculation 3 6 3" xfId="1596" xr:uid="{00000000-0005-0000-0000-0000E8020000}"/>
    <cellStyle name="Calculation 3 7" xfId="492" xr:uid="{00000000-0005-0000-0000-0000E9020000}"/>
    <cellStyle name="Calculation 3 7 2" xfId="900" xr:uid="{00000000-0005-0000-0000-0000EA020000}"/>
    <cellStyle name="Calculation 3 7 2 2" xfId="2088" xr:uid="{00000000-0005-0000-0000-0000EB020000}"/>
    <cellStyle name="Calculation 3 7 3" xfId="1737" xr:uid="{00000000-0005-0000-0000-0000EC020000}"/>
    <cellStyle name="Calculation 3 8" xfId="901" xr:uid="{00000000-0005-0000-0000-0000ED020000}"/>
    <cellStyle name="Calculation 3 8 2" xfId="2089" xr:uid="{00000000-0005-0000-0000-0000EE020000}"/>
    <cellStyle name="Calculation 3 9" xfId="902" xr:uid="{00000000-0005-0000-0000-0000EF020000}"/>
    <cellStyle name="Calculation 3 9 2" xfId="2090" xr:uid="{00000000-0005-0000-0000-0000F0020000}"/>
    <cellStyle name="Calculation 4" xfId="133" xr:uid="{00000000-0005-0000-0000-0000F1020000}"/>
    <cellStyle name="Calculation 4 2" xfId="397" xr:uid="{00000000-0005-0000-0000-0000F2020000}"/>
    <cellStyle name="Calculation 4 2 2" xfId="584" xr:uid="{00000000-0005-0000-0000-0000F3020000}"/>
    <cellStyle name="Calculation 4 2 2 2" xfId="1821" xr:uid="{00000000-0005-0000-0000-0000F4020000}"/>
    <cellStyle name="Calculation 4 2 3" xfId="903" xr:uid="{00000000-0005-0000-0000-0000F5020000}"/>
    <cellStyle name="Calculation 4 2 3 2" xfId="2091" xr:uid="{00000000-0005-0000-0000-0000F6020000}"/>
    <cellStyle name="Calculation 4 2 4" xfId="904" xr:uid="{00000000-0005-0000-0000-0000F7020000}"/>
    <cellStyle name="Calculation 4 2 4 2" xfId="2092" xr:uid="{00000000-0005-0000-0000-0000F8020000}"/>
    <cellStyle name="Calculation 4 2 5" xfId="905" xr:uid="{00000000-0005-0000-0000-0000F9020000}"/>
    <cellStyle name="Calculation 4 2 5 2" xfId="2093" xr:uid="{00000000-0005-0000-0000-0000FA020000}"/>
    <cellStyle name="Calculation 4 2 6" xfId="773" xr:uid="{00000000-0005-0000-0000-0000FB020000}"/>
    <cellStyle name="Calculation 4 3" xfId="454" xr:uid="{00000000-0005-0000-0000-0000FC020000}"/>
    <cellStyle name="Calculation 4 3 2" xfId="638" xr:uid="{00000000-0005-0000-0000-0000FD020000}"/>
    <cellStyle name="Calculation 4 3 2 2" xfId="1874" xr:uid="{00000000-0005-0000-0000-0000FE020000}"/>
    <cellStyle name="Calculation 4 3 3" xfId="906" xr:uid="{00000000-0005-0000-0000-0000FF020000}"/>
    <cellStyle name="Calculation 4 3 3 2" xfId="2094" xr:uid="{00000000-0005-0000-0000-000000030000}"/>
    <cellStyle name="Calculation 4 3 4" xfId="907" xr:uid="{00000000-0005-0000-0000-000001030000}"/>
    <cellStyle name="Calculation 4 3 4 2" xfId="2095" xr:uid="{00000000-0005-0000-0000-000002030000}"/>
    <cellStyle name="Calculation 4 3 5" xfId="908" xr:uid="{00000000-0005-0000-0000-000003030000}"/>
    <cellStyle name="Calculation 4 3 5 2" xfId="2096" xr:uid="{00000000-0005-0000-0000-000004030000}"/>
    <cellStyle name="Calculation 4 3 6" xfId="1704" xr:uid="{00000000-0005-0000-0000-000005030000}"/>
    <cellStyle name="Calculation 4 4" xfId="509" xr:uid="{00000000-0005-0000-0000-000006030000}"/>
    <cellStyle name="Calculation 4 4 2" xfId="909" xr:uid="{00000000-0005-0000-0000-000007030000}"/>
    <cellStyle name="Calculation 4 4 2 2" xfId="2097" xr:uid="{00000000-0005-0000-0000-000008030000}"/>
    <cellStyle name="Calculation 4 4 3" xfId="1753" xr:uid="{00000000-0005-0000-0000-000009030000}"/>
    <cellStyle name="Calculation 4 5" xfId="910" xr:uid="{00000000-0005-0000-0000-00000A030000}"/>
    <cellStyle name="Calculation 4 5 2" xfId="2098" xr:uid="{00000000-0005-0000-0000-00000B030000}"/>
    <cellStyle name="Calculation 4 6" xfId="911" xr:uid="{00000000-0005-0000-0000-00000C030000}"/>
    <cellStyle name="Calculation 4 6 2" xfId="2099" xr:uid="{00000000-0005-0000-0000-00000D030000}"/>
    <cellStyle name="Calculation 4 7" xfId="912" xr:uid="{00000000-0005-0000-0000-00000E030000}"/>
    <cellStyle name="Calculation 4 7 2" xfId="2100" xr:uid="{00000000-0005-0000-0000-00000F030000}"/>
    <cellStyle name="Calculation 5" xfId="355" xr:uid="{00000000-0005-0000-0000-000010030000}"/>
    <cellStyle name="Calculation 5 2" xfId="544" xr:uid="{00000000-0005-0000-0000-000011030000}"/>
    <cellStyle name="Calculation 5 2 2" xfId="913" xr:uid="{00000000-0005-0000-0000-000012030000}"/>
    <cellStyle name="Calculation 5 2 2 2" xfId="2101" xr:uid="{00000000-0005-0000-0000-000013030000}"/>
    <cellStyle name="Calculation 5 2 3" xfId="1785" xr:uid="{00000000-0005-0000-0000-000014030000}"/>
    <cellStyle name="Calculation 5 3" xfId="914" xr:uid="{00000000-0005-0000-0000-000015030000}"/>
    <cellStyle name="Calculation 5 3 2" xfId="2102" xr:uid="{00000000-0005-0000-0000-000016030000}"/>
    <cellStyle name="Calculation 5 4" xfId="915" xr:uid="{00000000-0005-0000-0000-000017030000}"/>
    <cellStyle name="Calculation 5 4 2" xfId="2103" xr:uid="{00000000-0005-0000-0000-000018030000}"/>
    <cellStyle name="Calculation 5 5" xfId="916" xr:uid="{00000000-0005-0000-0000-000019030000}"/>
    <cellStyle name="Calculation 5 5 2" xfId="2104" xr:uid="{00000000-0005-0000-0000-00001A030000}"/>
    <cellStyle name="Calculation 5 6" xfId="742" xr:uid="{00000000-0005-0000-0000-00001B030000}"/>
    <cellStyle name="Calculation 5 6 2" xfId="1974" xr:uid="{00000000-0005-0000-0000-00001C030000}"/>
    <cellStyle name="Calculation 5 7" xfId="1658" xr:uid="{00000000-0005-0000-0000-00001D030000}"/>
    <cellStyle name="Calculation 6" xfId="363" xr:uid="{00000000-0005-0000-0000-00001E030000}"/>
    <cellStyle name="Calculation 6 2" xfId="552" xr:uid="{00000000-0005-0000-0000-00001F030000}"/>
    <cellStyle name="Calculation 6 2 2" xfId="917" xr:uid="{00000000-0005-0000-0000-000020030000}"/>
    <cellStyle name="Calculation 6 2 2 2" xfId="2105" xr:uid="{00000000-0005-0000-0000-000021030000}"/>
    <cellStyle name="Calculation 6 2 3" xfId="1791" xr:uid="{00000000-0005-0000-0000-000022030000}"/>
    <cellStyle name="Calculation 6 3" xfId="918" xr:uid="{00000000-0005-0000-0000-000023030000}"/>
    <cellStyle name="Calculation 6 3 2" xfId="2106" xr:uid="{00000000-0005-0000-0000-000024030000}"/>
    <cellStyle name="Calculation 6 4" xfId="919" xr:uid="{00000000-0005-0000-0000-000025030000}"/>
    <cellStyle name="Calculation 6 4 2" xfId="2107" xr:uid="{00000000-0005-0000-0000-000026030000}"/>
    <cellStyle name="Calculation 6 5" xfId="920" xr:uid="{00000000-0005-0000-0000-000027030000}"/>
    <cellStyle name="Calculation 6 5 2" xfId="2108" xr:uid="{00000000-0005-0000-0000-000028030000}"/>
    <cellStyle name="Calculation 6 6" xfId="747" xr:uid="{00000000-0005-0000-0000-000029030000}"/>
    <cellStyle name="Calculation 6 6 2" xfId="1979" xr:uid="{00000000-0005-0000-0000-00002A030000}"/>
    <cellStyle name="Calculation 6 7" xfId="1664" xr:uid="{00000000-0005-0000-0000-00002B030000}"/>
    <cellStyle name="Calculation 7" xfId="431" xr:uid="{00000000-0005-0000-0000-00002C030000}"/>
    <cellStyle name="Calculation 7 2" xfId="617" xr:uid="{00000000-0005-0000-0000-00002D030000}"/>
    <cellStyle name="Calculation 7 2 2" xfId="1853" xr:uid="{00000000-0005-0000-0000-00002E030000}"/>
    <cellStyle name="Calculation 7 3" xfId="921" xr:uid="{00000000-0005-0000-0000-00002F030000}"/>
    <cellStyle name="Calculation 7 3 2" xfId="2109" xr:uid="{00000000-0005-0000-0000-000030030000}"/>
    <cellStyle name="Calculation 7 4" xfId="922" xr:uid="{00000000-0005-0000-0000-000031030000}"/>
    <cellStyle name="Calculation 7 4 2" xfId="2110" xr:uid="{00000000-0005-0000-0000-000032030000}"/>
    <cellStyle name="Calculation 7 5" xfId="923" xr:uid="{00000000-0005-0000-0000-000033030000}"/>
    <cellStyle name="Calculation 7 5 2" xfId="2111" xr:uid="{00000000-0005-0000-0000-000034030000}"/>
    <cellStyle name="Calculation 7 6" xfId="1683" xr:uid="{00000000-0005-0000-0000-000035030000}"/>
    <cellStyle name="Calculation 8" xfId="924" xr:uid="{00000000-0005-0000-0000-000036030000}"/>
    <cellStyle name="Calculation 8 2" xfId="2112" xr:uid="{00000000-0005-0000-0000-000037030000}"/>
    <cellStyle name="Calculation 9" xfId="4093" xr:uid="{00000000-0005-0000-0000-000038030000}"/>
    <cellStyle name="Check Cell 2" xfId="4095" xr:uid="{00000000-0005-0000-0000-00003B030000}"/>
    <cellStyle name="Check Cell 3" xfId="4094" xr:uid="{00000000-0005-0000-0000-00003C030000}"/>
    <cellStyle name="Check Cell 4" xfId="38" xr:uid="{00000000-0005-0000-0000-00003A030000}"/>
    <cellStyle name="Comma [0] 10" xfId="36558" xr:uid="{00000000-0005-0000-0000-00003F030000}"/>
    <cellStyle name="Comma [0] 11" xfId="25262" xr:uid="{00000000-0005-0000-0000-000040030000}"/>
    <cellStyle name="Comma [0] 12" xfId="39" xr:uid="{00000000-0005-0000-0000-00003E030000}"/>
    <cellStyle name="Comma [0] 2" xfId="123" xr:uid="{00000000-0005-0000-0000-000041030000}"/>
    <cellStyle name="Comma [0] 2 10" xfId="25270" xr:uid="{00000000-0005-0000-0000-000042030000}"/>
    <cellStyle name="Comma [0] 2 2" xfId="1490" xr:uid="{00000000-0005-0000-0000-000043030000}"/>
    <cellStyle name="Comma [0] 2 2 2" xfId="2739" xr:uid="{00000000-0005-0000-0000-000044030000}"/>
    <cellStyle name="Comma [0] 2 2 2 2" xfId="3241" xr:uid="{00000000-0005-0000-0000-000045030000}"/>
    <cellStyle name="Comma [0] 2 2 2 2 2" xfId="6369" xr:uid="{00000000-0005-0000-0000-000046030000}"/>
    <cellStyle name="Comma [0] 2 2 2 2 2 2" xfId="12019" xr:uid="{00000000-0005-0000-0000-000047030000}"/>
    <cellStyle name="Comma [0] 2 2 2 2 2 2 2" xfId="23315" xr:uid="{00000000-0005-0000-0000-000048030000}"/>
    <cellStyle name="Comma [0] 2 2 2 2 2 2 2 2" xfId="57203" xr:uid="{00000000-0005-0000-0000-000049030000}"/>
    <cellStyle name="Comma [0] 2 2 2 2 2 2 3" xfId="45907" xr:uid="{00000000-0005-0000-0000-00004A030000}"/>
    <cellStyle name="Comma [0] 2 2 2 2 2 2 4" xfId="34611" xr:uid="{00000000-0005-0000-0000-00004B030000}"/>
    <cellStyle name="Comma [0] 2 2 2 2 2 3" xfId="17667" xr:uid="{00000000-0005-0000-0000-00004C030000}"/>
    <cellStyle name="Comma [0] 2 2 2 2 2 3 2" xfId="51555" xr:uid="{00000000-0005-0000-0000-00004D030000}"/>
    <cellStyle name="Comma [0] 2 2 2 2 2 4" xfId="40259" xr:uid="{00000000-0005-0000-0000-00004E030000}"/>
    <cellStyle name="Comma [0] 2 2 2 2 2 5" xfId="28963" xr:uid="{00000000-0005-0000-0000-00004F030000}"/>
    <cellStyle name="Comma [0] 2 2 2 2 3" xfId="9195" xr:uid="{00000000-0005-0000-0000-000050030000}"/>
    <cellStyle name="Comma [0] 2 2 2 2 3 2" xfId="20491" xr:uid="{00000000-0005-0000-0000-000051030000}"/>
    <cellStyle name="Comma [0] 2 2 2 2 3 2 2" xfId="54379" xr:uid="{00000000-0005-0000-0000-000052030000}"/>
    <cellStyle name="Comma [0] 2 2 2 2 3 3" xfId="43083" xr:uid="{00000000-0005-0000-0000-000053030000}"/>
    <cellStyle name="Comma [0] 2 2 2 2 3 4" xfId="31787" xr:uid="{00000000-0005-0000-0000-000054030000}"/>
    <cellStyle name="Comma [0] 2 2 2 2 4" xfId="14843" xr:uid="{00000000-0005-0000-0000-000055030000}"/>
    <cellStyle name="Comma [0] 2 2 2 2 4 2" xfId="48731" xr:uid="{00000000-0005-0000-0000-000056030000}"/>
    <cellStyle name="Comma [0] 2 2 2 2 5" xfId="37435" xr:uid="{00000000-0005-0000-0000-000057030000}"/>
    <cellStyle name="Comma [0] 2 2 2 2 6" xfId="26139" xr:uid="{00000000-0005-0000-0000-000058030000}"/>
    <cellStyle name="Comma [0] 2 2 2 3" xfId="4097" xr:uid="{00000000-0005-0000-0000-000059030000}"/>
    <cellStyle name="Comma [0] 2 2 2 3 2" xfId="7098" xr:uid="{00000000-0005-0000-0000-00005A030000}"/>
    <cellStyle name="Comma [0] 2 2 2 3 2 2" xfId="12747" xr:uid="{00000000-0005-0000-0000-00005B030000}"/>
    <cellStyle name="Comma [0] 2 2 2 3 2 2 2" xfId="24043" xr:uid="{00000000-0005-0000-0000-00005C030000}"/>
    <cellStyle name="Comma [0] 2 2 2 3 2 2 2 2" xfId="57931" xr:uid="{00000000-0005-0000-0000-00005D030000}"/>
    <cellStyle name="Comma [0] 2 2 2 3 2 2 3" xfId="46635" xr:uid="{00000000-0005-0000-0000-00005E030000}"/>
    <cellStyle name="Comma [0] 2 2 2 3 2 2 4" xfId="35339" xr:uid="{00000000-0005-0000-0000-00005F030000}"/>
    <cellStyle name="Comma [0] 2 2 2 3 2 3" xfId="18395" xr:uid="{00000000-0005-0000-0000-000060030000}"/>
    <cellStyle name="Comma [0] 2 2 2 3 2 3 2" xfId="52283" xr:uid="{00000000-0005-0000-0000-000061030000}"/>
    <cellStyle name="Comma [0] 2 2 2 3 2 4" xfId="40987" xr:uid="{00000000-0005-0000-0000-000062030000}"/>
    <cellStyle name="Comma [0] 2 2 2 3 2 5" xfId="29691" xr:uid="{00000000-0005-0000-0000-000063030000}"/>
    <cellStyle name="Comma [0] 2 2 2 3 3" xfId="9923" xr:uid="{00000000-0005-0000-0000-000064030000}"/>
    <cellStyle name="Comma [0] 2 2 2 3 3 2" xfId="21219" xr:uid="{00000000-0005-0000-0000-000065030000}"/>
    <cellStyle name="Comma [0] 2 2 2 3 3 2 2" xfId="55107" xr:uid="{00000000-0005-0000-0000-000066030000}"/>
    <cellStyle name="Comma [0] 2 2 2 3 3 3" xfId="43811" xr:uid="{00000000-0005-0000-0000-000067030000}"/>
    <cellStyle name="Comma [0] 2 2 2 3 3 4" xfId="32515" xr:uid="{00000000-0005-0000-0000-000068030000}"/>
    <cellStyle name="Comma [0] 2 2 2 3 4" xfId="15571" xr:uid="{00000000-0005-0000-0000-000069030000}"/>
    <cellStyle name="Comma [0] 2 2 2 3 4 2" xfId="49459" xr:uid="{00000000-0005-0000-0000-00006A030000}"/>
    <cellStyle name="Comma [0] 2 2 2 3 5" xfId="38163" xr:uid="{00000000-0005-0000-0000-00006B030000}"/>
    <cellStyle name="Comma [0] 2 2 2 3 6" xfId="26867" xr:uid="{00000000-0005-0000-0000-00006C030000}"/>
    <cellStyle name="Comma [0] 2 2 2 4" xfId="5869" xr:uid="{00000000-0005-0000-0000-00006D030000}"/>
    <cellStyle name="Comma [0] 2 2 2 4 2" xfId="11519" xr:uid="{00000000-0005-0000-0000-00006E030000}"/>
    <cellStyle name="Comma [0] 2 2 2 4 2 2" xfId="22815" xr:uid="{00000000-0005-0000-0000-00006F030000}"/>
    <cellStyle name="Comma [0] 2 2 2 4 2 2 2" xfId="56703" xr:uid="{00000000-0005-0000-0000-000070030000}"/>
    <cellStyle name="Comma [0] 2 2 2 4 2 3" xfId="45407" xr:uid="{00000000-0005-0000-0000-000071030000}"/>
    <cellStyle name="Comma [0] 2 2 2 4 2 4" xfId="34111" xr:uid="{00000000-0005-0000-0000-000072030000}"/>
    <cellStyle name="Comma [0] 2 2 2 4 3" xfId="17167" xr:uid="{00000000-0005-0000-0000-000073030000}"/>
    <cellStyle name="Comma [0] 2 2 2 4 3 2" xfId="51055" xr:uid="{00000000-0005-0000-0000-000074030000}"/>
    <cellStyle name="Comma [0] 2 2 2 4 4" xfId="39759" xr:uid="{00000000-0005-0000-0000-000075030000}"/>
    <cellStyle name="Comma [0] 2 2 2 4 5" xfId="28463" xr:uid="{00000000-0005-0000-0000-000076030000}"/>
    <cellStyle name="Comma [0] 2 2 2 5" xfId="8695" xr:uid="{00000000-0005-0000-0000-000077030000}"/>
    <cellStyle name="Comma [0] 2 2 2 5 2" xfId="19991" xr:uid="{00000000-0005-0000-0000-000078030000}"/>
    <cellStyle name="Comma [0] 2 2 2 5 2 2" xfId="53879" xr:uid="{00000000-0005-0000-0000-000079030000}"/>
    <cellStyle name="Comma [0] 2 2 2 5 3" xfId="42583" xr:uid="{00000000-0005-0000-0000-00007A030000}"/>
    <cellStyle name="Comma [0] 2 2 2 5 4" xfId="31287" xr:uid="{00000000-0005-0000-0000-00007B030000}"/>
    <cellStyle name="Comma [0] 2 2 2 6" xfId="14343" xr:uid="{00000000-0005-0000-0000-00007C030000}"/>
    <cellStyle name="Comma [0] 2 2 2 6 2" xfId="48231" xr:uid="{00000000-0005-0000-0000-00007D030000}"/>
    <cellStyle name="Comma [0] 2 2 2 7" xfId="36935" xr:uid="{00000000-0005-0000-0000-00007E030000}"/>
    <cellStyle name="Comma [0] 2 2 2 8" xfId="25639" xr:uid="{00000000-0005-0000-0000-00007F030000}"/>
    <cellStyle name="Comma [0] 2 2 3" xfId="2995" xr:uid="{00000000-0005-0000-0000-000080030000}"/>
    <cellStyle name="Comma [0] 2 2 3 2" xfId="4098" xr:uid="{00000000-0005-0000-0000-000081030000}"/>
    <cellStyle name="Comma [0] 2 2 3 2 2" xfId="7099" xr:uid="{00000000-0005-0000-0000-000082030000}"/>
    <cellStyle name="Comma [0] 2 2 3 2 2 2" xfId="12748" xr:uid="{00000000-0005-0000-0000-000083030000}"/>
    <cellStyle name="Comma [0] 2 2 3 2 2 2 2" xfId="24044" xr:uid="{00000000-0005-0000-0000-000084030000}"/>
    <cellStyle name="Comma [0] 2 2 3 2 2 2 2 2" xfId="57932" xr:uid="{00000000-0005-0000-0000-000085030000}"/>
    <cellStyle name="Comma [0] 2 2 3 2 2 2 3" xfId="46636" xr:uid="{00000000-0005-0000-0000-000086030000}"/>
    <cellStyle name="Comma [0] 2 2 3 2 2 2 4" xfId="35340" xr:uid="{00000000-0005-0000-0000-000087030000}"/>
    <cellStyle name="Comma [0] 2 2 3 2 2 3" xfId="18396" xr:uid="{00000000-0005-0000-0000-000088030000}"/>
    <cellStyle name="Comma [0] 2 2 3 2 2 3 2" xfId="52284" xr:uid="{00000000-0005-0000-0000-000089030000}"/>
    <cellStyle name="Comma [0] 2 2 3 2 2 4" xfId="40988" xr:uid="{00000000-0005-0000-0000-00008A030000}"/>
    <cellStyle name="Comma [0] 2 2 3 2 2 5" xfId="29692" xr:uid="{00000000-0005-0000-0000-00008B030000}"/>
    <cellStyle name="Comma [0] 2 2 3 2 3" xfId="9924" xr:uid="{00000000-0005-0000-0000-00008C030000}"/>
    <cellStyle name="Comma [0] 2 2 3 2 3 2" xfId="21220" xr:uid="{00000000-0005-0000-0000-00008D030000}"/>
    <cellStyle name="Comma [0] 2 2 3 2 3 2 2" xfId="55108" xr:uid="{00000000-0005-0000-0000-00008E030000}"/>
    <cellStyle name="Comma [0] 2 2 3 2 3 3" xfId="43812" xr:uid="{00000000-0005-0000-0000-00008F030000}"/>
    <cellStyle name="Comma [0] 2 2 3 2 3 4" xfId="32516" xr:uid="{00000000-0005-0000-0000-000090030000}"/>
    <cellStyle name="Comma [0] 2 2 3 2 4" xfId="15572" xr:uid="{00000000-0005-0000-0000-000091030000}"/>
    <cellStyle name="Comma [0] 2 2 3 2 4 2" xfId="49460" xr:uid="{00000000-0005-0000-0000-000092030000}"/>
    <cellStyle name="Comma [0] 2 2 3 2 5" xfId="38164" xr:uid="{00000000-0005-0000-0000-000093030000}"/>
    <cellStyle name="Comma [0] 2 2 3 2 6" xfId="26868" xr:uid="{00000000-0005-0000-0000-000094030000}"/>
    <cellStyle name="Comma [0] 2 2 3 3" xfId="6123" xr:uid="{00000000-0005-0000-0000-000095030000}"/>
    <cellStyle name="Comma [0] 2 2 3 3 2" xfId="11773" xr:uid="{00000000-0005-0000-0000-000096030000}"/>
    <cellStyle name="Comma [0] 2 2 3 3 2 2" xfId="23069" xr:uid="{00000000-0005-0000-0000-000097030000}"/>
    <cellStyle name="Comma [0] 2 2 3 3 2 2 2" xfId="56957" xr:uid="{00000000-0005-0000-0000-000098030000}"/>
    <cellStyle name="Comma [0] 2 2 3 3 2 3" xfId="45661" xr:uid="{00000000-0005-0000-0000-000099030000}"/>
    <cellStyle name="Comma [0] 2 2 3 3 2 4" xfId="34365" xr:uid="{00000000-0005-0000-0000-00009A030000}"/>
    <cellStyle name="Comma [0] 2 2 3 3 3" xfId="17421" xr:uid="{00000000-0005-0000-0000-00009B030000}"/>
    <cellStyle name="Comma [0] 2 2 3 3 3 2" xfId="51309" xr:uid="{00000000-0005-0000-0000-00009C030000}"/>
    <cellStyle name="Comma [0] 2 2 3 3 4" xfId="40013" xr:uid="{00000000-0005-0000-0000-00009D030000}"/>
    <cellStyle name="Comma [0] 2 2 3 3 5" xfId="28717" xr:uid="{00000000-0005-0000-0000-00009E030000}"/>
    <cellStyle name="Comma [0] 2 2 3 4" xfId="8949" xr:uid="{00000000-0005-0000-0000-00009F030000}"/>
    <cellStyle name="Comma [0] 2 2 3 4 2" xfId="20245" xr:uid="{00000000-0005-0000-0000-0000A0030000}"/>
    <cellStyle name="Comma [0] 2 2 3 4 2 2" xfId="54133" xr:uid="{00000000-0005-0000-0000-0000A1030000}"/>
    <cellStyle name="Comma [0] 2 2 3 4 3" xfId="42837" xr:uid="{00000000-0005-0000-0000-0000A2030000}"/>
    <cellStyle name="Comma [0] 2 2 3 4 4" xfId="31541" xr:uid="{00000000-0005-0000-0000-0000A3030000}"/>
    <cellStyle name="Comma [0] 2 2 3 5" xfId="14597" xr:uid="{00000000-0005-0000-0000-0000A4030000}"/>
    <cellStyle name="Comma [0] 2 2 3 5 2" xfId="48485" xr:uid="{00000000-0005-0000-0000-0000A5030000}"/>
    <cellStyle name="Comma [0] 2 2 3 6" xfId="37189" xr:uid="{00000000-0005-0000-0000-0000A6030000}"/>
    <cellStyle name="Comma [0] 2 2 3 7" xfId="25893" xr:uid="{00000000-0005-0000-0000-0000A7030000}"/>
    <cellStyle name="Comma [0] 2 2 4" xfId="3427" xr:uid="{00000000-0005-0000-0000-0000A8030000}"/>
    <cellStyle name="Comma [0] 2 2 4 2" xfId="6542" xr:uid="{00000000-0005-0000-0000-0000A9030000}"/>
    <cellStyle name="Comma [0] 2 2 4 2 2" xfId="12191" xr:uid="{00000000-0005-0000-0000-0000AA030000}"/>
    <cellStyle name="Comma [0] 2 2 4 2 2 2" xfId="23487" xr:uid="{00000000-0005-0000-0000-0000AB030000}"/>
    <cellStyle name="Comma [0] 2 2 4 2 2 2 2" xfId="57375" xr:uid="{00000000-0005-0000-0000-0000AC030000}"/>
    <cellStyle name="Comma [0] 2 2 4 2 2 3" xfId="46079" xr:uid="{00000000-0005-0000-0000-0000AD030000}"/>
    <cellStyle name="Comma [0] 2 2 4 2 2 4" xfId="34783" xr:uid="{00000000-0005-0000-0000-0000AE030000}"/>
    <cellStyle name="Comma [0] 2 2 4 2 3" xfId="17839" xr:uid="{00000000-0005-0000-0000-0000AF030000}"/>
    <cellStyle name="Comma [0] 2 2 4 2 3 2" xfId="51727" xr:uid="{00000000-0005-0000-0000-0000B0030000}"/>
    <cellStyle name="Comma [0] 2 2 4 2 4" xfId="40431" xr:uid="{00000000-0005-0000-0000-0000B1030000}"/>
    <cellStyle name="Comma [0] 2 2 4 2 5" xfId="29135" xr:uid="{00000000-0005-0000-0000-0000B2030000}"/>
    <cellStyle name="Comma [0] 2 2 4 3" xfId="9367" xr:uid="{00000000-0005-0000-0000-0000B3030000}"/>
    <cellStyle name="Comma [0] 2 2 4 3 2" xfId="20663" xr:uid="{00000000-0005-0000-0000-0000B4030000}"/>
    <cellStyle name="Comma [0] 2 2 4 3 2 2" xfId="54551" xr:uid="{00000000-0005-0000-0000-0000B5030000}"/>
    <cellStyle name="Comma [0] 2 2 4 3 3" xfId="43255" xr:uid="{00000000-0005-0000-0000-0000B6030000}"/>
    <cellStyle name="Comma [0] 2 2 4 3 4" xfId="31959" xr:uid="{00000000-0005-0000-0000-0000B7030000}"/>
    <cellStyle name="Comma [0] 2 2 4 4" xfId="15015" xr:uid="{00000000-0005-0000-0000-0000B8030000}"/>
    <cellStyle name="Comma [0] 2 2 4 4 2" xfId="48903" xr:uid="{00000000-0005-0000-0000-0000B9030000}"/>
    <cellStyle name="Comma [0] 2 2 4 5" xfId="37607" xr:uid="{00000000-0005-0000-0000-0000BA030000}"/>
    <cellStyle name="Comma [0] 2 2 4 6" xfId="26311" xr:uid="{00000000-0005-0000-0000-0000BB030000}"/>
    <cellStyle name="Comma [0] 2 2 5" xfId="5623" xr:uid="{00000000-0005-0000-0000-0000BC030000}"/>
    <cellStyle name="Comma [0] 2 2 5 2" xfId="11273" xr:uid="{00000000-0005-0000-0000-0000BD030000}"/>
    <cellStyle name="Comma [0] 2 2 5 2 2" xfId="22569" xr:uid="{00000000-0005-0000-0000-0000BE030000}"/>
    <cellStyle name="Comma [0] 2 2 5 2 2 2" xfId="56457" xr:uid="{00000000-0005-0000-0000-0000BF030000}"/>
    <cellStyle name="Comma [0] 2 2 5 2 3" xfId="45161" xr:uid="{00000000-0005-0000-0000-0000C0030000}"/>
    <cellStyle name="Comma [0] 2 2 5 2 4" xfId="33865" xr:uid="{00000000-0005-0000-0000-0000C1030000}"/>
    <cellStyle name="Comma [0] 2 2 5 3" xfId="16921" xr:uid="{00000000-0005-0000-0000-0000C2030000}"/>
    <cellStyle name="Comma [0] 2 2 5 3 2" xfId="50809" xr:uid="{00000000-0005-0000-0000-0000C3030000}"/>
    <cellStyle name="Comma [0] 2 2 5 4" xfId="39513" xr:uid="{00000000-0005-0000-0000-0000C4030000}"/>
    <cellStyle name="Comma [0] 2 2 5 5" xfId="28217" xr:uid="{00000000-0005-0000-0000-0000C5030000}"/>
    <cellStyle name="Comma [0] 2 2 6" xfId="8449" xr:uid="{00000000-0005-0000-0000-0000C6030000}"/>
    <cellStyle name="Comma [0] 2 2 6 2" xfId="19745" xr:uid="{00000000-0005-0000-0000-0000C7030000}"/>
    <cellStyle name="Comma [0] 2 2 6 2 2" xfId="53633" xr:uid="{00000000-0005-0000-0000-0000C8030000}"/>
    <cellStyle name="Comma [0] 2 2 6 3" xfId="42337" xr:uid="{00000000-0005-0000-0000-0000C9030000}"/>
    <cellStyle name="Comma [0] 2 2 6 4" xfId="31041" xr:uid="{00000000-0005-0000-0000-0000CA030000}"/>
    <cellStyle name="Comma [0] 2 2 7" xfId="14097" xr:uid="{00000000-0005-0000-0000-0000CB030000}"/>
    <cellStyle name="Comma [0] 2 2 7 2" xfId="47985" xr:uid="{00000000-0005-0000-0000-0000CC030000}"/>
    <cellStyle name="Comma [0] 2 2 8" xfId="36689" xr:uid="{00000000-0005-0000-0000-0000CD030000}"/>
    <cellStyle name="Comma [0] 2 2 9" xfId="25393" xr:uid="{00000000-0005-0000-0000-0000CE030000}"/>
    <cellStyle name="Comma [0] 2 3" xfId="2619" xr:uid="{00000000-0005-0000-0000-0000CF030000}"/>
    <cellStyle name="Comma [0] 2 3 2" xfId="3121" xr:uid="{00000000-0005-0000-0000-0000D0030000}"/>
    <cellStyle name="Comma [0] 2 3 2 2" xfId="6249" xr:uid="{00000000-0005-0000-0000-0000D1030000}"/>
    <cellStyle name="Comma [0] 2 3 2 2 2" xfId="11899" xr:uid="{00000000-0005-0000-0000-0000D2030000}"/>
    <cellStyle name="Comma [0] 2 3 2 2 2 2" xfId="23195" xr:uid="{00000000-0005-0000-0000-0000D3030000}"/>
    <cellStyle name="Comma [0] 2 3 2 2 2 2 2" xfId="57083" xr:uid="{00000000-0005-0000-0000-0000D4030000}"/>
    <cellStyle name="Comma [0] 2 3 2 2 2 3" xfId="45787" xr:uid="{00000000-0005-0000-0000-0000D5030000}"/>
    <cellStyle name="Comma [0] 2 3 2 2 2 4" xfId="34491" xr:uid="{00000000-0005-0000-0000-0000D6030000}"/>
    <cellStyle name="Comma [0] 2 3 2 2 3" xfId="17547" xr:uid="{00000000-0005-0000-0000-0000D7030000}"/>
    <cellStyle name="Comma [0] 2 3 2 2 3 2" xfId="51435" xr:uid="{00000000-0005-0000-0000-0000D8030000}"/>
    <cellStyle name="Comma [0] 2 3 2 2 4" xfId="40139" xr:uid="{00000000-0005-0000-0000-0000D9030000}"/>
    <cellStyle name="Comma [0] 2 3 2 2 5" xfId="28843" xr:uid="{00000000-0005-0000-0000-0000DA030000}"/>
    <cellStyle name="Comma [0] 2 3 2 3" xfId="9075" xr:uid="{00000000-0005-0000-0000-0000DB030000}"/>
    <cellStyle name="Comma [0] 2 3 2 3 2" xfId="20371" xr:uid="{00000000-0005-0000-0000-0000DC030000}"/>
    <cellStyle name="Comma [0] 2 3 2 3 2 2" xfId="54259" xr:uid="{00000000-0005-0000-0000-0000DD030000}"/>
    <cellStyle name="Comma [0] 2 3 2 3 3" xfId="42963" xr:uid="{00000000-0005-0000-0000-0000DE030000}"/>
    <cellStyle name="Comma [0] 2 3 2 3 4" xfId="31667" xr:uid="{00000000-0005-0000-0000-0000DF030000}"/>
    <cellStyle name="Comma [0] 2 3 2 4" xfId="14723" xr:uid="{00000000-0005-0000-0000-0000E0030000}"/>
    <cellStyle name="Comma [0] 2 3 2 4 2" xfId="48611" xr:uid="{00000000-0005-0000-0000-0000E1030000}"/>
    <cellStyle name="Comma [0] 2 3 2 5" xfId="37315" xr:uid="{00000000-0005-0000-0000-0000E2030000}"/>
    <cellStyle name="Comma [0] 2 3 2 6" xfId="26019" xr:uid="{00000000-0005-0000-0000-0000E3030000}"/>
    <cellStyle name="Comma [0] 2 3 3" xfId="3458" xr:uid="{00000000-0005-0000-0000-0000E4030000}"/>
    <cellStyle name="Comma [0] 2 3 3 2" xfId="6573" xr:uid="{00000000-0005-0000-0000-0000E5030000}"/>
    <cellStyle name="Comma [0] 2 3 3 2 2" xfId="12222" xr:uid="{00000000-0005-0000-0000-0000E6030000}"/>
    <cellStyle name="Comma [0] 2 3 3 2 2 2" xfId="23518" xr:uid="{00000000-0005-0000-0000-0000E7030000}"/>
    <cellStyle name="Comma [0] 2 3 3 2 2 2 2" xfId="57406" xr:uid="{00000000-0005-0000-0000-0000E8030000}"/>
    <cellStyle name="Comma [0] 2 3 3 2 2 3" xfId="46110" xr:uid="{00000000-0005-0000-0000-0000E9030000}"/>
    <cellStyle name="Comma [0] 2 3 3 2 2 4" xfId="34814" xr:uid="{00000000-0005-0000-0000-0000EA030000}"/>
    <cellStyle name="Comma [0] 2 3 3 2 3" xfId="17870" xr:uid="{00000000-0005-0000-0000-0000EB030000}"/>
    <cellStyle name="Comma [0] 2 3 3 2 3 2" xfId="51758" xr:uid="{00000000-0005-0000-0000-0000EC030000}"/>
    <cellStyle name="Comma [0] 2 3 3 2 4" xfId="40462" xr:uid="{00000000-0005-0000-0000-0000ED030000}"/>
    <cellStyle name="Comma [0] 2 3 3 2 5" xfId="29166" xr:uid="{00000000-0005-0000-0000-0000EE030000}"/>
    <cellStyle name="Comma [0] 2 3 3 3" xfId="9398" xr:uid="{00000000-0005-0000-0000-0000EF030000}"/>
    <cellStyle name="Comma [0] 2 3 3 3 2" xfId="20694" xr:uid="{00000000-0005-0000-0000-0000F0030000}"/>
    <cellStyle name="Comma [0] 2 3 3 3 2 2" xfId="54582" xr:uid="{00000000-0005-0000-0000-0000F1030000}"/>
    <cellStyle name="Comma [0] 2 3 3 3 3" xfId="43286" xr:uid="{00000000-0005-0000-0000-0000F2030000}"/>
    <cellStyle name="Comma [0] 2 3 3 3 4" xfId="31990" xr:uid="{00000000-0005-0000-0000-0000F3030000}"/>
    <cellStyle name="Comma [0] 2 3 3 4" xfId="15046" xr:uid="{00000000-0005-0000-0000-0000F4030000}"/>
    <cellStyle name="Comma [0] 2 3 3 4 2" xfId="48934" xr:uid="{00000000-0005-0000-0000-0000F5030000}"/>
    <cellStyle name="Comma [0] 2 3 3 5" xfId="37638" xr:uid="{00000000-0005-0000-0000-0000F6030000}"/>
    <cellStyle name="Comma [0] 2 3 3 6" xfId="26342" xr:uid="{00000000-0005-0000-0000-0000F7030000}"/>
    <cellStyle name="Comma [0] 2 3 4" xfId="5749" xr:uid="{00000000-0005-0000-0000-0000F8030000}"/>
    <cellStyle name="Comma [0] 2 3 4 2" xfId="11399" xr:uid="{00000000-0005-0000-0000-0000F9030000}"/>
    <cellStyle name="Comma [0] 2 3 4 2 2" xfId="22695" xr:uid="{00000000-0005-0000-0000-0000FA030000}"/>
    <cellStyle name="Comma [0] 2 3 4 2 2 2" xfId="56583" xr:uid="{00000000-0005-0000-0000-0000FB030000}"/>
    <cellStyle name="Comma [0] 2 3 4 2 3" xfId="45287" xr:uid="{00000000-0005-0000-0000-0000FC030000}"/>
    <cellStyle name="Comma [0] 2 3 4 2 4" xfId="33991" xr:uid="{00000000-0005-0000-0000-0000FD030000}"/>
    <cellStyle name="Comma [0] 2 3 4 3" xfId="17047" xr:uid="{00000000-0005-0000-0000-0000FE030000}"/>
    <cellStyle name="Comma [0] 2 3 4 3 2" xfId="50935" xr:uid="{00000000-0005-0000-0000-0000FF030000}"/>
    <cellStyle name="Comma [0] 2 3 4 4" xfId="39639" xr:uid="{00000000-0005-0000-0000-000000040000}"/>
    <cellStyle name="Comma [0] 2 3 4 5" xfId="28343" xr:uid="{00000000-0005-0000-0000-000001040000}"/>
    <cellStyle name="Comma [0] 2 3 5" xfId="8575" xr:uid="{00000000-0005-0000-0000-000002040000}"/>
    <cellStyle name="Comma [0] 2 3 5 2" xfId="19871" xr:uid="{00000000-0005-0000-0000-000003040000}"/>
    <cellStyle name="Comma [0] 2 3 5 2 2" xfId="53759" xr:uid="{00000000-0005-0000-0000-000004040000}"/>
    <cellStyle name="Comma [0] 2 3 5 3" xfId="42463" xr:uid="{00000000-0005-0000-0000-000005040000}"/>
    <cellStyle name="Comma [0] 2 3 5 4" xfId="31167" xr:uid="{00000000-0005-0000-0000-000006040000}"/>
    <cellStyle name="Comma [0] 2 3 6" xfId="14223" xr:uid="{00000000-0005-0000-0000-000007040000}"/>
    <cellStyle name="Comma [0] 2 3 6 2" xfId="48111" xr:uid="{00000000-0005-0000-0000-000008040000}"/>
    <cellStyle name="Comma [0] 2 3 7" xfId="36815" xr:uid="{00000000-0005-0000-0000-000009040000}"/>
    <cellStyle name="Comma [0] 2 3 8" xfId="25519" xr:uid="{00000000-0005-0000-0000-00000A040000}"/>
    <cellStyle name="Comma [0] 2 4" xfId="2872" xr:uid="{00000000-0005-0000-0000-00000B040000}"/>
    <cellStyle name="Comma [0] 2 4 2" xfId="6000" xr:uid="{00000000-0005-0000-0000-00000C040000}"/>
    <cellStyle name="Comma [0] 2 4 2 2" xfId="11650" xr:uid="{00000000-0005-0000-0000-00000D040000}"/>
    <cellStyle name="Comma [0] 2 4 2 2 2" xfId="22946" xr:uid="{00000000-0005-0000-0000-00000E040000}"/>
    <cellStyle name="Comma [0] 2 4 2 2 2 2" xfId="56834" xr:uid="{00000000-0005-0000-0000-00000F040000}"/>
    <cellStyle name="Comma [0] 2 4 2 2 3" xfId="45538" xr:uid="{00000000-0005-0000-0000-000010040000}"/>
    <cellStyle name="Comma [0] 2 4 2 2 4" xfId="34242" xr:uid="{00000000-0005-0000-0000-000011040000}"/>
    <cellStyle name="Comma [0] 2 4 2 3" xfId="17298" xr:uid="{00000000-0005-0000-0000-000012040000}"/>
    <cellStyle name="Comma [0] 2 4 2 3 2" xfId="51186" xr:uid="{00000000-0005-0000-0000-000013040000}"/>
    <cellStyle name="Comma [0] 2 4 2 4" xfId="39890" xr:uid="{00000000-0005-0000-0000-000014040000}"/>
    <cellStyle name="Comma [0] 2 4 2 5" xfId="28594" xr:uid="{00000000-0005-0000-0000-000015040000}"/>
    <cellStyle name="Comma [0] 2 4 3" xfId="8826" xr:uid="{00000000-0005-0000-0000-000016040000}"/>
    <cellStyle name="Comma [0] 2 4 3 2" xfId="20122" xr:uid="{00000000-0005-0000-0000-000017040000}"/>
    <cellStyle name="Comma [0] 2 4 3 2 2" xfId="54010" xr:uid="{00000000-0005-0000-0000-000018040000}"/>
    <cellStyle name="Comma [0] 2 4 3 3" xfId="42714" xr:uid="{00000000-0005-0000-0000-000019040000}"/>
    <cellStyle name="Comma [0] 2 4 3 4" xfId="31418" xr:uid="{00000000-0005-0000-0000-00001A040000}"/>
    <cellStyle name="Comma [0] 2 4 4" xfId="14474" xr:uid="{00000000-0005-0000-0000-00001B040000}"/>
    <cellStyle name="Comma [0] 2 4 4 2" xfId="48362" xr:uid="{00000000-0005-0000-0000-00001C040000}"/>
    <cellStyle name="Comma [0] 2 4 5" xfId="37066" xr:uid="{00000000-0005-0000-0000-00001D040000}"/>
    <cellStyle name="Comma [0] 2 4 6" xfId="25770" xr:uid="{00000000-0005-0000-0000-00001E040000}"/>
    <cellStyle name="Comma [0] 2 5" xfId="3394" xr:uid="{00000000-0005-0000-0000-00001F040000}"/>
    <cellStyle name="Comma [0] 2 5 2" xfId="6510" xr:uid="{00000000-0005-0000-0000-000020040000}"/>
    <cellStyle name="Comma [0] 2 5 2 2" xfId="12159" xr:uid="{00000000-0005-0000-0000-000021040000}"/>
    <cellStyle name="Comma [0] 2 5 2 2 2" xfId="23455" xr:uid="{00000000-0005-0000-0000-000022040000}"/>
    <cellStyle name="Comma [0] 2 5 2 2 2 2" xfId="57343" xr:uid="{00000000-0005-0000-0000-000023040000}"/>
    <cellStyle name="Comma [0] 2 5 2 2 3" xfId="46047" xr:uid="{00000000-0005-0000-0000-000024040000}"/>
    <cellStyle name="Comma [0] 2 5 2 2 4" xfId="34751" xr:uid="{00000000-0005-0000-0000-000025040000}"/>
    <cellStyle name="Comma [0] 2 5 2 3" xfId="17807" xr:uid="{00000000-0005-0000-0000-000026040000}"/>
    <cellStyle name="Comma [0] 2 5 2 3 2" xfId="51695" xr:uid="{00000000-0005-0000-0000-000027040000}"/>
    <cellStyle name="Comma [0] 2 5 2 4" xfId="40399" xr:uid="{00000000-0005-0000-0000-000028040000}"/>
    <cellStyle name="Comma [0] 2 5 2 5" xfId="29103" xr:uid="{00000000-0005-0000-0000-000029040000}"/>
    <cellStyle name="Comma [0] 2 5 3" xfId="9335" xr:uid="{00000000-0005-0000-0000-00002A040000}"/>
    <cellStyle name="Comma [0] 2 5 3 2" xfId="20631" xr:uid="{00000000-0005-0000-0000-00002B040000}"/>
    <cellStyle name="Comma [0] 2 5 3 2 2" xfId="54519" xr:uid="{00000000-0005-0000-0000-00002C040000}"/>
    <cellStyle name="Comma [0] 2 5 3 3" xfId="43223" xr:uid="{00000000-0005-0000-0000-00002D040000}"/>
    <cellStyle name="Comma [0] 2 5 3 4" xfId="31927" xr:uid="{00000000-0005-0000-0000-00002E040000}"/>
    <cellStyle name="Comma [0] 2 5 4" xfId="14983" xr:uid="{00000000-0005-0000-0000-00002F040000}"/>
    <cellStyle name="Comma [0] 2 5 4 2" xfId="48871" xr:uid="{00000000-0005-0000-0000-000030040000}"/>
    <cellStyle name="Comma [0] 2 5 5" xfId="37575" xr:uid="{00000000-0005-0000-0000-000031040000}"/>
    <cellStyle name="Comma [0] 2 5 6" xfId="26279" xr:uid="{00000000-0005-0000-0000-000032040000}"/>
    <cellStyle name="Comma [0] 2 6" xfId="5500" xr:uid="{00000000-0005-0000-0000-000033040000}"/>
    <cellStyle name="Comma [0] 2 6 2" xfId="11150" xr:uid="{00000000-0005-0000-0000-000034040000}"/>
    <cellStyle name="Comma [0] 2 6 2 2" xfId="22446" xr:uid="{00000000-0005-0000-0000-000035040000}"/>
    <cellStyle name="Comma [0] 2 6 2 2 2" xfId="56334" xr:uid="{00000000-0005-0000-0000-000036040000}"/>
    <cellStyle name="Comma [0] 2 6 2 3" xfId="45038" xr:uid="{00000000-0005-0000-0000-000037040000}"/>
    <cellStyle name="Comma [0] 2 6 2 4" xfId="33742" xr:uid="{00000000-0005-0000-0000-000038040000}"/>
    <cellStyle name="Comma [0] 2 6 3" xfId="16798" xr:uid="{00000000-0005-0000-0000-000039040000}"/>
    <cellStyle name="Comma [0] 2 6 3 2" xfId="50686" xr:uid="{00000000-0005-0000-0000-00003A040000}"/>
    <cellStyle name="Comma [0] 2 6 4" xfId="39390" xr:uid="{00000000-0005-0000-0000-00003B040000}"/>
    <cellStyle name="Comma [0] 2 6 5" xfId="28094" xr:uid="{00000000-0005-0000-0000-00003C040000}"/>
    <cellStyle name="Comma [0] 2 7" xfId="8326" xr:uid="{00000000-0005-0000-0000-00003D040000}"/>
    <cellStyle name="Comma [0] 2 7 2" xfId="19622" xr:uid="{00000000-0005-0000-0000-00003E040000}"/>
    <cellStyle name="Comma [0] 2 7 2 2" xfId="53510" xr:uid="{00000000-0005-0000-0000-00003F040000}"/>
    <cellStyle name="Comma [0] 2 7 3" xfId="42214" xr:uid="{00000000-0005-0000-0000-000040040000}"/>
    <cellStyle name="Comma [0] 2 7 4" xfId="30918" xr:uid="{00000000-0005-0000-0000-000041040000}"/>
    <cellStyle name="Comma [0] 2 8" xfId="13974" xr:uid="{00000000-0005-0000-0000-000042040000}"/>
    <cellStyle name="Comma [0] 2 8 2" xfId="47862" xr:uid="{00000000-0005-0000-0000-000043040000}"/>
    <cellStyle name="Comma [0] 2 9" xfId="36566" xr:uid="{00000000-0005-0000-0000-000044040000}"/>
    <cellStyle name="Comma [0] 3" xfId="1489" xr:uid="{00000000-0005-0000-0000-000045040000}"/>
    <cellStyle name="Comma [0] 3 2" xfId="2738" xr:uid="{00000000-0005-0000-0000-000046040000}"/>
    <cellStyle name="Comma [0] 3 2 2" xfId="3240" xr:uid="{00000000-0005-0000-0000-000047040000}"/>
    <cellStyle name="Comma [0] 3 2 2 2" xfId="6368" xr:uid="{00000000-0005-0000-0000-000048040000}"/>
    <cellStyle name="Comma [0] 3 2 2 2 2" xfId="12018" xr:uid="{00000000-0005-0000-0000-000049040000}"/>
    <cellStyle name="Comma [0] 3 2 2 2 2 2" xfId="23314" xr:uid="{00000000-0005-0000-0000-00004A040000}"/>
    <cellStyle name="Comma [0] 3 2 2 2 2 2 2" xfId="57202" xr:uid="{00000000-0005-0000-0000-00004B040000}"/>
    <cellStyle name="Comma [0] 3 2 2 2 2 3" xfId="45906" xr:uid="{00000000-0005-0000-0000-00004C040000}"/>
    <cellStyle name="Comma [0] 3 2 2 2 2 4" xfId="34610" xr:uid="{00000000-0005-0000-0000-00004D040000}"/>
    <cellStyle name="Comma [0] 3 2 2 2 3" xfId="17666" xr:uid="{00000000-0005-0000-0000-00004E040000}"/>
    <cellStyle name="Comma [0] 3 2 2 2 3 2" xfId="51554" xr:uid="{00000000-0005-0000-0000-00004F040000}"/>
    <cellStyle name="Comma [0] 3 2 2 2 4" xfId="40258" xr:uid="{00000000-0005-0000-0000-000050040000}"/>
    <cellStyle name="Comma [0] 3 2 2 2 5" xfId="28962" xr:uid="{00000000-0005-0000-0000-000051040000}"/>
    <cellStyle name="Comma [0] 3 2 2 3" xfId="9194" xr:uid="{00000000-0005-0000-0000-000052040000}"/>
    <cellStyle name="Comma [0] 3 2 2 3 2" xfId="20490" xr:uid="{00000000-0005-0000-0000-000053040000}"/>
    <cellStyle name="Comma [0] 3 2 2 3 2 2" xfId="54378" xr:uid="{00000000-0005-0000-0000-000054040000}"/>
    <cellStyle name="Comma [0] 3 2 2 3 3" xfId="43082" xr:uid="{00000000-0005-0000-0000-000055040000}"/>
    <cellStyle name="Comma [0] 3 2 2 3 4" xfId="31786" xr:uid="{00000000-0005-0000-0000-000056040000}"/>
    <cellStyle name="Comma [0] 3 2 2 4" xfId="14842" xr:uid="{00000000-0005-0000-0000-000057040000}"/>
    <cellStyle name="Comma [0] 3 2 2 4 2" xfId="48730" xr:uid="{00000000-0005-0000-0000-000058040000}"/>
    <cellStyle name="Comma [0] 3 2 2 5" xfId="37434" xr:uid="{00000000-0005-0000-0000-000059040000}"/>
    <cellStyle name="Comma [0] 3 2 2 6" xfId="26138" xr:uid="{00000000-0005-0000-0000-00005A040000}"/>
    <cellStyle name="Comma [0] 3 2 3" xfId="4099" xr:uid="{00000000-0005-0000-0000-00005B040000}"/>
    <cellStyle name="Comma [0] 3 2 3 2" xfId="7100" xr:uid="{00000000-0005-0000-0000-00005C040000}"/>
    <cellStyle name="Comma [0] 3 2 3 2 2" xfId="12749" xr:uid="{00000000-0005-0000-0000-00005D040000}"/>
    <cellStyle name="Comma [0] 3 2 3 2 2 2" xfId="24045" xr:uid="{00000000-0005-0000-0000-00005E040000}"/>
    <cellStyle name="Comma [0] 3 2 3 2 2 2 2" xfId="57933" xr:uid="{00000000-0005-0000-0000-00005F040000}"/>
    <cellStyle name="Comma [0] 3 2 3 2 2 3" xfId="46637" xr:uid="{00000000-0005-0000-0000-000060040000}"/>
    <cellStyle name="Comma [0] 3 2 3 2 2 4" xfId="35341" xr:uid="{00000000-0005-0000-0000-000061040000}"/>
    <cellStyle name="Comma [0] 3 2 3 2 3" xfId="18397" xr:uid="{00000000-0005-0000-0000-000062040000}"/>
    <cellStyle name="Comma [0] 3 2 3 2 3 2" xfId="52285" xr:uid="{00000000-0005-0000-0000-000063040000}"/>
    <cellStyle name="Comma [0] 3 2 3 2 4" xfId="40989" xr:uid="{00000000-0005-0000-0000-000064040000}"/>
    <cellStyle name="Comma [0] 3 2 3 2 5" xfId="29693" xr:uid="{00000000-0005-0000-0000-000065040000}"/>
    <cellStyle name="Comma [0] 3 2 3 3" xfId="9925" xr:uid="{00000000-0005-0000-0000-000066040000}"/>
    <cellStyle name="Comma [0] 3 2 3 3 2" xfId="21221" xr:uid="{00000000-0005-0000-0000-000067040000}"/>
    <cellStyle name="Comma [0] 3 2 3 3 2 2" xfId="55109" xr:uid="{00000000-0005-0000-0000-000068040000}"/>
    <cellStyle name="Comma [0] 3 2 3 3 3" xfId="43813" xr:uid="{00000000-0005-0000-0000-000069040000}"/>
    <cellStyle name="Comma [0] 3 2 3 3 4" xfId="32517" xr:uid="{00000000-0005-0000-0000-00006A040000}"/>
    <cellStyle name="Comma [0] 3 2 3 4" xfId="15573" xr:uid="{00000000-0005-0000-0000-00006B040000}"/>
    <cellStyle name="Comma [0] 3 2 3 4 2" xfId="49461" xr:uid="{00000000-0005-0000-0000-00006C040000}"/>
    <cellStyle name="Comma [0] 3 2 3 5" xfId="38165" xr:uid="{00000000-0005-0000-0000-00006D040000}"/>
    <cellStyle name="Comma [0] 3 2 3 6" xfId="26869" xr:uid="{00000000-0005-0000-0000-00006E040000}"/>
    <cellStyle name="Comma [0] 3 2 4" xfId="5868" xr:uid="{00000000-0005-0000-0000-00006F040000}"/>
    <cellStyle name="Comma [0] 3 2 4 2" xfId="11518" xr:uid="{00000000-0005-0000-0000-000070040000}"/>
    <cellStyle name="Comma [0] 3 2 4 2 2" xfId="22814" xr:uid="{00000000-0005-0000-0000-000071040000}"/>
    <cellStyle name="Comma [0] 3 2 4 2 2 2" xfId="56702" xr:uid="{00000000-0005-0000-0000-000072040000}"/>
    <cellStyle name="Comma [0] 3 2 4 2 3" xfId="45406" xr:uid="{00000000-0005-0000-0000-000073040000}"/>
    <cellStyle name="Comma [0] 3 2 4 2 4" xfId="34110" xr:uid="{00000000-0005-0000-0000-000074040000}"/>
    <cellStyle name="Comma [0] 3 2 4 3" xfId="17166" xr:uid="{00000000-0005-0000-0000-000075040000}"/>
    <cellStyle name="Comma [0] 3 2 4 3 2" xfId="51054" xr:uid="{00000000-0005-0000-0000-000076040000}"/>
    <cellStyle name="Comma [0] 3 2 4 4" xfId="39758" xr:uid="{00000000-0005-0000-0000-000077040000}"/>
    <cellStyle name="Comma [0] 3 2 4 5" xfId="28462" xr:uid="{00000000-0005-0000-0000-000078040000}"/>
    <cellStyle name="Comma [0] 3 2 5" xfId="8694" xr:uid="{00000000-0005-0000-0000-000079040000}"/>
    <cellStyle name="Comma [0] 3 2 5 2" xfId="19990" xr:uid="{00000000-0005-0000-0000-00007A040000}"/>
    <cellStyle name="Comma [0] 3 2 5 2 2" xfId="53878" xr:uid="{00000000-0005-0000-0000-00007B040000}"/>
    <cellStyle name="Comma [0] 3 2 5 3" xfId="42582" xr:uid="{00000000-0005-0000-0000-00007C040000}"/>
    <cellStyle name="Comma [0] 3 2 5 4" xfId="31286" xr:uid="{00000000-0005-0000-0000-00007D040000}"/>
    <cellStyle name="Comma [0] 3 2 6" xfId="14342" xr:uid="{00000000-0005-0000-0000-00007E040000}"/>
    <cellStyle name="Comma [0] 3 2 6 2" xfId="48230" xr:uid="{00000000-0005-0000-0000-00007F040000}"/>
    <cellStyle name="Comma [0] 3 2 7" xfId="36934" xr:uid="{00000000-0005-0000-0000-000080040000}"/>
    <cellStyle name="Comma [0] 3 2 8" xfId="25638" xr:uid="{00000000-0005-0000-0000-000081040000}"/>
    <cellStyle name="Comma [0] 3 3" xfId="2994" xr:uid="{00000000-0005-0000-0000-000082040000}"/>
    <cellStyle name="Comma [0] 3 3 2" xfId="4100" xr:uid="{00000000-0005-0000-0000-000083040000}"/>
    <cellStyle name="Comma [0] 3 3 2 2" xfId="7101" xr:uid="{00000000-0005-0000-0000-000084040000}"/>
    <cellStyle name="Comma [0] 3 3 2 2 2" xfId="12750" xr:uid="{00000000-0005-0000-0000-000085040000}"/>
    <cellStyle name="Comma [0] 3 3 2 2 2 2" xfId="24046" xr:uid="{00000000-0005-0000-0000-000086040000}"/>
    <cellStyle name="Comma [0] 3 3 2 2 2 2 2" xfId="57934" xr:uid="{00000000-0005-0000-0000-000087040000}"/>
    <cellStyle name="Comma [0] 3 3 2 2 2 3" xfId="46638" xr:uid="{00000000-0005-0000-0000-000088040000}"/>
    <cellStyle name="Comma [0] 3 3 2 2 2 4" xfId="35342" xr:uid="{00000000-0005-0000-0000-000089040000}"/>
    <cellStyle name="Comma [0] 3 3 2 2 3" xfId="18398" xr:uid="{00000000-0005-0000-0000-00008A040000}"/>
    <cellStyle name="Comma [0] 3 3 2 2 3 2" xfId="52286" xr:uid="{00000000-0005-0000-0000-00008B040000}"/>
    <cellStyle name="Comma [0] 3 3 2 2 4" xfId="40990" xr:uid="{00000000-0005-0000-0000-00008C040000}"/>
    <cellStyle name="Comma [0] 3 3 2 2 5" xfId="29694" xr:uid="{00000000-0005-0000-0000-00008D040000}"/>
    <cellStyle name="Comma [0] 3 3 2 3" xfId="9926" xr:uid="{00000000-0005-0000-0000-00008E040000}"/>
    <cellStyle name="Comma [0] 3 3 2 3 2" xfId="21222" xr:uid="{00000000-0005-0000-0000-00008F040000}"/>
    <cellStyle name="Comma [0] 3 3 2 3 2 2" xfId="55110" xr:uid="{00000000-0005-0000-0000-000090040000}"/>
    <cellStyle name="Comma [0] 3 3 2 3 3" xfId="43814" xr:uid="{00000000-0005-0000-0000-000091040000}"/>
    <cellStyle name="Comma [0] 3 3 2 3 4" xfId="32518" xr:uid="{00000000-0005-0000-0000-000092040000}"/>
    <cellStyle name="Comma [0] 3 3 2 4" xfId="15574" xr:uid="{00000000-0005-0000-0000-000093040000}"/>
    <cellStyle name="Comma [0] 3 3 2 4 2" xfId="49462" xr:uid="{00000000-0005-0000-0000-000094040000}"/>
    <cellStyle name="Comma [0] 3 3 2 5" xfId="38166" xr:uid="{00000000-0005-0000-0000-000095040000}"/>
    <cellStyle name="Comma [0] 3 3 2 6" xfId="26870" xr:uid="{00000000-0005-0000-0000-000096040000}"/>
    <cellStyle name="Comma [0] 3 3 3" xfId="6122" xr:uid="{00000000-0005-0000-0000-000097040000}"/>
    <cellStyle name="Comma [0] 3 3 3 2" xfId="11772" xr:uid="{00000000-0005-0000-0000-000098040000}"/>
    <cellStyle name="Comma [0] 3 3 3 2 2" xfId="23068" xr:uid="{00000000-0005-0000-0000-000099040000}"/>
    <cellStyle name="Comma [0] 3 3 3 2 2 2" xfId="56956" xr:uid="{00000000-0005-0000-0000-00009A040000}"/>
    <cellStyle name="Comma [0] 3 3 3 2 3" xfId="45660" xr:uid="{00000000-0005-0000-0000-00009B040000}"/>
    <cellStyle name="Comma [0] 3 3 3 2 4" xfId="34364" xr:uid="{00000000-0005-0000-0000-00009C040000}"/>
    <cellStyle name="Comma [0] 3 3 3 3" xfId="17420" xr:uid="{00000000-0005-0000-0000-00009D040000}"/>
    <cellStyle name="Comma [0] 3 3 3 3 2" xfId="51308" xr:uid="{00000000-0005-0000-0000-00009E040000}"/>
    <cellStyle name="Comma [0] 3 3 3 4" xfId="40012" xr:uid="{00000000-0005-0000-0000-00009F040000}"/>
    <cellStyle name="Comma [0] 3 3 3 5" xfId="28716" xr:uid="{00000000-0005-0000-0000-0000A0040000}"/>
    <cellStyle name="Comma [0] 3 3 4" xfId="8948" xr:uid="{00000000-0005-0000-0000-0000A1040000}"/>
    <cellStyle name="Comma [0] 3 3 4 2" xfId="20244" xr:uid="{00000000-0005-0000-0000-0000A2040000}"/>
    <cellStyle name="Comma [0] 3 3 4 2 2" xfId="54132" xr:uid="{00000000-0005-0000-0000-0000A3040000}"/>
    <cellStyle name="Comma [0] 3 3 4 3" xfId="42836" xr:uid="{00000000-0005-0000-0000-0000A4040000}"/>
    <cellStyle name="Comma [0] 3 3 4 4" xfId="31540" xr:uid="{00000000-0005-0000-0000-0000A5040000}"/>
    <cellStyle name="Comma [0] 3 3 5" xfId="14596" xr:uid="{00000000-0005-0000-0000-0000A6040000}"/>
    <cellStyle name="Comma [0] 3 3 5 2" xfId="48484" xr:uid="{00000000-0005-0000-0000-0000A7040000}"/>
    <cellStyle name="Comma [0] 3 3 6" xfId="37188" xr:uid="{00000000-0005-0000-0000-0000A8040000}"/>
    <cellStyle name="Comma [0] 3 3 7" xfId="25892" xr:uid="{00000000-0005-0000-0000-0000A9040000}"/>
    <cellStyle name="Comma [0] 3 4" xfId="3421" xr:uid="{00000000-0005-0000-0000-0000AA040000}"/>
    <cellStyle name="Comma [0] 3 4 2" xfId="6536" xr:uid="{00000000-0005-0000-0000-0000AB040000}"/>
    <cellStyle name="Comma [0] 3 4 2 2" xfId="12185" xr:uid="{00000000-0005-0000-0000-0000AC040000}"/>
    <cellStyle name="Comma [0] 3 4 2 2 2" xfId="23481" xr:uid="{00000000-0005-0000-0000-0000AD040000}"/>
    <cellStyle name="Comma [0] 3 4 2 2 2 2" xfId="57369" xr:uid="{00000000-0005-0000-0000-0000AE040000}"/>
    <cellStyle name="Comma [0] 3 4 2 2 3" xfId="46073" xr:uid="{00000000-0005-0000-0000-0000AF040000}"/>
    <cellStyle name="Comma [0] 3 4 2 2 4" xfId="34777" xr:uid="{00000000-0005-0000-0000-0000B0040000}"/>
    <cellStyle name="Comma [0] 3 4 2 3" xfId="17833" xr:uid="{00000000-0005-0000-0000-0000B1040000}"/>
    <cellStyle name="Comma [0] 3 4 2 3 2" xfId="51721" xr:uid="{00000000-0005-0000-0000-0000B2040000}"/>
    <cellStyle name="Comma [0] 3 4 2 4" xfId="40425" xr:uid="{00000000-0005-0000-0000-0000B3040000}"/>
    <cellStyle name="Comma [0] 3 4 2 5" xfId="29129" xr:uid="{00000000-0005-0000-0000-0000B4040000}"/>
    <cellStyle name="Comma [0] 3 4 3" xfId="9361" xr:uid="{00000000-0005-0000-0000-0000B5040000}"/>
    <cellStyle name="Comma [0] 3 4 3 2" xfId="20657" xr:uid="{00000000-0005-0000-0000-0000B6040000}"/>
    <cellStyle name="Comma [0] 3 4 3 2 2" xfId="54545" xr:uid="{00000000-0005-0000-0000-0000B7040000}"/>
    <cellStyle name="Comma [0] 3 4 3 3" xfId="43249" xr:uid="{00000000-0005-0000-0000-0000B8040000}"/>
    <cellStyle name="Comma [0] 3 4 3 4" xfId="31953" xr:uid="{00000000-0005-0000-0000-0000B9040000}"/>
    <cellStyle name="Comma [0] 3 4 4" xfId="15009" xr:uid="{00000000-0005-0000-0000-0000BA040000}"/>
    <cellStyle name="Comma [0] 3 4 4 2" xfId="48897" xr:uid="{00000000-0005-0000-0000-0000BB040000}"/>
    <cellStyle name="Comma [0] 3 4 5" xfId="37601" xr:uid="{00000000-0005-0000-0000-0000BC040000}"/>
    <cellStyle name="Comma [0] 3 4 6" xfId="26305" xr:uid="{00000000-0005-0000-0000-0000BD040000}"/>
    <cellStyle name="Comma [0] 3 5" xfId="5622" xr:uid="{00000000-0005-0000-0000-0000BE040000}"/>
    <cellStyle name="Comma [0] 3 5 2" xfId="11272" xr:uid="{00000000-0005-0000-0000-0000BF040000}"/>
    <cellStyle name="Comma [0] 3 5 2 2" xfId="22568" xr:uid="{00000000-0005-0000-0000-0000C0040000}"/>
    <cellStyle name="Comma [0] 3 5 2 2 2" xfId="56456" xr:uid="{00000000-0005-0000-0000-0000C1040000}"/>
    <cellStyle name="Comma [0] 3 5 2 3" xfId="45160" xr:uid="{00000000-0005-0000-0000-0000C2040000}"/>
    <cellStyle name="Comma [0] 3 5 2 4" xfId="33864" xr:uid="{00000000-0005-0000-0000-0000C3040000}"/>
    <cellStyle name="Comma [0] 3 5 3" xfId="16920" xr:uid="{00000000-0005-0000-0000-0000C4040000}"/>
    <cellStyle name="Comma [0] 3 5 3 2" xfId="50808" xr:uid="{00000000-0005-0000-0000-0000C5040000}"/>
    <cellStyle name="Comma [0] 3 5 4" xfId="39512" xr:uid="{00000000-0005-0000-0000-0000C6040000}"/>
    <cellStyle name="Comma [0] 3 5 5" xfId="28216" xr:uid="{00000000-0005-0000-0000-0000C7040000}"/>
    <cellStyle name="Comma [0] 3 6" xfId="8448" xr:uid="{00000000-0005-0000-0000-0000C8040000}"/>
    <cellStyle name="Comma [0] 3 6 2" xfId="19744" xr:uid="{00000000-0005-0000-0000-0000C9040000}"/>
    <cellStyle name="Comma [0] 3 6 2 2" xfId="53632" xr:uid="{00000000-0005-0000-0000-0000CA040000}"/>
    <cellStyle name="Comma [0] 3 6 3" xfId="42336" xr:uid="{00000000-0005-0000-0000-0000CB040000}"/>
    <cellStyle name="Comma [0] 3 6 4" xfId="31040" xr:uid="{00000000-0005-0000-0000-0000CC040000}"/>
    <cellStyle name="Comma [0] 3 7" xfId="14096" xr:uid="{00000000-0005-0000-0000-0000CD040000}"/>
    <cellStyle name="Comma [0] 3 7 2" xfId="47984" xr:uid="{00000000-0005-0000-0000-0000CE040000}"/>
    <cellStyle name="Comma [0] 3 8" xfId="36688" xr:uid="{00000000-0005-0000-0000-0000CF040000}"/>
    <cellStyle name="Comma [0] 3 9" xfId="25392" xr:uid="{00000000-0005-0000-0000-0000D0040000}"/>
    <cellStyle name="Comma [0] 4" xfId="2615" xr:uid="{00000000-0005-0000-0000-0000D1040000}"/>
    <cellStyle name="Comma [0] 4 2" xfId="3117" xr:uid="{00000000-0005-0000-0000-0000D2040000}"/>
    <cellStyle name="Comma [0] 4 2 2" xfId="4101" xr:uid="{00000000-0005-0000-0000-0000D3040000}"/>
    <cellStyle name="Comma [0] 4 2 2 2" xfId="7102" xr:uid="{00000000-0005-0000-0000-0000D4040000}"/>
    <cellStyle name="Comma [0] 4 2 2 2 2" xfId="12751" xr:uid="{00000000-0005-0000-0000-0000D5040000}"/>
    <cellStyle name="Comma [0] 4 2 2 2 2 2" xfId="24047" xr:uid="{00000000-0005-0000-0000-0000D6040000}"/>
    <cellStyle name="Comma [0] 4 2 2 2 2 2 2" xfId="57935" xr:uid="{00000000-0005-0000-0000-0000D7040000}"/>
    <cellStyle name="Comma [0] 4 2 2 2 2 3" xfId="46639" xr:uid="{00000000-0005-0000-0000-0000D8040000}"/>
    <cellStyle name="Comma [0] 4 2 2 2 2 4" xfId="35343" xr:uid="{00000000-0005-0000-0000-0000D9040000}"/>
    <cellStyle name="Comma [0] 4 2 2 2 3" xfId="18399" xr:uid="{00000000-0005-0000-0000-0000DA040000}"/>
    <cellStyle name="Comma [0] 4 2 2 2 3 2" xfId="52287" xr:uid="{00000000-0005-0000-0000-0000DB040000}"/>
    <cellStyle name="Comma [0] 4 2 2 2 4" xfId="40991" xr:uid="{00000000-0005-0000-0000-0000DC040000}"/>
    <cellStyle name="Comma [0] 4 2 2 2 5" xfId="29695" xr:uid="{00000000-0005-0000-0000-0000DD040000}"/>
    <cellStyle name="Comma [0] 4 2 2 3" xfId="9927" xr:uid="{00000000-0005-0000-0000-0000DE040000}"/>
    <cellStyle name="Comma [0] 4 2 2 3 2" xfId="21223" xr:uid="{00000000-0005-0000-0000-0000DF040000}"/>
    <cellStyle name="Comma [0] 4 2 2 3 2 2" xfId="55111" xr:uid="{00000000-0005-0000-0000-0000E0040000}"/>
    <cellStyle name="Comma [0] 4 2 2 3 3" xfId="43815" xr:uid="{00000000-0005-0000-0000-0000E1040000}"/>
    <cellStyle name="Comma [0] 4 2 2 3 4" xfId="32519" xr:uid="{00000000-0005-0000-0000-0000E2040000}"/>
    <cellStyle name="Comma [0] 4 2 2 4" xfId="15575" xr:uid="{00000000-0005-0000-0000-0000E3040000}"/>
    <cellStyle name="Comma [0] 4 2 2 4 2" xfId="49463" xr:uid="{00000000-0005-0000-0000-0000E4040000}"/>
    <cellStyle name="Comma [0] 4 2 2 5" xfId="38167" xr:uid="{00000000-0005-0000-0000-0000E5040000}"/>
    <cellStyle name="Comma [0] 4 2 2 6" xfId="26871" xr:uid="{00000000-0005-0000-0000-0000E6040000}"/>
    <cellStyle name="Comma [0] 4 2 3" xfId="6245" xr:uid="{00000000-0005-0000-0000-0000E7040000}"/>
    <cellStyle name="Comma [0] 4 2 3 2" xfId="11895" xr:uid="{00000000-0005-0000-0000-0000E8040000}"/>
    <cellStyle name="Comma [0] 4 2 3 2 2" xfId="23191" xr:uid="{00000000-0005-0000-0000-0000E9040000}"/>
    <cellStyle name="Comma [0] 4 2 3 2 2 2" xfId="57079" xr:uid="{00000000-0005-0000-0000-0000EA040000}"/>
    <cellStyle name="Comma [0] 4 2 3 2 3" xfId="45783" xr:uid="{00000000-0005-0000-0000-0000EB040000}"/>
    <cellStyle name="Comma [0] 4 2 3 2 4" xfId="34487" xr:uid="{00000000-0005-0000-0000-0000EC040000}"/>
    <cellStyle name="Comma [0] 4 2 3 3" xfId="17543" xr:uid="{00000000-0005-0000-0000-0000ED040000}"/>
    <cellStyle name="Comma [0] 4 2 3 3 2" xfId="51431" xr:uid="{00000000-0005-0000-0000-0000EE040000}"/>
    <cellStyle name="Comma [0] 4 2 3 4" xfId="40135" xr:uid="{00000000-0005-0000-0000-0000EF040000}"/>
    <cellStyle name="Comma [0] 4 2 3 5" xfId="28839" xr:uid="{00000000-0005-0000-0000-0000F0040000}"/>
    <cellStyle name="Comma [0] 4 2 4" xfId="9071" xr:uid="{00000000-0005-0000-0000-0000F1040000}"/>
    <cellStyle name="Comma [0] 4 2 4 2" xfId="20367" xr:uid="{00000000-0005-0000-0000-0000F2040000}"/>
    <cellStyle name="Comma [0] 4 2 4 2 2" xfId="54255" xr:uid="{00000000-0005-0000-0000-0000F3040000}"/>
    <cellStyle name="Comma [0] 4 2 4 3" xfId="42959" xr:uid="{00000000-0005-0000-0000-0000F4040000}"/>
    <cellStyle name="Comma [0] 4 2 4 4" xfId="31663" xr:uid="{00000000-0005-0000-0000-0000F5040000}"/>
    <cellStyle name="Comma [0] 4 2 5" xfId="14719" xr:uid="{00000000-0005-0000-0000-0000F6040000}"/>
    <cellStyle name="Comma [0] 4 2 5 2" xfId="48607" xr:uid="{00000000-0005-0000-0000-0000F7040000}"/>
    <cellStyle name="Comma [0] 4 2 6" xfId="37311" xr:uid="{00000000-0005-0000-0000-0000F8040000}"/>
    <cellStyle name="Comma [0] 4 2 7" xfId="26015" xr:uid="{00000000-0005-0000-0000-0000F9040000}"/>
    <cellStyle name="Comma [0] 4 3" xfId="3382" xr:uid="{00000000-0005-0000-0000-0000FA040000}"/>
    <cellStyle name="Comma [0] 4 3 2" xfId="6504" xr:uid="{00000000-0005-0000-0000-0000FB040000}"/>
    <cellStyle name="Comma [0] 4 3 2 2" xfId="12153" xr:uid="{00000000-0005-0000-0000-0000FC040000}"/>
    <cellStyle name="Comma [0] 4 3 2 2 2" xfId="23449" xr:uid="{00000000-0005-0000-0000-0000FD040000}"/>
    <cellStyle name="Comma [0] 4 3 2 2 2 2" xfId="57337" xr:uid="{00000000-0005-0000-0000-0000FE040000}"/>
    <cellStyle name="Comma [0] 4 3 2 2 3" xfId="46041" xr:uid="{00000000-0005-0000-0000-0000FF040000}"/>
    <cellStyle name="Comma [0] 4 3 2 2 4" xfId="34745" xr:uid="{00000000-0005-0000-0000-000000050000}"/>
    <cellStyle name="Comma [0] 4 3 2 3" xfId="17801" xr:uid="{00000000-0005-0000-0000-000001050000}"/>
    <cellStyle name="Comma [0] 4 3 2 3 2" xfId="51689" xr:uid="{00000000-0005-0000-0000-000002050000}"/>
    <cellStyle name="Comma [0] 4 3 2 4" xfId="40393" xr:uid="{00000000-0005-0000-0000-000003050000}"/>
    <cellStyle name="Comma [0] 4 3 2 5" xfId="29097" xr:uid="{00000000-0005-0000-0000-000004050000}"/>
    <cellStyle name="Comma [0] 4 3 3" xfId="9329" xr:uid="{00000000-0005-0000-0000-000005050000}"/>
    <cellStyle name="Comma [0] 4 3 3 2" xfId="20625" xr:uid="{00000000-0005-0000-0000-000006050000}"/>
    <cellStyle name="Comma [0] 4 3 3 2 2" xfId="54513" xr:uid="{00000000-0005-0000-0000-000007050000}"/>
    <cellStyle name="Comma [0] 4 3 3 3" xfId="43217" xr:uid="{00000000-0005-0000-0000-000008050000}"/>
    <cellStyle name="Comma [0] 4 3 3 4" xfId="31921" xr:uid="{00000000-0005-0000-0000-000009050000}"/>
    <cellStyle name="Comma [0] 4 3 4" xfId="14977" xr:uid="{00000000-0005-0000-0000-00000A050000}"/>
    <cellStyle name="Comma [0] 4 3 4 2" xfId="48865" xr:uid="{00000000-0005-0000-0000-00000B050000}"/>
    <cellStyle name="Comma [0] 4 3 5" xfId="37569" xr:uid="{00000000-0005-0000-0000-00000C050000}"/>
    <cellStyle name="Comma [0] 4 3 6" xfId="26273" xr:uid="{00000000-0005-0000-0000-00000D050000}"/>
    <cellStyle name="Comma [0] 4 4" xfId="5745" xr:uid="{00000000-0005-0000-0000-00000E050000}"/>
    <cellStyle name="Comma [0] 4 4 2" xfId="11395" xr:uid="{00000000-0005-0000-0000-00000F050000}"/>
    <cellStyle name="Comma [0] 4 4 2 2" xfId="22691" xr:uid="{00000000-0005-0000-0000-000010050000}"/>
    <cellStyle name="Comma [0] 4 4 2 2 2" xfId="56579" xr:uid="{00000000-0005-0000-0000-000011050000}"/>
    <cellStyle name="Comma [0] 4 4 2 3" xfId="45283" xr:uid="{00000000-0005-0000-0000-000012050000}"/>
    <cellStyle name="Comma [0] 4 4 2 4" xfId="33987" xr:uid="{00000000-0005-0000-0000-000013050000}"/>
    <cellStyle name="Comma [0] 4 4 3" xfId="17043" xr:uid="{00000000-0005-0000-0000-000014050000}"/>
    <cellStyle name="Comma [0] 4 4 3 2" xfId="50931" xr:uid="{00000000-0005-0000-0000-000015050000}"/>
    <cellStyle name="Comma [0] 4 4 4" xfId="39635" xr:uid="{00000000-0005-0000-0000-000016050000}"/>
    <cellStyle name="Comma [0] 4 4 5" xfId="28339" xr:uid="{00000000-0005-0000-0000-000017050000}"/>
    <cellStyle name="Comma [0] 4 5" xfId="8571" xr:uid="{00000000-0005-0000-0000-000018050000}"/>
    <cellStyle name="Comma [0] 4 5 2" xfId="19867" xr:uid="{00000000-0005-0000-0000-000019050000}"/>
    <cellStyle name="Comma [0] 4 5 2 2" xfId="53755" xr:uid="{00000000-0005-0000-0000-00001A050000}"/>
    <cellStyle name="Comma [0] 4 5 3" xfId="42459" xr:uid="{00000000-0005-0000-0000-00001B050000}"/>
    <cellStyle name="Comma [0] 4 5 4" xfId="31163" xr:uid="{00000000-0005-0000-0000-00001C050000}"/>
    <cellStyle name="Comma [0] 4 6" xfId="14219" xr:uid="{00000000-0005-0000-0000-00001D050000}"/>
    <cellStyle name="Comma [0] 4 6 2" xfId="48107" xr:uid="{00000000-0005-0000-0000-00001E050000}"/>
    <cellStyle name="Comma [0] 4 7" xfId="36811" xr:uid="{00000000-0005-0000-0000-00001F050000}"/>
    <cellStyle name="Comma [0] 4 8" xfId="25515" xr:uid="{00000000-0005-0000-0000-000020050000}"/>
    <cellStyle name="Comma [0] 5" xfId="2864" xr:uid="{00000000-0005-0000-0000-000021050000}"/>
    <cellStyle name="Comma [0] 5 2" xfId="4096" xr:uid="{00000000-0005-0000-0000-000022050000}"/>
    <cellStyle name="Comma [0] 5 3" xfId="5992" xr:uid="{00000000-0005-0000-0000-000023050000}"/>
    <cellStyle name="Comma [0] 5 3 2" xfId="11642" xr:uid="{00000000-0005-0000-0000-000024050000}"/>
    <cellStyle name="Comma [0] 5 3 2 2" xfId="22938" xr:uid="{00000000-0005-0000-0000-000025050000}"/>
    <cellStyle name="Comma [0] 5 3 2 2 2" xfId="56826" xr:uid="{00000000-0005-0000-0000-000026050000}"/>
    <cellStyle name="Comma [0] 5 3 2 3" xfId="45530" xr:uid="{00000000-0005-0000-0000-000027050000}"/>
    <cellStyle name="Comma [0] 5 3 2 4" xfId="34234" xr:uid="{00000000-0005-0000-0000-000028050000}"/>
    <cellStyle name="Comma [0] 5 3 3" xfId="17290" xr:uid="{00000000-0005-0000-0000-000029050000}"/>
    <cellStyle name="Comma [0] 5 3 3 2" xfId="51178" xr:uid="{00000000-0005-0000-0000-00002A050000}"/>
    <cellStyle name="Comma [0] 5 3 4" xfId="39882" xr:uid="{00000000-0005-0000-0000-00002B050000}"/>
    <cellStyle name="Comma [0] 5 3 5" xfId="28586" xr:uid="{00000000-0005-0000-0000-00002C050000}"/>
    <cellStyle name="Comma [0] 5 4" xfId="8818" xr:uid="{00000000-0005-0000-0000-00002D050000}"/>
    <cellStyle name="Comma [0] 5 4 2" xfId="20114" xr:uid="{00000000-0005-0000-0000-00002E050000}"/>
    <cellStyle name="Comma [0] 5 4 2 2" xfId="54002" xr:uid="{00000000-0005-0000-0000-00002F050000}"/>
    <cellStyle name="Comma [0] 5 4 3" xfId="42706" xr:uid="{00000000-0005-0000-0000-000030050000}"/>
    <cellStyle name="Comma [0] 5 4 4" xfId="31410" xr:uid="{00000000-0005-0000-0000-000031050000}"/>
    <cellStyle name="Comma [0] 5 5" xfId="14466" xr:uid="{00000000-0005-0000-0000-000032050000}"/>
    <cellStyle name="Comma [0] 5 5 2" xfId="48354" xr:uid="{00000000-0005-0000-0000-000033050000}"/>
    <cellStyle name="Comma [0] 5 6" xfId="37058" xr:uid="{00000000-0005-0000-0000-000034050000}"/>
    <cellStyle name="Comma [0] 5 7" xfId="25762" xr:uid="{00000000-0005-0000-0000-000035050000}"/>
    <cellStyle name="Comma [0] 6" xfId="3366" xr:uid="{00000000-0005-0000-0000-000036050000}"/>
    <cellStyle name="Comma [0] 6 2" xfId="6494" xr:uid="{00000000-0005-0000-0000-000037050000}"/>
    <cellStyle name="Comma [0] 6 2 2" xfId="12143" xr:uid="{00000000-0005-0000-0000-000038050000}"/>
    <cellStyle name="Comma [0] 6 2 2 2" xfId="23439" xr:uid="{00000000-0005-0000-0000-000039050000}"/>
    <cellStyle name="Comma [0] 6 2 2 2 2" xfId="57327" xr:uid="{00000000-0005-0000-0000-00003A050000}"/>
    <cellStyle name="Comma [0] 6 2 2 3" xfId="46031" xr:uid="{00000000-0005-0000-0000-00003B050000}"/>
    <cellStyle name="Comma [0] 6 2 2 4" xfId="34735" xr:uid="{00000000-0005-0000-0000-00003C050000}"/>
    <cellStyle name="Comma [0] 6 2 3" xfId="17791" xr:uid="{00000000-0005-0000-0000-00003D050000}"/>
    <cellStyle name="Comma [0] 6 2 3 2" xfId="51679" xr:uid="{00000000-0005-0000-0000-00003E050000}"/>
    <cellStyle name="Comma [0] 6 2 4" xfId="40383" xr:uid="{00000000-0005-0000-0000-00003F050000}"/>
    <cellStyle name="Comma [0] 6 2 5" xfId="29087" xr:uid="{00000000-0005-0000-0000-000040050000}"/>
    <cellStyle name="Comma [0] 6 3" xfId="9319" xr:uid="{00000000-0005-0000-0000-000041050000}"/>
    <cellStyle name="Comma [0] 6 3 2" xfId="20615" xr:uid="{00000000-0005-0000-0000-000042050000}"/>
    <cellStyle name="Comma [0] 6 3 2 2" xfId="54503" xr:uid="{00000000-0005-0000-0000-000043050000}"/>
    <cellStyle name="Comma [0] 6 3 3" xfId="43207" xr:uid="{00000000-0005-0000-0000-000044050000}"/>
    <cellStyle name="Comma [0] 6 3 4" xfId="31911" xr:uid="{00000000-0005-0000-0000-000045050000}"/>
    <cellStyle name="Comma [0] 6 4" xfId="14967" xr:uid="{00000000-0005-0000-0000-000046050000}"/>
    <cellStyle name="Comma [0] 6 4 2" xfId="48855" xr:uid="{00000000-0005-0000-0000-000047050000}"/>
    <cellStyle name="Comma [0] 6 5" xfId="37559" xr:uid="{00000000-0005-0000-0000-000048050000}"/>
    <cellStyle name="Comma [0] 6 6" xfId="26263" xr:uid="{00000000-0005-0000-0000-000049050000}"/>
    <cellStyle name="Comma [0] 7" xfId="5492" xr:uid="{00000000-0005-0000-0000-00004A050000}"/>
    <cellStyle name="Comma [0] 7 2" xfId="11142" xr:uid="{00000000-0005-0000-0000-00004B050000}"/>
    <cellStyle name="Comma [0] 7 2 2" xfId="22438" xr:uid="{00000000-0005-0000-0000-00004C050000}"/>
    <cellStyle name="Comma [0] 7 2 2 2" xfId="56326" xr:uid="{00000000-0005-0000-0000-00004D050000}"/>
    <cellStyle name="Comma [0] 7 2 3" xfId="45030" xr:uid="{00000000-0005-0000-0000-00004E050000}"/>
    <cellStyle name="Comma [0] 7 2 4" xfId="33734" xr:uid="{00000000-0005-0000-0000-00004F050000}"/>
    <cellStyle name="Comma [0] 7 3" xfId="16790" xr:uid="{00000000-0005-0000-0000-000050050000}"/>
    <cellStyle name="Comma [0] 7 3 2" xfId="50678" xr:uid="{00000000-0005-0000-0000-000051050000}"/>
    <cellStyle name="Comma [0] 7 4" xfId="39382" xr:uid="{00000000-0005-0000-0000-000052050000}"/>
    <cellStyle name="Comma [0] 7 5" xfId="28086" xr:uid="{00000000-0005-0000-0000-000053050000}"/>
    <cellStyle name="Comma [0] 8" xfId="8318" xr:uid="{00000000-0005-0000-0000-000054050000}"/>
    <cellStyle name="Comma [0] 8 2" xfId="19614" xr:uid="{00000000-0005-0000-0000-000055050000}"/>
    <cellStyle name="Comma [0] 8 2 2" xfId="53502" xr:uid="{00000000-0005-0000-0000-000056050000}"/>
    <cellStyle name="Comma [0] 8 3" xfId="42206" xr:uid="{00000000-0005-0000-0000-000057050000}"/>
    <cellStyle name="Comma [0] 8 4" xfId="30910" xr:uid="{00000000-0005-0000-0000-000058050000}"/>
    <cellStyle name="Comma [0] 9" xfId="13966" xr:uid="{00000000-0005-0000-0000-000059050000}"/>
    <cellStyle name="Comma [0] 9 2" xfId="47854" xr:uid="{00000000-0005-0000-0000-00005A050000}"/>
    <cellStyle name="Comma 2" xfId="203" xr:uid="{00000000-0005-0000-0000-00005C050000}"/>
    <cellStyle name="Comma 2 10" xfId="25278" xr:uid="{00000000-0005-0000-0000-00005D050000}"/>
    <cellStyle name="Comma 2 2" xfId="1491" xr:uid="{00000000-0005-0000-0000-00005E050000}"/>
    <cellStyle name="Comma 2 2 2" xfId="2740" xr:uid="{00000000-0005-0000-0000-00005F050000}"/>
    <cellStyle name="Comma 2 2 2 2" xfId="3242" xr:uid="{00000000-0005-0000-0000-000060050000}"/>
    <cellStyle name="Comma 2 2 2 2 2" xfId="6370" xr:uid="{00000000-0005-0000-0000-000061050000}"/>
    <cellStyle name="Comma 2 2 2 2 2 2" xfId="12020" xr:uid="{00000000-0005-0000-0000-000062050000}"/>
    <cellStyle name="Comma 2 2 2 2 2 2 2" xfId="23316" xr:uid="{00000000-0005-0000-0000-000063050000}"/>
    <cellStyle name="Comma 2 2 2 2 2 2 2 2" xfId="57204" xr:uid="{00000000-0005-0000-0000-000064050000}"/>
    <cellStyle name="Comma 2 2 2 2 2 2 3" xfId="45908" xr:uid="{00000000-0005-0000-0000-000065050000}"/>
    <cellStyle name="Comma 2 2 2 2 2 2 4" xfId="34612" xr:uid="{00000000-0005-0000-0000-000066050000}"/>
    <cellStyle name="Comma 2 2 2 2 2 3" xfId="17668" xr:uid="{00000000-0005-0000-0000-000067050000}"/>
    <cellStyle name="Comma 2 2 2 2 2 3 2" xfId="51556" xr:uid="{00000000-0005-0000-0000-000068050000}"/>
    <cellStyle name="Comma 2 2 2 2 2 4" xfId="40260" xr:uid="{00000000-0005-0000-0000-000069050000}"/>
    <cellStyle name="Comma 2 2 2 2 2 5" xfId="28964" xr:uid="{00000000-0005-0000-0000-00006A050000}"/>
    <cellStyle name="Comma 2 2 2 2 3" xfId="9196" xr:uid="{00000000-0005-0000-0000-00006B050000}"/>
    <cellStyle name="Comma 2 2 2 2 3 2" xfId="20492" xr:uid="{00000000-0005-0000-0000-00006C050000}"/>
    <cellStyle name="Comma 2 2 2 2 3 2 2" xfId="54380" xr:uid="{00000000-0005-0000-0000-00006D050000}"/>
    <cellStyle name="Comma 2 2 2 2 3 3" xfId="43084" xr:uid="{00000000-0005-0000-0000-00006E050000}"/>
    <cellStyle name="Comma 2 2 2 2 3 4" xfId="31788" xr:uid="{00000000-0005-0000-0000-00006F050000}"/>
    <cellStyle name="Comma 2 2 2 2 4" xfId="14844" xr:uid="{00000000-0005-0000-0000-000070050000}"/>
    <cellStyle name="Comma 2 2 2 2 4 2" xfId="48732" xr:uid="{00000000-0005-0000-0000-000071050000}"/>
    <cellStyle name="Comma 2 2 2 2 5" xfId="37436" xr:uid="{00000000-0005-0000-0000-000072050000}"/>
    <cellStyle name="Comma 2 2 2 2 6" xfId="26140" xr:uid="{00000000-0005-0000-0000-000073050000}"/>
    <cellStyle name="Comma 2 2 2 3" xfId="4102" xr:uid="{00000000-0005-0000-0000-000074050000}"/>
    <cellStyle name="Comma 2 2 2 3 2" xfId="7103" xr:uid="{00000000-0005-0000-0000-000075050000}"/>
    <cellStyle name="Comma 2 2 2 3 2 2" xfId="12752" xr:uid="{00000000-0005-0000-0000-000076050000}"/>
    <cellStyle name="Comma 2 2 2 3 2 2 2" xfId="24048" xr:uid="{00000000-0005-0000-0000-000077050000}"/>
    <cellStyle name="Comma 2 2 2 3 2 2 2 2" xfId="57936" xr:uid="{00000000-0005-0000-0000-000078050000}"/>
    <cellStyle name="Comma 2 2 2 3 2 2 3" xfId="46640" xr:uid="{00000000-0005-0000-0000-000079050000}"/>
    <cellStyle name="Comma 2 2 2 3 2 2 4" xfId="35344" xr:uid="{00000000-0005-0000-0000-00007A050000}"/>
    <cellStyle name="Comma 2 2 2 3 2 3" xfId="18400" xr:uid="{00000000-0005-0000-0000-00007B050000}"/>
    <cellStyle name="Comma 2 2 2 3 2 3 2" xfId="52288" xr:uid="{00000000-0005-0000-0000-00007C050000}"/>
    <cellStyle name="Comma 2 2 2 3 2 4" xfId="40992" xr:uid="{00000000-0005-0000-0000-00007D050000}"/>
    <cellStyle name="Comma 2 2 2 3 2 5" xfId="29696" xr:uid="{00000000-0005-0000-0000-00007E050000}"/>
    <cellStyle name="Comma 2 2 2 3 3" xfId="9928" xr:uid="{00000000-0005-0000-0000-00007F050000}"/>
    <cellStyle name="Comma 2 2 2 3 3 2" xfId="21224" xr:uid="{00000000-0005-0000-0000-000080050000}"/>
    <cellStyle name="Comma 2 2 2 3 3 2 2" xfId="55112" xr:uid="{00000000-0005-0000-0000-000081050000}"/>
    <cellStyle name="Comma 2 2 2 3 3 3" xfId="43816" xr:uid="{00000000-0005-0000-0000-000082050000}"/>
    <cellStyle name="Comma 2 2 2 3 3 4" xfId="32520" xr:uid="{00000000-0005-0000-0000-000083050000}"/>
    <cellStyle name="Comma 2 2 2 3 4" xfId="15576" xr:uid="{00000000-0005-0000-0000-000084050000}"/>
    <cellStyle name="Comma 2 2 2 3 4 2" xfId="49464" xr:uid="{00000000-0005-0000-0000-000085050000}"/>
    <cellStyle name="Comma 2 2 2 3 5" xfId="38168" xr:uid="{00000000-0005-0000-0000-000086050000}"/>
    <cellStyle name="Comma 2 2 2 3 6" xfId="26872" xr:uid="{00000000-0005-0000-0000-000087050000}"/>
    <cellStyle name="Comma 2 2 2 4" xfId="5870" xr:uid="{00000000-0005-0000-0000-000088050000}"/>
    <cellStyle name="Comma 2 2 2 4 2" xfId="11520" xr:uid="{00000000-0005-0000-0000-000089050000}"/>
    <cellStyle name="Comma 2 2 2 4 2 2" xfId="22816" xr:uid="{00000000-0005-0000-0000-00008A050000}"/>
    <cellStyle name="Comma 2 2 2 4 2 2 2" xfId="56704" xr:uid="{00000000-0005-0000-0000-00008B050000}"/>
    <cellStyle name="Comma 2 2 2 4 2 3" xfId="45408" xr:uid="{00000000-0005-0000-0000-00008C050000}"/>
    <cellStyle name="Comma 2 2 2 4 2 4" xfId="34112" xr:uid="{00000000-0005-0000-0000-00008D050000}"/>
    <cellStyle name="Comma 2 2 2 4 3" xfId="17168" xr:uid="{00000000-0005-0000-0000-00008E050000}"/>
    <cellStyle name="Comma 2 2 2 4 3 2" xfId="51056" xr:uid="{00000000-0005-0000-0000-00008F050000}"/>
    <cellStyle name="Comma 2 2 2 4 4" xfId="39760" xr:uid="{00000000-0005-0000-0000-000090050000}"/>
    <cellStyle name="Comma 2 2 2 4 5" xfId="28464" xr:uid="{00000000-0005-0000-0000-000091050000}"/>
    <cellStyle name="Comma 2 2 2 5" xfId="8696" xr:uid="{00000000-0005-0000-0000-000092050000}"/>
    <cellStyle name="Comma 2 2 2 5 2" xfId="19992" xr:uid="{00000000-0005-0000-0000-000093050000}"/>
    <cellStyle name="Comma 2 2 2 5 2 2" xfId="53880" xr:uid="{00000000-0005-0000-0000-000094050000}"/>
    <cellStyle name="Comma 2 2 2 5 3" xfId="42584" xr:uid="{00000000-0005-0000-0000-000095050000}"/>
    <cellStyle name="Comma 2 2 2 5 4" xfId="31288" xr:uid="{00000000-0005-0000-0000-000096050000}"/>
    <cellStyle name="Comma 2 2 2 6" xfId="14344" xr:uid="{00000000-0005-0000-0000-000097050000}"/>
    <cellStyle name="Comma 2 2 2 6 2" xfId="48232" xr:uid="{00000000-0005-0000-0000-000098050000}"/>
    <cellStyle name="Comma 2 2 2 7" xfId="36936" xr:uid="{00000000-0005-0000-0000-000099050000}"/>
    <cellStyle name="Comma 2 2 2 8" xfId="25640" xr:uid="{00000000-0005-0000-0000-00009A050000}"/>
    <cellStyle name="Comma 2 2 3" xfId="2996" xr:uid="{00000000-0005-0000-0000-00009B050000}"/>
    <cellStyle name="Comma 2 2 3 2" xfId="4103" xr:uid="{00000000-0005-0000-0000-00009C050000}"/>
    <cellStyle name="Comma 2 2 3 2 2" xfId="7104" xr:uid="{00000000-0005-0000-0000-00009D050000}"/>
    <cellStyle name="Comma 2 2 3 2 2 2" xfId="12753" xr:uid="{00000000-0005-0000-0000-00009E050000}"/>
    <cellStyle name="Comma 2 2 3 2 2 2 2" xfId="24049" xr:uid="{00000000-0005-0000-0000-00009F050000}"/>
    <cellStyle name="Comma 2 2 3 2 2 2 2 2" xfId="57937" xr:uid="{00000000-0005-0000-0000-0000A0050000}"/>
    <cellStyle name="Comma 2 2 3 2 2 2 3" xfId="46641" xr:uid="{00000000-0005-0000-0000-0000A1050000}"/>
    <cellStyle name="Comma 2 2 3 2 2 2 4" xfId="35345" xr:uid="{00000000-0005-0000-0000-0000A2050000}"/>
    <cellStyle name="Comma 2 2 3 2 2 3" xfId="18401" xr:uid="{00000000-0005-0000-0000-0000A3050000}"/>
    <cellStyle name="Comma 2 2 3 2 2 3 2" xfId="52289" xr:uid="{00000000-0005-0000-0000-0000A4050000}"/>
    <cellStyle name="Comma 2 2 3 2 2 4" xfId="40993" xr:uid="{00000000-0005-0000-0000-0000A5050000}"/>
    <cellStyle name="Comma 2 2 3 2 2 5" xfId="29697" xr:uid="{00000000-0005-0000-0000-0000A6050000}"/>
    <cellStyle name="Comma 2 2 3 2 3" xfId="9929" xr:uid="{00000000-0005-0000-0000-0000A7050000}"/>
    <cellStyle name="Comma 2 2 3 2 3 2" xfId="21225" xr:uid="{00000000-0005-0000-0000-0000A8050000}"/>
    <cellStyle name="Comma 2 2 3 2 3 2 2" xfId="55113" xr:uid="{00000000-0005-0000-0000-0000A9050000}"/>
    <cellStyle name="Comma 2 2 3 2 3 3" xfId="43817" xr:uid="{00000000-0005-0000-0000-0000AA050000}"/>
    <cellStyle name="Comma 2 2 3 2 3 4" xfId="32521" xr:uid="{00000000-0005-0000-0000-0000AB050000}"/>
    <cellStyle name="Comma 2 2 3 2 4" xfId="15577" xr:uid="{00000000-0005-0000-0000-0000AC050000}"/>
    <cellStyle name="Comma 2 2 3 2 4 2" xfId="49465" xr:uid="{00000000-0005-0000-0000-0000AD050000}"/>
    <cellStyle name="Comma 2 2 3 2 5" xfId="38169" xr:uid="{00000000-0005-0000-0000-0000AE050000}"/>
    <cellStyle name="Comma 2 2 3 2 6" xfId="26873" xr:uid="{00000000-0005-0000-0000-0000AF050000}"/>
    <cellStyle name="Comma 2 2 3 3" xfId="6124" xr:uid="{00000000-0005-0000-0000-0000B0050000}"/>
    <cellStyle name="Comma 2 2 3 3 2" xfId="11774" xr:uid="{00000000-0005-0000-0000-0000B1050000}"/>
    <cellStyle name="Comma 2 2 3 3 2 2" xfId="23070" xr:uid="{00000000-0005-0000-0000-0000B2050000}"/>
    <cellStyle name="Comma 2 2 3 3 2 2 2" xfId="56958" xr:uid="{00000000-0005-0000-0000-0000B3050000}"/>
    <cellStyle name="Comma 2 2 3 3 2 3" xfId="45662" xr:uid="{00000000-0005-0000-0000-0000B4050000}"/>
    <cellStyle name="Comma 2 2 3 3 2 4" xfId="34366" xr:uid="{00000000-0005-0000-0000-0000B5050000}"/>
    <cellStyle name="Comma 2 2 3 3 3" xfId="17422" xr:uid="{00000000-0005-0000-0000-0000B6050000}"/>
    <cellStyle name="Comma 2 2 3 3 3 2" xfId="51310" xr:uid="{00000000-0005-0000-0000-0000B7050000}"/>
    <cellStyle name="Comma 2 2 3 3 4" xfId="40014" xr:uid="{00000000-0005-0000-0000-0000B8050000}"/>
    <cellStyle name="Comma 2 2 3 3 5" xfId="28718" xr:uid="{00000000-0005-0000-0000-0000B9050000}"/>
    <cellStyle name="Comma 2 2 3 4" xfId="8950" xr:uid="{00000000-0005-0000-0000-0000BA050000}"/>
    <cellStyle name="Comma 2 2 3 4 2" xfId="20246" xr:uid="{00000000-0005-0000-0000-0000BB050000}"/>
    <cellStyle name="Comma 2 2 3 4 2 2" xfId="54134" xr:uid="{00000000-0005-0000-0000-0000BC050000}"/>
    <cellStyle name="Comma 2 2 3 4 3" xfId="42838" xr:uid="{00000000-0005-0000-0000-0000BD050000}"/>
    <cellStyle name="Comma 2 2 3 4 4" xfId="31542" xr:uid="{00000000-0005-0000-0000-0000BE050000}"/>
    <cellStyle name="Comma 2 2 3 5" xfId="14598" xr:uid="{00000000-0005-0000-0000-0000BF050000}"/>
    <cellStyle name="Comma 2 2 3 5 2" xfId="48486" xr:uid="{00000000-0005-0000-0000-0000C0050000}"/>
    <cellStyle name="Comma 2 2 3 6" xfId="37190" xr:uid="{00000000-0005-0000-0000-0000C1050000}"/>
    <cellStyle name="Comma 2 2 3 7" xfId="25894" xr:uid="{00000000-0005-0000-0000-0000C2050000}"/>
    <cellStyle name="Comma 2 2 4" xfId="3440" xr:uid="{00000000-0005-0000-0000-0000C3050000}"/>
    <cellStyle name="Comma 2 2 4 2" xfId="6555" xr:uid="{00000000-0005-0000-0000-0000C4050000}"/>
    <cellStyle name="Comma 2 2 4 2 2" xfId="12204" xr:uid="{00000000-0005-0000-0000-0000C5050000}"/>
    <cellStyle name="Comma 2 2 4 2 2 2" xfId="23500" xr:uid="{00000000-0005-0000-0000-0000C6050000}"/>
    <cellStyle name="Comma 2 2 4 2 2 2 2" xfId="57388" xr:uid="{00000000-0005-0000-0000-0000C7050000}"/>
    <cellStyle name="Comma 2 2 4 2 2 3" xfId="46092" xr:uid="{00000000-0005-0000-0000-0000C8050000}"/>
    <cellStyle name="Comma 2 2 4 2 2 4" xfId="34796" xr:uid="{00000000-0005-0000-0000-0000C9050000}"/>
    <cellStyle name="Comma 2 2 4 2 3" xfId="17852" xr:uid="{00000000-0005-0000-0000-0000CA050000}"/>
    <cellStyle name="Comma 2 2 4 2 3 2" xfId="51740" xr:uid="{00000000-0005-0000-0000-0000CB050000}"/>
    <cellStyle name="Comma 2 2 4 2 4" xfId="40444" xr:uid="{00000000-0005-0000-0000-0000CC050000}"/>
    <cellStyle name="Comma 2 2 4 2 5" xfId="29148" xr:uid="{00000000-0005-0000-0000-0000CD050000}"/>
    <cellStyle name="Comma 2 2 4 3" xfId="9380" xr:uid="{00000000-0005-0000-0000-0000CE050000}"/>
    <cellStyle name="Comma 2 2 4 3 2" xfId="20676" xr:uid="{00000000-0005-0000-0000-0000CF050000}"/>
    <cellStyle name="Comma 2 2 4 3 2 2" xfId="54564" xr:uid="{00000000-0005-0000-0000-0000D0050000}"/>
    <cellStyle name="Comma 2 2 4 3 3" xfId="43268" xr:uid="{00000000-0005-0000-0000-0000D1050000}"/>
    <cellStyle name="Comma 2 2 4 3 4" xfId="31972" xr:uid="{00000000-0005-0000-0000-0000D2050000}"/>
    <cellStyle name="Comma 2 2 4 4" xfId="15028" xr:uid="{00000000-0005-0000-0000-0000D3050000}"/>
    <cellStyle name="Comma 2 2 4 4 2" xfId="48916" xr:uid="{00000000-0005-0000-0000-0000D4050000}"/>
    <cellStyle name="Comma 2 2 4 5" xfId="37620" xr:uid="{00000000-0005-0000-0000-0000D5050000}"/>
    <cellStyle name="Comma 2 2 4 6" xfId="26324" xr:uid="{00000000-0005-0000-0000-0000D6050000}"/>
    <cellStyle name="Comma 2 2 5" xfId="5624" xr:uid="{00000000-0005-0000-0000-0000D7050000}"/>
    <cellStyle name="Comma 2 2 5 2" xfId="11274" xr:uid="{00000000-0005-0000-0000-0000D8050000}"/>
    <cellStyle name="Comma 2 2 5 2 2" xfId="22570" xr:uid="{00000000-0005-0000-0000-0000D9050000}"/>
    <cellStyle name="Comma 2 2 5 2 2 2" xfId="56458" xr:uid="{00000000-0005-0000-0000-0000DA050000}"/>
    <cellStyle name="Comma 2 2 5 2 3" xfId="45162" xr:uid="{00000000-0005-0000-0000-0000DB050000}"/>
    <cellStyle name="Comma 2 2 5 2 4" xfId="33866" xr:uid="{00000000-0005-0000-0000-0000DC050000}"/>
    <cellStyle name="Comma 2 2 5 3" xfId="16922" xr:uid="{00000000-0005-0000-0000-0000DD050000}"/>
    <cellStyle name="Comma 2 2 5 3 2" xfId="50810" xr:uid="{00000000-0005-0000-0000-0000DE050000}"/>
    <cellStyle name="Comma 2 2 5 4" xfId="39514" xr:uid="{00000000-0005-0000-0000-0000DF050000}"/>
    <cellStyle name="Comma 2 2 5 5" xfId="28218" xr:uid="{00000000-0005-0000-0000-0000E0050000}"/>
    <cellStyle name="Comma 2 2 6" xfId="8450" xr:uid="{00000000-0005-0000-0000-0000E1050000}"/>
    <cellStyle name="Comma 2 2 6 2" xfId="19746" xr:uid="{00000000-0005-0000-0000-0000E2050000}"/>
    <cellStyle name="Comma 2 2 6 2 2" xfId="53634" xr:uid="{00000000-0005-0000-0000-0000E3050000}"/>
    <cellStyle name="Comma 2 2 6 3" xfId="42338" xr:uid="{00000000-0005-0000-0000-0000E4050000}"/>
    <cellStyle name="Comma 2 2 6 4" xfId="31042" xr:uid="{00000000-0005-0000-0000-0000E5050000}"/>
    <cellStyle name="Comma 2 2 7" xfId="14098" xr:uid="{00000000-0005-0000-0000-0000E6050000}"/>
    <cellStyle name="Comma 2 2 7 2" xfId="47986" xr:uid="{00000000-0005-0000-0000-0000E7050000}"/>
    <cellStyle name="Comma 2 2 8" xfId="36690" xr:uid="{00000000-0005-0000-0000-0000E8050000}"/>
    <cellStyle name="Comma 2 2 9" xfId="25394" xr:uid="{00000000-0005-0000-0000-0000E9050000}"/>
    <cellStyle name="Comma 2 3" xfId="2626" xr:uid="{00000000-0005-0000-0000-0000EA050000}"/>
    <cellStyle name="Comma 2 3 2" xfId="3128" xr:uid="{00000000-0005-0000-0000-0000EB050000}"/>
    <cellStyle name="Comma 2 3 2 2" xfId="6256" xr:uid="{00000000-0005-0000-0000-0000EC050000}"/>
    <cellStyle name="Comma 2 3 2 2 2" xfId="11906" xr:uid="{00000000-0005-0000-0000-0000ED050000}"/>
    <cellStyle name="Comma 2 3 2 2 2 2" xfId="23202" xr:uid="{00000000-0005-0000-0000-0000EE050000}"/>
    <cellStyle name="Comma 2 3 2 2 2 2 2" xfId="57090" xr:uid="{00000000-0005-0000-0000-0000EF050000}"/>
    <cellStyle name="Comma 2 3 2 2 2 3" xfId="45794" xr:uid="{00000000-0005-0000-0000-0000F0050000}"/>
    <cellStyle name="Comma 2 3 2 2 2 4" xfId="34498" xr:uid="{00000000-0005-0000-0000-0000F1050000}"/>
    <cellStyle name="Comma 2 3 2 2 3" xfId="17554" xr:uid="{00000000-0005-0000-0000-0000F2050000}"/>
    <cellStyle name="Comma 2 3 2 2 3 2" xfId="51442" xr:uid="{00000000-0005-0000-0000-0000F3050000}"/>
    <cellStyle name="Comma 2 3 2 2 4" xfId="40146" xr:uid="{00000000-0005-0000-0000-0000F4050000}"/>
    <cellStyle name="Comma 2 3 2 2 5" xfId="28850" xr:uid="{00000000-0005-0000-0000-0000F5050000}"/>
    <cellStyle name="Comma 2 3 2 3" xfId="9082" xr:uid="{00000000-0005-0000-0000-0000F6050000}"/>
    <cellStyle name="Comma 2 3 2 3 2" xfId="20378" xr:uid="{00000000-0005-0000-0000-0000F7050000}"/>
    <cellStyle name="Comma 2 3 2 3 2 2" xfId="54266" xr:uid="{00000000-0005-0000-0000-0000F8050000}"/>
    <cellStyle name="Comma 2 3 2 3 3" xfId="42970" xr:uid="{00000000-0005-0000-0000-0000F9050000}"/>
    <cellStyle name="Comma 2 3 2 3 4" xfId="31674" xr:uid="{00000000-0005-0000-0000-0000FA050000}"/>
    <cellStyle name="Comma 2 3 2 4" xfId="14730" xr:uid="{00000000-0005-0000-0000-0000FB050000}"/>
    <cellStyle name="Comma 2 3 2 4 2" xfId="48618" xr:uid="{00000000-0005-0000-0000-0000FC050000}"/>
    <cellStyle name="Comma 2 3 2 5" xfId="37322" xr:uid="{00000000-0005-0000-0000-0000FD050000}"/>
    <cellStyle name="Comma 2 3 2 6" xfId="26026" xr:uid="{00000000-0005-0000-0000-0000FE050000}"/>
    <cellStyle name="Comma 2 3 3" xfId="3465" xr:uid="{00000000-0005-0000-0000-0000FF050000}"/>
    <cellStyle name="Comma 2 3 3 2" xfId="6580" xr:uid="{00000000-0005-0000-0000-000000060000}"/>
    <cellStyle name="Comma 2 3 3 2 2" xfId="12229" xr:uid="{00000000-0005-0000-0000-000001060000}"/>
    <cellStyle name="Comma 2 3 3 2 2 2" xfId="23525" xr:uid="{00000000-0005-0000-0000-000002060000}"/>
    <cellStyle name="Comma 2 3 3 2 2 2 2" xfId="57413" xr:uid="{00000000-0005-0000-0000-000003060000}"/>
    <cellStyle name="Comma 2 3 3 2 2 3" xfId="46117" xr:uid="{00000000-0005-0000-0000-000004060000}"/>
    <cellStyle name="Comma 2 3 3 2 2 4" xfId="34821" xr:uid="{00000000-0005-0000-0000-000005060000}"/>
    <cellStyle name="Comma 2 3 3 2 3" xfId="17877" xr:uid="{00000000-0005-0000-0000-000006060000}"/>
    <cellStyle name="Comma 2 3 3 2 3 2" xfId="51765" xr:uid="{00000000-0005-0000-0000-000007060000}"/>
    <cellStyle name="Comma 2 3 3 2 4" xfId="40469" xr:uid="{00000000-0005-0000-0000-000008060000}"/>
    <cellStyle name="Comma 2 3 3 2 5" xfId="29173" xr:uid="{00000000-0005-0000-0000-000009060000}"/>
    <cellStyle name="Comma 2 3 3 3" xfId="9405" xr:uid="{00000000-0005-0000-0000-00000A060000}"/>
    <cellStyle name="Comma 2 3 3 3 2" xfId="20701" xr:uid="{00000000-0005-0000-0000-00000B060000}"/>
    <cellStyle name="Comma 2 3 3 3 2 2" xfId="54589" xr:uid="{00000000-0005-0000-0000-00000C060000}"/>
    <cellStyle name="Comma 2 3 3 3 3" xfId="43293" xr:uid="{00000000-0005-0000-0000-00000D060000}"/>
    <cellStyle name="Comma 2 3 3 3 4" xfId="31997" xr:uid="{00000000-0005-0000-0000-00000E060000}"/>
    <cellStyle name="Comma 2 3 3 4" xfId="15053" xr:uid="{00000000-0005-0000-0000-00000F060000}"/>
    <cellStyle name="Comma 2 3 3 4 2" xfId="48941" xr:uid="{00000000-0005-0000-0000-000010060000}"/>
    <cellStyle name="Comma 2 3 3 5" xfId="37645" xr:uid="{00000000-0005-0000-0000-000011060000}"/>
    <cellStyle name="Comma 2 3 3 6" xfId="26349" xr:uid="{00000000-0005-0000-0000-000012060000}"/>
    <cellStyle name="Comma 2 3 4" xfId="5756" xr:uid="{00000000-0005-0000-0000-000013060000}"/>
    <cellStyle name="Comma 2 3 4 2" xfId="11406" xr:uid="{00000000-0005-0000-0000-000014060000}"/>
    <cellStyle name="Comma 2 3 4 2 2" xfId="22702" xr:uid="{00000000-0005-0000-0000-000015060000}"/>
    <cellStyle name="Comma 2 3 4 2 2 2" xfId="56590" xr:uid="{00000000-0005-0000-0000-000016060000}"/>
    <cellStyle name="Comma 2 3 4 2 3" xfId="45294" xr:uid="{00000000-0005-0000-0000-000017060000}"/>
    <cellStyle name="Comma 2 3 4 2 4" xfId="33998" xr:uid="{00000000-0005-0000-0000-000018060000}"/>
    <cellStyle name="Comma 2 3 4 3" xfId="17054" xr:uid="{00000000-0005-0000-0000-000019060000}"/>
    <cellStyle name="Comma 2 3 4 3 2" xfId="50942" xr:uid="{00000000-0005-0000-0000-00001A060000}"/>
    <cellStyle name="Comma 2 3 4 4" xfId="39646" xr:uid="{00000000-0005-0000-0000-00001B060000}"/>
    <cellStyle name="Comma 2 3 4 5" xfId="28350" xr:uid="{00000000-0005-0000-0000-00001C060000}"/>
    <cellStyle name="Comma 2 3 5" xfId="8582" xr:uid="{00000000-0005-0000-0000-00001D060000}"/>
    <cellStyle name="Comma 2 3 5 2" xfId="19878" xr:uid="{00000000-0005-0000-0000-00001E060000}"/>
    <cellStyle name="Comma 2 3 5 2 2" xfId="53766" xr:uid="{00000000-0005-0000-0000-00001F060000}"/>
    <cellStyle name="Comma 2 3 5 3" xfId="42470" xr:uid="{00000000-0005-0000-0000-000020060000}"/>
    <cellStyle name="Comma 2 3 5 4" xfId="31174" xr:uid="{00000000-0005-0000-0000-000021060000}"/>
    <cellStyle name="Comma 2 3 6" xfId="14230" xr:uid="{00000000-0005-0000-0000-000022060000}"/>
    <cellStyle name="Comma 2 3 6 2" xfId="48118" xr:uid="{00000000-0005-0000-0000-000023060000}"/>
    <cellStyle name="Comma 2 3 7" xfId="36822" xr:uid="{00000000-0005-0000-0000-000024060000}"/>
    <cellStyle name="Comma 2 3 8" xfId="25526" xr:uid="{00000000-0005-0000-0000-000025060000}"/>
    <cellStyle name="Comma 2 4" xfId="2880" xr:uid="{00000000-0005-0000-0000-000026060000}"/>
    <cellStyle name="Comma 2 4 2" xfId="6008" xr:uid="{00000000-0005-0000-0000-000027060000}"/>
    <cellStyle name="Comma 2 4 2 2" xfId="11658" xr:uid="{00000000-0005-0000-0000-000028060000}"/>
    <cellStyle name="Comma 2 4 2 2 2" xfId="22954" xr:uid="{00000000-0005-0000-0000-000029060000}"/>
    <cellStyle name="Comma 2 4 2 2 2 2" xfId="56842" xr:uid="{00000000-0005-0000-0000-00002A060000}"/>
    <cellStyle name="Comma 2 4 2 2 3" xfId="45546" xr:uid="{00000000-0005-0000-0000-00002B060000}"/>
    <cellStyle name="Comma 2 4 2 2 4" xfId="34250" xr:uid="{00000000-0005-0000-0000-00002C060000}"/>
    <cellStyle name="Comma 2 4 2 3" xfId="17306" xr:uid="{00000000-0005-0000-0000-00002D060000}"/>
    <cellStyle name="Comma 2 4 2 3 2" xfId="51194" xr:uid="{00000000-0005-0000-0000-00002E060000}"/>
    <cellStyle name="Comma 2 4 2 4" xfId="39898" xr:uid="{00000000-0005-0000-0000-00002F060000}"/>
    <cellStyle name="Comma 2 4 2 5" xfId="28602" xr:uid="{00000000-0005-0000-0000-000030060000}"/>
    <cellStyle name="Comma 2 4 3" xfId="8834" xr:uid="{00000000-0005-0000-0000-000031060000}"/>
    <cellStyle name="Comma 2 4 3 2" xfId="20130" xr:uid="{00000000-0005-0000-0000-000032060000}"/>
    <cellStyle name="Comma 2 4 3 2 2" xfId="54018" xr:uid="{00000000-0005-0000-0000-000033060000}"/>
    <cellStyle name="Comma 2 4 3 3" xfId="42722" xr:uid="{00000000-0005-0000-0000-000034060000}"/>
    <cellStyle name="Comma 2 4 3 4" xfId="31426" xr:uid="{00000000-0005-0000-0000-000035060000}"/>
    <cellStyle name="Comma 2 4 4" xfId="14482" xr:uid="{00000000-0005-0000-0000-000036060000}"/>
    <cellStyle name="Comma 2 4 4 2" xfId="48370" xr:uid="{00000000-0005-0000-0000-000037060000}"/>
    <cellStyle name="Comma 2 4 5" xfId="37074" xr:uid="{00000000-0005-0000-0000-000038060000}"/>
    <cellStyle name="Comma 2 4 6" xfId="25778" xr:uid="{00000000-0005-0000-0000-000039060000}"/>
    <cellStyle name="Comma 2 5" xfId="3408" xr:uid="{00000000-0005-0000-0000-00003A060000}"/>
    <cellStyle name="Comma 2 5 2" xfId="6523" xr:uid="{00000000-0005-0000-0000-00003B060000}"/>
    <cellStyle name="Comma 2 5 2 2" xfId="12172" xr:uid="{00000000-0005-0000-0000-00003C060000}"/>
    <cellStyle name="Comma 2 5 2 2 2" xfId="23468" xr:uid="{00000000-0005-0000-0000-00003D060000}"/>
    <cellStyle name="Comma 2 5 2 2 2 2" xfId="57356" xr:uid="{00000000-0005-0000-0000-00003E060000}"/>
    <cellStyle name="Comma 2 5 2 2 3" xfId="46060" xr:uid="{00000000-0005-0000-0000-00003F060000}"/>
    <cellStyle name="Comma 2 5 2 2 4" xfId="34764" xr:uid="{00000000-0005-0000-0000-000040060000}"/>
    <cellStyle name="Comma 2 5 2 3" xfId="17820" xr:uid="{00000000-0005-0000-0000-000041060000}"/>
    <cellStyle name="Comma 2 5 2 3 2" xfId="51708" xr:uid="{00000000-0005-0000-0000-000042060000}"/>
    <cellStyle name="Comma 2 5 2 4" xfId="40412" xr:uid="{00000000-0005-0000-0000-000043060000}"/>
    <cellStyle name="Comma 2 5 2 5" xfId="29116" xr:uid="{00000000-0005-0000-0000-000044060000}"/>
    <cellStyle name="Comma 2 5 3" xfId="9348" xr:uid="{00000000-0005-0000-0000-000045060000}"/>
    <cellStyle name="Comma 2 5 3 2" xfId="20644" xr:uid="{00000000-0005-0000-0000-000046060000}"/>
    <cellStyle name="Comma 2 5 3 2 2" xfId="54532" xr:uid="{00000000-0005-0000-0000-000047060000}"/>
    <cellStyle name="Comma 2 5 3 3" xfId="43236" xr:uid="{00000000-0005-0000-0000-000048060000}"/>
    <cellStyle name="Comma 2 5 3 4" xfId="31940" xr:uid="{00000000-0005-0000-0000-000049060000}"/>
    <cellStyle name="Comma 2 5 4" xfId="14996" xr:uid="{00000000-0005-0000-0000-00004A060000}"/>
    <cellStyle name="Comma 2 5 4 2" xfId="48884" xr:uid="{00000000-0005-0000-0000-00004B060000}"/>
    <cellStyle name="Comma 2 5 5" xfId="37588" xr:uid="{00000000-0005-0000-0000-00004C060000}"/>
    <cellStyle name="Comma 2 5 6" xfId="26292" xr:uid="{00000000-0005-0000-0000-00004D060000}"/>
    <cellStyle name="Comma 2 6" xfId="5508" xr:uid="{00000000-0005-0000-0000-00004E060000}"/>
    <cellStyle name="Comma 2 6 2" xfId="11158" xr:uid="{00000000-0005-0000-0000-00004F060000}"/>
    <cellStyle name="Comma 2 6 2 2" xfId="22454" xr:uid="{00000000-0005-0000-0000-000050060000}"/>
    <cellStyle name="Comma 2 6 2 2 2" xfId="56342" xr:uid="{00000000-0005-0000-0000-000051060000}"/>
    <cellStyle name="Comma 2 6 2 3" xfId="45046" xr:uid="{00000000-0005-0000-0000-000052060000}"/>
    <cellStyle name="Comma 2 6 2 4" xfId="33750" xr:uid="{00000000-0005-0000-0000-000053060000}"/>
    <cellStyle name="Comma 2 6 3" xfId="16806" xr:uid="{00000000-0005-0000-0000-000054060000}"/>
    <cellStyle name="Comma 2 6 3 2" xfId="50694" xr:uid="{00000000-0005-0000-0000-000055060000}"/>
    <cellStyle name="Comma 2 6 4" xfId="39398" xr:uid="{00000000-0005-0000-0000-000056060000}"/>
    <cellStyle name="Comma 2 6 5" xfId="28102" xr:uid="{00000000-0005-0000-0000-000057060000}"/>
    <cellStyle name="Comma 2 7" xfId="8334" xr:uid="{00000000-0005-0000-0000-000058060000}"/>
    <cellStyle name="Comma 2 7 2" xfId="19630" xr:uid="{00000000-0005-0000-0000-000059060000}"/>
    <cellStyle name="Comma 2 7 2 2" xfId="53518" xr:uid="{00000000-0005-0000-0000-00005A060000}"/>
    <cellStyle name="Comma 2 7 3" xfId="42222" xr:uid="{00000000-0005-0000-0000-00005B060000}"/>
    <cellStyle name="Comma 2 7 4" xfId="30926" xr:uid="{00000000-0005-0000-0000-00005C060000}"/>
    <cellStyle name="Comma 2 8" xfId="13982" xr:uid="{00000000-0005-0000-0000-00005D060000}"/>
    <cellStyle name="Comma 2 8 2" xfId="47870" xr:uid="{00000000-0005-0000-0000-00005E060000}"/>
    <cellStyle name="Comma 2 9" xfId="36574" xr:uid="{00000000-0005-0000-0000-00005F060000}"/>
    <cellStyle name="Comma 3" xfId="2861" xr:uid="{00000000-0005-0000-0000-000070030000}"/>
    <cellStyle name="Cover" xfId="40" xr:uid="{00000000-0005-0000-0000-000060060000}"/>
    <cellStyle name="Cover 2" xfId="124" xr:uid="{00000000-0005-0000-0000-000061060000}"/>
    <cellStyle name="Cover 3" xfId="4105" xr:uid="{00000000-0005-0000-0000-000062060000}"/>
    <cellStyle name="Cover 4" xfId="4104" xr:uid="{00000000-0005-0000-0000-000063060000}"/>
    <cellStyle name="Cover_Daten" xfId="4106" xr:uid="{00000000-0005-0000-0000-000064060000}"/>
    <cellStyle name="Currency [0] 2" xfId="125" xr:uid="{00000000-0005-0000-0000-000066060000}"/>
    <cellStyle name="Currency [0] 3" xfId="4108" xr:uid="{00000000-0005-0000-0000-000067060000}"/>
    <cellStyle name="Currency [0] 4" xfId="4107" xr:uid="{00000000-0005-0000-0000-000068060000}"/>
    <cellStyle name="Currency [0] 5" xfId="41" xr:uid="{00000000-0005-0000-0000-000065060000}"/>
    <cellStyle name="CustomizationCells" xfId="1492" xr:uid="{00000000-0005-0000-0000-00006A060000}"/>
    <cellStyle name="CustomizationGreenCells" xfId="1493" xr:uid="{00000000-0005-0000-0000-00006B060000}"/>
    <cellStyle name="Datum" xfId="1494" xr:uid="{00000000-0005-0000-0000-00006C060000}"/>
    <cellStyle name="Datum 2" xfId="1495" xr:uid="{00000000-0005-0000-0000-00006D060000}"/>
    <cellStyle name="Datum, Uhrzeit" xfId="1496" xr:uid="{00000000-0005-0000-0000-00006E060000}"/>
    <cellStyle name="Datum, Uhrzeit 2" xfId="1497" xr:uid="{00000000-0005-0000-0000-00006F060000}"/>
    <cellStyle name="Datum_Datenbank - Template-02 sg29gp15 vg1_Nele" xfId="1498" xr:uid="{00000000-0005-0000-0000-000070060000}"/>
    <cellStyle name="Dezimal 2" xfId="85" xr:uid="{00000000-0005-0000-0000-000071060000}"/>
    <cellStyle name="Dezimal 2 10" xfId="25265" xr:uid="{00000000-0005-0000-0000-000072060000}"/>
    <cellStyle name="Dezimal 2 11" xfId="59180" xr:uid="{00000000-0005-0000-0000-000000000000}"/>
    <cellStyle name="Dezimal 2 12" xfId="59190" xr:uid="{00000000-0005-0000-0000-000000000000}"/>
    <cellStyle name="Dezimal 2 13" xfId="59197" xr:uid="{00000000-0005-0000-0000-000000000000}"/>
    <cellStyle name="Dezimal 2 14" xfId="59204" xr:uid="{00000000-0005-0000-0000-000000000000}"/>
    <cellStyle name="Dezimal 2 2" xfId="1447" xr:uid="{00000000-0005-0000-0000-000073060000}"/>
    <cellStyle name="Dezimal 2 2 10" xfId="59185" xr:uid="{00000000-0005-0000-0000-000001000000}"/>
    <cellStyle name="Dezimal 2 2 11" xfId="59193" xr:uid="{00000000-0005-0000-0000-000001000000}"/>
    <cellStyle name="Dezimal 2 2 12" xfId="59200" xr:uid="{00000000-0005-0000-0000-000001000000}"/>
    <cellStyle name="Dezimal 2 2 13" xfId="59207" xr:uid="{00000000-0005-0000-0000-000001000000}"/>
    <cellStyle name="Dezimal 2 2 2" xfId="2730" xr:uid="{00000000-0005-0000-0000-000074060000}"/>
    <cellStyle name="Dezimal 2 2 2 2" xfId="3232" xr:uid="{00000000-0005-0000-0000-000075060000}"/>
    <cellStyle name="Dezimal 2 2 2 2 2" xfId="6360" xr:uid="{00000000-0005-0000-0000-000076060000}"/>
    <cellStyle name="Dezimal 2 2 2 2 2 2" xfId="12010" xr:uid="{00000000-0005-0000-0000-000077060000}"/>
    <cellStyle name="Dezimal 2 2 2 2 2 2 2" xfId="23306" xr:uid="{00000000-0005-0000-0000-000078060000}"/>
    <cellStyle name="Dezimal 2 2 2 2 2 2 2 2" xfId="57194" xr:uid="{00000000-0005-0000-0000-000079060000}"/>
    <cellStyle name="Dezimal 2 2 2 2 2 2 3" xfId="45898" xr:uid="{00000000-0005-0000-0000-00007A060000}"/>
    <cellStyle name="Dezimal 2 2 2 2 2 2 4" xfId="34602" xr:uid="{00000000-0005-0000-0000-00007B060000}"/>
    <cellStyle name="Dezimal 2 2 2 2 2 3" xfId="17658" xr:uid="{00000000-0005-0000-0000-00007C060000}"/>
    <cellStyle name="Dezimal 2 2 2 2 2 3 2" xfId="51546" xr:uid="{00000000-0005-0000-0000-00007D060000}"/>
    <cellStyle name="Dezimal 2 2 2 2 2 4" xfId="40250" xr:uid="{00000000-0005-0000-0000-00007E060000}"/>
    <cellStyle name="Dezimal 2 2 2 2 2 5" xfId="28954" xr:uid="{00000000-0005-0000-0000-00007F060000}"/>
    <cellStyle name="Dezimal 2 2 2 2 3" xfId="9186" xr:uid="{00000000-0005-0000-0000-000080060000}"/>
    <cellStyle name="Dezimal 2 2 2 2 3 2" xfId="20482" xr:uid="{00000000-0005-0000-0000-000081060000}"/>
    <cellStyle name="Dezimal 2 2 2 2 3 2 2" xfId="54370" xr:uid="{00000000-0005-0000-0000-000082060000}"/>
    <cellStyle name="Dezimal 2 2 2 2 3 3" xfId="43074" xr:uid="{00000000-0005-0000-0000-000083060000}"/>
    <cellStyle name="Dezimal 2 2 2 2 3 4" xfId="31778" xr:uid="{00000000-0005-0000-0000-000084060000}"/>
    <cellStyle name="Dezimal 2 2 2 2 4" xfId="14834" xr:uid="{00000000-0005-0000-0000-000085060000}"/>
    <cellStyle name="Dezimal 2 2 2 2 4 2" xfId="48722" xr:uid="{00000000-0005-0000-0000-000086060000}"/>
    <cellStyle name="Dezimal 2 2 2 2 5" xfId="37426" xr:uid="{00000000-0005-0000-0000-000087060000}"/>
    <cellStyle name="Dezimal 2 2 2 2 6" xfId="26130" xr:uid="{00000000-0005-0000-0000-000088060000}"/>
    <cellStyle name="Dezimal 2 2 2 3" xfId="4109" xr:uid="{00000000-0005-0000-0000-000089060000}"/>
    <cellStyle name="Dezimal 2 2 2 3 2" xfId="7105" xr:uid="{00000000-0005-0000-0000-00008A060000}"/>
    <cellStyle name="Dezimal 2 2 2 3 2 2" xfId="12754" xr:uid="{00000000-0005-0000-0000-00008B060000}"/>
    <cellStyle name="Dezimal 2 2 2 3 2 2 2" xfId="24050" xr:uid="{00000000-0005-0000-0000-00008C060000}"/>
    <cellStyle name="Dezimal 2 2 2 3 2 2 2 2" xfId="57938" xr:uid="{00000000-0005-0000-0000-00008D060000}"/>
    <cellStyle name="Dezimal 2 2 2 3 2 2 3" xfId="46642" xr:uid="{00000000-0005-0000-0000-00008E060000}"/>
    <cellStyle name="Dezimal 2 2 2 3 2 2 4" xfId="35346" xr:uid="{00000000-0005-0000-0000-00008F060000}"/>
    <cellStyle name="Dezimal 2 2 2 3 2 3" xfId="18402" xr:uid="{00000000-0005-0000-0000-000090060000}"/>
    <cellStyle name="Dezimal 2 2 2 3 2 3 2" xfId="52290" xr:uid="{00000000-0005-0000-0000-000091060000}"/>
    <cellStyle name="Dezimal 2 2 2 3 2 4" xfId="40994" xr:uid="{00000000-0005-0000-0000-000092060000}"/>
    <cellStyle name="Dezimal 2 2 2 3 2 5" xfId="29698" xr:uid="{00000000-0005-0000-0000-000093060000}"/>
    <cellStyle name="Dezimal 2 2 2 3 3" xfId="9930" xr:uid="{00000000-0005-0000-0000-000094060000}"/>
    <cellStyle name="Dezimal 2 2 2 3 3 2" xfId="21226" xr:uid="{00000000-0005-0000-0000-000095060000}"/>
    <cellStyle name="Dezimal 2 2 2 3 3 2 2" xfId="55114" xr:uid="{00000000-0005-0000-0000-000096060000}"/>
    <cellStyle name="Dezimal 2 2 2 3 3 3" xfId="43818" xr:uid="{00000000-0005-0000-0000-000097060000}"/>
    <cellStyle name="Dezimal 2 2 2 3 3 4" xfId="32522" xr:uid="{00000000-0005-0000-0000-000098060000}"/>
    <cellStyle name="Dezimal 2 2 2 3 4" xfId="15578" xr:uid="{00000000-0005-0000-0000-000099060000}"/>
    <cellStyle name="Dezimal 2 2 2 3 4 2" xfId="49466" xr:uid="{00000000-0005-0000-0000-00009A060000}"/>
    <cellStyle name="Dezimal 2 2 2 3 5" xfId="38170" xr:uid="{00000000-0005-0000-0000-00009B060000}"/>
    <cellStyle name="Dezimal 2 2 2 3 6" xfId="26874" xr:uid="{00000000-0005-0000-0000-00009C060000}"/>
    <cellStyle name="Dezimal 2 2 2 4" xfId="5860" xr:uid="{00000000-0005-0000-0000-00009D060000}"/>
    <cellStyle name="Dezimal 2 2 2 4 2" xfId="11510" xr:uid="{00000000-0005-0000-0000-00009E060000}"/>
    <cellStyle name="Dezimal 2 2 2 4 2 2" xfId="22806" xr:uid="{00000000-0005-0000-0000-00009F060000}"/>
    <cellStyle name="Dezimal 2 2 2 4 2 2 2" xfId="56694" xr:uid="{00000000-0005-0000-0000-0000A0060000}"/>
    <cellStyle name="Dezimal 2 2 2 4 2 3" xfId="45398" xr:uid="{00000000-0005-0000-0000-0000A1060000}"/>
    <cellStyle name="Dezimal 2 2 2 4 2 4" xfId="34102" xr:uid="{00000000-0005-0000-0000-0000A2060000}"/>
    <cellStyle name="Dezimal 2 2 2 4 3" xfId="17158" xr:uid="{00000000-0005-0000-0000-0000A3060000}"/>
    <cellStyle name="Dezimal 2 2 2 4 3 2" xfId="51046" xr:uid="{00000000-0005-0000-0000-0000A4060000}"/>
    <cellStyle name="Dezimal 2 2 2 4 4" xfId="39750" xr:uid="{00000000-0005-0000-0000-0000A5060000}"/>
    <cellStyle name="Dezimal 2 2 2 4 5" xfId="28454" xr:uid="{00000000-0005-0000-0000-0000A6060000}"/>
    <cellStyle name="Dezimal 2 2 2 5" xfId="8686" xr:uid="{00000000-0005-0000-0000-0000A7060000}"/>
    <cellStyle name="Dezimal 2 2 2 5 2" xfId="19982" xr:uid="{00000000-0005-0000-0000-0000A8060000}"/>
    <cellStyle name="Dezimal 2 2 2 5 2 2" xfId="53870" xr:uid="{00000000-0005-0000-0000-0000A9060000}"/>
    <cellStyle name="Dezimal 2 2 2 5 3" xfId="42574" xr:uid="{00000000-0005-0000-0000-0000AA060000}"/>
    <cellStyle name="Dezimal 2 2 2 5 4" xfId="31278" xr:uid="{00000000-0005-0000-0000-0000AB060000}"/>
    <cellStyle name="Dezimal 2 2 2 6" xfId="14334" xr:uid="{00000000-0005-0000-0000-0000AC060000}"/>
    <cellStyle name="Dezimal 2 2 2 6 2" xfId="48222" xr:uid="{00000000-0005-0000-0000-0000AD060000}"/>
    <cellStyle name="Dezimal 2 2 2 7" xfId="36926" xr:uid="{00000000-0005-0000-0000-0000AE060000}"/>
    <cellStyle name="Dezimal 2 2 2 8" xfId="25630" xr:uid="{00000000-0005-0000-0000-0000AF060000}"/>
    <cellStyle name="Dezimal 2 2 3" xfId="2986" xr:uid="{00000000-0005-0000-0000-0000B0060000}"/>
    <cellStyle name="Dezimal 2 2 3 2" xfId="4110" xr:uid="{00000000-0005-0000-0000-0000B1060000}"/>
    <cellStyle name="Dezimal 2 2 3 2 2" xfId="7106" xr:uid="{00000000-0005-0000-0000-0000B2060000}"/>
    <cellStyle name="Dezimal 2 2 3 2 2 2" xfId="12755" xr:uid="{00000000-0005-0000-0000-0000B3060000}"/>
    <cellStyle name="Dezimal 2 2 3 2 2 2 2" xfId="24051" xr:uid="{00000000-0005-0000-0000-0000B4060000}"/>
    <cellStyle name="Dezimal 2 2 3 2 2 2 2 2" xfId="57939" xr:uid="{00000000-0005-0000-0000-0000B5060000}"/>
    <cellStyle name="Dezimal 2 2 3 2 2 2 3" xfId="46643" xr:uid="{00000000-0005-0000-0000-0000B6060000}"/>
    <cellStyle name="Dezimal 2 2 3 2 2 2 4" xfId="35347" xr:uid="{00000000-0005-0000-0000-0000B7060000}"/>
    <cellStyle name="Dezimal 2 2 3 2 2 3" xfId="18403" xr:uid="{00000000-0005-0000-0000-0000B8060000}"/>
    <cellStyle name="Dezimal 2 2 3 2 2 3 2" xfId="52291" xr:uid="{00000000-0005-0000-0000-0000B9060000}"/>
    <cellStyle name="Dezimal 2 2 3 2 2 4" xfId="40995" xr:uid="{00000000-0005-0000-0000-0000BA060000}"/>
    <cellStyle name="Dezimal 2 2 3 2 2 5" xfId="29699" xr:uid="{00000000-0005-0000-0000-0000BB060000}"/>
    <cellStyle name="Dezimal 2 2 3 2 3" xfId="9931" xr:uid="{00000000-0005-0000-0000-0000BC060000}"/>
    <cellStyle name="Dezimal 2 2 3 2 3 2" xfId="21227" xr:uid="{00000000-0005-0000-0000-0000BD060000}"/>
    <cellStyle name="Dezimal 2 2 3 2 3 2 2" xfId="55115" xr:uid="{00000000-0005-0000-0000-0000BE060000}"/>
    <cellStyle name="Dezimal 2 2 3 2 3 3" xfId="43819" xr:uid="{00000000-0005-0000-0000-0000BF060000}"/>
    <cellStyle name="Dezimal 2 2 3 2 3 4" xfId="32523" xr:uid="{00000000-0005-0000-0000-0000C0060000}"/>
    <cellStyle name="Dezimal 2 2 3 2 4" xfId="15579" xr:uid="{00000000-0005-0000-0000-0000C1060000}"/>
    <cellStyle name="Dezimal 2 2 3 2 4 2" xfId="49467" xr:uid="{00000000-0005-0000-0000-0000C2060000}"/>
    <cellStyle name="Dezimal 2 2 3 2 5" xfId="38171" xr:uid="{00000000-0005-0000-0000-0000C3060000}"/>
    <cellStyle name="Dezimal 2 2 3 2 6" xfId="26875" xr:uid="{00000000-0005-0000-0000-0000C4060000}"/>
    <cellStyle name="Dezimal 2 2 3 3" xfId="6114" xr:uid="{00000000-0005-0000-0000-0000C5060000}"/>
    <cellStyle name="Dezimal 2 2 3 3 2" xfId="11764" xr:uid="{00000000-0005-0000-0000-0000C6060000}"/>
    <cellStyle name="Dezimal 2 2 3 3 2 2" xfId="23060" xr:uid="{00000000-0005-0000-0000-0000C7060000}"/>
    <cellStyle name="Dezimal 2 2 3 3 2 2 2" xfId="56948" xr:uid="{00000000-0005-0000-0000-0000C8060000}"/>
    <cellStyle name="Dezimal 2 2 3 3 2 3" xfId="45652" xr:uid="{00000000-0005-0000-0000-0000C9060000}"/>
    <cellStyle name="Dezimal 2 2 3 3 2 4" xfId="34356" xr:uid="{00000000-0005-0000-0000-0000CA060000}"/>
    <cellStyle name="Dezimal 2 2 3 3 3" xfId="17412" xr:uid="{00000000-0005-0000-0000-0000CB060000}"/>
    <cellStyle name="Dezimal 2 2 3 3 3 2" xfId="51300" xr:uid="{00000000-0005-0000-0000-0000CC060000}"/>
    <cellStyle name="Dezimal 2 2 3 3 4" xfId="40004" xr:uid="{00000000-0005-0000-0000-0000CD060000}"/>
    <cellStyle name="Dezimal 2 2 3 3 5" xfId="28708" xr:uid="{00000000-0005-0000-0000-0000CE060000}"/>
    <cellStyle name="Dezimal 2 2 3 4" xfId="8940" xr:uid="{00000000-0005-0000-0000-0000CF060000}"/>
    <cellStyle name="Dezimal 2 2 3 4 2" xfId="20236" xr:uid="{00000000-0005-0000-0000-0000D0060000}"/>
    <cellStyle name="Dezimal 2 2 3 4 2 2" xfId="54124" xr:uid="{00000000-0005-0000-0000-0000D1060000}"/>
    <cellStyle name="Dezimal 2 2 3 4 3" xfId="42828" xr:uid="{00000000-0005-0000-0000-0000D2060000}"/>
    <cellStyle name="Dezimal 2 2 3 4 4" xfId="31532" xr:uid="{00000000-0005-0000-0000-0000D3060000}"/>
    <cellStyle name="Dezimal 2 2 3 5" xfId="14588" xr:uid="{00000000-0005-0000-0000-0000D4060000}"/>
    <cellStyle name="Dezimal 2 2 3 5 2" xfId="48476" xr:uid="{00000000-0005-0000-0000-0000D5060000}"/>
    <cellStyle name="Dezimal 2 2 3 6" xfId="37180" xr:uid="{00000000-0005-0000-0000-0000D6060000}"/>
    <cellStyle name="Dezimal 2 2 3 7" xfId="25884" xr:uid="{00000000-0005-0000-0000-0000D7060000}"/>
    <cellStyle name="Dezimal 2 2 4" xfId="3422" xr:uid="{00000000-0005-0000-0000-0000D8060000}"/>
    <cellStyle name="Dezimal 2 2 4 2" xfId="6537" xr:uid="{00000000-0005-0000-0000-0000D9060000}"/>
    <cellStyle name="Dezimal 2 2 4 2 2" xfId="12186" xr:uid="{00000000-0005-0000-0000-0000DA060000}"/>
    <cellStyle name="Dezimal 2 2 4 2 2 2" xfId="23482" xr:uid="{00000000-0005-0000-0000-0000DB060000}"/>
    <cellStyle name="Dezimal 2 2 4 2 2 2 2" xfId="57370" xr:uid="{00000000-0005-0000-0000-0000DC060000}"/>
    <cellStyle name="Dezimal 2 2 4 2 2 3" xfId="46074" xr:uid="{00000000-0005-0000-0000-0000DD060000}"/>
    <cellStyle name="Dezimal 2 2 4 2 2 4" xfId="34778" xr:uid="{00000000-0005-0000-0000-0000DE060000}"/>
    <cellStyle name="Dezimal 2 2 4 2 3" xfId="17834" xr:uid="{00000000-0005-0000-0000-0000DF060000}"/>
    <cellStyle name="Dezimal 2 2 4 2 3 2" xfId="51722" xr:uid="{00000000-0005-0000-0000-0000E0060000}"/>
    <cellStyle name="Dezimal 2 2 4 2 4" xfId="40426" xr:uid="{00000000-0005-0000-0000-0000E1060000}"/>
    <cellStyle name="Dezimal 2 2 4 2 5" xfId="29130" xr:uid="{00000000-0005-0000-0000-0000E2060000}"/>
    <cellStyle name="Dezimal 2 2 4 3" xfId="9362" xr:uid="{00000000-0005-0000-0000-0000E3060000}"/>
    <cellStyle name="Dezimal 2 2 4 3 2" xfId="20658" xr:uid="{00000000-0005-0000-0000-0000E4060000}"/>
    <cellStyle name="Dezimal 2 2 4 3 2 2" xfId="54546" xr:uid="{00000000-0005-0000-0000-0000E5060000}"/>
    <cellStyle name="Dezimal 2 2 4 3 3" xfId="43250" xr:uid="{00000000-0005-0000-0000-0000E6060000}"/>
    <cellStyle name="Dezimal 2 2 4 3 4" xfId="31954" xr:uid="{00000000-0005-0000-0000-0000E7060000}"/>
    <cellStyle name="Dezimal 2 2 4 4" xfId="15010" xr:uid="{00000000-0005-0000-0000-0000E8060000}"/>
    <cellStyle name="Dezimal 2 2 4 4 2" xfId="48898" xr:uid="{00000000-0005-0000-0000-0000E9060000}"/>
    <cellStyle name="Dezimal 2 2 4 5" xfId="37602" xr:uid="{00000000-0005-0000-0000-0000EA060000}"/>
    <cellStyle name="Dezimal 2 2 4 6" xfId="26306" xr:uid="{00000000-0005-0000-0000-0000EB060000}"/>
    <cellStyle name="Dezimal 2 2 5" xfId="5614" xr:uid="{00000000-0005-0000-0000-0000EC060000}"/>
    <cellStyle name="Dezimal 2 2 5 2" xfId="11264" xr:uid="{00000000-0005-0000-0000-0000ED060000}"/>
    <cellStyle name="Dezimal 2 2 5 2 2" xfId="22560" xr:uid="{00000000-0005-0000-0000-0000EE060000}"/>
    <cellStyle name="Dezimal 2 2 5 2 2 2" xfId="56448" xr:uid="{00000000-0005-0000-0000-0000EF060000}"/>
    <cellStyle name="Dezimal 2 2 5 2 3" xfId="45152" xr:uid="{00000000-0005-0000-0000-0000F0060000}"/>
    <cellStyle name="Dezimal 2 2 5 2 4" xfId="33856" xr:uid="{00000000-0005-0000-0000-0000F1060000}"/>
    <cellStyle name="Dezimal 2 2 5 3" xfId="16912" xr:uid="{00000000-0005-0000-0000-0000F2060000}"/>
    <cellStyle name="Dezimal 2 2 5 3 2" xfId="50800" xr:uid="{00000000-0005-0000-0000-0000F3060000}"/>
    <cellStyle name="Dezimal 2 2 5 4" xfId="39504" xr:uid="{00000000-0005-0000-0000-0000F4060000}"/>
    <cellStyle name="Dezimal 2 2 5 5" xfId="28208" xr:uid="{00000000-0005-0000-0000-0000F5060000}"/>
    <cellStyle name="Dezimal 2 2 6" xfId="8440" xr:uid="{00000000-0005-0000-0000-0000F6060000}"/>
    <cellStyle name="Dezimal 2 2 6 2" xfId="19736" xr:uid="{00000000-0005-0000-0000-0000F7060000}"/>
    <cellStyle name="Dezimal 2 2 6 2 2" xfId="53624" xr:uid="{00000000-0005-0000-0000-0000F8060000}"/>
    <cellStyle name="Dezimal 2 2 6 3" xfId="42328" xr:uid="{00000000-0005-0000-0000-0000F9060000}"/>
    <cellStyle name="Dezimal 2 2 6 4" xfId="31032" xr:uid="{00000000-0005-0000-0000-0000FA060000}"/>
    <cellStyle name="Dezimal 2 2 7" xfId="14088" xr:uid="{00000000-0005-0000-0000-0000FB060000}"/>
    <cellStyle name="Dezimal 2 2 7 2" xfId="47976" xr:uid="{00000000-0005-0000-0000-0000FC060000}"/>
    <cellStyle name="Dezimal 2 2 8" xfId="36680" xr:uid="{00000000-0005-0000-0000-0000FD060000}"/>
    <cellStyle name="Dezimal 2 2 9" xfId="25384" xr:uid="{00000000-0005-0000-0000-0000FE060000}"/>
    <cellStyle name="Dezimal 2 3" xfId="1469" xr:uid="{00000000-0005-0000-0000-0000FF060000}"/>
    <cellStyle name="Dezimal 2 3 2" xfId="2734" xr:uid="{00000000-0005-0000-0000-000000070000}"/>
    <cellStyle name="Dezimal 2 3 2 2" xfId="3236" xr:uid="{00000000-0005-0000-0000-000001070000}"/>
    <cellStyle name="Dezimal 2 3 2 2 2" xfId="6364" xr:uid="{00000000-0005-0000-0000-000002070000}"/>
    <cellStyle name="Dezimal 2 3 2 2 2 2" xfId="12014" xr:uid="{00000000-0005-0000-0000-000003070000}"/>
    <cellStyle name="Dezimal 2 3 2 2 2 2 2" xfId="23310" xr:uid="{00000000-0005-0000-0000-000004070000}"/>
    <cellStyle name="Dezimal 2 3 2 2 2 2 2 2" xfId="57198" xr:uid="{00000000-0005-0000-0000-000005070000}"/>
    <cellStyle name="Dezimal 2 3 2 2 2 2 3" xfId="45902" xr:uid="{00000000-0005-0000-0000-000006070000}"/>
    <cellStyle name="Dezimal 2 3 2 2 2 2 4" xfId="34606" xr:uid="{00000000-0005-0000-0000-000007070000}"/>
    <cellStyle name="Dezimal 2 3 2 2 2 3" xfId="17662" xr:uid="{00000000-0005-0000-0000-000008070000}"/>
    <cellStyle name="Dezimal 2 3 2 2 2 3 2" xfId="51550" xr:uid="{00000000-0005-0000-0000-000009070000}"/>
    <cellStyle name="Dezimal 2 3 2 2 2 4" xfId="40254" xr:uid="{00000000-0005-0000-0000-00000A070000}"/>
    <cellStyle name="Dezimal 2 3 2 2 2 5" xfId="28958" xr:uid="{00000000-0005-0000-0000-00000B070000}"/>
    <cellStyle name="Dezimal 2 3 2 2 3" xfId="9190" xr:uid="{00000000-0005-0000-0000-00000C070000}"/>
    <cellStyle name="Dezimal 2 3 2 2 3 2" xfId="20486" xr:uid="{00000000-0005-0000-0000-00000D070000}"/>
    <cellStyle name="Dezimal 2 3 2 2 3 2 2" xfId="54374" xr:uid="{00000000-0005-0000-0000-00000E070000}"/>
    <cellStyle name="Dezimal 2 3 2 2 3 3" xfId="43078" xr:uid="{00000000-0005-0000-0000-00000F070000}"/>
    <cellStyle name="Dezimal 2 3 2 2 3 4" xfId="31782" xr:uid="{00000000-0005-0000-0000-000010070000}"/>
    <cellStyle name="Dezimal 2 3 2 2 4" xfId="14838" xr:uid="{00000000-0005-0000-0000-000011070000}"/>
    <cellStyle name="Dezimal 2 3 2 2 4 2" xfId="48726" xr:uid="{00000000-0005-0000-0000-000012070000}"/>
    <cellStyle name="Dezimal 2 3 2 2 5" xfId="37430" xr:uid="{00000000-0005-0000-0000-000013070000}"/>
    <cellStyle name="Dezimal 2 3 2 2 6" xfId="26134" xr:uid="{00000000-0005-0000-0000-000014070000}"/>
    <cellStyle name="Dezimal 2 3 2 3" xfId="4112" xr:uid="{00000000-0005-0000-0000-000015070000}"/>
    <cellStyle name="Dezimal 2 3 2 3 2" xfId="7108" xr:uid="{00000000-0005-0000-0000-000016070000}"/>
    <cellStyle name="Dezimal 2 3 2 3 2 2" xfId="12757" xr:uid="{00000000-0005-0000-0000-000017070000}"/>
    <cellStyle name="Dezimal 2 3 2 3 2 2 2" xfId="24053" xr:uid="{00000000-0005-0000-0000-000018070000}"/>
    <cellStyle name="Dezimal 2 3 2 3 2 2 2 2" xfId="57941" xr:uid="{00000000-0005-0000-0000-000019070000}"/>
    <cellStyle name="Dezimal 2 3 2 3 2 2 3" xfId="46645" xr:uid="{00000000-0005-0000-0000-00001A070000}"/>
    <cellStyle name="Dezimal 2 3 2 3 2 2 4" xfId="35349" xr:uid="{00000000-0005-0000-0000-00001B070000}"/>
    <cellStyle name="Dezimal 2 3 2 3 2 3" xfId="18405" xr:uid="{00000000-0005-0000-0000-00001C070000}"/>
    <cellStyle name="Dezimal 2 3 2 3 2 3 2" xfId="52293" xr:uid="{00000000-0005-0000-0000-00001D070000}"/>
    <cellStyle name="Dezimal 2 3 2 3 2 4" xfId="40997" xr:uid="{00000000-0005-0000-0000-00001E070000}"/>
    <cellStyle name="Dezimal 2 3 2 3 2 5" xfId="29701" xr:uid="{00000000-0005-0000-0000-00001F070000}"/>
    <cellStyle name="Dezimal 2 3 2 3 3" xfId="9933" xr:uid="{00000000-0005-0000-0000-000020070000}"/>
    <cellStyle name="Dezimal 2 3 2 3 3 2" xfId="21229" xr:uid="{00000000-0005-0000-0000-000021070000}"/>
    <cellStyle name="Dezimal 2 3 2 3 3 2 2" xfId="55117" xr:uid="{00000000-0005-0000-0000-000022070000}"/>
    <cellStyle name="Dezimal 2 3 2 3 3 3" xfId="43821" xr:uid="{00000000-0005-0000-0000-000023070000}"/>
    <cellStyle name="Dezimal 2 3 2 3 3 4" xfId="32525" xr:uid="{00000000-0005-0000-0000-000024070000}"/>
    <cellStyle name="Dezimal 2 3 2 3 4" xfId="15581" xr:uid="{00000000-0005-0000-0000-000025070000}"/>
    <cellStyle name="Dezimal 2 3 2 3 4 2" xfId="49469" xr:uid="{00000000-0005-0000-0000-000026070000}"/>
    <cellStyle name="Dezimal 2 3 2 3 5" xfId="38173" xr:uid="{00000000-0005-0000-0000-000027070000}"/>
    <cellStyle name="Dezimal 2 3 2 3 6" xfId="26877" xr:uid="{00000000-0005-0000-0000-000028070000}"/>
    <cellStyle name="Dezimal 2 3 2 4" xfId="5864" xr:uid="{00000000-0005-0000-0000-000029070000}"/>
    <cellStyle name="Dezimal 2 3 2 4 2" xfId="11514" xr:uid="{00000000-0005-0000-0000-00002A070000}"/>
    <cellStyle name="Dezimal 2 3 2 4 2 2" xfId="22810" xr:uid="{00000000-0005-0000-0000-00002B070000}"/>
    <cellStyle name="Dezimal 2 3 2 4 2 2 2" xfId="56698" xr:uid="{00000000-0005-0000-0000-00002C070000}"/>
    <cellStyle name="Dezimal 2 3 2 4 2 3" xfId="45402" xr:uid="{00000000-0005-0000-0000-00002D070000}"/>
    <cellStyle name="Dezimal 2 3 2 4 2 4" xfId="34106" xr:uid="{00000000-0005-0000-0000-00002E070000}"/>
    <cellStyle name="Dezimal 2 3 2 4 3" xfId="17162" xr:uid="{00000000-0005-0000-0000-00002F070000}"/>
    <cellStyle name="Dezimal 2 3 2 4 3 2" xfId="51050" xr:uid="{00000000-0005-0000-0000-000030070000}"/>
    <cellStyle name="Dezimal 2 3 2 4 4" xfId="39754" xr:uid="{00000000-0005-0000-0000-000031070000}"/>
    <cellStyle name="Dezimal 2 3 2 4 5" xfId="28458" xr:uid="{00000000-0005-0000-0000-000032070000}"/>
    <cellStyle name="Dezimal 2 3 2 5" xfId="8690" xr:uid="{00000000-0005-0000-0000-000033070000}"/>
    <cellStyle name="Dezimal 2 3 2 5 2" xfId="19986" xr:uid="{00000000-0005-0000-0000-000034070000}"/>
    <cellStyle name="Dezimal 2 3 2 5 2 2" xfId="53874" xr:uid="{00000000-0005-0000-0000-000035070000}"/>
    <cellStyle name="Dezimal 2 3 2 5 3" xfId="42578" xr:uid="{00000000-0005-0000-0000-000036070000}"/>
    <cellStyle name="Dezimal 2 3 2 5 4" xfId="31282" xr:uid="{00000000-0005-0000-0000-000037070000}"/>
    <cellStyle name="Dezimal 2 3 2 6" xfId="14338" xr:uid="{00000000-0005-0000-0000-000038070000}"/>
    <cellStyle name="Dezimal 2 3 2 6 2" xfId="48226" xr:uid="{00000000-0005-0000-0000-000039070000}"/>
    <cellStyle name="Dezimal 2 3 2 7" xfId="36930" xr:uid="{00000000-0005-0000-0000-00003A070000}"/>
    <cellStyle name="Dezimal 2 3 2 8" xfId="25634" xr:uid="{00000000-0005-0000-0000-00003B070000}"/>
    <cellStyle name="Dezimal 2 3 3" xfId="2990" xr:uid="{00000000-0005-0000-0000-00003C070000}"/>
    <cellStyle name="Dezimal 2 3 3 2" xfId="6118" xr:uid="{00000000-0005-0000-0000-00003D070000}"/>
    <cellStyle name="Dezimal 2 3 3 2 2" xfId="11768" xr:uid="{00000000-0005-0000-0000-00003E070000}"/>
    <cellStyle name="Dezimal 2 3 3 2 2 2" xfId="23064" xr:uid="{00000000-0005-0000-0000-00003F070000}"/>
    <cellStyle name="Dezimal 2 3 3 2 2 2 2" xfId="56952" xr:uid="{00000000-0005-0000-0000-000040070000}"/>
    <cellStyle name="Dezimal 2 3 3 2 2 3" xfId="45656" xr:uid="{00000000-0005-0000-0000-000041070000}"/>
    <cellStyle name="Dezimal 2 3 3 2 2 4" xfId="34360" xr:uid="{00000000-0005-0000-0000-000042070000}"/>
    <cellStyle name="Dezimal 2 3 3 2 3" xfId="17416" xr:uid="{00000000-0005-0000-0000-000043070000}"/>
    <cellStyle name="Dezimal 2 3 3 2 3 2" xfId="51304" xr:uid="{00000000-0005-0000-0000-000044070000}"/>
    <cellStyle name="Dezimal 2 3 3 2 4" xfId="40008" xr:uid="{00000000-0005-0000-0000-000045070000}"/>
    <cellStyle name="Dezimal 2 3 3 2 5" xfId="28712" xr:uid="{00000000-0005-0000-0000-000046070000}"/>
    <cellStyle name="Dezimal 2 3 3 3" xfId="8944" xr:uid="{00000000-0005-0000-0000-000047070000}"/>
    <cellStyle name="Dezimal 2 3 3 3 2" xfId="20240" xr:uid="{00000000-0005-0000-0000-000048070000}"/>
    <cellStyle name="Dezimal 2 3 3 3 2 2" xfId="54128" xr:uid="{00000000-0005-0000-0000-000049070000}"/>
    <cellStyle name="Dezimal 2 3 3 3 3" xfId="42832" xr:uid="{00000000-0005-0000-0000-00004A070000}"/>
    <cellStyle name="Dezimal 2 3 3 3 4" xfId="31536" xr:uid="{00000000-0005-0000-0000-00004B070000}"/>
    <cellStyle name="Dezimal 2 3 3 4" xfId="14592" xr:uid="{00000000-0005-0000-0000-00004C070000}"/>
    <cellStyle name="Dezimal 2 3 3 4 2" xfId="48480" xr:uid="{00000000-0005-0000-0000-00004D070000}"/>
    <cellStyle name="Dezimal 2 3 3 5" xfId="37184" xr:uid="{00000000-0005-0000-0000-00004E070000}"/>
    <cellStyle name="Dezimal 2 3 3 6" xfId="25888" xr:uid="{00000000-0005-0000-0000-00004F070000}"/>
    <cellStyle name="Dezimal 2 3 4" xfId="4111" xr:uid="{00000000-0005-0000-0000-000050070000}"/>
    <cellStyle name="Dezimal 2 3 4 2" xfId="7107" xr:uid="{00000000-0005-0000-0000-000051070000}"/>
    <cellStyle name="Dezimal 2 3 4 2 2" xfId="12756" xr:uid="{00000000-0005-0000-0000-000052070000}"/>
    <cellStyle name="Dezimal 2 3 4 2 2 2" xfId="24052" xr:uid="{00000000-0005-0000-0000-000053070000}"/>
    <cellStyle name="Dezimal 2 3 4 2 2 2 2" xfId="57940" xr:uid="{00000000-0005-0000-0000-000054070000}"/>
    <cellStyle name="Dezimal 2 3 4 2 2 3" xfId="46644" xr:uid="{00000000-0005-0000-0000-000055070000}"/>
    <cellStyle name="Dezimal 2 3 4 2 2 4" xfId="35348" xr:uid="{00000000-0005-0000-0000-000056070000}"/>
    <cellStyle name="Dezimal 2 3 4 2 3" xfId="18404" xr:uid="{00000000-0005-0000-0000-000057070000}"/>
    <cellStyle name="Dezimal 2 3 4 2 3 2" xfId="52292" xr:uid="{00000000-0005-0000-0000-000058070000}"/>
    <cellStyle name="Dezimal 2 3 4 2 4" xfId="40996" xr:uid="{00000000-0005-0000-0000-000059070000}"/>
    <cellStyle name="Dezimal 2 3 4 2 5" xfId="29700" xr:uid="{00000000-0005-0000-0000-00005A070000}"/>
    <cellStyle name="Dezimal 2 3 4 3" xfId="9932" xr:uid="{00000000-0005-0000-0000-00005B070000}"/>
    <cellStyle name="Dezimal 2 3 4 3 2" xfId="21228" xr:uid="{00000000-0005-0000-0000-00005C070000}"/>
    <cellStyle name="Dezimal 2 3 4 3 2 2" xfId="55116" xr:uid="{00000000-0005-0000-0000-00005D070000}"/>
    <cellStyle name="Dezimal 2 3 4 3 3" xfId="43820" xr:uid="{00000000-0005-0000-0000-00005E070000}"/>
    <cellStyle name="Dezimal 2 3 4 3 4" xfId="32524" xr:uid="{00000000-0005-0000-0000-00005F070000}"/>
    <cellStyle name="Dezimal 2 3 4 4" xfId="15580" xr:uid="{00000000-0005-0000-0000-000060070000}"/>
    <cellStyle name="Dezimal 2 3 4 4 2" xfId="49468" xr:uid="{00000000-0005-0000-0000-000061070000}"/>
    <cellStyle name="Dezimal 2 3 4 5" xfId="38172" xr:uid="{00000000-0005-0000-0000-000062070000}"/>
    <cellStyle name="Dezimal 2 3 4 6" xfId="26876" xr:uid="{00000000-0005-0000-0000-000063070000}"/>
    <cellStyle name="Dezimal 2 3 5" xfId="5618" xr:uid="{00000000-0005-0000-0000-000064070000}"/>
    <cellStyle name="Dezimal 2 3 5 2" xfId="11268" xr:uid="{00000000-0005-0000-0000-000065070000}"/>
    <cellStyle name="Dezimal 2 3 5 2 2" xfId="22564" xr:uid="{00000000-0005-0000-0000-000066070000}"/>
    <cellStyle name="Dezimal 2 3 5 2 2 2" xfId="56452" xr:uid="{00000000-0005-0000-0000-000067070000}"/>
    <cellStyle name="Dezimal 2 3 5 2 3" xfId="45156" xr:uid="{00000000-0005-0000-0000-000068070000}"/>
    <cellStyle name="Dezimal 2 3 5 2 4" xfId="33860" xr:uid="{00000000-0005-0000-0000-000069070000}"/>
    <cellStyle name="Dezimal 2 3 5 3" xfId="16916" xr:uid="{00000000-0005-0000-0000-00006A070000}"/>
    <cellStyle name="Dezimal 2 3 5 3 2" xfId="50804" xr:uid="{00000000-0005-0000-0000-00006B070000}"/>
    <cellStyle name="Dezimal 2 3 5 4" xfId="39508" xr:uid="{00000000-0005-0000-0000-00006C070000}"/>
    <cellStyle name="Dezimal 2 3 5 5" xfId="28212" xr:uid="{00000000-0005-0000-0000-00006D070000}"/>
    <cellStyle name="Dezimal 2 3 6" xfId="8444" xr:uid="{00000000-0005-0000-0000-00006E070000}"/>
    <cellStyle name="Dezimal 2 3 6 2" xfId="19740" xr:uid="{00000000-0005-0000-0000-00006F070000}"/>
    <cellStyle name="Dezimal 2 3 6 2 2" xfId="53628" xr:uid="{00000000-0005-0000-0000-000070070000}"/>
    <cellStyle name="Dezimal 2 3 6 3" xfId="42332" xr:uid="{00000000-0005-0000-0000-000071070000}"/>
    <cellStyle name="Dezimal 2 3 6 4" xfId="31036" xr:uid="{00000000-0005-0000-0000-000072070000}"/>
    <cellStyle name="Dezimal 2 3 7" xfId="14092" xr:uid="{00000000-0005-0000-0000-000073070000}"/>
    <cellStyle name="Dezimal 2 3 7 2" xfId="47980" xr:uid="{00000000-0005-0000-0000-000074070000}"/>
    <cellStyle name="Dezimal 2 3 8" xfId="36684" xr:uid="{00000000-0005-0000-0000-000075070000}"/>
    <cellStyle name="Dezimal 2 3 9" xfId="25388" xr:uid="{00000000-0005-0000-0000-000076070000}"/>
    <cellStyle name="Dezimal 2 4" xfId="2867" xr:uid="{00000000-0005-0000-0000-000077070000}"/>
    <cellStyle name="Dezimal 2 4 2" xfId="4113" xr:uid="{00000000-0005-0000-0000-000078070000}"/>
    <cellStyle name="Dezimal 2 4 2 2" xfId="7109" xr:uid="{00000000-0005-0000-0000-000079070000}"/>
    <cellStyle name="Dezimal 2 4 2 2 2" xfId="12758" xr:uid="{00000000-0005-0000-0000-00007A070000}"/>
    <cellStyle name="Dezimal 2 4 2 2 2 2" xfId="24054" xr:uid="{00000000-0005-0000-0000-00007B070000}"/>
    <cellStyle name="Dezimal 2 4 2 2 2 2 2" xfId="57942" xr:uid="{00000000-0005-0000-0000-00007C070000}"/>
    <cellStyle name="Dezimal 2 4 2 2 2 3" xfId="46646" xr:uid="{00000000-0005-0000-0000-00007D070000}"/>
    <cellStyle name="Dezimal 2 4 2 2 2 4" xfId="35350" xr:uid="{00000000-0005-0000-0000-00007E070000}"/>
    <cellStyle name="Dezimal 2 4 2 2 3" xfId="18406" xr:uid="{00000000-0005-0000-0000-00007F070000}"/>
    <cellStyle name="Dezimal 2 4 2 2 3 2" xfId="52294" xr:uid="{00000000-0005-0000-0000-000080070000}"/>
    <cellStyle name="Dezimal 2 4 2 2 4" xfId="40998" xr:uid="{00000000-0005-0000-0000-000081070000}"/>
    <cellStyle name="Dezimal 2 4 2 2 5" xfId="29702" xr:uid="{00000000-0005-0000-0000-000082070000}"/>
    <cellStyle name="Dezimal 2 4 2 3" xfId="9934" xr:uid="{00000000-0005-0000-0000-000083070000}"/>
    <cellStyle name="Dezimal 2 4 2 3 2" xfId="21230" xr:uid="{00000000-0005-0000-0000-000084070000}"/>
    <cellStyle name="Dezimal 2 4 2 3 2 2" xfId="55118" xr:uid="{00000000-0005-0000-0000-000085070000}"/>
    <cellStyle name="Dezimal 2 4 2 3 3" xfId="43822" xr:uid="{00000000-0005-0000-0000-000086070000}"/>
    <cellStyle name="Dezimal 2 4 2 3 4" xfId="32526" xr:uid="{00000000-0005-0000-0000-000087070000}"/>
    <cellStyle name="Dezimal 2 4 2 4" xfId="15582" xr:uid="{00000000-0005-0000-0000-000088070000}"/>
    <cellStyle name="Dezimal 2 4 2 4 2" xfId="49470" xr:uid="{00000000-0005-0000-0000-000089070000}"/>
    <cellStyle name="Dezimal 2 4 2 5" xfId="38174" xr:uid="{00000000-0005-0000-0000-00008A070000}"/>
    <cellStyle name="Dezimal 2 4 2 6" xfId="26878" xr:uid="{00000000-0005-0000-0000-00008B070000}"/>
    <cellStyle name="Dezimal 2 4 3" xfId="5995" xr:uid="{00000000-0005-0000-0000-00008C070000}"/>
    <cellStyle name="Dezimal 2 4 3 2" xfId="11645" xr:uid="{00000000-0005-0000-0000-00008D070000}"/>
    <cellStyle name="Dezimal 2 4 3 2 2" xfId="22941" xr:uid="{00000000-0005-0000-0000-00008E070000}"/>
    <cellStyle name="Dezimal 2 4 3 2 2 2" xfId="56829" xr:uid="{00000000-0005-0000-0000-00008F070000}"/>
    <cellStyle name="Dezimal 2 4 3 2 3" xfId="45533" xr:uid="{00000000-0005-0000-0000-000090070000}"/>
    <cellStyle name="Dezimal 2 4 3 2 4" xfId="34237" xr:uid="{00000000-0005-0000-0000-000091070000}"/>
    <cellStyle name="Dezimal 2 4 3 3" xfId="17293" xr:uid="{00000000-0005-0000-0000-000092070000}"/>
    <cellStyle name="Dezimal 2 4 3 3 2" xfId="51181" xr:uid="{00000000-0005-0000-0000-000093070000}"/>
    <cellStyle name="Dezimal 2 4 3 4" xfId="39885" xr:uid="{00000000-0005-0000-0000-000094070000}"/>
    <cellStyle name="Dezimal 2 4 3 5" xfId="28589" xr:uid="{00000000-0005-0000-0000-000095070000}"/>
    <cellStyle name="Dezimal 2 4 4" xfId="8821" xr:uid="{00000000-0005-0000-0000-000096070000}"/>
    <cellStyle name="Dezimal 2 4 4 2" xfId="20117" xr:uid="{00000000-0005-0000-0000-000097070000}"/>
    <cellStyle name="Dezimal 2 4 4 2 2" xfId="54005" xr:uid="{00000000-0005-0000-0000-000098070000}"/>
    <cellStyle name="Dezimal 2 4 4 3" xfId="42709" xr:uid="{00000000-0005-0000-0000-000099070000}"/>
    <cellStyle name="Dezimal 2 4 4 4" xfId="31413" xr:uid="{00000000-0005-0000-0000-00009A070000}"/>
    <cellStyle name="Dezimal 2 4 5" xfId="14469" xr:uid="{00000000-0005-0000-0000-00009B070000}"/>
    <cellStyle name="Dezimal 2 4 5 2" xfId="48357" xr:uid="{00000000-0005-0000-0000-00009C070000}"/>
    <cellStyle name="Dezimal 2 4 6" xfId="37061" xr:uid="{00000000-0005-0000-0000-00009D070000}"/>
    <cellStyle name="Dezimal 2 4 7" xfId="25765" xr:uid="{00000000-0005-0000-0000-00009E070000}"/>
    <cellStyle name="Dezimal 2 5" xfId="3383" xr:uid="{00000000-0005-0000-0000-00009F070000}"/>
    <cellStyle name="Dezimal 2 5 2" xfId="6505" xr:uid="{00000000-0005-0000-0000-0000A0070000}"/>
    <cellStyle name="Dezimal 2 5 2 2" xfId="12154" xr:uid="{00000000-0005-0000-0000-0000A1070000}"/>
    <cellStyle name="Dezimal 2 5 2 2 2" xfId="23450" xr:uid="{00000000-0005-0000-0000-0000A2070000}"/>
    <cellStyle name="Dezimal 2 5 2 2 2 2" xfId="57338" xr:uid="{00000000-0005-0000-0000-0000A3070000}"/>
    <cellStyle name="Dezimal 2 5 2 2 3" xfId="46042" xr:uid="{00000000-0005-0000-0000-0000A4070000}"/>
    <cellStyle name="Dezimal 2 5 2 2 4" xfId="34746" xr:uid="{00000000-0005-0000-0000-0000A5070000}"/>
    <cellStyle name="Dezimal 2 5 2 3" xfId="17802" xr:uid="{00000000-0005-0000-0000-0000A6070000}"/>
    <cellStyle name="Dezimal 2 5 2 3 2" xfId="51690" xr:uid="{00000000-0005-0000-0000-0000A7070000}"/>
    <cellStyle name="Dezimal 2 5 2 4" xfId="40394" xr:uid="{00000000-0005-0000-0000-0000A8070000}"/>
    <cellStyle name="Dezimal 2 5 2 5" xfId="29098" xr:uid="{00000000-0005-0000-0000-0000A9070000}"/>
    <cellStyle name="Dezimal 2 5 3" xfId="9330" xr:uid="{00000000-0005-0000-0000-0000AA070000}"/>
    <cellStyle name="Dezimal 2 5 3 2" xfId="20626" xr:uid="{00000000-0005-0000-0000-0000AB070000}"/>
    <cellStyle name="Dezimal 2 5 3 2 2" xfId="54514" xr:uid="{00000000-0005-0000-0000-0000AC070000}"/>
    <cellStyle name="Dezimal 2 5 3 3" xfId="43218" xr:uid="{00000000-0005-0000-0000-0000AD070000}"/>
    <cellStyle name="Dezimal 2 5 3 4" xfId="31922" xr:uid="{00000000-0005-0000-0000-0000AE070000}"/>
    <cellStyle name="Dezimal 2 5 4" xfId="14978" xr:uid="{00000000-0005-0000-0000-0000AF070000}"/>
    <cellStyle name="Dezimal 2 5 4 2" xfId="48866" xr:uid="{00000000-0005-0000-0000-0000B0070000}"/>
    <cellStyle name="Dezimal 2 5 5" xfId="37570" xr:uid="{00000000-0005-0000-0000-0000B1070000}"/>
    <cellStyle name="Dezimal 2 5 6" xfId="26274" xr:uid="{00000000-0005-0000-0000-0000B2070000}"/>
    <cellStyle name="Dezimal 2 6" xfId="5495" xr:uid="{00000000-0005-0000-0000-0000B3070000}"/>
    <cellStyle name="Dezimal 2 6 2" xfId="11145" xr:uid="{00000000-0005-0000-0000-0000B4070000}"/>
    <cellStyle name="Dezimal 2 6 2 2" xfId="22441" xr:uid="{00000000-0005-0000-0000-0000B5070000}"/>
    <cellStyle name="Dezimal 2 6 2 2 2" xfId="56329" xr:uid="{00000000-0005-0000-0000-0000B6070000}"/>
    <cellStyle name="Dezimal 2 6 2 3" xfId="45033" xr:uid="{00000000-0005-0000-0000-0000B7070000}"/>
    <cellStyle name="Dezimal 2 6 2 4" xfId="33737" xr:uid="{00000000-0005-0000-0000-0000B8070000}"/>
    <cellStyle name="Dezimal 2 6 3" xfId="16793" xr:uid="{00000000-0005-0000-0000-0000B9070000}"/>
    <cellStyle name="Dezimal 2 6 3 2" xfId="50681" xr:uid="{00000000-0005-0000-0000-0000BA070000}"/>
    <cellStyle name="Dezimal 2 6 4" xfId="39385" xr:uid="{00000000-0005-0000-0000-0000BB070000}"/>
    <cellStyle name="Dezimal 2 6 5" xfId="28089" xr:uid="{00000000-0005-0000-0000-0000BC070000}"/>
    <cellStyle name="Dezimal 2 7" xfId="8321" xr:uid="{00000000-0005-0000-0000-0000BD070000}"/>
    <cellStyle name="Dezimal 2 7 2" xfId="19617" xr:uid="{00000000-0005-0000-0000-0000BE070000}"/>
    <cellStyle name="Dezimal 2 7 2 2" xfId="53505" xr:uid="{00000000-0005-0000-0000-0000BF070000}"/>
    <cellStyle name="Dezimal 2 7 3" xfId="42209" xr:uid="{00000000-0005-0000-0000-0000C0070000}"/>
    <cellStyle name="Dezimal 2 7 4" xfId="30913" xr:uid="{00000000-0005-0000-0000-0000C1070000}"/>
    <cellStyle name="Dezimal 2 8" xfId="13969" xr:uid="{00000000-0005-0000-0000-0000C2070000}"/>
    <cellStyle name="Dezimal 2 8 2" xfId="47857" xr:uid="{00000000-0005-0000-0000-0000C3070000}"/>
    <cellStyle name="Dezimal 2 9" xfId="36561" xr:uid="{00000000-0005-0000-0000-0000C4070000}"/>
    <cellStyle name="Dezimal 3" xfId="95" xr:uid="{00000000-0005-0000-0000-0000C5070000}"/>
    <cellStyle name="Dezimal 3 10" xfId="36563" xr:uid="{00000000-0005-0000-0000-0000C6070000}"/>
    <cellStyle name="Dezimal 3 11" xfId="25267" xr:uid="{00000000-0005-0000-0000-0000C7070000}"/>
    <cellStyle name="Dezimal 3 2" xfId="1500" xr:uid="{00000000-0005-0000-0000-0000C8070000}"/>
    <cellStyle name="Dezimal 3 2 2" xfId="4114" xr:uid="{00000000-0005-0000-0000-0000C9070000}"/>
    <cellStyle name="Dezimal 3 2 3" xfId="3424" xr:uid="{00000000-0005-0000-0000-0000CA070000}"/>
    <cellStyle name="Dezimal 3 2 3 2" xfId="6539" xr:uid="{00000000-0005-0000-0000-0000CB070000}"/>
    <cellStyle name="Dezimal 3 2 3 2 2" xfId="12188" xr:uid="{00000000-0005-0000-0000-0000CC070000}"/>
    <cellStyle name="Dezimal 3 2 3 2 2 2" xfId="23484" xr:uid="{00000000-0005-0000-0000-0000CD070000}"/>
    <cellStyle name="Dezimal 3 2 3 2 2 2 2" xfId="57372" xr:uid="{00000000-0005-0000-0000-0000CE070000}"/>
    <cellStyle name="Dezimal 3 2 3 2 2 3" xfId="46076" xr:uid="{00000000-0005-0000-0000-0000CF070000}"/>
    <cellStyle name="Dezimal 3 2 3 2 2 4" xfId="34780" xr:uid="{00000000-0005-0000-0000-0000D0070000}"/>
    <cellStyle name="Dezimal 3 2 3 2 3" xfId="17836" xr:uid="{00000000-0005-0000-0000-0000D1070000}"/>
    <cellStyle name="Dezimal 3 2 3 2 3 2" xfId="51724" xr:uid="{00000000-0005-0000-0000-0000D2070000}"/>
    <cellStyle name="Dezimal 3 2 3 2 4" xfId="40428" xr:uid="{00000000-0005-0000-0000-0000D3070000}"/>
    <cellStyle name="Dezimal 3 2 3 2 5" xfId="29132" xr:uid="{00000000-0005-0000-0000-0000D4070000}"/>
    <cellStyle name="Dezimal 3 2 3 3" xfId="9364" xr:uid="{00000000-0005-0000-0000-0000D5070000}"/>
    <cellStyle name="Dezimal 3 2 3 3 2" xfId="20660" xr:uid="{00000000-0005-0000-0000-0000D6070000}"/>
    <cellStyle name="Dezimal 3 2 3 3 2 2" xfId="54548" xr:uid="{00000000-0005-0000-0000-0000D7070000}"/>
    <cellStyle name="Dezimal 3 2 3 3 3" xfId="43252" xr:uid="{00000000-0005-0000-0000-0000D8070000}"/>
    <cellStyle name="Dezimal 3 2 3 3 4" xfId="31956" xr:uid="{00000000-0005-0000-0000-0000D9070000}"/>
    <cellStyle name="Dezimal 3 2 3 4" xfId="15012" xr:uid="{00000000-0005-0000-0000-0000DA070000}"/>
    <cellStyle name="Dezimal 3 2 3 4 2" xfId="48900" xr:uid="{00000000-0005-0000-0000-0000DB070000}"/>
    <cellStyle name="Dezimal 3 2 3 5" xfId="37604" xr:uid="{00000000-0005-0000-0000-0000DC070000}"/>
    <cellStyle name="Dezimal 3 2 3 6" xfId="26308" xr:uid="{00000000-0005-0000-0000-0000DD070000}"/>
    <cellStyle name="Dezimal 3 3" xfId="1499" xr:uid="{00000000-0005-0000-0000-0000DE070000}"/>
    <cellStyle name="Dezimal 3 4" xfId="1470" xr:uid="{00000000-0005-0000-0000-0000DF070000}"/>
    <cellStyle name="Dezimal 3 4 2" xfId="2735" xr:uid="{00000000-0005-0000-0000-0000E0070000}"/>
    <cellStyle name="Dezimal 3 4 2 2" xfId="3237" xr:uid="{00000000-0005-0000-0000-0000E1070000}"/>
    <cellStyle name="Dezimal 3 4 2 2 2" xfId="6365" xr:uid="{00000000-0005-0000-0000-0000E2070000}"/>
    <cellStyle name="Dezimal 3 4 2 2 2 2" xfId="12015" xr:uid="{00000000-0005-0000-0000-0000E3070000}"/>
    <cellStyle name="Dezimal 3 4 2 2 2 2 2" xfId="23311" xr:uid="{00000000-0005-0000-0000-0000E4070000}"/>
    <cellStyle name="Dezimal 3 4 2 2 2 2 2 2" xfId="57199" xr:uid="{00000000-0005-0000-0000-0000E5070000}"/>
    <cellStyle name="Dezimal 3 4 2 2 2 2 3" xfId="45903" xr:uid="{00000000-0005-0000-0000-0000E6070000}"/>
    <cellStyle name="Dezimal 3 4 2 2 2 2 4" xfId="34607" xr:uid="{00000000-0005-0000-0000-0000E7070000}"/>
    <cellStyle name="Dezimal 3 4 2 2 2 3" xfId="17663" xr:uid="{00000000-0005-0000-0000-0000E8070000}"/>
    <cellStyle name="Dezimal 3 4 2 2 2 3 2" xfId="51551" xr:uid="{00000000-0005-0000-0000-0000E9070000}"/>
    <cellStyle name="Dezimal 3 4 2 2 2 4" xfId="40255" xr:uid="{00000000-0005-0000-0000-0000EA070000}"/>
    <cellStyle name="Dezimal 3 4 2 2 2 5" xfId="28959" xr:uid="{00000000-0005-0000-0000-0000EB070000}"/>
    <cellStyle name="Dezimal 3 4 2 2 3" xfId="9191" xr:uid="{00000000-0005-0000-0000-0000EC070000}"/>
    <cellStyle name="Dezimal 3 4 2 2 3 2" xfId="20487" xr:uid="{00000000-0005-0000-0000-0000ED070000}"/>
    <cellStyle name="Dezimal 3 4 2 2 3 2 2" xfId="54375" xr:uid="{00000000-0005-0000-0000-0000EE070000}"/>
    <cellStyle name="Dezimal 3 4 2 2 3 3" xfId="43079" xr:uid="{00000000-0005-0000-0000-0000EF070000}"/>
    <cellStyle name="Dezimal 3 4 2 2 3 4" xfId="31783" xr:uid="{00000000-0005-0000-0000-0000F0070000}"/>
    <cellStyle name="Dezimal 3 4 2 2 4" xfId="14839" xr:uid="{00000000-0005-0000-0000-0000F1070000}"/>
    <cellStyle name="Dezimal 3 4 2 2 4 2" xfId="48727" xr:uid="{00000000-0005-0000-0000-0000F2070000}"/>
    <cellStyle name="Dezimal 3 4 2 2 5" xfId="37431" xr:uid="{00000000-0005-0000-0000-0000F3070000}"/>
    <cellStyle name="Dezimal 3 4 2 2 6" xfId="26135" xr:uid="{00000000-0005-0000-0000-0000F4070000}"/>
    <cellStyle name="Dezimal 3 4 2 3" xfId="4116" xr:uid="{00000000-0005-0000-0000-0000F5070000}"/>
    <cellStyle name="Dezimal 3 4 2 3 2" xfId="7111" xr:uid="{00000000-0005-0000-0000-0000F6070000}"/>
    <cellStyle name="Dezimal 3 4 2 3 2 2" xfId="12760" xr:uid="{00000000-0005-0000-0000-0000F7070000}"/>
    <cellStyle name="Dezimal 3 4 2 3 2 2 2" xfId="24056" xr:uid="{00000000-0005-0000-0000-0000F8070000}"/>
    <cellStyle name="Dezimal 3 4 2 3 2 2 2 2" xfId="57944" xr:uid="{00000000-0005-0000-0000-0000F9070000}"/>
    <cellStyle name="Dezimal 3 4 2 3 2 2 3" xfId="46648" xr:uid="{00000000-0005-0000-0000-0000FA070000}"/>
    <cellStyle name="Dezimal 3 4 2 3 2 2 4" xfId="35352" xr:uid="{00000000-0005-0000-0000-0000FB070000}"/>
    <cellStyle name="Dezimal 3 4 2 3 2 3" xfId="18408" xr:uid="{00000000-0005-0000-0000-0000FC070000}"/>
    <cellStyle name="Dezimal 3 4 2 3 2 3 2" xfId="52296" xr:uid="{00000000-0005-0000-0000-0000FD070000}"/>
    <cellStyle name="Dezimal 3 4 2 3 2 4" xfId="41000" xr:uid="{00000000-0005-0000-0000-0000FE070000}"/>
    <cellStyle name="Dezimal 3 4 2 3 2 5" xfId="29704" xr:uid="{00000000-0005-0000-0000-0000FF070000}"/>
    <cellStyle name="Dezimal 3 4 2 3 3" xfId="9936" xr:uid="{00000000-0005-0000-0000-000000080000}"/>
    <cellStyle name="Dezimal 3 4 2 3 3 2" xfId="21232" xr:uid="{00000000-0005-0000-0000-000001080000}"/>
    <cellStyle name="Dezimal 3 4 2 3 3 2 2" xfId="55120" xr:uid="{00000000-0005-0000-0000-000002080000}"/>
    <cellStyle name="Dezimal 3 4 2 3 3 3" xfId="43824" xr:uid="{00000000-0005-0000-0000-000003080000}"/>
    <cellStyle name="Dezimal 3 4 2 3 3 4" xfId="32528" xr:uid="{00000000-0005-0000-0000-000004080000}"/>
    <cellStyle name="Dezimal 3 4 2 3 4" xfId="15584" xr:uid="{00000000-0005-0000-0000-000005080000}"/>
    <cellStyle name="Dezimal 3 4 2 3 4 2" xfId="49472" xr:uid="{00000000-0005-0000-0000-000006080000}"/>
    <cellStyle name="Dezimal 3 4 2 3 5" xfId="38176" xr:uid="{00000000-0005-0000-0000-000007080000}"/>
    <cellStyle name="Dezimal 3 4 2 3 6" xfId="26880" xr:uid="{00000000-0005-0000-0000-000008080000}"/>
    <cellStyle name="Dezimal 3 4 2 4" xfId="5865" xr:uid="{00000000-0005-0000-0000-000009080000}"/>
    <cellStyle name="Dezimal 3 4 2 4 2" xfId="11515" xr:uid="{00000000-0005-0000-0000-00000A080000}"/>
    <cellStyle name="Dezimal 3 4 2 4 2 2" xfId="22811" xr:uid="{00000000-0005-0000-0000-00000B080000}"/>
    <cellStyle name="Dezimal 3 4 2 4 2 2 2" xfId="56699" xr:uid="{00000000-0005-0000-0000-00000C080000}"/>
    <cellStyle name="Dezimal 3 4 2 4 2 3" xfId="45403" xr:uid="{00000000-0005-0000-0000-00000D080000}"/>
    <cellStyle name="Dezimal 3 4 2 4 2 4" xfId="34107" xr:uid="{00000000-0005-0000-0000-00000E080000}"/>
    <cellStyle name="Dezimal 3 4 2 4 3" xfId="17163" xr:uid="{00000000-0005-0000-0000-00000F080000}"/>
    <cellStyle name="Dezimal 3 4 2 4 3 2" xfId="51051" xr:uid="{00000000-0005-0000-0000-000010080000}"/>
    <cellStyle name="Dezimal 3 4 2 4 4" xfId="39755" xr:uid="{00000000-0005-0000-0000-000011080000}"/>
    <cellStyle name="Dezimal 3 4 2 4 5" xfId="28459" xr:uid="{00000000-0005-0000-0000-000012080000}"/>
    <cellStyle name="Dezimal 3 4 2 5" xfId="8691" xr:uid="{00000000-0005-0000-0000-000013080000}"/>
    <cellStyle name="Dezimal 3 4 2 5 2" xfId="19987" xr:uid="{00000000-0005-0000-0000-000014080000}"/>
    <cellStyle name="Dezimal 3 4 2 5 2 2" xfId="53875" xr:uid="{00000000-0005-0000-0000-000015080000}"/>
    <cellStyle name="Dezimal 3 4 2 5 3" xfId="42579" xr:uid="{00000000-0005-0000-0000-000016080000}"/>
    <cellStyle name="Dezimal 3 4 2 5 4" xfId="31283" xr:uid="{00000000-0005-0000-0000-000017080000}"/>
    <cellStyle name="Dezimal 3 4 2 6" xfId="14339" xr:uid="{00000000-0005-0000-0000-000018080000}"/>
    <cellStyle name="Dezimal 3 4 2 6 2" xfId="48227" xr:uid="{00000000-0005-0000-0000-000019080000}"/>
    <cellStyle name="Dezimal 3 4 2 7" xfId="36931" xr:uid="{00000000-0005-0000-0000-00001A080000}"/>
    <cellStyle name="Dezimal 3 4 2 8" xfId="25635" xr:uid="{00000000-0005-0000-0000-00001B080000}"/>
    <cellStyle name="Dezimal 3 4 3" xfId="2991" xr:uid="{00000000-0005-0000-0000-00001C080000}"/>
    <cellStyle name="Dezimal 3 4 3 2" xfId="6119" xr:uid="{00000000-0005-0000-0000-00001D080000}"/>
    <cellStyle name="Dezimal 3 4 3 2 2" xfId="11769" xr:uid="{00000000-0005-0000-0000-00001E080000}"/>
    <cellStyle name="Dezimal 3 4 3 2 2 2" xfId="23065" xr:uid="{00000000-0005-0000-0000-00001F080000}"/>
    <cellStyle name="Dezimal 3 4 3 2 2 2 2" xfId="56953" xr:uid="{00000000-0005-0000-0000-000020080000}"/>
    <cellStyle name="Dezimal 3 4 3 2 2 3" xfId="45657" xr:uid="{00000000-0005-0000-0000-000021080000}"/>
    <cellStyle name="Dezimal 3 4 3 2 2 4" xfId="34361" xr:uid="{00000000-0005-0000-0000-000022080000}"/>
    <cellStyle name="Dezimal 3 4 3 2 3" xfId="17417" xr:uid="{00000000-0005-0000-0000-000023080000}"/>
    <cellStyle name="Dezimal 3 4 3 2 3 2" xfId="51305" xr:uid="{00000000-0005-0000-0000-000024080000}"/>
    <cellStyle name="Dezimal 3 4 3 2 4" xfId="40009" xr:uid="{00000000-0005-0000-0000-000025080000}"/>
    <cellStyle name="Dezimal 3 4 3 2 5" xfId="28713" xr:uid="{00000000-0005-0000-0000-000026080000}"/>
    <cellStyle name="Dezimal 3 4 3 3" xfId="8945" xr:uid="{00000000-0005-0000-0000-000027080000}"/>
    <cellStyle name="Dezimal 3 4 3 3 2" xfId="20241" xr:uid="{00000000-0005-0000-0000-000028080000}"/>
    <cellStyle name="Dezimal 3 4 3 3 2 2" xfId="54129" xr:uid="{00000000-0005-0000-0000-000029080000}"/>
    <cellStyle name="Dezimal 3 4 3 3 3" xfId="42833" xr:uid="{00000000-0005-0000-0000-00002A080000}"/>
    <cellStyle name="Dezimal 3 4 3 3 4" xfId="31537" xr:uid="{00000000-0005-0000-0000-00002B080000}"/>
    <cellStyle name="Dezimal 3 4 3 4" xfId="14593" xr:uid="{00000000-0005-0000-0000-00002C080000}"/>
    <cellStyle name="Dezimal 3 4 3 4 2" xfId="48481" xr:uid="{00000000-0005-0000-0000-00002D080000}"/>
    <cellStyle name="Dezimal 3 4 3 5" xfId="37185" xr:uid="{00000000-0005-0000-0000-00002E080000}"/>
    <cellStyle name="Dezimal 3 4 3 6" xfId="25889" xr:uid="{00000000-0005-0000-0000-00002F080000}"/>
    <cellStyle name="Dezimal 3 4 4" xfId="4115" xr:uid="{00000000-0005-0000-0000-000030080000}"/>
    <cellStyle name="Dezimal 3 4 4 2" xfId="7110" xr:uid="{00000000-0005-0000-0000-000031080000}"/>
    <cellStyle name="Dezimal 3 4 4 2 2" xfId="12759" xr:uid="{00000000-0005-0000-0000-000032080000}"/>
    <cellStyle name="Dezimal 3 4 4 2 2 2" xfId="24055" xr:uid="{00000000-0005-0000-0000-000033080000}"/>
    <cellStyle name="Dezimal 3 4 4 2 2 2 2" xfId="57943" xr:uid="{00000000-0005-0000-0000-000034080000}"/>
    <cellStyle name="Dezimal 3 4 4 2 2 3" xfId="46647" xr:uid="{00000000-0005-0000-0000-000035080000}"/>
    <cellStyle name="Dezimal 3 4 4 2 2 4" xfId="35351" xr:uid="{00000000-0005-0000-0000-000036080000}"/>
    <cellStyle name="Dezimal 3 4 4 2 3" xfId="18407" xr:uid="{00000000-0005-0000-0000-000037080000}"/>
    <cellStyle name="Dezimal 3 4 4 2 3 2" xfId="52295" xr:uid="{00000000-0005-0000-0000-000038080000}"/>
    <cellStyle name="Dezimal 3 4 4 2 4" xfId="40999" xr:uid="{00000000-0005-0000-0000-000039080000}"/>
    <cellStyle name="Dezimal 3 4 4 2 5" xfId="29703" xr:uid="{00000000-0005-0000-0000-00003A080000}"/>
    <cellStyle name="Dezimal 3 4 4 3" xfId="9935" xr:uid="{00000000-0005-0000-0000-00003B080000}"/>
    <cellStyle name="Dezimal 3 4 4 3 2" xfId="21231" xr:uid="{00000000-0005-0000-0000-00003C080000}"/>
    <cellStyle name="Dezimal 3 4 4 3 2 2" xfId="55119" xr:uid="{00000000-0005-0000-0000-00003D080000}"/>
    <cellStyle name="Dezimal 3 4 4 3 3" xfId="43823" xr:uid="{00000000-0005-0000-0000-00003E080000}"/>
    <cellStyle name="Dezimal 3 4 4 3 4" xfId="32527" xr:uid="{00000000-0005-0000-0000-00003F080000}"/>
    <cellStyle name="Dezimal 3 4 4 4" xfId="15583" xr:uid="{00000000-0005-0000-0000-000040080000}"/>
    <cellStyle name="Dezimal 3 4 4 4 2" xfId="49471" xr:uid="{00000000-0005-0000-0000-000041080000}"/>
    <cellStyle name="Dezimal 3 4 4 5" xfId="38175" xr:uid="{00000000-0005-0000-0000-000042080000}"/>
    <cellStyle name="Dezimal 3 4 4 6" xfId="26879" xr:uid="{00000000-0005-0000-0000-000043080000}"/>
    <cellStyle name="Dezimal 3 4 5" xfId="5619" xr:uid="{00000000-0005-0000-0000-000044080000}"/>
    <cellStyle name="Dezimal 3 4 5 2" xfId="11269" xr:uid="{00000000-0005-0000-0000-000045080000}"/>
    <cellStyle name="Dezimal 3 4 5 2 2" xfId="22565" xr:uid="{00000000-0005-0000-0000-000046080000}"/>
    <cellStyle name="Dezimal 3 4 5 2 2 2" xfId="56453" xr:uid="{00000000-0005-0000-0000-000047080000}"/>
    <cellStyle name="Dezimal 3 4 5 2 3" xfId="45157" xr:uid="{00000000-0005-0000-0000-000048080000}"/>
    <cellStyle name="Dezimal 3 4 5 2 4" xfId="33861" xr:uid="{00000000-0005-0000-0000-000049080000}"/>
    <cellStyle name="Dezimal 3 4 5 3" xfId="16917" xr:uid="{00000000-0005-0000-0000-00004A080000}"/>
    <cellStyle name="Dezimal 3 4 5 3 2" xfId="50805" xr:uid="{00000000-0005-0000-0000-00004B080000}"/>
    <cellStyle name="Dezimal 3 4 5 4" xfId="39509" xr:uid="{00000000-0005-0000-0000-00004C080000}"/>
    <cellStyle name="Dezimal 3 4 5 5" xfId="28213" xr:uid="{00000000-0005-0000-0000-00004D080000}"/>
    <cellStyle name="Dezimal 3 4 6" xfId="8445" xr:uid="{00000000-0005-0000-0000-00004E080000}"/>
    <cellStyle name="Dezimal 3 4 6 2" xfId="19741" xr:uid="{00000000-0005-0000-0000-00004F080000}"/>
    <cellStyle name="Dezimal 3 4 6 2 2" xfId="53629" xr:uid="{00000000-0005-0000-0000-000050080000}"/>
    <cellStyle name="Dezimal 3 4 6 3" xfId="42333" xr:uid="{00000000-0005-0000-0000-000051080000}"/>
    <cellStyle name="Dezimal 3 4 6 4" xfId="31037" xr:uid="{00000000-0005-0000-0000-000052080000}"/>
    <cellStyle name="Dezimal 3 4 7" xfId="14093" xr:uid="{00000000-0005-0000-0000-000053080000}"/>
    <cellStyle name="Dezimal 3 4 7 2" xfId="47981" xr:uid="{00000000-0005-0000-0000-000054080000}"/>
    <cellStyle name="Dezimal 3 4 8" xfId="36685" xr:uid="{00000000-0005-0000-0000-000055080000}"/>
    <cellStyle name="Dezimal 3 4 9" xfId="25389" xr:uid="{00000000-0005-0000-0000-000056080000}"/>
    <cellStyle name="Dezimal 3 5" xfId="2869" xr:uid="{00000000-0005-0000-0000-000057080000}"/>
    <cellStyle name="Dezimal 3 5 2" xfId="4117" xr:uid="{00000000-0005-0000-0000-000058080000}"/>
    <cellStyle name="Dezimal 3 5 2 2" xfId="7112" xr:uid="{00000000-0005-0000-0000-000059080000}"/>
    <cellStyle name="Dezimal 3 5 2 2 2" xfId="12761" xr:uid="{00000000-0005-0000-0000-00005A080000}"/>
    <cellStyle name="Dezimal 3 5 2 2 2 2" xfId="24057" xr:uid="{00000000-0005-0000-0000-00005B080000}"/>
    <cellStyle name="Dezimal 3 5 2 2 2 2 2" xfId="57945" xr:uid="{00000000-0005-0000-0000-00005C080000}"/>
    <cellStyle name="Dezimal 3 5 2 2 2 3" xfId="46649" xr:uid="{00000000-0005-0000-0000-00005D080000}"/>
    <cellStyle name="Dezimal 3 5 2 2 2 4" xfId="35353" xr:uid="{00000000-0005-0000-0000-00005E080000}"/>
    <cellStyle name="Dezimal 3 5 2 2 3" xfId="18409" xr:uid="{00000000-0005-0000-0000-00005F080000}"/>
    <cellStyle name="Dezimal 3 5 2 2 3 2" xfId="52297" xr:uid="{00000000-0005-0000-0000-000060080000}"/>
    <cellStyle name="Dezimal 3 5 2 2 4" xfId="41001" xr:uid="{00000000-0005-0000-0000-000061080000}"/>
    <cellStyle name="Dezimal 3 5 2 2 5" xfId="29705" xr:uid="{00000000-0005-0000-0000-000062080000}"/>
    <cellStyle name="Dezimal 3 5 2 3" xfId="9937" xr:uid="{00000000-0005-0000-0000-000063080000}"/>
    <cellStyle name="Dezimal 3 5 2 3 2" xfId="21233" xr:uid="{00000000-0005-0000-0000-000064080000}"/>
    <cellStyle name="Dezimal 3 5 2 3 2 2" xfId="55121" xr:uid="{00000000-0005-0000-0000-000065080000}"/>
    <cellStyle name="Dezimal 3 5 2 3 3" xfId="43825" xr:uid="{00000000-0005-0000-0000-000066080000}"/>
    <cellStyle name="Dezimal 3 5 2 3 4" xfId="32529" xr:uid="{00000000-0005-0000-0000-000067080000}"/>
    <cellStyle name="Dezimal 3 5 2 4" xfId="15585" xr:uid="{00000000-0005-0000-0000-000068080000}"/>
    <cellStyle name="Dezimal 3 5 2 4 2" xfId="49473" xr:uid="{00000000-0005-0000-0000-000069080000}"/>
    <cellStyle name="Dezimal 3 5 2 5" xfId="38177" xr:uid="{00000000-0005-0000-0000-00006A080000}"/>
    <cellStyle name="Dezimal 3 5 2 6" xfId="26881" xr:uid="{00000000-0005-0000-0000-00006B080000}"/>
    <cellStyle name="Dezimal 3 5 3" xfId="5997" xr:uid="{00000000-0005-0000-0000-00006C080000}"/>
    <cellStyle name="Dezimal 3 5 3 2" xfId="11647" xr:uid="{00000000-0005-0000-0000-00006D080000}"/>
    <cellStyle name="Dezimal 3 5 3 2 2" xfId="22943" xr:uid="{00000000-0005-0000-0000-00006E080000}"/>
    <cellStyle name="Dezimal 3 5 3 2 2 2" xfId="56831" xr:uid="{00000000-0005-0000-0000-00006F080000}"/>
    <cellStyle name="Dezimal 3 5 3 2 3" xfId="45535" xr:uid="{00000000-0005-0000-0000-000070080000}"/>
    <cellStyle name="Dezimal 3 5 3 2 4" xfId="34239" xr:uid="{00000000-0005-0000-0000-000071080000}"/>
    <cellStyle name="Dezimal 3 5 3 3" xfId="17295" xr:uid="{00000000-0005-0000-0000-000072080000}"/>
    <cellStyle name="Dezimal 3 5 3 3 2" xfId="51183" xr:uid="{00000000-0005-0000-0000-000073080000}"/>
    <cellStyle name="Dezimal 3 5 3 4" xfId="39887" xr:uid="{00000000-0005-0000-0000-000074080000}"/>
    <cellStyle name="Dezimal 3 5 3 5" xfId="28591" xr:uid="{00000000-0005-0000-0000-000075080000}"/>
    <cellStyle name="Dezimal 3 5 4" xfId="8823" xr:uid="{00000000-0005-0000-0000-000076080000}"/>
    <cellStyle name="Dezimal 3 5 4 2" xfId="20119" xr:uid="{00000000-0005-0000-0000-000077080000}"/>
    <cellStyle name="Dezimal 3 5 4 2 2" xfId="54007" xr:uid="{00000000-0005-0000-0000-000078080000}"/>
    <cellStyle name="Dezimal 3 5 4 3" xfId="42711" xr:uid="{00000000-0005-0000-0000-000079080000}"/>
    <cellStyle name="Dezimal 3 5 4 4" xfId="31415" xr:uid="{00000000-0005-0000-0000-00007A080000}"/>
    <cellStyle name="Dezimal 3 5 5" xfId="14471" xr:uid="{00000000-0005-0000-0000-00007B080000}"/>
    <cellStyle name="Dezimal 3 5 5 2" xfId="48359" xr:uid="{00000000-0005-0000-0000-00007C080000}"/>
    <cellStyle name="Dezimal 3 5 6" xfId="37063" xr:uid="{00000000-0005-0000-0000-00007D080000}"/>
    <cellStyle name="Dezimal 3 5 7" xfId="25767" xr:uid="{00000000-0005-0000-0000-00007E080000}"/>
    <cellStyle name="Dezimal 3 6" xfId="3388" xr:uid="{00000000-0005-0000-0000-00007F080000}"/>
    <cellStyle name="Dezimal 3 6 2" xfId="6507" xr:uid="{00000000-0005-0000-0000-000080080000}"/>
    <cellStyle name="Dezimal 3 6 2 2" xfId="12156" xr:uid="{00000000-0005-0000-0000-000081080000}"/>
    <cellStyle name="Dezimal 3 6 2 2 2" xfId="23452" xr:uid="{00000000-0005-0000-0000-000082080000}"/>
    <cellStyle name="Dezimal 3 6 2 2 2 2" xfId="57340" xr:uid="{00000000-0005-0000-0000-000083080000}"/>
    <cellStyle name="Dezimal 3 6 2 2 3" xfId="46044" xr:uid="{00000000-0005-0000-0000-000084080000}"/>
    <cellStyle name="Dezimal 3 6 2 2 4" xfId="34748" xr:uid="{00000000-0005-0000-0000-000085080000}"/>
    <cellStyle name="Dezimal 3 6 2 3" xfId="17804" xr:uid="{00000000-0005-0000-0000-000086080000}"/>
    <cellStyle name="Dezimal 3 6 2 3 2" xfId="51692" xr:uid="{00000000-0005-0000-0000-000087080000}"/>
    <cellStyle name="Dezimal 3 6 2 4" xfId="40396" xr:uid="{00000000-0005-0000-0000-000088080000}"/>
    <cellStyle name="Dezimal 3 6 2 5" xfId="29100" xr:uid="{00000000-0005-0000-0000-000089080000}"/>
    <cellStyle name="Dezimal 3 6 3" xfId="9332" xr:uid="{00000000-0005-0000-0000-00008A080000}"/>
    <cellStyle name="Dezimal 3 6 3 2" xfId="20628" xr:uid="{00000000-0005-0000-0000-00008B080000}"/>
    <cellStyle name="Dezimal 3 6 3 2 2" xfId="54516" xr:uid="{00000000-0005-0000-0000-00008C080000}"/>
    <cellStyle name="Dezimal 3 6 3 3" xfId="43220" xr:uid="{00000000-0005-0000-0000-00008D080000}"/>
    <cellStyle name="Dezimal 3 6 3 4" xfId="31924" xr:uid="{00000000-0005-0000-0000-00008E080000}"/>
    <cellStyle name="Dezimal 3 6 4" xfId="14980" xr:uid="{00000000-0005-0000-0000-00008F080000}"/>
    <cellStyle name="Dezimal 3 6 4 2" xfId="48868" xr:uid="{00000000-0005-0000-0000-000090080000}"/>
    <cellStyle name="Dezimal 3 6 5" xfId="37572" xr:uid="{00000000-0005-0000-0000-000091080000}"/>
    <cellStyle name="Dezimal 3 6 6" xfId="26276" xr:uid="{00000000-0005-0000-0000-000092080000}"/>
    <cellStyle name="Dezimal 3 7" xfId="5497" xr:uid="{00000000-0005-0000-0000-000093080000}"/>
    <cellStyle name="Dezimal 3 7 2" xfId="11147" xr:uid="{00000000-0005-0000-0000-000094080000}"/>
    <cellStyle name="Dezimal 3 7 2 2" xfId="22443" xr:uid="{00000000-0005-0000-0000-000095080000}"/>
    <cellStyle name="Dezimal 3 7 2 2 2" xfId="56331" xr:uid="{00000000-0005-0000-0000-000096080000}"/>
    <cellStyle name="Dezimal 3 7 2 3" xfId="45035" xr:uid="{00000000-0005-0000-0000-000097080000}"/>
    <cellStyle name="Dezimal 3 7 2 4" xfId="33739" xr:uid="{00000000-0005-0000-0000-000098080000}"/>
    <cellStyle name="Dezimal 3 7 3" xfId="16795" xr:uid="{00000000-0005-0000-0000-000099080000}"/>
    <cellStyle name="Dezimal 3 7 3 2" xfId="50683" xr:uid="{00000000-0005-0000-0000-00009A080000}"/>
    <cellStyle name="Dezimal 3 7 4" xfId="39387" xr:uid="{00000000-0005-0000-0000-00009B080000}"/>
    <cellStyle name="Dezimal 3 7 5" xfId="28091" xr:uid="{00000000-0005-0000-0000-00009C080000}"/>
    <cellStyle name="Dezimal 3 8" xfId="8323" xr:uid="{00000000-0005-0000-0000-00009D080000}"/>
    <cellStyle name="Dezimal 3 8 2" xfId="19619" xr:uid="{00000000-0005-0000-0000-00009E080000}"/>
    <cellStyle name="Dezimal 3 8 2 2" xfId="53507" xr:uid="{00000000-0005-0000-0000-00009F080000}"/>
    <cellStyle name="Dezimal 3 8 3" xfId="42211" xr:uid="{00000000-0005-0000-0000-0000A0080000}"/>
    <cellStyle name="Dezimal 3 8 4" xfId="30915" xr:uid="{00000000-0005-0000-0000-0000A1080000}"/>
    <cellStyle name="Dezimal 3 9" xfId="13971" xr:uid="{00000000-0005-0000-0000-0000A2080000}"/>
    <cellStyle name="Dezimal 3 9 2" xfId="47859" xr:uid="{00000000-0005-0000-0000-0000A3080000}"/>
    <cellStyle name="Dezimal 4" xfId="70" xr:uid="{00000000-0005-0000-0000-0000A4080000}"/>
    <cellStyle name="Dezimal 4 10" xfId="25264" xr:uid="{00000000-0005-0000-0000-0000A5080000}"/>
    <cellStyle name="Dezimal 4 2" xfId="1501" xr:uid="{00000000-0005-0000-0000-0000A6080000}"/>
    <cellStyle name="Dezimal 4 2 2" xfId="2741" xr:uid="{00000000-0005-0000-0000-0000A7080000}"/>
    <cellStyle name="Dezimal 4 2 2 2" xfId="3243" xr:uid="{00000000-0005-0000-0000-0000A8080000}"/>
    <cellStyle name="Dezimal 4 2 2 2 2" xfId="6371" xr:uid="{00000000-0005-0000-0000-0000A9080000}"/>
    <cellStyle name="Dezimal 4 2 2 2 2 2" xfId="12021" xr:uid="{00000000-0005-0000-0000-0000AA080000}"/>
    <cellStyle name="Dezimal 4 2 2 2 2 2 2" xfId="23317" xr:uid="{00000000-0005-0000-0000-0000AB080000}"/>
    <cellStyle name="Dezimal 4 2 2 2 2 2 2 2" xfId="57205" xr:uid="{00000000-0005-0000-0000-0000AC080000}"/>
    <cellStyle name="Dezimal 4 2 2 2 2 2 3" xfId="45909" xr:uid="{00000000-0005-0000-0000-0000AD080000}"/>
    <cellStyle name="Dezimal 4 2 2 2 2 2 4" xfId="34613" xr:uid="{00000000-0005-0000-0000-0000AE080000}"/>
    <cellStyle name="Dezimal 4 2 2 2 2 3" xfId="17669" xr:uid="{00000000-0005-0000-0000-0000AF080000}"/>
    <cellStyle name="Dezimal 4 2 2 2 2 3 2" xfId="51557" xr:uid="{00000000-0005-0000-0000-0000B0080000}"/>
    <cellStyle name="Dezimal 4 2 2 2 2 4" xfId="40261" xr:uid="{00000000-0005-0000-0000-0000B1080000}"/>
    <cellStyle name="Dezimal 4 2 2 2 2 5" xfId="28965" xr:uid="{00000000-0005-0000-0000-0000B2080000}"/>
    <cellStyle name="Dezimal 4 2 2 2 3" xfId="9197" xr:uid="{00000000-0005-0000-0000-0000B3080000}"/>
    <cellStyle name="Dezimal 4 2 2 2 3 2" xfId="20493" xr:uid="{00000000-0005-0000-0000-0000B4080000}"/>
    <cellStyle name="Dezimal 4 2 2 2 3 2 2" xfId="54381" xr:uid="{00000000-0005-0000-0000-0000B5080000}"/>
    <cellStyle name="Dezimal 4 2 2 2 3 3" xfId="43085" xr:uid="{00000000-0005-0000-0000-0000B6080000}"/>
    <cellStyle name="Dezimal 4 2 2 2 3 4" xfId="31789" xr:uid="{00000000-0005-0000-0000-0000B7080000}"/>
    <cellStyle name="Dezimal 4 2 2 2 4" xfId="14845" xr:uid="{00000000-0005-0000-0000-0000B8080000}"/>
    <cellStyle name="Dezimal 4 2 2 2 4 2" xfId="48733" xr:uid="{00000000-0005-0000-0000-0000B9080000}"/>
    <cellStyle name="Dezimal 4 2 2 2 5" xfId="37437" xr:uid="{00000000-0005-0000-0000-0000BA080000}"/>
    <cellStyle name="Dezimal 4 2 2 2 6" xfId="26141" xr:uid="{00000000-0005-0000-0000-0000BB080000}"/>
    <cellStyle name="Dezimal 4 2 2 3" xfId="4118" xr:uid="{00000000-0005-0000-0000-0000BC080000}"/>
    <cellStyle name="Dezimal 4 2 2 3 2" xfId="7113" xr:uid="{00000000-0005-0000-0000-0000BD080000}"/>
    <cellStyle name="Dezimal 4 2 2 3 2 2" xfId="12762" xr:uid="{00000000-0005-0000-0000-0000BE080000}"/>
    <cellStyle name="Dezimal 4 2 2 3 2 2 2" xfId="24058" xr:uid="{00000000-0005-0000-0000-0000BF080000}"/>
    <cellStyle name="Dezimal 4 2 2 3 2 2 2 2" xfId="57946" xr:uid="{00000000-0005-0000-0000-0000C0080000}"/>
    <cellStyle name="Dezimal 4 2 2 3 2 2 3" xfId="46650" xr:uid="{00000000-0005-0000-0000-0000C1080000}"/>
    <cellStyle name="Dezimal 4 2 2 3 2 2 4" xfId="35354" xr:uid="{00000000-0005-0000-0000-0000C2080000}"/>
    <cellStyle name="Dezimal 4 2 2 3 2 3" xfId="18410" xr:uid="{00000000-0005-0000-0000-0000C3080000}"/>
    <cellStyle name="Dezimal 4 2 2 3 2 3 2" xfId="52298" xr:uid="{00000000-0005-0000-0000-0000C4080000}"/>
    <cellStyle name="Dezimal 4 2 2 3 2 4" xfId="41002" xr:uid="{00000000-0005-0000-0000-0000C5080000}"/>
    <cellStyle name="Dezimal 4 2 2 3 2 5" xfId="29706" xr:uid="{00000000-0005-0000-0000-0000C6080000}"/>
    <cellStyle name="Dezimal 4 2 2 3 3" xfId="9938" xr:uid="{00000000-0005-0000-0000-0000C7080000}"/>
    <cellStyle name="Dezimal 4 2 2 3 3 2" xfId="21234" xr:uid="{00000000-0005-0000-0000-0000C8080000}"/>
    <cellStyle name="Dezimal 4 2 2 3 3 2 2" xfId="55122" xr:uid="{00000000-0005-0000-0000-0000C9080000}"/>
    <cellStyle name="Dezimal 4 2 2 3 3 3" xfId="43826" xr:uid="{00000000-0005-0000-0000-0000CA080000}"/>
    <cellStyle name="Dezimal 4 2 2 3 3 4" xfId="32530" xr:uid="{00000000-0005-0000-0000-0000CB080000}"/>
    <cellStyle name="Dezimal 4 2 2 3 4" xfId="15586" xr:uid="{00000000-0005-0000-0000-0000CC080000}"/>
    <cellStyle name="Dezimal 4 2 2 3 4 2" xfId="49474" xr:uid="{00000000-0005-0000-0000-0000CD080000}"/>
    <cellStyle name="Dezimal 4 2 2 3 5" xfId="38178" xr:uid="{00000000-0005-0000-0000-0000CE080000}"/>
    <cellStyle name="Dezimal 4 2 2 3 6" xfId="26882" xr:uid="{00000000-0005-0000-0000-0000CF080000}"/>
    <cellStyle name="Dezimal 4 2 2 4" xfId="5871" xr:uid="{00000000-0005-0000-0000-0000D0080000}"/>
    <cellStyle name="Dezimal 4 2 2 4 2" xfId="11521" xr:uid="{00000000-0005-0000-0000-0000D1080000}"/>
    <cellStyle name="Dezimal 4 2 2 4 2 2" xfId="22817" xr:uid="{00000000-0005-0000-0000-0000D2080000}"/>
    <cellStyle name="Dezimal 4 2 2 4 2 2 2" xfId="56705" xr:uid="{00000000-0005-0000-0000-0000D3080000}"/>
    <cellStyle name="Dezimal 4 2 2 4 2 3" xfId="45409" xr:uid="{00000000-0005-0000-0000-0000D4080000}"/>
    <cellStyle name="Dezimal 4 2 2 4 2 4" xfId="34113" xr:uid="{00000000-0005-0000-0000-0000D5080000}"/>
    <cellStyle name="Dezimal 4 2 2 4 3" xfId="17169" xr:uid="{00000000-0005-0000-0000-0000D6080000}"/>
    <cellStyle name="Dezimal 4 2 2 4 3 2" xfId="51057" xr:uid="{00000000-0005-0000-0000-0000D7080000}"/>
    <cellStyle name="Dezimal 4 2 2 4 4" xfId="39761" xr:uid="{00000000-0005-0000-0000-0000D8080000}"/>
    <cellStyle name="Dezimal 4 2 2 4 5" xfId="28465" xr:uid="{00000000-0005-0000-0000-0000D9080000}"/>
    <cellStyle name="Dezimal 4 2 2 5" xfId="8697" xr:uid="{00000000-0005-0000-0000-0000DA080000}"/>
    <cellStyle name="Dezimal 4 2 2 5 2" xfId="19993" xr:uid="{00000000-0005-0000-0000-0000DB080000}"/>
    <cellStyle name="Dezimal 4 2 2 5 2 2" xfId="53881" xr:uid="{00000000-0005-0000-0000-0000DC080000}"/>
    <cellStyle name="Dezimal 4 2 2 5 3" xfId="42585" xr:uid="{00000000-0005-0000-0000-0000DD080000}"/>
    <cellStyle name="Dezimal 4 2 2 5 4" xfId="31289" xr:uid="{00000000-0005-0000-0000-0000DE080000}"/>
    <cellStyle name="Dezimal 4 2 2 6" xfId="14345" xr:uid="{00000000-0005-0000-0000-0000DF080000}"/>
    <cellStyle name="Dezimal 4 2 2 6 2" xfId="48233" xr:uid="{00000000-0005-0000-0000-0000E0080000}"/>
    <cellStyle name="Dezimal 4 2 2 7" xfId="36937" xr:uid="{00000000-0005-0000-0000-0000E1080000}"/>
    <cellStyle name="Dezimal 4 2 2 8" xfId="25641" xr:uid="{00000000-0005-0000-0000-0000E2080000}"/>
    <cellStyle name="Dezimal 4 2 3" xfId="2997" xr:uid="{00000000-0005-0000-0000-0000E3080000}"/>
    <cellStyle name="Dezimal 4 2 3 2" xfId="4119" xr:uid="{00000000-0005-0000-0000-0000E4080000}"/>
    <cellStyle name="Dezimal 4 2 3 2 2" xfId="7114" xr:uid="{00000000-0005-0000-0000-0000E5080000}"/>
    <cellStyle name="Dezimal 4 2 3 2 2 2" xfId="12763" xr:uid="{00000000-0005-0000-0000-0000E6080000}"/>
    <cellStyle name="Dezimal 4 2 3 2 2 2 2" xfId="24059" xr:uid="{00000000-0005-0000-0000-0000E7080000}"/>
    <cellStyle name="Dezimal 4 2 3 2 2 2 2 2" xfId="57947" xr:uid="{00000000-0005-0000-0000-0000E8080000}"/>
    <cellStyle name="Dezimal 4 2 3 2 2 2 3" xfId="46651" xr:uid="{00000000-0005-0000-0000-0000E9080000}"/>
    <cellStyle name="Dezimal 4 2 3 2 2 2 4" xfId="35355" xr:uid="{00000000-0005-0000-0000-0000EA080000}"/>
    <cellStyle name="Dezimal 4 2 3 2 2 3" xfId="18411" xr:uid="{00000000-0005-0000-0000-0000EB080000}"/>
    <cellStyle name="Dezimal 4 2 3 2 2 3 2" xfId="52299" xr:uid="{00000000-0005-0000-0000-0000EC080000}"/>
    <cellStyle name="Dezimal 4 2 3 2 2 4" xfId="41003" xr:uid="{00000000-0005-0000-0000-0000ED080000}"/>
    <cellStyle name="Dezimal 4 2 3 2 2 5" xfId="29707" xr:uid="{00000000-0005-0000-0000-0000EE080000}"/>
    <cellStyle name="Dezimal 4 2 3 2 3" xfId="9939" xr:uid="{00000000-0005-0000-0000-0000EF080000}"/>
    <cellStyle name="Dezimal 4 2 3 2 3 2" xfId="21235" xr:uid="{00000000-0005-0000-0000-0000F0080000}"/>
    <cellStyle name="Dezimal 4 2 3 2 3 2 2" xfId="55123" xr:uid="{00000000-0005-0000-0000-0000F1080000}"/>
    <cellStyle name="Dezimal 4 2 3 2 3 3" xfId="43827" xr:uid="{00000000-0005-0000-0000-0000F2080000}"/>
    <cellStyle name="Dezimal 4 2 3 2 3 4" xfId="32531" xr:uid="{00000000-0005-0000-0000-0000F3080000}"/>
    <cellStyle name="Dezimal 4 2 3 2 4" xfId="15587" xr:uid="{00000000-0005-0000-0000-0000F4080000}"/>
    <cellStyle name="Dezimal 4 2 3 2 4 2" xfId="49475" xr:uid="{00000000-0005-0000-0000-0000F5080000}"/>
    <cellStyle name="Dezimal 4 2 3 2 5" xfId="38179" xr:uid="{00000000-0005-0000-0000-0000F6080000}"/>
    <cellStyle name="Dezimal 4 2 3 2 6" xfId="26883" xr:uid="{00000000-0005-0000-0000-0000F7080000}"/>
    <cellStyle name="Dezimal 4 2 3 3" xfId="6125" xr:uid="{00000000-0005-0000-0000-0000F8080000}"/>
    <cellStyle name="Dezimal 4 2 3 3 2" xfId="11775" xr:uid="{00000000-0005-0000-0000-0000F9080000}"/>
    <cellStyle name="Dezimal 4 2 3 3 2 2" xfId="23071" xr:uid="{00000000-0005-0000-0000-0000FA080000}"/>
    <cellStyle name="Dezimal 4 2 3 3 2 2 2" xfId="56959" xr:uid="{00000000-0005-0000-0000-0000FB080000}"/>
    <cellStyle name="Dezimal 4 2 3 3 2 3" xfId="45663" xr:uid="{00000000-0005-0000-0000-0000FC080000}"/>
    <cellStyle name="Dezimal 4 2 3 3 2 4" xfId="34367" xr:uid="{00000000-0005-0000-0000-0000FD080000}"/>
    <cellStyle name="Dezimal 4 2 3 3 3" xfId="17423" xr:uid="{00000000-0005-0000-0000-0000FE080000}"/>
    <cellStyle name="Dezimal 4 2 3 3 3 2" xfId="51311" xr:uid="{00000000-0005-0000-0000-0000FF080000}"/>
    <cellStyle name="Dezimal 4 2 3 3 4" xfId="40015" xr:uid="{00000000-0005-0000-0000-000000090000}"/>
    <cellStyle name="Dezimal 4 2 3 3 5" xfId="28719" xr:uid="{00000000-0005-0000-0000-000001090000}"/>
    <cellStyle name="Dezimal 4 2 3 4" xfId="8951" xr:uid="{00000000-0005-0000-0000-000002090000}"/>
    <cellStyle name="Dezimal 4 2 3 4 2" xfId="20247" xr:uid="{00000000-0005-0000-0000-000003090000}"/>
    <cellStyle name="Dezimal 4 2 3 4 2 2" xfId="54135" xr:uid="{00000000-0005-0000-0000-000004090000}"/>
    <cellStyle name="Dezimal 4 2 3 4 3" xfId="42839" xr:uid="{00000000-0005-0000-0000-000005090000}"/>
    <cellStyle name="Dezimal 4 2 3 4 4" xfId="31543" xr:uid="{00000000-0005-0000-0000-000006090000}"/>
    <cellStyle name="Dezimal 4 2 3 5" xfId="14599" xr:uid="{00000000-0005-0000-0000-000007090000}"/>
    <cellStyle name="Dezimal 4 2 3 5 2" xfId="48487" xr:uid="{00000000-0005-0000-0000-000008090000}"/>
    <cellStyle name="Dezimal 4 2 3 6" xfId="37191" xr:uid="{00000000-0005-0000-0000-000009090000}"/>
    <cellStyle name="Dezimal 4 2 3 7" xfId="25895" xr:uid="{00000000-0005-0000-0000-00000A090000}"/>
    <cellStyle name="Dezimal 4 2 4" xfId="3430" xr:uid="{00000000-0005-0000-0000-00000B090000}"/>
    <cellStyle name="Dezimal 4 2 4 2" xfId="6545" xr:uid="{00000000-0005-0000-0000-00000C090000}"/>
    <cellStyle name="Dezimal 4 2 4 2 2" xfId="12194" xr:uid="{00000000-0005-0000-0000-00000D090000}"/>
    <cellStyle name="Dezimal 4 2 4 2 2 2" xfId="23490" xr:uid="{00000000-0005-0000-0000-00000E090000}"/>
    <cellStyle name="Dezimal 4 2 4 2 2 2 2" xfId="57378" xr:uid="{00000000-0005-0000-0000-00000F090000}"/>
    <cellStyle name="Dezimal 4 2 4 2 2 3" xfId="46082" xr:uid="{00000000-0005-0000-0000-000010090000}"/>
    <cellStyle name="Dezimal 4 2 4 2 2 4" xfId="34786" xr:uid="{00000000-0005-0000-0000-000011090000}"/>
    <cellStyle name="Dezimal 4 2 4 2 3" xfId="17842" xr:uid="{00000000-0005-0000-0000-000012090000}"/>
    <cellStyle name="Dezimal 4 2 4 2 3 2" xfId="51730" xr:uid="{00000000-0005-0000-0000-000013090000}"/>
    <cellStyle name="Dezimal 4 2 4 2 4" xfId="40434" xr:uid="{00000000-0005-0000-0000-000014090000}"/>
    <cellStyle name="Dezimal 4 2 4 2 5" xfId="29138" xr:uid="{00000000-0005-0000-0000-000015090000}"/>
    <cellStyle name="Dezimal 4 2 4 3" xfId="9370" xr:uid="{00000000-0005-0000-0000-000016090000}"/>
    <cellStyle name="Dezimal 4 2 4 3 2" xfId="20666" xr:uid="{00000000-0005-0000-0000-000017090000}"/>
    <cellStyle name="Dezimal 4 2 4 3 2 2" xfId="54554" xr:uid="{00000000-0005-0000-0000-000018090000}"/>
    <cellStyle name="Dezimal 4 2 4 3 3" xfId="43258" xr:uid="{00000000-0005-0000-0000-000019090000}"/>
    <cellStyle name="Dezimal 4 2 4 3 4" xfId="31962" xr:uid="{00000000-0005-0000-0000-00001A090000}"/>
    <cellStyle name="Dezimal 4 2 4 4" xfId="15018" xr:uid="{00000000-0005-0000-0000-00001B090000}"/>
    <cellStyle name="Dezimal 4 2 4 4 2" xfId="48906" xr:uid="{00000000-0005-0000-0000-00001C090000}"/>
    <cellStyle name="Dezimal 4 2 4 5" xfId="37610" xr:uid="{00000000-0005-0000-0000-00001D090000}"/>
    <cellStyle name="Dezimal 4 2 4 6" xfId="26314" xr:uid="{00000000-0005-0000-0000-00001E090000}"/>
    <cellStyle name="Dezimal 4 2 5" xfId="5625" xr:uid="{00000000-0005-0000-0000-00001F090000}"/>
    <cellStyle name="Dezimal 4 2 5 2" xfId="11275" xr:uid="{00000000-0005-0000-0000-000020090000}"/>
    <cellStyle name="Dezimal 4 2 5 2 2" xfId="22571" xr:uid="{00000000-0005-0000-0000-000021090000}"/>
    <cellStyle name="Dezimal 4 2 5 2 2 2" xfId="56459" xr:uid="{00000000-0005-0000-0000-000022090000}"/>
    <cellStyle name="Dezimal 4 2 5 2 3" xfId="45163" xr:uid="{00000000-0005-0000-0000-000023090000}"/>
    <cellStyle name="Dezimal 4 2 5 2 4" xfId="33867" xr:uid="{00000000-0005-0000-0000-000024090000}"/>
    <cellStyle name="Dezimal 4 2 5 3" xfId="16923" xr:uid="{00000000-0005-0000-0000-000025090000}"/>
    <cellStyle name="Dezimal 4 2 5 3 2" xfId="50811" xr:uid="{00000000-0005-0000-0000-000026090000}"/>
    <cellStyle name="Dezimal 4 2 5 4" xfId="39515" xr:uid="{00000000-0005-0000-0000-000027090000}"/>
    <cellStyle name="Dezimal 4 2 5 5" xfId="28219" xr:uid="{00000000-0005-0000-0000-000028090000}"/>
    <cellStyle name="Dezimal 4 2 6" xfId="8451" xr:uid="{00000000-0005-0000-0000-000029090000}"/>
    <cellStyle name="Dezimal 4 2 6 2" xfId="19747" xr:uid="{00000000-0005-0000-0000-00002A090000}"/>
    <cellStyle name="Dezimal 4 2 6 2 2" xfId="53635" xr:uid="{00000000-0005-0000-0000-00002B090000}"/>
    <cellStyle name="Dezimal 4 2 6 3" xfId="42339" xr:uid="{00000000-0005-0000-0000-00002C090000}"/>
    <cellStyle name="Dezimal 4 2 6 4" xfId="31043" xr:uid="{00000000-0005-0000-0000-00002D090000}"/>
    <cellStyle name="Dezimal 4 2 7" xfId="14099" xr:uid="{00000000-0005-0000-0000-00002E090000}"/>
    <cellStyle name="Dezimal 4 2 7 2" xfId="47987" xr:uid="{00000000-0005-0000-0000-00002F090000}"/>
    <cellStyle name="Dezimal 4 2 8" xfId="36691" xr:uid="{00000000-0005-0000-0000-000030090000}"/>
    <cellStyle name="Dezimal 4 2 9" xfId="25395" xr:uid="{00000000-0005-0000-0000-000031090000}"/>
    <cellStyle name="Dezimal 4 3" xfId="1466" xr:uid="{00000000-0005-0000-0000-000032090000}"/>
    <cellStyle name="Dezimal 4 3 2" xfId="2733" xr:uid="{00000000-0005-0000-0000-000033090000}"/>
    <cellStyle name="Dezimal 4 3 2 2" xfId="3235" xr:uid="{00000000-0005-0000-0000-000034090000}"/>
    <cellStyle name="Dezimal 4 3 2 2 2" xfId="6363" xr:uid="{00000000-0005-0000-0000-000035090000}"/>
    <cellStyle name="Dezimal 4 3 2 2 2 2" xfId="12013" xr:uid="{00000000-0005-0000-0000-000036090000}"/>
    <cellStyle name="Dezimal 4 3 2 2 2 2 2" xfId="23309" xr:uid="{00000000-0005-0000-0000-000037090000}"/>
    <cellStyle name="Dezimal 4 3 2 2 2 2 2 2" xfId="57197" xr:uid="{00000000-0005-0000-0000-000038090000}"/>
    <cellStyle name="Dezimal 4 3 2 2 2 2 3" xfId="45901" xr:uid="{00000000-0005-0000-0000-000039090000}"/>
    <cellStyle name="Dezimal 4 3 2 2 2 2 4" xfId="34605" xr:uid="{00000000-0005-0000-0000-00003A090000}"/>
    <cellStyle name="Dezimal 4 3 2 2 2 3" xfId="17661" xr:uid="{00000000-0005-0000-0000-00003B090000}"/>
    <cellStyle name="Dezimal 4 3 2 2 2 3 2" xfId="51549" xr:uid="{00000000-0005-0000-0000-00003C090000}"/>
    <cellStyle name="Dezimal 4 3 2 2 2 4" xfId="40253" xr:uid="{00000000-0005-0000-0000-00003D090000}"/>
    <cellStyle name="Dezimal 4 3 2 2 2 5" xfId="28957" xr:uid="{00000000-0005-0000-0000-00003E090000}"/>
    <cellStyle name="Dezimal 4 3 2 2 3" xfId="9189" xr:uid="{00000000-0005-0000-0000-00003F090000}"/>
    <cellStyle name="Dezimal 4 3 2 2 3 2" xfId="20485" xr:uid="{00000000-0005-0000-0000-000040090000}"/>
    <cellStyle name="Dezimal 4 3 2 2 3 2 2" xfId="54373" xr:uid="{00000000-0005-0000-0000-000041090000}"/>
    <cellStyle name="Dezimal 4 3 2 2 3 3" xfId="43077" xr:uid="{00000000-0005-0000-0000-000042090000}"/>
    <cellStyle name="Dezimal 4 3 2 2 3 4" xfId="31781" xr:uid="{00000000-0005-0000-0000-000043090000}"/>
    <cellStyle name="Dezimal 4 3 2 2 4" xfId="14837" xr:uid="{00000000-0005-0000-0000-000044090000}"/>
    <cellStyle name="Dezimal 4 3 2 2 4 2" xfId="48725" xr:uid="{00000000-0005-0000-0000-000045090000}"/>
    <cellStyle name="Dezimal 4 3 2 2 5" xfId="37429" xr:uid="{00000000-0005-0000-0000-000046090000}"/>
    <cellStyle name="Dezimal 4 3 2 2 6" xfId="26133" xr:uid="{00000000-0005-0000-0000-000047090000}"/>
    <cellStyle name="Dezimal 4 3 2 3" xfId="4121" xr:uid="{00000000-0005-0000-0000-000048090000}"/>
    <cellStyle name="Dezimal 4 3 2 3 2" xfId="7116" xr:uid="{00000000-0005-0000-0000-000049090000}"/>
    <cellStyle name="Dezimal 4 3 2 3 2 2" xfId="12765" xr:uid="{00000000-0005-0000-0000-00004A090000}"/>
    <cellStyle name="Dezimal 4 3 2 3 2 2 2" xfId="24061" xr:uid="{00000000-0005-0000-0000-00004B090000}"/>
    <cellStyle name="Dezimal 4 3 2 3 2 2 2 2" xfId="57949" xr:uid="{00000000-0005-0000-0000-00004C090000}"/>
    <cellStyle name="Dezimal 4 3 2 3 2 2 3" xfId="46653" xr:uid="{00000000-0005-0000-0000-00004D090000}"/>
    <cellStyle name="Dezimal 4 3 2 3 2 2 4" xfId="35357" xr:uid="{00000000-0005-0000-0000-00004E090000}"/>
    <cellStyle name="Dezimal 4 3 2 3 2 3" xfId="18413" xr:uid="{00000000-0005-0000-0000-00004F090000}"/>
    <cellStyle name="Dezimal 4 3 2 3 2 3 2" xfId="52301" xr:uid="{00000000-0005-0000-0000-000050090000}"/>
    <cellStyle name="Dezimal 4 3 2 3 2 4" xfId="41005" xr:uid="{00000000-0005-0000-0000-000051090000}"/>
    <cellStyle name="Dezimal 4 3 2 3 2 5" xfId="29709" xr:uid="{00000000-0005-0000-0000-000052090000}"/>
    <cellStyle name="Dezimal 4 3 2 3 3" xfId="9941" xr:uid="{00000000-0005-0000-0000-000053090000}"/>
    <cellStyle name="Dezimal 4 3 2 3 3 2" xfId="21237" xr:uid="{00000000-0005-0000-0000-000054090000}"/>
    <cellStyle name="Dezimal 4 3 2 3 3 2 2" xfId="55125" xr:uid="{00000000-0005-0000-0000-000055090000}"/>
    <cellStyle name="Dezimal 4 3 2 3 3 3" xfId="43829" xr:uid="{00000000-0005-0000-0000-000056090000}"/>
    <cellStyle name="Dezimal 4 3 2 3 3 4" xfId="32533" xr:uid="{00000000-0005-0000-0000-000057090000}"/>
    <cellStyle name="Dezimal 4 3 2 3 4" xfId="15589" xr:uid="{00000000-0005-0000-0000-000058090000}"/>
    <cellStyle name="Dezimal 4 3 2 3 4 2" xfId="49477" xr:uid="{00000000-0005-0000-0000-000059090000}"/>
    <cellStyle name="Dezimal 4 3 2 3 5" xfId="38181" xr:uid="{00000000-0005-0000-0000-00005A090000}"/>
    <cellStyle name="Dezimal 4 3 2 3 6" xfId="26885" xr:uid="{00000000-0005-0000-0000-00005B090000}"/>
    <cellStyle name="Dezimal 4 3 2 4" xfId="5863" xr:uid="{00000000-0005-0000-0000-00005C090000}"/>
    <cellStyle name="Dezimal 4 3 2 4 2" xfId="11513" xr:uid="{00000000-0005-0000-0000-00005D090000}"/>
    <cellStyle name="Dezimal 4 3 2 4 2 2" xfId="22809" xr:uid="{00000000-0005-0000-0000-00005E090000}"/>
    <cellStyle name="Dezimal 4 3 2 4 2 2 2" xfId="56697" xr:uid="{00000000-0005-0000-0000-00005F090000}"/>
    <cellStyle name="Dezimal 4 3 2 4 2 3" xfId="45401" xr:uid="{00000000-0005-0000-0000-000060090000}"/>
    <cellStyle name="Dezimal 4 3 2 4 2 4" xfId="34105" xr:uid="{00000000-0005-0000-0000-000061090000}"/>
    <cellStyle name="Dezimal 4 3 2 4 3" xfId="17161" xr:uid="{00000000-0005-0000-0000-000062090000}"/>
    <cellStyle name="Dezimal 4 3 2 4 3 2" xfId="51049" xr:uid="{00000000-0005-0000-0000-000063090000}"/>
    <cellStyle name="Dezimal 4 3 2 4 4" xfId="39753" xr:uid="{00000000-0005-0000-0000-000064090000}"/>
    <cellStyle name="Dezimal 4 3 2 4 5" xfId="28457" xr:uid="{00000000-0005-0000-0000-000065090000}"/>
    <cellStyle name="Dezimal 4 3 2 5" xfId="8689" xr:uid="{00000000-0005-0000-0000-000066090000}"/>
    <cellStyle name="Dezimal 4 3 2 5 2" xfId="19985" xr:uid="{00000000-0005-0000-0000-000067090000}"/>
    <cellStyle name="Dezimal 4 3 2 5 2 2" xfId="53873" xr:uid="{00000000-0005-0000-0000-000068090000}"/>
    <cellStyle name="Dezimal 4 3 2 5 3" xfId="42577" xr:uid="{00000000-0005-0000-0000-000069090000}"/>
    <cellStyle name="Dezimal 4 3 2 5 4" xfId="31281" xr:uid="{00000000-0005-0000-0000-00006A090000}"/>
    <cellStyle name="Dezimal 4 3 2 6" xfId="14337" xr:uid="{00000000-0005-0000-0000-00006B090000}"/>
    <cellStyle name="Dezimal 4 3 2 6 2" xfId="48225" xr:uid="{00000000-0005-0000-0000-00006C090000}"/>
    <cellStyle name="Dezimal 4 3 2 7" xfId="36929" xr:uid="{00000000-0005-0000-0000-00006D090000}"/>
    <cellStyle name="Dezimal 4 3 2 8" xfId="25633" xr:uid="{00000000-0005-0000-0000-00006E090000}"/>
    <cellStyle name="Dezimal 4 3 3" xfId="2989" xr:uid="{00000000-0005-0000-0000-00006F090000}"/>
    <cellStyle name="Dezimal 4 3 3 2" xfId="6117" xr:uid="{00000000-0005-0000-0000-000070090000}"/>
    <cellStyle name="Dezimal 4 3 3 2 2" xfId="11767" xr:uid="{00000000-0005-0000-0000-000071090000}"/>
    <cellStyle name="Dezimal 4 3 3 2 2 2" xfId="23063" xr:uid="{00000000-0005-0000-0000-000072090000}"/>
    <cellStyle name="Dezimal 4 3 3 2 2 2 2" xfId="56951" xr:uid="{00000000-0005-0000-0000-000073090000}"/>
    <cellStyle name="Dezimal 4 3 3 2 2 3" xfId="45655" xr:uid="{00000000-0005-0000-0000-000074090000}"/>
    <cellStyle name="Dezimal 4 3 3 2 2 4" xfId="34359" xr:uid="{00000000-0005-0000-0000-000075090000}"/>
    <cellStyle name="Dezimal 4 3 3 2 3" xfId="17415" xr:uid="{00000000-0005-0000-0000-000076090000}"/>
    <cellStyle name="Dezimal 4 3 3 2 3 2" xfId="51303" xr:uid="{00000000-0005-0000-0000-000077090000}"/>
    <cellStyle name="Dezimal 4 3 3 2 4" xfId="40007" xr:uid="{00000000-0005-0000-0000-000078090000}"/>
    <cellStyle name="Dezimal 4 3 3 2 5" xfId="28711" xr:uid="{00000000-0005-0000-0000-000079090000}"/>
    <cellStyle name="Dezimal 4 3 3 3" xfId="8943" xr:uid="{00000000-0005-0000-0000-00007A090000}"/>
    <cellStyle name="Dezimal 4 3 3 3 2" xfId="20239" xr:uid="{00000000-0005-0000-0000-00007B090000}"/>
    <cellStyle name="Dezimal 4 3 3 3 2 2" xfId="54127" xr:uid="{00000000-0005-0000-0000-00007C090000}"/>
    <cellStyle name="Dezimal 4 3 3 3 3" xfId="42831" xr:uid="{00000000-0005-0000-0000-00007D090000}"/>
    <cellStyle name="Dezimal 4 3 3 3 4" xfId="31535" xr:uid="{00000000-0005-0000-0000-00007E090000}"/>
    <cellStyle name="Dezimal 4 3 3 4" xfId="14591" xr:uid="{00000000-0005-0000-0000-00007F090000}"/>
    <cellStyle name="Dezimal 4 3 3 4 2" xfId="48479" xr:uid="{00000000-0005-0000-0000-000080090000}"/>
    <cellStyle name="Dezimal 4 3 3 5" xfId="37183" xr:uid="{00000000-0005-0000-0000-000081090000}"/>
    <cellStyle name="Dezimal 4 3 3 6" xfId="25887" xr:uid="{00000000-0005-0000-0000-000082090000}"/>
    <cellStyle name="Dezimal 4 3 4" xfId="4120" xr:uid="{00000000-0005-0000-0000-000083090000}"/>
    <cellStyle name="Dezimal 4 3 4 2" xfId="7115" xr:uid="{00000000-0005-0000-0000-000084090000}"/>
    <cellStyle name="Dezimal 4 3 4 2 2" xfId="12764" xr:uid="{00000000-0005-0000-0000-000085090000}"/>
    <cellStyle name="Dezimal 4 3 4 2 2 2" xfId="24060" xr:uid="{00000000-0005-0000-0000-000086090000}"/>
    <cellStyle name="Dezimal 4 3 4 2 2 2 2" xfId="57948" xr:uid="{00000000-0005-0000-0000-000087090000}"/>
    <cellStyle name="Dezimal 4 3 4 2 2 3" xfId="46652" xr:uid="{00000000-0005-0000-0000-000088090000}"/>
    <cellStyle name="Dezimal 4 3 4 2 2 4" xfId="35356" xr:uid="{00000000-0005-0000-0000-000089090000}"/>
    <cellStyle name="Dezimal 4 3 4 2 3" xfId="18412" xr:uid="{00000000-0005-0000-0000-00008A090000}"/>
    <cellStyle name="Dezimal 4 3 4 2 3 2" xfId="52300" xr:uid="{00000000-0005-0000-0000-00008B090000}"/>
    <cellStyle name="Dezimal 4 3 4 2 4" xfId="41004" xr:uid="{00000000-0005-0000-0000-00008C090000}"/>
    <cellStyle name="Dezimal 4 3 4 2 5" xfId="29708" xr:uid="{00000000-0005-0000-0000-00008D090000}"/>
    <cellStyle name="Dezimal 4 3 4 3" xfId="9940" xr:uid="{00000000-0005-0000-0000-00008E090000}"/>
    <cellStyle name="Dezimal 4 3 4 3 2" xfId="21236" xr:uid="{00000000-0005-0000-0000-00008F090000}"/>
    <cellStyle name="Dezimal 4 3 4 3 2 2" xfId="55124" xr:uid="{00000000-0005-0000-0000-000090090000}"/>
    <cellStyle name="Dezimal 4 3 4 3 3" xfId="43828" xr:uid="{00000000-0005-0000-0000-000091090000}"/>
    <cellStyle name="Dezimal 4 3 4 3 4" xfId="32532" xr:uid="{00000000-0005-0000-0000-000092090000}"/>
    <cellStyle name="Dezimal 4 3 4 4" xfId="15588" xr:uid="{00000000-0005-0000-0000-000093090000}"/>
    <cellStyle name="Dezimal 4 3 4 4 2" xfId="49476" xr:uid="{00000000-0005-0000-0000-000094090000}"/>
    <cellStyle name="Dezimal 4 3 4 5" xfId="38180" xr:uid="{00000000-0005-0000-0000-000095090000}"/>
    <cellStyle name="Dezimal 4 3 4 6" xfId="26884" xr:uid="{00000000-0005-0000-0000-000096090000}"/>
    <cellStyle name="Dezimal 4 3 5" xfId="5617" xr:uid="{00000000-0005-0000-0000-000097090000}"/>
    <cellStyle name="Dezimal 4 3 5 2" xfId="11267" xr:uid="{00000000-0005-0000-0000-000098090000}"/>
    <cellStyle name="Dezimal 4 3 5 2 2" xfId="22563" xr:uid="{00000000-0005-0000-0000-000099090000}"/>
    <cellStyle name="Dezimal 4 3 5 2 2 2" xfId="56451" xr:uid="{00000000-0005-0000-0000-00009A090000}"/>
    <cellStyle name="Dezimal 4 3 5 2 3" xfId="45155" xr:uid="{00000000-0005-0000-0000-00009B090000}"/>
    <cellStyle name="Dezimal 4 3 5 2 4" xfId="33859" xr:uid="{00000000-0005-0000-0000-00009C090000}"/>
    <cellStyle name="Dezimal 4 3 5 3" xfId="16915" xr:uid="{00000000-0005-0000-0000-00009D090000}"/>
    <cellStyle name="Dezimal 4 3 5 3 2" xfId="50803" xr:uid="{00000000-0005-0000-0000-00009E090000}"/>
    <cellStyle name="Dezimal 4 3 5 4" xfId="39507" xr:uid="{00000000-0005-0000-0000-00009F090000}"/>
    <cellStyle name="Dezimal 4 3 5 5" xfId="28211" xr:uid="{00000000-0005-0000-0000-0000A0090000}"/>
    <cellStyle name="Dezimal 4 3 6" xfId="8443" xr:uid="{00000000-0005-0000-0000-0000A1090000}"/>
    <cellStyle name="Dezimal 4 3 6 2" xfId="19739" xr:uid="{00000000-0005-0000-0000-0000A2090000}"/>
    <cellStyle name="Dezimal 4 3 6 2 2" xfId="53627" xr:uid="{00000000-0005-0000-0000-0000A3090000}"/>
    <cellStyle name="Dezimal 4 3 6 3" xfId="42331" xr:uid="{00000000-0005-0000-0000-0000A4090000}"/>
    <cellStyle name="Dezimal 4 3 6 4" xfId="31035" xr:uid="{00000000-0005-0000-0000-0000A5090000}"/>
    <cellStyle name="Dezimal 4 3 7" xfId="14091" xr:uid="{00000000-0005-0000-0000-0000A6090000}"/>
    <cellStyle name="Dezimal 4 3 7 2" xfId="47979" xr:uid="{00000000-0005-0000-0000-0000A7090000}"/>
    <cellStyle name="Dezimal 4 3 8" xfId="36683" xr:uid="{00000000-0005-0000-0000-0000A8090000}"/>
    <cellStyle name="Dezimal 4 3 9" xfId="25387" xr:uid="{00000000-0005-0000-0000-0000A9090000}"/>
    <cellStyle name="Dezimal 4 4" xfId="2866" xr:uid="{00000000-0005-0000-0000-0000AA090000}"/>
    <cellStyle name="Dezimal 4 4 2" xfId="4122" xr:uid="{00000000-0005-0000-0000-0000AB090000}"/>
    <cellStyle name="Dezimal 4 4 2 2" xfId="7117" xr:uid="{00000000-0005-0000-0000-0000AC090000}"/>
    <cellStyle name="Dezimal 4 4 2 2 2" xfId="12766" xr:uid="{00000000-0005-0000-0000-0000AD090000}"/>
    <cellStyle name="Dezimal 4 4 2 2 2 2" xfId="24062" xr:uid="{00000000-0005-0000-0000-0000AE090000}"/>
    <cellStyle name="Dezimal 4 4 2 2 2 2 2" xfId="57950" xr:uid="{00000000-0005-0000-0000-0000AF090000}"/>
    <cellStyle name="Dezimal 4 4 2 2 2 3" xfId="46654" xr:uid="{00000000-0005-0000-0000-0000B0090000}"/>
    <cellStyle name="Dezimal 4 4 2 2 2 4" xfId="35358" xr:uid="{00000000-0005-0000-0000-0000B1090000}"/>
    <cellStyle name="Dezimal 4 4 2 2 3" xfId="18414" xr:uid="{00000000-0005-0000-0000-0000B2090000}"/>
    <cellStyle name="Dezimal 4 4 2 2 3 2" xfId="52302" xr:uid="{00000000-0005-0000-0000-0000B3090000}"/>
    <cellStyle name="Dezimal 4 4 2 2 4" xfId="41006" xr:uid="{00000000-0005-0000-0000-0000B4090000}"/>
    <cellStyle name="Dezimal 4 4 2 2 5" xfId="29710" xr:uid="{00000000-0005-0000-0000-0000B5090000}"/>
    <cellStyle name="Dezimal 4 4 2 3" xfId="9942" xr:uid="{00000000-0005-0000-0000-0000B6090000}"/>
    <cellStyle name="Dezimal 4 4 2 3 2" xfId="21238" xr:uid="{00000000-0005-0000-0000-0000B7090000}"/>
    <cellStyle name="Dezimal 4 4 2 3 2 2" xfId="55126" xr:uid="{00000000-0005-0000-0000-0000B8090000}"/>
    <cellStyle name="Dezimal 4 4 2 3 3" xfId="43830" xr:uid="{00000000-0005-0000-0000-0000B9090000}"/>
    <cellStyle name="Dezimal 4 4 2 3 4" xfId="32534" xr:uid="{00000000-0005-0000-0000-0000BA090000}"/>
    <cellStyle name="Dezimal 4 4 2 4" xfId="15590" xr:uid="{00000000-0005-0000-0000-0000BB090000}"/>
    <cellStyle name="Dezimal 4 4 2 4 2" xfId="49478" xr:uid="{00000000-0005-0000-0000-0000BC090000}"/>
    <cellStyle name="Dezimal 4 4 2 5" xfId="38182" xr:uid="{00000000-0005-0000-0000-0000BD090000}"/>
    <cellStyle name="Dezimal 4 4 2 6" xfId="26886" xr:uid="{00000000-0005-0000-0000-0000BE090000}"/>
    <cellStyle name="Dezimal 4 4 3" xfId="5994" xr:uid="{00000000-0005-0000-0000-0000BF090000}"/>
    <cellStyle name="Dezimal 4 4 3 2" xfId="11644" xr:uid="{00000000-0005-0000-0000-0000C0090000}"/>
    <cellStyle name="Dezimal 4 4 3 2 2" xfId="22940" xr:uid="{00000000-0005-0000-0000-0000C1090000}"/>
    <cellStyle name="Dezimal 4 4 3 2 2 2" xfId="56828" xr:uid="{00000000-0005-0000-0000-0000C2090000}"/>
    <cellStyle name="Dezimal 4 4 3 2 3" xfId="45532" xr:uid="{00000000-0005-0000-0000-0000C3090000}"/>
    <cellStyle name="Dezimal 4 4 3 2 4" xfId="34236" xr:uid="{00000000-0005-0000-0000-0000C4090000}"/>
    <cellStyle name="Dezimal 4 4 3 3" xfId="17292" xr:uid="{00000000-0005-0000-0000-0000C5090000}"/>
    <cellStyle name="Dezimal 4 4 3 3 2" xfId="51180" xr:uid="{00000000-0005-0000-0000-0000C6090000}"/>
    <cellStyle name="Dezimal 4 4 3 4" xfId="39884" xr:uid="{00000000-0005-0000-0000-0000C7090000}"/>
    <cellStyle name="Dezimal 4 4 3 5" xfId="28588" xr:uid="{00000000-0005-0000-0000-0000C8090000}"/>
    <cellStyle name="Dezimal 4 4 4" xfId="8820" xr:uid="{00000000-0005-0000-0000-0000C9090000}"/>
    <cellStyle name="Dezimal 4 4 4 2" xfId="20116" xr:uid="{00000000-0005-0000-0000-0000CA090000}"/>
    <cellStyle name="Dezimal 4 4 4 2 2" xfId="54004" xr:uid="{00000000-0005-0000-0000-0000CB090000}"/>
    <cellStyle name="Dezimal 4 4 4 3" xfId="42708" xr:uid="{00000000-0005-0000-0000-0000CC090000}"/>
    <cellStyle name="Dezimal 4 4 4 4" xfId="31412" xr:uid="{00000000-0005-0000-0000-0000CD090000}"/>
    <cellStyle name="Dezimal 4 4 5" xfId="14468" xr:uid="{00000000-0005-0000-0000-0000CE090000}"/>
    <cellStyle name="Dezimal 4 4 5 2" xfId="48356" xr:uid="{00000000-0005-0000-0000-0000CF090000}"/>
    <cellStyle name="Dezimal 4 4 6" xfId="37060" xr:uid="{00000000-0005-0000-0000-0000D0090000}"/>
    <cellStyle name="Dezimal 4 4 7" xfId="25764" xr:uid="{00000000-0005-0000-0000-0000D1090000}"/>
    <cellStyle name="Dezimal 4 5" xfId="3397" xr:uid="{00000000-0005-0000-0000-0000D2090000}"/>
    <cellStyle name="Dezimal 4 5 2" xfId="6513" xr:uid="{00000000-0005-0000-0000-0000D3090000}"/>
    <cellStyle name="Dezimal 4 5 2 2" xfId="12162" xr:uid="{00000000-0005-0000-0000-0000D4090000}"/>
    <cellStyle name="Dezimal 4 5 2 2 2" xfId="23458" xr:uid="{00000000-0005-0000-0000-0000D5090000}"/>
    <cellStyle name="Dezimal 4 5 2 2 2 2" xfId="57346" xr:uid="{00000000-0005-0000-0000-0000D6090000}"/>
    <cellStyle name="Dezimal 4 5 2 2 3" xfId="46050" xr:uid="{00000000-0005-0000-0000-0000D7090000}"/>
    <cellStyle name="Dezimal 4 5 2 2 4" xfId="34754" xr:uid="{00000000-0005-0000-0000-0000D8090000}"/>
    <cellStyle name="Dezimal 4 5 2 3" xfId="17810" xr:uid="{00000000-0005-0000-0000-0000D9090000}"/>
    <cellStyle name="Dezimal 4 5 2 3 2" xfId="51698" xr:uid="{00000000-0005-0000-0000-0000DA090000}"/>
    <cellStyle name="Dezimal 4 5 2 4" xfId="40402" xr:uid="{00000000-0005-0000-0000-0000DB090000}"/>
    <cellStyle name="Dezimal 4 5 2 5" xfId="29106" xr:uid="{00000000-0005-0000-0000-0000DC090000}"/>
    <cellStyle name="Dezimal 4 5 3" xfId="9338" xr:uid="{00000000-0005-0000-0000-0000DD090000}"/>
    <cellStyle name="Dezimal 4 5 3 2" xfId="20634" xr:uid="{00000000-0005-0000-0000-0000DE090000}"/>
    <cellStyle name="Dezimal 4 5 3 2 2" xfId="54522" xr:uid="{00000000-0005-0000-0000-0000DF090000}"/>
    <cellStyle name="Dezimal 4 5 3 3" xfId="43226" xr:uid="{00000000-0005-0000-0000-0000E0090000}"/>
    <cellStyle name="Dezimal 4 5 3 4" xfId="31930" xr:uid="{00000000-0005-0000-0000-0000E1090000}"/>
    <cellStyle name="Dezimal 4 5 4" xfId="14986" xr:uid="{00000000-0005-0000-0000-0000E2090000}"/>
    <cellStyle name="Dezimal 4 5 4 2" xfId="48874" xr:uid="{00000000-0005-0000-0000-0000E3090000}"/>
    <cellStyle name="Dezimal 4 5 5" xfId="37578" xr:uid="{00000000-0005-0000-0000-0000E4090000}"/>
    <cellStyle name="Dezimal 4 5 6" xfId="26282" xr:uid="{00000000-0005-0000-0000-0000E5090000}"/>
    <cellStyle name="Dezimal 4 6" xfId="5494" xr:uid="{00000000-0005-0000-0000-0000E6090000}"/>
    <cellStyle name="Dezimal 4 6 2" xfId="11144" xr:uid="{00000000-0005-0000-0000-0000E7090000}"/>
    <cellStyle name="Dezimal 4 6 2 2" xfId="22440" xr:uid="{00000000-0005-0000-0000-0000E8090000}"/>
    <cellStyle name="Dezimal 4 6 2 2 2" xfId="56328" xr:uid="{00000000-0005-0000-0000-0000E9090000}"/>
    <cellStyle name="Dezimal 4 6 2 3" xfId="45032" xr:uid="{00000000-0005-0000-0000-0000EA090000}"/>
    <cellStyle name="Dezimal 4 6 2 4" xfId="33736" xr:uid="{00000000-0005-0000-0000-0000EB090000}"/>
    <cellStyle name="Dezimal 4 6 3" xfId="16792" xr:uid="{00000000-0005-0000-0000-0000EC090000}"/>
    <cellStyle name="Dezimal 4 6 3 2" xfId="50680" xr:uid="{00000000-0005-0000-0000-0000ED090000}"/>
    <cellStyle name="Dezimal 4 6 4" xfId="39384" xr:uid="{00000000-0005-0000-0000-0000EE090000}"/>
    <cellStyle name="Dezimal 4 6 5" xfId="28088" xr:uid="{00000000-0005-0000-0000-0000EF090000}"/>
    <cellStyle name="Dezimal 4 7" xfId="8320" xr:uid="{00000000-0005-0000-0000-0000F0090000}"/>
    <cellStyle name="Dezimal 4 7 2" xfId="19616" xr:uid="{00000000-0005-0000-0000-0000F1090000}"/>
    <cellStyle name="Dezimal 4 7 2 2" xfId="53504" xr:uid="{00000000-0005-0000-0000-0000F2090000}"/>
    <cellStyle name="Dezimal 4 7 3" xfId="42208" xr:uid="{00000000-0005-0000-0000-0000F3090000}"/>
    <cellStyle name="Dezimal 4 7 4" xfId="30912" xr:uid="{00000000-0005-0000-0000-0000F4090000}"/>
    <cellStyle name="Dezimal 4 8" xfId="13968" xr:uid="{00000000-0005-0000-0000-0000F5090000}"/>
    <cellStyle name="Dezimal 4 8 2" xfId="47856" xr:uid="{00000000-0005-0000-0000-0000F6090000}"/>
    <cellStyle name="Dezimal 4 9" xfId="36560" xr:uid="{00000000-0005-0000-0000-0000F7090000}"/>
    <cellStyle name="Dezimal 5" xfId="282" xr:uid="{00000000-0005-0000-0000-0000F8090000}"/>
    <cellStyle name="Dezimal 5 10" xfId="25311" xr:uid="{00000000-0005-0000-0000-0000F9090000}"/>
    <cellStyle name="Dezimal 5 2" xfId="1502" xr:uid="{00000000-0005-0000-0000-0000FA090000}"/>
    <cellStyle name="Dezimal 5 2 2" xfId="4123" xr:uid="{00000000-0005-0000-0000-0000FB090000}"/>
    <cellStyle name="Dezimal 5 2 3" xfId="3612" xr:uid="{00000000-0005-0000-0000-0000FC090000}"/>
    <cellStyle name="Dezimal 5 2 3 2" xfId="6725" xr:uid="{00000000-0005-0000-0000-0000FD090000}"/>
    <cellStyle name="Dezimal 5 2 3 2 2" xfId="12374" xr:uid="{00000000-0005-0000-0000-0000FE090000}"/>
    <cellStyle name="Dezimal 5 2 3 2 2 2" xfId="23670" xr:uid="{00000000-0005-0000-0000-0000FF090000}"/>
    <cellStyle name="Dezimal 5 2 3 2 2 2 2" xfId="57558" xr:uid="{00000000-0005-0000-0000-0000000A0000}"/>
    <cellStyle name="Dezimal 5 2 3 2 2 3" xfId="46262" xr:uid="{00000000-0005-0000-0000-0000010A0000}"/>
    <cellStyle name="Dezimal 5 2 3 2 2 4" xfId="34966" xr:uid="{00000000-0005-0000-0000-0000020A0000}"/>
    <cellStyle name="Dezimal 5 2 3 2 3" xfId="18022" xr:uid="{00000000-0005-0000-0000-0000030A0000}"/>
    <cellStyle name="Dezimal 5 2 3 2 3 2" xfId="51910" xr:uid="{00000000-0005-0000-0000-0000040A0000}"/>
    <cellStyle name="Dezimal 5 2 3 2 4" xfId="40614" xr:uid="{00000000-0005-0000-0000-0000050A0000}"/>
    <cellStyle name="Dezimal 5 2 3 2 5" xfId="29318" xr:uid="{00000000-0005-0000-0000-0000060A0000}"/>
    <cellStyle name="Dezimal 5 2 3 3" xfId="9550" xr:uid="{00000000-0005-0000-0000-0000070A0000}"/>
    <cellStyle name="Dezimal 5 2 3 3 2" xfId="20846" xr:uid="{00000000-0005-0000-0000-0000080A0000}"/>
    <cellStyle name="Dezimal 5 2 3 3 2 2" xfId="54734" xr:uid="{00000000-0005-0000-0000-0000090A0000}"/>
    <cellStyle name="Dezimal 5 2 3 3 3" xfId="43438" xr:uid="{00000000-0005-0000-0000-00000A0A0000}"/>
    <cellStyle name="Dezimal 5 2 3 3 4" xfId="32142" xr:uid="{00000000-0005-0000-0000-00000B0A0000}"/>
    <cellStyle name="Dezimal 5 2 3 4" xfId="15198" xr:uid="{00000000-0005-0000-0000-00000C0A0000}"/>
    <cellStyle name="Dezimal 5 2 3 4 2" xfId="49086" xr:uid="{00000000-0005-0000-0000-00000D0A0000}"/>
    <cellStyle name="Dezimal 5 2 3 5" xfId="37790" xr:uid="{00000000-0005-0000-0000-00000E0A0000}"/>
    <cellStyle name="Dezimal 5 2 3 6" xfId="26494" xr:uid="{00000000-0005-0000-0000-00000F0A0000}"/>
    <cellStyle name="Dezimal 5 3" xfId="1616" xr:uid="{00000000-0005-0000-0000-0000100A0000}"/>
    <cellStyle name="Dezimal 5 3 2" xfId="2790" xr:uid="{00000000-0005-0000-0000-0000110A0000}"/>
    <cellStyle name="Dezimal 5 3 2 2" xfId="3292" xr:uid="{00000000-0005-0000-0000-0000120A0000}"/>
    <cellStyle name="Dezimal 5 3 2 2 2" xfId="6420" xr:uid="{00000000-0005-0000-0000-0000130A0000}"/>
    <cellStyle name="Dezimal 5 3 2 2 2 2" xfId="12070" xr:uid="{00000000-0005-0000-0000-0000140A0000}"/>
    <cellStyle name="Dezimal 5 3 2 2 2 2 2" xfId="23366" xr:uid="{00000000-0005-0000-0000-0000150A0000}"/>
    <cellStyle name="Dezimal 5 3 2 2 2 2 2 2" xfId="57254" xr:uid="{00000000-0005-0000-0000-0000160A0000}"/>
    <cellStyle name="Dezimal 5 3 2 2 2 2 3" xfId="45958" xr:uid="{00000000-0005-0000-0000-0000170A0000}"/>
    <cellStyle name="Dezimal 5 3 2 2 2 2 4" xfId="34662" xr:uid="{00000000-0005-0000-0000-0000180A0000}"/>
    <cellStyle name="Dezimal 5 3 2 2 2 3" xfId="17718" xr:uid="{00000000-0005-0000-0000-0000190A0000}"/>
    <cellStyle name="Dezimal 5 3 2 2 2 3 2" xfId="51606" xr:uid="{00000000-0005-0000-0000-00001A0A0000}"/>
    <cellStyle name="Dezimal 5 3 2 2 2 4" xfId="40310" xr:uid="{00000000-0005-0000-0000-00001B0A0000}"/>
    <cellStyle name="Dezimal 5 3 2 2 2 5" xfId="29014" xr:uid="{00000000-0005-0000-0000-00001C0A0000}"/>
    <cellStyle name="Dezimal 5 3 2 2 3" xfId="9246" xr:uid="{00000000-0005-0000-0000-00001D0A0000}"/>
    <cellStyle name="Dezimal 5 3 2 2 3 2" xfId="20542" xr:uid="{00000000-0005-0000-0000-00001E0A0000}"/>
    <cellStyle name="Dezimal 5 3 2 2 3 2 2" xfId="54430" xr:uid="{00000000-0005-0000-0000-00001F0A0000}"/>
    <cellStyle name="Dezimal 5 3 2 2 3 3" xfId="43134" xr:uid="{00000000-0005-0000-0000-0000200A0000}"/>
    <cellStyle name="Dezimal 5 3 2 2 3 4" xfId="31838" xr:uid="{00000000-0005-0000-0000-0000210A0000}"/>
    <cellStyle name="Dezimal 5 3 2 2 4" xfId="14894" xr:uid="{00000000-0005-0000-0000-0000220A0000}"/>
    <cellStyle name="Dezimal 5 3 2 2 4 2" xfId="48782" xr:uid="{00000000-0005-0000-0000-0000230A0000}"/>
    <cellStyle name="Dezimal 5 3 2 2 5" xfId="37486" xr:uid="{00000000-0005-0000-0000-0000240A0000}"/>
    <cellStyle name="Dezimal 5 3 2 2 6" xfId="26190" xr:uid="{00000000-0005-0000-0000-0000250A0000}"/>
    <cellStyle name="Dezimal 5 3 2 3" xfId="4125" xr:uid="{00000000-0005-0000-0000-0000260A0000}"/>
    <cellStyle name="Dezimal 5 3 2 3 2" xfId="7119" xr:uid="{00000000-0005-0000-0000-0000270A0000}"/>
    <cellStyle name="Dezimal 5 3 2 3 2 2" xfId="12768" xr:uid="{00000000-0005-0000-0000-0000280A0000}"/>
    <cellStyle name="Dezimal 5 3 2 3 2 2 2" xfId="24064" xr:uid="{00000000-0005-0000-0000-0000290A0000}"/>
    <cellStyle name="Dezimal 5 3 2 3 2 2 2 2" xfId="57952" xr:uid="{00000000-0005-0000-0000-00002A0A0000}"/>
    <cellStyle name="Dezimal 5 3 2 3 2 2 3" xfId="46656" xr:uid="{00000000-0005-0000-0000-00002B0A0000}"/>
    <cellStyle name="Dezimal 5 3 2 3 2 2 4" xfId="35360" xr:uid="{00000000-0005-0000-0000-00002C0A0000}"/>
    <cellStyle name="Dezimal 5 3 2 3 2 3" xfId="18416" xr:uid="{00000000-0005-0000-0000-00002D0A0000}"/>
    <cellStyle name="Dezimal 5 3 2 3 2 3 2" xfId="52304" xr:uid="{00000000-0005-0000-0000-00002E0A0000}"/>
    <cellStyle name="Dezimal 5 3 2 3 2 4" xfId="41008" xr:uid="{00000000-0005-0000-0000-00002F0A0000}"/>
    <cellStyle name="Dezimal 5 3 2 3 2 5" xfId="29712" xr:uid="{00000000-0005-0000-0000-0000300A0000}"/>
    <cellStyle name="Dezimal 5 3 2 3 3" xfId="9944" xr:uid="{00000000-0005-0000-0000-0000310A0000}"/>
    <cellStyle name="Dezimal 5 3 2 3 3 2" xfId="21240" xr:uid="{00000000-0005-0000-0000-0000320A0000}"/>
    <cellStyle name="Dezimal 5 3 2 3 3 2 2" xfId="55128" xr:uid="{00000000-0005-0000-0000-0000330A0000}"/>
    <cellStyle name="Dezimal 5 3 2 3 3 3" xfId="43832" xr:uid="{00000000-0005-0000-0000-0000340A0000}"/>
    <cellStyle name="Dezimal 5 3 2 3 3 4" xfId="32536" xr:uid="{00000000-0005-0000-0000-0000350A0000}"/>
    <cellStyle name="Dezimal 5 3 2 3 4" xfId="15592" xr:uid="{00000000-0005-0000-0000-0000360A0000}"/>
    <cellStyle name="Dezimal 5 3 2 3 4 2" xfId="49480" xr:uid="{00000000-0005-0000-0000-0000370A0000}"/>
    <cellStyle name="Dezimal 5 3 2 3 5" xfId="38184" xr:uid="{00000000-0005-0000-0000-0000380A0000}"/>
    <cellStyle name="Dezimal 5 3 2 3 6" xfId="26888" xr:uid="{00000000-0005-0000-0000-0000390A0000}"/>
    <cellStyle name="Dezimal 5 3 2 4" xfId="5920" xr:uid="{00000000-0005-0000-0000-00003A0A0000}"/>
    <cellStyle name="Dezimal 5 3 2 4 2" xfId="11570" xr:uid="{00000000-0005-0000-0000-00003B0A0000}"/>
    <cellStyle name="Dezimal 5 3 2 4 2 2" xfId="22866" xr:uid="{00000000-0005-0000-0000-00003C0A0000}"/>
    <cellStyle name="Dezimal 5 3 2 4 2 2 2" xfId="56754" xr:uid="{00000000-0005-0000-0000-00003D0A0000}"/>
    <cellStyle name="Dezimal 5 3 2 4 2 3" xfId="45458" xr:uid="{00000000-0005-0000-0000-00003E0A0000}"/>
    <cellStyle name="Dezimal 5 3 2 4 2 4" xfId="34162" xr:uid="{00000000-0005-0000-0000-00003F0A0000}"/>
    <cellStyle name="Dezimal 5 3 2 4 3" xfId="17218" xr:uid="{00000000-0005-0000-0000-0000400A0000}"/>
    <cellStyle name="Dezimal 5 3 2 4 3 2" xfId="51106" xr:uid="{00000000-0005-0000-0000-0000410A0000}"/>
    <cellStyle name="Dezimal 5 3 2 4 4" xfId="39810" xr:uid="{00000000-0005-0000-0000-0000420A0000}"/>
    <cellStyle name="Dezimal 5 3 2 4 5" xfId="28514" xr:uid="{00000000-0005-0000-0000-0000430A0000}"/>
    <cellStyle name="Dezimal 5 3 2 5" xfId="8746" xr:uid="{00000000-0005-0000-0000-0000440A0000}"/>
    <cellStyle name="Dezimal 5 3 2 5 2" xfId="20042" xr:uid="{00000000-0005-0000-0000-0000450A0000}"/>
    <cellStyle name="Dezimal 5 3 2 5 2 2" xfId="53930" xr:uid="{00000000-0005-0000-0000-0000460A0000}"/>
    <cellStyle name="Dezimal 5 3 2 5 3" xfId="42634" xr:uid="{00000000-0005-0000-0000-0000470A0000}"/>
    <cellStyle name="Dezimal 5 3 2 5 4" xfId="31338" xr:uid="{00000000-0005-0000-0000-0000480A0000}"/>
    <cellStyle name="Dezimal 5 3 2 6" xfId="14394" xr:uid="{00000000-0005-0000-0000-0000490A0000}"/>
    <cellStyle name="Dezimal 5 3 2 6 2" xfId="48282" xr:uid="{00000000-0005-0000-0000-00004A0A0000}"/>
    <cellStyle name="Dezimal 5 3 2 7" xfId="36986" xr:uid="{00000000-0005-0000-0000-00004B0A0000}"/>
    <cellStyle name="Dezimal 5 3 2 8" xfId="25690" xr:uid="{00000000-0005-0000-0000-00004C0A0000}"/>
    <cellStyle name="Dezimal 5 3 3" xfId="3046" xr:uid="{00000000-0005-0000-0000-00004D0A0000}"/>
    <cellStyle name="Dezimal 5 3 3 2" xfId="6174" xr:uid="{00000000-0005-0000-0000-00004E0A0000}"/>
    <cellStyle name="Dezimal 5 3 3 2 2" xfId="11824" xr:uid="{00000000-0005-0000-0000-00004F0A0000}"/>
    <cellStyle name="Dezimal 5 3 3 2 2 2" xfId="23120" xr:uid="{00000000-0005-0000-0000-0000500A0000}"/>
    <cellStyle name="Dezimal 5 3 3 2 2 2 2" xfId="57008" xr:uid="{00000000-0005-0000-0000-0000510A0000}"/>
    <cellStyle name="Dezimal 5 3 3 2 2 3" xfId="45712" xr:uid="{00000000-0005-0000-0000-0000520A0000}"/>
    <cellStyle name="Dezimal 5 3 3 2 2 4" xfId="34416" xr:uid="{00000000-0005-0000-0000-0000530A0000}"/>
    <cellStyle name="Dezimal 5 3 3 2 3" xfId="17472" xr:uid="{00000000-0005-0000-0000-0000540A0000}"/>
    <cellStyle name="Dezimal 5 3 3 2 3 2" xfId="51360" xr:uid="{00000000-0005-0000-0000-0000550A0000}"/>
    <cellStyle name="Dezimal 5 3 3 2 4" xfId="40064" xr:uid="{00000000-0005-0000-0000-0000560A0000}"/>
    <cellStyle name="Dezimal 5 3 3 2 5" xfId="28768" xr:uid="{00000000-0005-0000-0000-0000570A0000}"/>
    <cellStyle name="Dezimal 5 3 3 3" xfId="9000" xr:uid="{00000000-0005-0000-0000-0000580A0000}"/>
    <cellStyle name="Dezimal 5 3 3 3 2" xfId="20296" xr:uid="{00000000-0005-0000-0000-0000590A0000}"/>
    <cellStyle name="Dezimal 5 3 3 3 2 2" xfId="54184" xr:uid="{00000000-0005-0000-0000-00005A0A0000}"/>
    <cellStyle name="Dezimal 5 3 3 3 3" xfId="42888" xr:uid="{00000000-0005-0000-0000-00005B0A0000}"/>
    <cellStyle name="Dezimal 5 3 3 3 4" xfId="31592" xr:uid="{00000000-0005-0000-0000-00005C0A0000}"/>
    <cellStyle name="Dezimal 5 3 3 4" xfId="14648" xr:uid="{00000000-0005-0000-0000-00005D0A0000}"/>
    <cellStyle name="Dezimal 5 3 3 4 2" xfId="48536" xr:uid="{00000000-0005-0000-0000-00005E0A0000}"/>
    <cellStyle name="Dezimal 5 3 3 5" xfId="37240" xr:uid="{00000000-0005-0000-0000-00005F0A0000}"/>
    <cellStyle name="Dezimal 5 3 3 6" xfId="25944" xr:uid="{00000000-0005-0000-0000-0000600A0000}"/>
    <cellStyle name="Dezimal 5 3 4" xfId="4124" xr:uid="{00000000-0005-0000-0000-0000610A0000}"/>
    <cellStyle name="Dezimal 5 3 4 2" xfId="7118" xr:uid="{00000000-0005-0000-0000-0000620A0000}"/>
    <cellStyle name="Dezimal 5 3 4 2 2" xfId="12767" xr:uid="{00000000-0005-0000-0000-0000630A0000}"/>
    <cellStyle name="Dezimal 5 3 4 2 2 2" xfId="24063" xr:uid="{00000000-0005-0000-0000-0000640A0000}"/>
    <cellStyle name="Dezimal 5 3 4 2 2 2 2" xfId="57951" xr:uid="{00000000-0005-0000-0000-0000650A0000}"/>
    <cellStyle name="Dezimal 5 3 4 2 2 3" xfId="46655" xr:uid="{00000000-0005-0000-0000-0000660A0000}"/>
    <cellStyle name="Dezimal 5 3 4 2 2 4" xfId="35359" xr:uid="{00000000-0005-0000-0000-0000670A0000}"/>
    <cellStyle name="Dezimal 5 3 4 2 3" xfId="18415" xr:uid="{00000000-0005-0000-0000-0000680A0000}"/>
    <cellStyle name="Dezimal 5 3 4 2 3 2" xfId="52303" xr:uid="{00000000-0005-0000-0000-0000690A0000}"/>
    <cellStyle name="Dezimal 5 3 4 2 4" xfId="41007" xr:uid="{00000000-0005-0000-0000-00006A0A0000}"/>
    <cellStyle name="Dezimal 5 3 4 2 5" xfId="29711" xr:uid="{00000000-0005-0000-0000-00006B0A0000}"/>
    <cellStyle name="Dezimal 5 3 4 3" xfId="9943" xr:uid="{00000000-0005-0000-0000-00006C0A0000}"/>
    <cellStyle name="Dezimal 5 3 4 3 2" xfId="21239" xr:uid="{00000000-0005-0000-0000-00006D0A0000}"/>
    <cellStyle name="Dezimal 5 3 4 3 2 2" xfId="55127" xr:uid="{00000000-0005-0000-0000-00006E0A0000}"/>
    <cellStyle name="Dezimal 5 3 4 3 3" xfId="43831" xr:uid="{00000000-0005-0000-0000-00006F0A0000}"/>
    <cellStyle name="Dezimal 5 3 4 3 4" xfId="32535" xr:uid="{00000000-0005-0000-0000-0000700A0000}"/>
    <cellStyle name="Dezimal 5 3 4 4" xfId="15591" xr:uid="{00000000-0005-0000-0000-0000710A0000}"/>
    <cellStyle name="Dezimal 5 3 4 4 2" xfId="49479" xr:uid="{00000000-0005-0000-0000-0000720A0000}"/>
    <cellStyle name="Dezimal 5 3 4 5" xfId="38183" xr:uid="{00000000-0005-0000-0000-0000730A0000}"/>
    <cellStyle name="Dezimal 5 3 4 6" xfId="26887" xr:uid="{00000000-0005-0000-0000-0000740A0000}"/>
    <cellStyle name="Dezimal 5 3 5" xfId="5674" xr:uid="{00000000-0005-0000-0000-0000750A0000}"/>
    <cellStyle name="Dezimal 5 3 5 2" xfId="11324" xr:uid="{00000000-0005-0000-0000-0000760A0000}"/>
    <cellStyle name="Dezimal 5 3 5 2 2" xfId="22620" xr:uid="{00000000-0005-0000-0000-0000770A0000}"/>
    <cellStyle name="Dezimal 5 3 5 2 2 2" xfId="56508" xr:uid="{00000000-0005-0000-0000-0000780A0000}"/>
    <cellStyle name="Dezimal 5 3 5 2 3" xfId="45212" xr:uid="{00000000-0005-0000-0000-0000790A0000}"/>
    <cellStyle name="Dezimal 5 3 5 2 4" xfId="33916" xr:uid="{00000000-0005-0000-0000-00007A0A0000}"/>
    <cellStyle name="Dezimal 5 3 5 3" xfId="16972" xr:uid="{00000000-0005-0000-0000-00007B0A0000}"/>
    <cellStyle name="Dezimal 5 3 5 3 2" xfId="50860" xr:uid="{00000000-0005-0000-0000-00007C0A0000}"/>
    <cellStyle name="Dezimal 5 3 5 4" xfId="39564" xr:uid="{00000000-0005-0000-0000-00007D0A0000}"/>
    <cellStyle name="Dezimal 5 3 5 5" xfId="28268" xr:uid="{00000000-0005-0000-0000-00007E0A0000}"/>
    <cellStyle name="Dezimal 5 3 6" xfId="8500" xr:uid="{00000000-0005-0000-0000-00007F0A0000}"/>
    <cellStyle name="Dezimal 5 3 6 2" xfId="19796" xr:uid="{00000000-0005-0000-0000-0000800A0000}"/>
    <cellStyle name="Dezimal 5 3 6 2 2" xfId="53684" xr:uid="{00000000-0005-0000-0000-0000810A0000}"/>
    <cellStyle name="Dezimal 5 3 6 3" xfId="42388" xr:uid="{00000000-0005-0000-0000-0000820A0000}"/>
    <cellStyle name="Dezimal 5 3 6 4" xfId="31092" xr:uid="{00000000-0005-0000-0000-0000830A0000}"/>
    <cellStyle name="Dezimal 5 3 7" xfId="14148" xr:uid="{00000000-0005-0000-0000-0000840A0000}"/>
    <cellStyle name="Dezimal 5 3 7 2" xfId="48036" xr:uid="{00000000-0005-0000-0000-0000850A0000}"/>
    <cellStyle name="Dezimal 5 3 8" xfId="36740" xr:uid="{00000000-0005-0000-0000-0000860A0000}"/>
    <cellStyle name="Dezimal 5 3 9" xfId="25444" xr:uid="{00000000-0005-0000-0000-0000870A0000}"/>
    <cellStyle name="Dezimal 5 4" xfId="2913" xr:uid="{00000000-0005-0000-0000-0000880A0000}"/>
    <cellStyle name="Dezimal 5 4 2" xfId="4126" xr:uid="{00000000-0005-0000-0000-0000890A0000}"/>
    <cellStyle name="Dezimal 5 4 2 2" xfId="7120" xr:uid="{00000000-0005-0000-0000-00008A0A0000}"/>
    <cellStyle name="Dezimal 5 4 2 2 2" xfId="12769" xr:uid="{00000000-0005-0000-0000-00008B0A0000}"/>
    <cellStyle name="Dezimal 5 4 2 2 2 2" xfId="24065" xr:uid="{00000000-0005-0000-0000-00008C0A0000}"/>
    <cellStyle name="Dezimal 5 4 2 2 2 2 2" xfId="57953" xr:uid="{00000000-0005-0000-0000-00008D0A0000}"/>
    <cellStyle name="Dezimal 5 4 2 2 2 3" xfId="46657" xr:uid="{00000000-0005-0000-0000-00008E0A0000}"/>
    <cellStyle name="Dezimal 5 4 2 2 2 4" xfId="35361" xr:uid="{00000000-0005-0000-0000-00008F0A0000}"/>
    <cellStyle name="Dezimal 5 4 2 2 3" xfId="18417" xr:uid="{00000000-0005-0000-0000-0000900A0000}"/>
    <cellStyle name="Dezimal 5 4 2 2 3 2" xfId="52305" xr:uid="{00000000-0005-0000-0000-0000910A0000}"/>
    <cellStyle name="Dezimal 5 4 2 2 4" xfId="41009" xr:uid="{00000000-0005-0000-0000-0000920A0000}"/>
    <cellStyle name="Dezimal 5 4 2 2 5" xfId="29713" xr:uid="{00000000-0005-0000-0000-0000930A0000}"/>
    <cellStyle name="Dezimal 5 4 2 3" xfId="9945" xr:uid="{00000000-0005-0000-0000-0000940A0000}"/>
    <cellStyle name="Dezimal 5 4 2 3 2" xfId="21241" xr:uid="{00000000-0005-0000-0000-0000950A0000}"/>
    <cellStyle name="Dezimal 5 4 2 3 2 2" xfId="55129" xr:uid="{00000000-0005-0000-0000-0000960A0000}"/>
    <cellStyle name="Dezimal 5 4 2 3 3" xfId="43833" xr:uid="{00000000-0005-0000-0000-0000970A0000}"/>
    <cellStyle name="Dezimal 5 4 2 3 4" xfId="32537" xr:uid="{00000000-0005-0000-0000-0000980A0000}"/>
    <cellStyle name="Dezimal 5 4 2 4" xfId="15593" xr:uid="{00000000-0005-0000-0000-0000990A0000}"/>
    <cellStyle name="Dezimal 5 4 2 4 2" xfId="49481" xr:uid="{00000000-0005-0000-0000-00009A0A0000}"/>
    <cellStyle name="Dezimal 5 4 2 5" xfId="38185" xr:uid="{00000000-0005-0000-0000-00009B0A0000}"/>
    <cellStyle name="Dezimal 5 4 2 6" xfId="26889" xr:uid="{00000000-0005-0000-0000-00009C0A0000}"/>
    <cellStyle name="Dezimal 5 4 3" xfId="6041" xr:uid="{00000000-0005-0000-0000-00009D0A0000}"/>
    <cellStyle name="Dezimal 5 4 3 2" xfId="11691" xr:uid="{00000000-0005-0000-0000-00009E0A0000}"/>
    <cellStyle name="Dezimal 5 4 3 2 2" xfId="22987" xr:uid="{00000000-0005-0000-0000-00009F0A0000}"/>
    <cellStyle name="Dezimal 5 4 3 2 2 2" xfId="56875" xr:uid="{00000000-0005-0000-0000-0000A00A0000}"/>
    <cellStyle name="Dezimal 5 4 3 2 3" xfId="45579" xr:uid="{00000000-0005-0000-0000-0000A10A0000}"/>
    <cellStyle name="Dezimal 5 4 3 2 4" xfId="34283" xr:uid="{00000000-0005-0000-0000-0000A20A0000}"/>
    <cellStyle name="Dezimal 5 4 3 3" xfId="17339" xr:uid="{00000000-0005-0000-0000-0000A30A0000}"/>
    <cellStyle name="Dezimal 5 4 3 3 2" xfId="51227" xr:uid="{00000000-0005-0000-0000-0000A40A0000}"/>
    <cellStyle name="Dezimal 5 4 3 4" xfId="39931" xr:uid="{00000000-0005-0000-0000-0000A50A0000}"/>
    <cellStyle name="Dezimal 5 4 3 5" xfId="28635" xr:uid="{00000000-0005-0000-0000-0000A60A0000}"/>
    <cellStyle name="Dezimal 5 4 4" xfId="8867" xr:uid="{00000000-0005-0000-0000-0000A70A0000}"/>
    <cellStyle name="Dezimal 5 4 4 2" xfId="20163" xr:uid="{00000000-0005-0000-0000-0000A80A0000}"/>
    <cellStyle name="Dezimal 5 4 4 2 2" xfId="54051" xr:uid="{00000000-0005-0000-0000-0000A90A0000}"/>
    <cellStyle name="Dezimal 5 4 4 3" xfId="42755" xr:uid="{00000000-0005-0000-0000-0000AA0A0000}"/>
    <cellStyle name="Dezimal 5 4 4 4" xfId="31459" xr:uid="{00000000-0005-0000-0000-0000AB0A0000}"/>
    <cellStyle name="Dezimal 5 4 5" xfId="14515" xr:uid="{00000000-0005-0000-0000-0000AC0A0000}"/>
    <cellStyle name="Dezimal 5 4 5 2" xfId="48403" xr:uid="{00000000-0005-0000-0000-0000AD0A0000}"/>
    <cellStyle name="Dezimal 5 4 6" xfId="37107" xr:uid="{00000000-0005-0000-0000-0000AE0A0000}"/>
    <cellStyle name="Dezimal 5 4 7" xfId="25811" xr:uid="{00000000-0005-0000-0000-0000AF0A0000}"/>
    <cellStyle name="Dezimal 5 5" xfId="3499" xr:uid="{00000000-0005-0000-0000-0000B00A0000}"/>
    <cellStyle name="Dezimal 5 5 2" xfId="6613" xr:uid="{00000000-0005-0000-0000-0000B10A0000}"/>
    <cellStyle name="Dezimal 5 5 2 2" xfId="12262" xr:uid="{00000000-0005-0000-0000-0000B20A0000}"/>
    <cellStyle name="Dezimal 5 5 2 2 2" xfId="23558" xr:uid="{00000000-0005-0000-0000-0000B30A0000}"/>
    <cellStyle name="Dezimal 5 5 2 2 2 2" xfId="57446" xr:uid="{00000000-0005-0000-0000-0000B40A0000}"/>
    <cellStyle name="Dezimal 5 5 2 2 3" xfId="46150" xr:uid="{00000000-0005-0000-0000-0000B50A0000}"/>
    <cellStyle name="Dezimal 5 5 2 2 4" xfId="34854" xr:uid="{00000000-0005-0000-0000-0000B60A0000}"/>
    <cellStyle name="Dezimal 5 5 2 3" xfId="17910" xr:uid="{00000000-0005-0000-0000-0000B70A0000}"/>
    <cellStyle name="Dezimal 5 5 2 3 2" xfId="51798" xr:uid="{00000000-0005-0000-0000-0000B80A0000}"/>
    <cellStyle name="Dezimal 5 5 2 4" xfId="40502" xr:uid="{00000000-0005-0000-0000-0000B90A0000}"/>
    <cellStyle name="Dezimal 5 5 2 5" xfId="29206" xr:uid="{00000000-0005-0000-0000-0000BA0A0000}"/>
    <cellStyle name="Dezimal 5 5 3" xfId="9438" xr:uid="{00000000-0005-0000-0000-0000BB0A0000}"/>
    <cellStyle name="Dezimal 5 5 3 2" xfId="20734" xr:uid="{00000000-0005-0000-0000-0000BC0A0000}"/>
    <cellStyle name="Dezimal 5 5 3 2 2" xfId="54622" xr:uid="{00000000-0005-0000-0000-0000BD0A0000}"/>
    <cellStyle name="Dezimal 5 5 3 3" xfId="43326" xr:uid="{00000000-0005-0000-0000-0000BE0A0000}"/>
    <cellStyle name="Dezimal 5 5 3 4" xfId="32030" xr:uid="{00000000-0005-0000-0000-0000BF0A0000}"/>
    <cellStyle name="Dezimal 5 5 4" xfId="15086" xr:uid="{00000000-0005-0000-0000-0000C00A0000}"/>
    <cellStyle name="Dezimal 5 5 4 2" xfId="48974" xr:uid="{00000000-0005-0000-0000-0000C10A0000}"/>
    <cellStyle name="Dezimal 5 5 5" xfId="37678" xr:uid="{00000000-0005-0000-0000-0000C20A0000}"/>
    <cellStyle name="Dezimal 5 5 6" xfId="26382" xr:uid="{00000000-0005-0000-0000-0000C30A0000}"/>
    <cellStyle name="Dezimal 5 6" xfId="5541" xr:uid="{00000000-0005-0000-0000-0000C40A0000}"/>
    <cellStyle name="Dezimal 5 6 2" xfId="11191" xr:uid="{00000000-0005-0000-0000-0000C50A0000}"/>
    <cellStyle name="Dezimal 5 6 2 2" xfId="22487" xr:uid="{00000000-0005-0000-0000-0000C60A0000}"/>
    <cellStyle name="Dezimal 5 6 2 2 2" xfId="56375" xr:uid="{00000000-0005-0000-0000-0000C70A0000}"/>
    <cellStyle name="Dezimal 5 6 2 3" xfId="45079" xr:uid="{00000000-0005-0000-0000-0000C80A0000}"/>
    <cellStyle name="Dezimal 5 6 2 4" xfId="33783" xr:uid="{00000000-0005-0000-0000-0000C90A0000}"/>
    <cellStyle name="Dezimal 5 6 3" xfId="16839" xr:uid="{00000000-0005-0000-0000-0000CA0A0000}"/>
    <cellStyle name="Dezimal 5 6 3 2" xfId="50727" xr:uid="{00000000-0005-0000-0000-0000CB0A0000}"/>
    <cellStyle name="Dezimal 5 6 4" xfId="39431" xr:uid="{00000000-0005-0000-0000-0000CC0A0000}"/>
    <cellStyle name="Dezimal 5 6 5" xfId="28135" xr:uid="{00000000-0005-0000-0000-0000CD0A0000}"/>
    <cellStyle name="Dezimal 5 7" xfId="8367" xr:uid="{00000000-0005-0000-0000-0000CE0A0000}"/>
    <cellStyle name="Dezimal 5 7 2" xfId="19663" xr:uid="{00000000-0005-0000-0000-0000CF0A0000}"/>
    <cellStyle name="Dezimal 5 7 2 2" xfId="53551" xr:uid="{00000000-0005-0000-0000-0000D00A0000}"/>
    <cellStyle name="Dezimal 5 7 3" xfId="42255" xr:uid="{00000000-0005-0000-0000-0000D10A0000}"/>
    <cellStyle name="Dezimal 5 7 4" xfId="30959" xr:uid="{00000000-0005-0000-0000-0000D20A0000}"/>
    <cellStyle name="Dezimal 5 8" xfId="14015" xr:uid="{00000000-0005-0000-0000-0000D30A0000}"/>
    <cellStyle name="Dezimal 5 8 2" xfId="47903" xr:uid="{00000000-0005-0000-0000-0000D40A0000}"/>
    <cellStyle name="Dezimal 5 9" xfId="36607" xr:uid="{00000000-0005-0000-0000-0000D50A0000}"/>
    <cellStyle name="Dezimal 6" xfId="925" xr:uid="{00000000-0005-0000-0000-0000D60A0000}"/>
    <cellStyle name="Dezimal 6 10" xfId="25381" xr:uid="{00000000-0005-0000-0000-0000D70A0000}"/>
    <cellStyle name="Dezimal 6 2" xfId="1503" xr:uid="{00000000-0005-0000-0000-0000D80A0000}"/>
    <cellStyle name="Dezimal 6 2 2" xfId="2742" xr:uid="{00000000-0005-0000-0000-0000D90A0000}"/>
    <cellStyle name="Dezimal 6 2 2 2" xfId="3244" xr:uid="{00000000-0005-0000-0000-0000DA0A0000}"/>
    <cellStyle name="Dezimal 6 2 2 2 2" xfId="6372" xr:uid="{00000000-0005-0000-0000-0000DB0A0000}"/>
    <cellStyle name="Dezimal 6 2 2 2 2 2" xfId="12022" xr:uid="{00000000-0005-0000-0000-0000DC0A0000}"/>
    <cellStyle name="Dezimal 6 2 2 2 2 2 2" xfId="23318" xr:uid="{00000000-0005-0000-0000-0000DD0A0000}"/>
    <cellStyle name="Dezimal 6 2 2 2 2 2 2 2" xfId="57206" xr:uid="{00000000-0005-0000-0000-0000DE0A0000}"/>
    <cellStyle name="Dezimal 6 2 2 2 2 2 3" xfId="45910" xr:uid="{00000000-0005-0000-0000-0000DF0A0000}"/>
    <cellStyle name="Dezimal 6 2 2 2 2 2 4" xfId="34614" xr:uid="{00000000-0005-0000-0000-0000E00A0000}"/>
    <cellStyle name="Dezimal 6 2 2 2 2 3" xfId="17670" xr:uid="{00000000-0005-0000-0000-0000E10A0000}"/>
    <cellStyle name="Dezimal 6 2 2 2 2 3 2" xfId="51558" xr:uid="{00000000-0005-0000-0000-0000E20A0000}"/>
    <cellStyle name="Dezimal 6 2 2 2 2 4" xfId="40262" xr:uid="{00000000-0005-0000-0000-0000E30A0000}"/>
    <cellStyle name="Dezimal 6 2 2 2 2 5" xfId="28966" xr:uid="{00000000-0005-0000-0000-0000E40A0000}"/>
    <cellStyle name="Dezimal 6 2 2 2 3" xfId="9198" xr:uid="{00000000-0005-0000-0000-0000E50A0000}"/>
    <cellStyle name="Dezimal 6 2 2 2 3 2" xfId="20494" xr:uid="{00000000-0005-0000-0000-0000E60A0000}"/>
    <cellStyle name="Dezimal 6 2 2 2 3 2 2" xfId="54382" xr:uid="{00000000-0005-0000-0000-0000E70A0000}"/>
    <cellStyle name="Dezimal 6 2 2 2 3 3" xfId="43086" xr:uid="{00000000-0005-0000-0000-0000E80A0000}"/>
    <cellStyle name="Dezimal 6 2 2 2 3 4" xfId="31790" xr:uid="{00000000-0005-0000-0000-0000E90A0000}"/>
    <cellStyle name="Dezimal 6 2 2 2 4" xfId="14846" xr:uid="{00000000-0005-0000-0000-0000EA0A0000}"/>
    <cellStyle name="Dezimal 6 2 2 2 4 2" xfId="48734" xr:uid="{00000000-0005-0000-0000-0000EB0A0000}"/>
    <cellStyle name="Dezimal 6 2 2 2 5" xfId="37438" xr:uid="{00000000-0005-0000-0000-0000EC0A0000}"/>
    <cellStyle name="Dezimal 6 2 2 2 6" xfId="26142" xr:uid="{00000000-0005-0000-0000-0000ED0A0000}"/>
    <cellStyle name="Dezimal 6 2 2 3" xfId="4127" xr:uid="{00000000-0005-0000-0000-0000EE0A0000}"/>
    <cellStyle name="Dezimal 6 2 2 3 2" xfId="7121" xr:uid="{00000000-0005-0000-0000-0000EF0A0000}"/>
    <cellStyle name="Dezimal 6 2 2 3 2 2" xfId="12770" xr:uid="{00000000-0005-0000-0000-0000F00A0000}"/>
    <cellStyle name="Dezimal 6 2 2 3 2 2 2" xfId="24066" xr:uid="{00000000-0005-0000-0000-0000F10A0000}"/>
    <cellStyle name="Dezimal 6 2 2 3 2 2 2 2" xfId="57954" xr:uid="{00000000-0005-0000-0000-0000F20A0000}"/>
    <cellStyle name="Dezimal 6 2 2 3 2 2 3" xfId="46658" xr:uid="{00000000-0005-0000-0000-0000F30A0000}"/>
    <cellStyle name="Dezimal 6 2 2 3 2 2 4" xfId="35362" xr:uid="{00000000-0005-0000-0000-0000F40A0000}"/>
    <cellStyle name="Dezimal 6 2 2 3 2 3" xfId="18418" xr:uid="{00000000-0005-0000-0000-0000F50A0000}"/>
    <cellStyle name="Dezimal 6 2 2 3 2 3 2" xfId="52306" xr:uid="{00000000-0005-0000-0000-0000F60A0000}"/>
    <cellStyle name="Dezimal 6 2 2 3 2 4" xfId="41010" xr:uid="{00000000-0005-0000-0000-0000F70A0000}"/>
    <cellStyle name="Dezimal 6 2 2 3 2 5" xfId="29714" xr:uid="{00000000-0005-0000-0000-0000F80A0000}"/>
    <cellStyle name="Dezimal 6 2 2 3 3" xfId="9946" xr:uid="{00000000-0005-0000-0000-0000F90A0000}"/>
    <cellStyle name="Dezimal 6 2 2 3 3 2" xfId="21242" xr:uid="{00000000-0005-0000-0000-0000FA0A0000}"/>
    <cellStyle name="Dezimal 6 2 2 3 3 2 2" xfId="55130" xr:uid="{00000000-0005-0000-0000-0000FB0A0000}"/>
    <cellStyle name="Dezimal 6 2 2 3 3 3" xfId="43834" xr:uid="{00000000-0005-0000-0000-0000FC0A0000}"/>
    <cellStyle name="Dezimal 6 2 2 3 3 4" xfId="32538" xr:uid="{00000000-0005-0000-0000-0000FD0A0000}"/>
    <cellStyle name="Dezimal 6 2 2 3 4" xfId="15594" xr:uid="{00000000-0005-0000-0000-0000FE0A0000}"/>
    <cellStyle name="Dezimal 6 2 2 3 4 2" xfId="49482" xr:uid="{00000000-0005-0000-0000-0000FF0A0000}"/>
    <cellStyle name="Dezimal 6 2 2 3 5" xfId="38186" xr:uid="{00000000-0005-0000-0000-0000000B0000}"/>
    <cellStyle name="Dezimal 6 2 2 3 6" xfId="26890" xr:uid="{00000000-0005-0000-0000-0000010B0000}"/>
    <cellStyle name="Dezimal 6 2 2 4" xfId="5872" xr:uid="{00000000-0005-0000-0000-0000020B0000}"/>
    <cellStyle name="Dezimal 6 2 2 4 2" xfId="11522" xr:uid="{00000000-0005-0000-0000-0000030B0000}"/>
    <cellStyle name="Dezimal 6 2 2 4 2 2" xfId="22818" xr:uid="{00000000-0005-0000-0000-0000040B0000}"/>
    <cellStyle name="Dezimal 6 2 2 4 2 2 2" xfId="56706" xr:uid="{00000000-0005-0000-0000-0000050B0000}"/>
    <cellStyle name="Dezimal 6 2 2 4 2 3" xfId="45410" xr:uid="{00000000-0005-0000-0000-0000060B0000}"/>
    <cellStyle name="Dezimal 6 2 2 4 2 4" xfId="34114" xr:uid="{00000000-0005-0000-0000-0000070B0000}"/>
    <cellStyle name="Dezimal 6 2 2 4 3" xfId="17170" xr:uid="{00000000-0005-0000-0000-0000080B0000}"/>
    <cellStyle name="Dezimal 6 2 2 4 3 2" xfId="51058" xr:uid="{00000000-0005-0000-0000-0000090B0000}"/>
    <cellStyle name="Dezimal 6 2 2 4 4" xfId="39762" xr:uid="{00000000-0005-0000-0000-00000A0B0000}"/>
    <cellStyle name="Dezimal 6 2 2 4 5" xfId="28466" xr:uid="{00000000-0005-0000-0000-00000B0B0000}"/>
    <cellStyle name="Dezimal 6 2 2 5" xfId="8698" xr:uid="{00000000-0005-0000-0000-00000C0B0000}"/>
    <cellStyle name="Dezimal 6 2 2 5 2" xfId="19994" xr:uid="{00000000-0005-0000-0000-00000D0B0000}"/>
    <cellStyle name="Dezimal 6 2 2 5 2 2" xfId="53882" xr:uid="{00000000-0005-0000-0000-00000E0B0000}"/>
    <cellStyle name="Dezimal 6 2 2 5 3" xfId="42586" xr:uid="{00000000-0005-0000-0000-00000F0B0000}"/>
    <cellStyle name="Dezimal 6 2 2 5 4" xfId="31290" xr:uid="{00000000-0005-0000-0000-0000100B0000}"/>
    <cellStyle name="Dezimal 6 2 2 6" xfId="14346" xr:uid="{00000000-0005-0000-0000-0000110B0000}"/>
    <cellStyle name="Dezimal 6 2 2 6 2" xfId="48234" xr:uid="{00000000-0005-0000-0000-0000120B0000}"/>
    <cellStyle name="Dezimal 6 2 2 7" xfId="36938" xr:uid="{00000000-0005-0000-0000-0000130B0000}"/>
    <cellStyle name="Dezimal 6 2 2 8" xfId="25642" xr:uid="{00000000-0005-0000-0000-0000140B0000}"/>
    <cellStyle name="Dezimal 6 2 3" xfId="2998" xr:uid="{00000000-0005-0000-0000-0000150B0000}"/>
    <cellStyle name="Dezimal 6 2 3 2" xfId="4128" xr:uid="{00000000-0005-0000-0000-0000160B0000}"/>
    <cellStyle name="Dezimal 6 2 3 2 2" xfId="7122" xr:uid="{00000000-0005-0000-0000-0000170B0000}"/>
    <cellStyle name="Dezimal 6 2 3 2 2 2" xfId="12771" xr:uid="{00000000-0005-0000-0000-0000180B0000}"/>
    <cellStyle name="Dezimal 6 2 3 2 2 2 2" xfId="24067" xr:uid="{00000000-0005-0000-0000-0000190B0000}"/>
    <cellStyle name="Dezimal 6 2 3 2 2 2 2 2" xfId="57955" xr:uid="{00000000-0005-0000-0000-00001A0B0000}"/>
    <cellStyle name="Dezimal 6 2 3 2 2 2 3" xfId="46659" xr:uid="{00000000-0005-0000-0000-00001B0B0000}"/>
    <cellStyle name="Dezimal 6 2 3 2 2 2 4" xfId="35363" xr:uid="{00000000-0005-0000-0000-00001C0B0000}"/>
    <cellStyle name="Dezimal 6 2 3 2 2 3" xfId="18419" xr:uid="{00000000-0005-0000-0000-00001D0B0000}"/>
    <cellStyle name="Dezimal 6 2 3 2 2 3 2" xfId="52307" xr:uid="{00000000-0005-0000-0000-00001E0B0000}"/>
    <cellStyle name="Dezimal 6 2 3 2 2 4" xfId="41011" xr:uid="{00000000-0005-0000-0000-00001F0B0000}"/>
    <cellStyle name="Dezimal 6 2 3 2 2 5" xfId="29715" xr:uid="{00000000-0005-0000-0000-0000200B0000}"/>
    <cellStyle name="Dezimal 6 2 3 2 3" xfId="9947" xr:uid="{00000000-0005-0000-0000-0000210B0000}"/>
    <cellStyle name="Dezimal 6 2 3 2 3 2" xfId="21243" xr:uid="{00000000-0005-0000-0000-0000220B0000}"/>
    <cellStyle name="Dezimal 6 2 3 2 3 2 2" xfId="55131" xr:uid="{00000000-0005-0000-0000-0000230B0000}"/>
    <cellStyle name="Dezimal 6 2 3 2 3 3" xfId="43835" xr:uid="{00000000-0005-0000-0000-0000240B0000}"/>
    <cellStyle name="Dezimal 6 2 3 2 3 4" xfId="32539" xr:uid="{00000000-0005-0000-0000-0000250B0000}"/>
    <cellStyle name="Dezimal 6 2 3 2 4" xfId="15595" xr:uid="{00000000-0005-0000-0000-0000260B0000}"/>
    <cellStyle name="Dezimal 6 2 3 2 4 2" xfId="49483" xr:uid="{00000000-0005-0000-0000-0000270B0000}"/>
    <cellStyle name="Dezimal 6 2 3 2 5" xfId="38187" xr:uid="{00000000-0005-0000-0000-0000280B0000}"/>
    <cellStyle name="Dezimal 6 2 3 2 6" xfId="26891" xr:uid="{00000000-0005-0000-0000-0000290B0000}"/>
    <cellStyle name="Dezimal 6 2 3 3" xfId="6126" xr:uid="{00000000-0005-0000-0000-00002A0B0000}"/>
    <cellStyle name="Dezimal 6 2 3 3 2" xfId="11776" xr:uid="{00000000-0005-0000-0000-00002B0B0000}"/>
    <cellStyle name="Dezimal 6 2 3 3 2 2" xfId="23072" xr:uid="{00000000-0005-0000-0000-00002C0B0000}"/>
    <cellStyle name="Dezimal 6 2 3 3 2 2 2" xfId="56960" xr:uid="{00000000-0005-0000-0000-00002D0B0000}"/>
    <cellStyle name="Dezimal 6 2 3 3 2 3" xfId="45664" xr:uid="{00000000-0005-0000-0000-00002E0B0000}"/>
    <cellStyle name="Dezimal 6 2 3 3 2 4" xfId="34368" xr:uid="{00000000-0005-0000-0000-00002F0B0000}"/>
    <cellStyle name="Dezimal 6 2 3 3 3" xfId="17424" xr:uid="{00000000-0005-0000-0000-0000300B0000}"/>
    <cellStyle name="Dezimal 6 2 3 3 3 2" xfId="51312" xr:uid="{00000000-0005-0000-0000-0000310B0000}"/>
    <cellStyle name="Dezimal 6 2 3 3 4" xfId="40016" xr:uid="{00000000-0005-0000-0000-0000320B0000}"/>
    <cellStyle name="Dezimal 6 2 3 3 5" xfId="28720" xr:uid="{00000000-0005-0000-0000-0000330B0000}"/>
    <cellStyle name="Dezimal 6 2 3 4" xfId="8952" xr:uid="{00000000-0005-0000-0000-0000340B0000}"/>
    <cellStyle name="Dezimal 6 2 3 4 2" xfId="20248" xr:uid="{00000000-0005-0000-0000-0000350B0000}"/>
    <cellStyle name="Dezimal 6 2 3 4 2 2" xfId="54136" xr:uid="{00000000-0005-0000-0000-0000360B0000}"/>
    <cellStyle name="Dezimal 6 2 3 4 3" xfId="42840" xr:uid="{00000000-0005-0000-0000-0000370B0000}"/>
    <cellStyle name="Dezimal 6 2 3 4 4" xfId="31544" xr:uid="{00000000-0005-0000-0000-0000380B0000}"/>
    <cellStyle name="Dezimal 6 2 3 5" xfId="14600" xr:uid="{00000000-0005-0000-0000-0000390B0000}"/>
    <cellStyle name="Dezimal 6 2 3 5 2" xfId="48488" xr:uid="{00000000-0005-0000-0000-00003A0B0000}"/>
    <cellStyle name="Dezimal 6 2 3 6" xfId="37192" xr:uid="{00000000-0005-0000-0000-00003B0B0000}"/>
    <cellStyle name="Dezimal 6 2 3 7" xfId="25896" xr:uid="{00000000-0005-0000-0000-00003C0B0000}"/>
    <cellStyle name="Dezimal 6 2 4" xfId="3682" xr:uid="{00000000-0005-0000-0000-00003D0B0000}"/>
    <cellStyle name="Dezimal 6 2 4 2" xfId="6795" xr:uid="{00000000-0005-0000-0000-00003E0B0000}"/>
    <cellStyle name="Dezimal 6 2 4 2 2" xfId="12444" xr:uid="{00000000-0005-0000-0000-00003F0B0000}"/>
    <cellStyle name="Dezimal 6 2 4 2 2 2" xfId="23740" xr:uid="{00000000-0005-0000-0000-0000400B0000}"/>
    <cellStyle name="Dezimal 6 2 4 2 2 2 2" xfId="57628" xr:uid="{00000000-0005-0000-0000-0000410B0000}"/>
    <cellStyle name="Dezimal 6 2 4 2 2 3" xfId="46332" xr:uid="{00000000-0005-0000-0000-0000420B0000}"/>
    <cellStyle name="Dezimal 6 2 4 2 2 4" xfId="35036" xr:uid="{00000000-0005-0000-0000-0000430B0000}"/>
    <cellStyle name="Dezimal 6 2 4 2 3" xfId="18092" xr:uid="{00000000-0005-0000-0000-0000440B0000}"/>
    <cellStyle name="Dezimal 6 2 4 2 3 2" xfId="51980" xr:uid="{00000000-0005-0000-0000-0000450B0000}"/>
    <cellStyle name="Dezimal 6 2 4 2 4" xfId="40684" xr:uid="{00000000-0005-0000-0000-0000460B0000}"/>
    <cellStyle name="Dezimal 6 2 4 2 5" xfId="29388" xr:uid="{00000000-0005-0000-0000-0000470B0000}"/>
    <cellStyle name="Dezimal 6 2 4 3" xfId="9620" xr:uid="{00000000-0005-0000-0000-0000480B0000}"/>
    <cellStyle name="Dezimal 6 2 4 3 2" xfId="20916" xr:uid="{00000000-0005-0000-0000-0000490B0000}"/>
    <cellStyle name="Dezimal 6 2 4 3 2 2" xfId="54804" xr:uid="{00000000-0005-0000-0000-00004A0B0000}"/>
    <cellStyle name="Dezimal 6 2 4 3 3" xfId="43508" xr:uid="{00000000-0005-0000-0000-00004B0B0000}"/>
    <cellStyle name="Dezimal 6 2 4 3 4" xfId="32212" xr:uid="{00000000-0005-0000-0000-00004C0B0000}"/>
    <cellStyle name="Dezimal 6 2 4 4" xfId="15268" xr:uid="{00000000-0005-0000-0000-00004D0B0000}"/>
    <cellStyle name="Dezimal 6 2 4 4 2" xfId="49156" xr:uid="{00000000-0005-0000-0000-00004E0B0000}"/>
    <cellStyle name="Dezimal 6 2 4 5" xfId="37860" xr:uid="{00000000-0005-0000-0000-00004F0B0000}"/>
    <cellStyle name="Dezimal 6 2 4 6" xfId="26564" xr:uid="{00000000-0005-0000-0000-0000500B0000}"/>
    <cellStyle name="Dezimal 6 2 5" xfId="5626" xr:uid="{00000000-0005-0000-0000-0000510B0000}"/>
    <cellStyle name="Dezimal 6 2 5 2" xfId="11276" xr:uid="{00000000-0005-0000-0000-0000520B0000}"/>
    <cellStyle name="Dezimal 6 2 5 2 2" xfId="22572" xr:uid="{00000000-0005-0000-0000-0000530B0000}"/>
    <cellStyle name="Dezimal 6 2 5 2 2 2" xfId="56460" xr:uid="{00000000-0005-0000-0000-0000540B0000}"/>
    <cellStyle name="Dezimal 6 2 5 2 3" xfId="45164" xr:uid="{00000000-0005-0000-0000-0000550B0000}"/>
    <cellStyle name="Dezimal 6 2 5 2 4" xfId="33868" xr:uid="{00000000-0005-0000-0000-0000560B0000}"/>
    <cellStyle name="Dezimal 6 2 5 3" xfId="16924" xr:uid="{00000000-0005-0000-0000-0000570B0000}"/>
    <cellStyle name="Dezimal 6 2 5 3 2" xfId="50812" xr:uid="{00000000-0005-0000-0000-0000580B0000}"/>
    <cellStyle name="Dezimal 6 2 5 4" xfId="39516" xr:uid="{00000000-0005-0000-0000-0000590B0000}"/>
    <cellStyle name="Dezimal 6 2 5 5" xfId="28220" xr:uid="{00000000-0005-0000-0000-00005A0B0000}"/>
    <cellStyle name="Dezimal 6 2 6" xfId="8452" xr:uid="{00000000-0005-0000-0000-00005B0B0000}"/>
    <cellStyle name="Dezimal 6 2 6 2" xfId="19748" xr:uid="{00000000-0005-0000-0000-00005C0B0000}"/>
    <cellStyle name="Dezimal 6 2 6 2 2" xfId="53636" xr:uid="{00000000-0005-0000-0000-00005D0B0000}"/>
    <cellStyle name="Dezimal 6 2 6 3" xfId="42340" xr:uid="{00000000-0005-0000-0000-00005E0B0000}"/>
    <cellStyle name="Dezimal 6 2 6 4" xfId="31044" xr:uid="{00000000-0005-0000-0000-00005F0B0000}"/>
    <cellStyle name="Dezimal 6 2 7" xfId="14100" xr:uid="{00000000-0005-0000-0000-0000600B0000}"/>
    <cellStyle name="Dezimal 6 2 7 2" xfId="47988" xr:uid="{00000000-0005-0000-0000-0000610B0000}"/>
    <cellStyle name="Dezimal 6 2 8" xfId="36692" xr:uid="{00000000-0005-0000-0000-0000620B0000}"/>
    <cellStyle name="Dezimal 6 2 9" xfId="25396" xr:uid="{00000000-0005-0000-0000-0000630B0000}"/>
    <cellStyle name="Dezimal 6 3" xfId="2113" xr:uid="{00000000-0005-0000-0000-0000640B0000}"/>
    <cellStyle name="Dezimal 6 3 2" xfId="2860" xr:uid="{00000000-0005-0000-0000-0000650B0000}"/>
    <cellStyle name="Dezimal 6 3 2 2" xfId="3362" xr:uid="{00000000-0005-0000-0000-0000660B0000}"/>
    <cellStyle name="Dezimal 6 3 2 2 2" xfId="6490" xr:uid="{00000000-0005-0000-0000-0000670B0000}"/>
    <cellStyle name="Dezimal 6 3 2 2 2 2" xfId="12140" xr:uid="{00000000-0005-0000-0000-0000680B0000}"/>
    <cellStyle name="Dezimal 6 3 2 2 2 2 2" xfId="23436" xr:uid="{00000000-0005-0000-0000-0000690B0000}"/>
    <cellStyle name="Dezimal 6 3 2 2 2 2 2 2" xfId="57324" xr:uid="{00000000-0005-0000-0000-00006A0B0000}"/>
    <cellStyle name="Dezimal 6 3 2 2 2 2 3" xfId="46028" xr:uid="{00000000-0005-0000-0000-00006B0B0000}"/>
    <cellStyle name="Dezimal 6 3 2 2 2 2 4" xfId="34732" xr:uid="{00000000-0005-0000-0000-00006C0B0000}"/>
    <cellStyle name="Dezimal 6 3 2 2 2 3" xfId="17788" xr:uid="{00000000-0005-0000-0000-00006D0B0000}"/>
    <cellStyle name="Dezimal 6 3 2 2 2 3 2" xfId="51676" xr:uid="{00000000-0005-0000-0000-00006E0B0000}"/>
    <cellStyle name="Dezimal 6 3 2 2 2 4" xfId="40380" xr:uid="{00000000-0005-0000-0000-00006F0B0000}"/>
    <cellStyle name="Dezimal 6 3 2 2 2 5" xfId="29084" xr:uid="{00000000-0005-0000-0000-0000700B0000}"/>
    <cellStyle name="Dezimal 6 3 2 2 3" xfId="9316" xr:uid="{00000000-0005-0000-0000-0000710B0000}"/>
    <cellStyle name="Dezimal 6 3 2 2 3 2" xfId="20612" xr:uid="{00000000-0005-0000-0000-0000720B0000}"/>
    <cellStyle name="Dezimal 6 3 2 2 3 2 2" xfId="54500" xr:uid="{00000000-0005-0000-0000-0000730B0000}"/>
    <cellStyle name="Dezimal 6 3 2 2 3 3" xfId="43204" xr:uid="{00000000-0005-0000-0000-0000740B0000}"/>
    <cellStyle name="Dezimal 6 3 2 2 3 4" xfId="31908" xr:uid="{00000000-0005-0000-0000-0000750B0000}"/>
    <cellStyle name="Dezimal 6 3 2 2 4" xfId="14964" xr:uid="{00000000-0005-0000-0000-0000760B0000}"/>
    <cellStyle name="Dezimal 6 3 2 2 4 2" xfId="48852" xr:uid="{00000000-0005-0000-0000-0000770B0000}"/>
    <cellStyle name="Dezimal 6 3 2 2 5" xfId="37556" xr:uid="{00000000-0005-0000-0000-0000780B0000}"/>
    <cellStyle name="Dezimal 6 3 2 2 6" xfId="26260" xr:uid="{00000000-0005-0000-0000-0000790B0000}"/>
    <cellStyle name="Dezimal 6 3 2 3" xfId="4130" xr:uid="{00000000-0005-0000-0000-00007A0B0000}"/>
    <cellStyle name="Dezimal 6 3 2 3 2" xfId="7124" xr:uid="{00000000-0005-0000-0000-00007B0B0000}"/>
    <cellStyle name="Dezimal 6 3 2 3 2 2" xfId="12773" xr:uid="{00000000-0005-0000-0000-00007C0B0000}"/>
    <cellStyle name="Dezimal 6 3 2 3 2 2 2" xfId="24069" xr:uid="{00000000-0005-0000-0000-00007D0B0000}"/>
    <cellStyle name="Dezimal 6 3 2 3 2 2 2 2" xfId="57957" xr:uid="{00000000-0005-0000-0000-00007E0B0000}"/>
    <cellStyle name="Dezimal 6 3 2 3 2 2 3" xfId="46661" xr:uid="{00000000-0005-0000-0000-00007F0B0000}"/>
    <cellStyle name="Dezimal 6 3 2 3 2 2 4" xfId="35365" xr:uid="{00000000-0005-0000-0000-0000800B0000}"/>
    <cellStyle name="Dezimal 6 3 2 3 2 3" xfId="18421" xr:uid="{00000000-0005-0000-0000-0000810B0000}"/>
    <cellStyle name="Dezimal 6 3 2 3 2 3 2" xfId="52309" xr:uid="{00000000-0005-0000-0000-0000820B0000}"/>
    <cellStyle name="Dezimal 6 3 2 3 2 4" xfId="41013" xr:uid="{00000000-0005-0000-0000-0000830B0000}"/>
    <cellStyle name="Dezimal 6 3 2 3 2 5" xfId="29717" xr:uid="{00000000-0005-0000-0000-0000840B0000}"/>
    <cellStyle name="Dezimal 6 3 2 3 3" xfId="9949" xr:uid="{00000000-0005-0000-0000-0000850B0000}"/>
    <cellStyle name="Dezimal 6 3 2 3 3 2" xfId="21245" xr:uid="{00000000-0005-0000-0000-0000860B0000}"/>
    <cellStyle name="Dezimal 6 3 2 3 3 2 2" xfId="55133" xr:uid="{00000000-0005-0000-0000-0000870B0000}"/>
    <cellStyle name="Dezimal 6 3 2 3 3 3" xfId="43837" xr:uid="{00000000-0005-0000-0000-0000880B0000}"/>
    <cellStyle name="Dezimal 6 3 2 3 3 4" xfId="32541" xr:uid="{00000000-0005-0000-0000-0000890B0000}"/>
    <cellStyle name="Dezimal 6 3 2 3 4" xfId="15597" xr:uid="{00000000-0005-0000-0000-00008A0B0000}"/>
    <cellStyle name="Dezimal 6 3 2 3 4 2" xfId="49485" xr:uid="{00000000-0005-0000-0000-00008B0B0000}"/>
    <cellStyle name="Dezimal 6 3 2 3 5" xfId="38189" xr:uid="{00000000-0005-0000-0000-00008C0B0000}"/>
    <cellStyle name="Dezimal 6 3 2 3 6" xfId="26893" xr:uid="{00000000-0005-0000-0000-00008D0B0000}"/>
    <cellStyle name="Dezimal 6 3 2 4" xfId="5990" xr:uid="{00000000-0005-0000-0000-00008E0B0000}"/>
    <cellStyle name="Dezimal 6 3 2 4 2" xfId="11640" xr:uid="{00000000-0005-0000-0000-00008F0B0000}"/>
    <cellStyle name="Dezimal 6 3 2 4 2 2" xfId="22936" xr:uid="{00000000-0005-0000-0000-0000900B0000}"/>
    <cellStyle name="Dezimal 6 3 2 4 2 2 2" xfId="56824" xr:uid="{00000000-0005-0000-0000-0000910B0000}"/>
    <cellStyle name="Dezimal 6 3 2 4 2 3" xfId="45528" xr:uid="{00000000-0005-0000-0000-0000920B0000}"/>
    <cellStyle name="Dezimal 6 3 2 4 2 4" xfId="34232" xr:uid="{00000000-0005-0000-0000-0000930B0000}"/>
    <cellStyle name="Dezimal 6 3 2 4 3" xfId="17288" xr:uid="{00000000-0005-0000-0000-0000940B0000}"/>
    <cellStyle name="Dezimal 6 3 2 4 3 2" xfId="51176" xr:uid="{00000000-0005-0000-0000-0000950B0000}"/>
    <cellStyle name="Dezimal 6 3 2 4 4" xfId="39880" xr:uid="{00000000-0005-0000-0000-0000960B0000}"/>
    <cellStyle name="Dezimal 6 3 2 4 5" xfId="28584" xr:uid="{00000000-0005-0000-0000-0000970B0000}"/>
    <cellStyle name="Dezimal 6 3 2 5" xfId="8816" xr:uid="{00000000-0005-0000-0000-0000980B0000}"/>
    <cellStyle name="Dezimal 6 3 2 5 2" xfId="20112" xr:uid="{00000000-0005-0000-0000-0000990B0000}"/>
    <cellStyle name="Dezimal 6 3 2 5 2 2" xfId="54000" xr:uid="{00000000-0005-0000-0000-00009A0B0000}"/>
    <cellStyle name="Dezimal 6 3 2 5 3" xfId="42704" xr:uid="{00000000-0005-0000-0000-00009B0B0000}"/>
    <cellStyle name="Dezimal 6 3 2 5 4" xfId="31408" xr:uid="{00000000-0005-0000-0000-00009C0B0000}"/>
    <cellStyle name="Dezimal 6 3 2 6" xfId="14464" xr:uid="{00000000-0005-0000-0000-00009D0B0000}"/>
    <cellStyle name="Dezimal 6 3 2 6 2" xfId="48352" xr:uid="{00000000-0005-0000-0000-00009E0B0000}"/>
    <cellStyle name="Dezimal 6 3 2 7" xfId="37056" xr:uid="{00000000-0005-0000-0000-00009F0B0000}"/>
    <cellStyle name="Dezimal 6 3 2 8" xfId="25760" xr:uid="{00000000-0005-0000-0000-0000A00B0000}"/>
    <cellStyle name="Dezimal 6 3 3" xfId="3116" xr:uid="{00000000-0005-0000-0000-0000A10B0000}"/>
    <cellStyle name="Dezimal 6 3 3 2" xfId="6244" xr:uid="{00000000-0005-0000-0000-0000A20B0000}"/>
    <cellStyle name="Dezimal 6 3 3 2 2" xfId="11894" xr:uid="{00000000-0005-0000-0000-0000A30B0000}"/>
    <cellStyle name="Dezimal 6 3 3 2 2 2" xfId="23190" xr:uid="{00000000-0005-0000-0000-0000A40B0000}"/>
    <cellStyle name="Dezimal 6 3 3 2 2 2 2" xfId="57078" xr:uid="{00000000-0005-0000-0000-0000A50B0000}"/>
    <cellStyle name="Dezimal 6 3 3 2 2 3" xfId="45782" xr:uid="{00000000-0005-0000-0000-0000A60B0000}"/>
    <cellStyle name="Dezimal 6 3 3 2 2 4" xfId="34486" xr:uid="{00000000-0005-0000-0000-0000A70B0000}"/>
    <cellStyle name="Dezimal 6 3 3 2 3" xfId="17542" xr:uid="{00000000-0005-0000-0000-0000A80B0000}"/>
    <cellStyle name="Dezimal 6 3 3 2 3 2" xfId="51430" xr:uid="{00000000-0005-0000-0000-0000A90B0000}"/>
    <cellStyle name="Dezimal 6 3 3 2 4" xfId="40134" xr:uid="{00000000-0005-0000-0000-0000AA0B0000}"/>
    <cellStyle name="Dezimal 6 3 3 2 5" xfId="28838" xr:uid="{00000000-0005-0000-0000-0000AB0B0000}"/>
    <cellStyle name="Dezimal 6 3 3 3" xfId="9070" xr:uid="{00000000-0005-0000-0000-0000AC0B0000}"/>
    <cellStyle name="Dezimal 6 3 3 3 2" xfId="20366" xr:uid="{00000000-0005-0000-0000-0000AD0B0000}"/>
    <cellStyle name="Dezimal 6 3 3 3 2 2" xfId="54254" xr:uid="{00000000-0005-0000-0000-0000AE0B0000}"/>
    <cellStyle name="Dezimal 6 3 3 3 3" xfId="42958" xr:uid="{00000000-0005-0000-0000-0000AF0B0000}"/>
    <cellStyle name="Dezimal 6 3 3 3 4" xfId="31662" xr:uid="{00000000-0005-0000-0000-0000B00B0000}"/>
    <cellStyle name="Dezimal 6 3 3 4" xfId="14718" xr:uid="{00000000-0005-0000-0000-0000B10B0000}"/>
    <cellStyle name="Dezimal 6 3 3 4 2" xfId="48606" xr:uid="{00000000-0005-0000-0000-0000B20B0000}"/>
    <cellStyle name="Dezimal 6 3 3 5" xfId="37310" xr:uid="{00000000-0005-0000-0000-0000B30B0000}"/>
    <cellStyle name="Dezimal 6 3 3 6" xfId="26014" xr:uid="{00000000-0005-0000-0000-0000B40B0000}"/>
    <cellStyle name="Dezimal 6 3 4" xfId="4129" xr:uid="{00000000-0005-0000-0000-0000B50B0000}"/>
    <cellStyle name="Dezimal 6 3 4 2" xfId="7123" xr:uid="{00000000-0005-0000-0000-0000B60B0000}"/>
    <cellStyle name="Dezimal 6 3 4 2 2" xfId="12772" xr:uid="{00000000-0005-0000-0000-0000B70B0000}"/>
    <cellStyle name="Dezimal 6 3 4 2 2 2" xfId="24068" xr:uid="{00000000-0005-0000-0000-0000B80B0000}"/>
    <cellStyle name="Dezimal 6 3 4 2 2 2 2" xfId="57956" xr:uid="{00000000-0005-0000-0000-0000B90B0000}"/>
    <cellStyle name="Dezimal 6 3 4 2 2 3" xfId="46660" xr:uid="{00000000-0005-0000-0000-0000BA0B0000}"/>
    <cellStyle name="Dezimal 6 3 4 2 2 4" xfId="35364" xr:uid="{00000000-0005-0000-0000-0000BB0B0000}"/>
    <cellStyle name="Dezimal 6 3 4 2 3" xfId="18420" xr:uid="{00000000-0005-0000-0000-0000BC0B0000}"/>
    <cellStyle name="Dezimal 6 3 4 2 3 2" xfId="52308" xr:uid="{00000000-0005-0000-0000-0000BD0B0000}"/>
    <cellStyle name="Dezimal 6 3 4 2 4" xfId="41012" xr:uid="{00000000-0005-0000-0000-0000BE0B0000}"/>
    <cellStyle name="Dezimal 6 3 4 2 5" xfId="29716" xr:uid="{00000000-0005-0000-0000-0000BF0B0000}"/>
    <cellStyle name="Dezimal 6 3 4 3" xfId="9948" xr:uid="{00000000-0005-0000-0000-0000C00B0000}"/>
    <cellStyle name="Dezimal 6 3 4 3 2" xfId="21244" xr:uid="{00000000-0005-0000-0000-0000C10B0000}"/>
    <cellStyle name="Dezimal 6 3 4 3 2 2" xfId="55132" xr:uid="{00000000-0005-0000-0000-0000C20B0000}"/>
    <cellStyle name="Dezimal 6 3 4 3 3" xfId="43836" xr:uid="{00000000-0005-0000-0000-0000C30B0000}"/>
    <cellStyle name="Dezimal 6 3 4 3 4" xfId="32540" xr:uid="{00000000-0005-0000-0000-0000C40B0000}"/>
    <cellStyle name="Dezimal 6 3 4 4" xfId="15596" xr:uid="{00000000-0005-0000-0000-0000C50B0000}"/>
    <cellStyle name="Dezimal 6 3 4 4 2" xfId="49484" xr:uid="{00000000-0005-0000-0000-0000C60B0000}"/>
    <cellStyle name="Dezimal 6 3 4 5" xfId="38188" xr:uid="{00000000-0005-0000-0000-0000C70B0000}"/>
    <cellStyle name="Dezimal 6 3 4 6" xfId="26892" xr:uid="{00000000-0005-0000-0000-0000C80B0000}"/>
    <cellStyle name="Dezimal 6 3 5" xfId="5744" xr:uid="{00000000-0005-0000-0000-0000C90B0000}"/>
    <cellStyle name="Dezimal 6 3 5 2" xfId="11394" xr:uid="{00000000-0005-0000-0000-0000CA0B0000}"/>
    <cellStyle name="Dezimal 6 3 5 2 2" xfId="22690" xr:uid="{00000000-0005-0000-0000-0000CB0B0000}"/>
    <cellStyle name="Dezimal 6 3 5 2 2 2" xfId="56578" xr:uid="{00000000-0005-0000-0000-0000CC0B0000}"/>
    <cellStyle name="Dezimal 6 3 5 2 3" xfId="45282" xr:uid="{00000000-0005-0000-0000-0000CD0B0000}"/>
    <cellStyle name="Dezimal 6 3 5 2 4" xfId="33986" xr:uid="{00000000-0005-0000-0000-0000CE0B0000}"/>
    <cellStyle name="Dezimal 6 3 5 3" xfId="17042" xr:uid="{00000000-0005-0000-0000-0000CF0B0000}"/>
    <cellStyle name="Dezimal 6 3 5 3 2" xfId="50930" xr:uid="{00000000-0005-0000-0000-0000D00B0000}"/>
    <cellStyle name="Dezimal 6 3 5 4" xfId="39634" xr:uid="{00000000-0005-0000-0000-0000D10B0000}"/>
    <cellStyle name="Dezimal 6 3 5 5" xfId="28338" xr:uid="{00000000-0005-0000-0000-0000D20B0000}"/>
    <cellStyle name="Dezimal 6 3 6" xfId="8570" xr:uid="{00000000-0005-0000-0000-0000D30B0000}"/>
    <cellStyle name="Dezimal 6 3 6 2" xfId="19866" xr:uid="{00000000-0005-0000-0000-0000D40B0000}"/>
    <cellStyle name="Dezimal 6 3 6 2 2" xfId="53754" xr:uid="{00000000-0005-0000-0000-0000D50B0000}"/>
    <cellStyle name="Dezimal 6 3 6 3" xfId="42458" xr:uid="{00000000-0005-0000-0000-0000D60B0000}"/>
    <cellStyle name="Dezimal 6 3 6 4" xfId="31162" xr:uid="{00000000-0005-0000-0000-0000D70B0000}"/>
    <cellStyle name="Dezimal 6 3 7" xfId="14218" xr:uid="{00000000-0005-0000-0000-0000D80B0000}"/>
    <cellStyle name="Dezimal 6 3 7 2" xfId="48106" xr:uid="{00000000-0005-0000-0000-0000D90B0000}"/>
    <cellStyle name="Dezimal 6 3 8" xfId="36810" xr:uid="{00000000-0005-0000-0000-0000DA0B0000}"/>
    <cellStyle name="Dezimal 6 3 9" xfId="25514" xr:uid="{00000000-0005-0000-0000-0000DB0B0000}"/>
    <cellStyle name="Dezimal 6 4" xfId="2983" xr:uid="{00000000-0005-0000-0000-0000DC0B0000}"/>
    <cellStyle name="Dezimal 6 4 2" xfId="4131" xr:uid="{00000000-0005-0000-0000-0000DD0B0000}"/>
    <cellStyle name="Dezimal 6 4 2 2" xfId="7125" xr:uid="{00000000-0005-0000-0000-0000DE0B0000}"/>
    <cellStyle name="Dezimal 6 4 2 2 2" xfId="12774" xr:uid="{00000000-0005-0000-0000-0000DF0B0000}"/>
    <cellStyle name="Dezimal 6 4 2 2 2 2" xfId="24070" xr:uid="{00000000-0005-0000-0000-0000E00B0000}"/>
    <cellStyle name="Dezimal 6 4 2 2 2 2 2" xfId="57958" xr:uid="{00000000-0005-0000-0000-0000E10B0000}"/>
    <cellStyle name="Dezimal 6 4 2 2 2 3" xfId="46662" xr:uid="{00000000-0005-0000-0000-0000E20B0000}"/>
    <cellStyle name="Dezimal 6 4 2 2 2 4" xfId="35366" xr:uid="{00000000-0005-0000-0000-0000E30B0000}"/>
    <cellStyle name="Dezimal 6 4 2 2 3" xfId="18422" xr:uid="{00000000-0005-0000-0000-0000E40B0000}"/>
    <cellStyle name="Dezimal 6 4 2 2 3 2" xfId="52310" xr:uid="{00000000-0005-0000-0000-0000E50B0000}"/>
    <cellStyle name="Dezimal 6 4 2 2 4" xfId="41014" xr:uid="{00000000-0005-0000-0000-0000E60B0000}"/>
    <cellStyle name="Dezimal 6 4 2 2 5" xfId="29718" xr:uid="{00000000-0005-0000-0000-0000E70B0000}"/>
    <cellStyle name="Dezimal 6 4 2 3" xfId="9950" xr:uid="{00000000-0005-0000-0000-0000E80B0000}"/>
    <cellStyle name="Dezimal 6 4 2 3 2" xfId="21246" xr:uid="{00000000-0005-0000-0000-0000E90B0000}"/>
    <cellStyle name="Dezimal 6 4 2 3 2 2" xfId="55134" xr:uid="{00000000-0005-0000-0000-0000EA0B0000}"/>
    <cellStyle name="Dezimal 6 4 2 3 3" xfId="43838" xr:uid="{00000000-0005-0000-0000-0000EB0B0000}"/>
    <cellStyle name="Dezimal 6 4 2 3 4" xfId="32542" xr:uid="{00000000-0005-0000-0000-0000EC0B0000}"/>
    <cellStyle name="Dezimal 6 4 2 4" xfId="15598" xr:uid="{00000000-0005-0000-0000-0000ED0B0000}"/>
    <cellStyle name="Dezimal 6 4 2 4 2" xfId="49486" xr:uid="{00000000-0005-0000-0000-0000EE0B0000}"/>
    <cellStyle name="Dezimal 6 4 2 5" xfId="38190" xr:uid="{00000000-0005-0000-0000-0000EF0B0000}"/>
    <cellStyle name="Dezimal 6 4 2 6" xfId="26894" xr:uid="{00000000-0005-0000-0000-0000F00B0000}"/>
    <cellStyle name="Dezimal 6 4 3" xfId="6111" xr:uid="{00000000-0005-0000-0000-0000F10B0000}"/>
    <cellStyle name="Dezimal 6 4 3 2" xfId="11761" xr:uid="{00000000-0005-0000-0000-0000F20B0000}"/>
    <cellStyle name="Dezimal 6 4 3 2 2" xfId="23057" xr:uid="{00000000-0005-0000-0000-0000F30B0000}"/>
    <cellStyle name="Dezimal 6 4 3 2 2 2" xfId="56945" xr:uid="{00000000-0005-0000-0000-0000F40B0000}"/>
    <cellStyle name="Dezimal 6 4 3 2 3" xfId="45649" xr:uid="{00000000-0005-0000-0000-0000F50B0000}"/>
    <cellStyle name="Dezimal 6 4 3 2 4" xfId="34353" xr:uid="{00000000-0005-0000-0000-0000F60B0000}"/>
    <cellStyle name="Dezimal 6 4 3 3" xfId="17409" xr:uid="{00000000-0005-0000-0000-0000F70B0000}"/>
    <cellStyle name="Dezimal 6 4 3 3 2" xfId="51297" xr:uid="{00000000-0005-0000-0000-0000F80B0000}"/>
    <cellStyle name="Dezimal 6 4 3 4" xfId="40001" xr:uid="{00000000-0005-0000-0000-0000F90B0000}"/>
    <cellStyle name="Dezimal 6 4 3 5" xfId="28705" xr:uid="{00000000-0005-0000-0000-0000FA0B0000}"/>
    <cellStyle name="Dezimal 6 4 4" xfId="8937" xr:uid="{00000000-0005-0000-0000-0000FB0B0000}"/>
    <cellStyle name="Dezimal 6 4 4 2" xfId="20233" xr:uid="{00000000-0005-0000-0000-0000FC0B0000}"/>
    <cellStyle name="Dezimal 6 4 4 2 2" xfId="54121" xr:uid="{00000000-0005-0000-0000-0000FD0B0000}"/>
    <cellStyle name="Dezimal 6 4 4 3" xfId="42825" xr:uid="{00000000-0005-0000-0000-0000FE0B0000}"/>
    <cellStyle name="Dezimal 6 4 4 4" xfId="31529" xr:uid="{00000000-0005-0000-0000-0000FF0B0000}"/>
    <cellStyle name="Dezimal 6 4 5" xfId="14585" xr:uid="{00000000-0005-0000-0000-0000000C0000}"/>
    <cellStyle name="Dezimal 6 4 5 2" xfId="48473" xr:uid="{00000000-0005-0000-0000-0000010C0000}"/>
    <cellStyle name="Dezimal 6 4 6" xfId="37177" xr:uid="{00000000-0005-0000-0000-0000020C0000}"/>
    <cellStyle name="Dezimal 6 4 7" xfId="25881" xr:uid="{00000000-0005-0000-0000-0000030C0000}"/>
    <cellStyle name="Dezimal 6 5" xfId="3570" xr:uid="{00000000-0005-0000-0000-0000040C0000}"/>
    <cellStyle name="Dezimal 6 5 2" xfId="6683" xr:uid="{00000000-0005-0000-0000-0000050C0000}"/>
    <cellStyle name="Dezimal 6 5 2 2" xfId="12332" xr:uid="{00000000-0005-0000-0000-0000060C0000}"/>
    <cellStyle name="Dezimal 6 5 2 2 2" xfId="23628" xr:uid="{00000000-0005-0000-0000-0000070C0000}"/>
    <cellStyle name="Dezimal 6 5 2 2 2 2" xfId="57516" xr:uid="{00000000-0005-0000-0000-0000080C0000}"/>
    <cellStyle name="Dezimal 6 5 2 2 3" xfId="46220" xr:uid="{00000000-0005-0000-0000-0000090C0000}"/>
    <cellStyle name="Dezimal 6 5 2 2 4" xfId="34924" xr:uid="{00000000-0005-0000-0000-00000A0C0000}"/>
    <cellStyle name="Dezimal 6 5 2 3" xfId="17980" xr:uid="{00000000-0005-0000-0000-00000B0C0000}"/>
    <cellStyle name="Dezimal 6 5 2 3 2" xfId="51868" xr:uid="{00000000-0005-0000-0000-00000C0C0000}"/>
    <cellStyle name="Dezimal 6 5 2 4" xfId="40572" xr:uid="{00000000-0005-0000-0000-00000D0C0000}"/>
    <cellStyle name="Dezimal 6 5 2 5" xfId="29276" xr:uid="{00000000-0005-0000-0000-00000E0C0000}"/>
    <cellStyle name="Dezimal 6 5 3" xfId="9508" xr:uid="{00000000-0005-0000-0000-00000F0C0000}"/>
    <cellStyle name="Dezimal 6 5 3 2" xfId="20804" xr:uid="{00000000-0005-0000-0000-0000100C0000}"/>
    <cellStyle name="Dezimal 6 5 3 2 2" xfId="54692" xr:uid="{00000000-0005-0000-0000-0000110C0000}"/>
    <cellStyle name="Dezimal 6 5 3 3" xfId="43396" xr:uid="{00000000-0005-0000-0000-0000120C0000}"/>
    <cellStyle name="Dezimal 6 5 3 4" xfId="32100" xr:uid="{00000000-0005-0000-0000-0000130C0000}"/>
    <cellStyle name="Dezimal 6 5 4" xfId="15156" xr:uid="{00000000-0005-0000-0000-0000140C0000}"/>
    <cellStyle name="Dezimal 6 5 4 2" xfId="49044" xr:uid="{00000000-0005-0000-0000-0000150C0000}"/>
    <cellStyle name="Dezimal 6 5 5" xfId="37748" xr:uid="{00000000-0005-0000-0000-0000160C0000}"/>
    <cellStyle name="Dezimal 6 5 6" xfId="26452" xr:uid="{00000000-0005-0000-0000-0000170C0000}"/>
    <cellStyle name="Dezimal 6 6" xfId="5611" xr:uid="{00000000-0005-0000-0000-0000180C0000}"/>
    <cellStyle name="Dezimal 6 6 2" xfId="11261" xr:uid="{00000000-0005-0000-0000-0000190C0000}"/>
    <cellStyle name="Dezimal 6 6 2 2" xfId="22557" xr:uid="{00000000-0005-0000-0000-00001A0C0000}"/>
    <cellStyle name="Dezimal 6 6 2 2 2" xfId="56445" xr:uid="{00000000-0005-0000-0000-00001B0C0000}"/>
    <cellStyle name="Dezimal 6 6 2 3" xfId="45149" xr:uid="{00000000-0005-0000-0000-00001C0C0000}"/>
    <cellStyle name="Dezimal 6 6 2 4" xfId="33853" xr:uid="{00000000-0005-0000-0000-00001D0C0000}"/>
    <cellStyle name="Dezimal 6 6 3" xfId="16909" xr:uid="{00000000-0005-0000-0000-00001E0C0000}"/>
    <cellStyle name="Dezimal 6 6 3 2" xfId="50797" xr:uid="{00000000-0005-0000-0000-00001F0C0000}"/>
    <cellStyle name="Dezimal 6 6 4" xfId="39501" xr:uid="{00000000-0005-0000-0000-0000200C0000}"/>
    <cellStyle name="Dezimal 6 6 5" xfId="28205" xr:uid="{00000000-0005-0000-0000-0000210C0000}"/>
    <cellStyle name="Dezimal 6 7" xfId="8437" xr:uid="{00000000-0005-0000-0000-0000220C0000}"/>
    <cellStyle name="Dezimal 6 7 2" xfId="19733" xr:uid="{00000000-0005-0000-0000-0000230C0000}"/>
    <cellStyle name="Dezimal 6 7 2 2" xfId="53621" xr:uid="{00000000-0005-0000-0000-0000240C0000}"/>
    <cellStyle name="Dezimal 6 7 3" xfId="42325" xr:uid="{00000000-0005-0000-0000-0000250C0000}"/>
    <cellStyle name="Dezimal 6 7 4" xfId="31029" xr:uid="{00000000-0005-0000-0000-0000260C0000}"/>
    <cellStyle name="Dezimal 6 8" xfId="14085" xr:uid="{00000000-0005-0000-0000-0000270C0000}"/>
    <cellStyle name="Dezimal 6 8 2" xfId="47973" xr:uid="{00000000-0005-0000-0000-0000280C0000}"/>
    <cellStyle name="Dezimal 6 9" xfId="36677" xr:uid="{00000000-0005-0000-0000-0000290C0000}"/>
    <cellStyle name="Dezimal 7" xfId="1504" xr:uid="{00000000-0005-0000-0000-00002A0C0000}"/>
    <cellStyle name="Dezimal 7 10" xfId="36693" xr:uid="{00000000-0005-0000-0000-00002B0C0000}"/>
    <cellStyle name="Dezimal 7 11" xfId="25397" xr:uid="{00000000-0005-0000-0000-00002C0C0000}"/>
    <cellStyle name="Dezimal 7 2" xfId="2743" xr:uid="{00000000-0005-0000-0000-00002D0C0000}"/>
    <cellStyle name="Dezimal 7 2 2" xfId="3245" xr:uid="{00000000-0005-0000-0000-00002E0C0000}"/>
    <cellStyle name="Dezimal 7 2 2 2" xfId="6373" xr:uid="{00000000-0005-0000-0000-00002F0C0000}"/>
    <cellStyle name="Dezimal 7 2 2 2 2" xfId="12023" xr:uid="{00000000-0005-0000-0000-0000300C0000}"/>
    <cellStyle name="Dezimal 7 2 2 2 2 2" xfId="23319" xr:uid="{00000000-0005-0000-0000-0000310C0000}"/>
    <cellStyle name="Dezimal 7 2 2 2 2 2 2" xfId="57207" xr:uid="{00000000-0005-0000-0000-0000320C0000}"/>
    <cellStyle name="Dezimal 7 2 2 2 2 3" xfId="45911" xr:uid="{00000000-0005-0000-0000-0000330C0000}"/>
    <cellStyle name="Dezimal 7 2 2 2 2 4" xfId="34615" xr:uid="{00000000-0005-0000-0000-0000340C0000}"/>
    <cellStyle name="Dezimal 7 2 2 2 3" xfId="17671" xr:uid="{00000000-0005-0000-0000-0000350C0000}"/>
    <cellStyle name="Dezimal 7 2 2 2 3 2" xfId="51559" xr:uid="{00000000-0005-0000-0000-0000360C0000}"/>
    <cellStyle name="Dezimal 7 2 2 2 4" xfId="40263" xr:uid="{00000000-0005-0000-0000-0000370C0000}"/>
    <cellStyle name="Dezimal 7 2 2 2 5" xfId="28967" xr:uid="{00000000-0005-0000-0000-0000380C0000}"/>
    <cellStyle name="Dezimal 7 2 2 3" xfId="9199" xr:uid="{00000000-0005-0000-0000-0000390C0000}"/>
    <cellStyle name="Dezimal 7 2 2 3 2" xfId="20495" xr:uid="{00000000-0005-0000-0000-00003A0C0000}"/>
    <cellStyle name="Dezimal 7 2 2 3 2 2" xfId="54383" xr:uid="{00000000-0005-0000-0000-00003B0C0000}"/>
    <cellStyle name="Dezimal 7 2 2 3 3" xfId="43087" xr:uid="{00000000-0005-0000-0000-00003C0C0000}"/>
    <cellStyle name="Dezimal 7 2 2 3 4" xfId="31791" xr:uid="{00000000-0005-0000-0000-00003D0C0000}"/>
    <cellStyle name="Dezimal 7 2 2 4" xfId="14847" xr:uid="{00000000-0005-0000-0000-00003E0C0000}"/>
    <cellStyle name="Dezimal 7 2 2 4 2" xfId="48735" xr:uid="{00000000-0005-0000-0000-00003F0C0000}"/>
    <cellStyle name="Dezimal 7 2 2 5" xfId="37439" xr:uid="{00000000-0005-0000-0000-0000400C0000}"/>
    <cellStyle name="Dezimal 7 2 2 6" xfId="26143" xr:uid="{00000000-0005-0000-0000-0000410C0000}"/>
    <cellStyle name="Dezimal 7 2 3" xfId="4133" xr:uid="{00000000-0005-0000-0000-0000420C0000}"/>
    <cellStyle name="Dezimal 7 2 3 2" xfId="7127" xr:uid="{00000000-0005-0000-0000-0000430C0000}"/>
    <cellStyle name="Dezimal 7 2 3 2 2" xfId="12776" xr:uid="{00000000-0005-0000-0000-0000440C0000}"/>
    <cellStyle name="Dezimal 7 2 3 2 2 2" xfId="24072" xr:uid="{00000000-0005-0000-0000-0000450C0000}"/>
    <cellStyle name="Dezimal 7 2 3 2 2 2 2" xfId="57960" xr:uid="{00000000-0005-0000-0000-0000460C0000}"/>
    <cellStyle name="Dezimal 7 2 3 2 2 3" xfId="46664" xr:uid="{00000000-0005-0000-0000-0000470C0000}"/>
    <cellStyle name="Dezimal 7 2 3 2 2 4" xfId="35368" xr:uid="{00000000-0005-0000-0000-0000480C0000}"/>
    <cellStyle name="Dezimal 7 2 3 2 3" xfId="18424" xr:uid="{00000000-0005-0000-0000-0000490C0000}"/>
    <cellStyle name="Dezimal 7 2 3 2 3 2" xfId="52312" xr:uid="{00000000-0005-0000-0000-00004A0C0000}"/>
    <cellStyle name="Dezimal 7 2 3 2 4" xfId="41016" xr:uid="{00000000-0005-0000-0000-00004B0C0000}"/>
    <cellStyle name="Dezimal 7 2 3 2 5" xfId="29720" xr:uid="{00000000-0005-0000-0000-00004C0C0000}"/>
    <cellStyle name="Dezimal 7 2 3 3" xfId="9952" xr:uid="{00000000-0005-0000-0000-00004D0C0000}"/>
    <cellStyle name="Dezimal 7 2 3 3 2" xfId="21248" xr:uid="{00000000-0005-0000-0000-00004E0C0000}"/>
    <cellStyle name="Dezimal 7 2 3 3 2 2" xfId="55136" xr:uid="{00000000-0005-0000-0000-00004F0C0000}"/>
    <cellStyle name="Dezimal 7 2 3 3 3" xfId="43840" xr:uid="{00000000-0005-0000-0000-0000500C0000}"/>
    <cellStyle name="Dezimal 7 2 3 3 4" xfId="32544" xr:uid="{00000000-0005-0000-0000-0000510C0000}"/>
    <cellStyle name="Dezimal 7 2 3 4" xfId="15600" xr:uid="{00000000-0005-0000-0000-0000520C0000}"/>
    <cellStyle name="Dezimal 7 2 3 4 2" xfId="49488" xr:uid="{00000000-0005-0000-0000-0000530C0000}"/>
    <cellStyle name="Dezimal 7 2 3 5" xfId="38192" xr:uid="{00000000-0005-0000-0000-0000540C0000}"/>
    <cellStyle name="Dezimal 7 2 3 6" xfId="26896" xr:uid="{00000000-0005-0000-0000-0000550C0000}"/>
    <cellStyle name="Dezimal 7 2 4" xfId="5873" xr:uid="{00000000-0005-0000-0000-0000560C0000}"/>
    <cellStyle name="Dezimal 7 2 4 2" xfId="11523" xr:uid="{00000000-0005-0000-0000-0000570C0000}"/>
    <cellStyle name="Dezimal 7 2 4 2 2" xfId="22819" xr:uid="{00000000-0005-0000-0000-0000580C0000}"/>
    <cellStyle name="Dezimal 7 2 4 2 2 2" xfId="56707" xr:uid="{00000000-0005-0000-0000-0000590C0000}"/>
    <cellStyle name="Dezimal 7 2 4 2 3" xfId="45411" xr:uid="{00000000-0005-0000-0000-00005A0C0000}"/>
    <cellStyle name="Dezimal 7 2 4 2 4" xfId="34115" xr:uid="{00000000-0005-0000-0000-00005B0C0000}"/>
    <cellStyle name="Dezimal 7 2 4 3" xfId="17171" xr:uid="{00000000-0005-0000-0000-00005C0C0000}"/>
    <cellStyle name="Dezimal 7 2 4 3 2" xfId="51059" xr:uid="{00000000-0005-0000-0000-00005D0C0000}"/>
    <cellStyle name="Dezimal 7 2 4 4" xfId="39763" xr:uid="{00000000-0005-0000-0000-00005E0C0000}"/>
    <cellStyle name="Dezimal 7 2 4 5" xfId="28467" xr:uid="{00000000-0005-0000-0000-00005F0C0000}"/>
    <cellStyle name="Dezimal 7 2 5" xfId="8699" xr:uid="{00000000-0005-0000-0000-0000600C0000}"/>
    <cellStyle name="Dezimal 7 2 5 2" xfId="19995" xr:uid="{00000000-0005-0000-0000-0000610C0000}"/>
    <cellStyle name="Dezimal 7 2 5 2 2" xfId="53883" xr:uid="{00000000-0005-0000-0000-0000620C0000}"/>
    <cellStyle name="Dezimal 7 2 5 3" xfId="42587" xr:uid="{00000000-0005-0000-0000-0000630C0000}"/>
    <cellStyle name="Dezimal 7 2 5 4" xfId="31291" xr:uid="{00000000-0005-0000-0000-0000640C0000}"/>
    <cellStyle name="Dezimal 7 2 6" xfId="14347" xr:uid="{00000000-0005-0000-0000-0000650C0000}"/>
    <cellStyle name="Dezimal 7 2 6 2" xfId="48235" xr:uid="{00000000-0005-0000-0000-0000660C0000}"/>
    <cellStyle name="Dezimal 7 2 7" xfId="36939" xr:uid="{00000000-0005-0000-0000-0000670C0000}"/>
    <cellStyle name="Dezimal 7 2 8" xfId="25643" xr:uid="{00000000-0005-0000-0000-0000680C0000}"/>
    <cellStyle name="Dezimal 7 3" xfId="2999" xr:uid="{00000000-0005-0000-0000-0000690C0000}"/>
    <cellStyle name="Dezimal 7 3 2" xfId="4132" xr:uid="{00000000-0005-0000-0000-00006A0C0000}"/>
    <cellStyle name="Dezimal 7 3 2 2" xfId="7126" xr:uid="{00000000-0005-0000-0000-00006B0C0000}"/>
    <cellStyle name="Dezimal 7 3 2 2 2" xfId="12775" xr:uid="{00000000-0005-0000-0000-00006C0C0000}"/>
    <cellStyle name="Dezimal 7 3 2 2 2 2" xfId="24071" xr:uid="{00000000-0005-0000-0000-00006D0C0000}"/>
    <cellStyle name="Dezimal 7 3 2 2 2 2 2" xfId="57959" xr:uid="{00000000-0005-0000-0000-00006E0C0000}"/>
    <cellStyle name="Dezimal 7 3 2 2 2 3" xfId="46663" xr:uid="{00000000-0005-0000-0000-00006F0C0000}"/>
    <cellStyle name="Dezimal 7 3 2 2 2 4" xfId="35367" xr:uid="{00000000-0005-0000-0000-0000700C0000}"/>
    <cellStyle name="Dezimal 7 3 2 2 3" xfId="18423" xr:uid="{00000000-0005-0000-0000-0000710C0000}"/>
    <cellStyle name="Dezimal 7 3 2 2 3 2" xfId="52311" xr:uid="{00000000-0005-0000-0000-0000720C0000}"/>
    <cellStyle name="Dezimal 7 3 2 2 4" xfId="41015" xr:uid="{00000000-0005-0000-0000-0000730C0000}"/>
    <cellStyle name="Dezimal 7 3 2 2 5" xfId="29719" xr:uid="{00000000-0005-0000-0000-0000740C0000}"/>
    <cellStyle name="Dezimal 7 3 2 3" xfId="9951" xr:uid="{00000000-0005-0000-0000-0000750C0000}"/>
    <cellStyle name="Dezimal 7 3 2 3 2" xfId="21247" xr:uid="{00000000-0005-0000-0000-0000760C0000}"/>
    <cellStyle name="Dezimal 7 3 2 3 2 2" xfId="55135" xr:uid="{00000000-0005-0000-0000-0000770C0000}"/>
    <cellStyle name="Dezimal 7 3 2 3 3" xfId="43839" xr:uid="{00000000-0005-0000-0000-0000780C0000}"/>
    <cellStyle name="Dezimal 7 3 2 3 4" xfId="32543" xr:uid="{00000000-0005-0000-0000-0000790C0000}"/>
    <cellStyle name="Dezimal 7 3 2 4" xfId="15599" xr:uid="{00000000-0005-0000-0000-00007A0C0000}"/>
    <cellStyle name="Dezimal 7 3 2 4 2" xfId="49487" xr:uid="{00000000-0005-0000-0000-00007B0C0000}"/>
    <cellStyle name="Dezimal 7 3 2 5" xfId="38191" xr:uid="{00000000-0005-0000-0000-00007C0C0000}"/>
    <cellStyle name="Dezimal 7 3 2 6" xfId="26895" xr:uid="{00000000-0005-0000-0000-00007D0C0000}"/>
    <cellStyle name="Dezimal 7 3 3" xfId="6127" xr:uid="{00000000-0005-0000-0000-00007E0C0000}"/>
    <cellStyle name="Dezimal 7 3 3 2" xfId="11777" xr:uid="{00000000-0005-0000-0000-00007F0C0000}"/>
    <cellStyle name="Dezimal 7 3 3 2 2" xfId="23073" xr:uid="{00000000-0005-0000-0000-0000800C0000}"/>
    <cellStyle name="Dezimal 7 3 3 2 2 2" xfId="56961" xr:uid="{00000000-0005-0000-0000-0000810C0000}"/>
    <cellStyle name="Dezimal 7 3 3 2 3" xfId="45665" xr:uid="{00000000-0005-0000-0000-0000820C0000}"/>
    <cellStyle name="Dezimal 7 3 3 2 4" xfId="34369" xr:uid="{00000000-0005-0000-0000-0000830C0000}"/>
    <cellStyle name="Dezimal 7 3 3 3" xfId="17425" xr:uid="{00000000-0005-0000-0000-0000840C0000}"/>
    <cellStyle name="Dezimal 7 3 3 3 2" xfId="51313" xr:uid="{00000000-0005-0000-0000-0000850C0000}"/>
    <cellStyle name="Dezimal 7 3 3 4" xfId="40017" xr:uid="{00000000-0005-0000-0000-0000860C0000}"/>
    <cellStyle name="Dezimal 7 3 3 5" xfId="28721" xr:uid="{00000000-0005-0000-0000-0000870C0000}"/>
    <cellStyle name="Dezimal 7 3 4" xfId="8953" xr:uid="{00000000-0005-0000-0000-0000880C0000}"/>
    <cellStyle name="Dezimal 7 3 4 2" xfId="20249" xr:uid="{00000000-0005-0000-0000-0000890C0000}"/>
    <cellStyle name="Dezimal 7 3 4 2 2" xfId="54137" xr:uid="{00000000-0005-0000-0000-00008A0C0000}"/>
    <cellStyle name="Dezimal 7 3 4 3" xfId="42841" xr:uid="{00000000-0005-0000-0000-00008B0C0000}"/>
    <cellStyle name="Dezimal 7 3 4 4" xfId="31545" xr:uid="{00000000-0005-0000-0000-00008C0C0000}"/>
    <cellStyle name="Dezimal 7 3 5" xfId="14601" xr:uid="{00000000-0005-0000-0000-00008D0C0000}"/>
    <cellStyle name="Dezimal 7 3 5 2" xfId="48489" xr:uid="{00000000-0005-0000-0000-00008E0C0000}"/>
    <cellStyle name="Dezimal 7 3 6" xfId="37193" xr:uid="{00000000-0005-0000-0000-00008F0C0000}"/>
    <cellStyle name="Dezimal 7 3 7" xfId="25897" xr:uid="{00000000-0005-0000-0000-0000900C0000}"/>
    <cellStyle name="Dezimal 7 4" xfId="3974" xr:uid="{00000000-0005-0000-0000-0000910C0000}"/>
    <cellStyle name="Dezimal 7 4 2" xfId="7085" xr:uid="{00000000-0005-0000-0000-0000920C0000}"/>
    <cellStyle name="Dezimal 7 4 2 2" xfId="12734" xr:uid="{00000000-0005-0000-0000-0000930C0000}"/>
    <cellStyle name="Dezimal 7 4 2 2 2" xfId="24030" xr:uid="{00000000-0005-0000-0000-0000940C0000}"/>
    <cellStyle name="Dezimal 7 4 2 2 2 2" xfId="57918" xr:uid="{00000000-0005-0000-0000-0000950C0000}"/>
    <cellStyle name="Dezimal 7 4 2 2 3" xfId="46622" xr:uid="{00000000-0005-0000-0000-0000960C0000}"/>
    <cellStyle name="Dezimal 7 4 2 2 4" xfId="35326" xr:uid="{00000000-0005-0000-0000-0000970C0000}"/>
    <cellStyle name="Dezimal 7 4 2 3" xfId="18382" xr:uid="{00000000-0005-0000-0000-0000980C0000}"/>
    <cellStyle name="Dezimal 7 4 2 3 2" xfId="52270" xr:uid="{00000000-0005-0000-0000-0000990C0000}"/>
    <cellStyle name="Dezimal 7 4 2 4" xfId="40974" xr:uid="{00000000-0005-0000-0000-00009A0C0000}"/>
    <cellStyle name="Dezimal 7 4 2 5" xfId="29678" xr:uid="{00000000-0005-0000-0000-00009B0C0000}"/>
    <cellStyle name="Dezimal 7 4 3" xfId="9910" xr:uid="{00000000-0005-0000-0000-00009C0C0000}"/>
    <cellStyle name="Dezimal 7 4 3 2" xfId="21206" xr:uid="{00000000-0005-0000-0000-00009D0C0000}"/>
    <cellStyle name="Dezimal 7 4 3 2 2" xfId="55094" xr:uid="{00000000-0005-0000-0000-00009E0C0000}"/>
    <cellStyle name="Dezimal 7 4 3 3" xfId="43798" xr:uid="{00000000-0005-0000-0000-00009F0C0000}"/>
    <cellStyle name="Dezimal 7 4 3 4" xfId="32502" xr:uid="{00000000-0005-0000-0000-0000A00C0000}"/>
    <cellStyle name="Dezimal 7 4 4" xfId="15558" xr:uid="{00000000-0005-0000-0000-0000A10C0000}"/>
    <cellStyle name="Dezimal 7 4 4 2" xfId="49446" xr:uid="{00000000-0005-0000-0000-0000A20C0000}"/>
    <cellStyle name="Dezimal 7 4 5" xfId="38150" xr:uid="{00000000-0005-0000-0000-0000A30C0000}"/>
    <cellStyle name="Dezimal 7 4 6" xfId="26854" xr:uid="{00000000-0005-0000-0000-0000A40C0000}"/>
    <cellStyle name="Dezimal 7 5" xfId="5032" xr:uid="{00000000-0005-0000-0000-0000A50C0000}"/>
    <cellStyle name="Dezimal 7 5 2" xfId="7858" xr:uid="{00000000-0005-0000-0000-0000A60C0000}"/>
    <cellStyle name="Dezimal 7 5 2 2" xfId="13507" xr:uid="{00000000-0005-0000-0000-0000A70C0000}"/>
    <cellStyle name="Dezimal 7 5 2 2 2" xfId="24803" xr:uid="{00000000-0005-0000-0000-0000A80C0000}"/>
    <cellStyle name="Dezimal 7 5 2 2 2 2" xfId="58691" xr:uid="{00000000-0005-0000-0000-0000A90C0000}"/>
    <cellStyle name="Dezimal 7 5 2 2 3" xfId="47395" xr:uid="{00000000-0005-0000-0000-0000AA0C0000}"/>
    <cellStyle name="Dezimal 7 5 2 2 4" xfId="36099" xr:uid="{00000000-0005-0000-0000-0000AB0C0000}"/>
    <cellStyle name="Dezimal 7 5 2 3" xfId="19155" xr:uid="{00000000-0005-0000-0000-0000AC0C0000}"/>
    <cellStyle name="Dezimal 7 5 2 3 2" xfId="53043" xr:uid="{00000000-0005-0000-0000-0000AD0C0000}"/>
    <cellStyle name="Dezimal 7 5 2 4" xfId="41747" xr:uid="{00000000-0005-0000-0000-0000AE0C0000}"/>
    <cellStyle name="Dezimal 7 5 2 5" xfId="30451" xr:uid="{00000000-0005-0000-0000-0000AF0C0000}"/>
    <cellStyle name="Dezimal 7 5 3" xfId="10683" xr:uid="{00000000-0005-0000-0000-0000B00C0000}"/>
    <cellStyle name="Dezimal 7 5 3 2" xfId="21979" xr:uid="{00000000-0005-0000-0000-0000B10C0000}"/>
    <cellStyle name="Dezimal 7 5 3 2 2" xfId="55867" xr:uid="{00000000-0005-0000-0000-0000B20C0000}"/>
    <cellStyle name="Dezimal 7 5 3 3" xfId="44571" xr:uid="{00000000-0005-0000-0000-0000B30C0000}"/>
    <cellStyle name="Dezimal 7 5 3 4" xfId="33275" xr:uid="{00000000-0005-0000-0000-0000B40C0000}"/>
    <cellStyle name="Dezimal 7 5 4" xfId="16331" xr:uid="{00000000-0005-0000-0000-0000B50C0000}"/>
    <cellStyle name="Dezimal 7 5 4 2" xfId="50219" xr:uid="{00000000-0005-0000-0000-0000B60C0000}"/>
    <cellStyle name="Dezimal 7 5 5" xfId="38923" xr:uid="{00000000-0005-0000-0000-0000B70C0000}"/>
    <cellStyle name="Dezimal 7 5 6" xfId="27627" xr:uid="{00000000-0005-0000-0000-0000B80C0000}"/>
    <cellStyle name="Dezimal 7 6" xfId="3683" xr:uid="{00000000-0005-0000-0000-0000B90C0000}"/>
    <cellStyle name="Dezimal 7 6 2" xfId="6796" xr:uid="{00000000-0005-0000-0000-0000BA0C0000}"/>
    <cellStyle name="Dezimal 7 6 2 2" xfId="12445" xr:uid="{00000000-0005-0000-0000-0000BB0C0000}"/>
    <cellStyle name="Dezimal 7 6 2 2 2" xfId="23741" xr:uid="{00000000-0005-0000-0000-0000BC0C0000}"/>
    <cellStyle name="Dezimal 7 6 2 2 2 2" xfId="57629" xr:uid="{00000000-0005-0000-0000-0000BD0C0000}"/>
    <cellStyle name="Dezimal 7 6 2 2 3" xfId="46333" xr:uid="{00000000-0005-0000-0000-0000BE0C0000}"/>
    <cellStyle name="Dezimal 7 6 2 2 4" xfId="35037" xr:uid="{00000000-0005-0000-0000-0000BF0C0000}"/>
    <cellStyle name="Dezimal 7 6 2 3" xfId="18093" xr:uid="{00000000-0005-0000-0000-0000C00C0000}"/>
    <cellStyle name="Dezimal 7 6 2 3 2" xfId="51981" xr:uid="{00000000-0005-0000-0000-0000C10C0000}"/>
    <cellStyle name="Dezimal 7 6 2 4" xfId="40685" xr:uid="{00000000-0005-0000-0000-0000C20C0000}"/>
    <cellStyle name="Dezimal 7 6 2 5" xfId="29389" xr:uid="{00000000-0005-0000-0000-0000C30C0000}"/>
    <cellStyle name="Dezimal 7 6 3" xfId="9621" xr:uid="{00000000-0005-0000-0000-0000C40C0000}"/>
    <cellStyle name="Dezimal 7 6 3 2" xfId="20917" xr:uid="{00000000-0005-0000-0000-0000C50C0000}"/>
    <cellStyle name="Dezimal 7 6 3 2 2" xfId="54805" xr:uid="{00000000-0005-0000-0000-0000C60C0000}"/>
    <cellStyle name="Dezimal 7 6 3 3" xfId="43509" xr:uid="{00000000-0005-0000-0000-0000C70C0000}"/>
    <cellStyle name="Dezimal 7 6 3 4" xfId="32213" xr:uid="{00000000-0005-0000-0000-0000C80C0000}"/>
    <cellStyle name="Dezimal 7 6 4" xfId="15269" xr:uid="{00000000-0005-0000-0000-0000C90C0000}"/>
    <cellStyle name="Dezimal 7 6 4 2" xfId="49157" xr:uid="{00000000-0005-0000-0000-0000CA0C0000}"/>
    <cellStyle name="Dezimal 7 6 5" xfId="37861" xr:uid="{00000000-0005-0000-0000-0000CB0C0000}"/>
    <cellStyle name="Dezimal 7 6 6" xfId="26565" xr:uid="{00000000-0005-0000-0000-0000CC0C0000}"/>
    <cellStyle name="Dezimal 7 7" xfId="5627" xr:uid="{00000000-0005-0000-0000-0000CD0C0000}"/>
    <cellStyle name="Dezimal 7 7 2" xfId="11277" xr:uid="{00000000-0005-0000-0000-0000CE0C0000}"/>
    <cellStyle name="Dezimal 7 7 2 2" xfId="22573" xr:uid="{00000000-0005-0000-0000-0000CF0C0000}"/>
    <cellStyle name="Dezimal 7 7 2 2 2" xfId="56461" xr:uid="{00000000-0005-0000-0000-0000D00C0000}"/>
    <cellStyle name="Dezimal 7 7 2 3" xfId="45165" xr:uid="{00000000-0005-0000-0000-0000D10C0000}"/>
    <cellStyle name="Dezimal 7 7 2 4" xfId="33869" xr:uid="{00000000-0005-0000-0000-0000D20C0000}"/>
    <cellStyle name="Dezimal 7 7 3" xfId="16925" xr:uid="{00000000-0005-0000-0000-0000D30C0000}"/>
    <cellStyle name="Dezimal 7 7 3 2" xfId="50813" xr:uid="{00000000-0005-0000-0000-0000D40C0000}"/>
    <cellStyle name="Dezimal 7 7 4" xfId="39517" xr:uid="{00000000-0005-0000-0000-0000D50C0000}"/>
    <cellStyle name="Dezimal 7 7 5" xfId="28221" xr:uid="{00000000-0005-0000-0000-0000D60C0000}"/>
    <cellStyle name="Dezimal 7 8" xfId="8453" xr:uid="{00000000-0005-0000-0000-0000D70C0000}"/>
    <cellStyle name="Dezimal 7 8 2" xfId="19749" xr:uid="{00000000-0005-0000-0000-0000D80C0000}"/>
    <cellStyle name="Dezimal 7 8 2 2" xfId="53637" xr:uid="{00000000-0005-0000-0000-0000D90C0000}"/>
    <cellStyle name="Dezimal 7 8 3" xfId="42341" xr:uid="{00000000-0005-0000-0000-0000DA0C0000}"/>
    <cellStyle name="Dezimal 7 8 4" xfId="31045" xr:uid="{00000000-0005-0000-0000-0000DB0C0000}"/>
    <cellStyle name="Dezimal 7 9" xfId="14101" xr:uid="{00000000-0005-0000-0000-0000DC0C0000}"/>
    <cellStyle name="Dezimal 7 9 2" xfId="47989" xr:uid="{00000000-0005-0000-0000-0000DD0C0000}"/>
    <cellStyle name="Eingabe 2" xfId="170" xr:uid="{00000000-0005-0000-0000-0000DE0C0000}"/>
    <cellStyle name="Eingabe 2 2" xfId="417" xr:uid="{00000000-0005-0000-0000-0000DF0C0000}"/>
    <cellStyle name="Eingabe 2 2 2" xfId="604" xr:uid="{00000000-0005-0000-0000-0000E00C0000}"/>
    <cellStyle name="Eingabe 2 2 2 2" xfId="1841" xr:uid="{00000000-0005-0000-0000-0000E10C0000}"/>
    <cellStyle name="Eingabe 2 2 3" xfId="926" xr:uid="{00000000-0005-0000-0000-0000E20C0000}"/>
    <cellStyle name="Eingabe 2 2 3 2" xfId="2114" xr:uid="{00000000-0005-0000-0000-0000E30C0000}"/>
    <cellStyle name="Eingabe 2 2 4" xfId="927" xr:uid="{00000000-0005-0000-0000-0000E40C0000}"/>
    <cellStyle name="Eingabe 2 2 4 2" xfId="2115" xr:uid="{00000000-0005-0000-0000-0000E50C0000}"/>
    <cellStyle name="Eingabe 2 2 5" xfId="928" xr:uid="{00000000-0005-0000-0000-0000E60C0000}"/>
    <cellStyle name="Eingabe 2 2 5 2" xfId="2116" xr:uid="{00000000-0005-0000-0000-0000E70C0000}"/>
    <cellStyle name="Eingabe 2 2 6" xfId="793" xr:uid="{00000000-0005-0000-0000-0000E80C0000}"/>
    <cellStyle name="Eingabe 2 3" xfId="474" xr:uid="{00000000-0005-0000-0000-0000E90C0000}"/>
    <cellStyle name="Eingabe 2 3 2" xfId="658" xr:uid="{00000000-0005-0000-0000-0000EA0C0000}"/>
    <cellStyle name="Eingabe 2 3 2 2" xfId="1894" xr:uid="{00000000-0005-0000-0000-0000EB0C0000}"/>
    <cellStyle name="Eingabe 2 3 3" xfId="929" xr:uid="{00000000-0005-0000-0000-0000EC0C0000}"/>
    <cellStyle name="Eingabe 2 3 3 2" xfId="2117" xr:uid="{00000000-0005-0000-0000-0000ED0C0000}"/>
    <cellStyle name="Eingabe 2 3 4" xfId="930" xr:uid="{00000000-0005-0000-0000-0000EE0C0000}"/>
    <cellStyle name="Eingabe 2 3 4 2" xfId="2118" xr:uid="{00000000-0005-0000-0000-0000EF0C0000}"/>
    <cellStyle name="Eingabe 2 3 5" xfId="931" xr:uid="{00000000-0005-0000-0000-0000F00C0000}"/>
    <cellStyle name="Eingabe 2 3 5 2" xfId="2119" xr:uid="{00000000-0005-0000-0000-0000F10C0000}"/>
    <cellStyle name="Eingabe 2 3 6" xfId="1724" xr:uid="{00000000-0005-0000-0000-0000F20C0000}"/>
    <cellStyle name="Eingabe 2 4" xfId="300" xr:uid="{00000000-0005-0000-0000-0000F30C0000}"/>
    <cellStyle name="Eingabe 2 4 2" xfId="932" xr:uid="{00000000-0005-0000-0000-0000F40C0000}"/>
    <cellStyle name="Eingabe 2 4 2 2" xfId="2120" xr:uid="{00000000-0005-0000-0000-0000F50C0000}"/>
    <cellStyle name="Eingabe 2 4 3" xfId="1628" xr:uid="{00000000-0005-0000-0000-0000F60C0000}"/>
    <cellStyle name="Eingabe 2 5" xfId="933" xr:uid="{00000000-0005-0000-0000-0000F70C0000}"/>
    <cellStyle name="Eingabe 2 5 2" xfId="2121" xr:uid="{00000000-0005-0000-0000-0000F80C0000}"/>
    <cellStyle name="Eingabe 2 6" xfId="934" xr:uid="{00000000-0005-0000-0000-0000F90C0000}"/>
    <cellStyle name="Eingabe 2 6 2" xfId="2122" xr:uid="{00000000-0005-0000-0000-0000FA0C0000}"/>
    <cellStyle name="Eingabe 2 7" xfId="935" xr:uid="{00000000-0005-0000-0000-0000FB0C0000}"/>
    <cellStyle name="Eingabe 2 7 2" xfId="2123" xr:uid="{00000000-0005-0000-0000-0000FC0C0000}"/>
    <cellStyle name="Eingabe 2 8" xfId="4135" xr:uid="{00000000-0005-0000-0000-0000FD0C0000}"/>
    <cellStyle name="Eingabe 2 9" xfId="4134" xr:uid="{00000000-0005-0000-0000-0000FE0C0000}"/>
    <cellStyle name="Eingabe 2_Daten" xfId="4136" xr:uid="{00000000-0005-0000-0000-0000FF0C0000}"/>
    <cellStyle name="Eingabe 3" xfId="374" xr:uid="{00000000-0005-0000-0000-0000000D0000}"/>
    <cellStyle name="Eingabe 3 2" xfId="562" xr:uid="{00000000-0005-0000-0000-0000010D0000}"/>
    <cellStyle name="Eingabe 3 2 2" xfId="1801" xr:uid="{00000000-0005-0000-0000-0000020D0000}"/>
    <cellStyle name="Eingabe 3 3" xfId="936" xr:uid="{00000000-0005-0000-0000-0000030D0000}"/>
    <cellStyle name="Eingabe 3 3 2" xfId="2124" xr:uid="{00000000-0005-0000-0000-0000040D0000}"/>
    <cellStyle name="Eingabe 3 4" xfId="937" xr:uid="{00000000-0005-0000-0000-0000050D0000}"/>
    <cellStyle name="Eingabe 3 4 2" xfId="2125" xr:uid="{00000000-0005-0000-0000-0000060D0000}"/>
    <cellStyle name="Eingabe 3 5" xfId="938" xr:uid="{00000000-0005-0000-0000-0000070D0000}"/>
    <cellStyle name="Eingabe 3 5 2" xfId="2126" xr:uid="{00000000-0005-0000-0000-0000080D0000}"/>
    <cellStyle name="Eingabe 3 6" xfId="756" xr:uid="{00000000-0005-0000-0000-0000090D0000}"/>
    <cellStyle name="Eingabe 4" xfId="444" xr:uid="{00000000-0005-0000-0000-00000A0D0000}"/>
    <cellStyle name="Eingabe 4 2" xfId="629" xr:uid="{00000000-0005-0000-0000-00000B0D0000}"/>
    <cellStyle name="Eingabe 4 2 2" xfId="1865" xr:uid="{00000000-0005-0000-0000-00000C0D0000}"/>
    <cellStyle name="Eingabe 4 3" xfId="939" xr:uid="{00000000-0005-0000-0000-00000D0D0000}"/>
    <cellStyle name="Eingabe 4 3 2" xfId="2127" xr:uid="{00000000-0005-0000-0000-00000E0D0000}"/>
    <cellStyle name="Eingabe 4 4" xfId="940" xr:uid="{00000000-0005-0000-0000-00000F0D0000}"/>
    <cellStyle name="Eingabe 4 4 2" xfId="2128" xr:uid="{00000000-0005-0000-0000-0000100D0000}"/>
    <cellStyle name="Eingabe 4 5" xfId="941" xr:uid="{00000000-0005-0000-0000-0000110D0000}"/>
    <cellStyle name="Eingabe 4 5 2" xfId="2129" xr:uid="{00000000-0005-0000-0000-0000120D0000}"/>
    <cellStyle name="Eingabe 4 6" xfId="1695" xr:uid="{00000000-0005-0000-0000-0000130D0000}"/>
    <cellStyle name="Ergebnis 2" xfId="171" xr:uid="{00000000-0005-0000-0000-0000140D0000}"/>
    <cellStyle name="Ergebnis 2 2" xfId="418" xr:uid="{00000000-0005-0000-0000-0000150D0000}"/>
    <cellStyle name="Ergebnis 2 2 2" xfId="605" xr:uid="{00000000-0005-0000-0000-0000160D0000}"/>
    <cellStyle name="Ergebnis 2 2 2 2" xfId="1842" xr:uid="{00000000-0005-0000-0000-0000170D0000}"/>
    <cellStyle name="Ergebnis 2 2 3" xfId="942" xr:uid="{00000000-0005-0000-0000-0000180D0000}"/>
    <cellStyle name="Ergebnis 2 2 3 2" xfId="2130" xr:uid="{00000000-0005-0000-0000-0000190D0000}"/>
    <cellStyle name="Ergebnis 2 2 4" xfId="943" xr:uid="{00000000-0005-0000-0000-00001A0D0000}"/>
    <cellStyle name="Ergebnis 2 2 4 2" xfId="2131" xr:uid="{00000000-0005-0000-0000-00001B0D0000}"/>
    <cellStyle name="Ergebnis 2 2 5" xfId="944" xr:uid="{00000000-0005-0000-0000-00001C0D0000}"/>
    <cellStyle name="Ergebnis 2 2 5 2" xfId="2132" xr:uid="{00000000-0005-0000-0000-00001D0D0000}"/>
    <cellStyle name="Ergebnis 2 2 6" xfId="794" xr:uid="{00000000-0005-0000-0000-00001E0D0000}"/>
    <cellStyle name="Ergebnis 2 3" xfId="475" xr:uid="{00000000-0005-0000-0000-00001F0D0000}"/>
    <cellStyle name="Ergebnis 2 3 2" xfId="659" xr:uid="{00000000-0005-0000-0000-0000200D0000}"/>
    <cellStyle name="Ergebnis 2 3 2 2" xfId="1895" xr:uid="{00000000-0005-0000-0000-0000210D0000}"/>
    <cellStyle name="Ergebnis 2 3 3" xfId="945" xr:uid="{00000000-0005-0000-0000-0000220D0000}"/>
    <cellStyle name="Ergebnis 2 3 3 2" xfId="2133" xr:uid="{00000000-0005-0000-0000-0000230D0000}"/>
    <cellStyle name="Ergebnis 2 3 4" xfId="946" xr:uid="{00000000-0005-0000-0000-0000240D0000}"/>
    <cellStyle name="Ergebnis 2 3 4 2" xfId="2134" xr:uid="{00000000-0005-0000-0000-0000250D0000}"/>
    <cellStyle name="Ergebnis 2 3 5" xfId="947" xr:uid="{00000000-0005-0000-0000-0000260D0000}"/>
    <cellStyle name="Ergebnis 2 3 5 2" xfId="2135" xr:uid="{00000000-0005-0000-0000-0000270D0000}"/>
    <cellStyle name="Ergebnis 2 3 6" xfId="1725" xr:uid="{00000000-0005-0000-0000-0000280D0000}"/>
    <cellStyle name="Ergebnis 2 4" xfId="236" xr:uid="{00000000-0005-0000-0000-0000290D0000}"/>
    <cellStyle name="Ergebnis 2 4 2" xfId="948" xr:uid="{00000000-0005-0000-0000-00002A0D0000}"/>
    <cellStyle name="Ergebnis 2 4 2 2" xfId="2136" xr:uid="{00000000-0005-0000-0000-00002B0D0000}"/>
    <cellStyle name="Ergebnis 2 4 3" xfId="1579" xr:uid="{00000000-0005-0000-0000-00002C0D0000}"/>
    <cellStyle name="Ergebnis 2 5" xfId="949" xr:uid="{00000000-0005-0000-0000-00002D0D0000}"/>
    <cellStyle name="Ergebnis 2 5 2" xfId="2137" xr:uid="{00000000-0005-0000-0000-00002E0D0000}"/>
    <cellStyle name="Ergebnis 2 6" xfId="950" xr:uid="{00000000-0005-0000-0000-00002F0D0000}"/>
    <cellStyle name="Ergebnis 2 6 2" xfId="2138" xr:uid="{00000000-0005-0000-0000-0000300D0000}"/>
    <cellStyle name="Ergebnis 2 7" xfId="951" xr:uid="{00000000-0005-0000-0000-0000310D0000}"/>
    <cellStyle name="Ergebnis 2 7 2" xfId="2139" xr:uid="{00000000-0005-0000-0000-0000320D0000}"/>
    <cellStyle name="Ergebnis 2 8" xfId="4138" xr:uid="{00000000-0005-0000-0000-0000330D0000}"/>
    <cellStyle name="Ergebnis 2 9" xfId="4137" xr:uid="{00000000-0005-0000-0000-0000340D0000}"/>
    <cellStyle name="Ergebnis 2_Daten" xfId="4139" xr:uid="{00000000-0005-0000-0000-0000350D0000}"/>
    <cellStyle name="Ergebnis 3" xfId="383" xr:uid="{00000000-0005-0000-0000-0000360D0000}"/>
    <cellStyle name="Ergebnis 3 2" xfId="571" xr:uid="{00000000-0005-0000-0000-0000370D0000}"/>
    <cellStyle name="Ergebnis 3 2 2" xfId="1809" xr:uid="{00000000-0005-0000-0000-0000380D0000}"/>
    <cellStyle name="Ergebnis 3 3" xfId="952" xr:uid="{00000000-0005-0000-0000-0000390D0000}"/>
    <cellStyle name="Ergebnis 3 3 2" xfId="2140" xr:uid="{00000000-0005-0000-0000-00003A0D0000}"/>
    <cellStyle name="Ergebnis 3 4" xfId="953" xr:uid="{00000000-0005-0000-0000-00003B0D0000}"/>
    <cellStyle name="Ergebnis 3 4 2" xfId="2141" xr:uid="{00000000-0005-0000-0000-00003C0D0000}"/>
    <cellStyle name="Ergebnis 3 5" xfId="954" xr:uid="{00000000-0005-0000-0000-00003D0D0000}"/>
    <cellStyle name="Ergebnis 3 5 2" xfId="2142" xr:uid="{00000000-0005-0000-0000-00003E0D0000}"/>
    <cellStyle name="Ergebnis 3 6" xfId="764" xr:uid="{00000000-0005-0000-0000-00003F0D0000}"/>
    <cellStyle name="Ergebnis 4" xfId="445" xr:uid="{00000000-0005-0000-0000-0000400D0000}"/>
    <cellStyle name="Ergebnis 4 2" xfId="630" xr:uid="{00000000-0005-0000-0000-0000410D0000}"/>
    <cellStyle name="Ergebnis 4 2 2" xfId="1866" xr:uid="{00000000-0005-0000-0000-0000420D0000}"/>
    <cellStyle name="Ergebnis 4 3" xfId="955" xr:uid="{00000000-0005-0000-0000-0000430D0000}"/>
    <cellStyle name="Ergebnis 4 3 2" xfId="2143" xr:uid="{00000000-0005-0000-0000-0000440D0000}"/>
    <cellStyle name="Ergebnis 4 4" xfId="956" xr:uid="{00000000-0005-0000-0000-0000450D0000}"/>
    <cellStyle name="Ergebnis 4 4 2" xfId="2144" xr:uid="{00000000-0005-0000-0000-0000460D0000}"/>
    <cellStyle name="Ergebnis 4 5" xfId="957" xr:uid="{00000000-0005-0000-0000-0000470D0000}"/>
    <cellStyle name="Ergebnis 4 5 2" xfId="2145" xr:uid="{00000000-0005-0000-0000-0000480D0000}"/>
    <cellStyle name="Ergebnis 4 6" xfId="1696" xr:uid="{00000000-0005-0000-0000-0000490D0000}"/>
    <cellStyle name="Erklärender Text 2" xfId="172" xr:uid="{00000000-0005-0000-0000-00004A0D0000}"/>
    <cellStyle name="Erklärender Text 2 2" xfId="4141" xr:uid="{00000000-0005-0000-0000-00004B0D0000}"/>
    <cellStyle name="Erklärender Text 2 3" xfId="4140" xr:uid="{00000000-0005-0000-0000-00004C0D0000}"/>
    <cellStyle name="Erklärender Text 2_Daten" xfId="4142" xr:uid="{00000000-0005-0000-0000-00004D0D0000}"/>
    <cellStyle name="Euro" xfId="42" xr:uid="{00000000-0005-0000-0000-00004E0D0000}"/>
    <cellStyle name="Euro 2" xfId="126" xr:uid="{00000000-0005-0000-0000-00004F0D0000}"/>
    <cellStyle name="Euro 2 2" xfId="1506" xr:uid="{00000000-0005-0000-0000-0000500D0000}"/>
    <cellStyle name="Euro 2 2 2" xfId="4146" xr:uid="{00000000-0005-0000-0000-0000510D0000}"/>
    <cellStyle name="Euro 2 2 3" xfId="4145" xr:uid="{00000000-0005-0000-0000-0000520D0000}"/>
    <cellStyle name="Euro 2 3" xfId="4144" xr:uid="{00000000-0005-0000-0000-0000530D0000}"/>
    <cellStyle name="Euro 2_Daten" xfId="4147" xr:uid="{00000000-0005-0000-0000-0000540D0000}"/>
    <cellStyle name="Euro 3" xfId="96" xr:uid="{00000000-0005-0000-0000-0000550D0000}"/>
    <cellStyle name="Euro 3 10" xfId="25268" xr:uid="{00000000-0005-0000-0000-0000560D0000}"/>
    <cellStyle name="Euro 3 2" xfId="1507" xr:uid="{00000000-0005-0000-0000-0000570D0000}"/>
    <cellStyle name="Euro 3 2 2" xfId="4148" xr:uid="{00000000-0005-0000-0000-0000580D0000}"/>
    <cellStyle name="Euro 3 2 3" xfId="3425" xr:uid="{00000000-0005-0000-0000-0000590D0000}"/>
    <cellStyle name="Euro 3 2 3 2" xfId="6540" xr:uid="{00000000-0005-0000-0000-00005A0D0000}"/>
    <cellStyle name="Euro 3 2 3 2 2" xfId="12189" xr:uid="{00000000-0005-0000-0000-00005B0D0000}"/>
    <cellStyle name="Euro 3 2 3 2 2 2" xfId="23485" xr:uid="{00000000-0005-0000-0000-00005C0D0000}"/>
    <cellStyle name="Euro 3 2 3 2 2 2 2" xfId="57373" xr:uid="{00000000-0005-0000-0000-00005D0D0000}"/>
    <cellStyle name="Euro 3 2 3 2 2 3" xfId="46077" xr:uid="{00000000-0005-0000-0000-00005E0D0000}"/>
    <cellStyle name="Euro 3 2 3 2 2 4" xfId="34781" xr:uid="{00000000-0005-0000-0000-00005F0D0000}"/>
    <cellStyle name="Euro 3 2 3 2 3" xfId="17837" xr:uid="{00000000-0005-0000-0000-0000600D0000}"/>
    <cellStyle name="Euro 3 2 3 2 3 2" xfId="51725" xr:uid="{00000000-0005-0000-0000-0000610D0000}"/>
    <cellStyle name="Euro 3 2 3 2 4" xfId="40429" xr:uid="{00000000-0005-0000-0000-0000620D0000}"/>
    <cellStyle name="Euro 3 2 3 2 5" xfId="29133" xr:uid="{00000000-0005-0000-0000-0000630D0000}"/>
    <cellStyle name="Euro 3 2 3 3" xfId="9365" xr:uid="{00000000-0005-0000-0000-0000640D0000}"/>
    <cellStyle name="Euro 3 2 3 3 2" xfId="20661" xr:uid="{00000000-0005-0000-0000-0000650D0000}"/>
    <cellStyle name="Euro 3 2 3 3 2 2" xfId="54549" xr:uid="{00000000-0005-0000-0000-0000660D0000}"/>
    <cellStyle name="Euro 3 2 3 3 3" xfId="43253" xr:uid="{00000000-0005-0000-0000-0000670D0000}"/>
    <cellStyle name="Euro 3 2 3 3 4" xfId="31957" xr:uid="{00000000-0005-0000-0000-0000680D0000}"/>
    <cellStyle name="Euro 3 2 3 4" xfId="15013" xr:uid="{00000000-0005-0000-0000-0000690D0000}"/>
    <cellStyle name="Euro 3 2 3 4 2" xfId="48901" xr:uid="{00000000-0005-0000-0000-00006A0D0000}"/>
    <cellStyle name="Euro 3 2 3 5" xfId="37605" xr:uid="{00000000-0005-0000-0000-00006B0D0000}"/>
    <cellStyle name="Euro 3 2 3 6" xfId="26309" xr:uid="{00000000-0005-0000-0000-00006C0D0000}"/>
    <cellStyle name="Euro 3 3" xfId="1471" xr:uid="{00000000-0005-0000-0000-00006D0D0000}"/>
    <cellStyle name="Euro 3 3 2" xfId="2736" xr:uid="{00000000-0005-0000-0000-00006E0D0000}"/>
    <cellStyle name="Euro 3 3 2 2" xfId="3238" xr:uid="{00000000-0005-0000-0000-00006F0D0000}"/>
    <cellStyle name="Euro 3 3 2 2 2" xfId="6366" xr:uid="{00000000-0005-0000-0000-0000700D0000}"/>
    <cellStyle name="Euro 3 3 2 2 2 2" xfId="12016" xr:uid="{00000000-0005-0000-0000-0000710D0000}"/>
    <cellStyle name="Euro 3 3 2 2 2 2 2" xfId="23312" xr:uid="{00000000-0005-0000-0000-0000720D0000}"/>
    <cellStyle name="Euro 3 3 2 2 2 2 2 2" xfId="57200" xr:uid="{00000000-0005-0000-0000-0000730D0000}"/>
    <cellStyle name="Euro 3 3 2 2 2 2 3" xfId="45904" xr:uid="{00000000-0005-0000-0000-0000740D0000}"/>
    <cellStyle name="Euro 3 3 2 2 2 2 4" xfId="34608" xr:uid="{00000000-0005-0000-0000-0000750D0000}"/>
    <cellStyle name="Euro 3 3 2 2 2 3" xfId="17664" xr:uid="{00000000-0005-0000-0000-0000760D0000}"/>
    <cellStyle name="Euro 3 3 2 2 2 3 2" xfId="51552" xr:uid="{00000000-0005-0000-0000-0000770D0000}"/>
    <cellStyle name="Euro 3 3 2 2 2 4" xfId="40256" xr:uid="{00000000-0005-0000-0000-0000780D0000}"/>
    <cellStyle name="Euro 3 3 2 2 2 5" xfId="28960" xr:uid="{00000000-0005-0000-0000-0000790D0000}"/>
    <cellStyle name="Euro 3 3 2 2 3" xfId="9192" xr:uid="{00000000-0005-0000-0000-00007A0D0000}"/>
    <cellStyle name="Euro 3 3 2 2 3 2" xfId="20488" xr:uid="{00000000-0005-0000-0000-00007B0D0000}"/>
    <cellStyle name="Euro 3 3 2 2 3 2 2" xfId="54376" xr:uid="{00000000-0005-0000-0000-00007C0D0000}"/>
    <cellStyle name="Euro 3 3 2 2 3 3" xfId="43080" xr:uid="{00000000-0005-0000-0000-00007D0D0000}"/>
    <cellStyle name="Euro 3 3 2 2 3 4" xfId="31784" xr:uid="{00000000-0005-0000-0000-00007E0D0000}"/>
    <cellStyle name="Euro 3 3 2 2 4" xfId="14840" xr:uid="{00000000-0005-0000-0000-00007F0D0000}"/>
    <cellStyle name="Euro 3 3 2 2 4 2" xfId="48728" xr:uid="{00000000-0005-0000-0000-0000800D0000}"/>
    <cellStyle name="Euro 3 3 2 2 5" xfId="37432" xr:uid="{00000000-0005-0000-0000-0000810D0000}"/>
    <cellStyle name="Euro 3 3 2 2 6" xfId="26136" xr:uid="{00000000-0005-0000-0000-0000820D0000}"/>
    <cellStyle name="Euro 3 3 2 3" xfId="4150" xr:uid="{00000000-0005-0000-0000-0000830D0000}"/>
    <cellStyle name="Euro 3 3 2 3 2" xfId="7129" xr:uid="{00000000-0005-0000-0000-0000840D0000}"/>
    <cellStyle name="Euro 3 3 2 3 2 2" xfId="12778" xr:uid="{00000000-0005-0000-0000-0000850D0000}"/>
    <cellStyle name="Euro 3 3 2 3 2 2 2" xfId="24074" xr:uid="{00000000-0005-0000-0000-0000860D0000}"/>
    <cellStyle name="Euro 3 3 2 3 2 2 2 2" xfId="57962" xr:uid="{00000000-0005-0000-0000-0000870D0000}"/>
    <cellStyle name="Euro 3 3 2 3 2 2 3" xfId="46666" xr:uid="{00000000-0005-0000-0000-0000880D0000}"/>
    <cellStyle name="Euro 3 3 2 3 2 2 4" xfId="35370" xr:uid="{00000000-0005-0000-0000-0000890D0000}"/>
    <cellStyle name="Euro 3 3 2 3 2 3" xfId="18426" xr:uid="{00000000-0005-0000-0000-00008A0D0000}"/>
    <cellStyle name="Euro 3 3 2 3 2 3 2" xfId="52314" xr:uid="{00000000-0005-0000-0000-00008B0D0000}"/>
    <cellStyle name="Euro 3 3 2 3 2 4" xfId="41018" xr:uid="{00000000-0005-0000-0000-00008C0D0000}"/>
    <cellStyle name="Euro 3 3 2 3 2 5" xfId="29722" xr:uid="{00000000-0005-0000-0000-00008D0D0000}"/>
    <cellStyle name="Euro 3 3 2 3 3" xfId="9954" xr:uid="{00000000-0005-0000-0000-00008E0D0000}"/>
    <cellStyle name="Euro 3 3 2 3 3 2" xfId="21250" xr:uid="{00000000-0005-0000-0000-00008F0D0000}"/>
    <cellStyle name="Euro 3 3 2 3 3 2 2" xfId="55138" xr:uid="{00000000-0005-0000-0000-0000900D0000}"/>
    <cellStyle name="Euro 3 3 2 3 3 3" xfId="43842" xr:uid="{00000000-0005-0000-0000-0000910D0000}"/>
    <cellStyle name="Euro 3 3 2 3 3 4" xfId="32546" xr:uid="{00000000-0005-0000-0000-0000920D0000}"/>
    <cellStyle name="Euro 3 3 2 3 4" xfId="15602" xr:uid="{00000000-0005-0000-0000-0000930D0000}"/>
    <cellStyle name="Euro 3 3 2 3 4 2" xfId="49490" xr:uid="{00000000-0005-0000-0000-0000940D0000}"/>
    <cellStyle name="Euro 3 3 2 3 5" xfId="38194" xr:uid="{00000000-0005-0000-0000-0000950D0000}"/>
    <cellStyle name="Euro 3 3 2 3 6" xfId="26898" xr:uid="{00000000-0005-0000-0000-0000960D0000}"/>
    <cellStyle name="Euro 3 3 2 4" xfId="5866" xr:uid="{00000000-0005-0000-0000-0000970D0000}"/>
    <cellStyle name="Euro 3 3 2 4 2" xfId="11516" xr:uid="{00000000-0005-0000-0000-0000980D0000}"/>
    <cellStyle name="Euro 3 3 2 4 2 2" xfId="22812" xr:uid="{00000000-0005-0000-0000-0000990D0000}"/>
    <cellStyle name="Euro 3 3 2 4 2 2 2" xfId="56700" xr:uid="{00000000-0005-0000-0000-00009A0D0000}"/>
    <cellStyle name="Euro 3 3 2 4 2 3" xfId="45404" xr:uid="{00000000-0005-0000-0000-00009B0D0000}"/>
    <cellStyle name="Euro 3 3 2 4 2 4" xfId="34108" xr:uid="{00000000-0005-0000-0000-00009C0D0000}"/>
    <cellStyle name="Euro 3 3 2 4 3" xfId="17164" xr:uid="{00000000-0005-0000-0000-00009D0D0000}"/>
    <cellStyle name="Euro 3 3 2 4 3 2" xfId="51052" xr:uid="{00000000-0005-0000-0000-00009E0D0000}"/>
    <cellStyle name="Euro 3 3 2 4 4" xfId="39756" xr:uid="{00000000-0005-0000-0000-00009F0D0000}"/>
    <cellStyle name="Euro 3 3 2 4 5" xfId="28460" xr:uid="{00000000-0005-0000-0000-0000A00D0000}"/>
    <cellStyle name="Euro 3 3 2 5" xfId="8692" xr:uid="{00000000-0005-0000-0000-0000A10D0000}"/>
    <cellStyle name="Euro 3 3 2 5 2" xfId="19988" xr:uid="{00000000-0005-0000-0000-0000A20D0000}"/>
    <cellStyle name="Euro 3 3 2 5 2 2" xfId="53876" xr:uid="{00000000-0005-0000-0000-0000A30D0000}"/>
    <cellStyle name="Euro 3 3 2 5 3" xfId="42580" xr:uid="{00000000-0005-0000-0000-0000A40D0000}"/>
    <cellStyle name="Euro 3 3 2 5 4" xfId="31284" xr:uid="{00000000-0005-0000-0000-0000A50D0000}"/>
    <cellStyle name="Euro 3 3 2 6" xfId="14340" xr:uid="{00000000-0005-0000-0000-0000A60D0000}"/>
    <cellStyle name="Euro 3 3 2 6 2" xfId="48228" xr:uid="{00000000-0005-0000-0000-0000A70D0000}"/>
    <cellStyle name="Euro 3 3 2 7" xfId="36932" xr:uid="{00000000-0005-0000-0000-0000A80D0000}"/>
    <cellStyle name="Euro 3 3 2 8" xfId="25636" xr:uid="{00000000-0005-0000-0000-0000A90D0000}"/>
    <cellStyle name="Euro 3 3 3" xfId="2992" xr:uid="{00000000-0005-0000-0000-0000AA0D0000}"/>
    <cellStyle name="Euro 3 3 3 2" xfId="6120" xr:uid="{00000000-0005-0000-0000-0000AB0D0000}"/>
    <cellStyle name="Euro 3 3 3 2 2" xfId="11770" xr:uid="{00000000-0005-0000-0000-0000AC0D0000}"/>
    <cellStyle name="Euro 3 3 3 2 2 2" xfId="23066" xr:uid="{00000000-0005-0000-0000-0000AD0D0000}"/>
    <cellStyle name="Euro 3 3 3 2 2 2 2" xfId="56954" xr:uid="{00000000-0005-0000-0000-0000AE0D0000}"/>
    <cellStyle name="Euro 3 3 3 2 2 3" xfId="45658" xr:uid="{00000000-0005-0000-0000-0000AF0D0000}"/>
    <cellStyle name="Euro 3 3 3 2 2 4" xfId="34362" xr:uid="{00000000-0005-0000-0000-0000B00D0000}"/>
    <cellStyle name="Euro 3 3 3 2 3" xfId="17418" xr:uid="{00000000-0005-0000-0000-0000B10D0000}"/>
    <cellStyle name="Euro 3 3 3 2 3 2" xfId="51306" xr:uid="{00000000-0005-0000-0000-0000B20D0000}"/>
    <cellStyle name="Euro 3 3 3 2 4" xfId="40010" xr:uid="{00000000-0005-0000-0000-0000B30D0000}"/>
    <cellStyle name="Euro 3 3 3 2 5" xfId="28714" xr:uid="{00000000-0005-0000-0000-0000B40D0000}"/>
    <cellStyle name="Euro 3 3 3 3" xfId="8946" xr:uid="{00000000-0005-0000-0000-0000B50D0000}"/>
    <cellStyle name="Euro 3 3 3 3 2" xfId="20242" xr:uid="{00000000-0005-0000-0000-0000B60D0000}"/>
    <cellStyle name="Euro 3 3 3 3 2 2" xfId="54130" xr:uid="{00000000-0005-0000-0000-0000B70D0000}"/>
    <cellStyle name="Euro 3 3 3 3 3" xfId="42834" xr:uid="{00000000-0005-0000-0000-0000B80D0000}"/>
    <cellStyle name="Euro 3 3 3 3 4" xfId="31538" xr:uid="{00000000-0005-0000-0000-0000B90D0000}"/>
    <cellStyle name="Euro 3 3 3 4" xfId="14594" xr:uid="{00000000-0005-0000-0000-0000BA0D0000}"/>
    <cellStyle name="Euro 3 3 3 4 2" xfId="48482" xr:uid="{00000000-0005-0000-0000-0000BB0D0000}"/>
    <cellStyle name="Euro 3 3 3 5" xfId="37186" xr:uid="{00000000-0005-0000-0000-0000BC0D0000}"/>
    <cellStyle name="Euro 3 3 3 6" xfId="25890" xr:uid="{00000000-0005-0000-0000-0000BD0D0000}"/>
    <cellStyle name="Euro 3 3 4" xfId="4149" xr:uid="{00000000-0005-0000-0000-0000BE0D0000}"/>
    <cellStyle name="Euro 3 3 4 2" xfId="7128" xr:uid="{00000000-0005-0000-0000-0000BF0D0000}"/>
    <cellStyle name="Euro 3 3 4 2 2" xfId="12777" xr:uid="{00000000-0005-0000-0000-0000C00D0000}"/>
    <cellStyle name="Euro 3 3 4 2 2 2" xfId="24073" xr:uid="{00000000-0005-0000-0000-0000C10D0000}"/>
    <cellStyle name="Euro 3 3 4 2 2 2 2" xfId="57961" xr:uid="{00000000-0005-0000-0000-0000C20D0000}"/>
    <cellStyle name="Euro 3 3 4 2 2 3" xfId="46665" xr:uid="{00000000-0005-0000-0000-0000C30D0000}"/>
    <cellStyle name="Euro 3 3 4 2 2 4" xfId="35369" xr:uid="{00000000-0005-0000-0000-0000C40D0000}"/>
    <cellStyle name="Euro 3 3 4 2 3" xfId="18425" xr:uid="{00000000-0005-0000-0000-0000C50D0000}"/>
    <cellStyle name="Euro 3 3 4 2 3 2" xfId="52313" xr:uid="{00000000-0005-0000-0000-0000C60D0000}"/>
    <cellStyle name="Euro 3 3 4 2 4" xfId="41017" xr:uid="{00000000-0005-0000-0000-0000C70D0000}"/>
    <cellStyle name="Euro 3 3 4 2 5" xfId="29721" xr:uid="{00000000-0005-0000-0000-0000C80D0000}"/>
    <cellStyle name="Euro 3 3 4 3" xfId="9953" xr:uid="{00000000-0005-0000-0000-0000C90D0000}"/>
    <cellStyle name="Euro 3 3 4 3 2" xfId="21249" xr:uid="{00000000-0005-0000-0000-0000CA0D0000}"/>
    <cellStyle name="Euro 3 3 4 3 2 2" xfId="55137" xr:uid="{00000000-0005-0000-0000-0000CB0D0000}"/>
    <cellStyle name="Euro 3 3 4 3 3" xfId="43841" xr:uid="{00000000-0005-0000-0000-0000CC0D0000}"/>
    <cellStyle name="Euro 3 3 4 3 4" xfId="32545" xr:uid="{00000000-0005-0000-0000-0000CD0D0000}"/>
    <cellStyle name="Euro 3 3 4 4" xfId="15601" xr:uid="{00000000-0005-0000-0000-0000CE0D0000}"/>
    <cellStyle name="Euro 3 3 4 4 2" xfId="49489" xr:uid="{00000000-0005-0000-0000-0000CF0D0000}"/>
    <cellStyle name="Euro 3 3 4 5" xfId="38193" xr:uid="{00000000-0005-0000-0000-0000D00D0000}"/>
    <cellStyle name="Euro 3 3 4 6" xfId="26897" xr:uid="{00000000-0005-0000-0000-0000D10D0000}"/>
    <cellStyle name="Euro 3 3 5" xfId="5620" xr:uid="{00000000-0005-0000-0000-0000D20D0000}"/>
    <cellStyle name="Euro 3 3 5 2" xfId="11270" xr:uid="{00000000-0005-0000-0000-0000D30D0000}"/>
    <cellStyle name="Euro 3 3 5 2 2" xfId="22566" xr:uid="{00000000-0005-0000-0000-0000D40D0000}"/>
    <cellStyle name="Euro 3 3 5 2 2 2" xfId="56454" xr:uid="{00000000-0005-0000-0000-0000D50D0000}"/>
    <cellStyle name="Euro 3 3 5 2 3" xfId="45158" xr:uid="{00000000-0005-0000-0000-0000D60D0000}"/>
    <cellStyle name="Euro 3 3 5 2 4" xfId="33862" xr:uid="{00000000-0005-0000-0000-0000D70D0000}"/>
    <cellStyle name="Euro 3 3 5 3" xfId="16918" xr:uid="{00000000-0005-0000-0000-0000D80D0000}"/>
    <cellStyle name="Euro 3 3 5 3 2" xfId="50806" xr:uid="{00000000-0005-0000-0000-0000D90D0000}"/>
    <cellStyle name="Euro 3 3 5 4" xfId="39510" xr:uid="{00000000-0005-0000-0000-0000DA0D0000}"/>
    <cellStyle name="Euro 3 3 5 5" xfId="28214" xr:uid="{00000000-0005-0000-0000-0000DB0D0000}"/>
    <cellStyle name="Euro 3 3 6" xfId="8446" xr:uid="{00000000-0005-0000-0000-0000DC0D0000}"/>
    <cellStyle name="Euro 3 3 6 2" xfId="19742" xr:uid="{00000000-0005-0000-0000-0000DD0D0000}"/>
    <cellStyle name="Euro 3 3 6 2 2" xfId="53630" xr:uid="{00000000-0005-0000-0000-0000DE0D0000}"/>
    <cellStyle name="Euro 3 3 6 3" xfId="42334" xr:uid="{00000000-0005-0000-0000-0000DF0D0000}"/>
    <cellStyle name="Euro 3 3 6 4" xfId="31038" xr:uid="{00000000-0005-0000-0000-0000E00D0000}"/>
    <cellStyle name="Euro 3 3 7" xfId="14094" xr:uid="{00000000-0005-0000-0000-0000E10D0000}"/>
    <cellStyle name="Euro 3 3 7 2" xfId="47982" xr:uid="{00000000-0005-0000-0000-0000E20D0000}"/>
    <cellStyle name="Euro 3 3 8" xfId="36686" xr:uid="{00000000-0005-0000-0000-0000E30D0000}"/>
    <cellStyle name="Euro 3 3 9" xfId="25390" xr:uid="{00000000-0005-0000-0000-0000E40D0000}"/>
    <cellStyle name="Euro 3 4" xfId="2870" xr:uid="{00000000-0005-0000-0000-0000E50D0000}"/>
    <cellStyle name="Euro 3 4 2" xfId="4151" xr:uid="{00000000-0005-0000-0000-0000E60D0000}"/>
    <cellStyle name="Euro 3 4 2 2" xfId="7130" xr:uid="{00000000-0005-0000-0000-0000E70D0000}"/>
    <cellStyle name="Euro 3 4 2 2 2" xfId="12779" xr:uid="{00000000-0005-0000-0000-0000E80D0000}"/>
    <cellStyle name="Euro 3 4 2 2 2 2" xfId="24075" xr:uid="{00000000-0005-0000-0000-0000E90D0000}"/>
    <cellStyle name="Euro 3 4 2 2 2 2 2" xfId="57963" xr:uid="{00000000-0005-0000-0000-0000EA0D0000}"/>
    <cellStyle name="Euro 3 4 2 2 2 3" xfId="46667" xr:uid="{00000000-0005-0000-0000-0000EB0D0000}"/>
    <cellStyle name="Euro 3 4 2 2 2 4" xfId="35371" xr:uid="{00000000-0005-0000-0000-0000EC0D0000}"/>
    <cellStyle name="Euro 3 4 2 2 3" xfId="18427" xr:uid="{00000000-0005-0000-0000-0000ED0D0000}"/>
    <cellStyle name="Euro 3 4 2 2 3 2" xfId="52315" xr:uid="{00000000-0005-0000-0000-0000EE0D0000}"/>
    <cellStyle name="Euro 3 4 2 2 4" xfId="41019" xr:uid="{00000000-0005-0000-0000-0000EF0D0000}"/>
    <cellStyle name="Euro 3 4 2 2 5" xfId="29723" xr:uid="{00000000-0005-0000-0000-0000F00D0000}"/>
    <cellStyle name="Euro 3 4 2 3" xfId="9955" xr:uid="{00000000-0005-0000-0000-0000F10D0000}"/>
    <cellStyle name="Euro 3 4 2 3 2" xfId="21251" xr:uid="{00000000-0005-0000-0000-0000F20D0000}"/>
    <cellStyle name="Euro 3 4 2 3 2 2" xfId="55139" xr:uid="{00000000-0005-0000-0000-0000F30D0000}"/>
    <cellStyle name="Euro 3 4 2 3 3" xfId="43843" xr:uid="{00000000-0005-0000-0000-0000F40D0000}"/>
    <cellStyle name="Euro 3 4 2 3 4" xfId="32547" xr:uid="{00000000-0005-0000-0000-0000F50D0000}"/>
    <cellStyle name="Euro 3 4 2 4" xfId="15603" xr:uid="{00000000-0005-0000-0000-0000F60D0000}"/>
    <cellStyle name="Euro 3 4 2 4 2" xfId="49491" xr:uid="{00000000-0005-0000-0000-0000F70D0000}"/>
    <cellStyle name="Euro 3 4 2 5" xfId="38195" xr:uid="{00000000-0005-0000-0000-0000F80D0000}"/>
    <cellStyle name="Euro 3 4 2 6" xfId="26899" xr:uid="{00000000-0005-0000-0000-0000F90D0000}"/>
    <cellStyle name="Euro 3 4 3" xfId="5998" xr:uid="{00000000-0005-0000-0000-0000FA0D0000}"/>
    <cellStyle name="Euro 3 4 3 2" xfId="11648" xr:uid="{00000000-0005-0000-0000-0000FB0D0000}"/>
    <cellStyle name="Euro 3 4 3 2 2" xfId="22944" xr:uid="{00000000-0005-0000-0000-0000FC0D0000}"/>
    <cellStyle name="Euro 3 4 3 2 2 2" xfId="56832" xr:uid="{00000000-0005-0000-0000-0000FD0D0000}"/>
    <cellStyle name="Euro 3 4 3 2 3" xfId="45536" xr:uid="{00000000-0005-0000-0000-0000FE0D0000}"/>
    <cellStyle name="Euro 3 4 3 2 4" xfId="34240" xr:uid="{00000000-0005-0000-0000-0000FF0D0000}"/>
    <cellStyle name="Euro 3 4 3 3" xfId="17296" xr:uid="{00000000-0005-0000-0000-0000000E0000}"/>
    <cellStyle name="Euro 3 4 3 3 2" xfId="51184" xr:uid="{00000000-0005-0000-0000-0000010E0000}"/>
    <cellStyle name="Euro 3 4 3 4" xfId="39888" xr:uid="{00000000-0005-0000-0000-0000020E0000}"/>
    <cellStyle name="Euro 3 4 3 5" xfId="28592" xr:uid="{00000000-0005-0000-0000-0000030E0000}"/>
    <cellStyle name="Euro 3 4 4" xfId="8824" xr:uid="{00000000-0005-0000-0000-0000040E0000}"/>
    <cellStyle name="Euro 3 4 4 2" xfId="20120" xr:uid="{00000000-0005-0000-0000-0000050E0000}"/>
    <cellStyle name="Euro 3 4 4 2 2" xfId="54008" xr:uid="{00000000-0005-0000-0000-0000060E0000}"/>
    <cellStyle name="Euro 3 4 4 3" xfId="42712" xr:uid="{00000000-0005-0000-0000-0000070E0000}"/>
    <cellStyle name="Euro 3 4 4 4" xfId="31416" xr:uid="{00000000-0005-0000-0000-0000080E0000}"/>
    <cellStyle name="Euro 3 4 5" xfId="14472" xr:uid="{00000000-0005-0000-0000-0000090E0000}"/>
    <cellStyle name="Euro 3 4 5 2" xfId="48360" xr:uid="{00000000-0005-0000-0000-00000A0E0000}"/>
    <cellStyle name="Euro 3 4 6" xfId="37064" xr:uid="{00000000-0005-0000-0000-00000B0E0000}"/>
    <cellStyle name="Euro 3 4 7" xfId="25768" xr:uid="{00000000-0005-0000-0000-00000C0E0000}"/>
    <cellStyle name="Euro 3 5" xfId="3389" xr:uid="{00000000-0005-0000-0000-00000D0E0000}"/>
    <cellStyle name="Euro 3 5 2" xfId="6508" xr:uid="{00000000-0005-0000-0000-00000E0E0000}"/>
    <cellStyle name="Euro 3 5 2 2" xfId="12157" xr:uid="{00000000-0005-0000-0000-00000F0E0000}"/>
    <cellStyle name="Euro 3 5 2 2 2" xfId="23453" xr:uid="{00000000-0005-0000-0000-0000100E0000}"/>
    <cellStyle name="Euro 3 5 2 2 2 2" xfId="57341" xr:uid="{00000000-0005-0000-0000-0000110E0000}"/>
    <cellStyle name="Euro 3 5 2 2 3" xfId="46045" xr:uid="{00000000-0005-0000-0000-0000120E0000}"/>
    <cellStyle name="Euro 3 5 2 2 4" xfId="34749" xr:uid="{00000000-0005-0000-0000-0000130E0000}"/>
    <cellStyle name="Euro 3 5 2 3" xfId="17805" xr:uid="{00000000-0005-0000-0000-0000140E0000}"/>
    <cellStyle name="Euro 3 5 2 3 2" xfId="51693" xr:uid="{00000000-0005-0000-0000-0000150E0000}"/>
    <cellStyle name="Euro 3 5 2 4" xfId="40397" xr:uid="{00000000-0005-0000-0000-0000160E0000}"/>
    <cellStyle name="Euro 3 5 2 5" xfId="29101" xr:uid="{00000000-0005-0000-0000-0000170E0000}"/>
    <cellStyle name="Euro 3 5 3" xfId="9333" xr:uid="{00000000-0005-0000-0000-0000180E0000}"/>
    <cellStyle name="Euro 3 5 3 2" xfId="20629" xr:uid="{00000000-0005-0000-0000-0000190E0000}"/>
    <cellStyle name="Euro 3 5 3 2 2" xfId="54517" xr:uid="{00000000-0005-0000-0000-00001A0E0000}"/>
    <cellStyle name="Euro 3 5 3 3" xfId="43221" xr:uid="{00000000-0005-0000-0000-00001B0E0000}"/>
    <cellStyle name="Euro 3 5 3 4" xfId="31925" xr:uid="{00000000-0005-0000-0000-00001C0E0000}"/>
    <cellStyle name="Euro 3 5 4" xfId="14981" xr:uid="{00000000-0005-0000-0000-00001D0E0000}"/>
    <cellStyle name="Euro 3 5 4 2" xfId="48869" xr:uid="{00000000-0005-0000-0000-00001E0E0000}"/>
    <cellStyle name="Euro 3 5 5" xfId="37573" xr:uid="{00000000-0005-0000-0000-00001F0E0000}"/>
    <cellStyle name="Euro 3 5 6" xfId="26277" xr:uid="{00000000-0005-0000-0000-0000200E0000}"/>
    <cellStyle name="Euro 3 6" xfId="5498" xr:uid="{00000000-0005-0000-0000-0000210E0000}"/>
    <cellStyle name="Euro 3 6 2" xfId="11148" xr:uid="{00000000-0005-0000-0000-0000220E0000}"/>
    <cellStyle name="Euro 3 6 2 2" xfId="22444" xr:uid="{00000000-0005-0000-0000-0000230E0000}"/>
    <cellStyle name="Euro 3 6 2 2 2" xfId="56332" xr:uid="{00000000-0005-0000-0000-0000240E0000}"/>
    <cellStyle name="Euro 3 6 2 3" xfId="45036" xr:uid="{00000000-0005-0000-0000-0000250E0000}"/>
    <cellStyle name="Euro 3 6 2 4" xfId="33740" xr:uid="{00000000-0005-0000-0000-0000260E0000}"/>
    <cellStyle name="Euro 3 6 3" xfId="16796" xr:uid="{00000000-0005-0000-0000-0000270E0000}"/>
    <cellStyle name="Euro 3 6 3 2" xfId="50684" xr:uid="{00000000-0005-0000-0000-0000280E0000}"/>
    <cellStyle name="Euro 3 6 4" xfId="39388" xr:uid="{00000000-0005-0000-0000-0000290E0000}"/>
    <cellStyle name="Euro 3 6 5" xfId="28092" xr:uid="{00000000-0005-0000-0000-00002A0E0000}"/>
    <cellStyle name="Euro 3 7" xfId="8324" xr:uid="{00000000-0005-0000-0000-00002B0E0000}"/>
    <cellStyle name="Euro 3 7 2" xfId="19620" xr:uid="{00000000-0005-0000-0000-00002C0E0000}"/>
    <cellStyle name="Euro 3 7 2 2" xfId="53508" xr:uid="{00000000-0005-0000-0000-00002D0E0000}"/>
    <cellStyle name="Euro 3 7 3" xfId="42212" xr:uid="{00000000-0005-0000-0000-00002E0E0000}"/>
    <cellStyle name="Euro 3 7 4" xfId="30916" xr:uid="{00000000-0005-0000-0000-00002F0E0000}"/>
    <cellStyle name="Euro 3 8" xfId="13972" xr:uid="{00000000-0005-0000-0000-0000300E0000}"/>
    <cellStyle name="Euro 3 8 2" xfId="47860" xr:uid="{00000000-0005-0000-0000-0000310E0000}"/>
    <cellStyle name="Euro 3 9" xfId="36564" xr:uid="{00000000-0005-0000-0000-0000320E0000}"/>
    <cellStyle name="Euro 4" xfId="190" xr:uid="{00000000-0005-0000-0000-0000330E0000}"/>
    <cellStyle name="Euro 4 2" xfId="1560" xr:uid="{00000000-0005-0000-0000-0000340E0000}"/>
    <cellStyle name="Euro 4 2 2" xfId="2756" xr:uid="{00000000-0005-0000-0000-0000350E0000}"/>
    <cellStyle name="Euro 4 2 2 2" xfId="3258" xr:uid="{00000000-0005-0000-0000-0000360E0000}"/>
    <cellStyle name="Euro 4 2 2 2 2" xfId="6386" xr:uid="{00000000-0005-0000-0000-0000370E0000}"/>
    <cellStyle name="Euro 4 2 2 2 2 2" xfId="12036" xr:uid="{00000000-0005-0000-0000-0000380E0000}"/>
    <cellStyle name="Euro 4 2 2 2 2 2 2" xfId="23332" xr:uid="{00000000-0005-0000-0000-0000390E0000}"/>
    <cellStyle name="Euro 4 2 2 2 2 2 2 2" xfId="57220" xr:uid="{00000000-0005-0000-0000-00003A0E0000}"/>
    <cellStyle name="Euro 4 2 2 2 2 2 3" xfId="45924" xr:uid="{00000000-0005-0000-0000-00003B0E0000}"/>
    <cellStyle name="Euro 4 2 2 2 2 2 4" xfId="34628" xr:uid="{00000000-0005-0000-0000-00003C0E0000}"/>
    <cellStyle name="Euro 4 2 2 2 2 3" xfId="17684" xr:uid="{00000000-0005-0000-0000-00003D0E0000}"/>
    <cellStyle name="Euro 4 2 2 2 2 3 2" xfId="51572" xr:uid="{00000000-0005-0000-0000-00003E0E0000}"/>
    <cellStyle name="Euro 4 2 2 2 2 4" xfId="40276" xr:uid="{00000000-0005-0000-0000-00003F0E0000}"/>
    <cellStyle name="Euro 4 2 2 2 2 5" xfId="28980" xr:uid="{00000000-0005-0000-0000-0000400E0000}"/>
    <cellStyle name="Euro 4 2 2 2 3" xfId="9212" xr:uid="{00000000-0005-0000-0000-0000410E0000}"/>
    <cellStyle name="Euro 4 2 2 2 3 2" xfId="20508" xr:uid="{00000000-0005-0000-0000-0000420E0000}"/>
    <cellStyle name="Euro 4 2 2 2 3 2 2" xfId="54396" xr:uid="{00000000-0005-0000-0000-0000430E0000}"/>
    <cellStyle name="Euro 4 2 2 2 3 3" xfId="43100" xr:uid="{00000000-0005-0000-0000-0000440E0000}"/>
    <cellStyle name="Euro 4 2 2 2 3 4" xfId="31804" xr:uid="{00000000-0005-0000-0000-0000450E0000}"/>
    <cellStyle name="Euro 4 2 2 2 4" xfId="14860" xr:uid="{00000000-0005-0000-0000-0000460E0000}"/>
    <cellStyle name="Euro 4 2 2 2 4 2" xfId="48748" xr:uid="{00000000-0005-0000-0000-0000470E0000}"/>
    <cellStyle name="Euro 4 2 2 2 5" xfId="37452" xr:uid="{00000000-0005-0000-0000-0000480E0000}"/>
    <cellStyle name="Euro 4 2 2 2 6" xfId="26156" xr:uid="{00000000-0005-0000-0000-0000490E0000}"/>
    <cellStyle name="Euro 4 2 2 3" xfId="4152" xr:uid="{00000000-0005-0000-0000-00004A0E0000}"/>
    <cellStyle name="Euro 4 2 2 3 2" xfId="7131" xr:uid="{00000000-0005-0000-0000-00004B0E0000}"/>
    <cellStyle name="Euro 4 2 2 3 2 2" xfId="12780" xr:uid="{00000000-0005-0000-0000-00004C0E0000}"/>
    <cellStyle name="Euro 4 2 2 3 2 2 2" xfId="24076" xr:uid="{00000000-0005-0000-0000-00004D0E0000}"/>
    <cellStyle name="Euro 4 2 2 3 2 2 2 2" xfId="57964" xr:uid="{00000000-0005-0000-0000-00004E0E0000}"/>
    <cellStyle name="Euro 4 2 2 3 2 2 3" xfId="46668" xr:uid="{00000000-0005-0000-0000-00004F0E0000}"/>
    <cellStyle name="Euro 4 2 2 3 2 2 4" xfId="35372" xr:uid="{00000000-0005-0000-0000-0000500E0000}"/>
    <cellStyle name="Euro 4 2 2 3 2 3" xfId="18428" xr:uid="{00000000-0005-0000-0000-0000510E0000}"/>
    <cellStyle name="Euro 4 2 2 3 2 3 2" xfId="52316" xr:uid="{00000000-0005-0000-0000-0000520E0000}"/>
    <cellStyle name="Euro 4 2 2 3 2 4" xfId="41020" xr:uid="{00000000-0005-0000-0000-0000530E0000}"/>
    <cellStyle name="Euro 4 2 2 3 2 5" xfId="29724" xr:uid="{00000000-0005-0000-0000-0000540E0000}"/>
    <cellStyle name="Euro 4 2 2 3 3" xfId="9956" xr:uid="{00000000-0005-0000-0000-0000550E0000}"/>
    <cellStyle name="Euro 4 2 2 3 3 2" xfId="21252" xr:uid="{00000000-0005-0000-0000-0000560E0000}"/>
    <cellStyle name="Euro 4 2 2 3 3 2 2" xfId="55140" xr:uid="{00000000-0005-0000-0000-0000570E0000}"/>
    <cellStyle name="Euro 4 2 2 3 3 3" xfId="43844" xr:uid="{00000000-0005-0000-0000-0000580E0000}"/>
    <cellStyle name="Euro 4 2 2 3 3 4" xfId="32548" xr:uid="{00000000-0005-0000-0000-0000590E0000}"/>
    <cellStyle name="Euro 4 2 2 3 4" xfId="15604" xr:uid="{00000000-0005-0000-0000-00005A0E0000}"/>
    <cellStyle name="Euro 4 2 2 3 4 2" xfId="49492" xr:uid="{00000000-0005-0000-0000-00005B0E0000}"/>
    <cellStyle name="Euro 4 2 2 3 5" xfId="38196" xr:uid="{00000000-0005-0000-0000-00005C0E0000}"/>
    <cellStyle name="Euro 4 2 2 3 6" xfId="26900" xr:uid="{00000000-0005-0000-0000-00005D0E0000}"/>
    <cellStyle name="Euro 4 2 2 4" xfId="5886" xr:uid="{00000000-0005-0000-0000-00005E0E0000}"/>
    <cellStyle name="Euro 4 2 2 4 2" xfId="11536" xr:uid="{00000000-0005-0000-0000-00005F0E0000}"/>
    <cellStyle name="Euro 4 2 2 4 2 2" xfId="22832" xr:uid="{00000000-0005-0000-0000-0000600E0000}"/>
    <cellStyle name="Euro 4 2 2 4 2 2 2" xfId="56720" xr:uid="{00000000-0005-0000-0000-0000610E0000}"/>
    <cellStyle name="Euro 4 2 2 4 2 3" xfId="45424" xr:uid="{00000000-0005-0000-0000-0000620E0000}"/>
    <cellStyle name="Euro 4 2 2 4 2 4" xfId="34128" xr:uid="{00000000-0005-0000-0000-0000630E0000}"/>
    <cellStyle name="Euro 4 2 2 4 3" xfId="17184" xr:uid="{00000000-0005-0000-0000-0000640E0000}"/>
    <cellStyle name="Euro 4 2 2 4 3 2" xfId="51072" xr:uid="{00000000-0005-0000-0000-0000650E0000}"/>
    <cellStyle name="Euro 4 2 2 4 4" xfId="39776" xr:uid="{00000000-0005-0000-0000-0000660E0000}"/>
    <cellStyle name="Euro 4 2 2 4 5" xfId="28480" xr:uid="{00000000-0005-0000-0000-0000670E0000}"/>
    <cellStyle name="Euro 4 2 2 5" xfId="8712" xr:uid="{00000000-0005-0000-0000-0000680E0000}"/>
    <cellStyle name="Euro 4 2 2 5 2" xfId="20008" xr:uid="{00000000-0005-0000-0000-0000690E0000}"/>
    <cellStyle name="Euro 4 2 2 5 2 2" xfId="53896" xr:uid="{00000000-0005-0000-0000-00006A0E0000}"/>
    <cellStyle name="Euro 4 2 2 5 3" xfId="42600" xr:uid="{00000000-0005-0000-0000-00006B0E0000}"/>
    <cellStyle name="Euro 4 2 2 5 4" xfId="31304" xr:uid="{00000000-0005-0000-0000-00006C0E0000}"/>
    <cellStyle name="Euro 4 2 2 6" xfId="14360" xr:uid="{00000000-0005-0000-0000-00006D0E0000}"/>
    <cellStyle name="Euro 4 2 2 6 2" xfId="48248" xr:uid="{00000000-0005-0000-0000-00006E0E0000}"/>
    <cellStyle name="Euro 4 2 2 7" xfId="36952" xr:uid="{00000000-0005-0000-0000-00006F0E0000}"/>
    <cellStyle name="Euro 4 2 2 8" xfId="25656" xr:uid="{00000000-0005-0000-0000-0000700E0000}"/>
    <cellStyle name="Euro 4 2 3" xfId="3012" xr:uid="{00000000-0005-0000-0000-0000710E0000}"/>
    <cellStyle name="Euro 4 2 3 2" xfId="4153" xr:uid="{00000000-0005-0000-0000-0000720E0000}"/>
    <cellStyle name="Euro 4 2 3 2 2" xfId="7132" xr:uid="{00000000-0005-0000-0000-0000730E0000}"/>
    <cellStyle name="Euro 4 2 3 2 2 2" xfId="12781" xr:uid="{00000000-0005-0000-0000-0000740E0000}"/>
    <cellStyle name="Euro 4 2 3 2 2 2 2" xfId="24077" xr:uid="{00000000-0005-0000-0000-0000750E0000}"/>
    <cellStyle name="Euro 4 2 3 2 2 2 2 2" xfId="57965" xr:uid="{00000000-0005-0000-0000-0000760E0000}"/>
    <cellStyle name="Euro 4 2 3 2 2 2 3" xfId="46669" xr:uid="{00000000-0005-0000-0000-0000770E0000}"/>
    <cellStyle name="Euro 4 2 3 2 2 2 4" xfId="35373" xr:uid="{00000000-0005-0000-0000-0000780E0000}"/>
    <cellStyle name="Euro 4 2 3 2 2 3" xfId="18429" xr:uid="{00000000-0005-0000-0000-0000790E0000}"/>
    <cellStyle name="Euro 4 2 3 2 2 3 2" xfId="52317" xr:uid="{00000000-0005-0000-0000-00007A0E0000}"/>
    <cellStyle name="Euro 4 2 3 2 2 4" xfId="41021" xr:uid="{00000000-0005-0000-0000-00007B0E0000}"/>
    <cellStyle name="Euro 4 2 3 2 2 5" xfId="29725" xr:uid="{00000000-0005-0000-0000-00007C0E0000}"/>
    <cellStyle name="Euro 4 2 3 2 3" xfId="9957" xr:uid="{00000000-0005-0000-0000-00007D0E0000}"/>
    <cellStyle name="Euro 4 2 3 2 3 2" xfId="21253" xr:uid="{00000000-0005-0000-0000-00007E0E0000}"/>
    <cellStyle name="Euro 4 2 3 2 3 2 2" xfId="55141" xr:uid="{00000000-0005-0000-0000-00007F0E0000}"/>
    <cellStyle name="Euro 4 2 3 2 3 3" xfId="43845" xr:uid="{00000000-0005-0000-0000-0000800E0000}"/>
    <cellStyle name="Euro 4 2 3 2 3 4" xfId="32549" xr:uid="{00000000-0005-0000-0000-0000810E0000}"/>
    <cellStyle name="Euro 4 2 3 2 4" xfId="15605" xr:uid="{00000000-0005-0000-0000-0000820E0000}"/>
    <cellStyle name="Euro 4 2 3 2 4 2" xfId="49493" xr:uid="{00000000-0005-0000-0000-0000830E0000}"/>
    <cellStyle name="Euro 4 2 3 2 5" xfId="38197" xr:uid="{00000000-0005-0000-0000-0000840E0000}"/>
    <cellStyle name="Euro 4 2 3 2 6" xfId="26901" xr:uid="{00000000-0005-0000-0000-0000850E0000}"/>
    <cellStyle name="Euro 4 2 3 3" xfId="6140" xr:uid="{00000000-0005-0000-0000-0000860E0000}"/>
    <cellStyle name="Euro 4 2 3 3 2" xfId="11790" xr:uid="{00000000-0005-0000-0000-0000870E0000}"/>
    <cellStyle name="Euro 4 2 3 3 2 2" xfId="23086" xr:uid="{00000000-0005-0000-0000-0000880E0000}"/>
    <cellStyle name="Euro 4 2 3 3 2 2 2" xfId="56974" xr:uid="{00000000-0005-0000-0000-0000890E0000}"/>
    <cellStyle name="Euro 4 2 3 3 2 3" xfId="45678" xr:uid="{00000000-0005-0000-0000-00008A0E0000}"/>
    <cellStyle name="Euro 4 2 3 3 2 4" xfId="34382" xr:uid="{00000000-0005-0000-0000-00008B0E0000}"/>
    <cellStyle name="Euro 4 2 3 3 3" xfId="17438" xr:uid="{00000000-0005-0000-0000-00008C0E0000}"/>
    <cellStyle name="Euro 4 2 3 3 3 2" xfId="51326" xr:uid="{00000000-0005-0000-0000-00008D0E0000}"/>
    <cellStyle name="Euro 4 2 3 3 4" xfId="40030" xr:uid="{00000000-0005-0000-0000-00008E0E0000}"/>
    <cellStyle name="Euro 4 2 3 3 5" xfId="28734" xr:uid="{00000000-0005-0000-0000-00008F0E0000}"/>
    <cellStyle name="Euro 4 2 3 4" xfId="8966" xr:uid="{00000000-0005-0000-0000-0000900E0000}"/>
    <cellStyle name="Euro 4 2 3 4 2" xfId="20262" xr:uid="{00000000-0005-0000-0000-0000910E0000}"/>
    <cellStyle name="Euro 4 2 3 4 2 2" xfId="54150" xr:uid="{00000000-0005-0000-0000-0000920E0000}"/>
    <cellStyle name="Euro 4 2 3 4 3" xfId="42854" xr:uid="{00000000-0005-0000-0000-0000930E0000}"/>
    <cellStyle name="Euro 4 2 3 4 4" xfId="31558" xr:uid="{00000000-0005-0000-0000-0000940E0000}"/>
    <cellStyle name="Euro 4 2 3 5" xfId="14614" xr:uid="{00000000-0005-0000-0000-0000950E0000}"/>
    <cellStyle name="Euro 4 2 3 5 2" xfId="48502" xr:uid="{00000000-0005-0000-0000-0000960E0000}"/>
    <cellStyle name="Euro 4 2 3 6" xfId="37206" xr:uid="{00000000-0005-0000-0000-0000970E0000}"/>
    <cellStyle name="Euro 4 2 3 7" xfId="25910" xr:uid="{00000000-0005-0000-0000-0000980E0000}"/>
    <cellStyle name="Euro 4 2 4" xfId="3438" xr:uid="{00000000-0005-0000-0000-0000990E0000}"/>
    <cellStyle name="Euro 4 2 4 2" xfId="6553" xr:uid="{00000000-0005-0000-0000-00009A0E0000}"/>
    <cellStyle name="Euro 4 2 4 2 2" xfId="12202" xr:uid="{00000000-0005-0000-0000-00009B0E0000}"/>
    <cellStyle name="Euro 4 2 4 2 2 2" xfId="23498" xr:uid="{00000000-0005-0000-0000-00009C0E0000}"/>
    <cellStyle name="Euro 4 2 4 2 2 2 2" xfId="57386" xr:uid="{00000000-0005-0000-0000-00009D0E0000}"/>
    <cellStyle name="Euro 4 2 4 2 2 3" xfId="46090" xr:uid="{00000000-0005-0000-0000-00009E0E0000}"/>
    <cellStyle name="Euro 4 2 4 2 2 4" xfId="34794" xr:uid="{00000000-0005-0000-0000-00009F0E0000}"/>
    <cellStyle name="Euro 4 2 4 2 3" xfId="17850" xr:uid="{00000000-0005-0000-0000-0000A00E0000}"/>
    <cellStyle name="Euro 4 2 4 2 3 2" xfId="51738" xr:uid="{00000000-0005-0000-0000-0000A10E0000}"/>
    <cellStyle name="Euro 4 2 4 2 4" xfId="40442" xr:uid="{00000000-0005-0000-0000-0000A20E0000}"/>
    <cellStyle name="Euro 4 2 4 2 5" xfId="29146" xr:uid="{00000000-0005-0000-0000-0000A30E0000}"/>
    <cellStyle name="Euro 4 2 4 3" xfId="9378" xr:uid="{00000000-0005-0000-0000-0000A40E0000}"/>
    <cellStyle name="Euro 4 2 4 3 2" xfId="20674" xr:uid="{00000000-0005-0000-0000-0000A50E0000}"/>
    <cellStyle name="Euro 4 2 4 3 2 2" xfId="54562" xr:uid="{00000000-0005-0000-0000-0000A60E0000}"/>
    <cellStyle name="Euro 4 2 4 3 3" xfId="43266" xr:uid="{00000000-0005-0000-0000-0000A70E0000}"/>
    <cellStyle name="Euro 4 2 4 3 4" xfId="31970" xr:uid="{00000000-0005-0000-0000-0000A80E0000}"/>
    <cellStyle name="Euro 4 2 4 4" xfId="15026" xr:uid="{00000000-0005-0000-0000-0000A90E0000}"/>
    <cellStyle name="Euro 4 2 4 4 2" xfId="48914" xr:uid="{00000000-0005-0000-0000-0000AA0E0000}"/>
    <cellStyle name="Euro 4 2 4 5" xfId="37618" xr:uid="{00000000-0005-0000-0000-0000AB0E0000}"/>
    <cellStyle name="Euro 4 2 4 6" xfId="26322" xr:uid="{00000000-0005-0000-0000-0000AC0E0000}"/>
    <cellStyle name="Euro 4 2 5" xfId="5640" xr:uid="{00000000-0005-0000-0000-0000AD0E0000}"/>
    <cellStyle name="Euro 4 2 5 2" xfId="11290" xr:uid="{00000000-0005-0000-0000-0000AE0E0000}"/>
    <cellStyle name="Euro 4 2 5 2 2" xfId="22586" xr:uid="{00000000-0005-0000-0000-0000AF0E0000}"/>
    <cellStyle name="Euro 4 2 5 2 2 2" xfId="56474" xr:uid="{00000000-0005-0000-0000-0000B00E0000}"/>
    <cellStyle name="Euro 4 2 5 2 3" xfId="45178" xr:uid="{00000000-0005-0000-0000-0000B10E0000}"/>
    <cellStyle name="Euro 4 2 5 2 4" xfId="33882" xr:uid="{00000000-0005-0000-0000-0000B20E0000}"/>
    <cellStyle name="Euro 4 2 5 3" xfId="16938" xr:uid="{00000000-0005-0000-0000-0000B30E0000}"/>
    <cellStyle name="Euro 4 2 5 3 2" xfId="50826" xr:uid="{00000000-0005-0000-0000-0000B40E0000}"/>
    <cellStyle name="Euro 4 2 5 4" xfId="39530" xr:uid="{00000000-0005-0000-0000-0000B50E0000}"/>
    <cellStyle name="Euro 4 2 5 5" xfId="28234" xr:uid="{00000000-0005-0000-0000-0000B60E0000}"/>
    <cellStyle name="Euro 4 2 6" xfId="8466" xr:uid="{00000000-0005-0000-0000-0000B70E0000}"/>
    <cellStyle name="Euro 4 2 6 2" xfId="19762" xr:uid="{00000000-0005-0000-0000-0000B80E0000}"/>
    <cellStyle name="Euro 4 2 6 2 2" xfId="53650" xr:uid="{00000000-0005-0000-0000-0000B90E0000}"/>
    <cellStyle name="Euro 4 2 6 3" xfId="42354" xr:uid="{00000000-0005-0000-0000-0000BA0E0000}"/>
    <cellStyle name="Euro 4 2 6 4" xfId="31058" xr:uid="{00000000-0005-0000-0000-0000BB0E0000}"/>
    <cellStyle name="Euro 4 2 7" xfId="14114" xr:uid="{00000000-0005-0000-0000-0000BC0E0000}"/>
    <cellStyle name="Euro 4 2 7 2" xfId="48002" xr:uid="{00000000-0005-0000-0000-0000BD0E0000}"/>
    <cellStyle name="Euro 4 2 8" xfId="36706" xr:uid="{00000000-0005-0000-0000-0000BE0E0000}"/>
    <cellStyle name="Euro 4 2 9" xfId="25410" xr:uid="{00000000-0005-0000-0000-0000BF0E0000}"/>
    <cellStyle name="Euro 4 3" xfId="2878" xr:uid="{00000000-0005-0000-0000-0000C00E0000}"/>
    <cellStyle name="Euro 4 3 2" xfId="4154" xr:uid="{00000000-0005-0000-0000-0000C10E0000}"/>
    <cellStyle name="Euro 4 3 2 2" xfId="7133" xr:uid="{00000000-0005-0000-0000-0000C20E0000}"/>
    <cellStyle name="Euro 4 3 2 2 2" xfId="12782" xr:uid="{00000000-0005-0000-0000-0000C30E0000}"/>
    <cellStyle name="Euro 4 3 2 2 2 2" xfId="24078" xr:uid="{00000000-0005-0000-0000-0000C40E0000}"/>
    <cellStyle name="Euro 4 3 2 2 2 2 2" xfId="57966" xr:uid="{00000000-0005-0000-0000-0000C50E0000}"/>
    <cellStyle name="Euro 4 3 2 2 2 3" xfId="46670" xr:uid="{00000000-0005-0000-0000-0000C60E0000}"/>
    <cellStyle name="Euro 4 3 2 2 2 4" xfId="35374" xr:uid="{00000000-0005-0000-0000-0000C70E0000}"/>
    <cellStyle name="Euro 4 3 2 2 3" xfId="18430" xr:uid="{00000000-0005-0000-0000-0000C80E0000}"/>
    <cellStyle name="Euro 4 3 2 2 3 2" xfId="52318" xr:uid="{00000000-0005-0000-0000-0000C90E0000}"/>
    <cellStyle name="Euro 4 3 2 2 4" xfId="41022" xr:uid="{00000000-0005-0000-0000-0000CA0E0000}"/>
    <cellStyle name="Euro 4 3 2 2 5" xfId="29726" xr:uid="{00000000-0005-0000-0000-0000CB0E0000}"/>
    <cellStyle name="Euro 4 3 2 3" xfId="9958" xr:uid="{00000000-0005-0000-0000-0000CC0E0000}"/>
    <cellStyle name="Euro 4 3 2 3 2" xfId="21254" xr:uid="{00000000-0005-0000-0000-0000CD0E0000}"/>
    <cellStyle name="Euro 4 3 2 3 2 2" xfId="55142" xr:uid="{00000000-0005-0000-0000-0000CE0E0000}"/>
    <cellStyle name="Euro 4 3 2 3 3" xfId="43846" xr:uid="{00000000-0005-0000-0000-0000CF0E0000}"/>
    <cellStyle name="Euro 4 3 2 3 4" xfId="32550" xr:uid="{00000000-0005-0000-0000-0000D00E0000}"/>
    <cellStyle name="Euro 4 3 2 4" xfId="15606" xr:uid="{00000000-0005-0000-0000-0000D10E0000}"/>
    <cellStyle name="Euro 4 3 2 4 2" xfId="49494" xr:uid="{00000000-0005-0000-0000-0000D20E0000}"/>
    <cellStyle name="Euro 4 3 2 5" xfId="38198" xr:uid="{00000000-0005-0000-0000-0000D30E0000}"/>
    <cellStyle name="Euro 4 3 2 6" xfId="26902" xr:uid="{00000000-0005-0000-0000-0000D40E0000}"/>
    <cellStyle name="Euro 4 3 3" xfId="6006" xr:uid="{00000000-0005-0000-0000-0000D50E0000}"/>
    <cellStyle name="Euro 4 3 3 2" xfId="11656" xr:uid="{00000000-0005-0000-0000-0000D60E0000}"/>
    <cellStyle name="Euro 4 3 3 2 2" xfId="22952" xr:uid="{00000000-0005-0000-0000-0000D70E0000}"/>
    <cellStyle name="Euro 4 3 3 2 2 2" xfId="56840" xr:uid="{00000000-0005-0000-0000-0000D80E0000}"/>
    <cellStyle name="Euro 4 3 3 2 3" xfId="45544" xr:uid="{00000000-0005-0000-0000-0000D90E0000}"/>
    <cellStyle name="Euro 4 3 3 2 4" xfId="34248" xr:uid="{00000000-0005-0000-0000-0000DA0E0000}"/>
    <cellStyle name="Euro 4 3 3 3" xfId="17304" xr:uid="{00000000-0005-0000-0000-0000DB0E0000}"/>
    <cellStyle name="Euro 4 3 3 3 2" xfId="51192" xr:uid="{00000000-0005-0000-0000-0000DC0E0000}"/>
    <cellStyle name="Euro 4 3 3 4" xfId="39896" xr:uid="{00000000-0005-0000-0000-0000DD0E0000}"/>
    <cellStyle name="Euro 4 3 3 5" xfId="28600" xr:uid="{00000000-0005-0000-0000-0000DE0E0000}"/>
    <cellStyle name="Euro 4 3 4" xfId="8832" xr:uid="{00000000-0005-0000-0000-0000DF0E0000}"/>
    <cellStyle name="Euro 4 3 4 2" xfId="20128" xr:uid="{00000000-0005-0000-0000-0000E00E0000}"/>
    <cellStyle name="Euro 4 3 4 2 2" xfId="54016" xr:uid="{00000000-0005-0000-0000-0000E10E0000}"/>
    <cellStyle name="Euro 4 3 4 3" xfId="42720" xr:uid="{00000000-0005-0000-0000-0000E20E0000}"/>
    <cellStyle name="Euro 4 3 4 4" xfId="31424" xr:uid="{00000000-0005-0000-0000-0000E30E0000}"/>
    <cellStyle name="Euro 4 3 5" xfId="14480" xr:uid="{00000000-0005-0000-0000-0000E40E0000}"/>
    <cellStyle name="Euro 4 3 5 2" xfId="48368" xr:uid="{00000000-0005-0000-0000-0000E50E0000}"/>
    <cellStyle name="Euro 4 3 6" xfId="37072" xr:uid="{00000000-0005-0000-0000-0000E60E0000}"/>
    <cellStyle name="Euro 4 3 7" xfId="25776" xr:uid="{00000000-0005-0000-0000-0000E70E0000}"/>
    <cellStyle name="Euro 4 4" xfId="3406" xr:uid="{00000000-0005-0000-0000-0000E80E0000}"/>
    <cellStyle name="Euro 4 4 2" xfId="6521" xr:uid="{00000000-0005-0000-0000-0000E90E0000}"/>
    <cellStyle name="Euro 4 4 2 2" xfId="12170" xr:uid="{00000000-0005-0000-0000-0000EA0E0000}"/>
    <cellStyle name="Euro 4 4 2 2 2" xfId="23466" xr:uid="{00000000-0005-0000-0000-0000EB0E0000}"/>
    <cellStyle name="Euro 4 4 2 2 2 2" xfId="57354" xr:uid="{00000000-0005-0000-0000-0000EC0E0000}"/>
    <cellStyle name="Euro 4 4 2 2 3" xfId="46058" xr:uid="{00000000-0005-0000-0000-0000ED0E0000}"/>
    <cellStyle name="Euro 4 4 2 2 4" xfId="34762" xr:uid="{00000000-0005-0000-0000-0000EE0E0000}"/>
    <cellStyle name="Euro 4 4 2 3" xfId="17818" xr:uid="{00000000-0005-0000-0000-0000EF0E0000}"/>
    <cellStyle name="Euro 4 4 2 3 2" xfId="51706" xr:uid="{00000000-0005-0000-0000-0000F00E0000}"/>
    <cellStyle name="Euro 4 4 2 4" xfId="40410" xr:uid="{00000000-0005-0000-0000-0000F10E0000}"/>
    <cellStyle name="Euro 4 4 2 5" xfId="29114" xr:uid="{00000000-0005-0000-0000-0000F20E0000}"/>
    <cellStyle name="Euro 4 4 3" xfId="9346" xr:uid="{00000000-0005-0000-0000-0000F30E0000}"/>
    <cellStyle name="Euro 4 4 3 2" xfId="20642" xr:uid="{00000000-0005-0000-0000-0000F40E0000}"/>
    <cellStyle name="Euro 4 4 3 2 2" xfId="54530" xr:uid="{00000000-0005-0000-0000-0000F50E0000}"/>
    <cellStyle name="Euro 4 4 3 3" xfId="43234" xr:uid="{00000000-0005-0000-0000-0000F60E0000}"/>
    <cellStyle name="Euro 4 4 3 4" xfId="31938" xr:uid="{00000000-0005-0000-0000-0000F70E0000}"/>
    <cellStyle name="Euro 4 4 4" xfId="14994" xr:uid="{00000000-0005-0000-0000-0000F80E0000}"/>
    <cellStyle name="Euro 4 4 4 2" xfId="48882" xr:uid="{00000000-0005-0000-0000-0000F90E0000}"/>
    <cellStyle name="Euro 4 4 5" xfId="37586" xr:uid="{00000000-0005-0000-0000-0000FA0E0000}"/>
    <cellStyle name="Euro 4 4 6" xfId="26290" xr:uid="{00000000-0005-0000-0000-0000FB0E0000}"/>
    <cellStyle name="Euro 4 5" xfId="5506" xr:uid="{00000000-0005-0000-0000-0000FC0E0000}"/>
    <cellStyle name="Euro 4 5 2" xfId="11156" xr:uid="{00000000-0005-0000-0000-0000FD0E0000}"/>
    <cellStyle name="Euro 4 5 2 2" xfId="22452" xr:uid="{00000000-0005-0000-0000-0000FE0E0000}"/>
    <cellStyle name="Euro 4 5 2 2 2" xfId="56340" xr:uid="{00000000-0005-0000-0000-0000FF0E0000}"/>
    <cellStyle name="Euro 4 5 2 3" xfId="45044" xr:uid="{00000000-0005-0000-0000-0000000F0000}"/>
    <cellStyle name="Euro 4 5 2 4" xfId="33748" xr:uid="{00000000-0005-0000-0000-0000010F0000}"/>
    <cellStyle name="Euro 4 5 3" xfId="16804" xr:uid="{00000000-0005-0000-0000-0000020F0000}"/>
    <cellStyle name="Euro 4 5 3 2" xfId="50692" xr:uid="{00000000-0005-0000-0000-0000030F0000}"/>
    <cellStyle name="Euro 4 5 4" xfId="39396" xr:uid="{00000000-0005-0000-0000-0000040F0000}"/>
    <cellStyle name="Euro 4 5 5" xfId="28100" xr:uid="{00000000-0005-0000-0000-0000050F0000}"/>
    <cellStyle name="Euro 4 6" xfId="8332" xr:uid="{00000000-0005-0000-0000-0000060F0000}"/>
    <cellStyle name="Euro 4 6 2" xfId="19628" xr:uid="{00000000-0005-0000-0000-0000070F0000}"/>
    <cellStyle name="Euro 4 6 2 2" xfId="53516" xr:uid="{00000000-0005-0000-0000-0000080F0000}"/>
    <cellStyle name="Euro 4 6 3" xfId="42220" xr:uid="{00000000-0005-0000-0000-0000090F0000}"/>
    <cellStyle name="Euro 4 6 4" xfId="30924" xr:uid="{00000000-0005-0000-0000-00000A0F0000}"/>
    <cellStyle name="Euro 4 7" xfId="13980" xr:uid="{00000000-0005-0000-0000-00000B0F0000}"/>
    <cellStyle name="Euro 4 7 2" xfId="47868" xr:uid="{00000000-0005-0000-0000-00000C0F0000}"/>
    <cellStyle name="Euro 4 8" xfId="36572" xr:uid="{00000000-0005-0000-0000-00000D0F0000}"/>
    <cellStyle name="Euro 4 9" xfId="25276" xr:uid="{00000000-0005-0000-0000-00000E0F0000}"/>
    <cellStyle name="Euro 5" xfId="1505" xr:uid="{00000000-0005-0000-0000-00000F0F0000}"/>
    <cellStyle name="Euro 5 2" xfId="4155" xr:uid="{00000000-0005-0000-0000-0000100F0000}"/>
    <cellStyle name="Euro 5 3" xfId="3384" xr:uid="{00000000-0005-0000-0000-0000110F0000}"/>
    <cellStyle name="Euro 6" xfId="4143" xr:uid="{00000000-0005-0000-0000-0000120F0000}"/>
    <cellStyle name="Euro 7" xfId="3367" xr:uid="{00000000-0005-0000-0000-0000130F0000}"/>
    <cellStyle name="Euro 7 2" xfId="6495" xr:uid="{00000000-0005-0000-0000-0000140F0000}"/>
    <cellStyle name="Euro 7 2 2" xfId="12144" xr:uid="{00000000-0005-0000-0000-0000150F0000}"/>
    <cellStyle name="Euro 7 2 2 2" xfId="23440" xr:uid="{00000000-0005-0000-0000-0000160F0000}"/>
    <cellStyle name="Euro 7 2 2 2 2" xfId="57328" xr:uid="{00000000-0005-0000-0000-0000170F0000}"/>
    <cellStyle name="Euro 7 2 2 3" xfId="46032" xr:uid="{00000000-0005-0000-0000-0000180F0000}"/>
    <cellStyle name="Euro 7 2 2 4" xfId="34736" xr:uid="{00000000-0005-0000-0000-0000190F0000}"/>
    <cellStyle name="Euro 7 2 3" xfId="17792" xr:uid="{00000000-0005-0000-0000-00001A0F0000}"/>
    <cellStyle name="Euro 7 2 3 2" xfId="51680" xr:uid="{00000000-0005-0000-0000-00001B0F0000}"/>
    <cellStyle name="Euro 7 2 4" xfId="40384" xr:uid="{00000000-0005-0000-0000-00001C0F0000}"/>
    <cellStyle name="Euro 7 2 5" xfId="29088" xr:uid="{00000000-0005-0000-0000-00001D0F0000}"/>
    <cellStyle name="Euro 7 3" xfId="9320" xr:uid="{00000000-0005-0000-0000-00001E0F0000}"/>
    <cellStyle name="Euro 7 3 2" xfId="20616" xr:uid="{00000000-0005-0000-0000-00001F0F0000}"/>
    <cellStyle name="Euro 7 3 2 2" xfId="54504" xr:uid="{00000000-0005-0000-0000-0000200F0000}"/>
    <cellStyle name="Euro 7 3 3" xfId="43208" xr:uid="{00000000-0005-0000-0000-0000210F0000}"/>
    <cellStyle name="Euro 7 3 4" xfId="31912" xr:uid="{00000000-0005-0000-0000-0000220F0000}"/>
    <cellStyle name="Euro 7 4" xfId="14968" xr:uid="{00000000-0005-0000-0000-0000230F0000}"/>
    <cellStyle name="Euro 7 4 2" xfId="48856" xr:uid="{00000000-0005-0000-0000-0000240F0000}"/>
    <cellStyle name="Euro 7 5" xfId="37560" xr:uid="{00000000-0005-0000-0000-0000250F0000}"/>
    <cellStyle name="Euro 7 6" xfId="26264" xr:uid="{00000000-0005-0000-0000-0000260F0000}"/>
    <cellStyle name="Euro 8" xfId="3685" xr:uid="{00000000-0005-0000-0000-0000270F0000}"/>
    <cellStyle name="Euro 8 2" xfId="6797" xr:uid="{00000000-0005-0000-0000-0000280F0000}"/>
    <cellStyle name="Euro 8 2 2" xfId="12446" xr:uid="{00000000-0005-0000-0000-0000290F0000}"/>
    <cellStyle name="Euro 8 2 2 2" xfId="23742" xr:uid="{00000000-0005-0000-0000-00002A0F0000}"/>
    <cellStyle name="Euro 8 2 2 2 2" xfId="57630" xr:uid="{00000000-0005-0000-0000-00002B0F0000}"/>
    <cellStyle name="Euro 8 2 2 3" xfId="46334" xr:uid="{00000000-0005-0000-0000-00002C0F0000}"/>
    <cellStyle name="Euro 8 2 2 4" xfId="35038" xr:uid="{00000000-0005-0000-0000-00002D0F0000}"/>
    <cellStyle name="Euro 8 2 3" xfId="18094" xr:uid="{00000000-0005-0000-0000-00002E0F0000}"/>
    <cellStyle name="Euro 8 2 3 2" xfId="51982" xr:uid="{00000000-0005-0000-0000-00002F0F0000}"/>
    <cellStyle name="Euro 8 2 4" xfId="40686" xr:uid="{00000000-0005-0000-0000-0000300F0000}"/>
    <cellStyle name="Euro 8 2 5" xfId="29390" xr:uid="{00000000-0005-0000-0000-0000310F0000}"/>
    <cellStyle name="Euro 8 3" xfId="9622" xr:uid="{00000000-0005-0000-0000-0000320F0000}"/>
    <cellStyle name="Euro 8 3 2" xfId="20918" xr:uid="{00000000-0005-0000-0000-0000330F0000}"/>
    <cellStyle name="Euro 8 3 2 2" xfId="54806" xr:uid="{00000000-0005-0000-0000-0000340F0000}"/>
    <cellStyle name="Euro 8 3 3" xfId="43510" xr:uid="{00000000-0005-0000-0000-0000350F0000}"/>
    <cellStyle name="Euro 8 3 4" xfId="32214" xr:uid="{00000000-0005-0000-0000-0000360F0000}"/>
    <cellStyle name="Euro 8 4" xfId="15270" xr:uid="{00000000-0005-0000-0000-0000370F0000}"/>
    <cellStyle name="Euro 8 4 2" xfId="49158" xr:uid="{00000000-0005-0000-0000-0000380F0000}"/>
    <cellStyle name="Euro 8 5" xfId="37862" xr:uid="{00000000-0005-0000-0000-0000390F0000}"/>
    <cellStyle name="Euro 8 6" xfId="26566" xr:uid="{00000000-0005-0000-0000-00003A0F0000}"/>
    <cellStyle name="Euro_Daten" xfId="4156" xr:uid="{00000000-0005-0000-0000-00003B0F0000}"/>
    <cellStyle name="Explanatory Text 2" xfId="4158" xr:uid="{00000000-0005-0000-0000-00003D0F0000}"/>
    <cellStyle name="Explanatory Text 3" xfId="4157" xr:uid="{00000000-0005-0000-0000-00003E0F0000}"/>
    <cellStyle name="Explanatory Text 4" xfId="43" xr:uid="{00000000-0005-0000-0000-00003C0F0000}"/>
    <cellStyle name="Good" xfId="3" builtinId="26"/>
    <cellStyle name="Good 2" xfId="4160" xr:uid="{00000000-0005-0000-0000-0000410F0000}"/>
    <cellStyle name="Good 3" xfId="4159" xr:uid="{00000000-0005-0000-0000-0000420F0000}"/>
    <cellStyle name="Good 4" xfId="44" xr:uid="{00000000-0005-0000-0000-0000400F0000}"/>
    <cellStyle name="Gut 2" xfId="173" xr:uid="{00000000-0005-0000-0000-0000440F0000}"/>
    <cellStyle name="Gut 2 2" xfId="4162" xr:uid="{00000000-0005-0000-0000-0000450F0000}"/>
    <cellStyle name="Gut 2 3" xfId="4161" xr:uid="{00000000-0005-0000-0000-0000460F0000}"/>
    <cellStyle name="Gut 2_Daten" xfId="4163" xr:uid="{00000000-0005-0000-0000-0000470F0000}"/>
    <cellStyle name="Heading 1 2" xfId="4165" xr:uid="{00000000-0005-0000-0000-0000490F0000}"/>
    <cellStyle name="Heading 1 3" xfId="4164" xr:uid="{00000000-0005-0000-0000-00004A0F0000}"/>
    <cellStyle name="Heading 1 4" xfId="45" xr:uid="{00000000-0005-0000-0000-0000480F0000}"/>
    <cellStyle name="Heading 2 2" xfId="4167" xr:uid="{00000000-0005-0000-0000-00004D0F0000}"/>
    <cellStyle name="Heading 2 3" xfId="4166" xr:uid="{00000000-0005-0000-0000-00004E0F0000}"/>
    <cellStyle name="Heading 2 4" xfId="46" xr:uid="{00000000-0005-0000-0000-00004C0F0000}"/>
    <cellStyle name="Heading 3 2" xfId="432" xr:uid="{00000000-0005-0000-0000-0000510F0000}"/>
    <cellStyle name="Heading 3 3" xfId="371" xr:uid="{00000000-0005-0000-0000-0000520F0000}"/>
    <cellStyle name="Heading 3 4" xfId="4169" xr:uid="{00000000-0005-0000-0000-0000530F0000}"/>
    <cellStyle name="Heading 3 5" xfId="4168" xr:uid="{00000000-0005-0000-0000-0000540F0000}"/>
    <cellStyle name="Heading 3 6" xfId="47" xr:uid="{00000000-0005-0000-0000-0000500F0000}"/>
    <cellStyle name="Heading 4 2" xfId="4171" xr:uid="{00000000-0005-0000-0000-0000570F0000}"/>
    <cellStyle name="Heading 4 3" xfId="4170" xr:uid="{00000000-0005-0000-0000-0000580F0000}"/>
    <cellStyle name="Heading 4 4" xfId="48" xr:uid="{00000000-0005-0000-0000-0000560F0000}"/>
    <cellStyle name="Headline" xfId="191" xr:uid="{00000000-0005-0000-0000-00005A0F0000}"/>
    <cellStyle name="Headline 2" xfId="4173" xr:uid="{00000000-0005-0000-0000-00005B0F0000}"/>
    <cellStyle name="Headline 3" xfId="4172" xr:uid="{00000000-0005-0000-0000-00005C0F0000}"/>
    <cellStyle name="Headline_Daten" xfId="4174" xr:uid="{00000000-0005-0000-0000-00005D0F0000}"/>
    <cellStyle name="Hyperlink" xfId="1" builtinId="8"/>
    <cellStyle name="Hyperlink 2" xfId="174" xr:uid="{00000000-0005-0000-0000-00005E0F0000}"/>
    <cellStyle name="Hyperlink 2 2" xfId="204" xr:uid="{00000000-0005-0000-0000-00005F0F0000}"/>
    <cellStyle name="Hyperlink 2 3" xfId="1508" xr:uid="{00000000-0005-0000-0000-0000600F0000}"/>
    <cellStyle name="Hyperlink 3" xfId="205" xr:uid="{00000000-0005-0000-0000-0000610F0000}"/>
    <cellStyle name="Hyperlink 3 2" xfId="1509" xr:uid="{00000000-0005-0000-0000-0000620F0000}"/>
    <cellStyle name="Hyperlink 4" xfId="297" xr:uid="{00000000-0005-0000-0000-0000630F0000}"/>
    <cellStyle name="Hyperlink 5" xfId="2862" xr:uid="{00000000-0005-0000-0000-0000990F0000}"/>
    <cellStyle name="Input 10" xfId="4175" xr:uid="{00000000-0005-0000-0000-0000650F0000}"/>
    <cellStyle name="Input 11" xfId="49" xr:uid="{00000000-0005-0000-0000-0000640F0000}"/>
    <cellStyle name="Input 2" xfId="93" xr:uid="{00000000-0005-0000-0000-0000660F0000}"/>
    <cellStyle name="Input 2 10" xfId="958" xr:uid="{00000000-0005-0000-0000-0000670F0000}"/>
    <cellStyle name="Input 2 10 2" xfId="2146" xr:uid="{00000000-0005-0000-0000-0000680F0000}"/>
    <cellStyle name="Input 2 11" xfId="959" xr:uid="{00000000-0005-0000-0000-0000690F0000}"/>
    <cellStyle name="Input 2 11 2" xfId="2147" xr:uid="{00000000-0005-0000-0000-00006A0F0000}"/>
    <cellStyle name="Input 2 2" xfId="206" xr:uid="{00000000-0005-0000-0000-00006B0F0000}"/>
    <cellStyle name="Input 2 2 2" xfId="328" xr:uid="{00000000-0005-0000-0000-00006C0F0000}"/>
    <cellStyle name="Input 2 2 2 2" xfId="530" xr:uid="{00000000-0005-0000-0000-00006D0F0000}"/>
    <cellStyle name="Input 2 2 2 2 2" xfId="960" xr:uid="{00000000-0005-0000-0000-00006E0F0000}"/>
    <cellStyle name="Input 2 2 2 2 2 2" xfId="2148" xr:uid="{00000000-0005-0000-0000-00006F0F0000}"/>
    <cellStyle name="Input 2 2 2 2 3" xfId="1773" xr:uid="{00000000-0005-0000-0000-0000700F0000}"/>
    <cellStyle name="Input 2 2 2 3" xfId="961" xr:uid="{00000000-0005-0000-0000-0000710F0000}"/>
    <cellStyle name="Input 2 2 2 3 2" xfId="2149" xr:uid="{00000000-0005-0000-0000-0000720F0000}"/>
    <cellStyle name="Input 2 2 2 4" xfId="962" xr:uid="{00000000-0005-0000-0000-0000730F0000}"/>
    <cellStyle name="Input 2 2 2 4 2" xfId="2150" xr:uid="{00000000-0005-0000-0000-0000740F0000}"/>
    <cellStyle name="Input 2 2 2 5" xfId="963" xr:uid="{00000000-0005-0000-0000-0000750F0000}"/>
    <cellStyle name="Input 2 2 2 5 2" xfId="2151" xr:uid="{00000000-0005-0000-0000-0000760F0000}"/>
    <cellStyle name="Input 2 2 2 6" xfId="720" xr:uid="{00000000-0005-0000-0000-0000770F0000}"/>
    <cellStyle name="Input 2 2 2 6 2" xfId="1956" xr:uid="{00000000-0005-0000-0000-0000780F0000}"/>
    <cellStyle name="Input 2 2 2 7" xfId="1639" xr:uid="{00000000-0005-0000-0000-0000790F0000}"/>
    <cellStyle name="Input 2 2 3" xfId="426" xr:uid="{00000000-0005-0000-0000-00007A0F0000}"/>
    <cellStyle name="Input 2 2 3 2" xfId="612" xr:uid="{00000000-0005-0000-0000-00007B0F0000}"/>
    <cellStyle name="Input 2 2 3 2 2" xfId="1848" xr:uid="{00000000-0005-0000-0000-00007C0F0000}"/>
    <cellStyle name="Input 2 2 3 3" xfId="964" xr:uid="{00000000-0005-0000-0000-00007D0F0000}"/>
    <cellStyle name="Input 2 2 3 3 2" xfId="2152" xr:uid="{00000000-0005-0000-0000-00007E0F0000}"/>
    <cellStyle name="Input 2 2 3 4" xfId="965" xr:uid="{00000000-0005-0000-0000-00007F0F0000}"/>
    <cellStyle name="Input 2 2 3 4 2" xfId="2153" xr:uid="{00000000-0005-0000-0000-0000800F0000}"/>
    <cellStyle name="Input 2 2 3 5" xfId="966" xr:uid="{00000000-0005-0000-0000-0000810F0000}"/>
    <cellStyle name="Input 2 2 3 5 2" xfId="2154" xr:uid="{00000000-0005-0000-0000-0000820F0000}"/>
    <cellStyle name="Input 2 2 3 6" xfId="798" xr:uid="{00000000-0005-0000-0000-0000830F0000}"/>
    <cellStyle name="Input 2 2 4" xfId="480" xr:uid="{00000000-0005-0000-0000-0000840F0000}"/>
    <cellStyle name="Input 2 2 4 2" xfId="663" xr:uid="{00000000-0005-0000-0000-0000850F0000}"/>
    <cellStyle name="Input 2 2 4 2 2" xfId="1899" xr:uid="{00000000-0005-0000-0000-0000860F0000}"/>
    <cellStyle name="Input 2 2 4 3" xfId="967" xr:uid="{00000000-0005-0000-0000-0000870F0000}"/>
    <cellStyle name="Input 2 2 4 3 2" xfId="2155" xr:uid="{00000000-0005-0000-0000-0000880F0000}"/>
    <cellStyle name="Input 2 2 4 4" xfId="968" xr:uid="{00000000-0005-0000-0000-0000890F0000}"/>
    <cellStyle name="Input 2 2 4 4 2" xfId="2156" xr:uid="{00000000-0005-0000-0000-00008A0F0000}"/>
    <cellStyle name="Input 2 2 4 5" xfId="969" xr:uid="{00000000-0005-0000-0000-00008B0F0000}"/>
    <cellStyle name="Input 2 2 4 5 2" xfId="2157" xr:uid="{00000000-0005-0000-0000-00008C0F0000}"/>
    <cellStyle name="Input 2 2 4 6" xfId="1729" xr:uid="{00000000-0005-0000-0000-00008D0F0000}"/>
    <cellStyle name="Input 2 2 5" xfId="270" xr:uid="{00000000-0005-0000-0000-00008E0F0000}"/>
    <cellStyle name="Input 2 2 5 2" xfId="970" xr:uid="{00000000-0005-0000-0000-00008F0F0000}"/>
    <cellStyle name="Input 2 2 5 2 2" xfId="2158" xr:uid="{00000000-0005-0000-0000-0000900F0000}"/>
    <cellStyle name="Input 2 2 5 3" xfId="1607" xr:uid="{00000000-0005-0000-0000-0000910F0000}"/>
    <cellStyle name="Input 2 2 6" xfId="498" xr:uid="{00000000-0005-0000-0000-0000920F0000}"/>
    <cellStyle name="Input 2 2 6 2" xfId="971" xr:uid="{00000000-0005-0000-0000-0000930F0000}"/>
    <cellStyle name="Input 2 2 6 2 2" xfId="2159" xr:uid="{00000000-0005-0000-0000-0000940F0000}"/>
    <cellStyle name="Input 2 2 6 3" xfId="1742" xr:uid="{00000000-0005-0000-0000-0000950F0000}"/>
    <cellStyle name="Input 2 2 7" xfId="972" xr:uid="{00000000-0005-0000-0000-0000960F0000}"/>
    <cellStyle name="Input 2 2 7 2" xfId="2160" xr:uid="{00000000-0005-0000-0000-0000970F0000}"/>
    <cellStyle name="Input 2 2 8" xfId="973" xr:uid="{00000000-0005-0000-0000-0000980F0000}"/>
    <cellStyle name="Input 2 2 8 2" xfId="2161" xr:uid="{00000000-0005-0000-0000-0000990F0000}"/>
    <cellStyle name="Input 2 2 9" xfId="692" xr:uid="{00000000-0005-0000-0000-00009A0F0000}"/>
    <cellStyle name="Input 2 2 9 2" xfId="1928" xr:uid="{00000000-0005-0000-0000-00009B0F0000}"/>
    <cellStyle name="Input 2 3" xfId="304" xr:uid="{00000000-0005-0000-0000-00009C0F0000}"/>
    <cellStyle name="Input 2 3 2" xfId="404" xr:uid="{00000000-0005-0000-0000-00009D0F0000}"/>
    <cellStyle name="Input 2 3 2 2" xfId="591" xr:uid="{00000000-0005-0000-0000-00009E0F0000}"/>
    <cellStyle name="Input 2 3 2 2 2" xfId="1828" xr:uid="{00000000-0005-0000-0000-00009F0F0000}"/>
    <cellStyle name="Input 2 3 2 3" xfId="974" xr:uid="{00000000-0005-0000-0000-0000A00F0000}"/>
    <cellStyle name="Input 2 3 2 3 2" xfId="2162" xr:uid="{00000000-0005-0000-0000-0000A10F0000}"/>
    <cellStyle name="Input 2 3 2 4" xfId="975" xr:uid="{00000000-0005-0000-0000-0000A20F0000}"/>
    <cellStyle name="Input 2 3 2 4 2" xfId="2163" xr:uid="{00000000-0005-0000-0000-0000A30F0000}"/>
    <cellStyle name="Input 2 3 2 5" xfId="976" xr:uid="{00000000-0005-0000-0000-0000A40F0000}"/>
    <cellStyle name="Input 2 3 2 5 2" xfId="2164" xr:uid="{00000000-0005-0000-0000-0000A50F0000}"/>
    <cellStyle name="Input 2 3 2 6" xfId="780" xr:uid="{00000000-0005-0000-0000-0000A60F0000}"/>
    <cellStyle name="Input 2 3 3" xfId="461" xr:uid="{00000000-0005-0000-0000-0000A70F0000}"/>
    <cellStyle name="Input 2 3 3 2" xfId="645" xr:uid="{00000000-0005-0000-0000-0000A80F0000}"/>
    <cellStyle name="Input 2 3 3 2 2" xfId="1881" xr:uid="{00000000-0005-0000-0000-0000A90F0000}"/>
    <cellStyle name="Input 2 3 3 3" xfId="977" xr:uid="{00000000-0005-0000-0000-0000AA0F0000}"/>
    <cellStyle name="Input 2 3 3 3 2" xfId="2165" xr:uid="{00000000-0005-0000-0000-0000AB0F0000}"/>
    <cellStyle name="Input 2 3 3 4" xfId="978" xr:uid="{00000000-0005-0000-0000-0000AC0F0000}"/>
    <cellStyle name="Input 2 3 3 4 2" xfId="2166" xr:uid="{00000000-0005-0000-0000-0000AD0F0000}"/>
    <cellStyle name="Input 2 3 3 5" xfId="979" xr:uid="{00000000-0005-0000-0000-0000AE0F0000}"/>
    <cellStyle name="Input 2 3 3 5 2" xfId="2167" xr:uid="{00000000-0005-0000-0000-0000AF0F0000}"/>
    <cellStyle name="Input 2 3 3 6" xfId="1711" xr:uid="{00000000-0005-0000-0000-0000B00F0000}"/>
    <cellStyle name="Input 2 3 4" xfId="516" xr:uid="{00000000-0005-0000-0000-0000B10F0000}"/>
    <cellStyle name="Input 2 3 4 2" xfId="980" xr:uid="{00000000-0005-0000-0000-0000B20F0000}"/>
    <cellStyle name="Input 2 3 4 2 2" xfId="2168" xr:uid="{00000000-0005-0000-0000-0000B30F0000}"/>
    <cellStyle name="Input 2 3 4 3" xfId="1760" xr:uid="{00000000-0005-0000-0000-0000B40F0000}"/>
    <cellStyle name="Input 2 3 5" xfId="981" xr:uid="{00000000-0005-0000-0000-0000B50F0000}"/>
    <cellStyle name="Input 2 3 5 2" xfId="2169" xr:uid="{00000000-0005-0000-0000-0000B60F0000}"/>
    <cellStyle name="Input 2 3 6" xfId="982" xr:uid="{00000000-0005-0000-0000-0000B70F0000}"/>
    <cellStyle name="Input 2 3 6 2" xfId="2170" xr:uid="{00000000-0005-0000-0000-0000B80F0000}"/>
    <cellStyle name="Input 2 3 7" xfId="983" xr:uid="{00000000-0005-0000-0000-0000B90F0000}"/>
    <cellStyle name="Input 2 3 7 2" xfId="2171" xr:uid="{00000000-0005-0000-0000-0000BA0F0000}"/>
    <cellStyle name="Input 2 4" xfId="376" xr:uid="{00000000-0005-0000-0000-0000BB0F0000}"/>
    <cellStyle name="Input 2 4 2" xfId="564" xr:uid="{00000000-0005-0000-0000-0000BC0F0000}"/>
    <cellStyle name="Input 2 4 2 2" xfId="984" xr:uid="{00000000-0005-0000-0000-0000BD0F0000}"/>
    <cellStyle name="Input 2 4 2 2 2" xfId="2172" xr:uid="{00000000-0005-0000-0000-0000BE0F0000}"/>
    <cellStyle name="Input 2 4 2 3" xfId="1803" xr:uid="{00000000-0005-0000-0000-0000BF0F0000}"/>
    <cellStyle name="Input 2 4 3" xfId="985" xr:uid="{00000000-0005-0000-0000-0000C00F0000}"/>
    <cellStyle name="Input 2 4 3 2" xfId="2173" xr:uid="{00000000-0005-0000-0000-0000C10F0000}"/>
    <cellStyle name="Input 2 4 4" xfId="986" xr:uid="{00000000-0005-0000-0000-0000C20F0000}"/>
    <cellStyle name="Input 2 4 4 2" xfId="2174" xr:uid="{00000000-0005-0000-0000-0000C30F0000}"/>
    <cellStyle name="Input 2 4 5" xfId="987" xr:uid="{00000000-0005-0000-0000-0000C40F0000}"/>
    <cellStyle name="Input 2 4 5 2" xfId="2175" xr:uid="{00000000-0005-0000-0000-0000C50F0000}"/>
    <cellStyle name="Input 2 4 6" xfId="758" xr:uid="{00000000-0005-0000-0000-0000C60F0000}"/>
    <cellStyle name="Input 2 4 6 2" xfId="1985" xr:uid="{00000000-0005-0000-0000-0000C70F0000}"/>
    <cellStyle name="Input 2 4 7" xfId="1671" xr:uid="{00000000-0005-0000-0000-0000C80F0000}"/>
    <cellStyle name="Input 2 5" xfId="370" xr:uid="{00000000-0005-0000-0000-0000C90F0000}"/>
    <cellStyle name="Input 2 5 2" xfId="559" xr:uid="{00000000-0005-0000-0000-0000CA0F0000}"/>
    <cellStyle name="Input 2 5 2 2" xfId="1798" xr:uid="{00000000-0005-0000-0000-0000CB0F0000}"/>
    <cellStyle name="Input 2 5 3" xfId="988" xr:uid="{00000000-0005-0000-0000-0000CC0F0000}"/>
    <cellStyle name="Input 2 5 3 2" xfId="2176" xr:uid="{00000000-0005-0000-0000-0000CD0F0000}"/>
    <cellStyle name="Input 2 5 4" xfId="989" xr:uid="{00000000-0005-0000-0000-0000CE0F0000}"/>
    <cellStyle name="Input 2 5 4 2" xfId="2177" xr:uid="{00000000-0005-0000-0000-0000CF0F0000}"/>
    <cellStyle name="Input 2 5 5" xfId="990" xr:uid="{00000000-0005-0000-0000-0000D00F0000}"/>
    <cellStyle name="Input 2 5 5 2" xfId="2178" xr:uid="{00000000-0005-0000-0000-0000D10F0000}"/>
    <cellStyle name="Input 2 5 6" xfId="754" xr:uid="{00000000-0005-0000-0000-0000D20F0000}"/>
    <cellStyle name="Input 2 6" xfId="372" xr:uid="{00000000-0005-0000-0000-0000D30F0000}"/>
    <cellStyle name="Input 2 6 2" xfId="560" xr:uid="{00000000-0005-0000-0000-0000D40F0000}"/>
    <cellStyle name="Input 2 6 2 2" xfId="1799" xr:uid="{00000000-0005-0000-0000-0000D50F0000}"/>
    <cellStyle name="Input 2 6 3" xfId="991" xr:uid="{00000000-0005-0000-0000-0000D60F0000}"/>
    <cellStyle name="Input 2 6 3 2" xfId="2179" xr:uid="{00000000-0005-0000-0000-0000D70F0000}"/>
    <cellStyle name="Input 2 6 4" xfId="992" xr:uid="{00000000-0005-0000-0000-0000D80F0000}"/>
    <cellStyle name="Input 2 6 4 2" xfId="2180" xr:uid="{00000000-0005-0000-0000-0000D90F0000}"/>
    <cellStyle name="Input 2 6 5" xfId="993" xr:uid="{00000000-0005-0000-0000-0000DA0F0000}"/>
    <cellStyle name="Input 2 6 5 2" xfId="2181" xr:uid="{00000000-0005-0000-0000-0000DB0F0000}"/>
    <cellStyle name="Input 2 6 6" xfId="1668" xr:uid="{00000000-0005-0000-0000-0000DC0F0000}"/>
    <cellStyle name="Input 2 7" xfId="437" xr:uid="{00000000-0005-0000-0000-0000DD0F0000}"/>
    <cellStyle name="Input 2 7 2" xfId="622" xr:uid="{00000000-0005-0000-0000-0000DE0F0000}"/>
    <cellStyle name="Input 2 7 2 2" xfId="1858" xr:uid="{00000000-0005-0000-0000-0000DF0F0000}"/>
    <cellStyle name="Input 2 7 3" xfId="994" xr:uid="{00000000-0005-0000-0000-0000E00F0000}"/>
    <cellStyle name="Input 2 7 3 2" xfId="2182" xr:uid="{00000000-0005-0000-0000-0000E10F0000}"/>
    <cellStyle name="Input 2 7 4" xfId="995" xr:uid="{00000000-0005-0000-0000-0000E20F0000}"/>
    <cellStyle name="Input 2 7 4 2" xfId="2183" xr:uid="{00000000-0005-0000-0000-0000E30F0000}"/>
    <cellStyle name="Input 2 7 5" xfId="996" xr:uid="{00000000-0005-0000-0000-0000E40F0000}"/>
    <cellStyle name="Input 2 7 5 2" xfId="2184" xr:uid="{00000000-0005-0000-0000-0000E50F0000}"/>
    <cellStyle name="Input 2 7 6" xfId="1688" xr:uid="{00000000-0005-0000-0000-0000E60F0000}"/>
    <cellStyle name="Input 2 8" xfId="232" xr:uid="{00000000-0005-0000-0000-0000E70F0000}"/>
    <cellStyle name="Input 2 8 2" xfId="997" xr:uid="{00000000-0005-0000-0000-0000E80F0000}"/>
    <cellStyle name="Input 2 8 2 2" xfId="2185" xr:uid="{00000000-0005-0000-0000-0000E90F0000}"/>
    <cellStyle name="Input 2 8 3" xfId="1575" xr:uid="{00000000-0005-0000-0000-0000EA0F0000}"/>
    <cellStyle name="Input 2 9" xfId="998" xr:uid="{00000000-0005-0000-0000-0000EB0F0000}"/>
    <cellStyle name="Input 2 9 2" xfId="2186" xr:uid="{00000000-0005-0000-0000-0000EC0F0000}"/>
    <cellStyle name="Input 3" xfId="134" xr:uid="{00000000-0005-0000-0000-0000ED0F0000}"/>
    <cellStyle name="Input 3 10" xfId="683" xr:uid="{00000000-0005-0000-0000-0000EE0F0000}"/>
    <cellStyle name="Input 3 10 2" xfId="1919" xr:uid="{00000000-0005-0000-0000-0000EF0F0000}"/>
    <cellStyle name="Input 3 2" xfId="314" xr:uid="{00000000-0005-0000-0000-0000F00F0000}"/>
    <cellStyle name="Input 3 2 2" xfId="412" xr:uid="{00000000-0005-0000-0000-0000F10F0000}"/>
    <cellStyle name="Input 3 2 2 2" xfId="599" xr:uid="{00000000-0005-0000-0000-0000F20F0000}"/>
    <cellStyle name="Input 3 2 2 2 2" xfId="1836" xr:uid="{00000000-0005-0000-0000-0000F30F0000}"/>
    <cellStyle name="Input 3 2 2 3" xfId="999" xr:uid="{00000000-0005-0000-0000-0000F40F0000}"/>
    <cellStyle name="Input 3 2 2 3 2" xfId="2187" xr:uid="{00000000-0005-0000-0000-0000F50F0000}"/>
    <cellStyle name="Input 3 2 2 4" xfId="1000" xr:uid="{00000000-0005-0000-0000-0000F60F0000}"/>
    <cellStyle name="Input 3 2 2 4 2" xfId="2188" xr:uid="{00000000-0005-0000-0000-0000F70F0000}"/>
    <cellStyle name="Input 3 2 2 5" xfId="1001" xr:uid="{00000000-0005-0000-0000-0000F80F0000}"/>
    <cellStyle name="Input 3 2 2 5 2" xfId="2189" xr:uid="{00000000-0005-0000-0000-0000F90F0000}"/>
    <cellStyle name="Input 3 2 2 6" xfId="788" xr:uid="{00000000-0005-0000-0000-0000FA0F0000}"/>
    <cellStyle name="Input 3 2 3" xfId="469" xr:uid="{00000000-0005-0000-0000-0000FB0F0000}"/>
    <cellStyle name="Input 3 2 3 2" xfId="653" xr:uid="{00000000-0005-0000-0000-0000FC0F0000}"/>
    <cellStyle name="Input 3 2 3 2 2" xfId="1889" xr:uid="{00000000-0005-0000-0000-0000FD0F0000}"/>
    <cellStyle name="Input 3 2 3 3" xfId="1002" xr:uid="{00000000-0005-0000-0000-0000FE0F0000}"/>
    <cellStyle name="Input 3 2 3 3 2" xfId="2190" xr:uid="{00000000-0005-0000-0000-0000FF0F0000}"/>
    <cellStyle name="Input 3 2 3 4" xfId="1003" xr:uid="{00000000-0005-0000-0000-000000100000}"/>
    <cellStyle name="Input 3 2 3 4 2" xfId="2191" xr:uid="{00000000-0005-0000-0000-000001100000}"/>
    <cellStyle name="Input 3 2 3 5" xfId="1004" xr:uid="{00000000-0005-0000-0000-000002100000}"/>
    <cellStyle name="Input 3 2 3 5 2" xfId="2192" xr:uid="{00000000-0005-0000-0000-000003100000}"/>
    <cellStyle name="Input 3 2 3 6" xfId="1719" xr:uid="{00000000-0005-0000-0000-000004100000}"/>
    <cellStyle name="Input 3 2 4" xfId="524" xr:uid="{00000000-0005-0000-0000-000005100000}"/>
    <cellStyle name="Input 3 2 4 2" xfId="1005" xr:uid="{00000000-0005-0000-0000-000006100000}"/>
    <cellStyle name="Input 3 2 4 2 2" xfId="2193" xr:uid="{00000000-0005-0000-0000-000007100000}"/>
    <cellStyle name="Input 3 2 4 3" xfId="1768" xr:uid="{00000000-0005-0000-0000-000008100000}"/>
    <cellStyle name="Input 3 2 5" xfId="1006" xr:uid="{00000000-0005-0000-0000-000009100000}"/>
    <cellStyle name="Input 3 2 5 2" xfId="2194" xr:uid="{00000000-0005-0000-0000-00000A100000}"/>
    <cellStyle name="Input 3 2 6" xfId="1007" xr:uid="{00000000-0005-0000-0000-00000B100000}"/>
    <cellStyle name="Input 3 2 6 2" xfId="2195" xr:uid="{00000000-0005-0000-0000-00000C100000}"/>
    <cellStyle name="Input 3 2 7" xfId="1008" xr:uid="{00000000-0005-0000-0000-00000D100000}"/>
    <cellStyle name="Input 3 2 7 2" xfId="2196" xr:uid="{00000000-0005-0000-0000-00000E100000}"/>
    <cellStyle name="Input 3 3" xfId="295" xr:uid="{00000000-0005-0000-0000-00000F100000}"/>
    <cellStyle name="Input 3 3 2" xfId="510" xr:uid="{00000000-0005-0000-0000-000010100000}"/>
    <cellStyle name="Input 3 3 2 2" xfId="1009" xr:uid="{00000000-0005-0000-0000-000011100000}"/>
    <cellStyle name="Input 3 3 2 2 2" xfId="2197" xr:uid="{00000000-0005-0000-0000-000012100000}"/>
    <cellStyle name="Input 3 3 2 3" xfId="1754" xr:uid="{00000000-0005-0000-0000-000013100000}"/>
    <cellStyle name="Input 3 3 3" xfId="1010" xr:uid="{00000000-0005-0000-0000-000014100000}"/>
    <cellStyle name="Input 3 3 3 2" xfId="2198" xr:uid="{00000000-0005-0000-0000-000015100000}"/>
    <cellStyle name="Input 3 3 4" xfId="1011" xr:uid="{00000000-0005-0000-0000-000016100000}"/>
    <cellStyle name="Input 3 3 4 2" xfId="2199" xr:uid="{00000000-0005-0000-0000-000017100000}"/>
    <cellStyle name="Input 3 3 5" xfId="1012" xr:uid="{00000000-0005-0000-0000-000018100000}"/>
    <cellStyle name="Input 3 3 5 2" xfId="2200" xr:uid="{00000000-0005-0000-0000-000019100000}"/>
    <cellStyle name="Input 3 3 6" xfId="708" xr:uid="{00000000-0005-0000-0000-00001A100000}"/>
    <cellStyle name="Input 3 3 6 2" xfId="1944" xr:uid="{00000000-0005-0000-0000-00001B100000}"/>
    <cellStyle name="Input 3 3 7" xfId="1624" xr:uid="{00000000-0005-0000-0000-00001C100000}"/>
    <cellStyle name="Input 3 4" xfId="398" xr:uid="{00000000-0005-0000-0000-00001D100000}"/>
    <cellStyle name="Input 3 4 2" xfId="585" xr:uid="{00000000-0005-0000-0000-00001E100000}"/>
    <cellStyle name="Input 3 4 2 2" xfId="1822" xr:uid="{00000000-0005-0000-0000-00001F100000}"/>
    <cellStyle name="Input 3 4 3" xfId="1013" xr:uid="{00000000-0005-0000-0000-000020100000}"/>
    <cellStyle name="Input 3 4 3 2" xfId="2201" xr:uid="{00000000-0005-0000-0000-000021100000}"/>
    <cellStyle name="Input 3 4 4" xfId="1014" xr:uid="{00000000-0005-0000-0000-000022100000}"/>
    <cellStyle name="Input 3 4 4 2" xfId="2202" xr:uid="{00000000-0005-0000-0000-000023100000}"/>
    <cellStyle name="Input 3 4 5" xfId="1015" xr:uid="{00000000-0005-0000-0000-000024100000}"/>
    <cellStyle name="Input 3 4 5 2" xfId="2203" xr:uid="{00000000-0005-0000-0000-000025100000}"/>
    <cellStyle name="Input 3 4 6" xfId="774" xr:uid="{00000000-0005-0000-0000-000026100000}"/>
    <cellStyle name="Input 3 5" xfId="455" xr:uid="{00000000-0005-0000-0000-000027100000}"/>
    <cellStyle name="Input 3 5 2" xfId="639" xr:uid="{00000000-0005-0000-0000-000028100000}"/>
    <cellStyle name="Input 3 5 2 2" xfId="1875" xr:uid="{00000000-0005-0000-0000-000029100000}"/>
    <cellStyle name="Input 3 5 3" xfId="1016" xr:uid="{00000000-0005-0000-0000-00002A100000}"/>
    <cellStyle name="Input 3 5 3 2" xfId="2204" xr:uid="{00000000-0005-0000-0000-00002B100000}"/>
    <cellStyle name="Input 3 5 4" xfId="1017" xr:uid="{00000000-0005-0000-0000-00002C100000}"/>
    <cellStyle name="Input 3 5 4 2" xfId="2205" xr:uid="{00000000-0005-0000-0000-00002D100000}"/>
    <cellStyle name="Input 3 5 5" xfId="1018" xr:uid="{00000000-0005-0000-0000-00002E100000}"/>
    <cellStyle name="Input 3 5 5 2" xfId="2206" xr:uid="{00000000-0005-0000-0000-00002F100000}"/>
    <cellStyle name="Input 3 5 6" xfId="1705" xr:uid="{00000000-0005-0000-0000-000030100000}"/>
    <cellStyle name="Input 3 6" xfId="261" xr:uid="{00000000-0005-0000-0000-000031100000}"/>
    <cellStyle name="Input 3 6 2" xfId="1019" xr:uid="{00000000-0005-0000-0000-000032100000}"/>
    <cellStyle name="Input 3 6 2 2" xfId="2207" xr:uid="{00000000-0005-0000-0000-000033100000}"/>
    <cellStyle name="Input 3 6 3" xfId="1598" xr:uid="{00000000-0005-0000-0000-000034100000}"/>
    <cellStyle name="Input 3 7" xfId="494" xr:uid="{00000000-0005-0000-0000-000035100000}"/>
    <cellStyle name="Input 3 7 2" xfId="1020" xr:uid="{00000000-0005-0000-0000-000036100000}"/>
    <cellStyle name="Input 3 7 2 2" xfId="2208" xr:uid="{00000000-0005-0000-0000-000037100000}"/>
    <cellStyle name="Input 3 7 3" xfId="1738" xr:uid="{00000000-0005-0000-0000-000038100000}"/>
    <cellStyle name="Input 3 8" xfId="1021" xr:uid="{00000000-0005-0000-0000-000039100000}"/>
    <cellStyle name="Input 3 8 2" xfId="2209" xr:uid="{00000000-0005-0000-0000-00003A100000}"/>
    <cellStyle name="Input 3 9" xfId="1022" xr:uid="{00000000-0005-0000-0000-00003B100000}"/>
    <cellStyle name="Input 3 9 2" xfId="2210" xr:uid="{00000000-0005-0000-0000-00003C100000}"/>
    <cellStyle name="Input 4" xfId="92" xr:uid="{00000000-0005-0000-0000-00003D100000}"/>
    <cellStyle name="Input 4 2" xfId="351" xr:uid="{00000000-0005-0000-0000-00003E100000}"/>
    <cellStyle name="Input 4 2 2" xfId="540" xr:uid="{00000000-0005-0000-0000-00003F100000}"/>
    <cellStyle name="Input 4 2 2 2" xfId="1783" xr:uid="{00000000-0005-0000-0000-000040100000}"/>
    <cellStyle name="Input 4 2 3" xfId="1023" xr:uid="{00000000-0005-0000-0000-000041100000}"/>
    <cellStyle name="Input 4 2 3 2" xfId="2211" xr:uid="{00000000-0005-0000-0000-000042100000}"/>
    <cellStyle name="Input 4 2 4" xfId="1024" xr:uid="{00000000-0005-0000-0000-000043100000}"/>
    <cellStyle name="Input 4 2 4 2" xfId="2212" xr:uid="{00000000-0005-0000-0000-000044100000}"/>
    <cellStyle name="Input 4 2 5" xfId="1025" xr:uid="{00000000-0005-0000-0000-000045100000}"/>
    <cellStyle name="Input 4 2 5 2" xfId="2213" xr:uid="{00000000-0005-0000-0000-000046100000}"/>
    <cellStyle name="Input 4 2 6" xfId="740" xr:uid="{00000000-0005-0000-0000-000047100000}"/>
    <cellStyle name="Input 4 3" xfId="451" xr:uid="{00000000-0005-0000-0000-000048100000}"/>
    <cellStyle name="Input 4 3 2" xfId="635" xr:uid="{00000000-0005-0000-0000-000049100000}"/>
    <cellStyle name="Input 4 3 2 2" xfId="1871" xr:uid="{00000000-0005-0000-0000-00004A100000}"/>
    <cellStyle name="Input 4 3 3" xfId="1026" xr:uid="{00000000-0005-0000-0000-00004B100000}"/>
    <cellStyle name="Input 4 3 3 2" xfId="2214" xr:uid="{00000000-0005-0000-0000-00004C100000}"/>
    <cellStyle name="Input 4 3 4" xfId="1027" xr:uid="{00000000-0005-0000-0000-00004D100000}"/>
    <cellStyle name="Input 4 3 4 2" xfId="2215" xr:uid="{00000000-0005-0000-0000-00004E100000}"/>
    <cellStyle name="Input 4 3 5" xfId="1028" xr:uid="{00000000-0005-0000-0000-00004F100000}"/>
    <cellStyle name="Input 4 3 5 2" xfId="2216" xr:uid="{00000000-0005-0000-0000-000050100000}"/>
    <cellStyle name="Input 4 3 6" xfId="1701" xr:uid="{00000000-0005-0000-0000-000051100000}"/>
    <cellStyle name="Input 4 4" xfId="506" xr:uid="{00000000-0005-0000-0000-000052100000}"/>
    <cellStyle name="Input 4 4 2" xfId="1029" xr:uid="{00000000-0005-0000-0000-000053100000}"/>
    <cellStyle name="Input 4 4 2 2" xfId="2217" xr:uid="{00000000-0005-0000-0000-000054100000}"/>
    <cellStyle name="Input 4 4 3" xfId="1750" xr:uid="{00000000-0005-0000-0000-000055100000}"/>
    <cellStyle name="Input 4 5" xfId="1030" xr:uid="{00000000-0005-0000-0000-000056100000}"/>
    <cellStyle name="Input 4 5 2" xfId="2218" xr:uid="{00000000-0005-0000-0000-000057100000}"/>
    <cellStyle name="Input 4 6" xfId="1031" xr:uid="{00000000-0005-0000-0000-000058100000}"/>
    <cellStyle name="Input 4 6 2" xfId="2219" xr:uid="{00000000-0005-0000-0000-000059100000}"/>
    <cellStyle name="Input 4 7" xfId="1032" xr:uid="{00000000-0005-0000-0000-00005A100000}"/>
    <cellStyle name="Input 4 7 2" xfId="2220" xr:uid="{00000000-0005-0000-0000-00005B100000}"/>
    <cellStyle name="Input 5" xfId="357" xr:uid="{00000000-0005-0000-0000-00005C100000}"/>
    <cellStyle name="Input 5 2" xfId="546" xr:uid="{00000000-0005-0000-0000-00005D100000}"/>
    <cellStyle name="Input 5 2 2" xfId="1033" xr:uid="{00000000-0005-0000-0000-00005E100000}"/>
    <cellStyle name="Input 5 2 2 2" xfId="2221" xr:uid="{00000000-0005-0000-0000-00005F100000}"/>
    <cellStyle name="Input 5 2 3" xfId="1787" xr:uid="{00000000-0005-0000-0000-000060100000}"/>
    <cellStyle name="Input 5 3" xfId="1034" xr:uid="{00000000-0005-0000-0000-000061100000}"/>
    <cellStyle name="Input 5 3 2" xfId="2222" xr:uid="{00000000-0005-0000-0000-000062100000}"/>
    <cellStyle name="Input 5 4" xfId="1035" xr:uid="{00000000-0005-0000-0000-000063100000}"/>
    <cellStyle name="Input 5 4 2" xfId="2223" xr:uid="{00000000-0005-0000-0000-000064100000}"/>
    <cellStyle name="Input 5 5" xfId="1036" xr:uid="{00000000-0005-0000-0000-000065100000}"/>
    <cellStyle name="Input 5 5 2" xfId="2224" xr:uid="{00000000-0005-0000-0000-000066100000}"/>
    <cellStyle name="Input 5 6" xfId="744" xr:uid="{00000000-0005-0000-0000-000067100000}"/>
    <cellStyle name="Input 5 6 2" xfId="1976" xr:uid="{00000000-0005-0000-0000-000068100000}"/>
    <cellStyle name="Input 5 7" xfId="1660" xr:uid="{00000000-0005-0000-0000-000069100000}"/>
    <cellStyle name="Input 6" xfId="381" xr:uid="{00000000-0005-0000-0000-00006A100000}"/>
    <cellStyle name="Input 6 2" xfId="569" xr:uid="{00000000-0005-0000-0000-00006B100000}"/>
    <cellStyle name="Input 6 2 2" xfId="1037" xr:uid="{00000000-0005-0000-0000-00006C100000}"/>
    <cellStyle name="Input 6 2 2 2" xfId="2225" xr:uid="{00000000-0005-0000-0000-00006D100000}"/>
    <cellStyle name="Input 6 2 3" xfId="1807" xr:uid="{00000000-0005-0000-0000-00006E100000}"/>
    <cellStyle name="Input 6 3" xfId="1038" xr:uid="{00000000-0005-0000-0000-00006F100000}"/>
    <cellStyle name="Input 6 3 2" xfId="2226" xr:uid="{00000000-0005-0000-0000-000070100000}"/>
    <cellStyle name="Input 6 4" xfId="1039" xr:uid="{00000000-0005-0000-0000-000071100000}"/>
    <cellStyle name="Input 6 4 2" xfId="2227" xr:uid="{00000000-0005-0000-0000-000072100000}"/>
    <cellStyle name="Input 6 5" xfId="1040" xr:uid="{00000000-0005-0000-0000-000073100000}"/>
    <cellStyle name="Input 6 5 2" xfId="2228" xr:uid="{00000000-0005-0000-0000-000074100000}"/>
    <cellStyle name="Input 6 6" xfId="762" xr:uid="{00000000-0005-0000-0000-000075100000}"/>
    <cellStyle name="Input 6 6 2" xfId="1989" xr:uid="{00000000-0005-0000-0000-000076100000}"/>
    <cellStyle name="Input 6 7" xfId="1675" xr:uid="{00000000-0005-0000-0000-000077100000}"/>
    <cellStyle name="Input 7" xfId="435" xr:uid="{00000000-0005-0000-0000-000078100000}"/>
    <cellStyle name="Input 7 2" xfId="620" xr:uid="{00000000-0005-0000-0000-000079100000}"/>
    <cellStyle name="Input 7 2 2" xfId="1856" xr:uid="{00000000-0005-0000-0000-00007A100000}"/>
    <cellStyle name="Input 7 3" xfId="1041" xr:uid="{00000000-0005-0000-0000-00007B100000}"/>
    <cellStyle name="Input 7 3 2" xfId="2229" xr:uid="{00000000-0005-0000-0000-00007C100000}"/>
    <cellStyle name="Input 7 4" xfId="1042" xr:uid="{00000000-0005-0000-0000-00007D100000}"/>
    <cellStyle name="Input 7 4 2" xfId="2230" xr:uid="{00000000-0005-0000-0000-00007E100000}"/>
    <cellStyle name="Input 7 5" xfId="1043" xr:uid="{00000000-0005-0000-0000-00007F100000}"/>
    <cellStyle name="Input 7 5 2" xfId="2231" xr:uid="{00000000-0005-0000-0000-000080100000}"/>
    <cellStyle name="Input 7 6" xfId="1686" xr:uid="{00000000-0005-0000-0000-000081100000}"/>
    <cellStyle name="Input 8" xfId="1044" xr:uid="{00000000-0005-0000-0000-000082100000}"/>
    <cellStyle name="Input 8 2" xfId="2232" xr:uid="{00000000-0005-0000-0000-000083100000}"/>
    <cellStyle name="Input 9" xfId="4176" xr:uid="{00000000-0005-0000-0000-000084100000}"/>
    <cellStyle name="InputCells" xfId="1510" xr:uid="{00000000-0005-0000-0000-000086100000}"/>
    <cellStyle name="interpoliert" xfId="1511" xr:uid="{00000000-0005-0000-0000-000087100000}"/>
    <cellStyle name="Komma 10" xfId="25761" xr:uid="{00000000-0005-0000-0000-000089100000}"/>
    <cellStyle name="Komma 11" xfId="59170" xr:uid="{00000000-0005-0000-0000-000072E70000}"/>
    <cellStyle name="Komma 2" xfId="102" xr:uid="{00000000-0005-0000-0000-00008A100000}"/>
    <cellStyle name="Komma 2 10" xfId="59169" xr:uid="{306D6195-C649-4059-8E7A-B702636E472E}"/>
    <cellStyle name="Komma 2 11" xfId="59178" xr:uid="{00000000-0005-0000-0000-000002000000}"/>
    <cellStyle name="Komma 2 12" xfId="59189" xr:uid="{00000000-0005-0000-0000-000002000000}"/>
    <cellStyle name="Komma 2 13" xfId="59196" xr:uid="{00000000-0005-0000-0000-000002000000}"/>
    <cellStyle name="Komma 2 14" xfId="59203" xr:uid="{00000000-0005-0000-0000-000002000000}"/>
    <cellStyle name="Komma 2 2" xfId="1512" xr:uid="{00000000-0005-0000-0000-00008B100000}"/>
    <cellStyle name="Komma 2 2 10" xfId="59184" xr:uid="{00000000-0005-0000-0000-000003000000}"/>
    <cellStyle name="Komma 2 2 11" xfId="59192" xr:uid="{00000000-0005-0000-0000-000003000000}"/>
    <cellStyle name="Komma 2 2 12" xfId="59199" xr:uid="{00000000-0005-0000-0000-000003000000}"/>
    <cellStyle name="Komma 2 2 13" xfId="59206" xr:uid="{00000000-0005-0000-0000-000003000000}"/>
    <cellStyle name="Komma 2 2 2" xfId="2744" xr:uid="{00000000-0005-0000-0000-00008C100000}"/>
    <cellStyle name="Komma 2 2 2 2" xfId="3246" xr:uid="{00000000-0005-0000-0000-00008D100000}"/>
    <cellStyle name="Komma 2 2 2 2 2" xfId="6374" xr:uid="{00000000-0005-0000-0000-00008E100000}"/>
    <cellStyle name="Komma 2 2 2 2 2 2" xfId="12024" xr:uid="{00000000-0005-0000-0000-00008F100000}"/>
    <cellStyle name="Komma 2 2 2 2 2 2 2" xfId="23320" xr:uid="{00000000-0005-0000-0000-000090100000}"/>
    <cellStyle name="Komma 2 2 2 2 2 2 2 2" xfId="57208" xr:uid="{00000000-0005-0000-0000-000091100000}"/>
    <cellStyle name="Komma 2 2 2 2 2 2 3" xfId="45912" xr:uid="{00000000-0005-0000-0000-000092100000}"/>
    <cellStyle name="Komma 2 2 2 2 2 2 4" xfId="34616" xr:uid="{00000000-0005-0000-0000-000093100000}"/>
    <cellStyle name="Komma 2 2 2 2 2 3" xfId="17672" xr:uid="{00000000-0005-0000-0000-000094100000}"/>
    <cellStyle name="Komma 2 2 2 2 2 3 2" xfId="51560" xr:uid="{00000000-0005-0000-0000-000095100000}"/>
    <cellStyle name="Komma 2 2 2 2 2 4" xfId="40264" xr:uid="{00000000-0005-0000-0000-000096100000}"/>
    <cellStyle name="Komma 2 2 2 2 2 5" xfId="28968" xr:uid="{00000000-0005-0000-0000-000097100000}"/>
    <cellStyle name="Komma 2 2 2 2 3" xfId="9200" xr:uid="{00000000-0005-0000-0000-000098100000}"/>
    <cellStyle name="Komma 2 2 2 2 3 2" xfId="20496" xr:uid="{00000000-0005-0000-0000-000099100000}"/>
    <cellStyle name="Komma 2 2 2 2 3 2 2" xfId="54384" xr:uid="{00000000-0005-0000-0000-00009A100000}"/>
    <cellStyle name="Komma 2 2 2 2 3 3" xfId="43088" xr:uid="{00000000-0005-0000-0000-00009B100000}"/>
    <cellStyle name="Komma 2 2 2 2 3 4" xfId="31792" xr:uid="{00000000-0005-0000-0000-00009C100000}"/>
    <cellStyle name="Komma 2 2 2 2 4" xfId="14848" xr:uid="{00000000-0005-0000-0000-00009D100000}"/>
    <cellStyle name="Komma 2 2 2 2 4 2" xfId="48736" xr:uid="{00000000-0005-0000-0000-00009E100000}"/>
    <cellStyle name="Komma 2 2 2 2 5" xfId="37440" xr:uid="{00000000-0005-0000-0000-00009F100000}"/>
    <cellStyle name="Komma 2 2 2 2 6" xfId="26144" xr:uid="{00000000-0005-0000-0000-0000A0100000}"/>
    <cellStyle name="Komma 2 2 2 3" xfId="4178" xr:uid="{00000000-0005-0000-0000-0000A1100000}"/>
    <cellStyle name="Komma 2 2 2 3 2" xfId="7134" xr:uid="{00000000-0005-0000-0000-0000A2100000}"/>
    <cellStyle name="Komma 2 2 2 3 2 2" xfId="12783" xr:uid="{00000000-0005-0000-0000-0000A3100000}"/>
    <cellStyle name="Komma 2 2 2 3 2 2 2" xfId="24079" xr:uid="{00000000-0005-0000-0000-0000A4100000}"/>
    <cellStyle name="Komma 2 2 2 3 2 2 2 2" xfId="57967" xr:uid="{00000000-0005-0000-0000-0000A5100000}"/>
    <cellStyle name="Komma 2 2 2 3 2 2 3" xfId="46671" xr:uid="{00000000-0005-0000-0000-0000A6100000}"/>
    <cellStyle name="Komma 2 2 2 3 2 2 4" xfId="35375" xr:uid="{00000000-0005-0000-0000-0000A7100000}"/>
    <cellStyle name="Komma 2 2 2 3 2 3" xfId="18431" xr:uid="{00000000-0005-0000-0000-0000A8100000}"/>
    <cellStyle name="Komma 2 2 2 3 2 3 2" xfId="52319" xr:uid="{00000000-0005-0000-0000-0000A9100000}"/>
    <cellStyle name="Komma 2 2 2 3 2 4" xfId="41023" xr:uid="{00000000-0005-0000-0000-0000AA100000}"/>
    <cellStyle name="Komma 2 2 2 3 2 5" xfId="29727" xr:uid="{00000000-0005-0000-0000-0000AB100000}"/>
    <cellStyle name="Komma 2 2 2 3 3" xfId="9959" xr:uid="{00000000-0005-0000-0000-0000AC100000}"/>
    <cellStyle name="Komma 2 2 2 3 3 2" xfId="21255" xr:uid="{00000000-0005-0000-0000-0000AD100000}"/>
    <cellStyle name="Komma 2 2 2 3 3 2 2" xfId="55143" xr:uid="{00000000-0005-0000-0000-0000AE100000}"/>
    <cellStyle name="Komma 2 2 2 3 3 3" xfId="43847" xr:uid="{00000000-0005-0000-0000-0000AF100000}"/>
    <cellStyle name="Komma 2 2 2 3 3 4" xfId="32551" xr:uid="{00000000-0005-0000-0000-0000B0100000}"/>
    <cellStyle name="Komma 2 2 2 3 4" xfId="15607" xr:uid="{00000000-0005-0000-0000-0000B1100000}"/>
    <cellStyle name="Komma 2 2 2 3 4 2" xfId="49495" xr:uid="{00000000-0005-0000-0000-0000B2100000}"/>
    <cellStyle name="Komma 2 2 2 3 5" xfId="38199" xr:uid="{00000000-0005-0000-0000-0000B3100000}"/>
    <cellStyle name="Komma 2 2 2 3 6" xfId="26903" xr:uid="{00000000-0005-0000-0000-0000B4100000}"/>
    <cellStyle name="Komma 2 2 2 4" xfId="5874" xr:uid="{00000000-0005-0000-0000-0000B5100000}"/>
    <cellStyle name="Komma 2 2 2 4 2" xfId="11524" xr:uid="{00000000-0005-0000-0000-0000B6100000}"/>
    <cellStyle name="Komma 2 2 2 4 2 2" xfId="22820" xr:uid="{00000000-0005-0000-0000-0000B7100000}"/>
    <cellStyle name="Komma 2 2 2 4 2 2 2" xfId="56708" xr:uid="{00000000-0005-0000-0000-0000B8100000}"/>
    <cellStyle name="Komma 2 2 2 4 2 3" xfId="45412" xr:uid="{00000000-0005-0000-0000-0000B9100000}"/>
    <cellStyle name="Komma 2 2 2 4 2 4" xfId="34116" xr:uid="{00000000-0005-0000-0000-0000BA100000}"/>
    <cellStyle name="Komma 2 2 2 4 3" xfId="17172" xr:uid="{00000000-0005-0000-0000-0000BB100000}"/>
    <cellStyle name="Komma 2 2 2 4 3 2" xfId="51060" xr:uid="{00000000-0005-0000-0000-0000BC100000}"/>
    <cellStyle name="Komma 2 2 2 4 4" xfId="39764" xr:uid="{00000000-0005-0000-0000-0000BD100000}"/>
    <cellStyle name="Komma 2 2 2 4 5" xfId="28468" xr:uid="{00000000-0005-0000-0000-0000BE100000}"/>
    <cellStyle name="Komma 2 2 2 5" xfId="8700" xr:uid="{00000000-0005-0000-0000-0000BF100000}"/>
    <cellStyle name="Komma 2 2 2 5 2" xfId="19996" xr:uid="{00000000-0005-0000-0000-0000C0100000}"/>
    <cellStyle name="Komma 2 2 2 5 2 2" xfId="53884" xr:uid="{00000000-0005-0000-0000-0000C1100000}"/>
    <cellStyle name="Komma 2 2 2 5 3" xfId="42588" xr:uid="{00000000-0005-0000-0000-0000C2100000}"/>
    <cellStyle name="Komma 2 2 2 5 4" xfId="31292" xr:uid="{00000000-0005-0000-0000-0000C3100000}"/>
    <cellStyle name="Komma 2 2 2 6" xfId="14348" xr:uid="{00000000-0005-0000-0000-0000C4100000}"/>
    <cellStyle name="Komma 2 2 2 6 2" xfId="48236" xr:uid="{00000000-0005-0000-0000-0000C5100000}"/>
    <cellStyle name="Komma 2 2 2 7" xfId="36940" xr:uid="{00000000-0005-0000-0000-0000C6100000}"/>
    <cellStyle name="Komma 2 2 2 8" xfId="25644" xr:uid="{00000000-0005-0000-0000-0000C7100000}"/>
    <cellStyle name="Komma 2 2 3" xfId="3000" xr:uid="{00000000-0005-0000-0000-0000C8100000}"/>
    <cellStyle name="Komma 2 2 3 2" xfId="4179" xr:uid="{00000000-0005-0000-0000-0000C9100000}"/>
    <cellStyle name="Komma 2 2 3 2 2" xfId="7135" xr:uid="{00000000-0005-0000-0000-0000CA100000}"/>
    <cellStyle name="Komma 2 2 3 2 2 2" xfId="12784" xr:uid="{00000000-0005-0000-0000-0000CB100000}"/>
    <cellStyle name="Komma 2 2 3 2 2 2 2" xfId="24080" xr:uid="{00000000-0005-0000-0000-0000CC100000}"/>
    <cellStyle name="Komma 2 2 3 2 2 2 2 2" xfId="57968" xr:uid="{00000000-0005-0000-0000-0000CD100000}"/>
    <cellStyle name="Komma 2 2 3 2 2 2 3" xfId="46672" xr:uid="{00000000-0005-0000-0000-0000CE100000}"/>
    <cellStyle name="Komma 2 2 3 2 2 2 4" xfId="35376" xr:uid="{00000000-0005-0000-0000-0000CF100000}"/>
    <cellStyle name="Komma 2 2 3 2 2 3" xfId="18432" xr:uid="{00000000-0005-0000-0000-0000D0100000}"/>
    <cellStyle name="Komma 2 2 3 2 2 3 2" xfId="52320" xr:uid="{00000000-0005-0000-0000-0000D1100000}"/>
    <cellStyle name="Komma 2 2 3 2 2 4" xfId="41024" xr:uid="{00000000-0005-0000-0000-0000D2100000}"/>
    <cellStyle name="Komma 2 2 3 2 2 5" xfId="29728" xr:uid="{00000000-0005-0000-0000-0000D3100000}"/>
    <cellStyle name="Komma 2 2 3 2 3" xfId="9960" xr:uid="{00000000-0005-0000-0000-0000D4100000}"/>
    <cellStyle name="Komma 2 2 3 2 3 2" xfId="21256" xr:uid="{00000000-0005-0000-0000-0000D5100000}"/>
    <cellStyle name="Komma 2 2 3 2 3 2 2" xfId="55144" xr:uid="{00000000-0005-0000-0000-0000D6100000}"/>
    <cellStyle name="Komma 2 2 3 2 3 3" xfId="43848" xr:uid="{00000000-0005-0000-0000-0000D7100000}"/>
    <cellStyle name="Komma 2 2 3 2 3 4" xfId="32552" xr:uid="{00000000-0005-0000-0000-0000D8100000}"/>
    <cellStyle name="Komma 2 2 3 2 4" xfId="15608" xr:uid="{00000000-0005-0000-0000-0000D9100000}"/>
    <cellStyle name="Komma 2 2 3 2 4 2" xfId="49496" xr:uid="{00000000-0005-0000-0000-0000DA100000}"/>
    <cellStyle name="Komma 2 2 3 2 5" xfId="38200" xr:uid="{00000000-0005-0000-0000-0000DB100000}"/>
    <cellStyle name="Komma 2 2 3 2 6" xfId="26904" xr:uid="{00000000-0005-0000-0000-0000DC100000}"/>
    <cellStyle name="Komma 2 2 3 3" xfId="6128" xr:uid="{00000000-0005-0000-0000-0000DD100000}"/>
    <cellStyle name="Komma 2 2 3 3 2" xfId="11778" xr:uid="{00000000-0005-0000-0000-0000DE100000}"/>
    <cellStyle name="Komma 2 2 3 3 2 2" xfId="23074" xr:uid="{00000000-0005-0000-0000-0000DF100000}"/>
    <cellStyle name="Komma 2 2 3 3 2 2 2" xfId="56962" xr:uid="{00000000-0005-0000-0000-0000E0100000}"/>
    <cellStyle name="Komma 2 2 3 3 2 3" xfId="45666" xr:uid="{00000000-0005-0000-0000-0000E1100000}"/>
    <cellStyle name="Komma 2 2 3 3 2 4" xfId="34370" xr:uid="{00000000-0005-0000-0000-0000E2100000}"/>
    <cellStyle name="Komma 2 2 3 3 3" xfId="17426" xr:uid="{00000000-0005-0000-0000-0000E3100000}"/>
    <cellStyle name="Komma 2 2 3 3 3 2" xfId="51314" xr:uid="{00000000-0005-0000-0000-0000E4100000}"/>
    <cellStyle name="Komma 2 2 3 3 4" xfId="40018" xr:uid="{00000000-0005-0000-0000-0000E5100000}"/>
    <cellStyle name="Komma 2 2 3 3 5" xfId="28722" xr:uid="{00000000-0005-0000-0000-0000E6100000}"/>
    <cellStyle name="Komma 2 2 3 4" xfId="8954" xr:uid="{00000000-0005-0000-0000-0000E7100000}"/>
    <cellStyle name="Komma 2 2 3 4 2" xfId="20250" xr:uid="{00000000-0005-0000-0000-0000E8100000}"/>
    <cellStyle name="Komma 2 2 3 4 2 2" xfId="54138" xr:uid="{00000000-0005-0000-0000-0000E9100000}"/>
    <cellStyle name="Komma 2 2 3 4 3" xfId="42842" xr:uid="{00000000-0005-0000-0000-0000EA100000}"/>
    <cellStyle name="Komma 2 2 3 4 4" xfId="31546" xr:uid="{00000000-0005-0000-0000-0000EB100000}"/>
    <cellStyle name="Komma 2 2 3 5" xfId="14602" xr:uid="{00000000-0005-0000-0000-0000EC100000}"/>
    <cellStyle name="Komma 2 2 3 5 2" xfId="48490" xr:uid="{00000000-0005-0000-0000-0000ED100000}"/>
    <cellStyle name="Komma 2 2 3 6" xfId="37194" xr:uid="{00000000-0005-0000-0000-0000EE100000}"/>
    <cellStyle name="Komma 2 2 3 7" xfId="25898" xr:uid="{00000000-0005-0000-0000-0000EF100000}"/>
    <cellStyle name="Komma 2 2 4" xfId="3390" xr:uid="{00000000-0005-0000-0000-0000F0100000}"/>
    <cellStyle name="Komma 2 2 5" xfId="5628" xr:uid="{00000000-0005-0000-0000-0000F1100000}"/>
    <cellStyle name="Komma 2 2 5 2" xfId="11278" xr:uid="{00000000-0005-0000-0000-0000F2100000}"/>
    <cellStyle name="Komma 2 2 5 2 2" xfId="22574" xr:uid="{00000000-0005-0000-0000-0000F3100000}"/>
    <cellStyle name="Komma 2 2 5 2 2 2" xfId="56462" xr:uid="{00000000-0005-0000-0000-0000F4100000}"/>
    <cellStyle name="Komma 2 2 5 2 3" xfId="45166" xr:uid="{00000000-0005-0000-0000-0000F5100000}"/>
    <cellStyle name="Komma 2 2 5 2 4" xfId="33870" xr:uid="{00000000-0005-0000-0000-0000F6100000}"/>
    <cellStyle name="Komma 2 2 5 3" xfId="16926" xr:uid="{00000000-0005-0000-0000-0000F7100000}"/>
    <cellStyle name="Komma 2 2 5 3 2" xfId="50814" xr:uid="{00000000-0005-0000-0000-0000F8100000}"/>
    <cellStyle name="Komma 2 2 5 4" xfId="39518" xr:uid="{00000000-0005-0000-0000-0000F9100000}"/>
    <cellStyle name="Komma 2 2 5 5" xfId="28222" xr:uid="{00000000-0005-0000-0000-0000FA100000}"/>
    <cellStyle name="Komma 2 2 6" xfId="8454" xr:uid="{00000000-0005-0000-0000-0000FB100000}"/>
    <cellStyle name="Komma 2 2 6 2" xfId="19750" xr:uid="{00000000-0005-0000-0000-0000FC100000}"/>
    <cellStyle name="Komma 2 2 6 2 2" xfId="53638" xr:uid="{00000000-0005-0000-0000-0000FD100000}"/>
    <cellStyle name="Komma 2 2 6 3" xfId="42342" xr:uid="{00000000-0005-0000-0000-0000FE100000}"/>
    <cellStyle name="Komma 2 2 6 4" xfId="31046" xr:uid="{00000000-0005-0000-0000-0000FF100000}"/>
    <cellStyle name="Komma 2 2 7" xfId="14102" xr:uid="{00000000-0005-0000-0000-000000110000}"/>
    <cellStyle name="Komma 2 2 7 2" xfId="47990" xr:uid="{00000000-0005-0000-0000-000001110000}"/>
    <cellStyle name="Komma 2 2 8" xfId="36694" xr:uid="{00000000-0005-0000-0000-000002110000}"/>
    <cellStyle name="Komma 2 2 9" xfId="25398" xr:uid="{00000000-0005-0000-0000-000003110000}"/>
    <cellStyle name="Komma 2 3" xfId="3686" xr:uid="{00000000-0005-0000-0000-000004110000}"/>
    <cellStyle name="Komma 2 3 2" xfId="6798" xr:uid="{00000000-0005-0000-0000-000005110000}"/>
    <cellStyle name="Komma 2 3 2 2" xfId="12447" xr:uid="{00000000-0005-0000-0000-000006110000}"/>
    <cellStyle name="Komma 2 3 2 2 2" xfId="23743" xr:uid="{00000000-0005-0000-0000-000007110000}"/>
    <cellStyle name="Komma 2 3 2 2 2 2" xfId="57631" xr:uid="{00000000-0005-0000-0000-000008110000}"/>
    <cellStyle name="Komma 2 3 2 2 3" xfId="46335" xr:uid="{00000000-0005-0000-0000-000009110000}"/>
    <cellStyle name="Komma 2 3 2 2 4" xfId="35039" xr:uid="{00000000-0005-0000-0000-00000A110000}"/>
    <cellStyle name="Komma 2 3 2 3" xfId="18095" xr:uid="{00000000-0005-0000-0000-00000B110000}"/>
    <cellStyle name="Komma 2 3 2 3 2" xfId="51983" xr:uid="{00000000-0005-0000-0000-00000C110000}"/>
    <cellStyle name="Komma 2 3 2 4" xfId="40687" xr:uid="{00000000-0005-0000-0000-00000D110000}"/>
    <cellStyle name="Komma 2 3 2 5" xfId="29391" xr:uid="{00000000-0005-0000-0000-00000E110000}"/>
    <cellStyle name="Komma 2 3 3" xfId="9623" xr:uid="{00000000-0005-0000-0000-00000F110000}"/>
    <cellStyle name="Komma 2 3 3 2" xfId="20919" xr:uid="{00000000-0005-0000-0000-000010110000}"/>
    <cellStyle name="Komma 2 3 3 2 2" xfId="54807" xr:uid="{00000000-0005-0000-0000-000011110000}"/>
    <cellStyle name="Komma 2 3 3 3" xfId="43511" xr:uid="{00000000-0005-0000-0000-000012110000}"/>
    <cellStyle name="Komma 2 3 3 4" xfId="32215" xr:uid="{00000000-0005-0000-0000-000013110000}"/>
    <cellStyle name="Komma 2 3 4" xfId="15271" xr:uid="{00000000-0005-0000-0000-000014110000}"/>
    <cellStyle name="Komma 2 3 4 2" xfId="49159" xr:uid="{00000000-0005-0000-0000-000015110000}"/>
    <cellStyle name="Komma 2 3 5" xfId="37863" xr:uid="{00000000-0005-0000-0000-000016110000}"/>
    <cellStyle name="Komma 2 3 6" xfId="26567" xr:uid="{00000000-0005-0000-0000-000017110000}"/>
    <cellStyle name="Komma 2 4" xfId="3688" xr:uid="{00000000-0005-0000-0000-000018110000}"/>
    <cellStyle name="Komma 2 4 2" xfId="3976" xr:uid="{00000000-0005-0000-0000-000019110000}"/>
    <cellStyle name="Komma 2 4 2 2" xfId="7087" xr:uid="{00000000-0005-0000-0000-00001A110000}"/>
    <cellStyle name="Komma 2 4 2 2 2" xfId="12736" xr:uid="{00000000-0005-0000-0000-00001B110000}"/>
    <cellStyle name="Komma 2 4 2 2 2 2" xfId="24032" xr:uid="{00000000-0005-0000-0000-00001C110000}"/>
    <cellStyle name="Komma 2 4 2 2 2 2 2" xfId="57920" xr:uid="{00000000-0005-0000-0000-00001D110000}"/>
    <cellStyle name="Komma 2 4 2 2 2 3" xfId="46624" xr:uid="{00000000-0005-0000-0000-00001E110000}"/>
    <cellStyle name="Komma 2 4 2 2 2 4" xfId="35328" xr:uid="{00000000-0005-0000-0000-00001F110000}"/>
    <cellStyle name="Komma 2 4 2 2 3" xfId="18384" xr:uid="{00000000-0005-0000-0000-000020110000}"/>
    <cellStyle name="Komma 2 4 2 2 3 2" xfId="52272" xr:uid="{00000000-0005-0000-0000-000021110000}"/>
    <cellStyle name="Komma 2 4 2 2 4" xfId="40976" xr:uid="{00000000-0005-0000-0000-000022110000}"/>
    <cellStyle name="Komma 2 4 2 2 5" xfId="29680" xr:uid="{00000000-0005-0000-0000-000023110000}"/>
    <cellStyle name="Komma 2 4 2 3" xfId="9912" xr:uid="{00000000-0005-0000-0000-000024110000}"/>
    <cellStyle name="Komma 2 4 2 3 2" xfId="21208" xr:uid="{00000000-0005-0000-0000-000025110000}"/>
    <cellStyle name="Komma 2 4 2 3 2 2" xfId="55096" xr:uid="{00000000-0005-0000-0000-000026110000}"/>
    <cellStyle name="Komma 2 4 2 3 3" xfId="43800" xr:uid="{00000000-0005-0000-0000-000027110000}"/>
    <cellStyle name="Komma 2 4 2 3 4" xfId="32504" xr:uid="{00000000-0005-0000-0000-000028110000}"/>
    <cellStyle name="Komma 2 4 2 4" xfId="15560" xr:uid="{00000000-0005-0000-0000-000029110000}"/>
    <cellStyle name="Komma 2 4 2 4 2" xfId="49448" xr:uid="{00000000-0005-0000-0000-00002A110000}"/>
    <cellStyle name="Komma 2 4 2 5" xfId="38152" xr:uid="{00000000-0005-0000-0000-00002B110000}"/>
    <cellStyle name="Komma 2 4 2 6" xfId="26856" xr:uid="{00000000-0005-0000-0000-00002C110000}"/>
    <cellStyle name="Komma 2 4 3" xfId="5034" xr:uid="{00000000-0005-0000-0000-00002D110000}"/>
    <cellStyle name="Komma 2 4 3 2" xfId="7860" xr:uid="{00000000-0005-0000-0000-00002E110000}"/>
    <cellStyle name="Komma 2 4 3 2 2" xfId="13509" xr:uid="{00000000-0005-0000-0000-00002F110000}"/>
    <cellStyle name="Komma 2 4 3 2 2 2" xfId="24805" xr:uid="{00000000-0005-0000-0000-000030110000}"/>
    <cellStyle name="Komma 2 4 3 2 2 2 2" xfId="58693" xr:uid="{00000000-0005-0000-0000-000031110000}"/>
    <cellStyle name="Komma 2 4 3 2 2 3" xfId="47397" xr:uid="{00000000-0005-0000-0000-000032110000}"/>
    <cellStyle name="Komma 2 4 3 2 2 4" xfId="36101" xr:uid="{00000000-0005-0000-0000-000033110000}"/>
    <cellStyle name="Komma 2 4 3 2 3" xfId="19157" xr:uid="{00000000-0005-0000-0000-000034110000}"/>
    <cellStyle name="Komma 2 4 3 2 3 2" xfId="53045" xr:uid="{00000000-0005-0000-0000-000035110000}"/>
    <cellStyle name="Komma 2 4 3 2 4" xfId="41749" xr:uid="{00000000-0005-0000-0000-000036110000}"/>
    <cellStyle name="Komma 2 4 3 2 5" xfId="30453" xr:uid="{00000000-0005-0000-0000-000037110000}"/>
    <cellStyle name="Komma 2 4 3 3" xfId="10685" xr:uid="{00000000-0005-0000-0000-000038110000}"/>
    <cellStyle name="Komma 2 4 3 3 2" xfId="21981" xr:uid="{00000000-0005-0000-0000-000039110000}"/>
    <cellStyle name="Komma 2 4 3 3 2 2" xfId="55869" xr:uid="{00000000-0005-0000-0000-00003A110000}"/>
    <cellStyle name="Komma 2 4 3 3 3" xfId="44573" xr:uid="{00000000-0005-0000-0000-00003B110000}"/>
    <cellStyle name="Komma 2 4 3 3 4" xfId="33277" xr:uid="{00000000-0005-0000-0000-00003C110000}"/>
    <cellStyle name="Komma 2 4 3 4" xfId="16333" xr:uid="{00000000-0005-0000-0000-00003D110000}"/>
    <cellStyle name="Komma 2 4 3 4 2" xfId="50221" xr:uid="{00000000-0005-0000-0000-00003E110000}"/>
    <cellStyle name="Komma 2 4 3 5" xfId="38925" xr:uid="{00000000-0005-0000-0000-00003F110000}"/>
    <cellStyle name="Komma 2 4 3 6" xfId="27629" xr:uid="{00000000-0005-0000-0000-000040110000}"/>
    <cellStyle name="Komma 2 4 4" xfId="6800" xr:uid="{00000000-0005-0000-0000-000041110000}"/>
    <cellStyle name="Komma 2 4 4 2" xfId="12449" xr:uid="{00000000-0005-0000-0000-000042110000}"/>
    <cellStyle name="Komma 2 4 4 2 2" xfId="23745" xr:uid="{00000000-0005-0000-0000-000043110000}"/>
    <cellStyle name="Komma 2 4 4 2 2 2" xfId="57633" xr:uid="{00000000-0005-0000-0000-000044110000}"/>
    <cellStyle name="Komma 2 4 4 2 3" xfId="46337" xr:uid="{00000000-0005-0000-0000-000045110000}"/>
    <cellStyle name="Komma 2 4 4 2 4" xfId="35041" xr:uid="{00000000-0005-0000-0000-000046110000}"/>
    <cellStyle name="Komma 2 4 4 3" xfId="18097" xr:uid="{00000000-0005-0000-0000-000047110000}"/>
    <cellStyle name="Komma 2 4 4 3 2" xfId="51985" xr:uid="{00000000-0005-0000-0000-000048110000}"/>
    <cellStyle name="Komma 2 4 4 4" xfId="40689" xr:uid="{00000000-0005-0000-0000-000049110000}"/>
    <cellStyle name="Komma 2 4 4 5" xfId="29393" xr:uid="{00000000-0005-0000-0000-00004A110000}"/>
    <cellStyle name="Komma 2 4 5" xfId="9625" xr:uid="{00000000-0005-0000-0000-00004B110000}"/>
    <cellStyle name="Komma 2 4 5 2" xfId="20921" xr:uid="{00000000-0005-0000-0000-00004C110000}"/>
    <cellStyle name="Komma 2 4 5 2 2" xfId="54809" xr:uid="{00000000-0005-0000-0000-00004D110000}"/>
    <cellStyle name="Komma 2 4 5 3" xfId="43513" xr:uid="{00000000-0005-0000-0000-00004E110000}"/>
    <cellStyle name="Komma 2 4 5 4" xfId="32217" xr:uid="{00000000-0005-0000-0000-00004F110000}"/>
    <cellStyle name="Komma 2 4 6" xfId="15273" xr:uid="{00000000-0005-0000-0000-000050110000}"/>
    <cellStyle name="Komma 2 4 6 2" xfId="49161" xr:uid="{00000000-0005-0000-0000-000051110000}"/>
    <cellStyle name="Komma 2 4 7" xfId="37865" xr:uid="{00000000-0005-0000-0000-000052110000}"/>
    <cellStyle name="Komma 2 4 8" xfId="26569" xr:uid="{00000000-0005-0000-0000-000053110000}"/>
    <cellStyle name="Komma 2 5" xfId="3695" xr:uid="{00000000-0005-0000-0000-000054110000}"/>
    <cellStyle name="Komma 2 5 2" xfId="3982" xr:uid="{00000000-0005-0000-0000-000055110000}"/>
    <cellStyle name="Komma 2 5 2 2" xfId="7093" xr:uid="{00000000-0005-0000-0000-000056110000}"/>
    <cellStyle name="Komma 2 5 2 2 2" xfId="12742" xr:uid="{00000000-0005-0000-0000-000057110000}"/>
    <cellStyle name="Komma 2 5 2 2 2 2" xfId="24038" xr:uid="{00000000-0005-0000-0000-000058110000}"/>
    <cellStyle name="Komma 2 5 2 2 2 2 2" xfId="57926" xr:uid="{00000000-0005-0000-0000-000059110000}"/>
    <cellStyle name="Komma 2 5 2 2 2 3" xfId="46630" xr:uid="{00000000-0005-0000-0000-00005A110000}"/>
    <cellStyle name="Komma 2 5 2 2 2 4" xfId="35334" xr:uid="{00000000-0005-0000-0000-00005B110000}"/>
    <cellStyle name="Komma 2 5 2 2 3" xfId="18390" xr:uid="{00000000-0005-0000-0000-00005C110000}"/>
    <cellStyle name="Komma 2 5 2 2 3 2" xfId="52278" xr:uid="{00000000-0005-0000-0000-00005D110000}"/>
    <cellStyle name="Komma 2 5 2 2 4" xfId="40982" xr:uid="{00000000-0005-0000-0000-00005E110000}"/>
    <cellStyle name="Komma 2 5 2 2 5" xfId="29686" xr:uid="{00000000-0005-0000-0000-00005F110000}"/>
    <cellStyle name="Komma 2 5 2 3" xfId="9918" xr:uid="{00000000-0005-0000-0000-000060110000}"/>
    <cellStyle name="Komma 2 5 2 3 2" xfId="21214" xr:uid="{00000000-0005-0000-0000-000061110000}"/>
    <cellStyle name="Komma 2 5 2 3 2 2" xfId="55102" xr:uid="{00000000-0005-0000-0000-000062110000}"/>
    <cellStyle name="Komma 2 5 2 3 3" xfId="43806" xr:uid="{00000000-0005-0000-0000-000063110000}"/>
    <cellStyle name="Komma 2 5 2 3 4" xfId="32510" xr:uid="{00000000-0005-0000-0000-000064110000}"/>
    <cellStyle name="Komma 2 5 2 4" xfId="15566" xr:uid="{00000000-0005-0000-0000-000065110000}"/>
    <cellStyle name="Komma 2 5 2 4 2" xfId="49454" xr:uid="{00000000-0005-0000-0000-000066110000}"/>
    <cellStyle name="Komma 2 5 2 5" xfId="38158" xr:uid="{00000000-0005-0000-0000-000067110000}"/>
    <cellStyle name="Komma 2 5 2 6" xfId="26862" xr:uid="{00000000-0005-0000-0000-000068110000}"/>
    <cellStyle name="Komma 2 5 3" xfId="5040" xr:uid="{00000000-0005-0000-0000-000069110000}"/>
    <cellStyle name="Komma 2 5 3 2" xfId="7866" xr:uid="{00000000-0005-0000-0000-00006A110000}"/>
    <cellStyle name="Komma 2 5 3 2 2" xfId="13515" xr:uid="{00000000-0005-0000-0000-00006B110000}"/>
    <cellStyle name="Komma 2 5 3 2 2 2" xfId="24811" xr:uid="{00000000-0005-0000-0000-00006C110000}"/>
    <cellStyle name="Komma 2 5 3 2 2 2 2" xfId="58699" xr:uid="{00000000-0005-0000-0000-00006D110000}"/>
    <cellStyle name="Komma 2 5 3 2 2 3" xfId="47403" xr:uid="{00000000-0005-0000-0000-00006E110000}"/>
    <cellStyle name="Komma 2 5 3 2 2 4" xfId="36107" xr:uid="{00000000-0005-0000-0000-00006F110000}"/>
    <cellStyle name="Komma 2 5 3 2 3" xfId="19163" xr:uid="{00000000-0005-0000-0000-000070110000}"/>
    <cellStyle name="Komma 2 5 3 2 3 2" xfId="53051" xr:uid="{00000000-0005-0000-0000-000071110000}"/>
    <cellStyle name="Komma 2 5 3 2 4" xfId="41755" xr:uid="{00000000-0005-0000-0000-000072110000}"/>
    <cellStyle name="Komma 2 5 3 2 5" xfId="30459" xr:uid="{00000000-0005-0000-0000-000073110000}"/>
    <cellStyle name="Komma 2 5 3 3" xfId="10691" xr:uid="{00000000-0005-0000-0000-000074110000}"/>
    <cellStyle name="Komma 2 5 3 3 2" xfId="21987" xr:uid="{00000000-0005-0000-0000-000075110000}"/>
    <cellStyle name="Komma 2 5 3 3 2 2" xfId="55875" xr:uid="{00000000-0005-0000-0000-000076110000}"/>
    <cellStyle name="Komma 2 5 3 3 3" xfId="44579" xr:uid="{00000000-0005-0000-0000-000077110000}"/>
    <cellStyle name="Komma 2 5 3 3 4" xfId="33283" xr:uid="{00000000-0005-0000-0000-000078110000}"/>
    <cellStyle name="Komma 2 5 3 4" xfId="16339" xr:uid="{00000000-0005-0000-0000-000079110000}"/>
    <cellStyle name="Komma 2 5 3 4 2" xfId="50227" xr:uid="{00000000-0005-0000-0000-00007A110000}"/>
    <cellStyle name="Komma 2 5 3 5" xfId="38931" xr:uid="{00000000-0005-0000-0000-00007B110000}"/>
    <cellStyle name="Komma 2 5 3 6" xfId="27635" xr:uid="{00000000-0005-0000-0000-00007C110000}"/>
    <cellStyle name="Komma 2 5 4" xfId="6806" xr:uid="{00000000-0005-0000-0000-00007D110000}"/>
    <cellStyle name="Komma 2 5 4 2" xfId="12455" xr:uid="{00000000-0005-0000-0000-00007E110000}"/>
    <cellStyle name="Komma 2 5 4 2 2" xfId="23751" xr:uid="{00000000-0005-0000-0000-00007F110000}"/>
    <cellStyle name="Komma 2 5 4 2 2 2" xfId="57639" xr:uid="{00000000-0005-0000-0000-000080110000}"/>
    <cellStyle name="Komma 2 5 4 2 3" xfId="46343" xr:uid="{00000000-0005-0000-0000-000081110000}"/>
    <cellStyle name="Komma 2 5 4 2 4" xfId="35047" xr:uid="{00000000-0005-0000-0000-000082110000}"/>
    <cellStyle name="Komma 2 5 4 3" xfId="18103" xr:uid="{00000000-0005-0000-0000-000083110000}"/>
    <cellStyle name="Komma 2 5 4 3 2" xfId="51991" xr:uid="{00000000-0005-0000-0000-000084110000}"/>
    <cellStyle name="Komma 2 5 4 4" xfId="40695" xr:uid="{00000000-0005-0000-0000-000085110000}"/>
    <cellStyle name="Komma 2 5 4 5" xfId="29399" xr:uid="{00000000-0005-0000-0000-000086110000}"/>
    <cellStyle name="Komma 2 5 5" xfId="9631" xr:uid="{00000000-0005-0000-0000-000087110000}"/>
    <cellStyle name="Komma 2 5 5 2" xfId="20927" xr:uid="{00000000-0005-0000-0000-000088110000}"/>
    <cellStyle name="Komma 2 5 5 2 2" xfId="54815" xr:uid="{00000000-0005-0000-0000-000089110000}"/>
    <cellStyle name="Komma 2 5 5 3" xfId="43519" xr:uid="{00000000-0005-0000-0000-00008A110000}"/>
    <cellStyle name="Komma 2 5 5 4" xfId="32223" xr:uid="{00000000-0005-0000-0000-00008B110000}"/>
    <cellStyle name="Komma 2 5 6" xfId="15279" xr:uid="{00000000-0005-0000-0000-00008C110000}"/>
    <cellStyle name="Komma 2 5 6 2" xfId="49167" xr:uid="{00000000-0005-0000-0000-00008D110000}"/>
    <cellStyle name="Komma 2 5 7" xfId="37871" xr:uid="{00000000-0005-0000-0000-00008E110000}"/>
    <cellStyle name="Komma 2 5 8" xfId="26575" xr:uid="{00000000-0005-0000-0000-00008F110000}"/>
    <cellStyle name="Komma 2 6" xfId="4177" xr:uid="{00000000-0005-0000-0000-000090110000}"/>
    <cellStyle name="Komma 2 7" xfId="3699" xr:uid="{00000000-0005-0000-0000-000091110000}"/>
    <cellStyle name="Komma 2 7 2" xfId="6810" xr:uid="{00000000-0005-0000-0000-000092110000}"/>
    <cellStyle name="Komma 2 7 2 2" xfId="12459" xr:uid="{00000000-0005-0000-0000-000093110000}"/>
    <cellStyle name="Komma 2 7 2 2 2" xfId="23755" xr:uid="{00000000-0005-0000-0000-000094110000}"/>
    <cellStyle name="Komma 2 7 2 2 2 2" xfId="57643" xr:uid="{00000000-0005-0000-0000-000095110000}"/>
    <cellStyle name="Komma 2 7 2 2 3" xfId="46347" xr:uid="{00000000-0005-0000-0000-000096110000}"/>
    <cellStyle name="Komma 2 7 2 2 4" xfId="35051" xr:uid="{00000000-0005-0000-0000-000097110000}"/>
    <cellStyle name="Komma 2 7 2 3" xfId="18107" xr:uid="{00000000-0005-0000-0000-000098110000}"/>
    <cellStyle name="Komma 2 7 2 3 2" xfId="51995" xr:uid="{00000000-0005-0000-0000-000099110000}"/>
    <cellStyle name="Komma 2 7 2 4" xfId="40699" xr:uid="{00000000-0005-0000-0000-00009A110000}"/>
    <cellStyle name="Komma 2 7 2 5" xfId="29403" xr:uid="{00000000-0005-0000-0000-00009B110000}"/>
    <cellStyle name="Komma 2 7 3" xfId="9635" xr:uid="{00000000-0005-0000-0000-00009C110000}"/>
    <cellStyle name="Komma 2 7 3 2" xfId="20931" xr:uid="{00000000-0005-0000-0000-00009D110000}"/>
    <cellStyle name="Komma 2 7 3 2 2" xfId="54819" xr:uid="{00000000-0005-0000-0000-00009E110000}"/>
    <cellStyle name="Komma 2 7 3 3" xfId="43523" xr:uid="{00000000-0005-0000-0000-00009F110000}"/>
    <cellStyle name="Komma 2 7 3 4" xfId="32227" xr:uid="{00000000-0005-0000-0000-0000A0110000}"/>
    <cellStyle name="Komma 2 7 4" xfId="15283" xr:uid="{00000000-0005-0000-0000-0000A1110000}"/>
    <cellStyle name="Komma 2 7 4 2" xfId="49171" xr:uid="{00000000-0005-0000-0000-0000A2110000}"/>
    <cellStyle name="Komma 2 7 5" xfId="37875" xr:uid="{00000000-0005-0000-0000-0000A3110000}"/>
    <cellStyle name="Komma 2 7 6" xfId="26579" xr:uid="{00000000-0005-0000-0000-0000A4110000}"/>
    <cellStyle name="Komma 2 8" xfId="4757" xr:uid="{00000000-0005-0000-0000-0000A5110000}"/>
    <cellStyle name="Komma 2 8 2" xfId="7583" xr:uid="{00000000-0005-0000-0000-0000A6110000}"/>
    <cellStyle name="Komma 2 8 2 2" xfId="13232" xr:uid="{00000000-0005-0000-0000-0000A7110000}"/>
    <cellStyle name="Komma 2 8 2 2 2" xfId="24528" xr:uid="{00000000-0005-0000-0000-0000A8110000}"/>
    <cellStyle name="Komma 2 8 2 2 2 2" xfId="58416" xr:uid="{00000000-0005-0000-0000-0000A9110000}"/>
    <cellStyle name="Komma 2 8 2 2 3" xfId="47120" xr:uid="{00000000-0005-0000-0000-0000AA110000}"/>
    <cellStyle name="Komma 2 8 2 2 4" xfId="35824" xr:uid="{00000000-0005-0000-0000-0000AB110000}"/>
    <cellStyle name="Komma 2 8 2 3" xfId="18880" xr:uid="{00000000-0005-0000-0000-0000AC110000}"/>
    <cellStyle name="Komma 2 8 2 3 2" xfId="52768" xr:uid="{00000000-0005-0000-0000-0000AD110000}"/>
    <cellStyle name="Komma 2 8 2 4" xfId="41472" xr:uid="{00000000-0005-0000-0000-0000AE110000}"/>
    <cellStyle name="Komma 2 8 2 5" xfId="30176" xr:uid="{00000000-0005-0000-0000-0000AF110000}"/>
    <cellStyle name="Komma 2 8 3" xfId="10408" xr:uid="{00000000-0005-0000-0000-0000B0110000}"/>
    <cellStyle name="Komma 2 8 3 2" xfId="21704" xr:uid="{00000000-0005-0000-0000-0000B1110000}"/>
    <cellStyle name="Komma 2 8 3 2 2" xfId="55592" xr:uid="{00000000-0005-0000-0000-0000B2110000}"/>
    <cellStyle name="Komma 2 8 3 3" xfId="44296" xr:uid="{00000000-0005-0000-0000-0000B3110000}"/>
    <cellStyle name="Komma 2 8 3 4" xfId="33000" xr:uid="{00000000-0005-0000-0000-0000B4110000}"/>
    <cellStyle name="Komma 2 8 4" xfId="16056" xr:uid="{00000000-0005-0000-0000-0000B5110000}"/>
    <cellStyle name="Komma 2 8 4 2" xfId="49944" xr:uid="{00000000-0005-0000-0000-0000B6110000}"/>
    <cellStyle name="Komma 2 8 5" xfId="38648" xr:uid="{00000000-0005-0000-0000-0000B7110000}"/>
    <cellStyle name="Komma 2 8 6" xfId="27352" xr:uid="{00000000-0005-0000-0000-0000B8110000}"/>
    <cellStyle name="Komma 2 9" xfId="3371" xr:uid="{00000000-0005-0000-0000-0000B9110000}"/>
    <cellStyle name="Komma 2 9 2" xfId="6497" xr:uid="{00000000-0005-0000-0000-0000BA110000}"/>
    <cellStyle name="Komma 2 9 2 2" xfId="12146" xr:uid="{00000000-0005-0000-0000-0000BB110000}"/>
    <cellStyle name="Komma 2 9 2 2 2" xfId="23442" xr:uid="{00000000-0005-0000-0000-0000BC110000}"/>
    <cellStyle name="Komma 2 9 2 2 2 2" xfId="57330" xr:uid="{00000000-0005-0000-0000-0000BD110000}"/>
    <cellStyle name="Komma 2 9 2 2 3" xfId="46034" xr:uid="{00000000-0005-0000-0000-0000BE110000}"/>
    <cellStyle name="Komma 2 9 2 2 4" xfId="34738" xr:uid="{00000000-0005-0000-0000-0000BF110000}"/>
    <cellStyle name="Komma 2 9 2 3" xfId="17794" xr:uid="{00000000-0005-0000-0000-0000C0110000}"/>
    <cellStyle name="Komma 2 9 2 3 2" xfId="51682" xr:uid="{00000000-0005-0000-0000-0000C1110000}"/>
    <cellStyle name="Komma 2 9 2 4" xfId="40386" xr:uid="{00000000-0005-0000-0000-0000C2110000}"/>
    <cellStyle name="Komma 2 9 2 5" xfId="29090" xr:uid="{00000000-0005-0000-0000-0000C3110000}"/>
    <cellStyle name="Komma 2 9 3" xfId="9322" xr:uid="{00000000-0005-0000-0000-0000C4110000}"/>
    <cellStyle name="Komma 2 9 3 2" xfId="20618" xr:uid="{00000000-0005-0000-0000-0000C5110000}"/>
    <cellStyle name="Komma 2 9 3 2 2" xfId="54506" xr:uid="{00000000-0005-0000-0000-0000C6110000}"/>
    <cellStyle name="Komma 2 9 3 3" xfId="43210" xr:uid="{00000000-0005-0000-0000-0000C7110000}"/>
    <cellStyle name="Komma 2 9 3 4" xfId="31914" xr:uid="{00000000-0005-0000-0000-0000C8110000}"/>
    <cellStyle name="Komma 2 9 4" xfId="14970" xr:uid="{00000000-0005-0000-0000-0000C9110000}"/>
    <cellStyle name="Komma 2 9 4 2" xfId="48858" xr:uid="{00000000-0005-0000-0000-0000CA110000}"/>
    <cellStyle name="Komma 2 9 5" xfId="37562" xr:uid="{00000000-0005-0000-0000-0000CB110000}"/>
    <cellStyle name="Komma 2 9 6" xfId="26266" xr:uid="{00000000-0005-0000-0000-0000CC110000}"/>
    <cellStyle name="Komma 2_Daten" xfId="4180" xr:uid="{00000000-0005-0000-0000-0000CD110000}"/>
    <cellStyle name="Komma 3" xfId="3363" xr:uid="{00000000-0005-0000-0000-0000CE110000}"/>
    <cellStyle name="Komma 3 2" xfId="3381" xr:uid="{00000000-0005-0000-0000-0000CF110000}"/>
    <cellStyle name="Komma 3 2 2" xfId="6503" xr:uid="{00000000-0005-0000-0000-0000D0110000}"/>
    <cellStyle name="Komma 3 2 2 2" xfId="12152" xr:uid="{00000000-0005-0000-0000-0000D1110000}"/>
    <cellStyle name="Komma 3 2 2 2 2" xfId="23448" xr:uid="{00000000-0005-0000-0000-0000D2110000}"/>
    <cellStyle name="Komma 3 2 2 2 2 2" xfId="57336" xr:uid="{00000000-0005-0000-0000-0000D3110000}"/>
    <cellStyle name="Komma 3 2 2 2 3" xfId="46040" xr:uid="{00000000-0005-0000-0000-0000D4110000}"/>
    <cellStyle name="Komma 3 2 2 2 4" xfId="34744" xr:uid="{00000000-0005-0000-0000-0000D5110000}"/>
    <cellStyle name="Komma 3 2 2 3" xfId="17800" xr:uid="{00000000-0005-0000-0000-0000D6110000}"/>
    <cellStyle name="Komma 3 2 2 3 2" xfId="51688" xr:uid="{00000000-0005-0000-0000-0000D7110000}"/>
    <cellStyle name="Komma 3 2 2 4" xfId="40392" xr:uid="{00000000-0005-0000-0000-0000D8110000}"/>
    <cellStyle name="Komma 3 2 2 5" xfId="29096" xr:uid="{00000000-0005-0000-0000-0000D9110000}"/>
    <cellStyle name="Komma 3 2 3" xfId="9328" xr:uid="{00000000-0005-0000-0000-0000DA110000}"/>
    <cellStyle name="Komma 3 2 3 2" xfId="20624" xr:uid="{00000000-0005-0000-0000-0000DB110000}"/>
    <cellStyle name="Komma 3 2 3 2 2" xfId="54512" xr:uid="{00000000-0005-0000-0000-0000DC110000}"/>
    <cellStyle name="Komma 3 2 3 3" xfId="43216" xr:uid="{00000000-0005-0000-0000-0000DD110000}"/>
    <cellStyle name="Komma 3 2 3 4" xfId="31920" xr:uid="{00000000-0005-0000-0000-0000DE110000}"/>
    <cellStyle name="Komma 3 2 4" xfId="14976" xr:uid="{00000000-0005-0000-0000-0000DF110000}"/>
    <cellStyle name="Komma 3 2 4 2" xfId="48864" xr:uid="{00000000-0005-0000-0000-0000E0110000}"/>
    <cellStyle name="Komma 3 2 5" xfId="37568" xr:uid="{00000000-0005-0000-0000-0000E1110000}"/>
    <cellStyle name="Komma 3 2 6" xfId="26272" xr:uid="{00000000-0005-0000-0000-0000E2110000}"/>
    <cellStyle name="Komma 3 3" xfId="3373" xr:uid="{00000000-0005-0000-0000-0000E3110000}"/>
    <cellStyle name="Komma 3 3 2" xfId="6498" xr:uid="{00000000-0005-0000-0000-0000E4110000}"/>
    <cellStyle name="Komma 3 3 2 2" xfId="12147" xr:uid="{00000000-0005-0000-0000-0000E5110000}"/>
    <cellStyle name="Komma 3 3 2 2 2" xfId="23443" xr:uid="{00000000-0005-0000-0000-0000E6110000}"/>
    <cellStyle name="Komma 3 3 2 2 2 2" xfId="57331" xr:uid="{00000000-0005-0000-0000-0000E7110000}"/>
    <cellStyle name="Komma 3 3 2 2 3" xfId="46035" xr:uid="{00000000-0005-0000-0000-0000E8110000}"/>
    <cellStyle name="Komma 3 3 2 2 4" xfId="34739" xr:uid="{00000000-0005-0000-0000-0000E9110000}"/>
    <cellStyle name="Komma 3 3 2 3" xfId="17795" xr:uid="{00000000-0005-0000-0000-0000EA110000}"/>
    <cellStyle name="Komma 3 3 2 3 2" xfId="51683" xr:uid="{00000000-0005-0000-0000-0000EB110000}"/>
    <cellStyle name="Komma 3 3 2 4" xfId="40387" xr:uid="{00000000-0005-0000-0000-0000EC110000}"/>
    <cellStyle name="Komma 3 3 2 5" xfId="29091" xr:uid="{00000000-0005-0000-0000-0000ED110000}"/>
    <cellStyle name="Komma 3 3 3" xfId="9323" xr:uid="{00000000-0005-0000-0000-0000EE110000}"/>
    <cellStyle name="Komma 3 3 3 2" xfId="20619" xr:uid="{00000000-0005-0000-0000-0000EF110000}"/>
    <cellStyle name="Komma 3 3 3 2 2" xfId="54507" xr:uid="{00000000-0005-0000-0000-0000F0110000}"/>
    <cellStyle name="Komma 3 3 3 3" xfId="43211" xr:uid="{00000000-0005-0000-0000-0000F1110000}"/>
    <cellStyle name="Komma 3 3 3 4" xfId="31915" xr:uid="{00000000-0005-0000-0000-0000F2110000}"/>
    <cellStyle name="Komma 3 3 4" xfId="14971" xr:uid="{00000000-0005-0000-0000-0000F3110000}"/>
    <cellStyle name="Komma 3 3 4 2" xfId="48859" xr:uid="{00000000-0005-0000-0000-0000F4110000}"/>
    <cellStyle name="Komma 3 3 5" xfId="37563" xr:uid="{00000000-0005-0000-0000-0000F5110000}"/>
    <cellStyle name="Komma 3 3 6" xfId="26267" xr:uid="{00000000-0005-0000-0000-0000F6110000}"/>
    <cellStyle name="Komma 3 4" xfId="6491" xr:uid="{00000000-0005-0000-0000-0000F7110000}"/>
    <cellStyle name="Komma 3 4 2" xfId="12141" xr:uid="{00000000-0005-0000-0000-0000F8110000}"/>
    <cellStyle name="Komma 3 4 2 2" xfId="23437" xr:uid="{00000000-0005-0000-0000-0000F9110000}"/>
    <cellStyle name="Komma 3 4 2 2 2" xfId="57325" xr:uid="{00000000-0005-0000-0000-0000FA110000}"/>
    <cellStyle name="Komma 3 4 2 3" xfId="46029" xr:uid="{00000000-0005-0000-0000-0000FB110000}"/>
    <cellStyle name="Komma 3 4 2 4" xfId="34733" xr:uid="{00000000-0005-0000-0000-0000FC110000}"/>
    <cellStyle name="Komma 3 4 3" xfId="17789" xr:uid="{00000000-0005-0000-0000-0000FD110000}"/>
    <cellStyle name="Komma 3 4 3 2" xfId="51677" xr:uid="{00000000-0005-0000-0000-0000FE110000}"/>
    <cellStyle name="Komma 3 4 4" xfId="40381" xr:uid="{00000000-0005-0000-0000-0000FF110000}"/>
    <cellStyle name="Komma 3 4 5" xfId="29085" xr:uid="{00000000-0005-0000-0000-000000120000}"/>
    <cellStyle name="Komma 3 5" xfId="9317" xr:uid="{00000000-0005-0000-0000-000001120000}"/>
    <cellStyle name="Komma 3 5 2" xfId="20613" xr:uid="{00000000-0005-0000-0000-000002120000}"/>
    <cellStyle name="Komma 3 5 2 2" xfId="54501" xr:uid="{00000000-0005-0000-0000-000003120000}"/>
    <cellStyle name="Komma 3 5 3" xfId="43205" xr:uid="{00000000-0005-0000-0000-000004120000}"/>
    <cellStyle name="Komma 3 5 4" xfId="31909" xr:uid="{00000000-0005-0000-0000-000005120000}"/>
    <cellStyle name="Komma 3 6" xfId="14965" xr:uid="{00000000-0005-0000-0000-000006120000}"/>
    <cellStyle name="Komma 3 6 2" xfId="48853" xr:uid="{00000000-0005-0000-0000-000007120000}"/>
    <cellStyle name="Komma 3 7" xfId="37557" xr:uid="{00000000-0005-0000-0000-000008120000}"/>
    <cellStyle name="Komma 3 8" xfId="26261" xr:uid="{00000000-0005-0000-0000-000009120000}"/>
    <cellStyle name="Komma 4" xfId="4181" xr:uid="{00000000-0005-0000-0000-00000A120000}"/>
    <cellStyle name="Komma 4 2" xfId="7136" xr:uid="{00000000-0005-0000-0000-00000B120000}"/>
    <cellStyle name="Komma 4 2 2" xfId="12785" xr:uid="{00000000-0005-0000-0000-00000C120000}"/>
    <cellStyle name="Komma 4 2 2 2" xfId="24081" xr:uid="{00000000-0005-0000-0000-00000D120000}"/>
    <cellStyle name="Komma 4 2 2 2 2" xfId="57969" xr:uid="{00000000-0005-0000-0000-00000E120000}"/>
    <cellStyle name="Komma 4 2 2 3" xfId="46673" xr:uid="{00000000-0005-0000-0000-00000F120000}"/>
    <cellStyle name="Komma 4 2 2 4" xfId="35377" xr:uid="{00000000-0005-0000-0000-000010120000}"/>
    <cellStyle name="Komma 4 2 3" xfId="18433" xr:uid="{00000000-0005-0000-0000-000011120000}"/>
    <cellStyle name="Komma 4 2 3 2" xfId="52321" xr:uid="{00000000-0005-0000-0000-000012120000}"/>
    <cellStyle name="Komma 4 2 4" xfId="41025" xr:uid="{00000000-0005-0000-0000-000013120000}"/>
    <cellStyle name="Komma 4 2 5" xfId="29729" xr:uid="{00000000-0005-0000-0000-000014120000}"/>
    <cellStyle name="Komma 4 3" xfId="9961" xr:uid="{00000000-0005-0000-0000-000015120000}"/>
    <cellStyle name="Komma 4 3 2" xfId="21257" xr:uid="{00000000-0005-0000-0000-000016120000}"/>
    <cellStyle name="Komma 4 3 2 2" xfId="55145" xr:uid="{00000000-0005-0000-0000-000017120000}"/>
    <cellStyle name="Komma 4 3 3" xfId="43849" xr:uid="{00000000-0005-0000-0000-000018120000}"/>
    <cellStyle name="Komma 4 3 4" xfId="32553" xr:uid="{00000000-0005-0000-0000-000019120000}"/>
    <cellStyle name="Komma 4 4" xfId="15609" xr:uid="{00000000-0005-0000-0000-00001A120000}"/>
    <cellStyle name="Komma 4 4 2" xfId="49497" xr:uid="{00000000-0005-0000-0000-00001B120000}"/>
    <cellStyle name="Komma 4 5" xfId="38201" xr:uid="{00000000-0005-0000-0000-00001C120000}"/>
    <cellStyle name="Komma 4 6" xfId="26905" xr:uid="{00000000-0005-0000-0000-00001D120000}"/>
    <cellStyle name="Komma 5" xfId="4182" xr:uid="{00000000-0005-0000-0000-00001E120000}"/>
    <cellStyle name="Komma 5 2" xfId="5045" xr:uid="{00000000-0005-0000-0000-00001F120000}"/>
    <cellStyle name="Komma 5 2 2" xfId="7871" xr:uid="{00000000-0005-0000-0000-000020120000}"/>
    <cellStyle name="Komma 5 2 2 2" xfId="13520" xr:uid="{00000000-0005-0000-0000-000021120000}"/>
    <cellStyle name="Komma 5 2 2 2 2" xfId="24816" xr:uid="{00000000-0005-0000-0000-000022120000}"/>
    <cellStyle name="Komma 5 2 2 2 2 2" xfId="58704" xr:uid="{00000000-0005-0000-0000-000023120000}"/>
    <cellStyle name="Komma 5 2 2 2 3" xfId="47408" xr:uid="{00000000-0005-0000-0000-000024120000}"/>
    <cellStyle name="Komma 5 2 2 2 4" xfId="36112" xr:uid="{00000000-0005-0000-0000-000025120000}"/>
    <cellStyle name="Komma 5 2 2 3" xfId="19168" xr:uid="{00000000-0005-0000-0000-000026120000}"/>
    <cellStyle name="Komma 5 2 2 3 2" xfId="53056" xr:uid="{00000000-0005-0000-0000-000027120000}"/>
    <cellStyle name="Komma 5 2 2 4" xfId="41760" xr:uid="{00000000-0005-0000-0000-000028120000}"/>
    <cellStyle name="Komma 5 2 2 5" xfId="30464" xr:uid="{00000000-0005-0000-0000-000029120000}"/>
    <cellStyle name="Komma 5 2 3" xfId="10696" xr:uid="{00000000-0005-0000-0000-00002A120000}"/>
    <cellStyle name="Komma 5 2 3 2" xfId="21992" xr:uid="{00000000-0005-0000-0000-00002B120000}"/>
    <cellStyle name="Komma 5 2 3 2 2" xfId="55880" xr:uid="{00000000-0005-0000-0000-00002C120000}"/>
    <cellStyle name="Komma 5 2 3 3" xfId="44584" xr:uid="{00000000-0005-0000-0000-00002D120000}"/>
    <cellStyle name="Komma 5 2 3 4" xfId="33288" xr:uid="{00000000-0005-0000-0000-00002E120000}"/>
    <cellStyle name="Komma 5 2 4" xfId="16344" xr:uid="{00000000-0005-0000-0000-00002F120000}"/>
    <cellStyle name="Komma 5 2 4 2" xfId="50232" xr:uid="{00000000-0005-0000-0000-000030120000}"/>
    <cellStyle name="Komma 5 2 5" xfId="38936" xr:uid="{00000000-0005-0000-0000-000031120000}"/>
    <cellStyle name="Komma 5 2 6" xfId="27640" xr:uid="{00000000-0005-0000-0000-000032120000}"/>
    <cellStyle name="Komma 5 3" xfId="7137" xr:uid="{00000000-0005-0000-0000-000033120000}"/>
    <cellStyle name="Komma 5 3 2" xfId="12786" xr:uid="{00000000-0005-0000-0000-000034120000}"/>
    <cellStyle name="Komma 5 3 2 2" xfId="24082" xr:uid="{00000000-0005-0000-0000-000035120000}"/>
    <cellStyle name="Komma 5 3 2 2 2" xfId="57970" xr:uid="{00000000-0005-0000-0000-000036120000}"/>
    <cellStyle name="Komma 5 3 2 3" xfId="46674" xr:uid="{00000000-0005-0000-0000-000037120000}"/>
    <cellStyle name="Komma 5 3 2 4" xfId="35378" xr:uid="{00000000-0005-0000-0000-000038120000}"/>
    <cellStyle name="Komma 5 3 3" xfId="18434" xr:uid="{00000000-0005-0000-0000-000039120000}"/>
    <cellStyle name="Komma 5 3 3 2" xfId="52322" xr:uid="{00000000-0005-0000-0000-00003A120000}"/>
    <cellStyle name="Komma 5 3 4" xfId="41026" xr:uid="{00000000-0005-0000-0000-00003B120000}"/>
    <cellStyle name="Komma 5 3 5" xfId="29730" xr:uid="{00000000-0005-0000-0000-00003C120000}"/>
    <cellStyle name="Komma 5 4" xfId="9962" xr:uid="{00000000-0005-0000-0000-00003D120000}"/>
    <cellStyle name="Komma 5 4 2" xfId="21258" xr:uid="{00000000-0005-0000-0000-00003E120000}"/>
    <cellStyle name="Komma 5 4 2 2" xfId="55146" xr:uid="{00000000-0005-0000-0000-00003F120000}"/>
    <cellStyle name="Komma 5 4 3" xfId="43850" xr:uid="{00000000-0005-0000-0000-000040120000}"/>
    <cellStyle name="Komma 5 4 4" xfId="32554" xr:uid="{00000000-0005-0000-0000-000041120000}"/>
    <cellStyle name="Komma 5 5" xfId="15610" xr:uid="{00000000-0005-0000-0000-000042120000}"/>
    <cellStyle name="Komma 5 5 2" xfId="49498" xr:uid="{00000000-0005-0000-0000-000043120000}"/>
    <cellStyle name="Komma 5 6" xfId="38202" xr:uid="{00000000-0005-0000-0000-000044120000}"/>
    <cellStyle name="Komma 5 7" xfId="26906" xr:uid="{00000000-0005-0000-0000-000045120000}"/>
    <cellStyle name="Komma 6" xfId="5991" xr:uid="{00000000-0005-0000-0000-000046120000}"/>
    <cellStyle name="Komma 6 2" xfId="11641" xr:uid="{00000000-0005-0000-0000-000047120000}"/>
    <cellStyle name="Komma 6 2 2" xfId="22937" xr:uid="{00000000-0005-0000-0000-000048120000}"/>
    <cellStyle name="Komma 6 2 2 2" xfId="56825" xr:uid="{00000000-0005-0000-0000-000049120000}"/>
    <cellStyle name="Komma 6 2 3" xfId="45529" xr:uid="{00000000-0005-0000-0000-00004A120000}"/>
    <cellStyle name="Komma 6 2 4" xfId="34233" xr:uid="{00000000-0005-0000-0000-00004B120000}"/>
    <cellStyle name="Komma 6 3" xfId="17289" xr:uid="{00000000-0005-0000-0000-00004C120000}"/>
    <cellStyle name="Komma 6 3 2" xfId="51177" xr:uid="{00000000-0005-0000-0000-00004D120000}"/>
    <cellStyle name="Komma 6 4" xfId="39881" xr:uid="{00000000-0005-0000-0000-00004E120000}"/>
    <cellStyle name="Komma 6 5" xfId="28585" xr:uid="{00000000-0005-0000-0000-00004F120000}"/>
    <cellStyle name="Komma 7" xfId="8817" xr:uid="{00000000-0005-0000-0000-000050120000}"/>
    <cellStyle name="Komma 7 2" xfId="20113" xr:uid="{00000000-0005-0000-0000-000051120000}"/>
    <cellStyle name="Komma 7 2 2" xfId="54001" xr:uid="{00000000-0005-0000-0000-000052120000}"/>
    <cellStyle name="Komma 7 3" xfId="42705" xr:uid="{00000000-0005-0000-0000-000053120000}"/>
    <cellStyle name="Komma 7 4" xfId="31409" xr:uid="{00000000-0005-0000-0000-000054120000}"/>
    <cellStyle name="Komma 8" xfId="14465" xr:uid="{00000000-0005-0000-0000-000055120000}"/>
    <cellStyle name="Komma 8 2" xfId="48353" xr:uid="{00000000-0005-0000-0000-000056120000}"/>
    <cellStyle name="Komma 9" xfId="37057" xr:uid="{00000000-0005-0000-0000-000057120000}"/>
    <cellStyle name="Link 2" xfId="322" xr:uid="{00000000-0005-0000-0000-000059120000}"/>
    <cellStyle name="Link 2 2" xfId="4184" xr:uid="{00000000-0005-0000-0000-00005A120000}"/>
    <cellStyle name="Link 2 3" xfId="4183" xr:uid="{00000000-0005-0000-0000-00005B120000}"/>
    <cellStyle name="Link 3" xfId="59151" xr:uid="{00000000-0005-0000-0000-000061E70000}"/>
    <cellStyle name="Linked Cell 2" xfId="4186" xr:uid="{00000000-0005-0000-0000-00005D120000}"/>
    <cellStyle name="Linked Cell 3" xfId="4185" xr:uid="{00000000-0005-0000-0000-00005E120000}"/>
    <cellStyle name="Linked Cell 4" xfId="50" xr:uid="{00000000-0005-0000-0000-00005C120000}"/>
    <cellStyle name="Menu" xfId="51" xr:uid="{00000000-0005-0000-0000-000060120000}"/>
    <cellStyle name="Menu 2" xfId="127" xr:uid="{00000000-0005-0000-0000-000061120000}"/>
    <cellStyle name="Menu 3" xfId="4188" xr:uid="{00000000-0005-0000-0000-000062120000}"/>
    <cellStyle name="Menu 4" xfId="4187" xr:uid="{00000000-0005-0000-0000-000063120000}"/>
    <cellStyle name="Menu_Daten" xfId="4189" xr:uid="{00000000-0005-0000-0000-000064120000}"/>
    <cellStyle name="mitP" xfId="1513" xr:uid="{00000000-0005-0000-0000-000065120000}"/>
    <cellStyle name="Neutral" xfId="4" builtinId="28"/>
    <cellStyle name="Neutral 2" xfId="86" xr:uid="{00000000-0005-0000-0000-000067120000}"/>
    <cellStyle name="Neutral 2 2" xfId="4191" xr:uid="{00000000-0005-0000-0000-000068120000}"/>
    <cellStyle name="Neutral 2 3" xfId="4190" xr:uid="{00000000-0005-0000-0000-000069120000}"/>
    <cellStyle name="Neutral 2_Daten" xfId="4192" xr:uid="{00000000-0005-0000-0000-00006A120000}"/>
    <cellStyle name="Neutral 3" xfId="4193" xr:uid="{00000000-0005-0000-0000-00006B120000}"/>
    <cellStyle name="Neutral 4" xfId="59171" xr:uid="{00000000-0005-0000-0000-000074E70000}"/>
    <cellStyle name="Neutral 5" xfId="59174" xr:uid="{00000000-0005-0000-0000-000077E70000}"/>
    <cellStyle name="Neutral 6" xfId="59176" xr:uid="{00000000-0005-0000-0000-000079E70000}"/>
    <cellStyle name="Neutral 7" xfId="52" xr:uid="{00000000-0005-0000-0000-0000AB120000}"/>
    <cellStyle name="Normal" xfId="0" builtinId="0"/>
    <cellStyle name="Normal 2" xfId="2" xr:uid="{FAA506AC-9402-469F-BDFF-9C27A9021A9F}"/>
    <cellStyle name="Normal 3" xfId="5" xr:uid="{00000000-0005-0000-0000-0000B4120000}"/>
    <cellStyle name="Normal 4" xfId="59213" xr:uid="{00000000-0005-0000-0000-00007AE70000}"/>
    <cellStyle name="Normal GHG Numbers (0.00)" xfId="53" xr:uid="{00000000-0005-0000-0000-00006C120000}"/>
    <cellStyle name="Normal GHG Numbers (0.00) 2" xfId="248" xr:uid="{00000000-0005-0000-0000-00006D120000}"/>
    <cellStyle name="Normal GHG Numbers (0.00) 2 2" xfId="230" xr:uid="{00000000-0005-0000-0000-00006E120000}"/>
    <cellStyle name="Normal GHG Numbers (0.00) 3" xfId="257" xr:uid="{00000000-0005-0000-0000-00006F120000}"/>
    <cellStyle name="Normal GHG Numbers (0.00) 3 2" xfId="491" xr:uid="{00000000-0005-0000-0000-000070120000}"/>
    <cellStyle name="Normal GHG Numbers (0.00) 4" xfId="361" xr:uid="{00000000-0005-0000-0000-000071120000}"/>
    <cellStyle name="Normal GHG Numbers (0.00) 4 2" xfId="550" xr:uid="{00000000-0005-0000-0000-000072120000}"/>
    <cellStyle name="Normal GHG Numbers (0.00) 5" xfId="352" xr:uid="{00000000-0005-0000-0000-000073120000}"/>
    <cellStyle name="Normal GHG Numbers (0.00) 5 2" xfId="541" xr:uid="{00000000-0005-0000-0000-000074120000}"/>
    <cellStyle name="Normal GHG Numbers (0.00) 6" xfId="4195" xr:uid="{00000000-0005-0000-0000-000075120000}"/>
    <cellStyle name="Normal GHG Numbers (0.00) 7" xfId="4194" xr:uid="{00000000-0005-0000-0000-000076120000}"/>
    <cellStyle name="Normal GHG Numbers (0.00)_Daten" xfId="4196" xr:uid="{00000000-0005-0000-0000-000077120000}"/>
    <cellStyle name="Normal GHG Textfiels Bold" xfId="1514" xr:uid="{00000000-0005-0000-0000-000078120000}"/>
    <cellStyle name="Normal GHG Textfiels Bold 2" xfId="1515" xr:uid="{00000000-0005-0000-0000-000079120000}"/>
    <cellStyle name="Normal GHG whole table" xfId="1516" xr:uid="{00000000-0005-0000-0000-00007A120000}"/>
    <cellStyle name="Normal GHG whole table 2" xfId="4198" xr:uid="{00000000-0005-0000-0000-00007B120000}"/>
    <cellStyle name="Normal GHG whole table 3" xfId="4197" xr:uid="{00000000-0005-0000-0000-00007C120000}"/>
    <cellStyle name="Normal GHG-Shade" xfId="1517" xr:uid="{00000000-0005-0000-0000-00007D120000}"/>
    <cellStyle name="Normal GHG-Shade 2" xfId="1518" xr:uid="{00000000-0005-0000-0000-00007E120000}"/>
    <cellStyle name="Normal GHG-Shade 3" xfId="1519" xr:uid="{00000000-0005-0000-0000-00007F120000}"/>
    <cellStyle name="Normal GHG-Shade 3 2" xfId="3684" xr:uid="{00000000-0005-0000-0000-000080120000}"/>
    <cellStyle name="Normal GHG-Shade 4" xfId="4200" xr:uid="{00000000-0005-0000-0000-000081120000}"/>
    <cellStyle name="Normal GHG-Shade 5" xfId="4199" xr:uid="{00000000-0005-0000-0000-000082120000}"/>
    <cellStyle name="Note 10" xfId="4202" xr:uid="{00000000-0005-0000-0000-000085120000}"/>
    <cellStyle name="Note 11" xfId="4201" xr:uid="{00000000-0005-0000-0000-000086120000}"/>
    <cellStyle name="Note 12" xfId="54" xr:uid="{00000000-0005-0000-0000-000084120000}"/>
    <cellStyle name="Note 2" xfId="128" xr:uid="{00000000-0005-0000-0000-000087120000}"/>
    <cellStyle name="Note 2 2" xfId="136" xr:uid="{00000000-0005-0000-0000-000088120000}"/>
    <cellStyle name="Note 2 2 10" xfId="1045" xr:uid="{00000000-0005-0000-0000-000089120000}"/>
    <cellStyle name="Note 2 2 10 2" xfId="2233" xr:uid="{00000000-0005-0000-0000-00008A120000}"/>
    <cellStyle name="Note 2 2 11" xfId="1046" xr:uid="{00000000-0005-0000-0000-00008B120000}"/>
    <cellStyle name="Note 2 2 11 2" xfId="2234" xr:uid="{00000000-0005-0000-0000-00008C120000}"/>
    <cellStyle name="Note 2 2 12" xfId="1047" xr:uid="{00000000-0005-0000-0000-00008D120000}"/>
    <cellStyle name="Note 2 2 12 2" xfId="2235" xr:uid="{00000000-0005-0000-0000-00008E120000}"/>
    <cellStyle name="Note 2 2 2" xfId="207" xr:uid="{00000000-0005-0000-0000-00008F120000}"/>
    <cellStyle name="Note 2 2 2 2" xfId="329" xr:uid="{00000000-0005-0000-0000-000090120000}"/>
    <cellStyle name="Note 2 2 2 2 2" xfId="531" xr:uid="{00000000-0005-0000-0000-000091120000}"/>
    <cellStyle name="Note 2 2 2 2 2 2" xfId="1048" xr:uid="{00000000-0005-0000-0000-000092120000}"/>
    <cellStyle name="Note 2 2 2 2 2 2 2" xfId="2236" xr:uid="{00000000-0005-0000-0000-000093120000}"/>
    <cellStyle name="Note 2 2 2 2 2 3" xfId="1774" xr:uid="{00000000-0005-0000-0000-000094120000}"/>
    <cellStyle name="Note 2 2 2 2 3" xfId="1049" xr:uid="{00000000-0005-0000-0000-000095120000}"/>
    <cellStyle name="Note 2 2 2 2 3 2" xfId="2237" xr:uid="{00000000-0005-0000-0000-000096120000}"/>
    <cellStyle name="Note 2 2 2 2 4" xfId="1050" xr:uid="{00000000-0005-0000-0000-000097120000}"/>
    <cellStyle name="Note 2 2 2 2 4 2" xfId="2238" xr:uid="{00000000-0005-0000-0000-000098120000}"/>
    <cellStyle name="Note 2 2 2 2 5" xfId="1051" xr:uid="{00000000-0005-0000-0000-000099120000}"/>
    <cellStyle name="Note 2 2 2 2 5 2" xfId="2239" xr:uid="{00000000-0005-0000-0000-00009A120000}"/>
    <cellStyle name="Note 2 2 2 2 6" xfId="721" xr:uid="{00000000-0005-0000-0000-00009B120000}"/>
    <cellStyle name="Note 2 2 2 2 6 2" xfId="1957" xr:uid="{00000000-0005-0000-0000-00009C120000}"/>
    <cellStyle name="Note 2 2 2 2 7" xfId="1640" xr:uid="{00000000-0005-0000-0000-00009D120000}"/>
    <cellStyle name="Note 2 2 2 3" xfId="427" xr:uid="{00000000-0005-0000-0000-00009E120000}"/>
    <cellStyle name="Note 2 2 2 3 2" xfId="613" xr:uid="{00000000-0005-0000-0000-00009F120000}"/>
    <cellStyle name="Note 2 2 2 3 2 2" xfId="1849" xr:uid="{00000000-0005-0000-0000-0000A0120000}"/>
    <cellStyle name="Note 2 2 2 3 3" xfId="1052" xr:uid="{00000000-0005-0000-0000-0000A1120000}"/>
    <cellStyle name="Note 2 2 2 3 3 2" xfId="2240" xr:uid="{00000000-0005-0000-0000-0000A2120000}"/>
    <cellStyle name="Note 2 2 2 3 4" xfId="1053" xr:uid="{00000000-0005-0000-0000-0000A3120000}"/>
    <cellStyle name="Note 2 2 2 3 4 2" xfId="2241" xr:uid="{00000000-0005-0000-0000-0000A4120000}"/>
    <cellStyle name="Note 2 2 2 3 5" xfId="1054" xr:uid="{00000000-0005-0000-0000-0000A5120000}"/>
    <cellStyle name="Note 2 2 2 3 5 2" xfId="2242" xr:uid="{00000000-0005-0000-0000-0000A6120000}"/>
    <cellStyle name="Note 2 2 2 3 6" xfId="799" xr:uid="{00000000-0005-0000-0000-0000A7120000}"/>
    <cellStyle name="Note 2 2 2 4" xfId="481" xr:uid="{00000000-0005-0000-0000-0000A8120000}"/>
    <cellStyle name="Note 2 2 2 4 2" xfId="664" xr:uid="{00000000-0005-0000-0000-0000A9120000}"/>
    <cellStyle name="Note 2 2 2 4 2 2" xfId="1900" xr:uid="{00000000-0005-0000-0000-0000AA120000}"/>
    <cellStyle name="Note 2 2 2 4 3" xfId="1055" xr:uid="{00000000-0005-0000-0000-0000AB120000}"/>
    <cellStyle name="Note 2 2 2 4 3 2" xfId="2243" xr:uid="{00000000-0005-0000-0000-0000AC120000}"/>
    <cellStyle name="Note 2 2 2 4 4" xfId="1056" xr:uid="{00000000-0005-0000-0000-0000AD120000}"/>
    <cellStyle name="Note 2 2 2 4 4 2" xfId="2244" xr:uid="{00000000-0005-0000-0000-0000AE120000}"/>
    <cellStyle name="Note 2 2 2 4 5" xfId="1057" xr:uid="{00000000-0005-0000-0000-0000AF120000}"/>
    <cellStyle name="Note 2 2 2 4 5 2" xfId="2245" xr:uid="{00000000-0005-0000-0000-0000B0120000}"/>
    <cellStyle name="Note 2 2 2 4 6" xfId="1730" xr:uid="{00000000-0005-0000-0000-0000B1120000}"/>
    <cellStyle name="Note 2 2 2 5" xfId="272" xr:uid="{00000000-0005-0000-0000-0000B2120000}"/>
    <cellStyle name="Note 2 2 2 5 2" xfId="1058" xr:uid="{00000000-0005-0000-0000-0000B3120000}"/>
    <cellStyle name="Note 2 2 2 5 2 2" xfId="2246" xr:uid="{00000000-0005-0000-0000-0000B4120000}"/>
    <cellStyle name="Note 2 2 2 5 3" xfId="1609" xr:uid="{00000000-0005-0000-0000-0000B5120000}"/>
    <cellStyle name="Note 2 2 2 6" xfId="500" xr:uid="{00000000-0005-0000-0000-0000B6120000}"/>
    <cellStyle name="Note 2 2 2 6 2" xfId="1059" xr:uid="{00000000-0005-0000-0000-0000B7120000}"/>
    <cellStyle name="Note 2 2 2 6 2 2" xfId="2247" xr:uid="{00000000-0005-0000-0000-0000B8120000}"/>
    <cellStyle name="Note 2 2 2 6 3" xfId="1744" xr:uid="{00000000-0005-0000-0000-0000B9120000}"/>
    <cellStyle name="Note 2 2 2 7" xfId="1060" xr:uid="{00000000-0005-0000-0000-0000BA120000}"/>
    <cellStyle name="Note 2 2 2 7 2" xfId="2248" xr:uid="{00000000-0005-0000-0000-0000BB120000}"/>
    <cellStyle name="Note 2 2 2 8" xfId="1061" xr:uid="{00000000-0005-0000-0000-0000BC120000}"/>
    <cellStyle name="Note 2 2 2 8 2" xfId="2249" xr:uid="{00000000-0005-0000-0000-0000BD120000}"/>
    <cellStyle name="Note 2 2 2 9" xfId="694" xr:uid="{00000000-0005-0000-0000-0000BE120000}"/>
    <cellStyle name="Note 2 2 2 9 2" xfId="1930" xr:uid="{00000000-0005-0000-0000-0000BF120000}"/>
    <cellStyle name="Note 2 2 3" xfId="315" xr:uid="{00000000-0005-0000-0000-0000C0120000}"/>
    <cellStyle name="Note 2 2 3 2" xfId="413" xr:uid="{00000000-0005-0000-0000-0000C1120000}"/>
    <cellStyle name="Note 2 2 3 2 2" xfId="600" xr:uid="{00000000-0005-0000-0000-0000C2120000}"/>
    <cellStyle name="Note 2 2 3 2 2 2" xfId="1837" xr:uid="{00000000-0005-0000-0000-0000C3120000}"/>
    <cellStyle name="Note 2 2 3 2 3" xfId="1062" xr:uid="{00000000-0005-0000-0000-0000C4120000}"/>
    <cellStyle name="Note 2 2 3 2 3 2" xfId="2250" xr:uid="{00000000-0005-0000-0000-0000C5120000}"/>
    <cellStyle name="Note 2 2 3 2 4" xfId="1063" xr:uid="{00000000-0005-0000-0000-0000C6120000}"/>
    <cellStyle name="Note 2 2 3 2 4 2" xfId="2251" xr:uid="{00000000-0005-0000-0000-0000C7120000}"/>
    <cellStyle name="Note 2 2 3 2 5" xfId="1064" xr:uid="{00000000-0005-0000-0000-0000C8120000}"/>
    <cellStyle name="Note 2 2 3 2 5 2" xfId="2252" xr:uid="{00000000-0005-0000-0000-0000C9120000}"/>
    <cellStyle name="Note 2 2 3 2 6" xfId="789" xr:uid="{00000000-0005-0000-0000-0000CA120000}"/>
    <cellStyle name="Note 2 2 3 3" xfId="470" xr:uid="{00000000-0005-0000-0000-0000CB120000}"/>
    <cellStyle name="Note 2 2 3 3 2" xfId="654" xr:uid="{00000000-0005-0000-0000-0000CC120000}"/>
    <cellStyle name="Note 2 2 3 3 2 2" xfId="1890" xr:uid="{00000000-0005-0000-0000-0000CD120000}"/>
    <cellStyle name="Note 2 2 3 3 3" xfId="1065" xr:uid="{00000000-0005-0000-0000-0000CE120000}"/>
    <cellStyle name="Note 2 2 3 3 3 2" xfId="2253" xr:uid="{00000000-0005-0000-0000-0000CF120000}"/>
    <cellStyle name="Note 2 2 3 3 4" xfId="1066" xr:uid="{00000000-0005-0000-0000-0000D0120000}"/>
    <cellStyle name="Note 2 2 3 3 4 2" xfId="2254" xr:uid="{00000000-0005-0000-0000-0000D1120000}"/>
    <cellStyle name="Note 2 2 3 3 5" xfId="1067" xr:uid="{00000000-0005-0000-0000-0000D2120000}"/>
    <cellStyle name="Note 2 2 3 3 5 2" xfId="2255" xr:uid="{00000000-0005-0000-0000-0000D3120000}"/>
    <cellStyle name="Note 2 2 3 3 6" xfId="1720" xr:uid="{00000000-0005-0000-0000-0000D4120000}"/>
    <cellStyle name="Note 2 2 3 4" xfId="525" xr:uid="{00000000-0005-0000-0000-0000D5120000}"/>
    <cellStyle name="Note 2 2 3 4 2" xfId="1068" xr:uid="{00000000-0005-0000-0000-0000D6120000}"/>
    <cellStyle name="Note 2 2 3 4 2 2" xfId="2256" xr:uid="{00000000-0005-0000-0000-0000D7120000}"/>
    <cellStyle name="Note 2 2 3 4 3" xfId="1769" xr:uid="{00000000-0005-0000-0000-0000D8120000}"/>
    <cellStyle name="Note 2 2 3 5" xfId="1069" xr:uid="{00000000-0005-0000-0000-0000D9120000}"/>
    <cellStyle name="Note 2 2 3 5 2" xfId="2257" xr:uid="{00000000-0005-0000-0000-0000DA120000}"/>
    <cellStyle name="Note 2 2 3 6" xfId="1070" xr:uid="{00000000-0005-0000-0000-0000DB120000}"/>
    <cellStyle name="Note 2 2 3 6 2" xfId="2258" xr:uid="{00000000-0005-0000-0000-0000DC120000}"/>
    <cellStyle name="Note 2 2 3 7" xfId="1071" xr:uid="{00000000-0005-0000-0000-0000DD120000}"/>
    <cellStyle name="Note 2 2 3 7 2" xfId="2259" xr:uid="{00000000-0005-0000-0000-0000DE120000}"/>
    <cellStyle name="Note 2 2 4" xfId="378" xr:uid="{00000000-0005-0000-0000-0000DF120000}"/>
    <cellStyle name="Note 2 2 4 2" xfId="566" xr:uid="{00000000-0005-0000-0000-0000E0120000}"/>
    <cellStyle name="Note 2 2 4 2 2" xfId="1072" xr:uid="{00000000-0005-0000-0000-0000E1120000}"/>
    <cellStyle name="Note 2 2 4 2 2 2" xfId="2260" xr:uid="{00000000-0005-0000-0000-0000E2120000}"/>
    <cellStyle name="Note 2 2 4 2 3" xfId="1805" xr:uid="{00000000-0005-0000-0000-0000E3120000}"/>
    <cellStyle name="Note 2 2 4 3" xfId="1073" xr:uid="{00000000-0005-0000-0000-0000E4120000}"/>
    <cellStyle name="Note 2 2 4 3 2" xfId="2261" xr:uid="{00000000-0005-0000-0000-0000E5120000}"/>
    <cellStyle name="Note 2 2 4 4" xfId="1074" xr:uid="{00000000-0005-0000-0000-0000E6120000}"/>
    <cellStyle name="Note 2 2 4 4 2" xfId="2262" xr:uid="{00000000-0005-0000-0000-0000E7120000}"/>
    <cellStyle name="Note 2 2 4 5" xfId="1075" xr:uid="{00000000-0005-0000-0000-0000E8120000}"/>
    <cellStyle name="Note 2 2 4 5 2" xfId="2263" xr:uid="{00000000-0005-0000-0000-0000E9120000}"/>
    <cellStyle name="Note 2 2 4 6" xfId="760" xr:uid="{00000000-0005-0000-0000-0000EA120000}"/>
    <cellStyle name="Note 2 2 4 6 2" xfId="1987" xr:uid="{00000000-0005-0000-0000-0000EB120000}"/>
    <cellStyle name="Note 2 2 4 7" xfId="1673" xr:uid="{00000000-0005-0000-0000-0000EC120000}"/>
    <cellStyle name="Note 2 2 5" xfId="386" xr:uid="{00000000-0005-0000-0000-0000ED120000}"/>
    <cellStyle name="Note 2 2 5 2" xfId="574" xr:uid="{00000000-0005-0000-0000-0000EE120000}"/>
    <cellStyle name="Note 2 2 5 2 2" xfId="1811" xr:uid="{00000000-0005-0000-0000-0000EF120000}"/>
    <cellStyle name="Note 2 2 5 3" xfId="1076" xr:uid="{00000000-0005-0000-0000-0000F0120000}"/>
    <cellStyle name="Note 2 2 5 3 2" xfId="2264" xr:uid="{00000000-0005-0000-0000-0000F1120000}"/>
    <cellStyle name="Note 2 2 5 4" xfId="1077" xr:uid="{00000000-0005-0000-0000-0000F2120000}"/>
    <cellStyle name="Note 2 2 5 4 2" xfId="2265" xr:uid="{00000000-0005-0000-0000-0000F3120000}"/>
    <cellStyle name="Note 2 2 5 5" xfId="1078" xr:uid="{00000000-0005-0000-0000-0000F4120000}"/>
    <cellStyle name="Note 2 2 5 5 2" xfId="2266" xr:uid="{00000000-0005-0000-0000-0000F5120000}"/>
    <cellStyle name="Note 2 2 5 6" xfId="766" xr:uid="{00000000-0005-0000-0000-0000F6120000}"/>
    <cellStyle name="Note 2 2 6" xfId="390" xr:uid="{00000000-0005-0000-0000-0000F7120000}"/>
    <cellStyle name="Note 2 2 6 2" xfId="578" xr:uid="{00000000-0005-0000-0000-0000F8120000}"/>
    <cellStyle name="Note 2 2 6 2 2" xfId="1815" xr:uid="{00000000-0005-0000-0000-0000F9120000}"/>
    <cellStyle name="Note 2 2 6 3" xfId="1079" xr:uid="{00000000-0005-0000-0000-0000FA120000}"/>
    <cellStyle name="Note 2 2 6 3 2" xfId="2267" xr:uid="{00000000-0005-0000-0000-0000FB120000}"/>
    <cellStyle name="Note 2 2 6 4" xfId="1080" xr:uid="{00000000-0005-0000-0000-0000FC120000}"/>
    <cellStyle name="Note 2 2 6 4 2" xfId="2268" xr:uid="{00000000-0005-0000-0000-0000FD120000}"/>
    <cellStyle name="Note 2 2 6 5" xfId="1081" xr:uid="{00000000-0005-0000-0000-0000FE120000}"/>
    <cellStyle name="Note 2 2 6 5 2" xfId="2269" xr:uid="{00000000-0005-0000-0000-0000FF120000}"/>
    <cellStyle name="Note 2 2 6 6" xfId="1677" xr:uid="{00000000-0005-0000-0000-000000130000}"/>
    <cellStyle name="Note 2 2 7" xfId="356" xr:uid="{00000000-0005-0000-0000-000001130000}"/>
    <cellStyle name="Note 2 2 7 2" xfId="545" xr:uid="{00000000-0005-0000-0000-000002130000}"/>
    <cellStyle name="Note 2 2 7 2 2" xfId="1082" xr:uid="{00000000-0005-0000-0000-000003130000}"/>
    <cellStyle name="Note 2 2 7 2 2 2" xfId="2270" xr:uid="{00000000-0005-0000-0000-000004130000}"/>
    <cellStyle name="Note 2 2 7 2 3" xfId="1786" xr:uid="{00000000-0005-0000-0000-000005130000}"/>
    <cellStyle name="Note 2 2 7 3" xfId="1083" xr:uid="{00000000-0005-0000-0000-000006130000}"/>
    <cellStyle name="Note 2 2 7 3 2" xfId="2271" xr:uid="{00000000-0005-0000-0000-000007130000}"/>
    <cellStyle name="Note 2 2 7 4" xfId="1084" xr:uid="{00000000-0005-0000-0000-000008130000}"/>
    <cellStyle name="Note 2 2 7 4 2" xfId="2272" xr:uid="{00000000-0005-0000-0000-000009130000}"/>
    <cellStyle name="Note 2 2 7 5" xfId="1085" xr:uid="{00000000-0005-0000-0000-00000A130000}"/>
    <cellStyle name="Note 2 2 7 5 2" xfId="2273" xr:uid="{00000000-0005-0000-0000-00000B130000}"/>
    <cellStyle name="Note 2 2 7 6" xfId="743" xr:uid="{00000000-0005-0000-0000-00000C130000}"/>
    <cellStyle name="Note 2 2 7 6 2" xfId="1975" xr:uid="{00000000-0005-0000-0000-00000D130000}"/>
    <cellStyle name="Note 2 2 7 7" xfId="1659" xr:uid="{00000000-0005-0000-0000-00000E130000}"/>
    <cellStyle name="Note 2 2 8" xfId="439" xr:uid="{00000000-0005-0000-0000-00000F130000}"/>
    <cellStyle name="Note 2 2 8 2" xfId="624" xr:uid="{00000000-0005-0000-0000-000010130000}"/>
    <cellStyle name="Note 2 2 8 2 2" xfId="1860" xr:uid="{00000000-0005-0000-0000-000011130000}"/>
    <cellStyle name="Note 2 2 8 3" xfId="1086" xr:uid="{00000000-0005-0000-0000-000012130000}"/>
    <cellStyle name="Note 2 2 8 3 2" xfId="2274" xr:uid="{00000000-0005-0000-0000-000013130000}"/>
    <cellStyle name="Note 2 2 8 4" xfId="1087" xr:uid="{00000000-0005-0000-0000-000014130000}"/>
    <cellStyle name="Note 2 2 8 4 2" xfId="2275" xr:uid="{00000000-0005-0000-0000-000015130000}"/>
    <cellStyle name="Note 2 2 8 5" xfId="1088" xr:uid="{00000000-0005-0000-0000-000016130000}"/>
    <cellStyle name="Note 2 2 8 5 2" xfId="2276" xr:uid="{00000000-0005-0000-0000-000017130000}"/>
    <cellStyle name="Note 2 2 8 6" xfId="1690" xr:uid="{00000000-0005-0000-0000-000018130000}"/>
    <cellStyle name="Note 2 2 9" xfId="247" xr:uid="{00000000-0005-0000-0000-000019130000}"/>
    <cellStyle name="Note 2 2 9 2" xfId="1089" xr:uid="{00000000-0005-0000-0000-00001A130000}"/>
    <cellStyle name="Note 2 2 9 2 2" xfId="2277" xr:uid="{00000000-0005-0000-0000-00001B130000}"/>
    <cellStyle name="Note 2 2 9 3" xfId="1590" xr:uid="{00000000-0005-0000-0000-00001C130000}"/>
    <cellStyle name="Note 2 3" xfId="138" xr:uid="{00000000-0005-0000-0000-00001D130000}"/>
    <cellStyle name="Note 2 3 10" xfId="684" xr:uid="{00000000-0005-0000-0000-00001E130000}"/>
    <cellStyle name="Note 2 3 10 2" xfId="1920" xr:uid="{00000000-0005-0000-0000-00001F130000}"/>
    <cellStyle name="Note 2 3 2" xfId="316" xr:uid="{00000000-0005-0000-0000-000020130000}"/>
    <cellStyle name="Note 2 3 2 2" xfId="414" xr:uid="{00000000-0005-0000-0000-000021130000}"/>
    <cellStyle name="Note 2 3 2 2 2" xfId="601" xr:uid="{00000000-0005-0000-0000-000022130000}"/>
    <cellStyle name="Note 2 3 2 2 2 2" xfId="1838" xr:uid="{00000000-0005-0000-0000-000023130000}"/>
    <cellStyle name="Note 2 3 2 2 3" xfId="1090" xr:uid="{00000000-0005-0000-0000-000024130000}"/>
    <cellStyle name="Note 2 3 2 2 3 2" xfId="2278" xr:uid="{00000000-0005-0000-0000-000025130000}"/>
    <cellStyle name="Note 2 3 2 2 4" xfId="1091" xr:uid="{00000000-0005-0000-0000-000026130000}"/>
    <cellStyle name="Note 2 3 2 2 4 2" xfId="2279" xr:uid="{00000000-0005-0000-0000-000027130000}"/>
    <cellStyle name="Note 2 3 2 2 5" xfId="1092" xr:uid="{00000000-0005-0000-0000-000028130000}"/>
    <cellStyle name="Note 2 3 2 2 5 2" xfId="2280" xr:uid="{00000000-0005-0000-0000-000029130000}"/>
    <cellStyle name="Note 2 3 2 2 6" xfId="790" xr:uid="{00000000-0005-0000-0000-00002A130000}"/>
    <cellStyle name="Note 2 3 2 3" xfId="471" xr:uid="{00000000-0005-0000-0000-00002B130000}"/>
    <cellStyle name="Note 2 3 2 3 2" xfId="655" xr:uid="{00000000-0005-0000-0000-00002C130000}"/>
    <cellStyle name="Note 2 3 2 3 2 2" xfId="1891" xr:uid="{00000000-0005-0000-0000-00002D130000}"/>
    <cellStyle name="Note 2 3 2 3 3" xfId="1093" xr:uid="{00000000-0005-0000-0000-00002E130000}"/>
    <cellStyle name="Note 2 3 2 3 3 2" xfId="2281" xr:uid="{00000000-0005-0000-0000-00002F130000}"/>
    <cellStyle name="Note 2 3 2 3 4" xfId="1094" xr:uid="{00000000-0005-0000-0000-000030130000}"/>
    <cellStyle name="Note 2 3 2 3 4 2" xfId="2282" xr:uid="{00000000-0005-0000-0000-000031130000}"/>
    <cellStyle name="Note 2 3 2 3 5" xfId="1095" xr:uid="{00000000-0005-0000-0000-000032130000}"/>
    <cellStyle name="Note 2 3 2 3 5 2" xfId="2283" xr:uid="{00000000-0005-0000-0000-000033130000}"/>
    <cellStyle name="Note 2 3 2 3 6" xfId="1721" xr:uid="{00000000-0005-0000-0000-000034130000}"/>
    <cellStyle name="Note 2 3 2 4" xfId="526" xr:uid="{00000000-0005-0000-0000-000035130000}"/>
    <cellStyle name="Note 2 3 2 4 2" xfId="1096" xr:uid="{00000000-0005-0000-0000-000036130000}"/>
    <cellStyle name="Note 2 3 2 4 2 2" xfId="2284" xr:uid="{00000000-0005-0000-0000-000037130000}"/>
    <cellStyle name="Note 2 3 2 4 3" xfId="1770" xr:uid="{00000000-0005-0000-0000-000038130000}"/>
    <cellStyle name="Note 2 3 2 5" xfId="1097" xr:uid="{00000000-0005-0000-0000-000039130000}"/>
    <cellStyle name="Note 2 3 2 5 2" xfId="2285" xr:uid="{00000000-0005-0000-0000-00003A130000}"/>
    <cellStyle name="Note 2 3 2 6" xfId="1098" xr:uid="{00000000-0005-0000-0000-00003B130000}"/>
    <cellStyle name="Note 2 3 2 6 2" xfId="2286" xr:uid="{00000000-0005-0000-0000-00003C130000}"/>
    <cellStyle name="Note 2 3 2 7" xfId="1099" xr:uid="{00000000-0005-0000-0000-00003D130000}"/>
    <cellStyle name="Note 2 3 2 7 2" xfId="2287" xr:uid="{00000000-0005-0000-0000-00003E130000}"/>
    <cellStyle name="Note 2 3 3" xfId="296" xr:uid="{00000000-0005-0000-0000-00003F130000}"/>
    <cellStyle name="Note 2 3 3 2" xfId="513" xr:uid="{00000000-0005-0000-0000-000040130000}"/>
    <cellStyle name="Note 2 3 3 2 2" xfId="1100" xr:uid="{00000000-0005-0000-0000-000041130000}"/>
    <cellStyle name="Note 2 3 3 2 2 2" xfId="2288" xr:uid="{00000000-0005-0000-0000-000042130000}"/>
    <cellStyle name="Note 2 3 3 2 3" xfId="1757" xr:uid="{00000000-0005-0000-0000-000043130000}"/>
    <cellStyle name="Note 2 3 3 3" xfId="1101" xr:uid="{00000000-0005-0000-0000-000044130000}"/>
    <cellStyle name="Note 2 3 3 3 2" xfId="2289" xr:uid="{00000000-0005-0000-0000-000045130000}"/>
    <cellStyle name="Note 2 3 3 4" xfId="1102" xr:uid="{00000000-0005-0000-0000-000046130000}"/>
    <cellStyle name="Note 2 3 3 4 2" xfId="2290" xr:uid="{00000000-0005-0000-0000-000047130000}"/>
    <cellStyle name="Note 2 3 3 5" xfId="1103" xr:uid="{00000000-0005-0000-0000-000048130000}"/>
    <cellStyle name="Note 2 3 3 5 2" xfId="2291" xr:uid="{00000000-0005-0000-0000-000049130000}"/>
    <cellStyle name="Note 2 3 3 6" xfId="709" xr:uid="{00000000-0005-0000-0000-00004A130000}"/>
    <cellStyle name="Note 2 3 3 6 2" xfId="1945" xr:uid="{00000000-0005-0000-0000-00004B130000}"/>
    <cellStyle name="Note 2 3 3 7" xfId="1625" xr:uid="{00000000-0005-0000-0000-00004C130000}"/>
    <cellStyle name="Note 2 3 4" xfId="401" xr:uid="{00000000-0005-0000-0000-00004D130000}"/>
    <cellStyle name="Note 2 3 4 2" xfId="588" xr:uid="{00000000-0005-0000-0000-00004E130000}"/>
    <cellStyle name="Note 2 3 4 2 2" xfId="1825" xr:uid="{00000000-0005-0000-0000-00004F130000}"/>
    <cellStyle name="Note 2 3 4 3" xfId="1104" xr:uid="{00000000-0005-0000-0000-000050130000}"/>
    <cellStyle name="Note 2 3 4 3 2" xfId="2292" xr:uid="{00000000-0005-0000-0000-000051130000}"/>
    <cellStyle name="Note 2 3 4 4" xfId="1105" xr:uid="{00000000-0005-0000-0000-000052130000}"/>
    <cellStyle name="Note 2 3 4 4 2" xfId="2293" xr:uid="{00000000-0005-0000-0000-000053130000}"/>
    <cellStyle name="Note 2 3 4 5" xfId="1106" xr:uid="{00000000-0005-0000-0000-000054130000}"/>
    <cellStyle name="Note 2 3 4 5 2" xfId="2294" xr:uid="{00000000-0005-0000-0000-000055130000}"/>
    <cellStyle name="Note 2 3 4 6" xfId="777" xr:uid="{00000000-0005-0000-0000-000056130000}"/>
    <cellStyle name="Note 2 3 5" xfId="458" xr:uid="{00000000-0005-0000-0000-000057130000}"/>
    <cellStyle name="Note 2 3 5 2" xfId="642" xr:uid="{00000000-0005-0000-0000-000058130000}"/>
    <cellStyle name="Note 2 3 5 2 2" xfId="1878" xr:uid="{00000000-0005-0000-0000-000059130000}"/>
    <cellStyle name="Note 2 3 5 3" xfId="1107" xr:uid="{00000000-0005-0000-0000-00005A130000}"/>
    <cellStyle name="Note 2 3 5 3 2" xfId="2295" xr:uid="{00000000-0005-0000-0000-00005B130000}"/>
    <cellStyle name="Note 2 3 5 4" xfId="1108" xr:uid="{00000000-0005-0000-0000-00005C130000}"/>
    <cellStyle name="Note 2 3 5 4 2" xfId="2296" xr:uid="{00000000-0005-0000-0000-00005D130000}"/>
    <cellStyle name="Note 2 3 5 5" xfId="1109" xr:uid="{00000000-0005-0000-0000-00005E130000}"/>
    <cellStyle name="Note 2 3 5 5 2" xfId="2297" xr:uid="{00000000-0005-0000-0000-00005F130000}"/>
    <cellStyle name="Note 2 3 5 6" xfId="1708" xr:uid="{00000000-0005-0000-0000-000060130000}"/>
    <cellStyle name="Note 2 3 6" xfId="262" xr:uid="{00000000-0005-0000-0000-000061130000}"/>
    <cellStyle name="Note 2 3 6 2" xfId="1110" xr:uid="{00000000-0005-0000-0000-000062130000}"/>
    <cellStyle name="Note 2 3 6 2 2" xfId="2298" xr:uid="{00000000-0005-0000-0000-000063130000}"/>
    <cellStyle name="Note 2 3 6 3" xfId="1599" xr:uid="{00000000-0005-0000-0000-000064130000}"/>
    <cellStyle name="Note 2 3 7" xfId="495" xr:uid="{00000000-0005-0000-0000-000065130000}"/>
    <cellStyle name="Note 2 3 7 2" xfId="1111" xr:uid="{00000000-0005-0000-0000-000066130000}"/>
    <cellStyle name="Note 2 3 7 2 2" xfId="2299" xr:uid="{00000000-0005-0000-0000-000067130000}"/>
    <cellStyle name="Note 2 3 7 3" xfId="1739" xr:uid="{00000000-0005-0000-0000-000068130000}"/>
    <cellStyle name="Note 2 3 8" xfId="1112" xr:uid="{00000000-0005-0000-0000-000069130000}"/>
    <cellStyle name="Note 2 3 8 2" xfId="2300" xr:uid="{00000000-0005-0000-0000-00006A130000}"/>
    <cellStyle name="Note 2 3 9" xfId="1113" xr:uid="{00000000-0005-0000-0000-00006B130000}"/>
    <cellStyle name="Note 2 3 9 2" xfId="2301" xr:uid="{00000000-0005-0000-0000-00006C130000}"/>
    <cellStyle name="Note 2 4" xfId="187" xr:uid="{00000000-0005-0000-0000-00006D130000}"/>
    <cellStyle name="Note 2 4 2" xfId="421" xr:uid="{00000000-0005-0000-0000-00006E130000}"/>
    <cellStyle name="Note 2 4 2 2" xfId="608" xr:uid="{00000000-0005-0000-0000-00006F130000}"/>
    <cellStyle name="Note 2 4 2 2 2" xfId="1845" xr:uid="{00000000-0005-0000-0000-000070130000}"/>
    <cellStyle name="Note 2 4 2 3" xfId="1114" xr:uid="{00000000-0005-0000-0000-000071130000}"/>
    <cellStyle name="Note 2 4 2 3 2" xfId="2302" xr:uid="{00000000-0005-0000-0000-000072130000}"/>
    <cellStyle name="Note 2 4 2 4" xfId="1115" xr:uid="{00000000-0005-0000-0000-000073130000}"/>
    <cellStyle name="Note 2 4 2 4 2" xfId="2303" xr:uid="{00000000-0005-0000-0000-000074130000}"/>
    <cellStyle name="Note 2 4 2 5" xfId="1116" xr:uid="{00000000-0005-0000-0000-000075130000}"/>
    <cellStyle name="Note 2 4 2 5 2" xfId="2304" xr:uid="{00000000-0005-0000-0000-000076130000}"/>
    <cellStyle name="Note 2 4 2 6" xfId="796" xr:uid="{00000000-0005-0000-0000-000077130000}"/>
    <cellStyle name="Note 2 4 3" xfId="478" xr:uid="{00000000-0005-0000-0000-000078130000}"/>
    <cellStyle name="Note 2 4 3 2" xfId="661" xr:uid="{00000000-0005-0000-0000-000079130000}"/>
    <cellStyle name="Note 2 4 3 2 2" xfId="1897" xr:uid="{00000000-0005-0000-0000-00007A130000}"/>
    <cellStyle name="Note 2 4 3 3" xfId="1117" xr:uid="{00000000-0005-0000-0000-00007B130000}"/>
    <cellStyle name="Note 2 4 3 3 2" xfId="2305" xr:uid="{00000000-0005-0000-0000-00007C130000}"/>
    <cellStyle name="Note 2 4 3 4" xfId="1118" xr:uid="{00000000-0005-0000-0000-00007D130000}"/>
    <cellStyle name="Note 2 4 3 4 2" xfId="2306" xr:uid="{00000000-0005-0000-0000-00007E130000}"/>
    <cellStyle name="Note 2 4 3 5" xfId="1119" xr:uid="{00000000-0005-0000-0000-00007F130000}"/>
    <cellStyle name="Note 2 4 3 5 2" xfId="2307" xr:uid="{00000000-0005-0000-0000-000080130000}"/>
    <cellStyle name="Note 2 4 3 6" xfId="1727" xr:uid="{00000000-0005-0000-0000-000081130000}"/>
    <cellStyle name="Note 2 4 4" xfId="527" xr:uid="{00000000-0005-0000-0000-000082130000}"/>
    <cellStyle name="Note 2 4 4 2" xfId="1120" xr:uid="{00000000-0005-0000-0000-000083130000}"/>
    <cellStyle name="Note 2 4 4 2 2" xfId="2308" xr:uid="{00000000-0005-0000-0000-000084130000}"/>
    <cellStyle name="Note 2 4 4 3" xfId="1771" xr:uid="{00000000-0005-0000-0000-000085130000}"/>
    <cellStyle name="Note 2 4 5" xfId="1121" xr:uid="{00000000-0005-0000-0000-000086130000}"/>
    <cellStyle name="Note 2 4 5 2" xfId="2309" xr:uid="{00000000-0005-0000-0000-000087130000}"/>
    <cellStyle name="Note 2 4 6" xfId="1122" xr:uid="{00000000-0005-0000-0000-000088130000}"/>
    <cellStyle name="Note 2 4 6 2" xfId="2310" xr:uid="{00000000-0005-0000-0000-000089130000}"/>
    <cellStyle name="Note 2 4 7" xfId="1123" xr:uid="{00000000-0005-0000-0000-00008A130000}"/>
    <cellStyle name="Note 2 4 7 2" xfId="2311" xr:uid="{00000000-0005-0000-0000-00008B130000}"/>
    <cellStyle name="Note 2 5" xfId="310" xr:uid="{00000000-0005-0000-0000-00008C130000}"/>
    <cellStyle name="Note 2 5 2" xfId="409" xr:uid="{00000000-0005-0000-0000-00008D130000}"/>
    <cellStyle name="Note 2 5 2 2" xfId="596" xr:uid="{00000000-0005-0000-0000-00008E130000}"/>
    <cellStyle name="Note 2 5 2 2 2" xfId="1833" xr:uid="{00000000-0005-0000-0000-00008F130000}"/>
    <cellStyle name="Note 2 5 2 3" xfId="1124" xr:uid="{00000000-0005-0000-0000-000090130000}"/>
    <cellStyle name="Note 2 5 2 3 2" xfId="2312" xr:uid="{00000000-0005-0000-0000-000091130000}"/>
    <cellStyle name="Note 2 5 2 4" xfId="1125" xr:uid="{00000000-0005-0000-0000-000092130000}"/>
    <cellStyle name="Note 2 5 2 4 2" xfId="2313" xr:uid="{00000000-0005-0000-0000-000093130000}"/>
    <cellStyle name="Note 2 5 2 5" xfId="1126" xr:uid="{00000000-0005-0000-0000-000094130000}"/>
    <cellStyle name="Note 2 5 2 5 2" xfId="2314" xr:uid="{00000000-0005-0000-0000-000095130000}"/>
    <cellStyle name="Note 2 5 2 6" xfId="785" xr:uid="{00000000-0005-0000-0000-000096130000}"/>
    <cellStyle name="Note 2 5 3" xfId="466" xr:uid="{00000000-0005-0000-0000-000097130000}"/>
    <cellStyle name="Note 2 5 3 2" xfId="650" xr:uid="{00000000-0005-0000-0000-000098130000}"/>
    <cellStyle name="Note 2 5 3 2 2" xfId="1886" xr:uid="{00000000-0005-0000-0000-000099130000}"/>
    <cellStyle name="Note 2 5 3 3" xfId="1127" xr:uid="{00000000-0005-0000-0000-00009A130000}"/>
    <cellStyle name="Note 2 5 3 3 2" xfId="2315" xr:uid="{00000000-0005-0000-0000-00009B130000}"/>
    <cellStyle name="Note 2 5 3 4" xfId="1128" xr:uid="{00000000-0005-0000-0000-00009C130000}"/>
    <cellStyle name="Note 2 5 3 4 2" xfId="2316" xr:uid="{00000000-0005-0000-0000-00009D130000}"/>
    <cellStyle name="Note 2 5 3 5" xfId="1129" xr:uid="{00000000-0005-0000-0000-00009E130000}"/>
    <cellStyle name="Note 2 5 3 5 2" xfId="2317" xr:uid="{00000000-0005-0000-0000-00009F130000}"/>
    <cellStyle name="Note 2 5 3 6" xfId="1716" xr:uid="{00000000-0005-0000-0000-0000A0130000}"/>
    <cellStyle name="Note 2 5 4" xfId="521" xr:uid="{00000000-0005-0000-0000-0000A1130000}"/>
    <cellStyle name="Note 2 5 4 2" xfId="1130" xr:uid="{00000000-0005-0000-0000-0000A2130000}"/>
    <cellStyle name="Note 2 5 4 2 2" xfId="2318" xr:uid="{00000000-0005-0000-0000-0000A3130000}"/>
    <cellStyle name="Note 2 5 4 3" xfId="1765" xr:uid="{00000000-0005-0000-0000-0000A4130000}"/>
    <cellStyle name="Note 2 5 5" xfId="1131" xr:uid="{00000000-0005-0000-0000-0000A5130000}"/>
    <cellStyle name="Note 2 5 5 2" xfId="2319" xr:uid="{00000000-0005-0000-0000-0000A6130000}"/>
    <cellStyle name="Note 2 5 6" xfId="1132" xr:uid="{00000000-0005-0000-0000-0000A7130000}"/>
    <cellStyle name="Note 2 5 6 2" xfId="2320" xr:uid="{00000000-0005-0000-0000-0000A8130000}"/>
    <cellStyle name="Note 2 5 7" xfId="1133" xr:uid="{00000000-0005-0000-0000-0000A9130000}"/>
    <cellStyle name="Note 2 5 7 2" xfId="2321" xr:uid="{00000000-0005-0000-0000-0000AA130000}"/>
    <cellStyle name="Note 2 6" xfId="373" xr:uid="{00000000-0005-0000-0000-0000AB130000}"/>
    <cellStyle name="Note 2 6 2" xfId="561" xr:uid="{00000000-0005-0000-0000-0000AC130000}"/>
    <cellStyle name="Note 2 6 2 2" xfId="1134" xr:uid="{00000000-0005-0000-0000-0000AD130000}"/>
    <cellStyle name="Note 2 6 2 2 2" xfId="2322" xr:uid="{00000000-0005-0000-0000-0000AE130000}"/>
    <cellStyle name="Note 2 6 2 3" xfId="1800" xr:uid="{00000000-0005-0000-0000-0000AF130000}"/>
    <cellStyle name="Note 2 6 3" xfId="1135" xr:uid="{00000000-0005-0000-0000-0000B0130000}"/>
    <cellStyle name="Note 2 6 3 2" xfId="2323" xr:uid="{00000000-0005-0000-0000-0000B1130000}"/>
    <cellStyle name="Note 2 6 4" xfId="1136" xr:uid="{00000000-0005-0000-0000-0000B2130000}"/>
    <cellStyle name="Note 2 6 4 2" xfId="2324" xr:uid="{00000000-0005-0000-0000-0000B3130000}"/>
    <cellStyle name="Note 2 6 5" xfId="1137" xr:uid="{00000000-0005-0000-0000-0000B4130000}"/>
    <cellStyle name="Note 2 6 5 2" xfId="2325" xr:uid="{00000000-0005-0000-0000-0000B5130000}"/>
    <cellStyle name="Note 2 6 6" xfId="755" xr:uid="{00000000-0005-0000-0000-0000B6130000}"/>
    <cellStyle name="Note 2 6 6 2" xfId="1983" xr:uid="{00000000-0005-0000-0000-0000B7130000}"/>
    <cellStyle name="Note 2 6 7" xfId="1669" xr:uid="{00000000-0005-0000-0000-0000B8130000}"/>
    <cellStyle name="Note 2 7" xfId="347" xr:uid="{00000000-0005-0000-0000-0000B9130000}"/>
    <cellStyle name="Note 2 7 2" xfId="537" xr:uid="{00000000-0005-0000-0000-0000BA130000}"/>
    <cellStyle name="Note 2 7 2 2" xfId="1138" xr:uid="{00000000-0005-0000-0000-0000BB130000}"/>
    <cellStyle name="Note 2 7 2 2 2" xfId="2326" xr:uid="{00000000-0005-0000-0000-0000BC130000}"/>
    <cellStyle name="Note 2 7 2 3" xfId="1780" xr:uid="{00000000-0005-0000-0000-0000BD130000}"/>
    <cellStyle name="Note 2 7 3" xfId="1139" xr:uid="{00000000-0005-0000-0000-0000BE130000}"/>
    <cellStyle name="Note 2 7 3 2" xfId="2327" xr:uid="{00000000-0005-0000-0000-0000BF130000}"/>
    <cellStyle name="Note 2 7 4" xfId="1140" xr:uid="{00000000-0005-0000-0000-0000C0130000}"/>
    <cellStyle name="Note 2 7 4 2" xfId="2328" xr:uid="{00000000-0005-0000-0000-0000C1130000}"/>
    <cellStyle name="Note 2 7 5" xfId="1141" xr:uid="{00000000-0005-0000-0000-0000C2130000}"/>
    <cellStyle name="Note 2 7 5 2" xfId="2329" xr:uid="{00000000-0005-0000-0000-0000C3130000}"/>
    <cellStyle name="Note 2 7 6" xfId="738" xr:uid="{00000000-0005-0000-0000-0000C4130000}"/>
    <cellStyle name="Note 2 7 6 2" xfId="1972" xr:uid="{00000000-0005-0000-0000-0000C5130000}"/>
    <cellStyle name="Note 2 7 7" xfId="1655" xr:uid="{00000000-0005-0000-0000-0000C6130000}"/>
    <cellStyle name="Note 2 8" xfId="394" xr:uid="{00000000-0005-0000-0000-0000C7130000}"/>
    <cellStyle name="Note 2 8 2" xfId="581" xr:uid="{00000000-0005-0000-0000-0000C8130000}"/>
    <cellStyle name="Note 2 8 2 2" xfId="1818" xr:uid="{00000000-0005-0000-0000-0000C9130000}"/>
    <cellStyle name="Note 2 8 3" xfId="1142" xr:uid="{00000000-0005-0000-0000-0000CA130000}"/>
    <cellStyle name="Note 2 8 3 2" xfId="2330" xr:uid="{00000000-0005-0000-0000-0000CB130000}"/>
    <cellStyle name="Note 2 8 4" xfId="1143" xr:uid="{00000000-0005-0000-0000-0000CC130000}"/>
    <cellStyle name="Note 2 8 4 2" xfId="2331" xr:uid="{00000000-0005-0000-0000-0000CD130000}"/>
    <cellStyle name="Note 2 8 5" xfId="1144" xr:uid="{00000000-0005-0000-0000-0000CE130000}"/>
    <cellStyle name="Note 2 8 5 2" xfId="2332" xr:uid="{00000000-0005-0000-0000-0000CF130000}"/>
    <cellStyle name="Note 2 8 6" xfId="1679" xr:uid="{00000000-0005-0000-0000-0000D0130000}"/>
    <cellStyle name="Note 2 9" xfId="1145" xr:uid="{00000000-0005-0000-0000-0000D1130000}"/>
    <cellStyle name="Note 2 9 2" xfId="2333" xr:uid="{00000000-0005-0000-0000-0000D2130000}"/>
    <cellStyle name="Note 3" xfId="100" xr:uid="{00000000-0005-0000-0000-0000D3130000}"/>
    <cellStyle name="Note 3 10" xfId="1146" xr:uid="{00000000-0005-0000-0000-0000D4130000}"/>
    <cellStyle name="Note 3 10 2" xfId="2334" xr:uid="{00000000-0005-0000-0000-0000D5130000}"/>
    <cellStyle name="Note 3 11" xfId="1147" xr:uid="{00000000-0005-0000-0000-0000D6130000}"/>
    <cellStyle name="Note 3 11 2" xfId="2335" xr:uid="{00000000-0005-0000-0000-0000D7130000}"/>
    <cellStyle name="Note 3 12" xfId="1148" xr:uid="{00000000-0005-0000-0000-0000D8130000}"/>
    <cellStyle name="Note 3 12 2" xfId="2336" xr:uid="{00000000-0005-0000-0000-0000D9130000}"/>
    <cellStyle name="Note 3 2" xfId="208" xr:uid="{00000000-0005-0000-0000-0000DA130000}"/>
    <cellStyle name="Note 3 2 2" xfId="330" xr:uid="{00000000-0005-0000-0000-0000DB130000}"/>
    <cellStyle name="Note 3 2 2 2" xfId="532" xr:uid="{00000000-0005-0000-0000-0000DC130000}"/>
    <cellStyle name="Note 3 2 2 2 2" xfId="1149" xr:uid="{00000000-0005-0000-0000-0000DD130000}"/>
    <cellStyle name="Note 3 2 2 2 2 2" xfId="2337" xr:uid="{00000000-0005-0000-0000-0000DE130000}"/>
    <cellStyle name="Note 3 2 2 2 3" xfId="1775" xr:uid="{00000000-0005-0000-0000-0000DF130000}"/>
    <cellStyle name="Note 3 2 2 3" xfId="1150" xr:uid="{00000000-0005-0000-0000-0000E0130000}"/>
    <cellStyle name="Note 3 2 2 3 2" xfId="2338" xr:uid="{00000000-0005-0000-0000-0000E1130000}"/>
    <cellStyle name="Note 3 2 2 4" xfId="1151" xr:uid="{00000000-0005-0000-0000-0000E2130000}"/>
    <cellStyle name="Note 3 2 2 4 2" xfId="2339" xr:uid="{00000000-0005-0000-0000-0000E3130000}"/>
    <cellStyle name="Note 3 2 2 5" xfId="1152" xr:uid="{00000000-0005-0000-0000-0000E4130000}"/>
    <cellStyle name="Note 3 2 2 5 2" xfId="2340" xr:uid="{00000000-0005-0000-0000-0000E5130000}"/>
    <cellStyle name="Note 3 2 2 6" xfId="722" xr:uid="{00000000-0005-0000-0000-0000E6130000}"/>
    <cellStyle name="Note 3 2 2 6 2" xfId="1958" xr:uid="{00000000-0005-0000-0000-0000E7130000}"/>
    <cellStyle name="Note 3 2 2 7" xfId="1641" xr:uid="{00000000-0005-0000-0000-0000E8130000}"/>
    <cellStyle name="Note 3 2 3" xfId="428" xr:uid="{00000000-0005-0000-0000-0000E9130000}"/>
    <cellStyle name="Note 3 2 3 2" xfId="614" xr:uid="{00000000-0005-0000-0000-0000EA130000}"/>
    <cellStyle name="Note 3 2 3 2 2" xfId="1850" xr:uid="{00000000-0005-0000-0000-0000EB130000}"/>
    <cellStyle name="Note 3 2 3 3" xfId="1153" xr:uid="{00000000-0005-0000-0000-0000EC130000}"/>
    <cellStyle name="Note 3 2 3 3 2" xfId="2341" xr:uid="{00000000-0005-0000-0000-0000ED130000}"/>
    <cellStyle name="Note 3 2 3 4" xfId="1154" xr:uid="{00000000-0005-0000-0000-0000EE130000}"/>
    <cellStyle name="Note 3 2 3 4 2" xfId="2342" xr:uid="{00000000-0005-0000-0000-0000EF130000}"/>
    <cellStyle name="Note 3 2 3 5" xfId="1155" xr:uid="{00000000-0005-0000-0000-0000F0130000}"/>
    <cellStyle name="Note 3 2 3 5 2" xfId="2343" xr:uid="{00000000-0005-0000-0000-0000F1130000}"/>
    <cellStyle name="Note 3 2 3 6" xfId="800" xr:uid="{00000000-0005-0000-0000-0000F2130000}"/>
    <cellStyle name="Note 3 2 4" xfId="482" xr:uid="{00000000-0005-0000-0000-0000F3130000}"/>
    <cellStyle name="Note 3 2 4 2" xfId="665" xr:uid="{00000000-0005-0000-0000-0000F4130000}"/>
    <cellStyle name="Note 3 2 4 2 2" xfId="1901" xr:uid="{00000000-0005-0000-0000-0000F5130000}"/>
    <cellStyle name="Note 3 2 4 3" xfId="1156" xr:uid="{00000000-0005-0000-0000-0000F6130000}"/>
    <cellStyle name="Note 3 2 4 3 2" xfId="2344" xr:uid="{00000000-0005-0000-0000-0000F7130000}"/>
    <cellStyle name="Note 3 2 4 4" xfId="1157" xr:uid="{00000000-0005-0000-0000-0000F8130000}"/>
    <cellStyle name="Note 3 2 4 4 2" xfId="2345" xr:uid="{00000000-0005-0000-0000-0000F9130000}"/>
    <cellStyle name="Note 3 2 4 5" xfId="1158" xr:uid="{00000000-0005-0000-0000-0000FA130000}"/>
    <cellStyle name="Note 3 2 4 5 2" xfId="2346" xr:uid="{00000000-0005-0000-0000-0000FB130000}"/>
    <cellStyle name="Note 3 2 4 6" xfId="1731" xr:uid="{00000000-0005-0000-0000-0000FC130000}"/>
    <cellStyle name="Note 3 2 5" xfId="271" xr:uid="{00000000-0005-0000-0000-0000FD130000}"/>
    <cellStyle name="Note 3 2 5 2" xfId="1159" xr:uid="{00000000-0005-0000-0000-0000FE130000}"/>
    <cellStyle name="Note 3 2 5 2 2" xfId="2347" xr:uid="{00000000-0005-0000-0000-0000FF130000}"/>
    <cellStyle name="Note 3 2 5 3" xfId="1608" xr:uid="{00000000-0005-0000-0000-000000140000}"/>
    <cellStyle name="Note 3 2 6" xfId="499" xr:uid="{00000000-0005-0000-0000-000001140000}"/>
    <cellStyle name="Note 3 2 6 2" xfId="1160" xr:uid="{00000000-0005-0000-0000-000002140000}"/>
    <cellStyle name="Note 3 2 6 2 2" xfId="2348" xr:uid="{00000000-0005-0000-0000-000003140000}"/>
    <cellStyle name="Note 3 2 6 3" xfId="1743" xr:uid="{00000000-0005-0000-0000-000004140000}"/>
    <cellStyle name="Note 3 2 7" xfId="1161" xr:uid="{00000000-0005-0000-0000-000005140000}"/>
    <cellStyle name="Note 3 2 7 2" xfId="2349" xr:uid="{00000000-0005-0000-0000-000006140000}"/>
    <cellStyle name="Note 3 2 8" xfId="1162" xr:uid="{00000000-0005-0000-0000-000007140000}"/>
    <cellStyle name="Note 3 2 8 2" xfId="2350" xr:uid="{00000000-0005-0000-0000-000008140000}"/>
    <cellStyle name="Note 3 2 9" xfId="693" xr:uid="{00000000-0005-0000-0000-000009140000}"/>
    <cellStyle name="Note 3 2 9 2" xfId="1929" xr:uid="{00000000-0005-0000-0000-00000A140000}"/>
    <cellStyle name="Note 3 3" xfId="308" xr:uid="{00000000-0005-0000-0000-00000B140000}"/>
    <cellStyle name="Note 3 3 2" xfId="408" xr:uid="{00000000-0005-0000-0000-00000C140000}"/>
    <cellStyle name="Note 3 3 2 2" xfId="595" xr:uid="{00000000-0005-0000-0000-00000D140000}"/>
    <cellStyle name="Note 3 3 2 2 2" xfId="1832" xr:uid="{00000000-0005-0000-0000-00000E140000}"/>
    <cellStyle name="Note 3 3 2 3" xfId="1163" xr:uid="{00000000-0005-0000-0000-00000F140000}"/>
    <cellStyle name="Note 3 3 2 3 2" xfId="2351" xr:uid="{00000000-0005-0000-0000-000010140000}"/>
    <cellStyle name="Note 3 3 2 4" xfId="1164" xr:uid="{00000000-0005-0000-0000-000011140000}"/>
    <cellStyle name="Note 3 3 2 4 2" xfId="2352" xr:uid="{00000000-0005-0000-0000-000012140000}"/>
    <cellStyle name="Note 3 3 2 5" xfId="1165" xr:uid="{00000000-0005-0000-0000-000013140000}"/>
    <cellStyle name="Note 3 3 2 5 2" xfId="2353" xr:uid="{00000000-0005-0000-0000-000014140000}"/>
    <cellStyle name="Note 3 3 2 6" xfId="784" xr:uid="{00000000-0005-0000-0000-000015140000}"/>
    <cellStyle name="Note 3 3 3" xfId="465" xr:uid="{00000000-0005-0000-0000-000016140000}"/>
    <cellStyle name="Note 3 3 3 2" xfId="649" xr:uid="{00000000-0005-0000-0000-000017140000}"/>
    <cellStyle name="Note 3 3 3 2 2" xfId="1885" xr:uid="{00000000-0005-0000-0000-000018140000}"/>
    <cellStyle name="Note 3 3 3 3" xfId="1166" xr:uid="{00000000-0005-0000-0000-000019140000}"/>
    <cellStyle name="Note 3 3 3 3 2" xfId="2354" xr:uid="{00000000-0005-0000-0000-00001A140000}"/>
    <cellStyle name="Note 3 3 3 4" xfId="1167" xr:uid="{00000000-0005-0000-0000-00001B140000}"/>
    <cellStyle name="Note 3 3 3 4 2" xfId="2355" xr:uid="{00000000-0005-0000-0000-00001C140000}"/>
    <cellStyle name="Note 3 3 3 5" xfId="1168" xr:uid="{00000000-0005-0000-0000-00001D140000}"/>
    <cellStyle name="Note 3 3 3 5 2" xfId="2356" xr:uid="{00000000-0005-0000-0000-00001E140000}"/>
    <cellStyle name="Note 3 3 3 6" xfId="1715" xr:uid="{00000000-0005-0000-0000-00001F140000}"/>
    <cellStyle name="Note 3 3 4" xfId="520" xr:uid="{00000000-0005-0000-0000-000020140000}"/>
    <cellStyle name="Note 3 3 4 2" xfId="1169" xr:uid="{00000000-0005-0000-0000-000021140000}"/>
    <cellStyle name="Note 3 3 4 2 2" xfId="2357" xr:uid="{00000000-0005-0000-0000-000022140000}"/>
    <cellStyle name="Note 3 3 4 3" xfId="1764" xr:uid="{00000000-0005-0000-0000-000023140000}"/>
    <cellStyle name="Note 3 3 5" xfId="1170" xr:uid="{00000000-0005-0000-0000-000024140000}"/>
    <cellStyle name="Note 3 3 5 2" xfId="2358" xr:uid="{00000000-0005-0000-0000-000025140000}"/>
    <cellStyle name="Note 3 3 6" xfId="1171" xr:uid="{00000000-0005-0000-0000-000026140000}"/>
    <cellStyle name="Note 3 3 6 2" xfId="2359" xr:uid="{00000000-0005-0000-0000-000027140000}"/>
    <cellStyle name="Note 3 3 7" xfId="1172" xr:uid="{00000000-0005-0000-0000-000028140000}"/>
    <cellStyle name="Note 3 3 7 2" xfId="2360" xr:uid="{00000000-0005-0000-0000-000029140000}"/>
    <cellStyle name="Note 3 4" xfId="377" xr:uid="{00000000-0005-0000-0000-00002A140000}"/>
    <cellStyle name="Note 3 4 2" xfId="565" xr:uid="{00000000-0005-0000-0000-00002B140000}"/>
    <cellStyle name="Note 3 4 2 2" xfId="1173" xr:uid="{00000000-0005-0000-0000-00002C140000}"/>
    <cellStyle name="Note 3 4 2 2 2" xfId="2361" xr:uid="{00000000-0005-0000-0000-00002D140000}"/>
    <cellStyle name="Note 3 4 2 3" xfId="1804" xr:uid="{00000000-0005-0000-0000-00002E140000}"/>
    <cellStyle name="Note 3 4 3" xfId="1174" xr:uid="{00000000-0005-0000-0000-00002F140000}"/>
    <cellStyle name="Note 3 4 3 2" xfId="2362" xr:uid="{00000000-0005-0000-0000-000030140000}"/>
    <cellStyle name="Note 3 4 4" xfId="1175" xr:uid="{00000000-0005-0000-0000-000031140000}"/>
    <cellStyle name="Note 3 4 4 2" xfId="2363" xr:uid="{00000000-0005-0000-0000-000032140000}"/>
    <cellStyle name="Note 3 4 5" xfId="1176" xr:uid="{00000000-0005-0000-0000-000033140000}"/>
    <cellStyle name="Note 3 4 5 2" xfId="2364" xr:uid="{00000000-0005-0000-0000-000034140000}"/>
    <cellStyle name="Note 3 4 6" xfId="759" xr:uid="{00000000-0005-0000-0000-000035140000}"/>
    <cellStyle name="Note 3 4 6 2" xfId="1986" xr:uid="{00000000-0005-0000-0000-000036140000}"/>
    <cellStyle name="Note 3 4 7" xfId="1672" xr:uid="{00000000-0005-0000-0000-000037140000}"/>
    <cellStyle name="Note 3 5" xfId="346" xr:uid="{00000000-0005-0000-0000-000038140000}"/>
    <cellStyle name="Note 3 5 2" xfId="536" xr:uid="{00000000-0005-0000-0000-000039140000}"/>
    <cellStyle name="Note 3 5 2 2" xfId="1779" xr:uid="{00000000-0005-0000-0000-00003A140000}"/>
    <cellStyle name="Note 3 5 3" xfId="1177" xr:uid="{00000000-0005-0000-0000-00003B140000}"/>
    <cellStyle name="Note 3 5 3 2" xfId="2365" xr:uid="{00000000-0005-0000-0000-00003C140000}"/>
    <cellStyle name="Note 3 5 4" xfId="1178" xr:uid="{00000000-0005-0000-0000-00003D140000}"/>
    <cellStyle name="Note 3 5 4 2" xfId="2366" xr:uid="{00000000-0005-0000-0000-00003E140000}"/>
    <cellStyle name="Note 3 5 5" xfId="1179" xr:uid="{00000000-0005-0000-0000-00003F140000}"/>
    <cellStyle name="Note 3 5 5 2" xfId="2367" xr:uid="{00000000-0005-0000-0000-000040140000}"/>
    <cellStyle name="Note 3 5 6" xfId="737" xr:uid="{00000000-0005-0000-0000-000041140000}"/>
    <cellStyle name="Note 3 6" xfId="358" xr:uid="{00000000-0005-0000-0000-000042140000}"/>
    <cellStyle name="Note 3 6 2" xfId="547" xr:uid="{00000000-0005-0000-0000-000043140000}"/>
    <cellStyle name="Note 3 6 2 2" xfId="1788" xr:uid="{00000000-0005-0000-0000-000044140000}"/>
    <cellStyle name="Note 3 6 3" xfId="1180" xr:uid="{00000000-0005-0000-0000-000045140000}"/>
    <cellStyle name="Note 3 6 3 2" xfId="2368" xr:uid="{00000000-0005-0000-0000-000046140000}"/>
    <cellStyle name="Note 3 6 4" xfId="1181" xr:uid="{00000000-0005-0000-0000-000047140000}"/>
    <cellStyle name="Note 3 6 4 2" xfId="2369" xr:uid="{00000000-0005-0000-0000-000048140000}"/>
    <cellStyle name="Note 3 6 5" xfId="1182" xr:uid="{00000000-0005-0000-0000-000049140000}"/>
    <cellStyle name="Note 3 6 5 2" xfId="2370" xr:uid="{00000000-0005-0000-0000-00004A140000}"/>
    <cellStyle name="Note 3 6 6" xfId="1661" xr:uid="{00000000-0005-0000-0000-00004B140000}"/>
    <cellStyle name="Note 3 7" xfId="391" xr:uid="{00000000-0005-0000-0000-00004C140000}"/>
    <cellStyle name="Note 3 7 2" xfId="579" xr:uid="{00000000-0005-0000-0000-00004D140000}"/>
    <cellStyle name="Note 3 7 2 2" xfId="1183" xr:uid="{00000000-0005-0000-0000-00004E140000}"/>
    <cellStyle name="Note 3 7 2 2 2" xfId="2371" xr:uid="{00000000-0005-0000-0000-00004F140000}"/>
    <cellStyle name="Note 3 7 2 3" xfId="1816" xr:uid="{00000000-0005-0000-0000-000050140000}"/>
    <cellStyle name="Note 3 7 3" xfId="1184" xr:uid="{00000000-0005-0000-0000-000051140000}"/>
    <cellStyle name="Note 3 7 3 2" xfId="2372" xr:uid="{00000000-0005-0000-0000-000052140000}"/>
    <cellStyle name="Note 3 7 4" xfId="1185" xr:uid="{00000000-0005-0000-0000-000053140000}"/>
    <cellStyle name="Note 3 7 4 2" xfId="2373" xr:uid="{00000000-0005-0000-0000-000054140000}"/>
    <cellStyle name="Note 3 7 5" xfId="1186" xr:uid="{00000000-0005-0000-0000-000055140000}"/>
    <cellStyle name="Note 3 7 5 2" xfId="2374" xr:uid="{00000000-0005-0000-0000-000056140000}"/>
    <cellStyle name="Note 3 7 6" xfId="770" xr:uid="{00000000-0005-0000-0000-000057140000}"/>
    <cellStyle name="Note 3 7 6 2" xfId="1991" xr:uid="{00000000-0005-0000-0000-000058140000}"/>
    <cellStyle name="Note 3 7 7" xfId="1678" xr:uid="{00000000-0005-0000-0000-000059140000}"/>
    <cellStyle name="Note 3 8" xfId="438" xr:uid="{00000000-0005-0000-0000-00005A140000}"/>
    <cellStyle name="Note 3 8 2" xfId="623" xr:uid="{00000000-0005-0000-0000-00005B140000}"/>
    <cellStyle name="Note 3 8 2 2" xfId="1859" xr:uid="{00000000-0005-0000-0000-00005C140000}"/>
    <cellStyle name="Note 3 8 3" xfId="1187" xr:uid="{00000000-0005-0000-0000-00005D140000}"/>
    <cellStyle name="Note 3 8 3 2" xfId="2375" xr:uid="{00000000-0005-0000-0000-00005E140000}"/>
    <cellStyle name="Note 3 8 4" xfId="1188" xr:uid="{00000000-0005-0000-0000-00005F140000}"/>
    <cellStyle name="Note 3 8 4 2" xfId="2376" xr:uid="{00000000-0005-0000-0000-000060140000}"/>
    <cellStyle name="Note 3 8 5" xfId="1189" xr:uid="{00000000-0005-0000-0000-000061140000}"/>
    <cellStyle name="Note 3 8 5 2" xfId="2377" xr:uid="{00000000-0005-0000-0000-000062140000}"/>
    <cellStyle name="Note 3 8 6" xfId="1689" xr:uid="{00000000-0005-0000-0000-000063140000}"/>
    <cellStyle name="Note 3 9" xfId="323" xr:uid="{00000000-0005-0000-0000-000064140000}"/>
    <cellStyle name="Note 3 9 2" xfId="1190" xr:uid="{00000000-0005-0000-0000-000065140000}"/>
    <cellStyle name="Note 3 9 2 2" xfId="2378" xr:uid="{00000000-0005-0000-0000-000066140000}"/>
    <cellStyle name="Note 3 9 3" xfId="1636" xr:uid="{00000000-0005-0000-0000-000067140000}"/>
    <cellStyle name="Note 4" xfId="90" xr:uid="{00000000-0005-0000-0000-000068140000}"/>
    <cellStyle name="Note 4 10" xfId="680" xr:uid="{00000000-0005-0000-0000-000069140000}"/>
    <cellStyle name="Note 4 10 2" xfId="1916" xr:uid="{00000000-0005-0000-0000-00006A140000}"/>
    <cellStyle name="Note 4 2" xfId="302" xr:uid="{00000000-0005-0000-0000-00006B140000}"/>
    <cellStyle name="Note 4 2 2" xfId="402" xr:uid="{00000000-0005-0000-0000-00006C140000}"/>
    <cellStyle name="Note 4 2 2 2" xfId="589" xr:uid="{00000000-0005-0000-0000-00006D140000}"/>
    <cellStyle name="Note 4 2 2 2 2" xfId="1826" xr:uid="{00000000-0005-0000-0000-00006E140000}"/>
    <cellStyle name="Note 4 2 2 3" xfId="1191" xr:uid="{00000000-0005-0000-0000-00006F140000}"/>
    <cellStyle name="Note 4 2 2 3 2" xfId="2379" xr:uid="{00000000-0005-0000-0000-000070140000}"/>
    <cellStyle name="Note 4 2 2 4" xfId="1192" xr:uid="{00000000-0005-0000-0000-000071140000}"/>
    <cellStyle name="Note 4 2 2 4 2" xfId="2380" xr:uid="{00000000-0005-0000-0000-000072140000}"/>
    <cellStyle name="Note 4 2 2 5" xfId="1193" xr:uid="{00000000-0005-0000-0000-000073140000}"/>
    <cellStyle name="Note 4 2 2 5 2" xfId="2381" xr:uid="{00000000-0005-0000-0000-000074140000}"/>
    <cellStyle name="Note 4 2 2 6" xfId="778" xr:uid="{00000000-0005-0000-0000-000075140000}"/>
    <cellStyle name="Note 4 2 3" xfId="459" xr:uid="{00000000-0005-0000-0000-000076140000}"/>
    <cellStyle name="Note 4 2 3 2" xfId="643" xr:uid="{00000000-0005-0000-0000-000077140000}"/>
    <cellStyle name="Note 4 2 3 2 2" xfId="1879" xr:uid="{00000000-0005-0000-0000-000078140000}"/>
    <cellStyle name="Note 4 2 3 3" xfId="1194" xr:uid="{00000000-0005-0000-0000-000079140000}"/>
    <cellStyle name="Note 4 2 3 3 2" xfId="2382" xr:uid="{00000000-0005-0000-0000-00007A140000}"/>
    <cellStyle name="Note 4 2 3 4" xfId="1195" xr:uid="{00000000-0005-0000-0000-00007B140000}"/>
    <cellStyle name="Note 4 2 3 4 2" xfId="2383" xr:uid="{00000000-0005-0000-0000-00007C140000}"/>
    <cellStyle name="Note 4 2 3 5" xfId="1196" xr:uid="{00000000-0005-0000-0000-00007D140000}"/>
    <cellStyle name="Note 4 2 3 5 2" xfId="2384" xr:uid="{00000000-0005-0000-0000-00007E140000}"/>
    <cellStyle name="Note 4 2 3 6" xfId="1709" xr:uid="{00000000-0005-0000-0000-00007F140000}"/>
    <cellStyle name="Note 4 2 4" xfId="514" xr:uid="{00000000-0005-0000-0000-000080140000}"/>
    <cellStyle name="Note 4 2 4 2" xfId="1197" xr:uid="{00000000-0005-0000-0000-000081140000}"/>
    <cellStyle name="Note 4 2 4 2 2" xfId="2385" xr:uid="{00000000-0005-0000-0000-000082140000}"/>
    <cellStyle name="Note 4 2 4 3" xfId="1758" xr:uid="{00000000-0005-0000-0000-000083140000}"/>
    <cellStyle name="Note 4 2 5" xfId="1198" xr:uid="{00000000-0005-0000-0000-000084140000}"/>
    <cellStyle name="Note 4 2 5 2" xfId="2386" xr:uid="{00000000-0005-0000-0000-000085140000}"/>
    <cellStyle name="Note 4 2 6" xfId="1199" xr:uid="{00000000-0005-0000-0000-000086140000}"/>
    <cellStyle name="Note 4 2 6 2" xfId="2387" xr:uid="{00000000-0005-0000-0000-000087140000}"/>
    <cellStyle name="Note 4 2 7" xfId="1200" xr:uid="{00000000-0005-0000-0000-000088140000}"/>
    <cellStyle name="Note 4 2 7 2" xfId="2388" xr:uid="{00000000-0005-0000-0000-000089140000}"/>
    <cellStyle name="Note 4 3" xfId="286" xr:uid="{00000000-0005-0000-0000-00008A140000}"/>
    <cellStyle name="Note 4 3 2" xfId="504" xr:uid="{00000000-0005-0000-0000-00008B140000}"/>
    <cellStyle name="Note 4 3 2 2" xfId="1201" xr:uid="{00000000-0005-0000-0000-00008C140000}"/>
    <cellStyle name="Note 4 3 2 2 2" xfId="2389" xr:uid="{00000000-0005-0000-0000-00008D140000}"/>
    <cellStyle name="Note 4 3 2 3" xfId="1748" xr:uid="{00000000-0005-0000-0000-00008E140000}"/>
    <cellStyle name="Note 4 3 3" xfId="1202" xr:uid="{00000000-0005-0000-0000-00008F140000}"/>
    <cellStyle name="Note 4 3 3 2" xfId="2390" xr:uid="{00000000-0005-0000-0000-000090140000}"/>
    <cellStyle name="Note 4 3 4" xfId="1203" xr:uid="{00000000-0005-0000-0000-000091140000}"/>
    <cellStyle name="Note 4 3 4 2" xfId="2391" xr:uid="{00000000-0005-0000-0000-000092140000}"/>
    <cellStyle name="Note 4 3 5" xfId="1204" xr:uid="{00000000-0005-0000-0000-000093140000}"/>
    <cellStyle name="Note 4 3 5 2" xfId="2392" xr:uid="{00000000-0005-0000-0000-000094140000}"/>
    <cellStyle name="Note 4 3 6" xfId="702" xr:uid="{00000000-0005-0000-0000-000095140000}"/>
    <cellStyle name="Note 4 3 6 2" xfId="1938" xr:uid="{00000000-0005-0000-0000-000096140000}"/>
    <cellStyle name="Note 4 3 7" xfId="1618" xr:uid="{00000000-0005-0000-0000-000097140000}"/>
    <cellStyle name="Note 4 4" xfId="350" xr:uid="{00000000-0005-0000-0000-000098140000}"/>
    <cellStyle name="Note 4 4 2" xfId="539" xr:uid="{00000000-0005-0000-0000-000099140000}"/>
    <cellStyle name="Note 4 4 2 2" xfId="1782" xr:uid="{00000000-0005-0000-0000-00009A140000}"/>
    <cellStyle name="Note 4 4 3" xfId="1205" xr:uid="{00000000-0005-0000-0000-00009B140000}"/>
    <cellStyle name="Note 4 4 3 2" xfId="2393" xr:uid="{00000000-0005-0000-0000-00009C140000}"/>
    <cellStyle name="Note 4 4 4" xfId="1206" xr:uid="{00000000-0005-0000-0000-00009D140000}"/>
    <cellStyle name="Note 4 4 4 2" xfId="2394" xr:uid="{00000000-0005-0000-0000-00009E140000}"/>
    <cellStyle name="Note 4 4 5" xfId="1207" xr:uid="{00000000-0005-0000-0000-00009F140000}"/>
    <cellStyle name="Note 4 4 5 2" xfId="2395" xr:uid="{00000000-0005-0000-0000-0000A0140000}"/>
    <cellStyle name="Note 4 4 6" xfId="739" xr:uid="{00000000-0005-0000-0000-0000A1140000}"/>
    <cellStyle name="Note 4 5" xfId="449" xr:uid="{00000000-0005-0000-0000-0000A2140000}"/>
    <cellStyle name="Note 4 5 2" xfId="633" xr:uid="{00000000-0005-0000-0000-0000A3140000}"/>
    <cellStyle name="Note 4 5 2 2" xfId="1869" xr:uid="{00000000-0005-0000-0000-0000A4140000}"/>
    <cellStyle name="Note 4 5 3" xfId="1208" xr:uid="{00000000-0005-0000-0000-0000A5140000}"/>
    <cellStyle name="Note 4 5 3 2" xfId="2396" xr:uid="{00000000-0005-0000-0000-0000A6140000}"/>
    <cellStyle name="Note 4 5 4" xfId="1209" xr:uid="{00000000-0005-0000-0000-0000A7140000}"/>
    <cellStyle name="Note 4 5 4 2" xfId="2397" xr:uid="{00000000-0005-0000-0000-0000A8140000}"/>
    <cellStyle name="Note 4 5 5" xfId="1210" xr:uid="{00000000-0005-0000-0000-0000A9140000}"/>
    <cellStyle name="Note 4 5 5 2" xfId="2398" xr:uid="{00000000-0005-0000-0000-0000AA140000}"/>
    <cellStyle name="Note 4 5 6" xfId="1699" xr:uid="{00000000-0005-0000-0000-0000AB140000}"/>
    <cellStyle name="Note 4 6" xfId="256" xr:uid="{00000000-0005-0000-0000-0000AC140000}"/>
    <cellStyle name="Note 4 6 2" xfId="1211" xr:uid="{00000000-0005-0000-0000-0000AD140000}"/>
    <cellStyle name="Note 4 6 2 2" xfId="2399" xr:uid="{00000000-0005-0000-0000-0000AE140000}"/>
    <cellStyle name="Note 4 6 3" xfId="1595" xr:uid="{00000000-0005-0000-0000-0000AF140000}"/>
    <cellStyle name="Note 4 7" xfId="490" xr:uid="{00000000-0005-0000-0000-0000B0140000}"/>
    <cellStyle name="Note 4 7 2" xfId="1212" xr:uid="{00000000-0005-0000-0000-0000B1140000}"/>
    <cellStyle name="Note 4 7 2 2" xfId="2400" xr:uid="{00000000-0005-0000-0000-0000B2140000}"/>
    <cellStyle name="Note 4 7 3" xfId="1736" xr:uid="{00000000-0005-0000-0000-0000B3140000}"/>
    <cellStyle name="Note 4 8" xfId="1213" xr:uid="{00000000-0005-0000-0000-0000B4140000}"/>
    <cellStyle name="Note 4 8 2" xfId="2401" xr:uid="{00000000-0005-0000-0000-0000B5140000}"/>
    <cellStyle name="Note 4 9" xfId="1214" xr:uid="{00000000-0005-0000-0000-0000B6140000}"/>
    <cellStyle name="Note 4 9 2" xfId="2402" xr:uid="{00000000-0005-0000-0000-0000B7140000}"/>
    <cellStyle name="Note 5" xfId="89" xr:uid="{00000000-0005-0000-0000-0000B8140000}"/>
    <cellStyle name="Note 5 2" xfId="364" xr:uid="{00000000-0005-0000-0000-0000B9140000}"/>
    <cellStyle name="Note 5 2 2" xfId="553" xr:uid="{00000000-0005-0000-0000-0000BA140000}"/>
    <cellStyle name="Note 5 2 2 2" xfId="1792" xr:uid="{00000000-0005-0000-0000-0000BB140000}"/>
    <cellStyle name="Note 5 2 3" xfId="1215" xr:uid="{00000000-0005-0000-0000-0000BC140000}"/>
    <cellStyle name="Note 5 2 3 2" xfId="2403" xr:uid="{00000000-0005-0000-0000-0000BD140000}"/>
    <cellStyle name="Note 5 2 4" xfId="1216" xr:uid="{00000000-0005-0000-0000-0000BE140000}"/>
    <cellStyle name="Note 5 2 4 2" xfId="2404" xr:uid="{00000000-0005-0000-0000-0000BF140000}"/>
    <cellStyle name="Note 5 2 5" xfId="1217" xr:uid="{00000000-0005-0000-0000-0000C0140000}"/>
    <cellStyle name="Note 5 2 5 2" xfId="2405" xr:uid="{00000000-0005-0000-0000-0000C1140000}"/>
    <cellStyle name="Note 5 2 6" xfId="748" xr:uid="{00000000-0005-0000-0000-0000C2140000}"/>
    <cellStyle name="Note 5 3" xfId="448" xr:uid="{00000000-0005-0000-0000-0000C3140000}"/>
    <cellStyle name="Note 5 3 2" xfId="632" xr:uid="{00000000-0005-0000-0000-0000C4140000}"/>
    <cellStyle name="Note 5 3 2 2" xfId="1868" xr:uid="{00000000-0005-0000-0000-0000C5140000}"/>
    <cellStyle name="Note 5 3 3" xfId="1218" xr:uid="{00000000-0005-0000-0000-0000C6140000}"/>
    <cellStyle name="Note 5 3 3 2" xfId="2406" xr:uid="{00000000-0005-0000-0000-0000C7140000}"/>
    <cellStyle name="Note 5 3 4" xfId="1219" xr:uid="{00000000-0005-0000-0000-0000C8140000}"/>
    <cellStyle name="Note 5 3 4 2" xfId="2407" xr:uid="{00000000-0005-0000-0000-0000C9140000}"/>
    <cellStyle name="Note 5 3 5" xfId="1220" xr:uid="{00000000-0005-0000-0000-0000CA140000}"/>
    <cellStyle name="Note 5 3 5 2" xfId="2408" xr:uid="{00000000-0005-0000-0000-0000CB140000}"/>
    <cellStyle name="Note 5 3 6" xfId="1698" xr:uid="{00000000-0005-0000-0000-0000CC140000}"/>
    <cellStyle name="Note 5 4" xfId="503" xr:uid="{00000000-0005-0000-0000-0000CD140000}"/>
    <cellStyle name="Note 5 4 2" xfId="1221" xr:uid="{00000000-0005-0000-0000-0000CE140000}"/>
    <cellStyle name="Note 5 4 2 2" xfId="2409" xr:uid="{00000000-0005-0000-0000-0000CF140000}"/>
    <cellStyle name="Note 5 4 3" xfId="1747" xr:uid="{00000000-0005-0000-0000-0000D0140000}"/>
    <cellStyle name="Note 5 5" xfId="1222" xr:uid="{00000000-0005-0000-0000-0000D1140000}"/>
    <cellStyle name="Note 5 5 2" xfId="2410" xr:uid="{00000000-0005-0000-0000-0000D2140000}"/>
    <cellStyle name="Note 5 6" xfId="1223" xr:uid="{00000000-0005-0000-0000-0000D3140000}"/>
    <cellStyle name="Note 5 6 2" xfId="2411" xr:uid="{00000000-0005-0000-0000-0000D4140000}"/>
    <cellStyle name="Note 5 7" xfId="1224" xr:uid="{00000000-0005-0000-0000-0000D5140000}"/>
    <cellStyle name="Note 5 7 2" xfId="2412" xr:uid="{00000000-0005-0000-0000-0000D6140000}"/>
    <cellStyle name="Note 6" xfId="359" xr:uid="{00000000-0005-0000-0000-0000D7140000}"/>
    <cellStyle name="Note 6 2" xfId="548" xr:uid="{00000000-0005-0000-0000-0000D8140000}"/>
    <cellStyle name="Note 6 2 2" xfId="1225" xr:uid="{00000000-0005-0000-0000-0000D9140000}"/>
    <cellStyle name="Note 6 2 2 2" xfId="2413" xr:uid="{00000000-0005-0000-0000-0000DA140000}"/>
    <cellStyle name="Note 6 2 3" xfId="1789" xr:uid="{00000000-0005-0000-0000-0000DB140000}"/>
    <cellStyle name="Note 6 3" xfId="1226" xr:uid="{00000000-0005-0000-0000-0000DC140000}"/>
    <cellStyle name="Note 6 3 2" xfId="2414" xr:uid="{00000000-0005-0000-0000-0000DD140000}"/>
    <cellStyle name="Note 6 4" xfId="1227" xr:uid="{00000000-0005-0000-0000-0000DE140000}"/>
    <cellStyle name="Note 6 4 2" xfId="2415" xr:uid="{00000000-0005-0000-0000-0000DF140000}"/>
    <cellStyle name="Note 6 5" xfId="1228" xr:uid="{00000000-0005-0000-0000-0000E0140000}"/>
    <cellStyle name="Note 6 5 2" xfId="2416" xr:uid="{00000000-0005-0000-0000-0000E1140000}"/>
    <cellStyle name="Note 6 6" xfId="745" xr:uid="{00000000-0005-0000-0000-0000E2140000}"/>
    <cellStyle name="Note 6 6 2" xfId="1977" xr:uid="{00000000-0005-0000-0000-0000E3140000}"/>
    <cellStyle name="Note 6 7" xfId="1662" xr:uid="{00000000-0005-0000-0000-0000E4140000}"/>
    <cellStyle name="Note 7" xfId="368" xr:uid="{00000000-0005-0000-0000-0000E5140000}"/>
    <cellStyle name="Note 7 2" xfId="557" xr:uid="{00000000-0005-0000-0000-0000E6140000}"/>
    <cellStyle name="Note 7 2 2" xfId="1229" xr:uid="{00000000-0005-0000-0000-0000E7140000}"/>
    <cellStyle name="Note 7 2 2 2" xfId="2417" xr:uid="{00000000-0005-0000-0000-0000E8140000}"/>
    <cellStyle name="Note 7 2 3" xfId="1796" xr:uid="{00000000-0005-0000-0000-0000E9140000}"/>
    <cellStyle name="Note 7 3" xfId="1230" xr:uid="{00000000-0005-0000-0000-0000EA140000}"/>
    <cellStyle name="Note 7 3 2" xfId="2418" xr:uid="{00000000-0005-0000-0000-0000EB140000}"/>
    <cellStyle name="Note 7 4" xfId="1231" xr:uid="{00000000-0005-0000-0000-0000EC140000}"/>
    <cellStyle name="Note 7 4 2" xfId="2419" xr:uid="{00000000-0005-0000-0000-0000ED140000}"/>
    <cellStyle name="Note 7 5" xfId="1232" xr:uid="{00000000-0005-0000-0000-0000EE140000}"/>
    <cellStyle name="Note 7 5 2" xfId="2420" xr:uid="{00000000-0005-0000-0000-0000EF140000}"/>
    <cellStyle name="Note 7 6" xfId="752" xr:uid="{00000000-0005-0000-0000-0000F0140000}"/>
    <cellStyle name="Note 7 6 2" xfId="1982" xr:uid="{00000000-0005-0000-0000-0000F1140000}"/>
    <cellStyle name="Note 7 7" xfId="1667" xr:uid="{00000000-0005-0000-0000-0000F2140000}"/>
    <cellStyle name="Note 8" xfId="349" xr:uid="{00000000-0005-0000-0000-0000F3140000}"/>
    <cellStyle name="Note 8 2" xfId="538" xr:uid="{00000000-0005-0000-0000-0000F4140000}"/>
    <cellStyle name="Note 8 2 2" xfId="1781" xr:uid="{00000000-0005-0000-0000-0000F5140000}"/>
    <cellStyle name="Note 8 3" xfId="1233" xr:uid="{00000000-0005-0000-0000-0000F6140000}"/>
    <cellStyle name="Note 8 3 2" xfId="2421" xr:uid="{00000000-0005-0000-0000-0000F7140000}"/>
    <cellStyle name="Note 8 4" xfId="1234" xr:uid="{00000000-0005-0000-0000-0000F8140000}"/>
    <cellStyle name="Note 8 4 2" xfId="2422" xr:uid="{00000000-0005-0000-0000-0000F9140000}"/>
    <cellStyle name="Note 8 5" xfId="1235" xr:uid="{00000000-0005-0000-0000-0000FA140000}"/>
    <cellStyle name="Note 8 5 2" xfId="2423" xr:uid="{00000000-0005-0000-0000-0000FB140000}"/>
    <cellStyle name="Note 8 6" xfId="1656" xr:uid="{00000000-0005-0000-0000-0000FC140000}"/>
    <cellStyle name="Note 9" xfId="1236" xr:uid="{00000000-0005-0000-0000-0000FD140000}"/>
    <cellStyle name="Note 9 2" xfId="2424" xr:uid="{00000000-0005-0000-0000-0000FE140000}"/>
    <cellStyle name="Notiz 2" xfId="175" xr:uid="{00000000-0005-0000-0000-000000150000}"/>
    <cellStyle name="Notiz 2 2" xfId="420" xr:uid="{00000000-0005-0000-0000-000001150000}"/>
    <cellStyle name="Notiz 2 2 2" xfId="607" xr:uid="{00000000-0005-0000-0000-000002150000}"/>
    <cellStyle name="Notiz 2 2 2 2" xfId="1844" xr:uid="{00000000-0005-0000-0000-000003150000}"/>
    <cellStyle name="Notiz 2 2 3" xfId="1237" xr:uid="{00000000-0005-0000-0000-000004150000}"/>
    <cellStyle name="Notiz 2 2 3 2" xfId="2425" xr:uid="{00000000-0005-0000-0000-000005150000}"/>
    <cellStyle name="Notiz 2 2 4" xfId="1238" xr:uid="{00000000-0005-0000-0000-000006150000}"/>
    <cellStyle name="Notiz 2 2 4 2" xfId="2426" xr:uid="{00000000-0005-0000-0000-000007150000}"/>
    <cellStyle name="Notiz 2 2 5" xfId="1239" xr:uid="{00000000-0005-0000-0000-000008150000}"/>
    <cellStyle name="Notiz 2 2 5 2" xfId="2427" xr:uid="{00000000-0005-0000-0000-000009150000}"/>
    <cellStyle name="Notiz 2 2 6" xfId="795" xr:uid="{00000000-0005-0000-0000-00000A150000}"/>
    <cellStyle name="Notiz 2 2 7" xfId="1521" xr:uid="{00000000-0005-0000-0000-00000B150000}"/>
    <cellStyle name="Notiz 2 3" xfId="476" xr:uid="{00000000-0005-0000-0000-00000C150000}"/>
    <cellStyle name="Notiz 2 3 2" xfId="660" xr:uid="{00000000-0005-0000-0000-00000D150000}"/>
    <cellStyle name="Notiz 2 3 2 2" xfId="1896" xr:uid="{00000000-0005-0000-0000-00000E150000}"/>
    <cellStyle name="Notiz 2 3 3" xfId="1240" xr:uid="{00000000-0005-0000-0000-00000F150000}"/>
    <cellStyle name="Notiz 2 3 3 2" xfId="2428" xr:uid="{00000000-0005-0000-0000-000010150000}"/>
    <cellStyle name="Notiz 2 3 4" xfId="1241" xr:uid="{00000000-0005-0000-0000-000011150000}"/>
    <cellStyle name="Notiz 2 3 4 2" xfId="2429" xr:uid="{00000000-0005-0000-0000-000012150000}"/>
    <cellStyle name="Notiz 2 3 5" xfId="1242" xr:uid="{00000000-0005-0000-0000-000013150000}"/>
    <cellStyle name="Notiz 2 3 5 2" xfId="2430" xr:uid="{00000000-0005-0000-0000-000014150000}"/>
    <cellStyle name="Notiz 2 3 6" xfId="1726" xr:uid="{00000000-0005-0000-0000-000015150000}"/>
    <cellStyle name="Notiz 2 4" xfId="485" xr:uid="{00000000-0005-0000-0000-000016150000}"/>
    <cellStyle name="Notiz 2 4 2" xfId="1243" xr:uid="{00000000-0005-0000-0000-000017150000}"/>
    <cellStyle name="Notiz 2 4 2 2" xfId="2431" xr:uid="{00000000-0005-0000-0000-000018150000}"/>
    <cellStyle name="Notiz 2 4 3" xfId="1734" xr:uid="{00000000-0005-0000-0000-000019150000}"/>
    <cellStyle name="Notiz 2 5" xfId="1244" xr:uid="{00000000-0005-0000-0000-00001A150000}"/>
    <cellStyle name="Notiz 2 5 2" xfId="2432" xr:uid="{00000000-0005-0000-0000-00001B150000}"/>
    <cellStyle name="Notiz 2 6" xfId="1245" xr:uid="{00000000-0005-0000-0000-00001C150000}"/>
    <cellStyle name="Notiz 2 6 2" xfId="2433" xr:uid="{00000000-0005-0000-0000-00001D150000}"/>
    <cellStyle name="Notiz 2 7" xfId="1246" xr:uid="{00000000-0005-0000-0000-00001E150000}"/>
    <cellStyle name="Notiz 2 7 2" xfId="2434" xr:uid="{00000000-0005-0000-0000-00001F150000}"/>
    <cellStyle name="Notiz 2 8" xfId="1520" xr:uid="{00000000-0005-0000-0000-000020150000}"/>
    <cellStyle name="Notiz 2 8 2" xfId="4205" xr:uid="{00000000-0005-0000-0000-000021150000}"/>
    <cellStyle name="Notiz 2 8 3" xfId="4204" xr:uid="{00000000-0005-0000-0000-000022150000}"/>
    <cellStyle name="Notiz 2 9" xfId="4203" xr:uid="{00000000-0005-0000-0000-000023150000}"/>
    <cellStyle name="Notiz 2_Daten" xfId="4206" xr:uid="{00000000-0005-0000-0000-000024150000}"/>
    <cellStyle name="Notiz 3" xfId="369" xr:uid="{00000000-0005-0000-0000-000025150000}"/>
    <cellStyle name="Notiz 3 2" xfId="558" xr:uid="{00000000-0005-0000-0000-000026150000}"/>
    <cellStyle name="Notiz 3 2 2" xfId="1797" xr:uid="{00000000-0005-0000-0000-000027150000}"/>
    <cellStyle name="Notiz 3 3" xfId="1247" xr:uid="{00000000-0005-0000-0000-000028150000}"/>
    <cellStyle name="Notiz 3 3 2" xfId="2435" xr:uid="{00000000-0005-0000-0000-000029150000}"/>
    <cellStyle name="Notiz 3 4" xfId="1248" xr:uid="{00000000-0005-0000-0000-00002A150000}"/>
    <cellStyle name="Notiz 3 4 2" xfId="2436" xr:uid="{00000000-0005-0000-0000-00002B150000}"/>
    <cellStyle name="Notiz 3 5" xfId="1249" xr:uid="{00000000-0005-0000-0000-00002C150000}"/>
    <cellStyle name="Notiz 3 5 2" xfId="2437" xr:uid="{00000000-0005-0000-0000-00002D150000}"/>
    <cellStyle name="Notiz 3 6" xfId="753" xr:uid="{00000000-0005-0000-0000-00002E150000}"/>
    <cellStyle name="Notiz 3 7" xfId="1522" xr:uid="{00000000-0005-0000-0000-00002F150000}"/>
    <cellStyle name="Notiz 4" xfId="446" xr:uid="{00000000-0005-0000-0000-000030150000}"/>
    <cellStyle name="Notiz 4 2" xfId="631" xr:uid="{00000000-0005-0000-0000-000031150000}"/>
    <cellStyle name="Notiz 4 2 2" xfId="1867" xr:uid="{00000000-0005-0000-0000-000032150000}"/>
    <cellStyle name="Notiz 4 3" xfId="1250" xr:uid="{00000000-0005-0000-0000-000033150000}"/>
    <cellStyle name="Notiz 4 3 2" xfId="2438" xr:uid="{00000000-0005-0000-0000-000034150000}"/>
    <cellStyle name="Notiz 4 4" xfId="1251" xr:uid="{00000000-0005-0000-0000-000035150000}"/>
    <cellStyle name="Notiz 4 4 2" xfId="2439" xr:uid="{00000000-0005-0000-0000-000036150000}"/>
    <cellStyle name="Notiz 4 5" xfId="1252" xr:uid="{00000000-0005-0000-0000-000037150000}"/>
    <cellStyle name="Notiz 4 5 2" xfId="2440" xr:uid="{00000000-0005-0000-0000-000038150000}"/>
    <cellStyle name="Notiz 4 6" xfId="1697" xr:uid="{00000000-0005-0000-0000-000039150000}"/>
    <cellStyle name="Null" xfId="55" xr:uid="{00000000-0005-0000-0000-00003A150000}"/>
    <cellStyle name="Null 2" xfId="249" xr:uid="{00000000-0005-0000-0000-00003B150000}"/>
    <cellStyle name="Null 2 2" xfId="486" xr:uid="{00000000-0005-0000-0000-00003C150000}"/>
    <cellStyle name="Null 3" xfId="255" xr:uid="{00000000-0005-0000-0000-00003D150000}"/>
    <cellStyle name="Null 3 2" xfId="489" xr:uid="{00000000-0005-0000-0000-00003E150000}"/>
    <cellStyle name="Null 4" xfId="380" xr:uid="{00000000-0005-0000-0000-00003F150000}"/>
    <cellStyle name="Null 4 2" xfId="568" xr:uid="{00000000-0005-0000-0000-000040150000}"/>
    <cellStyle name="Null 5" xfId="384" xr:uid="{00000000-0005-0000-0000-000041150000}"/>
    <cellStyle name="Null 5 2" xfId="572" xr:uid="{00000000-0005-0000-0000-000042150000}"/>
    <cellStyle name="Null 6" xfId="4208" xr:uid="{00000000-0005-0000-0000-000043150000}"/>
    <cellStyle name="Null 7" xfId="4207" xr:uid="{00000000-0005-0000-0000-000044150000}"/>
    <cellStyle name="Null_Daten" xfId="4209" xr:uid="{00000000-0005-0000-0000-000045150000}"/>
    <cellStyle name="ohneP" xfId="1523" xr:uid="{00000000-0005-0000-0000-000046150000}"/>
    <cellStyle name="Output 10" xfId="4210" xr:uid="{00000000-0005-0000-0000-000048150000}"/>
    <cellStyle name="Output 11" xfId="56" xr:uid="{00000000-0005-0000-0000-000047150000}"/>
    <cellStyle name="Output 2" xfId="99" xr:uid="{00000000-0005-0000-0000-000049150000}"/>
    <cellStyle name="Output 2 10" xfId="1253" xr:uid="{00000000-0005-0000-0000-00004A150000}"/>
    <cellStyle name="Output 2 10 2" xfId="2441" xr:uid="{00000000-0005-0000-0000-00004B150000}"/>
    <cellStyle name="Output 2 11" xfId="1254" xr:uid="{00000000-0005-0000-0000-00004C150000}"/>
    <cellStyle name="Output 2 11 2" xfId="2442" xr:uid="{00000000-0005-0000-0000-00004D150000}"/>
    <cellStyle name="Output 2 2" xfId="209" xr:uid="{00000000-0005-0000-0000-00004E150000}"/>
    <cellStyle name="Output 2 2 2" xfId="331" xr:uid="{00000000-0005-0000-0000-00004F150000}"/>
    <cellStyle name="Output 2 2 2 2" xfId="533" xr:uid="{00000000-0005-0000-0000-000050150000}"/>
    <cellStyle name="Output 2 2 2 2 2" xfId="1255" xr:uid="{00000000-0005-0000-0000-000051150000}"/>
    <cellStyle name="Output 2 2 2 2 2 2" xfId="2443" xr:uid="{00000000-0005-0000-0000-000052150000}"/>
    <cellStyle name="Output 2 2 2 2 3" xfId="1776" xr:uid="{00000000-0005-0000-0000-000053150000}"/>
    <cellStyle name="Output 2 2 2 3" xfId="1256" xr:uid="{00000000-0005-0000-0000-000054150000}"/>
    <cellStyle name="Output 2 2 2 3 2" xfId="2444" xr:uid="{00000000-0005-0000-0000-000055150000}"/>
    <cellStyle name="Output 2 2 2 4" xfId="1257" xr:uid="{00000000-0005-0000-0000-000056150000}"/>
    <cellStyle name="Output 2 2 2 4 2" xfId="2445" xr:uid="{00000000-0005-0000-0000-000057150000}"/>
    <cellStyle name="Output 2 2 2 5" xfId="1258" xr:uid="{00000000-0005-0000-0000-000058150000}"/>
    <cellStyle name="Output 2 2 2 5 2" xfId="2446" xr:uid="{00000000-0005-0000-0000-000059150000}"/>
    <cellStyle name="Output 2 2 2 6" xfId="723" xr:uid="{00000000-0005-0000-0000-00005A150000}"/>
    <cellStyle name="Output 2 2 2 6 2" xfId="1959" xr:uid="{00000000-0005-0000-0000-00005B150000}"/>
    <cellStyle name="Output 2 2 2 7" xfId="1642" xr:uid="{00000000-0005-0000-0000-00005C150000}"/>
    <cellStyle name="Output 2 2 3" xfId="429" xr:uid="{00000000-0005-0000-0000-00005D150000}"/>
    <cellStyle name="Output 2 2 3 2" xfId="615" xr:uid="{00000000-0005-0000-0000-00005E150000}"/>
    <cellStyle name="Output 2 2 3 2 2" xfId="1851" xr:uid="{00000000-0005-0000-0000-00005F150000}"/>
    <cellStyle name="Output 2 2 3 3" xfId="1259" xr:uid="{00000000-0005-0000-0000-000060150000}"/>
    <cellStyle name="Output 2 2 3 3 2" xfId="2447" xr:uid="{00000000-0005-0000-0000-000061150000}"/>
    <cellStyle name="Output 2 2 3 4" xfId="1260" xr:uid="{00000000-0005-0000-0000-000062150000}"/>
    <cellStyle name="Output 2 2 3 4 2" xfId="2448" xr:uid="{00000000-0005-0000-0000-000063150000}"/>
    <cellStyle name="Output 2 2 3 5" xfId="1261" xr:uid="{00000000-0005-0000-0000-000064150000}"/>
    <cellStyle name="Output 2 2 3 5 2" xfId="2449" xr:uid="{00000000-0005-0000-0000-000065150000}"/>
    <cellStyle name="Output 2 2 3 6" xfId="801" xr:uid="{00000000-0005-0000-0000-000066150000}"/>
    <cellStyle name="Output 2 2 4" xfId="483" xr:uid="{00000000-0005-0000-0000-000067150000}"/>
    <cellStyle name="Output 2 2 4 2" xfId="666" xr:uid="{00000000-0005-0000-0000-000068150000}"/>
    <cellStyle name="Output 2 2 4 2 2" xfId="1902" xr:uid="{00000000-0005-0000-0000-000069150000}"/>
    <cellStyle name="Output 2 2 4 3" xfId="1262" xr:uid="{00000000-0005-0000-0000-00006A150000}"/>
    <cellStyle name="Output 2 2 4 3 2" xfId="2450" xr:uid="{00000000-0005-0000-0000-00006B150000}"/>
    <cellStyle name="Output 2 2 4 4" xfId="1263" xr:uid="{00000000-0005-0000-0000-00006C150000}"/>
    <cellStyle name="Output 2 2 4 4 2" xfId="2451" xr:uid="{00000000-0005-0000-0000-00006D150000}"/>
    <cellStyle name="Output 2 2 4 5" xfId="1264" xr:uid="{00000000-0005-0000-0000-00006E150000}"/>
    <cellStyle name="Output 2 2 4 5 2" xfId="2452" xr:uid="{00000000-0005-0000-0000-00006F150000}"/>
    <cellStyle name="Output 2 2 4 6" xfId="1732" xr:uid="{00000000-0005-0000-0000-000070150000}"/>
    <cellStyle name="Output 2 2 5" xfId="273" xr:uid="{00000000-0005-0000-0000-000071150000}"/>
    <cellStyle name="Output 2 2 5 2" xfId="1265" xr:uid="{00000000-0005-0000-0000-000072150000}"/>
    <cellStyle name="Output 2 2 5 2 2" xfId="2453" xr:uid="{00000000-0005-0000-0000-000073150000}"/>
    <cellStyle name="Output 2 2 5 3" xfId="1610" xr:uid="{00000000-0005-0000-0000-000074150000}"/>
    <cellStyle name="Output 2 2 6" xfId="501" xr:uid="{00000000-0005-0000-0000-000075150000}"/>
    <cellStyle name="Output 2 2 6 2" xfId="1266" xr:uid="{00000000-0005-0000-0000-000076150000}"/>
    <cellStyle name="Output 2 2 6 2 2" xfId="2454" xr:uid="{00000000-0005-0000-0000-000077150000}"/>
    <cellStyle name="Output 2 2 6 3" xfId="1745" xr:uid="{00000000-0005-0000-0000-000078150000}"/>
    <cellStyle name="Output 2 2 7" xfId="1267" xr:uid="{00000000-0005-0000-0000-000079150000}"/>
    <cellStyle name="Output 2 2 7 2" xfId="2455" xr:uid="{00000000-0005-0000-0000-00007A150000}"/>
    <cellStyle name="Output 2 2 8" xfId="1268" xr:uid="{00000000-0005-0000-0000-00007B150000}"/>
    <cellStyle name="Output 2 2 8 2" xfId="2456" xr:uid="{00000000-0005-0000-0000-00007C150000}"/>
    <cellStyle name="Output 2 2 9" xfId="695" xr:uid="{00000000-0005-0000-0000-00007D150000}"/>
    <cellStyle name="Output 2 2 9 2" xfId="1931" xr:uid="{00000000-0005-0000-0000-00007E150000}"/>
    <cellStyle name="Output 2 3" xfId="307" xr:uid="{00000000-0005-0000-0000-00007F150000}"/>
    <cellStyle name="Output 2 3 2" xfId="407" xr:uid="{00000000-0005-0000-0000-000080150000}"/>
    <cellStyle name="Output 2 3 2 2" xfId="594" xr:uid="{00000000-0005-0000-0000-000081150000}"/>
    <cellStyle name="Output 2 3 2 2 2" xfId="1831" xr:uid="{00000000-0005-0000-0000-000082150000}"/>
    <cellStyle name="Output 2 3 2 3" xfId="1269" xr:uid="{00000000-0005-0000-0000-000083150000}"/>
    <cellStyle name="Output 2 3 2 3 2" xfId="2457" xr:uid="{00000000-0005-0000-0000-000084150000}"/>
    <cellStyle name="Output 2 3 2 4" xfId="1270" xr:uid="{00000000-0005-0000-0000-000085150000}"/>
    <cellStyle name="Output 2 3 2 4 2" xfId="2458" xr:uid="{00000000-0005-0000-0000-000086150000}"/>
    <cellStyle name="Output 2 3 2 5" xfId="1271" xr:uid="{00000000-0005-0000-0000-000087150000}"/>
    <cellStyle name="Output 2 3 2 5 2" xfId="2459" xr:uid="{00000000-0005-0000-0000-000088150000}"/>
    <cellStyle name="Output 2 3 2 6" xfId="783" xr:uid="{00000000-0005-0000-0000-000089150000}"/>
    <cellStyle name="Output 2 3 3" xfId="464" xr:uid="{00000000-0005-0000-0000-00008A150000}"/>
    <cellStyle name="Output 2 3 3 2" xfId="648" xr:uid="{00000000-0005-0000-0000-00008B150000}"/>
    <cellStyle name="Output 2 3 3 2 2" xfId="1884" xr:uid="{00000000-0005-0000-0000-00008C150000}"/>
    <cellStyle name="Output 2 3 3 3" xfId="1272" xr:uid="{00000000-0005-0000-0000-00008D150000}"/>
    <cellStyle name="Output 2 3 3 3 2" xfId="2460" xr:uid="{00000000-0005-0000-0000-00008E150000}"/>
    <cellStyle name="Output 2 3 3 4" xfId="1273" xr:uid="{00000000-0005-0000-0000-00008F150000}"/>
    <cellStyle name="Output 2 3 3 4 2" xfId="2461" xr:uid="{00000000-0005-0000-0000-000090150000}"/>
    <cellStyle name="Output 2 3 3 5" xfId="1274" xr:uid="{00000000-0005-0000-0000-000091150000}"/>
    <cellStyle name="Output 2 3 3 5 2" xfId="2462" xr:uid="{00000000-0005-0000-0000-000092150000}"/>
    <cellStyle name="Output 2 3 3 6" xfId="1714" xr:uid="{00000000-0005-0000-0000-000093150000}"/>
    <cellStyle name="Output 2 3 4" xfId="519" xr:uid="{00000000-0005-0000-0000-000094150000}"/>
    <cellStyle name="Output 2 3 4 2" xfId="1275" xr:uid="{00000000-0005-0000-0000-000095150000}"/>
    <cellStyle name="Output 2 3 4 2 2" xfId="2463" xr:uid="{00000000-0005-0000-0000-000096150000}"/>
    <cellStyle name="Output 2 3 4 3" xfId="1763" xr:uid="{00000000-0005-0000-0000-000097150000}"/>
    <cellStyle name="Output 2 3 5" xfId="1276" xr:uid="{00000000-0005-0000-0000-000098150000}"/>
    <cellStyle name="Output 2 3 5 2" xfId="2464" xr:uid="{00000000-0005-0000-0000-000099150000}"/>
    <cellStyle name="Output 2 3 6" xfId="1277" xr:uid="{00000000-0005-0000-0000-00009A150000}"/>
    <cellStyle name="Output 2 3 6 2" xfId="2465" xr:uid="{00000000-0005-0000-0000-00009B150000}"/>
    <cellStyle name="Output 2 3 7" xfId="1278" xr:uid="{00000000-0005-0000-0000-00009C150000}"/>
    <cellStyle name="Output 2 3 7 2" xfId="2466" xr:uid="{00000000-0005-0000-0000-00009D150000}"/>
    <cellStyle name="Output 2 4" xfId="379" xr:uid="{00000000-0005-0000-0000-00009E150000}"/>
    <cellStyle name="Output 2 4 2" xfId="567" xr:uid="{00000000-0005-0000-0000-00009F150000}"/>
    <cellStyle name="Output 2 4 2 2" xfId="1279" xr:uid="{00000000-0005-0000-0000-0000A0150000}"/>
    <cellStyle name="Output 2 4 2 2 2" xfId="2467" xr:uid="{00000000-0005-0000-0000-0000A1150000}"/>
    <cellStyle name="Output 2 4 2 3" xfId="1806" xr:uid="{00000000-0005-0000-0000-0000A2150000}"/>
    <cellStyle name="Output 2 4 3" xfId="1280" xr:uid="{00000000-0005-0000-0000-0000A3150000}"/>
    <cellStyle name="Output 2 4 3 2" xfId="2468" xr:uid="{00000000-0005-0000-0000-0000A4150000}"/>
    <cellStyle name="Output 2 4 4" xfId="1281" xr:uid="{00000000-0005-0000-0000-0000A5150000}"/>
    <cellStyle name="Output 2 4 4 2" xfId="2469" xr:uid="{00000000-0005-0000-0000-0000A6150000}"/>
    <cellStyle name="Output 2 4 5" xfId="1282" xr:uid="{00000000-0005-0000-0000-0000A7150000}"/>
    <cellStyle name="Output 2 4 5 2" xfId="2470" xr:uid="{00000000-0005-0000-0000-0000A8150000}"/>
    <cellStyle name="Output 2 4 6" xfId="761" xr:uid="{00000000-0005-0000-0000-0000A9150000}"/>
    <cellStyle name="Output 2 4 6 2" xfId="1988" xr:uid="{00000000-0005-0000-0000-0000AA150000}"/>
    <cellStyle name="Output 2 4 7" xfId="1674" xr:uid="{00000000-0005-0000-0000-0000AB150000}"/>
    <cellStyle name="Output 2 5" xfId="387" xr:uid="{00000000-0005-0000-0000-0000AC150000}"/>
    <cellStyle name="Output 2 5 2" xfId="575" xr:uid="{00000000-0005-0000-0000-0000AD150000}"/>
    <cellStyle name="Output 2 5 2 2" xfId="1812" xr:uid="{00000000-0005-0000-0000-0000AE150000}"/>
    <cellStyle name="Output 2 5 3" xfId="1283" xr:uid="{00000000-0005-0000-0000-0000AF150000}"/>
    <cellStyle name="Output 2 5 3 2" xfId="2471" xr:uid="{00000000-0005-0000-0000-0000B0150000}"/>
    <cellStyle name="Output 2 5 4" xfId="1284" xr:uid="{00000000-0005-0000-0000-0000B1150000}"/>
    <cellStyle name="Output 2 5 4 2" xfId="2472" xr:uid="{00000000-0005-0000-0000-0000B2150000}"/>
    <cellStyle name="Output 2 5 5" xfId="1285" xr:uid="{00000000-0005-0000-0000-0000B3150000}"/>
    <cellStyle name="Output 2 5 5 2" xfId="2473" xr:uid="{00000000-0005-0000-0000-0000B4150000}"/>
    <cellStyle name="Output 2 5 6" xfId="767" xr:uid="{00000000-0005-0000-0000-0000B5150000}"/>
    <cellStyle name="Output 2 6" xfId="434" xr:uid="{00000000-0005-0000-0000-0000B6150000}"/>
    <cellStyle name="Output 2 6 2" xfId="619" xr:uid="{00000000-0005-0000-0000-0000B7150000}"/>
    <cellStyle name="Output 2 6 2 2" xfId="1855" xr:uid="{00000000-0005-0000-0000-0000B8150000}"/>
    <cellStyle name="Output 2 6 3" xfId="1286" xr:uid="{00000000-0005-0000-0000-0000B9150000}"/>
    <cellStyle name="Output 2 6 3 2" xfId="2474" xr:uid="{00000000-0005-0000-0000-0000BA150000}"/>
    <cellStyle name="Output 2 6 4" xfId="1287" xr:uid="{00000000-0005-0000-0000-0000BB150000}"/>
    <cellStyle name="Output 2 6 4 2" xfId="2475" xr:uid="{00000000-0005-0000-0000-0000BC150000}"/>
    <cellStyle name="Output 2 6 5" xfId="1288" xr:uid="{00000000-0005-0000-0000-0000BD150000}"/>
    <cellStyle name="Output 2 6 5 2" xfId="2476" xr:uid="{00000000-0005-0000-0000-0000BE150000}"/>
    <cellStyle name="Output 2 6 6" xfId="1685" xr:uid="{00000000-0005-0000-0000-0000BF150000}"/>
    <cellStyle name="Output 2 7" xfId="440" xr:uid="{00000000-0005-0000-0000-0000C0150000}"/>
    <cellStyle name="Output 2 7 2" xfId="625" xr:uid="{00000000-0005-0000-0000-0000C1150000}"/>
    <cellStyle name="Output 2 7 2 2" xfId="1861" xr:uid="{00000000-0005-0000-0000-0000C2150000}"/>
    <cellStyle name="Output 2 7 3" xfId="1289" xr:uid="{00000000-0005-0000-0000-0000C3150000}"/>
    <cellStyle name="Output 2 7 3 2" xfId="2477" xr:uid="{00000000-0005-0000-0000-0000C4150000}"/>
    <cellStyle name="Output 2 7 4" xfId="1290" xr:uid="{00000000-0005-0000-0000-0000C5150000}"/>
    <cellStyle name="Output 2 7 4 2" xfId="2478" xr:uid="{00000000-0005-0000-0000-0000C6150000}"/>
    <cellStyle name="Output 2 7 5" xfId="1291" xr:uid="{00000000-0005-0000-0000-0000C7150000}"/>
    <cellStyle name="Output 2 7 5 2" xfId="2479" xr:uid="{00000000-0005-0000-0000-0000C8150000}"/>
    <cellStyle name="Output 2 7 6" xfId="1691" xr:uid="{00000000-0005-0000-0000-0000C9150000}"/>
    <cellStyle name="Output 2 8" xfId="246" xr:uid="{00000000-0005-0000-0000-0000CA150000}"/>
    <cellStyle name="Output 2 8 2" xfId="1292" xr:uid="{00000000-0005-0000-0000-0000CB150000}"/>
    <cellStyle name="Output 2 8 2 2" xfId="2480" xr:uid="{00000000-0005-0000-0000-0000CC150000}"/>
    <cellStyle name="Output 2 8 3" xfId="1589" xr:uid="{00000000-0005-0000-0000-0000CD150000}"/>
    <cellStyle name="Output 2 9" xfId="1293" xr:uid="{00000000-0005-0000-0000-0000CE150000}"/>
    <cellStyle name="Output 2 9 2" xfId="2481" xr:uid="{00000000-0005-0000-0000-0000CF150000}"/>
    <cellStyle name="Output 3" xfId="91" xr:uid="{00000000-0005-0000-0000-0000D0150000}"/>
    <cellStyle name="Output 3 10" xfId="686" xr:uid="{00000000-0005-0000-0000-0000D1150000}"/>
    <cellStyle name="Output 3 10 2" xfId="1922" xr:uid="{00000000-0005-0000-0000-0000D2150000}"/>
    <cellStyle name="Output 3 2" xfId="303" xr:uid="{00000000-0005-0000-0000-0000D3150000}"/>
    <cellStyle name="Output 3 2 2" xfId="403" xr:uid="{00000000-0005-0000-0000-0000D4150000}"/>
    <cellStyle name="Output 3 2 2 2" xfId="590" xr:uid="{00000000-0005-0000-0000-0000D5150000}"/>
    <cellStyle name="Output 3 2 2 2 2" xfId="1827" xr:uid="{00000000-0005-0000-0000-0000D6150000}"/>
    <cellStyle name="Output 3 2 2 3" xfId="1294" xr:uid="{00000000-0005-0000-0000-0000D7150000}"/>
    <cellStyle name="Output 3 2 2 3 2" xfId="2482" xr:uid="{00000000-0005-0000-0000-0000D8150000}"/>
    <cellStyle name="Output 3 2 2 4" xfId="1295" xr:uid="{00000000-0005-0000-0000-0000D9150000}"/>
    <cellStyle name="Output 3 2 2 4 2" xfId="2483" xr:uid="{00000000-0005-0000-0000-0000DA150000}"/>
    <cellStyle name="Output 3 2 2 5" xfId="1296" xr:uid="{00000000-0005-0000-0000-0000DB150000}"/>
    <cellStyle name="Output 3 2 2 5 2" xfId="2484" xr:uid="{00000000-0005-0000-0000-0000DC150000}"/>
    <cellStyle name="Output 3 2 2 6" xfId="779" xr:uid="{00000000-0005-0000-0000-0000DD150000}"/>
    <cellStyle name="Output 3 2 3" xfId="460" xr:uid="{00000000-0005-0000-0000-0000DE150000}"/>
    <cellStyle name="Output 3 2 3 2" xfId="644" xr:uid="{00000000-0005-0000-0000-0000DF150000}"/>
    <cellStyle name="Output 3 2 3 2 2" xfId="1880" xr:uid="{00000000-0005-0000-0000-0000E0150000}"/>
    <cellStyle name="Output 3 2 3 3" xfId="1297" xr:uid="{00000000-0005-0000-0000-0000E1150000}"/>
    <cellStyle name="Output 3 2 3 3 2" xfId="2485" xr:uid="{00000000-0005-0000-0000-0000E2150000}"/>
    <cellStyle name="Output 3 2 3 4" xfId="1298" xr:uid="{00000000-0005-0000-0000-0000E3150000}"/>
    <cellStyle name="Output 3 2 3 4 2" xfId="2486" xr:uid="{00000000-0005-0000-0000-0000E4150000}"/>
    <cellStyle name="Output 3 2 3 5" xfId="1299" xr:uid="{00000000-0005-0000-0000-0000E5150000}"/>
    <cellStyle name="Output 3 2 3 5 2" xfId="2487" xr:uid="{00000000-0005-0000-0000-0000E6150000}"/>
    <cellStyle name="Output 3 2 3 6" xfId="1710" xr:uid="{00000000-0005-0000-0000-0000E7150000}"/>
    <cellStyle name="Output 3 2 4" xfId="515" xr:uid="{00000000-0005-0000-0000-0000E8150000}"/>
    <cellStyle name="Output 3 2 4 2" xfId="1300" xr:uid="{00000000-0005-0000-0000-0000E9150000}"/>
    <cellStyle name="Output 3 2 4 2 2" xfId="2488" xr:uid="{00000000-0005-0000-0000-0000EA150000}"/>
    <cellStyle name="Output 3 2 4 3" xfId="1759" xr:uid="{00000000-0005-0000-0000-0000EB150000}"/>
    <cellStyle name="Output 3 2 5" xfId="1301" xr:uid="{00000000-0005-0000-0000-0000EC150000}"/>
    <cellStyle name="Output 3 2 5 2" xfId="2489" xr:uid="{00000000-0005-0000-0000-0000ED150000}"/>
    <cellStyle name="Output 3 2 6" xfId="1302" xr:uid="{00000000-0005-0000-0000-0000EE150000}"/>
    <cellStyle name="Output 3 2 6 2" xfId="2490" xr:uid="{00000000-0005-0000-0000-0000EF150000}"/>
    <cellStyle name="Output 3 2 7" xfId="1303" xr:uid="{00000000-0005-0000-0000-0000F0150000}"/>
    <cellStyle name="Output 3 2 7 2" xfId="2491" xr:uid="{00000000-0005-0000-0000-0000F1150000}"/>
    <cellStyle name="Output 3 3" xfId="287" xr:uid="{00000000-0005-0000-0000-0000F2150000}"/>
    <cellStyle name="Output 3 3 2" xfId="505" xr:uid="{00000000-0005-0000-0000-0000F3150000}"/>
    <cellStyle name="Output 3 3 2 2" xfId="1304" xr:uid="{00000000-0005-0000-0000-0000F4150000}"/>
    <cellStyle name="Output 3 3 2 2 2" xfId="2492" xr:uid="{00000000-0005-0000-0000-0000F5150000}"/>
    <cellStyle name="Output 3 3 2 3" xfId="1749" xr:uid="{00000000-0005-0000-0000-0000F6150000}"/>
    <cellStyle name="Output 3 3 3" xfId="1305" xr:uid="{00000000-0005-0000-0000-0000F7150000}"/>
    <cellStyle name="Output 3 3 3 2" xfId="2493" xr:uid="{00000000-0005-0000-0000-0000F8150000}"/>
    <cellStyle name="Output 3 3 4" xfId="1306" xr:uid="{00000000-0005-0000-0000-0000F9150000}"/>
    <cellStyle name="Output 3 3 4 2" xfId="2494" xr:uid="{00000000-0005-0000-0000-0000FA150000}"/>
    <cellStyle name="Output 3 3 5" xfId="1307" xr:uid="{00000000-0005-0000-0000-0000FB150000}"/>
    <cellStyle name="Output 3 3 5 2" xfId="2495" xr:uid="{00000000-0005-0000-0000-0000FC150000}"/>
    <cellStyle name="Output 3 3 6" xfId="703" xr:uid="{00000000-0005-0000-0000-0000FD150000}"/>
    <cellStyle name="Output 3 3 6 2" xfId="1939" xr:uid="{00000000-0005-0000-0000-0000FE150000}"/>
    <cellStyle name="Output 3 3 7" xfId="1619" xr:uid="{00000000-0005-0000-0000-0000FF150000}"/>
    <cellStyle name="Output 3 4" xfId="365" xr:uid="{00000000-0005-0000-0000-000000160000}"/>
    <cellStyle name="Output 3 4 2" xfId="554" xr:uid="{00000000-0005-0000-0000-000001160000}"/>
    <cellStyle name="Output 3 4 2 2" xfId="1793" xr:uid="{00000000-0005-0000-0000-000002160000}"/>
    <cellStyle name="Output 3 4 3" xfId="1308" xr:uid="{00000000-0005-0000-0000-000003160000}"/>
    <cellStyle name="Output 3 4 3 2" xfId="2496" xr:uid="{00000000-0005-0000-0000-000004160000}"/>
    <cellStyle name="Output 3 4 4" xfId="1309" xr:uid="{00000000-0005-0000-0000-000005160000}"/>
    <cellStyle name="Output 3 4 4 2" xfId="2497" xr:uid="{00000000-0005-0000-0000-000006160000}"/>
    <cellStyle name="Output 3 4 5" xfId="1310" xr:uid="{00000000-0005-0000-0000-000007160000}"/>
    <cellStyle name="Output 3 4 5 2" xfId="2498" xr:uid="{00000000-0005-0000-0000-000008160000}"/>
    <cellStyle name="Output 3 4 6" xfId="749" xr:uid="{00000000-0005-0000-0000-000009160000}"/>
    <cellStyle name="Output 3 5" xfId="450" xr:uid="{00000000-0005-0000-0000-00000A160000}"/>
    <cellStyle name="Output 3 5 2" xfId="634" xr:uid="{00000000-0005-0000-0000-00000B160000}"/>
    <cellStyle name="Output 3 5 2 2" xfId="1870" xr:uid="{00000000-0005-0000-0000-00000C160000}"/>
    <cellStyle name="Output 3 5 3" xfId="1311" xr:uid="{00000000-0005-0000-0000-00000D160000}"/>
    <cellStyle name="Output 3 5 3 2" xfId="2499" xr:uid="{00000000-0005-0000-0000-00000E160000}"/>
    <cellStyle name="Output 3 5 4" xfId="1312" xr:uid="{00000000-0005-0000-0000-00000F160000}"/>
    <cellStyle name="Output 3 5 4 2" xfId="2500" xr:uid="{00000000-0005-0000-0000-000010160000}"/>
    <cellStyle name="Output 3 5 5" xfId="1313" xr:uid="{00000000-0005-0000-0000-000011160000}"/>
    <cellStyle name="Output 3 5 5 2" xfId="2501" xr:uid="{00000000-0005-0000-0000-000012160000}"/>
    <cellStyle name="Output 3 5 6" xfId="1700" xr:uid="{00000000-0005-0000-0000-000013160000}"/>
    <cellStyle name="Output 3 6" xfId="264" xr:uid="{00000000-0005-0000-0000-000014160000}"/>
    <cellStyle name="Output 3 6 2" xfId="1314" xr:uid="{00000000-0005-0000-0000-000015160000}"/>
    <cellStyle name="Output 3 6 2 2" xfId="2502" xr:uid="{00000000-0005-0000-0000-000016160000}"/>
    <cellStyle name="Output 3 6 3" xfId="1601" xr:uid="{00000000-0005-0000-0000-000017160000}"/>
    <cellStyle name="Output 3 7" xfId="496" xr:uid="{00000000-0005-0000-0000-000018160000}"/>
    <cellStyle name="Output 3 7 2" xfId="1315" xr:uid="{00000000-0005-0000-0000-000019160000}"/>
    <cellStyle name="Output 3 7 2 2" xfId="2503" xr:uid="{00000000-0005-0000-0000-00001A160000}"/>
    <cellStyle name="Output 3 7 3" xfId="1740" xr:uid="{00000000-0005-0000-0000-00001B160000}"/>
    <cellStyle name="Output 3 8" xfId="1316" xr:uid="{00000000-0005-0000-0000-00001C160000}"/>
    <cellStyle name="Output 3 8 2" xfId="2504" xr:uid="{00000000-0005-0000-0000-00001D160000}"/>
    <cellStyle name="Output 3 9" xfId="1317" xr:uid="{00000000-0005-0000-0000-00001E160000}"/>
    <cellStyle name="Output 3 9 2" xfId="2505" xr:uid="{00000000-0005-0000-0000-00001F160000}"/>
    <cellStyle name="Output 4" xfId="135" xr:uid="{00000000-0005-0000-0000-000020160000}"/>
    <cellStyle name="Output 4 2" xfId="399" xr:uid="{00000000-0005-0000-0000-000021160000}"/>
    <cellStyle name="Output 4 2 2" xfId="586" xr:uid="{00000000-0005-0000-0000-000022160000}"/>
    <cellStyle name="Output 4 2 2 2" xfId="1823" xr:uid="{00000000-0005-0000-0000-000023160000}"/>
    <cellStyle name="Output 4 2 3" xfId="1318" xr:uid="{00000000-0005-0000-0000-000024160000}"/>
    <cellStyle name="Output 4 2 3 2" xfId="2506" xr:uid="{00000000-0005-0000-0000-000025160000}"/>
    <cellStyle name="Output 4 2 4" xfId="1319" xr:uid="{00000000-0005-0000-0000-000026160000}"/>
    <cellStyle name="Output 4 2 4 2" xfId="2507" xr:uid="{00000000-0005-0000-0000-000027160000}"/>
    <cellStyle name="Output 4 2 5" xfId="1320" xr:uid="{00000000-0005-0000-0000-000028160000}"/>
    <cellStyle name="Output 4 2 5 2" xfId="2508" xr:uid="{00000000-0005-0000-0000-000029160000}"/>
    <cellStyle name="Output 4 2 6" xfId="775" xr:uid="{00000000-0005-0000-0000-00002A160000}"/>
    <cellStyle name="Output 4 3" xfId="456" xr:uid="{00000000-0005-0000-0000-00002B160000}"/>
    <cellStyle name="Output 4 3 2" xfId="640" xr:uid="{00000000-0005-0000-0000-00002C160000}"/>
    <cellStyle name="Output 4 3 2 2" xfId="1876" xr:uid="{00000000-0005-0000-0000-00002D160000}"/>
    <cellStyle name="Output 4 3 3" xfId="1321" xr:uid="{00000000-0005-0000-0000-00002E160000}"/>
    <cellStyle name="Output 4 3 3 2" xfId="2509" xr:uid="{00000000-0005-0000-0000-00002F160000}"/>
    <cellStyle name="Output 4 3 4" xfId="1322" xr:uid="{00000000-0005-0000-0000-000030160000}"/>
    <cellStyle name="Output 4 3 4 2" xfId="2510" xr:uid="{00000000-0005-0000-0000-000031160000}"/>
    <cellStyle name="Output 4 3 5" xfId="1323" xr:uid="{00000000-0005-0000-0000-000032160000}"/>
    <cellStyle name="Output 4 3 5 2" xfId="2511" xr:uid="{00000000-0005-0000-0000-000033160000}"/>
    <cellStyle name="Output 4 3 6" xfId="1706" xr:uid="{00000000-0005-0000-0000-000034160000}"/>
    <cellStyle name="Output 4 4" xfId="511" xr:uid="{00000000-0005-0000-0000-000035160000}"/>
    <cellStyle name="Output 4 4 2" xfId="1324" xr:uid="{00000000-0005-0000-0000-000036160000}"/>
    <cellStyle name="Output 4 4 2 2" xfId="2512" xr:uid="{00000000-0005-0000-0000-000037160000}"/>
    <cellStyle name="Output 4 4 3" xfId="1755" xr:uid="{00000000-0005-0000-0000-000038160000}"/>
    <cellStyle name="Output 4 5" xfId="1325" xr:uid="{00000000-0005-0000-0000-000039160000}"/>
    <cellStyle name="Output 4 5 2" xfId="2513" xr:uid="{00000000-0005-0000-0000-00003A160000}"/>
    <cellStyle name="Output 4 6" xfId="1326" xr:uid="{00000000-0005-0000-0000-00003B160000}"/>
    <cellStyle name="Output 4 6 2" xfId="2514" xr:uid="{00000000-0005-0000-0000-00003C160000}"/>
    <cellStyle name="Output 4 7" xfId="1327" xr:uid="{00000000-0005-0000-0000-00003D160000}"/>
    <cellStyle name="Output 4 7 2" xfId="2515" xr:uid="{00000000-0005-0000-0000-00003E160000}"/>
    <cellStyle name="Output 5" xfId="360" xr:uid="{00000000-0005-0000-0000-00003F160000}"/>
    <cellStyle name="Output 5 2" xfId="549" xr:uid="{00000000-0005-0000-0000-000040160000}"/>
    <cellStyle name="Output 5 2 2" xfId="1328" xr:uid="{00000000-0005-0000-0000-000041160000}"/>
    <cellStyle name="Output 5 2 2 2" xfId="2516" xr:uid="{00000000-0005-0000-0000-000042160000}"/>
    <cellStyle name="Output 5 2 3" xfId="1790" xr:uid="{00000000-0005-0000-0000-000043160000}"/>
    <cellStyle name="Output 5 3" xfId="1329" xr:uid="{00000000-0005-0000-0000-000044160000}"/>
    <cellStyle name="Output 5 3 2" xfId="2517" xr:uid="{00000000-0005-0000-0000-000045160000}"/>
    <cellStyle name="Output 5 4" xfId="1330" xr:uid="{00000000-0005-0000-0000-000046160000}"/>
    <cellStyle name="Output 5 4 2" xfId="2518" xr:uid="{00000000-0005-0000-0000-000047160000}"/>
    <cellStyle name="Output 5 5" xfId="1331" xr:uid="{00000000-0005-0000-0000-000048160000}"/>
    <cellStyle name="Output 5 5 2" xfId="2519" xr:uid="{00000000-0005-0000-0000-000049160000}"/>
    <cellStyle name="Output 5 6" xfId="746" xr:uid="{00000000-0005-0000-0000-00004A160000}"/>
    <cellStyle name="Output 5 6 2" xfId="1978" xr:uid="{00000000-0005-0000-0000-00004B160000}"/>
    <cellStyle name="Output 5 7" xfId="1663" xr:uid="{00000000-0005-0000-0000-00004C160000}"/>
    <cellStyle name="Output 6" xfId="367" xr:uid="{00000000-0005-0000-0000-00004D160000}"/>
    <cellStyle name="Output 6 2" xfId="556" xr:uid="{00000000-0005-0000-0000-00004E160000}"/>
    <cellStyle name="Output 6 2 2" xfId="1332" xr:uid="{00000000-0005-0000-0000-00004F160000}"/>
    <cellStyle name="Output 6 2 2 2" xfId="2520" xr:uid="{00000000-0005-0000-0000-000050160000}"/>
    <cellStyle name="Output 6 2 3" xfId="1795" xr:uid="{00000000-0005-0000-0000-000051160000}"/>
    <cellStyle name="Output 6 3" xfId="1333" xr:uid="{00000000-0005-0000-0000-000052160000}"/>
    <cellStyle name="Output 6 3 2" xfId="2521" xr:uid="{00000000-0005-0000-0000-000053160000}"/>
    <cellStyle name="Output 6 4" xfId="1334" xr:uid="{00000000-0005-0000-0000-000054160000}"/>
    <cellStyle name="Output 6 4 2" xfId="2522" xr:uid="{00000000-0005-0000-0000-000055160000}"/>
    <cellStyle name="Output 6 5" xfId="1335" xr:uid="{00000000-0005-0000-0000-000056160000}"/>
    <cellStyle name="Output 6 5 2" xfId="2523" xr:uid="{00000000-0005-0000-0000-000057160000}"/>
    <cellStyle name="Output 6 6" xfId="751" xr:uid="{00000000-0005-0000-0000-000058160000}"/>
    <cellStyle name="Output 6 6 2" xfId="1981" xr:uid="{00000000-0005-0000-0000-000059160000}"/>
    <cellStyle name="Output 6 7" xfId="1666" xr:uid="{00000000-0005-0000-0000-00005A160000}"/>
    <cellStyle name="Output 7" xfId="395" xr:uid="{00000000-0005-0000-0000-00005B160000}"/>
    <cellStyle name="Output 7 2" xfId="582" xr:uid="{00000000-0005-0000-0000-00005C160000}"/>
    <cellStyle name="Output 7 2 2" xfId="1819" xr:uid="{00000000-0005-0000-0000-00005D160000}"/>
    <cellStyle name="Output 7 3" xfId="1336" xr:uid="{00000000-0005-0000-0000-00005E160000}"/>
    <cellStyle name="Output 7 3 2" xfId="2524" xr:uid="{00000000-0005-0000-0000-00005F160000}"/>
    <cellStyle name="Output 7 4" xfId="1337" xr:uid="{00000000-0005-0000-0000-000060160000}"/>
    <cellStyle name="Output 7 4 2" xfId="2525" xr:uid="{00000000-0005-0000-0000-000061160000}"/>
    <cellStyle name="Output 7 5" xfId="1338" xr:uid="{00000000-0005-0000-0000-000062160000}"/>
    <cellStyle name="Output 7 5 2" xfId="2526" xr:uid="{00000000-0005-0000-0000-000063160000}"/>
    <cellStyle name="Output 7 6" xfId="1680" xr:uid="{00000000-0005-0000-0000-000064160000}"/>
    <cellStyle name="Output 8" xfId="1339" xr:uid="{00000000-0005-0000-0000-000065160000}"/>
    <cellStyle name="Output 8 2" xfId="2527" xr:uid="{00000000-0005-0000-0000-000066160000}"/>
    <cellStyle name="Output 9" xfId="4211" xr:uid="{00000000-0005-0000-0000-000067160000}"/>
    <cellStyle name="Pattern" xfId="1524" xr:uid="{00000000-0005-0000-0000-000069160000}"/>
    <cellStyle name="Pattern 2" xfId="4213" xr:uid="{00000000-0005-0000-0000-00006A160000}"/>
    <cellStyle name="Pattern 3" xfId="4212" xr:uid="{00000000-0005-0000-0000-00006B160000}"/>
    <cellStyle name="Percent 2" xfId="2863" xr:uid="{00000000-0005-0000-0000-0000B4160000}"/>
    <cellStyle name="Prozent 10" xfId="3689" xr:uid="{00000000-0005-0000-0000-00006D160000}"/>
    <cellStyle name="Prozent 10 2" xfId="3977" xr:uid="{00000000-0005-0000-0000-00006E160000}"/>
    <cellStyle name="Prozent 10 2 2" xfId="7088" xr:uid="{00000000-0005-0000-0000-00006F160000}"/>
    <cellStyle name="Prozent 10 2 2 2" xfId="12737" xr:uid="{00000000-0005-0000-0000-000070160000}"/>
    <cellStyle name="Prozent 10 2 2 2 2" xfId="24033" xr:uid="{00000000-0005-0000-0000-000071160000}"/>
    <cellStyle name="Prozent 10 2 2 2 2 2" xfId="57921" xr:uid="{00000000-0005-0000-0000-000072160000}"/>
    <cellStyle name="Prozent 10 2 2 2 3" xfId="46625" xr:uid="{00000000-0005-0000-0000-000073160000}"/>
    <cellStyle name="Prozent 10 2 2 2 4" xfId="35329" xr:uid="{00000000-0005-0000-0000-000074160000}"/>
    <cellStyle name="Prozent 10 2 2 3" xfId="18385" xr:uid="{00000000-0005-0000-0000-000075160000}"/>
    <cellStyle name="Prozent 10 2 2 3 2" xfId="52273" xr:uid="{00000000-0005-0000-0000-000076160000}"/>
    <cellStyle name="Prozent 10 2 2 4" xfId="40977" xr:uid="{00000000-0005-0000-0000-000077160000}"/>
    <cellStyle name="Prozent 10 2 2 5" xfId="29681" xr:uid="{00000000-0005-0000-0000-000078160000}"/>
    <cellStyle name="Prozent 10 2 3" xfId="9913" xr:uid="{00000000-0005-0000-0000-000079160000}"/>
    <cellStyle name="Prozent 10 2 3 2" xfId="21209" xr:uid="{00000000-0005-0000-0000-00007A160000}"/>
    <cellStyle name="Prozent 10 2 3 2 2" xfId="55097" xr:uid="{00000000-0005-0000-0000-00007B160000}"/>
    <cellStyle name="Prozent 10 2 3 3" xfId="43801" xr:uid="{00000000-0005-0000-0000-00007C160000}"/>
    <cellStyle name="Prozent 10 2 3 4" xfId="32505" xr:uid="{00000000-0005-0000-0000-00007D160000}"/>
    <cellStyle name="Prozent 10 2 4" xfId="15561" xr:uid="{00000000-0005-0000-0000-00007E160000}"/>
    <cellStyle name="Prozent 10 2 4 2" xfId="49449" xr:uid="{00000000-0005-0000-0000-00007F160000}"/>
    <cellStyle name="Prozent 10 2 5" xfId="38153" xr:uid="{00000000-0005-0000-0000-000080160000}"/>
    <cellStyle name="Prozent 10 2 6" xfId="26857" xr:uid="{00000000-0005-0000-0000-000081160000}"/>
    <cellStyle name="Prozent 10 3" xfId="5035" xr:uid="{00000000-0005-0000-0000-000082160000}"/>
    <cellStyle name="Prozent 10 3 2" xfId="7861" xr:uid="{00000000-0005-0000-0000-000083160000}"/>
    <cellStyle name="Prozent 10 3 2 2" xfId="13510" xr:uid="{00000000-0005-0000-0000-000084160000}"/>
    <cellStyle name="Prozent 10 3 2 2 2" xfId="24806" xr:uid="{00000000-0005-0000-0000-000085160000}"/>
    <cellStyle name="Prozent 10 3 2 2 2 2" xfId="58694" xr:uid="{00000000-0005-0000-0000-000086160000}"/>
    <cellStyle name="Prozent 10 3 2 2 3" xfId="47398" xr:uid="{00000000-0005-0000-0000-000087160000}"/>
    <cellStyle name="Prozent 10 3 2 2 4" xfId="36102" xr:uid="{00000000-0005-0000-0000-000088160000}"/>
    <cellStyle name="Prozent 10 3 2 3" xfId="19158" xr:uid="{00000000-0005-0000-0000-000089160000}"/>
    <cellStyle name="Prozent 10 3 2 3 2" xfId="53046" xr:uid="{00000000-0005-0000-0000-00008A160000}"/>
    <cellStyle name="Prozent 10 3 2 4" xfId="41750" xr:uid="{00000000-0005-0000-0000-00008B160000}"/>
    <cellStyle name="Prozent 10 3 2 5" xfId="30454" xr:uid="{00000000-0005-0000-0000-00008C160000}"/>
    <cellStyle name="Prozent 10 3 3" xfId="10686" xr:uid="{00000000-0005-0000-0000-00008D160000}"/>
    <cellStyle name="Prozent 10 3 3 2" xfId="21982" xr:uid="{00000000-0005-0000-0000-00008E160000}"/>
    <cellStyle name="Prozent 10 3 3 2 2" xfId="55870" xr:uid="{00000000-0005-0000-0000-00008F160000}"/>
    <cellStyle name="Prozent 10 3 3 3" xfId="44574" xr:uid="{00000000-0005-0000-0000-000090160000}"/>
    <cellStyle name="Prozent 10 3 3 4" xfId="33278" xr:uid="{00000000-0005-0000-0000-000091160000}"/>
    <cellStyle name="Prozent 10 3 4" xfId="16334" xr:uid="{00000000-0005-0000-0000-000092160000}"/>
    <cellStyle name="Prozent 10 3 4 2" xfId="50222" xr:uid="{00000000-0005-0000-0000-000093160000}"/>
    <cellStyle name="Prozent 10 3 5" xfId="38926" xr:uid="{00000000-0005-0000-0000-000094160000}"/>
    <cellStyle name="Prozent 10 3 6" xfId="27630" xr:uid="{00000000-0005-0000-0000-000095160000}"/>
    <cellStyle name="Prozent 10 4" xfId="6801" xr:uid="{00000000-0005-0000-0000-000096160000}"/>
    <cellStyle name="Prozent 10 4 2" xfId="12450" xr:uid="{00000000-0005-0000-0000-000097160000}"/>
    <cellStyle name="Prozent 10 4 2 2" xfId="23746" xr:uid="{00000000-0005-0000-0000-000098160000}"/>
    <cellStyle name="Prozent 10 4 2 2 2" xfId="57634" xr:uid="{00000000-0005-0000-0000-000099160000}"/>
    <cellStyle name="Prozent 10 4 2 3" xfId="46338" xr:uid="{00000000-0005-0000-0000-00009A160000}"/>
    <cellStyle name="Prozent 10 4 2 4" xfId="35042" xr:uid="{00000000-0005-0000-0000-00009B160000}"/>
    <cellStyle name="Prozent 10 4 3" xfId="18098" xr:uid="{00000000-0005-0000-0000-00009C160000}"/>
    <cellStyle name="Prozent 10 4 3 2" xfId="51986" xr:uid="{00000000-0005-0000-0000-00009D160000}"/>
    <cellStyle name="Prozent 10 4 4" xfId="40690" xr:uid="{00000000-0005-0000-0000-00009E160000}"/>
    <cellStyle name="Prozent 10 4 5" xfId="29394" xr:uid="{00000000-0005-0000-0000-00009F160000}"/>
    <cellStyle name="Prozent 10 5" xfId="9626" xr:uid="{00000000-0005-0000-0000-0000A0160000}"/>
    <cellStyle name="Prozent 10 5 2" xfId="20922" xr:uid="{00000000-0005-0000-0000-0000A1160000}"/>
    <cellStyle name="Prozent 10 5 2 2" xfId="54810" xr:uid="{00000000-0005-0000-0000-0000A2160000}"/>
    <cellStyle name="Prozent 10 5 3" xfId="43514" xr:uid="{00000000-0005-0000-0000-0000A3160000}"/>
    <cellStyle name="Prozent 10 5 4" xfId="32218" xr:uid="{00000000-0005-0000-0000-0000A4160000}"/>
    <cellStyle name="Prozent 10 6" xfId="15274" xr:uid="{00000000-0005-0000-0000-0000A5160000}"/>
    <cellStyle name="Prozent 10 6 2" xfId="49162" xr:uid="{00000000-0005-0000-0000-0000A6160000}"/>
    <cellStyle name="Prozent 10 7" xfId="37866" xr:uid="{00000000-0005-0000-0000-0000A7160000}"/>
    <cellStyle name="Prozent 10 8" xfId="26570" xr:uid="{00000000-0005-0000-0000-0000A8160000}"/>
    <cellStyle name="Prozent 11" xfId="3694" xr:uid="{00000000-0005-0000-0000-0000A9160000}"/>
    <cellStyle name="Prozent 11 2" xfId="3981" xr:uid="{00000000-0005-0000-0000-0000AA160000}"/>
    <cellStyle name="Prozent 11 2 2" xfId="7092" xr:uid="{00000000-0005-0000-0000-0000AB160000}"/>
    <cellStyle name="Prozent 11 2 2 2" xfId="12741" xr:uid="{00000000-0005-0000-0000-0000AC160000}"/>
    <cellStyle name="Prozent 11 2 2 2 2" xfId="24037" xr:uid="{00000000-0005-0000-0000-0000AD160000}"/>
    <cellStyle name="Prozent 11 2 2 2 2 2" xfId="57925" xr:uid="{00000000-0005-0000-0000-0000AE160000}"/>
    <cellStyle name="Prozent 11 2 2 2 3" xfId="46629" xr:uid="{00000000-0005-0000-0000-0000AF160000}"/>
    <cellStyle name="Prozent 11 2 2 2 4" xfId="35333" xr:uid="{00000000-0005-0000-0000-0000B0160000}"/>
    <cellStyle name="Prozent 11 2 2 3" xfId="18389" xr:uid="{00000000-0005-0000-0000-0000B1160000}"/>
    <cellStyle name="Prozent 11 2 2 3 2" xfId="52277" xr:uid="{00000000-0005-0000-0000-0000B2160000}"/>
    <cellStyle name="Prozent 11 2 2 4" xfId="40981" xr:uid="{00000000-0005-0000-0000-0000B3160000}"/>
    <cellStyle name="Prozent 11 2 2 5" xfId="29685" xr:uid="{00000000-0005-0000-0000-0000B4160000}"/>
    <cellStyle name="Prozent 11 2 3" xfId="9917" xr:uid="{00000000-0005-0000-0000-0000B5160000}"/>
    <cellStyle name="Prozent 11 2 3 2" xfId="21213" xr:uid="{00000000-0005-0000-0000-0000B6160000}"/>
    <cellStyle name="Prozent 11 2 3 2 2" xfId="55101" xr:uid="{00000000-0005-0000-0000-0000B7160000}"/>
    <cellStyle name="Prozent 11 2 3 3" xfId="43805" xr:uid="{00000000-0005-0000-0000-0000B8160000}"/>
    <cellStyle name="Prozent 11 2 3 4" xfId="32509" xr:uid="{00000000-0005-0000-0000-0000B9160000}"/>
    <cellStyle name="Prozent 11 2 4" xfId="15565" xr:uid="{00000000-0005-0000-0000-0000BA160000}"/>
    <cellStyle name="Prozent 11 2 4 2" xfId="49453" xr:uid="{00000000-0005-0000-0000-0000BB160000}"/>
    <cellStyle name="Prozent 11 2 5" xfId="38157" xr:uid="{00000000-0005-0000-0000-0000BC160000}"/>
    <cellStyle name="Prozent 11 2 6" xfId="26861" xr:uid="{00000000-0005-0000-0000-0000BD160000}"/>
    <cellStyle name="Prozent 11 3" xfId="5039" xr:uid="{00000000-0005-0000-0000-0000BE160000}"/>
    <cellStyle name="Prozent 11 3 2" xfId="7865" xr:uid="{00000000-0005-0000-0000-0000BF160000}"/>
    <cellStyle name="Prozent 11 3 2 2" xfId="13514" xr:uid="{00000000-0005-0000-0000-0000C0160000}"/>
    <cellStyle name="Prozent 11 3 2 2 2" xfId="24810" xr:uid="{00000000-0005-0000-0000-0000C1160000}"/>
    <cellStyle name="Prozent 11 3 2 2 2 2" xfId="58698" xr:uid="{00000000-0005-0000-0000-0000C2160000}"/>
    <cellStyle name="Prozent 11 3 2 2 3" xfId="47402" xr:uid="{00000000-0005-0000-0000-0000C3160000}"/>
    <cellStyle name="Prozent 11 3 2 2 4" xfId="36106" xr:uid="{00000000-0005-0000-0000-0000C4160000}"/>
    <cellStyle name="Prozent 11 3 2 3" xfId="19162" xr:uid="{00000000-0005-0000-0000-0000C5160000}"/>
    <cellStyle name="Prozent 11 3 2 3 2" xfId="53050" xr:uid="{00000000-0005-0000-0000-0000C6160000}"/>
    <cellStyle name="Prozent 11 3 2 4" xfId="41754" xr:uid="{00000000-0005-0000-0000-0000C7160000}"/>
    <cellStyle name="Prozent 11 3 2 5" xfId="30458" xr:uid="{00000000-0005-0000-0000-0000C8160000}"/>
    <cellStyle name="Prozent 11 3 3" xfId="10690" xr:uid="{00000000-0005-0000-0000-0000C9160000}"/>
    <cellStyle name="Prozent 11 3 3 2" xfId="21986" xr:uid="{00000000-0005-0000-0000-0000CA160000}"/>
    <cellStyle name="Prozent 11 3 3 2 2" xfId="55874" xr:uid="{00000000-0005-0000-0000-0000CB160000}"/>
    <cellStyle name="Prozent 11 3 3 3" xfId="44578" xr:uid="{00000000-0005-0000-0000-0000CC160000}"/>
    <cellStyle name="Prozent 11 3 3 4" xfId="33282" xr:uid="{00000000-0005-0000-0000-0000CD160000}"/>
    <cellStyle name="Prozent 11 3 4" xfId="16338" xr:uid="{00000000-0005-0000-0000-0000CE160000}"/>
    <cellStyle name="Prozent 11 3 4 2" xfId="50226" xr:uid="{00000000-0005-0000-0000-0000CF160000}"/>
    <cellStyle name="Prozent 11 3 5" xfId="38930" xr:uid="{00000000-0005-0000-0000-0000D0160000}"/>
    <cellStyle name="Prozent 11 3 6" xfId="27634" xr:uid="{00000000-0005-0000-0000-0000D1160000}"/>
    <cellStyle name="Prozent 11 4" xfId="6805" xr:uid="{00000000-0005-0000-0000-0000D2160000}"/>
    <cellStyle name="Prozent 11 4 2" xfId="12454" xr:uid="{00000000-0005-0000-0000-0000D3160000}"/>
    <cellStyle name="Prozent 11 4 2 2" xfId="23750" xr:uid="{00000000-0005-0000-0000-0000D4160000}"/>
    <cellStyle name="Prozent 11 4 2 2 2" xfId="57638" xr:uid="{00000000-0005-0000-0000-0000D5160000}"/>
    <cellStyle name="Prozent 11 4 2 3" xfId="46342" xr:uid="{00000000-0005-0000-0000-0000D6160000}"/>
    <cellStyle name="Prozent 11 4 2 4" xfId="35046" xr:uid="{00000000-0005-0000-0000-0000D7160000}"/>
    <cellStyle name="Prozent 11 4 3" xfId="18102" xr:uid="{00000000-0005-0000-0000-0000D8160000}"/>
    <cellStyle name="Prozent 11 4 3 2" xfId="51990" xr:uid="{00000000-0005-0000-0000-0000D9160000}"/>
    <cellStyle name="Prozent 11 4 4" xfId="40694" xr:uid="{00000000-0005-0000-0000-0000DA160000}"/>
    <cellStyle name="Prozent 11 4 5" xfId="29398" xr:uid="{00000000-0005-0000-0000-0000DB160000}"/>
    <cellStyle name="Prozent 11 5" xfId="9630" xr:uid="{00000000-0005-0000-0000-0000DC160000}"/>
    <cellStyle name="Prozent 11 5 2" xfId="20926" xr:uid="{00000000-0005-0000-0000-0000DD160000}"/>
    <cellStyle name="Prozent 11 5 2 2" xfId="54814" xr:uid="{00000000-0005-0000-0000-0000DE160000}"/>
    <cellStyle name="Prozent 11 5 3" xfId="43518" xr:uid="{00000000-0005-0000-0000-0000DF160000}"/>
    <cellStyle name="Prozent 11 5 4" xfId="32222" xr:uid="{00000000-0005-0000-0000-0000E0160000}"/>
    <cellStyle name="Prozent 11 6" xfId="15278" xr:uid="{00000000-0005-0000-0000-0000E1160000}"/>
    <cellStyle name="Prozent 11 6 2" xfId="49166" xr:uid="{00000000-0005-0000-0000-0000E2160000}"/>
    <cellStyle name="Prozent 11 7" xfId="37870" xr:uid="{00000000-0005-0000-0000-0000E3160000}"/>
    <cellStyle name="Prozent 11 8" xfId="26574" xr:uid="{00000000-0005-0000-0000-0000E4160000}"/>
    <cellStyle name="Prozent 12" xfId="4214" xr:uid="{00000000-0005-0000-0000-0000E5160000}"/>
    <cellStyle name="Prozent 13" xfId="3368" xr:uid="{00000000-0005-0000-0000-0000E6160000}"/>
    <cellStyle name="Prozent 14" xfId="59187" xr:uid="{00000000-0005-0000-0000-00007FE70000}"/>
    <cellStyle name="Prozent 15" xfId="59194" xr:uid="{00000000-0005-0000-0000-00008AE70000}"/>
    <cellStyle name="Prozent 16" xfId="59201" xr:uid="{00000000-0005-0000-0000-000091E70000}"/>
    <cellStyle name="Prozent 17" xfId="59208" xr:uid="{00000000-0005-0000-0000-000098E70000}"/>
    <cellStyle name="Prozent 2" xfId="57" xr:uid="{00000000-0005-0000-0000-0000E7160000}"/>
    <cellStyle name="Prozent 2 2" xfId="210" xr:uid="{00000000-0005-0000-0000-0000E8160000}"/>
    <cellStyle name="Prozent 2 3" xfId="4216" xr:uid="{00000000-0005-0000-0000-0000E9160000}"/>
    <cellStyle name="Prozent 2 4" xfId="4215" xr:uid="{00000000-0005-0000-0000-0000EA160000}"/>
    <cellStyle name="Prozent 2_Daten" xfId="4217" xr:uid="{00000000-0005-0000-0000-0000EB160000}"/>
    <cellStyle name="Prozent 3" xfId="58" xr:uid="{00000000-0005-0000-0000-0000EC160000}"/>
    <cellStyle name="Prozent 3 2" xfId="110" xr:uid="{00000000-0005-0000-0000-0000ED160000}"/>
    <cellStyle name="Prozent 3 2 2" xfId="186" xr:uid="{00000000-0005-0000-0000-0000EE160000}"/>
    <cellStyle name="Prozent 3 2 3" xfId="292" xr:uid="{00000000-0005-0000-0000-0000EF160000}"/>
    <cellStyle name="Prozent 3 3" xfId="4219" xr:uid="{00000000-0005-0000-0000-0000F0160000}"/>
    <cellStyle name="Prozent 3 4" xfId="4218" xr:uid="{00000000-0005-0000-0000-0000F1160000}"/>
    <cellStyle name="Prozent 3_Daten" xfId="4220" xr:uid="{00000000-0005-0000-0000-0000F2160000}"/>
    <cellStyle name="Prozent 4" xfId="98" xr:uid="{00000000-0005-0000-0000-0000F3160000}"/>
    <cellStyle name="Prozent 4 2" xfId="1527" xr:uid="{00000000-0005-0000-0000-0000F4160000}"/>
    <cellStyle name="Prozent 4 3" xfId="1526" xr:uid="{00000000-0005-0000-0000-0000F5160000}"/>
    <cellStyle name="Prozent 5" xfId="71" xr:uid="{00000000-0005-0000-0000-0000F6160000}"/>
    <cellStyle name="Prozent 5 2" xfId="1529" xr:uid="{00000000-0005-0000-0000-0000F7160000}"/>
    <cellStyle name="Prozent 5 3" xfId="1528" xr:uid="{00000000-0005-0000-0000-0000F8160000}"/>
    <cellStyle name="Prozent 6" xfId="211" xr:uid="{00000000-0005-0000-0000-0000F9160000}"/>
    <cellStyle name="Prozent 6 10" xfId="4774" xr:uid="{00000000-0005-0000-0000-0000FA160000}"/>
    <cellStyle name="Prozent 6 10 2" xfId="7600" xr:uid="{00000000-0005-0000-0000-0000FB160000}"/>
    <cellStyle name="Prozent 6 10 2 2" xfId="13249" xr:uid="{00000000-0005-0000-0000-0000FC160000}"/>
    <cellStyle name="Prozent 6 10 2 2 2" xfId="24545" xr:uid="{00000000-0005-0000-0000-0000FD160000}"/>
    <cellStyle name="Prozent 6 10 2 2 2 2" xfId="58433" xr:uid="{00000000-0005-0000-0000-0000FE160000}"/>
    <cellStyle name="Prozent 6 10 2 2 3" xfId="47137" xr:uid="{00000000-0005-0000-0000-0000FF160000}"/>
    <cellStyle name="Prozent 6 10 2 2 4" xfId="35841" xr:uid="{00000000-0005-0000-0000-000000170000}"/>
    <cellStyle name="Prozent 6 10 2 3" xfId="18897" xr:uid="{00000000-0005-0000-0000-000001170000}"/>
    <cellStyle name="Prozent 6 10 2 3 2" xfId="52785" xr:uid="{00000000-0005-0000-0000-000002170000}"/>
    <cellStyle name="Prozent 6 10 2 4" xfId="41489" xr:uid="{00000000-0005-0000-0000-000003170000}"/>
    <cellStyle name="Prozent 6 10 2 5" xfId="30193" xr:uid="{00000000-0005-0000-0000-000004170000}"/>
    <cellStyle name="Prozent 6 10 3" xfId="10425" xr:uid="{00000000-0005-0000-0000-000005170000}"/>
    <cellStyle name="Prozent 6 10 3 2" xfId="21721" xr:uid="{00000000-0005-0000-0000-000006170000}"/>
    <cellStyle name="Prozent 6 10 3 2 2" xfId="55609" xr:uid="{00000000-0005-0000-0000-000007170000}"/>
    <cellStyle name="Prozent 6 10 3 3" xfId="44313" xr:uid="{00000000-0005-0000-0000-000008170000}"/>
    <cellStyle name="Prozent 6 10 3 4" xfId="33017" xr:uid="{00000000-0005-0000-0000-000009170000}"/>
    <cellStyle name="Prozent 6 10 4" xfId="16073" xr:uid="{00000000-0005-0000-0000-00000A170000}"/>
    <cellStyle name="Prozent 6 10 4 2" xfId="49961" xr:uid="{00000000-0005-0000-0000-00000B170000}"/>
    <cellStyle name="Prozent 6 10 5" xfId="38665" xr:uid="{00000000-0005-0000-0000-00000C170000}"/>
    <cellStyle name="Prozent 6 10 6" xfId="27369" xr:uid="{00000000-0005-0000-0000-00000D170000}"/>
    <cellStyle name="Prozent 6 11" xfId="3409" xr:uid="{00000000-0005-0000-0000-00000E170000}"/>
    <cellStyle name="Prozent 6 11 2" xfId="6524" xr:uid="{00000000-0005-0000-0000-00000F170000}"/>
    <cellStyle name="Prozent 6 11 2 2" xfId="12173" xr:uid="{00000000-0005-0000-0000-000010170000}"/>
    <cellStyle name="Prozent 6 11 2 2 2" xfId="23469" xr:uid="{00000000-0005-0000-0000-000011170000}"/>
    <cellStyle name="Prozent 6 11 2 2 2 2" xfId="57357" xr:uid="{00000000-0005-0000-0000-000012170000}"/>
    <cellStyle name="Prozent 6 11 2 2 3" xfId="46061" xr:uid="{00000000-0005-0000-0000-000013170000}"/>
    <cellStyle name="Prozent 6 11 2 2 4" xfId="34765" xr:uid="{00000000-0005-0000-0000-000014170000}"/>
    <cellStyle name="Prozent 6 11 2 3" xfId="17821" xr:uid="{00000000-0005-0000-0000-000015170000}"/>
    <cellStyle name="Prozent 6 11 2 3 2" xfId="51709" xr:uid="{00000000-0005-0000-0000-000016170000}"/>
    <cellStyle name="Prozent 6 11 2 4" xfId="40413" xr:uid="{00000000-0005-0000-0000-000017170000}"/>
    <cellStyle name="Prozent 6 11 2 5" xfId="29117" xr:uid="{00000000-0005-0000-0000-000018170000}"/>
    <cellStyle name="Prozent 6 11 3" xfId="9349" xr:uid="{00000000-0005-0000-0000-000019170000}"/>
    <cellStyle name="Prozent 6 11 3 2" xfId="20645" xr:uid="{00000000-0005-0000-0000-00001A170000}"/>
    <cellStyle name="Prozent 6 11 3 2 2" xfId="54533" xr:uid="{00000000-0005-0000-0000-00001B170000}"/>
    <cellStyle name="Prozent 6 11 3 3" xfId="43237" xr:uid="{00000000-0005-0000-0000-00001C170000}"/>
    <cellStyle name="Prozent 6 11 3 4" xfId="31941" xr:uid="{00000000-0005-0000-0000-00001D170000}"/>
    <cellStyle name="Prozent 6 11 4" xfId="14997" xr:uid="{00000000-0005-0000-0000-00001E170000}"/>
    <cellStyle name="Prozent 6 11 4 2" xfId="48885" xr:uid="{00000000-0005-0000-0000-00001F170000}"/>
    <cellStyle name="Prozent 6 11 5" xfId="37589" xr:uid="{00000000-0005-0000-0000-000020170000}"/>
    <cellStyle name="Prozent 6 11 6" xfId="26293" xr:uid="{00000000-0005-0000-0000-000021170000}"/>
    <cellStyle name="Prozent 6 12" xfId="5509" xr:uid="{00000000-0005-0000-0000-000022170000}"/>
    <cellStyle name="Prozent 6 12 2" xfId="11159" xr:uid="{00000000-0005-0000-0000-000023170000}"/>
    <cellStyle name="Prozent 6 12 2 2" xfId="22455" xr:uid="{00000000-0005-0000-0000-000024170000}"/>
    <cellStyle name="Prozent 6 12 2 2 2" xfId="56343" xr:uid="{00000000-0005-0000-0000-000025170000}"/>
    <cellStyle name="Prozent 6 12 2 3" xfId="45047" xr:uid="{00000000-0005-0000-0000-000026170000}"/>
    <cellStyle name="Prozent 6 12 2 4" xfId="33751" xr:uid="{00000000-0005-0000-0000-000027170000}"/>
    <cellStyle name="Prozent 6 12 3" xfId="16807" xr:uid="{00000000-0005-0000-0000-000028170000}"/>
    <cellStyle name="Prozent 6 12 3 2" xfId="50695" xr:uid="{00000000-0005-0000-0000-000029170000}"/>
    <cellStyle name="Prozent 6 12 4" xfId="39399" xr:uid="{00000000-0005-0000-0000-00002A170000}"/>
    <cellStyle name="Prozent 6 12 5" xfId="28103" xr:uid="{00000000-0005-0000-0000-00002B170000}"/>
    <cellStyle name="Prozent 6 13" xfId="8335" xr:uid="{00000000-0005-0000-0000-00002C170000}"/>
    <cellStyle name="Prozent 6 13 2" xfId="19631" xr:uid="{00000000-0005-0000-0000-00002D170000}"/>
    <cellStyle name="Prozent 6 13 2 2" xfId="53519" xr:uid="{00000000-0005-0000-0000-00002E170000}"/>
    <cellStyle name="Prozent 6 13 3" xfId="42223" xr:uid="{00000000-0005-0000-0000-00002F170000}"/>
    <cellStyle name="Prozent 6 13 4" xfId="30927" xr:uid="{00000000-0005-0000-0000-000030170000}"/>
    <cellStyle name="Prozent 6 14" xfId="13983" xr:uid="{00000000-0005-0000-0000-000031170000}"/>
    <cellStyle name="Prozent 6 14 2" xfId="47871" xr:uid="{00000000-0005-0000-0000-000032170000}"/>
    <cellStyle name="Prozent 6 15" xfId="36575" xr:uid="{00000000-0005-0000-0000-000033170000}"/>
    <cellStyle name="Prozent 6 16" xfId="25279" xr:uid="{00000000-0005-0000-0000-000034170000}"/>
    <cellStyle name="Prozent 6 2" xfId="332" xr:uid="{00000000-0005-0000-0000-000035170000}"/>
    <cellStyle name="Prozent 6 2 10" xfId="8380" xr:uid="{00000000-0005-0000-0000-000036170000}"/>
    <cellStyle name="Prozent 6 2 10 2" xfId="19676" xr:uid="{00000000-0005-0000-0000-000037170000}"/>
    <cellStyle name="Prozent 6 2 10 2 2" xfId="53564" xr:uid="{00000000-0005-0000-0000-000038170000}"/>
    <cellStyle name="Prozent 6 2 10 3" xfId="42268" xr:uid="{00000000-0005-0000-0000-000039170000}"/>
    <cellStyle name="Prozent 6 2 10 4" xfId="30972" xr:uid="{00000000-0005-0000-0000-00003A170000}"/>
    <cellStyle name="Prozent 6 2 11" xfId="14028" xr:uid="{00000000-0005-0000-0000-00003B170000}"/>
    <cellStyle name="Prozent 6 2 11 2" xfId="47916" xr:uid="{00000000-0005-0000-0000-00003C170000}"/>
    <cellStyle name="Prozent 6 2 12" xfId="36620" xr:uid="{00000000-0005-0000-0000-00003D170000}"/>
    <cellStyle name="Prozent 6 2 13" xfId="25324" xr:uid="{00000000-0005-0000-0000-00003E170000}"/>
    <cellStyle name="Prozent 6 2 2" xfId="1643" xr:uid="{00000000-0005-0000-0000-00003F170000}"/>
    <cellStyle name="Prozent 6 2 2 10" xfId="14161" xr:uid="{00000000-0005-0000-0000-000040170000}"/>
    <cellStyle name="Prozent 6 2 2 10 2" xfId="48049" xr:uid="{00000000-0005-0000-0000-000041170000}"/>
    <cellStyle name="Prozent 6 2 2 11" xfId="36753" xr:uid="{00000000-0005-0000-0000-000042170000}"/>
    <cellStyle name="Prozent 6 2 2 12" xfId="25457" xr:uid="{00000000-0005-0000-0000-000043170000}"/>
    <cellStyle name="Prozent 6 2 2 2" xfId="2803" xr:uid="{00000000-0005-0000-0000-000044170000}"/>
    <cellStyle name="Prozent 6 2 2 2 2" xfId="3305" xr:uid="{00000000-0005-0000-0000-000045170000}"/>
    <cellStyle name="Prozent 6 2 2 2 2 2" xfId="6433" xr:uid="{00000000-0005-0000-0000-000046170000}"/>
    <cellStyle name="Prozent 6 2 2 2 2 2 2" xfId="12083" xr:uid="{00000000-0005-0000-0000-000047170000}"/>
    <cellStyle name="Prozent 6 2 2 2 2 2 2 2" xfId="23379" xr:uid="{00000000-0005-0000-0000-000048170000}"/>
    <cellStyle name="Prozent 6 2 2 2 2 2 2 2 2" xfId="57267" xr:uid="{00000000-0005-0000-0000-000049170000}"/>
    <cellStyle name="Prozent 6 2 2 2 2 2 2 3" xfId="45971" xr:uid="{00000000-0005-0000-0000-00004A170000}"/>
    <cellStyle name="Prozent 6 2 2 2 2 2 2 4" xfId="34675" xr:uid="{00000000-0005-0000-0000-00004B170000}"/>
    <cellStyle name="Prozent 6 2 2 2 2 2 3" xfId="17731" xr:uid="{00000000-0005-0000-0000-00004C170000}"/>
    <cellStyle name="Prozent 6 2 2 2 2 2 3 2" xfId="51619" xr:uid="{00000000-0005-0000-0000-00004D170000}"/>
    <cellStyle name="Prozent 6 2 2 2 2 2 4" xfId="40323" xr:uid="{00000000-0005-0000-0000-00004E170000}"/>
    <cellStyle name="Prozent 6 2 2 2 2 2 5" xfId="29027" xr:uid="{00000000-0005-0000-0000-00004F170000}"/>
    <cellStyle name="Prozent 6 2 2 2 2 3" xfId="9259" xr:uid="{00000000-0005-0000-0000-000050170000}"/>
    <cellStyle name="Prozent 6 2 2 2 2 3 2" xfId="20555" xr:uid="{00000000-0005-0000-0000-000051170000}"/>
    <cellStyle name="Prozent 6 2 2 2 2 3 2 2" xfId="54443" xr:uid="{00000000-0005-0000-0000-000052170000}"/>
    <cellStyle name="Prozent 6 2 2 2 2 3 3" xfId="43147" xr:uid="{00000000-0005-0000-0000-000053170000}"/>
    <cellStyle name="Prozent 6 2 2 2 2 3 4" xfId="31851" xr:uid="{00000000-0005-0000-0000-000054170000}"/>
    <cellStyle name="Prozent 6 2 2 2 2 4" xfId="14907" xr:uid="{00000000-0005-0000-0000-000055170000}"/>
    <cellStyle name="Prozent 6 2 2 2 2 4 2" xfId="48795" xr:uid="{00000000-0005-0000-0000-000056170000}"/>
    <cellStyle name="Prozent 6 2 2 2 2 5" xfId="37499" xr:uid="{00000000-0005-0000-0000-000057170000}"/>
    <cellStyle name="Prozent 6 2 2 2 2 6" xfId="26203" xr:uid="{00000000-0005-0000-0000-000058170000}"/>
    <cellStyle name="Prozent 6 2 2 2 3" xfId="4224" xr:uid="{00000000-0005-0000-0000-000059170000}"/>
    <cellStyle name="Prozent 6 2 2 2 4" xfId="5933" xr:uid="{00000000-0005-0000-0000-00005A170000}"/>
    <cellStyle name="Prozent 6 2 2 2 4 2" xfId="11583" xr:uid="{00000000-0005-0000-0000-00005B170000}"/>
    <cellStyle name="Prozent 6 2 2 2 4 2 2" xfId="22879" xr:uid="{00000000-0005-0000-0000-00005C170000}"/>
    <cellStyle name="Prozent 6 2 2 2 4 2 2 2" xfId="56767" xr:uid="{00000000-0005-0000-0000-00005D170000}"/>
    <cellStyle name="Prozent 6 2 2 2 4 2 3" xfId="45471" xr:uid="{00000000-0005-0000-0000-00005E170000}"/>
    <cellStyle name="Prozent 6 2 2 2 4 2 4" xfId="34175" xr:uid="{00000000-0005-0000-0000-00005F170000}"/>
    <cellStyle name="Prozent 6 2 2 2 4 3" xfId="17231" xr:uid="{00000000-0005-0000-0000-000060170000}"/>
    <cellStyle name="Prozent 6 2 2 2 4 3 2" xfId="51119" xr:uid="{00000000-0005-0000-0000-000061170000}"/>
    <cellStyle name="Prozent 6 2 2 2 4 4" xfId="39823" xr:uid="{00000000-0005-0000-0000-000062170000}"/>
    <cellStyle name="Prozent 6 2 2 2 4 5" xfId="28527" xr:uid="{00000000-0005-0000-0000-000063170000}"/>
    <cellStyle name="Prozent 6 2 2 2 5" xfId="8759" xr:uid="{00000000-0005-0000-0000-000064170000}"/>
    <cellStyle name="Prozent 6 2 2 2 5 2" xfId="20055" xr:uid="{00000000-0005-0000-0000-000065170000}"/>
    <cellStyle name="Prozent 6 2 2 2 5 2 2" xfId="53943" xr:uid="{00000000-0005-0000-0000-000066170000}"/>
    <cellStyle name="Prozent 6 2 2 2 5 3" xfId="42647" xr:uid="{00000000-0005-0000-0000-000067170000}"/>
    <cellStyle name="Prozent 6 2 2 2 5 4" xfId="31351" xr:uid="{00000000-0005-0000-0000-000068170000}"/>
    <cellStyle name="Prozent 6 2 2 2 6" xfId="14407" xr:uid="{00000000-0005-0000-0000-000069170000}"/>
    <cellStyle name="Prozent 6 2 2 2 6 2" xfId="48295" xr:uid="{00000000-0005-0000-0000-00006A170000}"/>
    <cellStyle name="Prozent 6 2 2 2 7" xfId="36999" xr:uid="{00000000-0005-0000-0000-00006B170000}"/>
    <cellStyle name="Prozent 6 2 2 2 8" xfId="25703" xr:uid="{00000000-0005-0000-0000-00006C170000}"/>
    <cellStyle name="Prozent 6 2 2 3" xfId="3059" xr:uid="{00000000-0005-0000-0000-00006D170000}"/>
    <cellStyle name="Prozent 6 2 2 3 2" xfId="4225" xr:uid="{00000000-0005-0000-0000-00006E170000}"/>
    <cellStyle name="Prozent 6 2 2 3 3" xfId="6187" xr:uid="{00000000-0005-0000-0000-00006F170000}"/>
    <cellStyle name="Prozent 6 2 2 3 3 2" xfId="11837" xr:uid="{00000000-0005-0000-0000-000070170000}"/>
    <cellStyle name="Prozent 6 2 2 3 3 2 2" xfId="23133" xr:uid="{00000000-0005-0000-0000-000071170000}"/>
    <cellStyle name="Prozent 6 2 2 3 3 2 2 2" xfId="57021" xr:uid="{00000000-0005-0000-0000-000072170000}"/>
    <cellStyle name="Prozent 6 2 2 3 3 2 3" xfId="45725" xr:uid="{00000000-0005-0000-0000-000073170000}"/>
    <cellStyle name="Prozent 6 2 2 3 3 2 4" xfId="34429" xr:uid="{00000000-0005-0000-0000-000074170000}"/>
    <cellStyle name="Prozent 6 2 2 3 3 3" xfId="17485" xr:uid="{00000000-0005-0000-0000-000075170000}"/>
    <cellStyle name="Prozent 6 2 2 3 3 3 2" xfId="51373" xr:uid="{00000000-0005-0000-0000-000076170000}"/>
    <cellStyle name="Prozent 6 2 2 3 3 4" xfId="40077" xr:uid="{00000000-0005-0000-0000-000077170000}"/>
    <cellStyle name="Prozent 6 2 2 3 3 5" xfId="28781" xr:uid="{00000000-0005-0000-0000-000078170000}"/>
    <cellStyle name="Prozent 6 2 2 3 4" xfId="9013" xr:uid="{00000000-0005-0000-0000-000079170000}"/>
    <cellStyle name="Prozent 6 2 2 3 4 2" xfId="20309" xr:uid="{00000000-0005-0000-0000-00007A170000}"/>
    <cellStyle name="Prozent 6 2 2 3 4 2 2" xfId="54197" xr:uid="{00000000-0005-0000-0000-00007B170000}"/>
    <cellStyle name="Prozent 6 2 2 3 4 3" xfId="42901" xr:uid="{00000000-0005-0000-0000-00007C170000}"/>
    <cellStyle name="Prozent 6 2 2 3 4 4" xfId="31605" xr:uid="{00000000-0005-0000-0000-00007D170000}"/>
    <cellStyle name="Prozent 6 2 2 3 5" xfId="14661" xr:uid="{00000000-0005-0000-0000-00007E170000}"/>
    <cellStyle name="Prozent 6 2 2 3 5 2" xfId="48549" xr:uid="{00000000-0005-0000-0000-00007F170000}"/>
    <cellStyle name="Prozent 6 2 2 3 6" xfId="37253" xr:uid="{00000000-0005-0000-0000-000080170000}"/>
    <cellStyle name="Prozent 6 2 2 3 7" xfId="25957" xr:uid="{00000000-0005-0000-0000-000081170000}"/>
    <cellStyle name="Prozent 6 2 2 4" xfId="4223" xr:uid="{00000000-0005-0000-0000-000082170000}"/>
    <cellStyle name="Prozent 6 2 2 5" xfId="3917" xr:uid="{00000000-0005-0000-0000-000083170000}"/>
    <cellStyle name="Prozent 6 2 2 5 2" xfId="7028" xr:uid="{00000000-0005-0000-0000-000084170000}"/>
    <cellStyle name="Prozent 6 2 2 5 2 2" xfId="12677" xr:uid="{00000000-0005-0000-0000-000085170000}"/>
    <cellStyle name="Prozent 6 2 2 5 2 2 2" xfId="23973" xr:uid="{00000000-0005-0000-0000-000086170000}"/>
    <cellStyle name="Prozent 6 2 2 5 2 2 2 2" xfId="57861" xr:uid="{00000000-0005-0000-0000-000087170000}"/>
    <cellStyle name="Prozent 6 2 2 5 2 2 3" xfId="46565" xr:uid="{00000000-0005-0000-0000-000088170000}"/>
    <cellStyle name="Prozent 6 2 2 5 2 2 4" xfId="35269" xr:uid="{00000000-0005-0000-0000-000089170000}"/>
    <cellStyle name="Prozent 6 2 2 5 2 3" xfId="18325" xr:uid="{00000000-0005-0000-0000-00008A170000}"/>
    <cellStyle name="Prozent 6 2 2 5 2 3 2" xfId="52213" xr:uid="{00000000-0005-0000-0000-00008B170000}"/>
    <cellStyle name="Prozent 6 2 2 5 2 4" xfId="40917" xr:uid="{00000000-0005-0000-0000-00008C170000}"/>
    <cellStyle name="Prozent 6 2 2 5 2 5" xfId="29621" xr:uid="{00000000-0005-0000-0000-00008D170000}"/>
    <cellStyle name="Prozent 6 2 2 5 3" xfId="9853" xr:uid="{00000000-0005-0000-0000-00008E170000}"/>
    <cellStyle name="Prozent 6 2 2 5 3 2" xfId="21149" xr:uid="{00000000-0005-0000-0000-00008F170000}"/>
    <cellStyle name="Prozent 6 2 2 5 3 2 2" xfId="55037" xr:uid="{00000000-0005-0000-0000-000090170000}"/>
    <cellStyle name="Prozent 6 2 2 5 3 3" xfId="43741" xr:uid="{00000000-0005-0000-0000-000091170000}"/>
    <cellStyle name="Prozent 6 2 2 5 3 4" xfId="32445" xr:uid="{00000000-0005-0000-0000-000092170000}"/>
    <cellStyle name="Prozent 6 2 2 5 4" xfId="15501" xr:uid="{00000000-0005-0000-0000-000093170000}"/>
    <cellStyle name="Prozent 6 2 2 5 4 2" xfId="49389" xr:uid="{00000000-0005-0000-0000-000094170000}"/>
    <cellStyle name="Prozent 6 2 2 5 5" xfId="38093" xr:uid="{00000000-0005-0000-0000-000095170000}"/>
    <cellStyle name="Prozent 6 2 2 5 6" xfId="26797" xr:uid="{00000000-0005-0000-0000-000096170000}"/>
    <cellStyle name="Prozent 6 2 2 6" xfId="4975" xr:uid="{00000000-0005-0000-0000-000097170000}"/>
    <cellStyle name="Prozent 6 2 2 6 2" xfId="7801" xr:uid="{00000000-0005-0000-0000-000098170000}"/>
    <cellStyle name="Prozent 6 2 2 6 2 2" xfId="13450" xr:uid="{00000000-0005-0000-0000-000099170000}"/>
    <cellStyle name="Prozent 6 2 2 6 2 2 2" xfId="24746" xr:uid="{00000000-0005-0000-0000-00009A170000}"/>
    <cellStyle name="Prozent 6 2 2 6 2 2 2 2" xfId="58634" xr:uid="{00000000-0005-0000-0000-00009B170000}"/>
    <cellStyle name="Prozent 6 2 2 6 2 2 3" xfId="47338" xr:uid="{00000000-0005-0000-0000-00009C170000}"/>
    <cellStyle name="Prozent 6 2 2 6 2 2 4" xfId="36042" xr:uid="{00000000-0005-0000-0000-00009D170000}"/>
    <cellStyle name="Prozent 6 2 2 6 2 3" xfId="19098" xr:uid="{00000000-0005-0000-0000-00009E170000}"/>
    <cellStyle name="Prozent 6 2 2 6 2 3 2" xfId="52986" xr:uid="{00000000-0005-0000-0000-00009F170000}"/>
    <cellStyle name="Prozent 6 2 2 6 2 4" xfId="41690" xr:uid="{00000000-0005-0000-0000-0000A0170000}"/>
    <cellStyle name="Prozent 6 2 2 6 2 5" xfId="30394" xr:uid="{00000000-0005-0000-0000-0000A1170000}"/>
    <cellStyle name="Prozent 6 2 2 6 3" xfId="10626" xr:uid="{00000000-0005-0000-0000-0000A2170000}"/>
    <cellStyle name="Prozent 6 2 2 6 3 2" xfId="21922" xr:uid="{00000000-0005-0000-0000-0000A3170000}"/>
    <cellStyle name="Prozent 6 2 2 6 3 2 2" xfId="55810" xr:uid="{00000000-0005-0000-0000-0000A4170000}"/>
    <cellStyle name="Prozent 6 2 2 6 3 3" xfId="44514" xr:uid="{00000000-0005-0000-0000-0000A5170000}"/>
    <cellStyle name="Prozent 6 2 2 6 3 4" xfId="33218" xr:uid="{00000000-0005-0000-0000-0000A6170000}"/>
    <cellStyle name="Prozent 6 2 2 6 4" xfId="16274" xr:uid="{00000000-0005-0000-0000-0000A7170000}"/>
    <cellStyle name="Prozent 6 2 2 6 4 2" xfId="50162" xr:uid="{00000000-0005-0000-0000-0000A8170000}"/>
    <cellStyle name="Prozent 6 2 2 6 5" xfId="38866" xr:uid="{00000000-0005-0000-0000-0000A9170000}"/>
    <cellStyle name="Prozent 6 2 2 6 6" xfId="27570" xr:uid="{00000000-0005-0000-0000-0000AA170000}"/>
    <cellStyle name="Prozent 6 2 2 7" xfId="3625" xr:uid="{00000000-0005-0000-0000-0000AB170000}"/>
    <cellStyle name="Prozent 6 2 2 7 2" xfId="6738" xr:uid="{00000000-0005-0000-0000-0000AC170000}"/>
    <cellStyle name="Prozent 6 2 2 7 2 2" xfId="12387" xr:uid="{00000000-0005-0000-0000-0000AD170000}"/>
    <cellStyle name="Prozent 6 2 2 7 2 2 2" xfId="23683" xr:uid="{00000000-0005-0000-0000-0000AE170000}"/>
    <cellStyle name="Prozent 6 2 2 7 2 2 2 2" xfId="57571" xr:uid="{00000000-0005-0000-0000-0000AF170000}"/>
    <cellStyle name="Prozent 6 2 2 7 2 2 3" xfId="46275" xr:uid="{00000000-0005-0000-0000-0000B0170000}"/>
    <cellStyle name="Prozent 6 2 2 7 2 2 4" xfId="34979" xr:uid="{00000000-0005-0000-0000-0000B1170000}"/>
    <cellStyle name="Prozent 6 2 2 7 2 3" xfId="18035" xr:uid="{00000000-0005-0000-0000-0000B2170000}"/>
    <cellStyle name="Prozent 6 2 2 7 2 3 2" xfId="51923" xr:uid="{00000000-0005-0000-0000-0000B3170000}"/>
    <cellStyle name="Prozent 6 2 2 7 2 4" xfId="40627" xr:uid="{00000000-0005-0000-0000-0000B4170000}"/>
    <cellStyle name="Prozent 6 2 2 7 2 5" xfId="29331" xr:uid="{00000000-0005-0000-0000-0000B5170000}"/>
    <cellStyle name="Prozent 6 2 2 7 3" xfId="9563" xr:uid="{00000000-0005-0000-0000-0000B6170000}"/>
    <cellStyle name="Prozent 6 2 2 7 3 2" xfId="20859" xr:uid="{00000000-0005-0000-0000-0000B7170000}"/>
    <cellStyle name="Prozent 6 2 2 7 3 2 2" xfId="54747" xr:uid="{00000000-0005-0000-0000-0000B8170000}"/>
    <cellStyle name="Prozent 6 2 2 7 3 3" xfId="43451" xr:uid="{00000000-0005-0000-0000-0000B9170000}"/>
    <cellStyle name="Prozent 6 2 2 7 3 4" xfId="32155" xr:uid="{00000000-0005-0000-0000-0000BA170000}"/>
    <cellStyle name="Prozent 6 2 2 7 4" xfId="15211" xr:uid="{00000000-0005-0000-0000-0000BB170000}"/>
    <cellStyle name="Prozent 6 2 2 7 4 2" xfId="49099" xr:uid="{00000000-0005-0000-0000-0000BC170000}"/>
    <cellStyle name="Prozent 6 2 2 7 5" xfId="37803" xr:uid="{00000000-0005-0000-0000-0000BD170000}"/>
    <cellStyle name="Prozent 6 2 2 7 6" xfId="26507" xr:uid="{00000000-0005-0000-0000-0000BE170000}"/>
    <cellStyle name="Prozent 6 2 2 8" xfId="5687" xr:uid="{00000000-0005-0000-0000-0000BF170000}"/>
    <cellStyle name="Prozent 6 2 2 8 2" xfId="11337" xr:uid="{00000000-0005-0000-0000-0000C0170000}"/>
    <cellStyle name="Prozent 6 2 2 8 2 2" xfId="22633" xr:uid="{00000000-0005-0000-0000-0000C1170000}"/>
    <cellStyle name="Prozent 6 2 2 8 2 2 2" xfId="56521" xr:uid="{00000000-0005-0000-0000-0000C2170000}"/>
    <cellStyle name="Prozent 6 2 2 8 2 3" xfId="45225" xr:uid="{00000000-0005-0000-0000-0000C3170000}"/>
    <cellStyle name="Prozent 6 2 2 8 2 4" xfId="33929" xr:uid="{00000000-0005-0000-0000-0000C4170000}"/>
    <cellStyle name="Prozent 6 2 2 8 3" xfId="16985" xr:uid="{00000000-0005-0000-0000-0000C5170000}"/>
    <cellStyle name="Prozent 6 2 2 8 3 2" xfId="50873" xr:uid="{00000000-0005-0000-0000-0000C6170000}"/>
    <cellStyle name="Prozent 6 2 2 8 4" xfId="39577" xr:uid="{00000000-0005-0000-0000-0000C7170000}"/>
    <cellStyle name="Prozent 6 2 2 8 5" xfId="28281" xr:uid="{00000000-0005-0000-0000-0000C8170000}"/>
    <cellStyle name="Prozent 6 2 2 9" xfId="8513" xr:uid="{00000000-0005-0000-0000-0000C9170000}"/>
    <cellStyle name="Prozent 6 2 2 9 2" xfId="19809" xr:uid="{00000000-0005-0000-0000-0000CA170000}"/>
    <cellStyle name="Prozent 6 2 2 9 2 2" xfId="53697" xr:uid="{00000000-0005-0000-0000-0000CB170000}"/>
    <cellStyle name="Prozent 6 2 2 9 3" xfId="42401" xr:uid="{00000000-0005-0000-0000-0000CC170000}"/>
    <cellStyle name="Prozent 6 2 2 9 4" xfId="31105" xr:uid="{00000000-0005-0000-0000-0000CD170000}"/>
    <cellStyle name="Prozent 6 2 3" xfId="2671" xr:uid="{00000000-0005-0000-0000-0000CE170000}"/>
    <cellStyle name="Prozent 6 2 3 10" xfId="25571" xr:uid="{00000000-0005-0000-0000-0000CF170000}"/>
    <cellStyle name="Prozent 6 2 3 2" xfId="3173" xr:uid="{00000000-0005-0000-0000-0000D0170000}"/>
    <cellStyle name="Prozent 6 2 3 2 2" xfId="4226" xr:uid="{00000000-0005-0000-0000-0000D1170000}"/>
    <cellStyle name="Prozent 6 2 3 2 3" xfId="6301" xr:uid="{00000000-0005-0000-0000-0000D2170000}"/>
    <cellStyle name="Prozent 6 2 3 2 3 2" xfId="11951" xr:uid="{00000000-0005-0000-0000-0000D3170000}"/>
    <cellStyle name="Prozent 6 2 3 2 3 2 2" xfId="23247" xr:uid="{00000000-0005-0000-0000-0000D4170000}"/>
    <cellStyle name="Prozent 6 2 3 2 3 2 2 2" xfId="57135" xr:uid="{00000000-0005-0000-0000-0000D5170000}"/>
    <cellStyle name="Prozent 6 2 3 2 3 2 3" xfId="45839" xr:uid="{00000000-0005-0000-0000-0000D6170000}"/>
    <cellStyle name="Prozent 6 2 3 2 3 2 4" xfId="34543" xr:uid="{00000000-0005-0000-0000-0000D7170000}"/>
    <cellStyle name="Prozent 6 2 3 2 3 3" xfId="17599" xr:uid="{00000000-0005-0000-0000-0000D8170000}"/>
    <cellStyle name="Prozent 6 2 3 2 3 3 2" xfId="51487" xr:uid="{00000000-0005-0000-0000-0000D9170000}"/>
    <cellStyle name="Prozent 6 2 3 2 3 4" xfId="40191" xr:uid="{00000000-0005-0000-0000-0000DA170000}"/>
    <cellStyle name="Prozent 6 2 3 2 3 5" xfId="28895" xr:uid="{00000000-0005-0000-0000-0000DB170000}"/>
    <cellStyle name="Prozent 6 2 3 2 4" xfId="9127" xr:uid="{00000000-0005-0000-0000-0000DC170000}"/>
    <cellStyle name="Prozent 6 2 3 2 4 2" xfId="20423" xr:uid="{00000000-0005-0000-0000-0000DD170000}"/>
    <cellStyle name="Prozent 6 2 3 2 4 2 2" xfId="54311" xr:uid="{00000000-0005-0000-0000-0000DE170000}"/>
    <cellStyle name="Prozent 6 2 3 2 4 3" xfId="43015" xr:uid="{00000000-0005-0000-0000-0000DF170000}"/>
    <cellStyle name="Prozent 6 2 3 2 4 4" xfId="31719" xr:uid="{00000000-0005-0000-0000-0000E0170000}"/>
    <cellStyle name="Prozent 6 2 3 2 5" xfId="14775" xr:uid="{00000000-0005-0000-0000-0000E1170000}"/>
    <cellStyle name="Prozent 6 2 3 2 5 2" xfId="48663" xr:uid="{00000000-0005-0000-0000-0000E2170000}"/>
    <cellStyle name="Prozent 6 2 3 2 6" xfId="37367" xr:uid="{00000000-0005-0000-0000-0000E3170000}"/>
    <cellStyle name="Prozent 6 2 3 2 7" xfId="26071" xr:uid="{00000000-0005-0000-0000-0000E4170000}"/>
    <cellStyle name="Prozent 6 2 3 3" xfId="3807" xr:uid="{00000000-0005-0000-0000-0000E5170000}"/>
    <cellStyle name="Prozent 6 2 3 3 2" xfId="6918" xr:uid="{00000000-0005-0000-0000-0000E6170000}"/>
    <cellStyle name="Prozent 6 2 3 3 2 2" xfId="12567" xr:uid="{00000000-0005-0000-0000-0000E7170000}"/>
    <cellStyle name="Prozent 6 2 3 3 2 2 2" xfId="23863" xr:uid="{00000000-0005-0000-0000-0000E8170000}"/>
    <cellStyle name="Prozent 6 2 3 3 2 2 2 2" xfId="57751" xr:uid="{00000000-0005-0000-0000-0000E9170000}"/>
    <cellStyle name="Prozent 6 2 3 3 2 2 3" xfId="46455" xr:uid="{00000000-0005-0000-0000-0000EA170000}"/>
    <cellStyle name="Prozent 6 2 3 3 2 2 4" xfId="35159" xr:uid="{00000000-0005-0000-0000-0000EB170000}"/>
    <cellStyle name="Prozent 6 2 3 3 2 3" xfId="18215" xr:uid="{00000000-0005-0000-0000-0000EC170000}"/>
    <cellStyle name="Prozent 6 2 3 3 2 3 2" xfId="52103" xr:uid="{00000000-0005-0000-0000-0000ED170000}"/>
    <cellStyle name="Prozent 6 2 3 3 2 4" xfId="40807" xr:uid="{00000000-0005-0000-0000-0000EE170000}"/>
    <cellStyle name="Prozent 6 2 3 3 2 5" xfId="29511" xr:uid="{00000000-0005-0000-0000-0000EF170000}"/>
    <cellStyle name="Prozent 6 2 3 3 3" xfId="9743" xr:uid="{00000000-0005-0000-0000-0000F0170000}"/>
    <cellStyle name="Prozent 6 2 3 3 3 2" xfId="21039" xr:uid="{00000000-0005-0000-0000-0000F1170000}"/>
    <cellStyle name="Prozent 6 2 3 3 3 2 2" xfId="54927" xr:uid="{00000000-0005-0000-0000-0000F2170000}"/>
    <cellStyle name="Prozent 6 2 3 3 3 3" xfId="43631" xr:uid="{00000000-0005-0000-0000-0000F3170000}"/>
    <cellStyle name="Prozent 6 2 3 3 3 4" xfId="32335" xr:uid="{00000000-0005-0000-0000-0000F4170000}"/>
    <cellStyle name="Prozent 6 2 3 3 4" xfId="15391" xr:uid="{00000000-0005-0000-0000-0000F5170000}"/>
    <cellStyle name="Prozent 6 2 3 3 4 2" xfId="49279" xr:uid="{00000000-0005-0000-0000-0000F6170000}"/>
    <cellStyle name="Prozent 6 2 3 3 5" xfId="37983" xr:uid="{00000000-0005-0000-0000-0000F7170000}"/>
    <cellStyle name="Prozent 6 2 3 3 6" xfId="26687" xr:uid="{00000000-0005-0000-0000-0000F8170000}"/>
    <cellStyle name="Prozent 6 2 3 4" xfId="4865" xr:uid="{00000000-0005-0000-0000-0000F9170000}"/>
    <cellStyle name="Prozent 6 2 3 4 2" xfId="7691" xr:uid="{00000000-0005-0000-0000-0000FA170000}"/>
    <cellStyle name="Prozent 6 2 3 4 2 2" xfId="13340" xr:uid="{00000000-0005-0000-0000-0000FB170000}"/>
    <cellStyle name="Prozent 6 2 3 4 2 2 2" xfId="24636" xr:uid="{00000000-0005-0000-0000-0000FC170000}"/>
    <cellStyle name="Prozent 6 2 3 4 2 2 2 2" xfId="58524" xr:uid="{00000000-0005-0000-0000-0000FD170000}"/>
    <cellStyle name="Prozent 6 2 3 4 2 2 3" xfId="47228" xr:uid="{00000000-0005-0000-0000-0000FE170000}"/>
    <cellStyle name="Prozent 6 2 3 4 2 2 4" xfId="35932" xr:uid="{00000000-0005-0000-0000-0000FF170000}"/>
    <cellStyle name="Prozent 6 2 3 4 2 3" xfId="18988" xr:uid="{00000000-0005-0000-0000-000000180000}"/>
    <cellStyle name="Prozent 6 2 3 4 2 3 2" xfId="52876" xr:uid="{00000000-0005-0000-0000-000001180000}"/>
    <cellStyle name="Prozent 6 2 3 4 2 4" xfId="41580" xr:uid="{00000000-0005-0000-0000-000002180000}"/>
    <cellStyle name="Prozent 6 2 3 4 2 5" xfId="30284" xr:uid="{00000000-0005-0000-0000-000003180000}"/>
    <cellStyle name="Prozent 6 2 3 4 3" xfId="10516" xr:uid="{00000000-0005-0000-0000-000004180000}"/>
    <cellStyle name="Prozent 6 2 3 4 3 2" xfId="21812" xr:uid="{00000000-0005-0000-0000-000005180000}"/>
    <cellStyle name="Prozent 6 2 3 4 3 2 2" xfId="55700" xr:uid="{00000000-0005-0000-0000-000006180000}"/>
    <cellStyle name="Prozent 6 2 3 4 3 3" xfId="44404" xr:uid="{00000000-0005-0000-0000-000007180000}"/>
    <cellStyle name="Prozent 6 2 3 4 3 4" xfId="33108" xr:uid="{00000000-0005-0000-0000-000008180000}"/>
    <cellStyle name="Prozent 6 2 3 4 4" xfId="16164" xr:uid="{00000000-0005-0000-0000-000009180000}"/>
    <cellStyle name="Prozent 6 2 3 4 4 2" xfId="50052" xr:uid="{00000000-0005-0000-0000-00000A180000}"/>
    <cellStyle name="Prozent 6 2 3 4 5" xfId="38756" xr:uid="{00000000-0005-0000-0000-00000B180000}"/>
    <cellStyle name="Prozent 6 2 3 4 6" xfId="27460" xr:uid="{00000000-0005-0000-0000-00000C180000}"/>
    <cellStyle name="Prozent 6 2 3 5" xfId="3512" xr:uid="{00000000-0005-0000-0000-00000D180000}"/>
    <cellStyle name="Prozent 6 2 3 5 2" xfId="6626" xr:uid="{00000000-0005-0000-0000-00000E180000}"/>
    <cellStyle name="Prozent 6 2 3 5 2 2" xfId="12275" xr:uid="{00000000-0005-0000-0000-00000F180000}"/>
    <cellStyle name="Prozent 6 2 3 5 2 2 2" xfId="23571" xr:uid="{00000000-0005-0000-0000-000010180000}"/>
    <cellStyle name="Prozent 6 2 3 5 2 2 2 2" xfId="57459" xr:uid="{00000000-0005-0000-0000-000011180000}"/>
    <cellStyle name="Prozent 6 2 3 5 2 2 3" xfId="46163" xr:uid="{00000000-0005-0000-0000-000012180000}"/>
    <cellStyle name="Prozent 6 2 3 5 2 2 4" xfId="34867" xr:uid="{00000000-0005-0000-0000-000013180000}"/>
    <cellStyle name="Prozent 6 2 3 5 2 3" xfId="17923" xr:uid="{00000000-0005-0000-0000-000014180000}"/>
    <cellStyle name="Prozent 6 2 3 5 2 3 2" xfId="51811" xr:uid="{00000000-0005-0000-0000-000015180000}"/>
    <cellStyle name="Prozent 6 2 3 5 2 4" xfId="40515" xr:uid="{00000000-0005-0000-0000-000016180000}"/>
    <cellStyle name="Prozent 6 2 3 5 2 5" xfId="29219" xr:uid="{00000000-0005-0000-0000-000017180000}"/>
    <cellStyle name="Prozent 6 2 3 5 3" xfId="9451" xr:uid="{00000000-0005-0000-0000-000018180000}"/>
    <cellStyle name="Prozent 6 2 3 5 3 2" xfId="20747" xr:uid="{00000000-0005-0000-0000-000019180000}"/>
    <cellStyle name="Prozent 6 2 3 5 3 2 2" xfId="54635" xr:uid="{00000000-0005-0000-0000-00001A180000}"/>
    <cellStyle name="Prozent 6 2 3 5 3 3" xfId="43339" xr:uid="{00000000-0005-0000-0000-00001B180000}"/>
    <cellStyle name="Prozent 6 2 3 5 3 4" xfId="32043" xr:uid="{00000000-0005-0000-0000-00001C180000}"/>
    <cellStyle name="Prozent 6 2 3 5 4" xfId="15099" xr:uid="{00000000-0005-0000-0000-00001D180000}"/>
    <cellStyle name="Prozent 6 2 3 5 4 2" xfId="48987" xr:uid="{00000000-0005-0000-0000-00001E180000}"/>
    <cellStyle name="Prozent 6 2 3 5 5" xfId="37691" xr:uid="{00000000-0005-0000-0000-00001F180000}"/>
    <cellStyle name="Prozent 6 2 3 5 6" xfId="26395" xr:uid="{00000000-0005-0000-0000-000020180000}"/>
    <cellStyle name="Prozent 6 2 3 6" xfId="5801" xr:uid="{00000000-0005-0000-0000-000021180000}"/>
    <cellStyle name="Prozent 6 2 3 6 2" xfId="11451" xr:uid="{00000000-0005-0000-0000-000022180000}"/>
    <cellStyle name="Prozent 6 2 3 6 2 2" xfId="22747" xr:uid="{00000000-0005-0000-0000-000023180000}"/>
    <cellStyle name="Prozent 6 2 3 6 2 2 2" xfId="56635" xr:uid="{00000000-0005-0000-0000-000024180000}"/>
    <cellStyle name="Prozent 6 2 3 6 2 3" xfId="45339" xr:uid="{00000000-0005-0000-0000-000025180000}"/>
    <cellStyle name="Prozent 6 2 3 6 2 4" xfId="34043" xr:uid="{00000000-0005-0000-0000-000026180000}"/>
    <cellStyle name="Prozent 6 2 3 6 3" xfId="17099" xr:uid="{00000000-0005-0000-0000-000027180000}"/>
    <cellStyle name="Prozent 6 2 3 6 3 2" xfId="50987" xr:uid="{00000000-0005-0000-0000-000028180000}"/>
    <cellStyle name="Prozent 6 2 3 6 4" xfId="39691" xr:uid="{00000000-0005-0000-0000-000029180000}"/>
    <cellStyle name="Prozent 6 2 3 6 5" xfId="28395" xr:uid="{00000000-0005-0000-0000-00002A180000}"/>
    <cellStyle name="Prozent 6 2 3 7" xfId="8627" xr:uid="{00000000-0005-0000-0000-00002B180000}"/>
    <cellStyle name="Prozent 6 2 3 7 2" xfId="19923" xr:uid="{00000000-0005-0000-0000-00002C180000}"/>
    <cellStyle name="Prozent 6 2 3 7 2 2" xfId="53811" xr:uid="{00000000-0005-0000-0000-00002D180000}"/>
    <cellStyle name="Prozent 6 2 3 7 3" xfId="42515" xr:uid="{00000000-0005-0000-0000-00002E180000}"/>
    <cellStyle name="Prozent 6 2 3 7 4" xfId="31219" xr:uid="{00000000-0005-0000-0000-00002F180000}"/>
    <cellStyle name="Prozent 6 2 3 8" xfId="14275" xr:uid="{00000000-0005-0000-0000-000030180000}"/>
    <cellStyle name="Prozent 6 2 3 8 2" xfId="48163" xr:uid="{00000000-0005-0000-0000-000031180000}"/>
    <cellStyle name="Prozent 6 2 3 9" xfId="36867" xr:uid="{00000000-0005-0000-0000-000032180000}"/>
    <cellStyle name="Prozent 6 2 4" xfId="2926" xr:uid="{00000000-0005-0000-0000-000033180000}"/>
    <cellStyle name="Prozent 6 2 4 2" xfId="4227" xr:uid="{00000000-0005-0000-0000-000034180000}"/>
    <cellStyle name="Prozent 6 2 4 3" xfId="6054" xr:uid="{00000000-0005-0000-0000-000035180000}"/>
    <cellStyle name="Prozent 6 2 4 3 2" xfId="11704" xr:uid="{00000000-0005-0000-0000-000036180000}"/>
    <cellStyle name="Prozent 6 2 4 3 2 2" xfId="23000" xr:uid="{00000000-0005-0000-0000-000037180000}"/>
    <cellStyle name="Prozent 6 2 4 3 2 2 2" xfId="56888" xr:uid="{00000000-0005-0000-0000-000038180000}"/>
    <cellStyle name="Prozent 6 2 4 3 2 3" xfId="45592" xr:uid="{00000000-0005-0000-0000-000039180000}"/>
    <cellStyle name="Prozent 6 2 4 3 2 4" xfId="34296" xr:uid="{00000000-0005-0000-0000-00003A180000}"/>
    <cellStyle name="Prozent 6 2 4 3 3" xfId="17352" xr:uid="{00000000-0005-0000-0000-00003B180000}"/>
    <cellStyle name="Prozent 6 2 4 3 3 2" xfId="51240" xr:uid="{00000000-0005-0000-0000-00003C180000}"/>
    <cellStyle name="Prozent 6 2 4 3 4" xfId="39944" xr:uid="{00000000-0005-0000-0000-00003D180000}"/>
    <cellStyle name="Prozent 6 2 4 3 5" xfId="28648" xr:uid="{00000000-0005-0000-0000-00003E180000}"/>
    <cellStyle name="Prozent 6 2 4 4" xfId="8880" xr:uid="{00000000-0005-0000-0000-00003F180000}"/>
    <cellStyle name="Prozent 6 2 4 4 2" xfId="20176" xr:uid="{00000000-0005-0000-0000-000040180000}"/>
    <cellStyle name="Prozent 6 2 4 4 2 2" xfId="54064" xr:uid="{00000000-0005-0000-0000-000041180000}"/>
    <cellStyle name="Prozent 6 2 4 4 3" xfId="42768" xr:uid="{00000000-0005-0000-0000-000042180000}"/>
    <cellStyle name="Prozent 6 2 4 4 4" xfId="31472" xr:uid="{00000000-0005-0000-0000-000043180000}"/>
    <cellStyle name="Prozent 6 2 4 5" xfId="14528" xr:uid="{00000000-0005-0000-0000-000044180000}"/>
    <cellStyle name="Prozent 6 2 4 5 2" xfId="48416" xr:uid="{00000000-0005-0000-0000-000045180000}"/>
    <cellStyle name="Prozent 6 2 4 6" xfId="37120" xr:uid="{00000000-0005-0000-0000-000046180000}"/>
    <cellStyle name="Prozent 6 2 4 7" xfId="25824" xr:uid="{00000000-0005-0000-0000-000047180000}"/>
    <cellStyle name="Prozent 6 2 5" xfId="4222" xr:uid="{00000000-0005-0000-0000-000048180000}"/>
    <cellStyle name="Prozent 6 2 6" xfId="3740" xr:uid="{00000000-0005-0000-0000-000049180000}"/>
    <cellStyle name="Prozent 6 2 6 2" xfId="6851" xr:uid="{00000000-0005-0000-0000-00004A180000}"/>
    <cellStyle name="Prozent 6 2 6 2 2" xfId="12500" xr:uid="{00000000-0005-0000-0000-00004B180000}"/>
    <cellStyle name="Prozent 6 2 6 2 2 2" xfId="23796" xr:uid="{00000000-0005-0000-0000-00004C180000}"/>
    <cellStyle name="Prozent 6 2 6 2 2 2 2" xfId="57684" xr:uid="{00000000-0005-0000-0000-00004D180000}"/>
    <cellStyle name="Prozent 6 2 6 2 2 3" xfId="46388" xr:uid="{00000000-0005-0000-0000-00004E180000}"/>
    <cellStyle name="Prozent 6 2 6 2 2 4" xfId="35092" xr:uid="{00000000-0005-0000-0000-00004F180000}"/>
    <cellStyle name="Prozent 6 2 6 2 3" xfId="18148" xr:uid="{00000000-0005-0000-0000-000050180000}"/>
    <cellStyle name="Prozent 6 2 6 2 3 2" xfId="52036" xr:uid="{00000000-0005-0000-0000-000051180000}"/>
    <cellStyle name="Prozent 6 2 6 2 4" xfId="40740" xr:uid="{00000000-0005-0000-0000-000052180000}"/>
    <cellStyle name="Prozent 6 2 6 2 5" xfId="29444" xr:uid="{00000000-0005-0000-0000-000053180000}"/>
    <cellStyle name="Prozent 6 2 6 3" xfId="9676" xr:uid="{00000000-0005-0000-0000-000054180000}"/>
    <cellStyle name="Prozent 6 2 6 3 2" xfId="20972" xr:uid="{00000000-0005-0000-0000-000055180000}"/>
    <cellStyle name="Prozent 6 2 6 3 2 2" xfId="54860" xr:uid="{00000000-0005-0000-0000-000056180000}"/>
    <cellStyle name="Prozent 6 2 6 3 3" xfId="43564" xr:uid="{00000000-0005-0000-0000-000057180000}"/>
    <cellStyle name="Prozent 6 2 6 3 4" xfId="32268" xr:uid="{00000000-0005-0000-0000-000058180000}"/>
    <cellStyle name="Prozent 6 2 6 4" xfId="15324" xr:uid="{00000000-0005-0000-0000-000059180000}"/>
    <cellStyle name="Prozent 6 2 6 4 2" xfId="49212" xr:uid="{00000000-0005-0000-0000-00005A180000}"/>
    <cellStyle name="Prozent 6 2 6 5" xfId="37916" xr:uid="{00000000-0005-0000-0000-00005B180000}"/>
    <cellStyle name="Prozent 6 2 6 6" xfId="26620" xr:uid="{00000000-0005-0000-0000-00005C180000}"/>
    <cellStyle name="Prozent 6 2 7" xfId="4798" xr:uid="{00000000-0005-0000-0000-00005D180000}"/>
    <cellStyle name="Prozent 6 2 7 2" xfId="7624" xr:uid="{00000000-0005-0000-0000-00005E180000}"/>
    <cellStyle name="Prozent 6 2 7 2 2" xfId="13273" xr:uid="{00000000-0005-0000-0000-00005F180000}"/>
    <cellStyle name="Prozent 6 2 7 2 2 2" xfId="24569" xr:uid="{00000000-0005-0000-0000-000060180000}"/>
    <cellStyle name="Prozent 6 2 7 2 2 2 2" xfId="58457" xr:uid="{00000000-0005-0000-0000-000061180000}"/>
    <cellStyle name="Prozent 6 2 7 2 2 3" xfId="47161" xr:uid="{00000000-0005-0000-0000-000062180000}"/>
    <cellStyle name="Prozent 6 2 7 2 2 4" xfId="35865" xr:uid="{00000000-0005-0000-0000-000063180000}"/>
    <cellStyle name="Prozent 6 2 7 2 3" xfId="18921" xr:uid="{00000000-0005-0000-0000-000064180000}"/>
    <cellStyle name="Prozent 6 2 7 2 3 2" xfId="52809" xr:uid="{00000000-0005-0000-0000-000065180000}"/>
    <cellStyle name="Prozent 6 2 7 2 4" xfId="41513" xr:uid="{00000000-0005-0000-0000-000066180000}"/>
    <cellStyle name="Prozent 6 2 7 2 5" xfId="30217" xr:uid="{00000000-0005-0000-0000-000067180000}"/>
    <cellStyle name="Prozent 6 2 7 3" xfId="10449" xr:uid="{00000000-0005-0000-0000-000068180000}"/>
    <cellStyle name="Prozent 6 2 7 3 2" xfId="21745" xr:uid="{00000000-0005-0000-0000-000069180000}"/>
    <cellStyle name="Prozent 6 2 7 3 2 2" xfId="55633" xr:uid="{00000000-0005-0000-0000-00006A180000}"/>
    <cellStyle name="Prozent 6 2 7 3 3" xfId="44337" xr:uid="{00000000-0005-0000-0000-00006B180000}"/>
    <cellStyle name="Prozent 6 2 7 3 4" xfId="33041" xr:uid="{00000000-0005-0000-0000-00006C180000}"/>
    <cellStyle name="Prozent 6 2 7 4" xfId="16097" xr:uid="{00000000-0005-0000-0000-00006D180000}"/>
    <cellStyle name="Prozent 6 2 7 4 2" xfId="49985" xr:uid="{00000000-0005-0000-0000-00006E180000}"/>
    <cellStyle name="Prozent 6 2 7 5" xfId="38689" xr:uid="{00000000-0005-0000-0000-00006F180000}"/>
    <cellStyle name="Prozent 6 2 7 6" xfId="27393" xr:uid="{00000000-0005-0000-0000-000070180000}"/>
    <cellStyle name="Prozent 6 2 8" xfId="3441" xr:uid="{00000000-0005-0000-0000-000071180000}"/>
    <cellStyle name="Prozent 6 2 8 2" xfId="6556" xr:uid="{00000000-0005-0000-0000-000072180000}"/>
    <cellStyle name="Prozent 6 2 8 2 2" xfId="12205" xr:uid="{00000000-0005-0000-0000-000073180000}"/>
    <cellStyle name="Prozent 6 2 8 2 2 2" xfId="23501" xr:uid="{00000000-0005-0000-0000-000074180000}"/>
    <cellStyle name="Prozent 6 2 8 2 2 2 2" xfId="57389" xr:uid="{00000000-0005-0000-0000-000075180000}"/>
    <cellStyle name="Prozent 6 2 8 2 2 3" xfId="46093" xr:uid="{00000000-0005-0000-0000-000076180000}"/>
    <cellStyle name="Prozent 6 2 8 2 2 4" xfId="34797" xr:uid="{00000000-0005-0000-0000-000077180000}"/>
    <cellStyle name="Prozent 6 2 8 2 3" xfId="17853" xr:uid="{00000000-0005-0000-0000-000078180000}"/>
    <cellStyle name="Prozent 6 2 8 2 3 2" xfId="51741" xr:uid="{00000000-0005-0000-0000-000079180000}"/>
    <cellStyle name="Prozent 6 2 8 2 4" xfId="40445" xr:uid="{00000000-0005-0000-0000-00007A180000}"/>
    <cellStyle name="Prozent 6 2 8 2 5" xfId="29149" xr:uid="{00000000-0005-0000-0000-00007B180000}"/>
    <cellStyle name="Prozent 6 2 8 3" xfId="9381" xr:uid="{00000000-0005-0000-0000-00007C180000}"/>
    <cellStyle name="Prozent 6 2 8 3 2" xfId="20677" xr:uid="{00000000-0005-0000-0000-00007D180000}"/>
    <cellStyle name="Prozent 6 2 8 3 2 2" xfId="54565" xr:uid="{00000000-0005-0000-0000-00007E180000}"/>
    <cellStyle name="Prozent 6 2 8 3 3" xfId="43269" xr:uid="{00000000-0005-0000-0000-00007F180000}"/>
    <cellStyle name="Prozent 6 2 8 3 4" xfId="31973" xr:uid="{00000000-0005-0000-0000-000080180000}"/>
    <cellStyle name="Prozent 6 2 8 4" xfId="15029" xr:uid="{00000000-0005-0000-0000-000081180000}"/>
    <cellStyle name="Prozent 6 2 8 4 2" xfId="48917" xr:uid="{00000000-0005-0000-0000-000082180000}"/>
    <cellStyle name="Prozent 6 2 8 5" xfId="37621" xr:uid="{00000000-0005-0000-0000-000083180000}"/>
    <cellStyle name="Prozent 6 2 8 6" xfId="26325" xr:uid="{00000000-0005-0000-0000-000084180000}"/>
    <cellStyle name="Prozent 6 2 9" xfId="5554" xr:uid="{00000000-0005-0000-0000-000085180000}"/>
    <cellStyle name="Prozent 6 2 9 2" xfId="11204" xr:uid="{00000000-0005-0000-0000-000086180000}"/>
    <cellStyle name="Prozent 6 2 9 2 2" xfId="22500" xr:uid="{00000000-0005-0000-0000-000087180000}"/>
    <cellStyle name="Prozent 6 2 9 2 2 2" xfId="56388" xr:uid="{00000000-0005-0000-0000-000088180000}"/>
    <cellStyle name="Prozent 6 2 9 2 3" xfId="45092" xr:uid="{00000000-0005-0000-0000-000089180000}"/>
    <cellStyle name="Prozent 6 2 9 2 4" xfId="33796" xr:uid="{00000000-0005-0000-0000-00008A180000}"/>
    <cellStyle name="Prozent 6 2 9 3" xfId="16852" xr:uid="{00000000-0005-0000-0000-00008B180000}"/>
    <cellStyle name="Prozent 6 2 9 3 2" xfId="50740" xr:uid="{00000000-0005-0000-0000-00008C180000}"/>
    <cellStyle name="Prozent 6 2 9 4" xfId="39444" xr:uid="{00000000-0005-0000-0000-00008D180000}"/>
    <cellStyle name="Prozent 6 2 9 5" xfId="28148" xr:uid="{00000000-0005-0000-0000-00008E180000}"/>
    <cellStyle name="Prozent 6 3" xfId="724" xr:uid="{00000000-0005-0000-0000-00008F180000}"/>
    <cellStyle name="Prozent 6 3 10" xfId="8424" xr:uid="{00000000-0005-0000-0000-000090180000}"/>
    <cellStyle name="Prozent 6 3 10 2" xfId="19720" xr:uid="{00000000-0005-0000-0000-000091180000}"/>
    <cellStyle name="Prozent 6 3 10 2 2" xfId="53608" xr:uid="{00000000-0005-0000-0000-000092180000}"/>
    <cellStyle name="Prozent 6 3 10 3" xfId="42312" xr:uid="{00000000-0005-0000-0000-000093180000}"/>
    <cellStyle name="Prozent 6 3 10 4" xfId="31016" xr:uid="{00000000-0005-0000-0000-000094180000}"/>
    <cellStyle name="Prozent 6 3 11" xfId="14072" xr:uid="{00000000-0005-0000-0000-000095180000}"/>
    <cellStyle name="Prozent 6 3 11 2" xfId="47960" xr:uid="{00000000-0005-0000-0000-000096180000}"/>
    <cellStyle name="Prozent 6 3 12" xfId="36664" xr:uid="{00000000-0005-0000-0000-000097180000}"/>
    <cellStyle name="Prozent 6 3 13" xfId="25368" xr:uid="{00000000-0005-0000-0000-000098180000}"/>
    <cellStyle name="Prozent 6 3 2" xfId="1960" xr:uid="{00000000-0005-0000-0000-000099180000}"/>
    <cellStyle name="Prozent 6 3 2 10" xfId="14205" xr:uid="{00000000-0005-0000-0000-00009A180000}"/>
    <cellStyle name="Prozent 6 3 2 10 2" xfId="48093" xr:uid="{00000000-0005-0000-0000-00009B180000}"/>
    <cellStyle name="Prozent 6 3 2 11" xfId="36797" xr:uid="{00000000-0005-0000-0000-00009C180000}"/>
    <cellStyle name="Prozent 6 3 2 12" xfId="25501" xr:uid="{00000000-0005-0000-0000-00009D180000}"/>
    <cellStyle name="Prozent 6 3 2 2" xfId="2847" xr:uid="{00000000-0005-0000-0000-00009E180000}"/>
    <cellStyle name="Prozent 6 3 2 2 2" xfId="3349" xr:uid="{00000000-0005-0000-0000-00009F180000}"/>
    <cellStyle name="Prozent 6 3 2 2 2 2" xfId="6477" xr:uid="{00000000-0005-0000-0000-0000A0180000}"/>
    <cellStyle name="Prozent 6 3 2 2 2 2 2" xfId="12127" xr:uid="{00000000-0005-0000-0000-0000A1180000}"/>
    <cellStyle name="Prozent 6 3 2 2 2 2 2 2" xfId="23423" xr:uid="{00000000-0005-0000-0000-0000A2180000}"/>
    <cellStyle name="Prozent 6 3 2 2 2 2 2 2 2" xfId="57311" xr:uid="{00000000-0005-0000-0000-0000A3180000}"/>
    <cellStyle name="Prozent 6 3 2 2 2 2 2 3" xfId="46015" xr:uid="{00000000-0005-0000-0000-0000A4180000}"/>
    <cellStyle name="Prozent 6 3 2 2 2 2 2 4" xfId="34719" xr:uid="{00000000-0005-0000-0000-0000A5180000}"/>
    <cellStyle name="Prozent 6 3 2 2 2 2 3" xfId="17775" xr:uid="{00000000-0005-0000-0000-0000A6180000}"/>
    <cellStyle name="Prozent 6 3 2 2 2 2 3 2" xfId="51663" xr:uid="{00000000-0005-0000-0000-0000A7180000}"/>
    <cellStyle name="Prozent 6 3 2 2 2 2 4" xfId="40367" xr:uid="{00000000-0005-0000-0000-0000A8180000}"/>
    <cellStyle name="Prozent 6 3 2 2 2 2 5" xfId="29071" xr:uid="{00000000-0005-0000-0000-0000A9180000}"/>
    <cellStyle name="Prozent 6 3 2 2 2 3" xfId="9303" xr:uid="{00000000-0005-0000-0000-0000AA180000}"/>
    <cellStyle name="Prozent 6 3 2 2 2 3 2" xfId="20599" xr:uid="{00000000-0005-0000-0000-0000AB180000}"/>
    <cellStyle name="Prozent 6 3 2 2 2 3 2 2" xfId="54487" xr:uid="{00000000-0005-0000-0000-0000AC180000}"/>
    <cellStyle name="Prozent 6 3 2 2 2 3 3" xfId="43191" xr:uid="{00000000-0005-0000-0000-0000AD180000}"/>
    <cellStyle name="Prozent 6 3 2 2 2 3 4" xfId="31895" xr:uid="{00000000-0005-0000-0000-0000AE180000}"/>
    <cellStyle name="Prozent 6 3 2 2 2 4" xfId="14951" xr:uid="{00000000-0005-0000-0000-0000AF180000}"/>
    <cellStyle name="Prozent 6 3 2 2 2 4 2" xfId="48839" xr:uid="{00000000-0005-0000-0000-0000B0180000}"/>
    <cellStyle name="Prozent 6 3 2 2 2 5" xfId="37543" xr:uid="{00000000-0005-0000-0000-0000B1180000}"/>
    <cellStyle name="Prozent 6 3 2 2 2 6" xfId="26247" xr:uid="{00000000-0005-0000-0000-0000B2180000}"/>
    <cellStyle name="Prozent 6 3 2 2 3" xfId="4230" xr:uid="{00000000-0005-0000-0000-0000B3180000}"/>
    <cellStyle name="Prozent 6 3 2 2 4" xfId="5977" xr:uid="{00000000-0005-0000-0000-0000B4180000}"/>
    <cellStyle name="Prozent 6 3 2 2 4 2" xfId="11627" xr:uid="{00000000-0005-0000-0000-0000B5180000}"/>
    <cellStyle name="Prozent 6 3 2 2 4 2 2" xfId="22923" xr:uid="{00000000-0005-0000-0000-0000B6180000}"/>
    <cellStyle name="Prozent 6 3 2 2 4 2 2 2" xfId="56811" xr:uid="{00000000-0005-0000-0000-0000B7180000}"/>
    <cellStyle name="Prozent 6 3 2 2 4 2 3" xfId="45515" xr:uid="{00000000-0005-0000-0000-0000B8180000}"/>
    <cellStyle name="Prozent 6 3 2 2 4 2 4" xfId="34219" xr:uid="{00000000-0005-0000-0000-0000B9180000}"/>
    <cellStyle name="Prozent 6 3 2 2 4 3" xfId="17275" xr:uid="{00000000-0005-0000-0000-0000BA180000}"/>
    <cellStyle name="Prozent 6 3 2 2 4 3 2" xfId="51163" xr:uid="{00000000-0005-0000-0000-0000BB180000}"/>
    <cellStyle name="Prozent 6 3 2 2 4 4" xfId="39867" xr:uid="{00000000-0005-0000-0000-0000BC180000}"/>
    <cellStyle name="Prozent 6 3 2 2 4 5" xfId="28571" xr:uid="{00000000-0005-0000-0000-0000BD180000}"/>
    <cellStyle name="Prozent 6 3 2 2 5" xfId="8803" xr:uid="{00000000-0005-0000-0000-0000BE180000}"/>
    <cellStyle name="Prozent 6 3 2 2 5 2" xfId="20099" xr:uid="{00000000-0005-0000-0000-0000BF180000}"/>
    <cellStyle name="Prozent 6 3 2 2 5 2 2" xfId="53987" xr:uid="{00000000-0005-0000-0000-0000C0180000}"/>
    <cellStyle name="Prozent 6 3 2 2 5 3" xfId="42691" xr:uid="{00000000-0005-0000-0000-0000C1180000}"/>
    <cellStyle name="Prozent 6 3 2 2 5 4" xfId="31395" xr:uid="{00000000-0005-0000-0000-0000C2180000}"/>
    <cellStyle name="Prozent 6 3 2 2 6" xfId="14451" xr:uid="{00000000-0005-0000-0000-0000C3180000}"/>
    <cellStyle name="Prozent 6 3 2 2 6 2" xfId="48339" xr:uid="{00000000-0005-0000-0000-0000C4180000}"/>
    <cellStyle name="Prozent 6 3 2 2 7" xfId="37043" xr:uid="{00000000-0005-0000-0000-0000C5180000}"/>
    <cellStyle name="Prozent 6 3 2 2 8" xfId="25747" xr:uid="{00000000-0005-0000-0000-0000C6180000}"/>
    <cellStyle name="Prozent 6 3 2 3" xfId="3103" xr:uid="{00000000-0005-0000-0000-0000C7180000}"/>
    <cellStyle name="Prozent 6 3 2 3 2" xfId="4231" xr:uid="{00000000-0005-0000-0000-0000C8180000}"/>
    <cellStyle name="Prozent 6 3 2 3 3" xfId="6231" xr:uid="{00000000-0005-0000-0000-0000C9180000}"/>
    <cellStyle name="Prozent 6 3 2 3 3 2" xfId="11881" xr:uid="{00000000-0005-0000-0000-0000CA180000}"/>
    <cellStyle name="Prozent 6 3 2 3 3 2 2" xfId="23177" xr:uid="{00000000-0005-0000-0000-0000CB180000}"/>
    <cellStyle name="Prozent 6 3 2 3 3 2 2 2" xfId="57065" xr:uid="{00000000-0005-0000-0000-0000CC180000}"/>
    <cellStyle name="Prozent 6 3 2 3 3 2 3" xfId="45769" xr:uid="{00000000-0005-0000-0000-0000CD180000}"/>
    <cellStyle name="Prozent 6 3 2 3 3 2 4" xfId="34473" xr:uid="{00000000-0005-0000-0000-0000CE180000}"/>
    <cellStyle name="Prozent 6 3 2 3 3 3" xfId="17529" xr:uid="{00000000-0005-0000-0000-0000CF180000}"/>
    <cellStyle name="Prozent 6 3 2 3 3 3 2" xfId="51417" xr:uid="{00000000-0005-0000-0000-0000D0180000}"/>
    <cellStyle name="Prozent 6 3 2 3 3 4" xfId="40121" xr:uid="{00000000-0005-0000-0000-0000D1180000}"/>
    <cellStyle name="Prozent 6 3 2 3 3 5" xfId="28825" xr:uid="{00000000-0005-0000-0000-0000D2180000}"/>
    <cellStyle name="Prozent 6 3 2 3 4" xfId="9057" xr:uid="{00000000-0005-0000-0000-0000D3180000}"/>
    <cellStyle name="Prozent 6 3 2 3 4 2" xfId="20353" xr:uid="{00000000-0005-0000-0000-0000D4180000}"/>
    <cellStyle name="Prozent 6 3 2 3 4 2 2" xfId="54241" xr:uid="{00000000-0005-0000-0000-0000D5180000}"/>
    <cellStyle name="Prozent 6 3 2 3 4 3" xfId="42945" xr:uid="{00000000-0005-0000-0000-0000D6180000}"/>
    <cellStyle name="Prozent 6 3 2 3 4 4" xfId="31649" xr:uid="{00000000-0005-0000-0000-0000D7180000}"/>
    <cellStyle name="Prozent 6 3 2 3 5" xfId="14705" xr:uid="{00000000-0005-0000-0000-0000D8180000}"/>
    <cellStyle name="Prozent 6 3 2 3 5 2" xfId="48593" xr:uid="{00000000-0005-0000-0000-0000D9180000}"/>
    <cellStyle name="Prozent 6 3 2 3 6" xfId="37297" xr:uid="{00000000-0005-0000-0000-0000DA180000}"/>
    <cellStyle name="Prozent 6 3 2 3 7" xfId="26001" xr:uid="{00000000-0005-0000-0000-0000DB180000}"/>
    <cellStyle name="Prozent 6 3 2 4" xfId="4229" xr:uid="{00000000-0005-0000-0000-0000DC180000}"/>
    <cellStyle name="Prozent 6 3 2 5" xfId="3961" xr:uid="{00000000-0005-0000-0000-0000DD180000}"/>
    <cellStyle name="Prozent 6 3 2 5 2" xfId="7072" xr:uid="{00000000-0005-0000-0000-0000DE180000}"/>
    <cellStyle name="Prozent 6 3 2 5 2 2" xfId="12721" xr:uid="{00000000-0005-0000-0000-0000DF180000}"/>
    <cellStyle name="Prozent 6 3 2 5 2 2 2" xfId="24017" xr:uid="{00000000-0005-0000-0000-0000E0180000}"/>
    <cellStyle name="Prozent 6 3 2 5 2 2 2 2" xfId="57905" xr:uid="{00000000-0005-0000-0000-0000E1180000}"/>
    <cellStyle name="Prozent 6 3 2 5 2 2 3" xfId="46609" xr:uid="{00000000-0005-0000-0000-0000E2180000}"/>
    <cellStyle name="Prozent 6 3 2 5 2 2 4" xfId="35313" xr:uid="{00000000-0005-0000-0000-0000E3180000}"/>
    <cellStyle name="Prozent 6 3 2 5 2 3" xfId="18369" xr:uid="{00000000-0005-0000-0000-0000E4180000}"/>
    <cellStyle name="Prozent 6 3 2 5 2 3 2" xfId="52257" xr:uid="{00000000-0005-0000-0000-0000E5180000}"/>
    <cellStyle name="Prozent 6 3 2 5 2 4" xfId="40961" xr:uid="{00000000-0005-0000-0000-0000E6180000}"/>
    <cellStyle name="Prozent 6 3 2 5 2 5" xfId="29665" xr:uid="{00000000-0005-0000-0000-0000E7180000}"/>
    <cellStyle name="Prozent 6 3 2 5 3" xfId="9897" xr:uid="{00000000-0005-0000-0000-0000E8180000}"/>
    <cellStyle name="Prozent 6 3 2 5 3 2" xfId="21193" xr:uid="{00000000-0005-0000-0000-0000E9180000}"/>
    <cellStyle name="Prozent 6 3 2 5 3 2 2" xfId="55081" xr:uid="{00000000-0005-0000-0000-0000EA180000}"/>
    <cellStyle name="Prozent 6 3 2 5 3 3" xfId="43785" xr:uid="{00000000-0005-0000-0000-0000EB180000}"/>
    <cellStyle name="Prozent 6 3 2 5 3 4" xfId="32489" xr:uid="{00000000-0005-0000-0000-0000EC180000}"/>
    <cellStyle name="Prozent 6 3 2 5 4" xfId="15545" xr:uid="{00000000-0005-0000-0000-0000ED180000}"/>
    <cellStyle name="Prozent 6 3 2 5 4 2" xfId="49433" xr:uid="{00000000-0005-0000-0000-0000EE180000}"/>
    <cellStyle name="Prozent 6 3 2 5 5" xfId="38137" xr:uid="{00000000-0005-0000-0000-0000EF180000}"/>
    <cellStyle name="Prozent 6 3 2 5 6" xfId="26841" xr:uid="{00000000-0005-0000-0000-0000F0180000}"/>
    <cellStyle name="Prozent 6 3 2 6" xfId="5019" xr:uid="{00000000-0005-0000-0000-0000F1180000}"/>
    <cellStyle name="Prozent 6 3 2 6 2" xfId="7845" xr:uid="{00000000-0005-0000-0000-0000F2180000}"/>
    <cellStyle name="Prozent 6 3 2 6 2 2" xfId="13494" xr:uid="{00000000-0005-0000-0000-0000F3180000}"/>
    <cellStyle name="Prozent 6 3 2 6 2 2 2" xfId="24790" xr:uid="{00000000-0005-0000-0000-0000F4180000}"/>
    <cellStyle name="Prozent 6 3 2 6 2 2 2 2" xfId="58678" xr:uid="{00000000-0005-0000-0000-0000F5180000}"/>
    <cellStyle name="Prozent 6 3 2 6 2 2 3" xfId="47382" xr:uid="{00000000-0005-0000-0000-0000F6180000}"/>
    <cellStyle name="Prozent 6 3 2 6 2 2 4" xfId="36086" xr:uid="{00000000-0005-0000-0000-0000F7180000}"/>
    <cellStyle name="Prozent 6 3 2 6 2 3" xfId="19142" xr:uid="{00000000-0005-0000-0000-0000F8180000}"/>
    <cellStyle name="Prozent 6 3 2 6 2 3 2" xfId="53030" xr:uid="{00000000-0005-0000-0000-0000F9180000}"/>
    <cellStyle name="Prozent 6 3 2 6 2 4" xfId="41734" xr:uid="{00000000-0005-0000-0000-0000FA180000}"/>
    <cellStyle name="Prozent 6 3 2 6 2 5" xfId="30438" xr:uid="{00000000-0005-0000-0000-0000FB180000}"/>
    <cellStyle name="Prozent 6 3 2 6 3" xfId="10670" xr:uid="{00000000-0005-0000-0000-0000FC180000}"/>
    <cellStyle name="Prozent 6 3 2 6 3 2" xfId="21966" xr:uid="{00000000-0005-0000-0000-0000FD180000}"/>
    <cellStyle name="Prozent 6 3 2 6 3 2 2" xfId="55854" xr:uid="{00000000-0005-0000-0000-0000FE180000}"/>
    <cellStyle name="Prozent 6 3 2 6 3 3" xfId="44558" xr:uid="{00000000-0005-0000-0000-0000FF180000}"/>
    <cellStyle name="Prozent 6 3 2 6 3 4" xfId="33262" xr:uid="{00000000-0005-0000-0000-000000190000}"/>
    <cellStyle name="Prozent 6 3 2 6 4" xfId="16318" xr:uid="{00000000-0005-0000-0000-000001190000}"/>
    <cellStyle name="Prozent 6 3 2 6 4 2" xfId="50206" xr:uid="{00000000-0005-0000-0000-000002190000}"/>
    <cellStyle name="Prozent 6 3 2 6 5" xfId="38910" xr:uid="{00000000-0005-0000-0000-000003190000}"/>
    <cellStyle name="Prozent 6 3 2 6 6" xfId="27614" xr:uid="{00000000-0005-0000-0000-000004190000}"/>
    <cellStyle name="Prozent 6 3 2 7" xfId="3669" xr:uid="{00000000-0005-0000-0000-000005190000}"/>
    <cellStyle name="Prozent 6 3 2 7 2" xfId="6782" xr:uid="{00000000-0005-0000-0000-000006190000}"/>
    <cellStyle name="Prozent 6 3 2 7 2 2" xfId="12431" xr:uid="{00000000-0005-0000-0000-000007190000}"/>
    <cellStyle name="Prozent 6 3 2 7 2 2 2" xfId="23727" xr:uid="{00000000-0005-0000-0000-000008190000}"/>
    <cellStyle name="Prozent 6 3 2 7 2 2 2 2" xfId="57615" xr:uid="{00000000-0005-0000-0000-000009190000}"/>
    <cellStyle name="Prozent 6 3 2 7 2 2 3" xfId="46319" xr:uid="{00000000-0005-0000-0000-00000A190000}"/>
    <cellStyle name="Prozent 6 3 2 7 2 2 4" xfId="35023" xr:uid="{00000000-0005-0000-0000-00000B190000}"/>
    <cellStyle name="Prozent 6 3 2 7 2 3" xfId="18079" xr:uid="{00000000-0005-0000-0000-00000C190000}"/>
    <cellStyle name="Prozent 6 3 2 7 2 3 2" xfId="51967" xr:uid="{00000000-0005-0000-0000-00000D190000}"/>
    <cellStyle name="Prozent 6 3 2 7 2 4" xfId="40671" xr:uid="{00000000-0005-0000-0000-00000E190000}"/>
    <cellStyle name="Prozent 6 3 2 7 2 5" xfId="29375" xr:uid="{00000000-0005-0000-0000-00000F190000}"/>
    <cellStyle name="Prozent 6 3 2 7 3" xfId="9607" xr:uid="{00000000-0005-0000-0000-000010190000}"/>
    <cellStyle name="Prozent 6 3 2 7 3 2" xfId="20903" xr:uid="{00000000-0005-0000-0000-000011190000}"/>
    <cellStyle name="Prozent 6 3 2 7 3 2 2" xfId="54791" xr:uid="{00000000-0005-0000-0000-000012190000}"/>
    <cellStyle name="Prozent 6 3 2 7 3 3" xfId="43495" xr:uid="{00000000-0005-0000-0000-000013190000}"/>
    <cellStyle name="Prozent 6 3 2 7 3 4" xfId="32199" xr:uid="{00000000-0005-0000-0000-000014190000}"/>
    <cellStyle name="Prozent 6 3 2 7 4" xfId="15255" xr:uid="{00000000-0005-0000-0000-000015190000}"/>
    <cellStyle name="Prozent 6 3 2 7 4 2" xfId="49143" xr:uid="{00000000-0005-0000-0000-000016190000}"/>
    <cellStyle name="Prozent 6 3 2 7 5" xfId="37847" xr:uid="{00000000-0005-0000-0000-000017190000}"/>
    <cellStyle name="Prozent 6 3 2 7 6" xfId="26551" xr:uid="{00000000-0005-0000-0000-000018190000}"/>
    <cellStyle name="Prozent 6 3 2 8" xfId="5731" xr:uid="{00000000-0005-0000-0000-000019190000}"/>
    <cellStyle name="Prozent 6 3 2 8 2" xfId="11381" xr:uid="{00000000-0005-0000-0000-00001A190000}"/>
    <cellStyle name="Prozent 6 3 2 8 2 2" xfId="22677" xr:uid="{00000000-0005-0000-0000-00001B190000}"/>
    <cellStyle name="Prozent 6 3 2 8 2 2 2" xfId="56565" xr:uid="{00000000-0005-0000-0000-00001C190000}"/>
    <cellStyle name="Prozent 6 3 2 8 2 3" xfId="45269" xr:uid="{00000000-0005-0000-0000-00001D190000}"/>
    <cellStyle name="Prozent 6 3 2 8 2 4" xfId="33973" xr:uid="{00000000-0005-0000-0000-00001E190000}"/>
    <cellStyle name="Prozent 6 3 2 8 3" xfId="17029" xr:uid="{00000000-0005-0000-0000-00001F190000}"/>
    <cellStyle name="Prozent 6 3 2 8 3 2" xfId="50917" xr:uid="{00000000-0005-0000-0000-000020190000}"/>
    <cellStyle name="Prozent 6 3 2 8 4" xfId="39621" xr:uid="{00000000-0005-0000-0000-000021190000}"/>
    <cellStyle name="Prozent 6 3 2 8 5" xfId="28325" xr:uid="{00000000-0005-0000-0000-000022190000}"/>
    <cellStyle name="Prozent 6 3 2 9" xfId="8557" xr:uid="{00000000-0005-0000-0000-000023190000}"/>
    <cellStyle name="Prozent 6 3 2 9 2" xfId="19853" xr:uid="{00000000-0005-0000-0000-000024190000}"/>
    <cellStyle name="Prozent 6 3 2 9 2 2" xfId="53741" xr:uid="{00000000-0005-0000-0000-000025190000}"/>
    <cellStyle name="Prozent 6 3 2 9 3" xfId="42445" xr:uid="{00000000-0005-0000-0000-000026190000}"/>
    <cellStyle name="Prozent 6 3 2 9 4" xfId="31149" xr:uid="{00000000-0005-0000-0000-000027190000}"/>
    <cellStyle name="Prozent 6 3 3" xfId="2715" xr:uid="{00000000-0005-0000-0000-000028190000}"/>
    <cellStyle name="Prozent 6 3 3 2" xfId="3217" xr:uid="{00000000-0005-0000-0000-000029190000}"/>
    <cellStyle name="Prozent 6 3 3 2 2" xfId="6345" xr:uid="{00000000-0005-0000-0000-00002A190000}"/>
    <cellStyle name="Prozent 6 3 3 2 2 2" xfId="11995" xr:uid="{00000000-0005-0000-0000-00002B190000}"/>
    <cellStyle name="Prozent 6 3 3 2 2 2 2" xfId="23291" xr:uid="{00000000-0005-0000-0000-00002C190000}"/>
    <cellStyle name="Prozent 6 3 3 2 2 2 2 2" xfId="57179" xr:uid="{00000000-0005-0000-0000-00002D190000}"/>
    <cellStyle name="Prozent 6 3 3 2 2 2 3" xfId="45883" xr:uid="{00000000-0005-0000-0000-00002E190000}"/>
    <cellStyle name="Prozent 6 3 3 2 2 2 4" xfId="34587" xr:uid="{00000000-0005-0000-0000-00002F190000}"/>
    <cellStyle name="Prozent 6 3 3 2 2 3" xfId="17643" xr:uid="{00000000-0005-0000-0000-000030190000}"/>
    <cellStyle name="Prozent 6 3 3 2 2 3 2" xfId="51531" xr:uid="{00000000-0005-0000-0000-000031190000}"/>
    <cellStyle name="Prozent 6 3 3 2 2 4" xfId="40235" xr:uid="{00000000-0005-0000-0000-000032190000}"/>
    <cellStyle name="Prozent 6 3 3 2 2 5" xfId="28939" xr:uid="{00000000-0005-0000-0000-000033190000}"/>
    <cellStyle name="Prozent 6 3 3 2 3" xfId="9171" xr:uid="{00000000-0005-0000-0000-000034190000}"/>
    <cellStyle name="Prozent 6 3 3 2 3 2" xfId="20467" xr:uid="{00000000-0005-0000-0000-000035190000}"/>
    <cellStyle name="Prozent 6 3 3 2 3 2 2" xfId="54355" xr:uid="{00000000-0005-0000-0000-000036190000}"/>
    <cellStyle name="Prozent 6 3 3 2 3 3" xfId="43059" xr:uid="{00000000-0005-0000-0000-000037190000}"/>
    <cellStyle name="Prozent 6 3 3 2 3 4" xfId="31763" xr:uid="{00000000-0005-0000-0000-000038190000}"/>
    <cellStyle name="Prozent 6 3 3 2 4" xfId="14819" xr:uid="{00000000-0005-0000-0000-000039190000}"/>
    <cellStyle name="Prozent 6 3 3 2 4 2" xfId="48707" xr:uid="{00000000-0005-0000-0000-00003A190000}"/>
    <cellStyle name="Prozent 6 3 3 2 5" xfId="37411" xr:uid="{00000000-0005-0000-0000-00003B190000}"/>
    <cellStyle name="Prozent 6 3 3 2 6" xfId="26115" xr:uid="{00000000-0005-0000-0000-00003C190000}"/>
    <cellStyle name="Prozent 6 3 3 3" xfId="4232" xr:uid="{00000000-0005-0000-0000-00003D190000}"/>
    <cellStyle name="Prozent 6 3 3 4" xfId="5845" xr:uid="{00000000-0005-0000-0000-00003E190000}"/>
    <cellStyle name="Prozent 6 3 3 4 2" xfId="11495" xr:uid="{00000000-0005-0000-0000-00003F190000}"/>
    <cellStyle name="Prozent 6 3 3 4 2 2" xfId="22791" xr:uid="{00000000-0005-0000-0000-000040190000}"/>
    <cellStyle name="Prozent 6 3 3 4 2 2 2" xfId="56679" xr:uid="{00000000-0005-0000-0000-000041190000}"/>
    <cellStyle name="Prozent 6 3 3 4 2 3" xfId="45383" xr:uid="{00000000-0005-0000-0000-000042190000}"/>
    <cellStyle name="Prozent 6 3 3 4 2 4" xfId="34087" xr:uid="{00000000-0005-0000-0000-000043190000}"/>
    <cellStyle name="Prozent 6 3 3 4 3" xfId="17143" xr:uid="{00000000-0005-0000-0000-000044190000}"/>
    <cellStyle name="Prozent 6 3 3 4 3 2" xfId="51031" xr:uid="{00000000-0005-0000-0000-000045190000}"/>
    <cellStyle name="Prozent 6 3 3 4 4" xfId="39735" xr:uid="{00000000-0005-0000-0000-000046190000}"/>
    <cellStyle name="Prozent 6 3 3 4 5" xfId="28439" xr:uid="{00000000-0005-0000-0000-000047190000}"/>
    <cellStyle name="Prozent 6 3 3 5" xfId="8671" xr:uid="{00000000-0005-0000-0000-000048190000}"/>
    <cellStyle name="Prozent 6 3 3 5 2" xfId="19967" xr:uid="{00000000-0005-0000-0000-000049190000}"/>
    <cellStyle name="Prozent 6 3 3 5 2 2" xfId="53855" xr:uid="{00000000-0005-0000-0000-00004A190000}"/>
    <cellStyle name="Prozent 6 3 3 5 3" xfId="42559" xr:uid="{00000000-0005-0000-0000-00004B190000}"/>
    <cellStyle name="Prozent 6 3 3 5 4" xfId="31263" xr:uid="{00000000-0005-0000-0000-00004C190000}"/>
    <cellStyle name="Prozent 6 3 3 6" xfId="14319" xr:uid="{00000000-0005-0000-0000-00004D190000}"/>
    <cellStyle name="Prozent 6 3 3 6 2" xfId="48207" xr:uid="{00000000-0005-0000-0000-00004E190000}"/>
    <cellStyle name="Prozent 6 3 3 7" xfId="36911" xr:uid="{00000000-0005-0000-0000-00004F190000}"/>
    <cellStyle name="Prozent 6 3 3 8" xfId="25615" xr:uid="{00000000-0005-0000-0000-000050190000}"/>
    <cellStyle name="Prozent 6 3 4" xfId="2970" xr:uid="{00000000-0005-0000-0000-000051190000}"/>
    <cellStyle name="Prozent 6 3 4 2" xfId="4233" xr:uid="{00000000-0005-0000-0000-000052190000}"/>
    <cellStyle name="Prozent 6 3 4 3" xfId="6098" xr:uid="{00000000-0005-0000-0000-000053190000}"/>
    <cellStyle name="Prozent 6 3 4 3 2" xfId="11748" xr:uid="{00000000-0005-0000-0000-000054190000}"/>
    <cellStyle name="Prozent 6 3 4 3 2 2" xfId="23044" xr:uid="{00000000-0005-0000-0000-000055190000}"/>
    <cellStyle name="Prozent 6 3 4 3 2 2 2" xfId="56932" xr:uid="{00000000-0005-0000-0000-000056190000}"/>
    <cellStyle name="Prozent 6 3 4 3 2 3" xfId="45636" xr:uid="{00000000-0005-0000-0000-000057190000}"/>
    <cellStyle name="Prozent 6 3 4 3 2 4" xfId="34340" xr:uid="{00000000-0005-0000-0000-000058190000}"/>
    <cellStyle name="Prozent 6 3 4 3 3" xfId="17396" xr:uid="{00000000-0005-0000-0000-000059190000}"/>
    <cellStyle name="Prozent 6 3 4 3 3 2" xfId="51284" xr:uid="{00000000-0005-0000-0000-00005A190000}"/>
    <cellStyle name="Prozent 6 3 4 3 4" xfId="39988" xr:uid="{00000000-0005-0000-0000-00005B190000}"/>
    <cellStyle name="Prozent 6 3 4 3 5" xfId="28692" xr:uid="{00000000-0005-0000-0000-00005C190000}"/>
    <cellStyle name="Prozent 6 3 4 4" xfId="8924" xr:uid="{00000000-0005-0000-0000-00005D190000}"/>
    <cellStyle name="Prozent 6 3 4 4 2" xfId="20220" xr:uid="{00000000-0005-0000-0000-00005E190000}"/>
    <cellStyle name="Prozent 6 3 4 4 2 2" xfId="54108" xr:uid="{00000000-0005-0000-0000-00005F190000}"/>
    <cellStyle name="Prozent 6 3 4 4 3" xfId="42812" xr:uid="{00000000-0005-0000-0000-000060190000}"/>
    <cellStyle name="Prozent 6 3 4 4 4" xfId="31516" xr:uid="{00000000-0005-0000-0000-000061190000}"/>
    <cellStyle name="Prozent 6 3 4 5" xfId="14572" xr:uid="{00000000-0005-0000-0000-000062190000}"/>
    <cellStyle name="Prozent 6 3 4 5 2" xfId="48460" xr:uid="{00000000-0005-0000-0000-000063190000}"/>
    <cellStyle name="Prozent 6 3 4 6" xfId="37164" xr:uid="{00000000-0005-0000-0000-000064190000}"/>
    <cellStyle name="Prozent 6 3 4 7" xfId="25868" xr:uid="{00000000-0005-0000-0000-000065190000}"/>
    <cellStyle name="Prozent 6 3 5" xfId="4228" xr:uid="{00000000-0005-0000-0000-000066190000}"/>
    <cellStyle name="Prozent 6 3 6" xfId="3851" xr:uid="{00000000-0005-0000-0000-000067190000}"/>
    <cellStyle name="Prozent 6 3 6 2" xfId="6962" xr:uid="{00000000-0005-0000-0000-000068190000}"/>
    <cellStyle name="Prozent 6 3 6 2 2" xfId="12611" xr:uid="{00000000-0005-0000-0000-000069190000}"/>
    <cellStyle name="Prozent 6 3 6 2 2 2" xfId="23907" xr:uid="{00000000-0005-0000-0000-00006A190000}"/>
    <cellStyle name="Prozent 6 3 6 2 2 2 2" xfId="57795" xr:uid="{00000000-0005-0000-0000-00006B190000}"/>
    <cellStyle name="Prozent 6 3 6 2 2 3" xfId="46499" xr:uid="{00000000-0005-0000-0000-00006C190000}"/>
    <cellStyle name="Prozent 6 3 6 2 2 4" xfId="35203" xr:uid="{00000000-0005-0000-0000-00006D190000}"/>
    <cellStyle name="Prozent 6 3 6 2 3" xfId="18259" xr:uid="{00000000-0005-0000-0000-00006E190000}"/>
    <cellStyle name="Prozent 6 3 6 2 3 2" xfId="52147" xr:uid="{00000000-0005-0000-0000-00006F190000}"/>
    <cellStyle name="Prozent 6 3 6 2 4" xfId="40851" xr:uid="{00000000-0005-0000-0000-000070190000}"/>
    <cellStyle name="Prozent 6 3 6 2 5" xfId="29555" xr:uid="{00000000-0005-0000-0000-000071190000}"/>
    <cellStyle name="Prozent 6 3 6 3" xfId="9787" xr:uid="{00000000-0005-0000-0000-000072190000}"/>
    <cellStyle name="Prozent 6 3 6 3 2" xfId="21083" xr:uid="{00000000-0005-0000-0000-000073190000}"/>
    <cellStyle name="Prozent 6 3 6 3 2 2" xfId="54971" xr:uid="{00000000-0005-0000-0000-000074190000}"/>
    <cellStyle name="Prozent 6 3 6 3 3" xfId="43675" xr:uid="{00000000-0005-0000-0000-000075190000}"/>
    <cellStyle name="Prozent 6 3 6 3 4" xfId="32379" xr:uid="{00000000-0005-0000-0000-000076190000}"/>
    <cellStyle name="Prozent 6 3 6 4" xfId="15435" xr:uid="{00000000-0005-0000-0000-000077190000}"/>
    <cellStyle name="Prozent 6 3 6 4 2" xfId="49323" xr:uid="{00000000-0005-0000-0000-000078190000}"/>
    <cellStyle name="Prozent 6 3 6 5" xfId="38027" xr:uid="{00000000-0005-0000-0000-000079190000}"/>
    <cellStyle name="Prozent 6 3 6 6" xfId="26731" xr:uid="{00000000-0005-0000-0000-00007A190000}"/>
    <cellStyle name="Prozent 6 3 7" xfId="4909" xr:uid="{00000000-0005-0000-0000-00007B190000}"/>
    <cellStyle name="Prozent 6 3 7 2" xfId="7735" xr:uid="{00000000-0005-0000-0000-00007C190000}"/>
    <cellStyle name="Prozent 6 3 7 2 2" xfId="13384" xr:uid="{00000000-0005-0000-0000-00007D190000}"/>
    <cellStyle name="Prozent 6 3 7 2 2 2" xfId="24680" xr:uid="{00000000-0005-0000-0000-00007E190000}"/>
    <cellStyle name="Prozent 6 3 7 2 2 2 2" xfId="58568" xr:uid="{00000000-0005-0000-0000-00007F190000}"/>
    <cellStyle name="Prozent 6 3 7 2 2 3" xfId="47272" xr:uid="{00000000-0005-0000-0000-000080190000}"/>
    <cellStyle name="Prozent 6 3 7 2 2 4" xfId="35976" xr:uid="{00000000-0005-0000-0000-000081190000}"/>
    <cellStyle name="Prozent 6 3 7 2 3" xfId="19032" xr:uid="{00000000-0005-0000-0000-000082190000}"/>
    <cellStyle name="Prozent 6 3 7 2 3 2" xfId="52920" xr:uid="{00000000-0005-0000-0000-000083190000}"/>
    <cellStyle name="Prozent 6 3 7 2 4" xfId="41624" xr:uid="{00000000-0005-0000-0000-000084190000}"/>
    <cellStyle name="Prozent 6 3 7 2 5" xfId="30328" xr:uid="{00000000-0005-0000-0000-000085190000}"/>
    <cellStyle name="Prozent 6 3 7 3" xfId="10560" xr:uid="{00000000-0005-0000-0000-000086190000}"/>
    <cellStyle name="Prozent 6 3 7 3 2" xfId="21856" xr:uid="{00000000-0005-0000-0000-000087190000}"/>
    <cellStyle name="Prozent 6 3 7 3 2 2" xfId="55744" xr:uid="{00000000-0005-0000-0000-000088190000}"/>
    <cellStyle name="Prozent 6 3 7 3 3" xfId="44448" xr:uid="{00000000-0005-0000-0000-000089190000}"/>
    <cellStyle name="Prozent 6 3 7 3 4" xfId="33152" xr:uid="{00000000-0005-0000-0000-00008A190000}"/>
    <cellStyle name="Prozent 6 3 7 4" xfId="16208" xr:uid="{00000000-0005-0000-0000-00008B190000}"/>
    <cellStyle name="Prozent 6 3 7 4 2" xfId="50096" xr:uid="{00000000-0005-0000-0000-00008C190000}"/>
    <cellStyle name="Prozent 6 3 7 5" xfId="38800" xr:uid="{00000000-0005-0000-0000-00008D190000}"/>
    <cellStyle name="Prozent 6 3 7 6" xfId="27504" xr:uid="{00000000-0005-0000-0000-00008E190000}"/>
    <cellStyle name="Prozent 6 3 8" xfId="3557" xr:uid="{00000000-0005-0000-0000-00008F190000}"/>
    <cellStyle name="Prozent 6 3 8 2" xfId="6670" xr:uid="{00000000-0005-0000-0000-000090190000}"/>
    <cellStyle name="Prozent 6 3 8 2 2" xfId="12319" xr:uid="{00000000-0005-0000-0000-000091190000}"/>
    <cellStyle name="Prozent 6 3 8 2 2 2" xfId="23615" xr:uid="{00000000-0005-0000-0000-000092190000}"/>
    <cellStyle name="Prozent 6 3 8 2 2 2 2" xfId="57503" xr:uid="{00000000-0005-0000-0000-000093190000}"/>
    <cellStyle name="Prozent 6 3 8 2 2 3" xfId="46207" xr:uid="{00000000-0005-0000-0000-000094190000}"/>
    <cellStyle name="Prozent 6 3 8 2 2 4" xfId="34911" xr:uid="{00000000-0005-0000-0000-000095190000}"/>
    <cellStyle name="Prozent 6 3 8 2 3" xfId="17967" xr:uid="{00000000-0005-0000-0000-000096190000}"/>
    <cellStyle name="Prozent 6 3 8 2 3 2" xfId="51855" xr:uid="{00000000-0005-0000-0000-000097190000}"/>
    <cellStyle name="Prozent 6 3 8 2 4" xfId="40559" xr:uid="{00000000-0005-0000-0000-000098190000}"/>
    <cellStyle name="Prozent 6 3 8 2 5" xfId="29263" xr:uid="{00000000-0005-0000-0000-000099190000}"/>
    <cellStyle name="Prozent 6 3 8 3" xfId="9495" xr:uid="{00000000-0005-0000-0000-00009A190000}"/>
    <cellStyle name="Prozent 6 3 8 3 2" xfId="20791" xr:uid="{00000000-0005-0000-0000-00009B190000}"/>
    <cellStyle name="Prozent 6 3 8 3 2 2" xfId="54679" xr:uid="{00000000-0005-0000-0000-00009C190000}"/>
    <cellStyle name="Prozent 6 3 8 3 3" xfId="43383" xr:uid="{00000000-0005-0000-0000-00009D190000}"/>
    <cellStyle name="Prozent 6 3 8 3 4" xfId="32087" xr:uid="{00000000-0005-0000-0000-00009E190000}"/>
    <cellStyle name="Prozent 6 3 8 4" xfId="15143" xr:uid="{00000000-0005-0000-0000-00009F190000}"/>
    <cellStyle name="Prozent 6 3 8 4 2" xfId="49031" xr:uid="{00000000-0005-0000-0000-0000A0190000}"/>
    <cellStyle name="Prozent 6 3 8 5" xfId="37735" xr:uid="{00000000-0005-0000-0000-0000A1190000}"/>
    <cellStyle name="Prozent 6 3 8 6" xfId="26439" xr:uid="{00000000-0005-0000-0000-0000A2190000}"/>
    <cellStyle name="Prozent 6 3 9" xfId="5598" xr:uid="{00000000-0005-0000-0000-0000A3190000}"/>
    <cellStyle name="Prozent 6 3 9 2" xfId="11248" xr:uid="{00000000-0005-0000-0000-0000A4190000}"/>
    <cellStyle name="Prozent 6 3 9 2 2" xfId="22544" xr:uid="{00000000-0005-0000-0000-0000A5190000}"/>
    <cellStyle name="Prozent 6 3 9 2 2 2" xfId="56432" xr:uid="{00000000-0005-0000-0000-0000A6190000}"/>
    <cellStyle name="Prozent 6 3 9 2 3" xfId="45136" xr:uid="{00000000-0005-0000-0000-0000A7190000}"/>
    <cellStyle name="Prozent 6 3 9 2 4" xfId="33840" xr:uid="{00000000-0005-0000-0000-0000A8190000}"/>
    <cellStyle name="Prozent 6 3 9 3" xfId="16896" xr:uid="{00000000-0005-0000-0000-0000A9190000}"/>
    <cellStyle name="Prozent 6 3 9 3 2" xfId="50784" xr:uid="{00000000-0005-0000-0000-0000AA190000}"/>
    <cellStyle name="Prozent 6 3 9 4" xfId="39488" xr:uid="{00000000-0005-0000-0000-0000AB190000}"/>
    <cellStyle name="Prozent 6 3 9 5" xfId="28192" xr:uid="{00000000-0005-0000-0000-0000AC190000}"/>
    <cellStyle name="Prozent 6 4" xfId="1530" xr:uid="{00000000-0005-0000-0000-0000AD190000}"/>
    <cellStyle name="Prozent 6 4 2" xfId="4235" xr:uid="{00000000-0005-0000-0000-0000AE190000}"/>
    <cellStyle name="Prozent 6 4 3" xfId="4234" xr:uid="{00000000-0005-0000-0000-0000AF190000}"/>
    <cellStyle name="Prozent 6 4 4" xfId="3873" xr:uid="{00000000-0005-0000-0000-0000B0190000}"/>
    <cellStyle name="Prozent 6 4 4 2" xfId="6984" xr:uid="{00000000-0005-0000-0000-0000B1190000}"/>
    <cellStyle name="Prozent 6 4 4 2 2" xfId="12633" xr:uid="{00000000-0005-0000-0000-0000B2190000}"/>
    <cellStyle name="Prozent 6 4 4 2 2 2" xfId="23929" xr:uid="{00000000-0005-0000-0000-0000B3190000}"/>
    <cellStyle name="Prozent 6 4 4 2 2 2 2" xfId="57817" xr:uid="{00000000-0005-0000-0000-0000B4190000}"/>
    <cellStyle name="Prozent 6 4 4 2 2 3" xfId="46521" xr:uid="{00000000-0005-0000-0000-0000B5190000}"/>
    <cellStyle name="Prozent 6 4 4 2 2 4" xfId="35225" xr:uid="{00000000-0005-0000-0000-0000B6190000}"/>
    <cellStyle name="Prozent 6 4 4 2 3" xfId="18281" xr:uid="{00000000-0005-0000-0000-0000B7190000}"/>
    <cellStyle name="Prozent 6 4 4 2 3 2" xfId="52169" xr:uid="{00000000-0005-0000-0000-0000B8190000}"/>
    <cellStyle name="Prozent 6 4 4 2 4" xfId="40873" xr:uid="{00000000-0005-0000-0000-0000B9190000}"/>
    <cellStyle name="Prozent 6 4 4 2 5" xfId="29577" xr:uid="{00000000-0005-0000-0000-0000BA190000}"/>
    <cellStyle name="Prozent 6 4 4 3" xfId="9809" xr:uid="{00000000-0005-0000-0000-0000BB190000}"/>
    <cellStyle name="Prozent 6 4 4 3 2" xfId="21105" xr:uid="{00000000-0005-0000-0000-0000BC190000}"/>
    <cellStyle name="Prozent 6 4 4 3 2 2" xfId="54993" xr:uid="{00000000-0005-0000-0000-0000BD190000}"/>
    <cellStyle name="Prozent 6 4 4 3 3" xfId="43697" xr:uid="{00000000-0005-0000-0000-0000BE190000}"/>
    <cellStyle name="Prozent 6 4 4 3 4" xfId="32401" xr:uid="{00000000-0005-0000-0000-0000BF190000}"/>
    <cellStyle name="Prozent 6 4 4 4" xfId="15457" xr:uid="{00000000-0005-0000-0000-0000C0190000}"/>
    <cellStyle name="Prozent 6 4 4 4 2" xfId="49345" xr:uid="{00000000-0005-0000-0000-0000C1190000}"/>
    <cellStyle name="Prozent 6 4 4 5" xfId="38049" xr:uid="{00000000-0005-0000-0000-0000C2190000}"/>
    <cellStyle name="Prozent 6 4 4 6" xfId="26753" xr:uid="{00000000-0005-0000-0000-0000C3190000}"/>
    <cellStyle name="Prozent 6 4 5" xfId="4931" xr:uid="{00000000-0005-0000-0000-0000C4190000}"/>
    <cellStyle name="Prozent 6 4 5 2" xfId="7757" xr:uid="{00000000-0005-0000-0000-0000C5190000}"/>
    <cellStyle name="Prozent 6 4 5 2 2" xfId="13406" xr:uid="{00000000-0005-0000-0000-0000C6190000}"/>
    <cellStyle name="Prozent 6 4 5 2 2 2" xfId="24702" xr:uid="{00000000-0005-0000-0000-0000C7190000}"/>
    <cellStyle name="Prozent 6 4 5 2 2 2 2" xfId="58590" xr:uid="{00000000-0005-0000-0000-0000C8190000}"/>
    <cellStyle name="Prozent 6 4 5 2 2 3" xfId="47294" xr:uid="{00000000-0005-0000-0000-0000C9190000}"/>
    <cellStyle name="Prozent 6 4 5 2 2 4" xfId="35998" xr:uid="{00000000-0005-0000-0000-0000CA190000}"/>
    <cellStyle name="Prozent 6 4 5 2 3" xfId="19054" xr:uid="{00000000-0005-0000-0000-0000CB190000}"/>
    <cellStyle name="Prozent 6 4 5 2 3 2" xfId="52942" xr:uid="{00000000-0005-0000-0000-0000CC190000}"/>
    <cellStyle name="Prozent 6 4 5 2 4" xfId="41646" xr:uid="{00000000-0005-0000-0000-0000CD190000}"/>
    <cellStyle name="Prozent 6 4 5 2 5" xfId="30350" xr:uid="{00000000-0005-0000-0000-0000CE190000}"/>
    <cellStyle name="Prozent 6 4 5 3" xfId="10582" xr:uid="{00000000-0005-0000-0000-0000CF190000}"/>
    <cellStyle name="Prozent 6 4 5 3 2" xfId="21878" xr:uid="{00000000-0005-0000-0000-0000D0190000}"/>
    <cellStyle name="Prozent 6 4 5 3 2 2" xfId="55766" xr:uid="{00000000-0005-0000-0000-0000D1190000}"/>
    <cellStyle name="Prozent 6 4 5 3 3" xfId="44470" xr:uid="{00000000-0005-0000-0000-0000D2190000}"/>
    <cellStyle name="Prozent 6 4 5 3 4" xfId="33174" xr:uid="{00000000-0005-0000-0000-0000D3190000}"/>
    <cellStyle name="Prozent 6 4 5 4" xfId="16230" xr:uid="{00000000-0005-0000-0000-0000D4190000}"/>
    <cellStyle name="Prozent 6 4 5 4 2" xfId="50118" xr:uid="{00000000-0005-0000-0000-0000D5190000}"/>
    <cellStyle name="Prozent 6 4 5 5" xfId="38822" xr:uid="{00000000-0005-0000-0000-0000D6190000}"/>
    <cellStyle name="Prozent 6 4 5 6" xfId="27526" xr:uid="{00000000-0005-0000-0000-0000D7190000}"/>
    <cellStyle name="Prozent 6 4 6" xfId="3580" xr:uid="{00000000-0005-0000-0000-0000D8190000}"/>
    <cellStyle name="Prozent 6 4 6 2" xfId="6693" xr:uid="{00000000-0005-0000-0000-0000D9190000}"/>
    <cellStyle name="Prozent 6 4 6 2 2" xfId="12342" xr:uid="{00000000-0005-0000-0000-0000DA190000}"/>
    <cellStyle name="Prozent 6 4 6 2 2 2" xfId="23638" xr:uid="{00000000-0005-0000-0000-0000DB190000}"/>
    <cellStyle name="Prozent 6 4 6 2 2 2 2" xfId="57526" xr:uid="{00000000-0005-0000-0000-0000DC190000}"/>
    <cellStyle name="Prozent 6 4 6 2 2 3" xfId="46230" xr:uid="{00000000-0005-0000-0000-0000DD190000}"/>
    <cellStyle name="Prozent 6 4 6 2 2 4" xfId="34934" xr:uid="{00000000-0005-0000-0000-0000DE190000}"/>
    <cellStyle name="Prozent 6 4 6 2 3" xfId="17990" xr:uid="{00000000-0005-0000-0000-0000DF190000}"/>
    <cellStyle name="Prozent 6 4 6 2 3 2" xfId="51878" xr:uid="{00000000-0005-0000-0000-0000E0190000}"/>
    <cellStyle name="Prozent 6 4 6 2 4" xfId="40582" xr:uid="{00000000-0005-0000-0000-0000E1190000}"/>
    <cellStyle name="Prozent 6 4 6 2 5" xfId="29286" xr:uid="{00000000-0005-0000-0000-0000E2190000}"/>
    <cellStyle name="Prozent 6 4 6 3" xfId="9518" xr:uid="{00000000-0005-0000-0000-0000E3190000}"/>
    <cellStyle name="Prozent 6 4 6 3 2" xfId="20814" xr:uid="{00000000-0005-0000-0000-0000E4190000}"/>
    <cellStyle name="Prozent 6 4 6 3 2 2" xfId="54702" xr:uid="{00000000-0005-0000-0000-0000E5190000}"/>
    <cellStyle name="Prozent 6 4 6 3 3" xfId="43406" xr:uid="{00000000-0005-0000-0000-0000E6190000}"/>
    <cellStyle name="Prozent 6 4 6 3 4" xfId="32110" xr:uid="{00000000-0005-0000-0000-0000E7190000}"/>
    <cellStyle name="Prozent 6 4 6 4" xfId="15166" xr:uid="{00000000-0005-0000-0000-0000E8190000}"/>
    <cellStyle name="Prozent 6 4 6 4 2" xfId="49054" xr:uid="{00000000-0005-0000-0000-0000E9190000}"/>
    <cellStyle name="Prozent 6 4 6 5" xfId="37758" xr:uid="{00000000-0005-0000-0000-0000EA190000}"/>
    <cellStyle name="Prozent 6 4 6 6" xfId="26462" xr:uid="{00000000-0005-0000-0000-0000EB190000}"/>
    <cellStyle name="Prozent 6 5" xfId="1562" xr:uid="{00000000-0005-0000-0000-0000EC190000}"/>
    <cellStyle name="Prozent 6 5 10" xfId="36708" xr:uid="{00000000-0005-0000-0000-0000ED190000}"/>
    <cellStyle name="Prozent 6 5 11" xfId="25412" xr:uid="{00000000-0005-0000-0000-0000EE190000}"/>
    <cellStyle name="Prozent 6 5 2" xfId="2758" xr:uid="{00000000-0005-0000-0000-0000EF190000}"/>
    <cellStyle name="Prozent 6 5 2 2" xfId="3260" xr:uid="{00000000-0005-0000-0000-0000F0190000}"/>
    <cellStyle name="Prozent 6 5 2 2 2" xfId="6388" xr:uid="{00000000-0005-0000-0000-0000F1190000}"/>
    <cellStyle name="Prozent 6 5 2 2 2 2" xfId="12038" xr:uid="{00000000-0005-0000-0000-0000F2190000}"/>
    <cellStyle name="Prozent 6 5 2 2 2 2 2" xfId="23334" xr:uid="{00000000-0005-0000-0000-0000F3190000}"/>
    <cellStyle name="Prozent 6 5 2 2 2 2 2 2" xfId="57222" xr:uid="{00000000-0005-0000-0000-0000F4190000}"/>
    <cellStyle name="Prozent 6 5 2 2 2 2 3" xfId="45926" xr:uid="{00000000-0005-0000-0000-0000F5190000}"/>
    <cellStyle name="Prozent 6 5 2 2 2 2 4" xfId="34630" xr:uid="{00000000-0005-0000-0000-0000F6190000}"/>
    <cellStyle name="Prozent 6 5 2 2 2 3" xfId="17686" xr:uid="{00000000-0005-0000-0000-0000F7190000}"/>
    <cellStyle name="Prozent 6 5 2 2 2 3 2" xfId="51574" xr:uid="{00000000-0005-0000-0000-0000F8190000}"/>
    <cellStyle name="Prozent 6 5 2 2 2 4" xfId="40278" xr:uid="{00000000-0005-0000-0000-0000F9190000}"/>
    <cellStyle name="Prozent 6 5 2 2 2 5" xfId="28982" xr:uid="{00000000-0005-0000-0000-0000FA190000}"/>
    <cellStyle name="Prozent 6 5 2 2 3" xfId="9214" xr:uid="{00000000-0005-0000-0000-0000FB190000}"/>
    <cellStyle name="Prozent 6 5 2 2 3 2" xfId="20510" xr:uid="{00000000-0005-0000-0000-0000FC190000}"/>
    <cellStyle name="Prozent 6 5 2 2 3 2 2" xfId="54398" xr:uid="{00000000-0005-0000-0000-0000FD190000}"/>
    <cellStyle name="Prozent 6 5 2 2 3 3" xfId="43102" xr:uid="{00000000-0005-0000-0000-0000FE190000}"/>
    <cellStyle name="Prozent 6 5 2 2 3 4" xfId="31806" xr:uid="{00000000-0005-0000-0000-0000FF190000}"/>
    <cellStyle name="Prozent 6 5 2 2 4" xfId="14862" xr:uid="{00000000-0005-0000-0000-0000001A0000}"/>
    <cellStyle name="Prozent 6 5 2 2 4 2" xfId="48750" xr:uid="{00000000-0005-0000-0000-0000011A0000}"/>
    <cellStyle name="Prozent 6 5 2 2 5" xfId="37454" xr:uid="{00000000-0005-0000-0000-0000021A0000}"/>
    <cellStyle name="Prozent 6 5 2 2 6" xfId="26158" xr:uid="{00000000-0005-0000-0000-0000031A0000}"/>
    <cellStyle name="Prozent 6 5 2 3" xfId="4237" xr:uid="{00000000-0005-0000-0000-0000041A0000}"/>
    <cellStyle name="Prozent 6 5 2 4" xfId="5888" xr:uid="{00000000-0005-0000-0000-0000051A0000}"/>
    <cellStyle name="Prozent 6 5 2 4 2" xfId="11538" xr:uid="{00000000-0005-0000-0000-0000061A0000}"/>
    <cellStyle name="Prozent 6 5 2 4 2 2" xfId="22834" xr:uid="{00000000-0005-0000-0000-0000071A0000}"/>
    <cellStyle name="Prozent 6 5 2 4 2 2 2" xfId="56722" xr:uid="{00000000-0005-0000-0000-0000081A0000}"/>
    <cellStyle name="Prozent 6 5 2 4 2 3" xfId="45426" xr:uid="{00000000-0005-0000-0000-0000091A0000}"/>
    <cellStyle name="Prozent 6 5 2 4 2 4" xfId="34130" xr:uid="{00000000-0005-0000-0000-00000A1A0000}"/>
    <cellStyle name="Prozent 6 5 2 4 3" xfId="17186" xr:uid="{00000000-0005-0000-0000-00000B1A0000}"/>
    <cellStyle name="Prozent 6 5 2 4 3 2" xfId="51074" xr:uid="{00000000-0005-0000-0000-00000C1A0000}"/>
    <cellStyle name="Prozent 6 5 2 4 4" xfId="39778" xr:uid="{00000000-0005-0000-0000-00000D1A0000}"/>
    <cellStyle name="Prozent 6 5 2 4 5" xfId="28482" xr:uid="{00000000-0005-0000-0000-00000E1A0000}"/>
    <cellStyle name="Prozent 6 5 2 5" xfId="8714" xr:uid="{00000000-0005-0000-0000-00000F1A0000}"/>
    <cellStyle name="Prozent 6 5 2 5 2" xfId="20010" xr:uid="{00000000-0005-0000-0000-0000101A0000}"/>
    <cellStyle name="Prozent 6 5 2 5 2 2" xfId="53898" xr:uid="{00000000-0005-0000-0000-0000111A0000}"/>
    <cellStyle name="Prozent 6 5 2 5 3" xfId="42602" xr:uid="{00000000-0005-0000-0000-0000121A0000}"/>
    <cellStyle name="Prozent 6 5 2 5 4" xfId="31306" xr:uid="{00000000-0005-0000-0000-0000131A0000}"/>
    <cellStyle name="Prozent 6 5 2 6" xfId="14362" xr:uid="{00000000-0005-0000-0000-0000141A0000}"/>
    <cellStyle name="Prozent 6 5 2 6 2" xfId="48250" xr:uid="{00000000-0005-0000-0000-0000151A0000}"/>
    <cellStyle name="Prozent 6 5 2 7" xfId="36954" xr:uid="{00000000-0005-0000-0000-0000161A0000}"/>
    <cellStyle name="Prozent 6 5 2 8" xfId="25658" xr:uid="{00000000-0005-0000-0000-0000171A0000}"/>
    <cellStyle name="Prozent 6 5 3" xfId="3014" xr:uid="{00000000-0005-0000-0000-0000181A0000}"/>
    <cellStyle name="Prozent 6 5 3 2" xfId="4236" xr:uid="{00000000-0005-0000-0000-0000191A0000}"/>
    <cellStyle name="Prozent 6 5 3 3" xfId="6142" xr:uid="{00000000-0005-0000-0000-00001A1A0000}"/>
    <cellStyle name="Prozent 6 5 3 3 2" xfId="11792" xr:uid="{00000000-0005-0000-0000-00001B1A0000}"/>
    <cellStyle name="Prozent 6 5 3 3 2 2" xfId="23088" xr:uid="{00000000-0005-0000-0000-00001C1A0000}"/>
    <cellStyle name="Prozent 6 5 3 3 2 2 2" xfId="56976" xr:uid="{00000000-0005-0000-0000-00001D1A0000}"/>
    <cellStyle name="Prozent 6 5 3 3 2 3" xfId="45680" xr:uid="{00000000-0005-0000-0000-00001E1A0000}"/>
    <cellStyle name="Prozent 6 5 3 3 2 4" xfId="34384" xr:uid="{00000000-0005-0000-0000-00001F1A0000}"/>
    <cellStyle name="Prozent 6 5 3 3 3" xfId="17440" xr:uid="{00000000-0005-0000-0000-0000201A0000}"/>
    <cellStyle name="Prozent 6 5 3 3 3 2" xfId="51328" xr:uid="{00000000-0005-0000-0000-0000211A0000}"/>
    <cellStyle name="Prozent 6 5 3 3 4" xfId="40032" xr:uid="{00000000-0005-0000-0000-0000221A0000}"/>
    <cellStyle name="Prozent 6 5 3 3 5" xfId="28736" xr:uid="{00000000-0005-0000-0000-0000231A0000}"/>
    <cellStyle name="Prozent 6 5 3 4" xfId="8968" xr:uid="{00000000-0005-0000-0000-0000241A0000}"/>
    <cellStyle name="Prozent 6 5 3 4 2" xfId="20264" xr:uid="{00000000-0005-0000-0000-0000251A0000}"/>
    <cellStyle name="Prozent 6 5 3 4 2 2" xfId="54152" xr:uid="{00000000-0005-0000-0000-0000261A0000}"/>
    <cellStyle name="Prozent 6 5 3 4 3" xfId="42856" xr:uid="{00000000-0005-0000-0000-0000271A0000}"/>
    <cellStyle name="Prozent 6 5 3 4 4" xfId="31560" xr:uid="{00000000-0005-0000-0000-0000281A0000}"/>
    <cellStyle name="Prozent 6 5 3 5" xfId="14616" xr:uid="{00000000-0005-0000-0000-0000291A0000}"/>
    <cellStyle name="Prozent 6 5 3 5 2" xfId="48504" xr:uid="{00000000-0005-0000-0000-00002A1A0000}"/>
    <cellStyle name="Prozent 6 5 3 6" xfId="37208" xr:uid="{00000000-0005-0000-0000-00002B1A0000}"/>
    <cellStyle name="Prozent 6 5 3 7" xfId="25912" xr:uid="{00000000-0005-0000-0000-00002C1A0000}"/>
    <cellStyle name="Prozent 6 5 4" xfId="3763" xr:uid="{00000000-0005-0000-0000-00002D1A0000}"/>
    <cellStyle name="Prozent 6 5 4 2" xfId="6874" xr:uid="{00000000-0005-0000-0000-00002E1A0000}"/>
    <cellStyle name="Prozent 6 5 4 2 2" xfId="12523" xr:uid="{00000000-0005-0000-0000-00002F1A0000}"/>
    <cellStyle name="Prozent 6 5 4 2 2 2" xfId="23819" xr:uid="{00000000-0005-0000-0000-0000301A0000}"/>
    <cellStyle name="Prozent 6 5 4 2 2 2 2" xfId="57707" xr:uid="{00000000-0005-0000-0000-0000311A0000}"/>
    <cellStyle name="Prozent 6 5 4 2 2 3" xfId="46411" xr:uid="{00000000-0005-0000-0000-0000321A0000}"/>
    <cellStyle name="Prozent 6 5 4 2 2 4" xfId="35115" xr:uid="{00000000-0005-0000-0000-0000331A0000}"/>
    <cellStyle name="Prozent 6 5 4 2 3" xfId="18171" xr:uid="{00000000-0005-0000-0000-0000341A0000}"/>
    <cellStyle name="Prozent 6 5 4 2 3 2" xfId="52059" xr:uid="{00000000-0005-0000-0000-0000351A0000}"/>
    <cellStyle name="Prozent 6 5 4 2 4" xfId="40763" xr:uid="{00000000-0005-0000-0000-0000361A0000}"/>
    <cellStyle name="Prozent 6 5 4 2 5" xfId="29467" xr:uid="{00000000-0005-0000-0000-0000371A0000}"/>
    <cellStyle name="Prozent 6 5 4 3" xfId="9699" xr:uid="{00000000-0005-0000-0000-0000381A0000}"/>
    <cellStyle name="Prozent 6 5 4 3 2" xfId="20995" xr:uid="{00000000-0005-0000-0000-0000391A0000}"/>
    <cellStyle name="Prozent 6 5 4 3 2 2" xfId="54883" xr:uid="{00000000-0005-0000-0000-00003A1A0000}"/>
    <cellStyle name="Prozent 6 5 4 3 3" xfId="43587" xr:uid="{00000000-0005-0000-0000-00003B1A0000}"/>
    <cellStyle name="Prozent 6 5 4 3 4" xfId="32291" xr:uid="{00000000-0005-0000-0000-00003C1A0000}"/>
    <cellStyle name="Prozent 6 5 4 4" xfId="15347" xr:uid="{00000000-0005-0000-0000-00003D1A0000}"/>
    <cellStyle name="Prozent 6 5 4 4 2" xfId="49235" xr:uid="{00000000-0005-0000-0000-00003E1A0000}"/>
    <cellStyle name="Prozent 6 5 4 5" xfId="37939" xr:uid="{00000000-0005-0000-0000-00003F1A0000}"/>
    <cellStyle name="Prozent 6 5 4 6" xfId="26643" xr:uid="{00000000-0005-0000-0000-0000401A0000}"/>
    <cellStyle name="Prozent 6 5 5" xfId="4821" xr:uid="{00000000-0005-0000-0000-0000411A0000}"/>
    <cellStyle name="Prozent 6 5 5 2" xfId="7647" xr:uid="{00000000-0005-0000-0000-0000421A0000}"/>
    <cellStyle name="Prozent 6 5 5 2 2" xfId="13296" xr:uid="{00000000-0005-0000-0000-0000431A0000}"/>
    <cellStyle name="Prozent 6 5 5 2 2 2" xfId="24592" xr:uid="{00000000-0005-0000-0000-0000441A0000}"/>
    <cellStyle name="Prozent 6 5 5 2 2 2 2" xfId="58480" xr:uid="{00000000-0005-0000-0000-0000451A0000}"/>
    <cellStyle name="Prozent 6 5 5 2 2 3" xfId="47184" xr:uid="{00000000-0005-0000-0000-0000461A0000}"/>
    <cellStyle name="Prozent 6 5 5 2 2 4" xfId="35888" xr:uid="{00000000-0005-0000-0000-0000471A0000}"/>
    <cellStyle name="Prozent 6 5 5 2 3" xfId="18944" xr:uid="{00000000-0005-0000-0000-0000481A0000}"/>
    <cellStyle name="Prozent 6 5 5 2 3 2" xfId="52832" xr:uid="{00000000-0005-0000-0000-0000491A0000}"/>
    <cellStyle name="Prozent 6 5 5 2 4" xfId="41536" xr:uid="{00000000-0005-0000-0000-00004A1A0000}"/>
    <cellStyle name="Prozent 6 5 5 2 5" xfId="30240" xr:uid="{00000000-0005-0000-0000-00004B1A0000}"/>
    <cellStyle name="Prozent 6 5 5 3" xfId="10472" xr:uid="{00000000-0005-0000-0000-00004C1A0000}"/>
    <cellStyle name="Prozent 6 5 5 3 2" xfId="21768" xr:uid="{00000000-0005-0000-0000-00004D1A0000}"/>
    <cellStyle name="Prozent 6 5 5 3 2 2" xfId="55656" xr:uid="{00000000-0005-0000-0000-00004E1A0000}"/>
    <cellStyle name="Prozent 6 5 5 3 3" xfId="44360" xr:uid="{00000000-0005-0000-0000-00004F1A0000}"/>
    <cellStyle name="Prozent 6 5 5 3 4" xfId="33064" xr:uid="{00000000-0005-0000-0000-0000501A0000}"/>
    <cellStyle name="Prozent 6 5 5 4" xfId="16120" xr:uid="{00000000-0005-0000-0000-0000511A0000}"/>
    <cellStyle name="Prozent 6 5 5 4 2" xfId="50008" xr:uid="{00000000-0005-0000-0000-0000521A0000}"/>
    <cellStyle name="Prozent 6 5 5 5" xfId="38712" xr:uid="{00000000-0005-0000-0000-0000531A0000}"/>
    <cellStyle name="Prozent 6 5 5 6" xfId="27416" xr:uid="{00000000-0005-0000-0000-0000541A0000}"/>
    <cellStyle name="Prozent 6 5 6" xfId="3466" xr:uid="{00000000-0005-0000-0000-0000551A0000}"/>
    <cellStyle name="Prozent 6 5 6 2" xfId="6581" xr:uid="{00000000-0005-0000-0000-0000561A0000}"/>
    <cellStyle name="Prozent 6 5 6 2 2" xfId="12230" xr:uid="{00000000-0005-0000-0000-0000571A0000}"/>
    <cellStyle name="Prozent 6 5 6 2 2 2" xfId="23526" xr:uid="{00000000-0005-0000-0000-0000581A0000}"/>
    <cellStyle name="Prozent 6 5 6 2 2 2 2" xfId="57414" xr:uid="{00000000-0005-0000-0000-0000591A0000}"/>
    <cellStyle name="Prozent 6 5 6 2 2 3" xfId="46118" xr:uid="{00000000-0005-0000-0000-00005A1A0000}"/>
    <cellStyle name="Prozent 6 5 6 2 2 4" xfId="34822" xr:uid="{00000000-0005-0000-0000-00005B1A0000}"/>
    <cellStyle name="Prozent 6 5 6 2 3" xfId="17878" xr:uid="{00000000-0005-0000-0000-00005C1A0000}"/>
    <cellStyle name="Prozent 6 5 6 2 3 2" xfId="51766" xr:uid="{00000000-0005-0000-0000-00005D1A0000}"/>
    <cellStyle name="Prozent 6 5 6 2 4" xfId="40470" xr:uid="{00000000-0005-0000-0000-00005E1A0000}"/>
    <cellStyle name="Prozent 6 5 6 2 5" xfId="29174" xr:uid="{00000000-0005-0000-0000-00005F1A0000}"/>
    <cellStyle name="Prozent 6 5 6 3" xfId="9406" xr:uid="{00000000-0005-0000-0000-0000601A0000}"/>
    <cellStyle name="Prozent 6 5 6 3 2" xfId="20702" xr:uid="{00000000-0005-0000-0000-0000611A0000}"/>
    <cellStyle name="Prozent 6 5 6 3 2 2" xfId="54590" xr:uid="{00000000-0005-0000-0000-0000621A0000}"/>
    <cellStyle name="Prozent 6 5 6 3 3" xfId="43294" xr:uid="{00000000-0005-0000-0000-0000631A0000}"/>
    <cellStyle name="Prozent 6 5 6 3 4" xfId="31998" xr:uid="{00000000-0005-0000-0000-0000641A0000}"/>
    <cellStyle name="Prozent 6 5 6 4" xfId="15054" xr:uid="{00000000-0005-0000-0000-0000651A0000}"/>
    <cellStyle name="Prozent 6 5 6 4 2" xfId="48942" xr:uid="{00000000-0005-0000-0000-0000661A0000}"/>
    <cellStyle name="Prozent 6 5 6 5" xfId="37646" xr:uid="{00000000-0005-0000-0000-0000671A0000}"/>
    <cellStyle name="Prozent 6 5 6 6" xfId="26350" xr:uid="{00000000-0005-0000-0000-0000681A0000}"/>
    <cellStyle name="Prozent 6 5 7" xfId="5642" xr:uid="{00000000-0005-0000-0000-0000691A0000}"/>
    <cellStyle name="Prozent 6 5 7 2" xfId="11292" xr:uid="{00000000-0005-0000-0000-00006A1A0000}"/>
    <cellStyle name="Prozent 6 5 7 2 2" xfId="22588" xr:uid="{00000000-0005-0000-0000-00006B1A0000}"/>
    <cellStyle name="Prozent 6 5 7 2 2 2" xfId="56476" xr:uid="{00000000-0005-0000-0000-00006C1A0000}"/>
    <cellStyle name="Prozent 6 5 7 2 3" xfId="45180" xr:uid="{00000000-0005-0000-0000-00006D1A0000}"/>
    <cellStyle name="Prozent 6 5 7 2 4" xfId="33884" xr:uid="{00000000-0005-0000-0000-00006E1A0000}"/>
    <cellStyle name="Prozent 6 5 7 3" xfId="16940" xr:uid="{00000000-0005-0000-0000-00006F1A0000}"/>
    <cellStyle name="Prozent 6 5 7 3 2" xfId="50828" xr:uid="{00000000-0005-0000-0000-0000701A0000}"/>
    <cellStyle name="Prozent 6 5 7 4" xfId="39532" xr:uid="{00000000-0005-0000-0000-0000711A0000}"/>
    <cellStyle name="Prozent 6 5 7 5" xfId="28236" xr:uid="{00000000-0005-0000-0000-0000721A0000}"/>
    <cellStyle name="Prozent 6 5 8" xfId="8468" xr:uid="{00000000-0005-0000-0000-0000731A0000}"/>
    <cellStyle name="Prozent 6 5 8 2" xfId="19764" xr:uid="{00000000-0005-0000-0000-0000741A0000}"/>
    <cellStyle name="Prozent 6 5 8 2 2" xfId="53652" xr:uid="{00000000-0005-0000-0000-0000751A0000}"/>
    <cellStyle name="Prozent 6 5 8 3" xfId="42356" xr:uid="{00000000-0005-0000-0000-0000761A0000}"/>
    <cellStyle name="Prozent 6 5 8 4" xfId="31060" xr:uid="{00000000-0005-0000-0000-0000771A0000}"/>
    <cellStyle name="Prozent 6 5 9" xfId="14116" xr:uid="{00000000-0005-0000-0000-0000781A0000}"/>
    <cellStyle name="Prozent 6 5 9 2" xfId="48004" xr:uid="{00000000-0005-0000-0000-0000791A0000}"/>
    <cellStyle name="Prozent 6 6" xfId="2627" xr:uid="{00000000-0005-0000-0000-00007A1A0000}"/>
    <cellStyle name="Prozent 6 6 10" xfId="25527" xr:uid="{00000000-0005-0000-0000-00007B1A0000}"/>
    <cellStyle name="Prozent 6 6 2" xfId="3129" xr:uid="{00000000-0005-0000-0000-00007C1A0000}"/>
    <cellStyle name="Prozent 6 6 2 2" xfId="4238" xr:uid="{00000000-0005-0000-0000-00007D1A0000}"/>
    <cellStyle name="Prozent 6 6 2 3" xfId="6257" xr:uid="{00000000-0005-0000-0000-00007E1A0000}"/>
    <cellStyle name="Prozent 6 6 2 3 2" xfId="11907" xr:uid="{00000000-0005-0000-0000-00007F1A0000}"/>
    <cellStyle name="Prozent 6 6 2 3 2 2" xfId="23203" xr:uid="{00000000-0005-0000-0000-0000801A0000}"/>
    <cellStyle name="Prozent 6 6 2 3 2 2 2" xfId="57091" xr:uid="{00000000-0005-0000-0000-0000811A0000}"/>
    <cellStyle name="Prozent 6 6 2 3 2 3" xfId="45795" xr:uid="{00000000-0005-0000-0000-0000821A0000}"/>
    <cellStyle name="Prozent 6 6 2 3 2 4" xfId="34499" xr:uid="{00000000-0005-0000-0000-0000831A0000}"/>
    <cellStyle name="Prozent 6 6 2 3 3" xfId="17555" xr:uid="{00000000-0005-0000-0000-0000841A0000}"/>
    <cellStyle name="Prozent 6 6 2 3 3 2" xfId="51443" xr:uid="{00000000-0005-0000-0000-0000851A0000}"/>
    <cellStyle name="Prozent 6 6 2 3 4" xfId="40147" xr:uid="{00000000-0005-0000-0000-0000861A0000}"/>
    <cellStyle name="Prozent 6 6 2 3 5" xfId="28851" xr:uid="{00000000-0005-0000-0000-0000871A0000}"/>
    <cellStyle name="Prozent 6 6 2 4" xfId="9083" xr:uid="{00000000-0005-0000-0000-0000881A0000}"/>
    <cellStyle name="Prozent 6 6 2 4 2" xfId="20379" xr:uid="{00000000-0005-0000-0000-0000891A0000}"/>
    <cellStyle name="Prozent 6 6 2 4 2 2" xfId="54267" xr:uid="{00000000-0005-0000-0000-00008A1A0000}"/>
    <cellStyle name="Prozent 6 6 2 4 3" xfId="42971" xr:uid="{00000000-0005-0000-0000-00008B1A0000}"/>
    <cellStyle name="Prozent 6 6 2 4 4" xfId="31675" xr:uid="{00000000-0005-0000-0000-00008C1A0000}"/>
    <cellStyle name="Prozent 6 6 2 5" xfId="14731" xr:uid="{00000000-0005-0000-0000-00008D1A0000}"/>
    <cellStyle name="Prozent 6 6 2 5 2" xfId="48619" xr:uid="{00000000-0005-0000-0000-00008E1A0000}"/>
    <cellStyle name="Prozent 6 6 2 6" xfId="37323" xr:uid="{00000000-0005-0000-0000-00008F1A0000}"/>
    <cellStyle name="Prozent 6 6 2 7" xfId="26027" xr:uid="{00000000-0005-0000-0000-0000901A0000}"/>
    <cellStyle name="Prozent 6 6 3" xfId="3978" xr:uid="{00000000-0005-0000-0000-0000911A0000}"/>
    <cellStyle name="Prozent 6 6 3 2" xfId="7089" xr:uid="{00000000-0005-0000-0000-0000921A0000}"/>
    <cellStyle name="Prozent 6 6 3 2 2" xfId="12738" xr:uid="{00000000-0005-0000-0000-0000931A0000}"/>
    <cellStyle name="Prozent 6 6 3 2 2 2" xfId="24034" xr:uid="{00000000-0005-0000-0000-0000941A0000}"/>
    <cellStyle name="Prozent 6 6 3 2 2 2 2" xfId="57922" xr:uid="{00000000-0005-0000-0000-0000951A0000}"/>
    <cellStyle name="Prozent 6 6 3 2 2 3" xfId="46626" xr:uid="{00000000-0005-0000-0000-0000961A0000}"/>
    <cellStyle name="Prozent 6 6 3 2 2 4" xfId="35330" xr:uid="{00000000-0005-0000-0000-0000971A0000}"/>
    <cellStyle name="Prozent 6 6 3 2 3" xfId="18386" xr:uid="{00000000-0005-0000-0000-0000981A0000}"/>
    <cellStyle name="Prozent 6 6 3 2 3 2" xfId="52274" xr:uid="{00000000-0005-0000-0000-0000991A0000}"/>
    <cellStyle name="Prozent 6 6 3 2 4" xfId="40978" xr:uid="{00000000-0005-0000-0000-00009A1A0000}"/>
    <cellStyle name="Prozent 6 6 3 2 5" xfId="29682" xr:uid="{00000000-0005-0000-0000-00009B1A0000}"/>
    <cellStyle name="Prozent 6 6 3 3" xfId="9914" xr:uid="{00000000-0005-0000-0000-00009C1A0000}"/>
    <cellStyle name="Prozent 6 6 3 3 2" xfId="21210" xr:uid="{00000000-0005-0000-0000-00009D1A0000}"/>
    <cellStyle name="Prozent 6 6 3 3 2 2" xfId="55098" xr:uid="{00000000-0005-0000-0000-00009E1A0000}"/>
    <cellStyle name="Prozent 6 6 3 3 3" xfId="43802" xr:uid="{00000000-0005-0000-0000-00009F1A0000}"/>
    <cellStyle name="Prozent 6 6 3 3 4" xfId="32506" xr:uid="{00000000-0005-0000-0000-0000A01A0000}"/>
    <cellStyle name="Prozent 6 6 3 4" xfId="15562" xr:uid="{00000000-0005-0000-0000-0000A11A0000}"/>
    <cellStyle name="Prozent 6 6 3 4 2" xfId="49450" xr:uid="{00000000-0005-0000-0000-0000A21A0000}"/>
    <cellStyle name="Prozent 6 6 3 5" xfId="38154" xr:uid="{00000000-0005-0000-0000-0000A31A0000}"/>
    <cellStyle name="Prozent 6 6 3 6" xfId="26858" xr:uid="{00000000-0005-0000-0000-0000A41A0000}"/>
    <cellStyle name="Prozent 6 6 4" xfId="5036" xr:uid="{00000000-0005-0000-0000-0000A51A0000}"/>
    <cellStyle name="Prozent 6 6 4 2" xfId="7862" xr:uid="{00000000-0005-0000-0000-0000A61A0000}"/>
    <cellStyle name="Prozent 6 6 4 2 2" xfId="13511" xr:uid="{00000000-0005-0000-0000-0000A71A0000}"/>
    <cellStyle name="Prozent 6 6 4 2 2 2" xfId="24807" xr:uid="{00000000-0005-0000-0000-0000A81A0000}"/>
    <cellStyle name="Prozent 6 6 4 2 2 2 2" xfId="58695" xr:uid="{00000000-0005-0000-0000-0000A91A0000}"/>
    <cellStyle name="Prozent 6 6 4 2 2 3" xfId="47399" xr:uid="{00000000-0005-0000-0000-0000AA1A0000}"/>
    <cellStyle name="Prozent 6 6 4 2 2 4" xfId="36103" xr:uid="{00000000-0005-0000-0000-0000AB1A0000}"/>
    <cellStyle name="Prozent 6 6 4 2 3" xfId="19159" xr:uid="{00000000-0005-0000-0000-0000AC1A0000}"/>
    <cellStyle name="Prozent 6 6 4 2 3 2" xfId="53047" xr:uid="{00000000-0005-0000-0000-0000AD1A0000}"/>
    <cellStyle name="Prozent 6 6 4 2 4" xfId="41751" xr:uid="{00000000-0005-0000-0000-0000AE1A0000}"/>
    <cellStyle name="Prozent 6 6 4 2 5" xfId="30455" xr:uid="{00000000-0005-0000-0000-0000AF1A0000}"/>
    <cellStyle name="Prozent 6 6 4 3" xfId="10687" xr:uid="{00000000-0005-0000-0000-0000B01A0000}"/>
    <cellStyle name="Prozent 6 6 4 3 2" xfId="21983" xr:uid="{00000000-0005-0000-0000-0000B11A0000}"/>
    <cellStyle name="Prozent 6 6 4 3 2 2" xfId="55871" xr:uid="{00000000-0005-0000-0000-0000B21A0000}"/>
    <cellStyle name="Prozent 6 6 4 3 3" xfId="44575" xr:uid="{00000000-0005-0000-0000-0000B31A0000}"/>
    <cellStyle name="Prozent 6 6 4 3 4" xfId="33279" xr:uid="{00000000-0005-0000-0000-0000B41A0000}"/>
    <cellStyle name="Prozent 6 6 4 4" xfId="16335" xr:uid="{00000000-0005-0000-0000-0000B51A0000}"/>
    <cellStyle name="Prozent 6 6 4 4 2" xfId="50223" xr:uid="{00000000-0005-0000-0000-0000B61A0000}"/>
    <cellStyle name="Prozent 6 6 4 5" xfId="38927" xr:uid="{00000000-0005-0000-0000-0000B71A0000}"/>
    <cellStyle name="Prozent 6 6 4 6" xfId="27631" xr:uid="{00000000-0005-0000-0000-0000B81A0000}"/>
    <cellStyle name="Prozent 6 6 5" xfId="3690" xr:uid="{00000000-0005-0000-0000-0000B91A0000}"/>
    <cellStyle name="Prozent 6 6 5 2" xfId="6802" xr:uid="{00000000-0005-0000-0000-0000BA1A0000}"/>
    <cellStyle name="Prozent 6 6 5 2 2" xfId="12451" xr:uid="{00000000-0005-0000-0000-0000BB1A0000}"/>
    <cellStyle name="Prozent 6 6 5 2 2 2" xfId="23747" xr:uid="{00000000-0005-0000-0000-0000BC1A0000}"/>
    <cellStyle name="Prozent 6 6 5 2 2 2 2" xfId="57635" xr:uid="{00000000-0005-0000-0000-0000BD1A0000}"/>
    <cellStyle name="Prozent 6 6 5 2 2 3" xfId="46339" xr:uid="{00000000-0005-0000-0000-0000BE1A0000}"/>
    <cellStyle name="Prozent 6 6 5 2 2 4" xfId="35043" xr:uid="{00000000-0005-0000-0000-0000BF1A0000}"/>
    <cellStyle name="Prozent 6 6 5 2 3" xfId="18099" xr:uid="{00000000-0005-0000-0000-0000C01A0000}"/>
    <cellStyle name="Prozent 6 6 5 2 3 2" xfId="51987" xr:uid="{00000000-0005-0000-0000-0000C11A0000}"/>
    <cellStyle name="Prozent 6 6 5 2 4" xfId="40691" xr:uid="{00000000-0005-0000-0000-0000C21A0000}"/>
    <cellStyle name="Prozent 6 6 5 2 5" xfId="29395" xr:uid="{00000000-0005-0000-0000-0000C31A0000}"/>
    <cellStyle name="Prozent 6 6 5 3" xfId="9627" xr:uid="{00000000-0005-0000-0000-0000C41A0000}"/>
    <cellStyle name="Prozent 6 6 5 3 2" xfId="20923" xr:uid="{00000000-0005-0000-0000-0000C51A0000}"/>
    <cellStyle name="Prozent 6 6 5 3 2 2" xfId="54811" xr:uid="{00000000-0005-0000-0000-0000C61A0000}"/>
    <cellStyle name="Prozent 6 6 5 3 3" xfId="43515" xr:uid="{00000000-0005-0000-0000-0000C71A0000}"/>
    <cellStyle name="Prozent 6 6 5 3 4" xfId="32219" xr:uid="{00000000-0005-0000-0000-0000C81A0000}"/>
    <cellStyle name="Prozent 6 6 5 4" xfId="15275" xr:uid="{00000000-0005-0000-0000-0000C91A0000}"/>
    <cellStyle name="Prozent 6 6 5 4 2" xfId="49163" xr:uid="{00000000-0005-0000-0000-0000CA1A0000}"/>
    <cellStyle name="Prozent 6 6 5 5" xfId="37867" xr:uid="{00000000-0005-0000-0000-0000CB1A0000}"/>
    <cellStyle name="Prozent 6 6 5 6" xfId="26571" xr:uid="{00000000-0005-0000-0000-0000CC1A0000}"/>
    <cellStyle name="Prozent 6 6 6" xfId="5757" xr:uid="{00000000-0005-0000-0000-0000CD1A0000}"/>
    <cellStyle name="Prozent 6 6 6 2" xfId="11407" xr:uid="{00000000-0005-0000-0000-0000CE1A0000}"/>
    <cellStyle name="Prozent 6 6 6 2 2" xfId="22703" xr:uid="{00000000-0005-0000-0000-0000CF1A0000}"/>
    <cellStyle name="Prozent 6 6 6 2 2 2" xfId="56591" xr:uid="{00000000-0005-0000-0000-0000D01A0000}"/>
    <cellStyle name="Prozent 6 6 6 2 3" xfId="45295" xr:uid="{00000000-0005-0000-0000-0000D11A0000}"/>
    <cellStyle name="Prozent 6 6 6 2 4" xfId="33999" xr:uid="{00000000-0005-0000-0000-0000D21A0000}"/>
    <cellStyle name="Prozent 6 6 6 3" xfId="17055" xr:uid="{00000000-0005-0000-0000-0000D31A0000}"/>
    <cellStyle name="Prozent 6 6 6 3 2" xfId="50943" xr:uid="{00000000-0005-0000-0000-0000D41A0000}"/>
    <cellStyle name="Prozent 6 6 6 4" xfId="39647" xr:uid="{00000000-0005-0000-0000-0000D51A0000}"/>
    <cellStyle name="Prozent 6 6 6 5" xfId="28351" xr:uid="{00000000-0005-0000-0000-0000D61A0000}"/>
    <cellStyle name="Prozent 6 6 7" xfId="8583" xr:uid="{00000000-0005-0000-0000-0000D71A0000}"/>
    <cellStyle name="Prozent 6 6 7 2" xfId="19879" xr:uid="{00000000-0005-0000-0000-0000D81A0000}"/>
    <cellStyle name="Prozent 6 6 7 2 2" xfId="53767" xr:uid="{00000000-0005-0000-0000-0000D91A0000}"/>
    <cellStyle name="Prozent 6 6 7 3" xfId="42471" xr:uid="{00000000-0005-0000-0000-0000DA1A0000}"/>
    <cellStyle name="Prozent 6 6 7 4" xfId="31175" xr:uid="{00000000-0005-0000-0000-0000DB1A0000}"/>
    <cellStyle name="Prozent 6 6 8" xfId="14231" xr:uid="{00000000-0005-0000-0000-0000DC1A0000}"/>
    <cellStyle name="Prozent 6 6 8 2" xfId="48119" xr:uid="{00000000-0005-0000-0000-0000DD1A0000}"/>
    <cellStyle name="Prozent 6 6 9" xfId="36823" xr:uid="{00000000-0005-0000-0000-0000DE1A0000}"/>
    <cellStyle name="Prozent 6 7" xfId="2881" xr:uid="{00000000-0005-0000-0000-0000DF1A0000}"/>
    <cellStyle name="Prozent 6 7 10" xfId="25779" xr:uid="{00000000-0005-0000-0000-0000E01A0000}"/>
    <cellStyle name="Prozent 6 7 2" xfId="4239" xr:uid="{00000000-0005-0000-0000-0000E11A0000}"/>
    <cellStyle name="Prozent 6 7 3" xfId="3984" xr:uid="{00000000-0005-0000-0000-0000E21A0000}"/>
    <cellStyle name="Prozent 6 7 3 2" xfId="7095" xr:uid="{00000000-0005-0000-0000-0000E31A0000}"/>
    <cellStyle name="Prozent 6 7 3 2 2" xfId="12744" xr:uid="{00000000-0005-0000-0000-0000E41A0000}"/>
    <cellStyle name="Prozent 6 7 3 2 2 2" xfId="24040" xr:uid="{00000000-0005-0000-0000-0000E51A0000}"/>
    <cellStyle name="Prozent 6 7 3 2 2 2 2" xfId="57928" xr:uid="{00000000-0005-0000-0000-0000E61A0000}"/>
    <cellStyle name="Prozent 6 7 3 2 2 3" xfId="46632" xr:uid="{00000000-0005-0000-0000-0000E71A0000}"/>
    <cellStyle name="Prozent 6 7 3 2 2 4" xfId="35336" xr:uid="{00000000-0005-0000-0000-0000E81A0000}"/>
    <cellStyle name="Prozent 6 7 3 2 3" xfId="18392" xr:uid="{00000000-0005-0000-0000-0000E91A0000}"/>
    <cellStyle name="Prozent 6 7 3 2 3 2" xfId="52280" xr:uid="{00000000-0005-0000-0000-0000EA1A0000}"/>
    <cellStyle name="Prozent 6 7 3 2 4" xfId="40984" xr:uid="{00000000-0005-0000-0000-0000EB1A0000}"/>
    <cellStyle name="Prozent 6 7 3 2 5" xfId="29688" xr:uid="{00000000-0005-0000-0000-0000EC1A0000}"/>
    <cellStyle name="Prozent 6 7 3 3" xfId="9920" xr:uid="{00000000-0005-0000-0000-0000ED1A0000}"/>
    <cellStyle name="Prozent 6 7 3 3 2" xfId="21216" xr:uid="{00000000-0005-0000-0000-0000EE1A0000}"/>
    <cellStyle name="Prozent 6 7 3 3 2 2" xfId="55104" xr:uid="{00000000-0005-0000-0000-0000EF1A0000}"/>
    <cellStyle name="Prozent 6 7 3 3 3" xfId="43808" xr:uid="{00000000-0005-0000-0000-0000F01A0000}"/>
    <cellStyle name="Prozent 6 7 3 3 4" xfId="32512" xr:uid="{00000000-0005-0000-0000-0000F11A0000}"/>
    <cellStyle name="Prozent 6 7 3 4" xfId="15568" xr:uid="{00000000-0005-0000-0000-0000F21A0000}"/>
    <cellStyle name="Prozent 6 7 3 4 2" xfId="49456" xr:uid="{00000000-0005-0000-0000-0000F31A0000}"/>
    <cellStyle name="Prozent 6 7 3 5" xfId="38160" xr:uid="{00000000-0005-0000-0000-0000F41A0000}"/>
    <cellStyle name="Prozent 6 7 3 6" xfId="26864" xr:uid="{00000000-0005-0000-0000-0000F51A0000}"/>
    <cellStyle name="Prozent 6 7 4" xfId="5042" xr:uid="{00000000-0005-0000-0000-0000F61A0000}"/>
    <cellStyle name="Prozent 6 7 4 2" xfId="7868" xr:uid="{00000000-0005-0000-0000-0000F71A0000}"/>
    <cellStyle name="Prozent 6 7 4 2 2" xfId="13517" xr:uid="{00000000-0005-0000-0000-0000F81A0000}"/>
    <cellStyle name="Prozent 6 7 4 2 2 2" xfId="24813" xr:uid="{00000000-0005-0000-0000-0000F91A0000}"/>
    <cellStyle name="Prozent 6 7 4 2 2 2 2" xfId="58701" xr:uid="{00000000-0005-0000-0000-0000FA1A0000}"/>
    <cellStyle name="Prozent 6 7 4 2 2 3" xfId="47405" xr:uid="{00000000-0005-0000-0000-0000FB1A0000}"/>
    <cellStyle name="Prozent 6 7 4 2 2 4" xfId="36109" xr:uid="{00000000-0005-0000-0000-0000FC1A0000}"/>
    <cellStyle name="Prozent 6 7 4 2 3" xfId="19165" xr:uid="{00000000-0005-0000-0000-0000FD1A0000}"/>
    <cellStyle name="Prozent 6 7 4 2 3 2" xfId="53053" xr:uid="{00000000-0005-0000-0000-0000FE1A0000}"/>
    <cellStyle name="Prozent 6 7 4 2 4" xfId="41757" xr:uid="{00000000-0005-0000-0000-0000FF1A0000}"/>
    <cellStyle name="Prozent 6 7 4 2 5" xfId="30461" xr:uid="{00000000-0005-0000-0000-0000001B0000}"/>
    <cellStyle name="Prozent 6 7 4 3" xfId="10693" xr:uid="{00000000-0005-0000-0000-0000011B0000}"/>
    <cellStyle name="Prozent 6 7 4 3 2" xfId="21989" xr:uid="{00000000-0005-0000-0000-0000021B0000}"/>
    <cellStyle name="Prozent 6 7 4 3 2 2" xfId="55877" xr:uid="{00000000-0005-0000-0000-0000031B0000}"/>
    <cellStyle name="Prozent 6 7 4 3 3" xfId="44581" xr:uid="{00000000-0005-0000-0000-0000041B0000}"/>
    <cellStyle name="Prozent 6 7 4 3 4" xfId="33285" xr:uid="{00000000-0005-0000-0000-0000051B0000}"/>
    <cellStyle name="Prozent 6 7 4 4" xfId="16341" xr:uid="{00000000-0005-0000-0000-0000061B0000}"/>
    <cellStyle name="Prozent 6 7 4 4 2" xfId="50229" xr:uid="{00000000-0005-0000-0000-0000071B0000}"/>
    <cellStyle name="Prozent 6 7 4 5" xfId="38933" xr:uid="{00000000-0005-0000-0000-0000081B0000}"/>
    <cellStyle name="Prozent 6 7 4 6" xfId="27637" xr:uid="{00000000-0005-0000-0000-0000091B0000}"/>
    <cellStyle name="Prozent 6 7 5" xfId="3697" xr:uid="{00000000-0005-0000-0000-00000A1B0000}"/>
    <cellStyle name="Prozent 6 7 5 2" xfId="6808" xr:uid="{00000000-0005-0000-0000-00000B1B0000}"/>
    <cellStyle name="Prozent 6 7 5 2 2" xfId="12457" xr:uid="{00000000-0005-0000-0000-00000C1B0000}"/>
    <cellStyle name="Prozent 6 7 5 2 2 2" xfId="23753" xr:uid="{00000000-0005-0000-0000-00000D1B0000}"/>
    <cellStyle name="Prozent 6 7 5 2 2 2 2" xfId="57641" xr:uid="{00000000-0005-0000-0000-00000E1B0000}"/>
    <cellStyle name="Prozent 6 7 5 2 2 3" xfId="46345" xr:uid="{00000000-0005-0000-0000-00000F1B0000}"/>
    <cellStyle name="Prozent 6 7 5 2 2 4" xfId="35049" xr:uid="{00000000-0005-0000-0000-0000101B0000}"/>
    <cellStyle name="Prozent 6 7 5 2 3" xfId="18105" xr:uid="{00000000-0005-0000-0000-0000111B0000}"/>
    <cellStyle name="Prozent 6 7 5 2 3 2" xfId="51993" xr:uid="{00000000-0005-0000-0000-0000121B0000}"/>
    <cellStyle name="Prozent 6 7 5 2 4" xfId="40697" xr:uid="{00000000-0005-0000-0000-0000131B0000}"/>
    <cellStyle name="Prozent 6 7 5 2 5" xfId="29401" xr:uid="{00000000-0005-0000-0000-0000141B0000}"/>
    <cellStyle name="Prozent 6 7 5 3" xfId="9633" xr:uid="{00000000-0005-0000-0000-0000151B0000}"/>
    <cellStyle name="Prozent 6 7 5 3 2" xfId="20929" xr:uid="{00000000-0005-0000-0000-0000161B0000}"/>
    <cellStyle name="Prozent 6 7 5 3 2 2" xfId="54817" xr:uid="{00000000-0005-0000-0000-0000171B0000}"/>
    <cellStyle name="Prozent 6 7 5 3 3" xfId="43521" xr:uid="{00000000-0005-0000-0000-0000181B0000}"/>
    <cellStyle name="Prozent 6 7 5 3 4" xfId="32225" xr:uid="{00000000-0005-0000-0000-0000191B0000}"/>
    <cellStyle name="Prozent 6 7 5 4" xfId="15281" xr:uid="{00000000-0005-0000-0000-00001A1B0000}"/>
    <cellStyle name="Prozent 6 7 5 4 2" xfId="49169" xr:uid="{00000000-0005-0000-0000-00001B1B0000}"/>
    <cellStyle name="Prozent 6 7 5 5" xfId="37873" xr:uid="{00000000-0005-0000-0000-00001C1B0000}"/>
    <cellStyle name="Prozent 6 7 5 6" xfId="26577" xr:uid="{00000000-0005-0000-0000-00001D1B0000}"/>
    <cellStyle name="Prozent 6 7 6" xfId="6009" xr:uid="{00000000-0005-0000-0000-00001E1B0000}"/>
    <cellStyle name="Prozent 6 7 6 2" xfId="11659" xr:uid="{00000000-0005-0000-0000-00001F1B0000}"/>
    <cellStyle name="Prozent 6 7 6 2 2" xfId="22955" xr:uid="{00000000-0005-0000-0000-0000201B0000}"/>
    <cellStyle name="Prozent 6 7 6 2 2 2" xfId="56843" xr:uid="{00000000-0005-0000-0000-0000211B0000}"/>
    <cellStyle name="Prozent 6 7 6 2 3" xfId="45547" xr:uid="{00000000-0005-0000-0000-0000221B0000}"/>
    <cellStyle name="Prozent 6 7 6 2 4" xfId="34251" xr:uid="{00000000-0005-0000-0000-0000231B0000}"/>
    <cellStyle name="Prozent 6 7 6 3" xfId="17307" xr:uid="{00000000-0005-0000-0000-0000241B0000}"/>
    <cellStyle name="Prozent 6 7 6 3 2" xfId="51195" xr:uid="{00000000-0005-0000-0000-0000251B0000}"/>
    <cellStyle name="Prozent 6 7 6 4" xfId="39899" xr:uid="{00000000-0005-0000-0000-0000261B0000}"/>
    <cellStyle name="Prozent 6 7 6 5" xfId="28603" xr:uid="{00000000-0005-0000-0000-0000271B0000}"/>
    <cellStyle name="Prozent 6 7 7" xfId="8835" xr:uid="{00000000-0005-0000-0000-0000281B0000}"/>
    <cellStyle name="Prozent 6 7 7 2" xfId="20131" xr:uid="{00000000-0005-0000-0000-0000291B0000}"/>
    <cellStyle name="Prozent 6 7 7 2 2" xfId="54019" xr:uid="{00000000-0005-0000-0000-00002A1B0000}"/>
    <cellStyle name="Prozent 6 7 7 3" xfId="42723" xr:uid="{00000000-0005-0000-0000-00002B1B0000}"/>
    <cellStyle name="Prozent 6 7 7 4" xfId="31427" xr:uid="{00000000-0005-0000-0000-00002C1B0000}"/>
    <cellStyle name="Prozent 6 7 8" xfId="14483" xr:uid="{00000000-0005-0000-0000-00002D1B0000}"/>
    <cellStyle name="Prozent 6 7 8 2" xfId="48371" xr:uid="{00000000-0005-0000-0000-00002E1B0000}"/>
    <cellStyle name="Prozent 6 7 9" xfId="37075" xr:uid="{00000000-0005-0000-0000-00002F1B0000}"/>
    <cellStyle name="Prozent 6 8" xfId="4221" xr:uid="{00000000-0005-0000-0000-0000301B0000}"/>
    <cellStyle name="Prozent 6 9" xfId="3716" xr:uid="{00000000-0005-0000-0000-0000311B0000}"/>
    <cellStyle name="Prozent 6 9 2" xfId="6827" xr:uid="{00000000-0005-0000-0000-0000321B0000}"/>
    <cellStyle name="Prozent 6 9 2 2" xfId="12476" xr:uid="{00000000-0005-0000-0000-0000331B0000}"/>
    <cellStyle name="Prozent 6 9 2 2 2" xfId="23772" xr:uid="{00000000-0005-0000-0000-0000341B0000}"/>
    <cellStyle name="Prozent 6 9 2 2 2 2" xfId="57660" xr:uid="{00000000-0005-0000-0000-0000351B0000}"/>
    <cellStyle name="Prozent 6 9 2 2 3" xfId="46364" xr:uid="{00000000-0005-0000-0000-0000361B0000}"/>
    <cellStyle name="Prozent 6 9 2 2 4" xfId="35068" xr:uid="{00000000-0005-0000-0000-0000371B0000}"/>
    <cellStyle name="Prozent 6 9 2 3" xfId="18124" xr:uid="{00000000-0005-0000-0000-0000381B0000}"/>
    <cellStyle name="Prozent 6 9 2 3 2" xfId="52012" xr:uid="{00000000-0005-0000-0000-0000391B0000}"/>
    <cellStyle name="Prozent 6 9 2 4" xfId="40716" xr:uid="{00000000-0005-0000-0000-00003A1B0000}"/>
    <cellStyle name="Prozent 6 9 2 5" xfId="29420" xr:uid="{00000000-0005-0000-0000-00003B1B0000}"/>
    <cellStyle name="Prozent 6 9 3" xfId="9652" xr:uid="{00000000-0005-0000-0000-00003C1B0000}"/>
    <cellStyle name="Prozent 6 9 3 2" xfId="20948" xr:uid="{00000000-0005-0000-0000-00003D1B0000}"/>
    <cellStyle name="Prozent 6 9 3 2 2" xfId="54836" xr:uid="{00000000-0005-0000-0000-00003E1B0000}"/>
    <cellStyle name="Prozent 6 9 3 3" xfId="43540" xr:uid="{00000000-0005-0000-0000-00003F1B0000}"/>
    <cellStyle name="Prozent 6 9 3 4" xfId="32244" xr:uid="{00000000-0005-0000-0000-0000401B0000}"/>
    <cellStyle name="Prozent 6 9 4" xfId="15300" xr:uid="{00000000-0005-0000-0000-0000411B0000}"/>
    <cellStyle name="Prozent 6 9 4 2" xfId="49188" xr:uid="{00000000-0005-0000-0000-0000421B0000}"/>
    <cellStyle name="Prozent 6 9 5" xfId="37892" xr:uid="{00000000-0005-0000-0000-0000431B0000}"/>
    <cellStyle name="Prozent 6 9 6" xfId="26596" xr:uid="{00000000-0005-0000-0000-0000441B0000}"/>
    <cellStyle name="Prozent 7" xfId="283" xr:uid="{00000000-0005-0000-0000-0000451B0000}"/>
    <cellStyle name="Prozent 7 2" xfId="1531" xr:uid="{00000000-0005-0000-0000-0000461B0000}"/>
    <cellStyle name="Prozent 8" xfId="804" xr:uid="{00000000-0005-0000-0000-0000471B0000}"/>
    <cellStyle name="Prozent 8 2" xfId="1555" xr:uid="{00000000-0005-0000-0000-0000481B0000}"/>
    <cellStyle name="Prozent 9" xfId="805" xr:uid="{00000000-0005-0000-0000-0000491B0000}"/>
    <cellStyle name="Prozent 9 10" xfId="8436" xr:uid="{00000000-0005-0000-0000-00004A1B0000}"/>
    <cellStyle name="Prozent 9 10 2" xfId="19732" xr:uid="{00000000-0005-0000-0000-00004B1B0000}"/>
    <cellStyle name="Prozent 9 10 2 2" xfId="53620" xr:uid="{00000000-0005-0000-0000-00004C1B0000}"/>
    <cellStyle name="Prozent 9 10 3" xfId="42324" xr:uid="{00000000-0005-0000-0000-00004D1B0000}"/>
    <cellStyle name="Prozent 9 10 4" xfId="31028" xr:uid="{00000000-0005-0000-0000-00004E1B0000}"/>
    <cellStyle name="Prozent 9 11" xfId="14084" xr:uid="{00000000-0005-0000-0000-00004F1B0000}"/>
    <cellStyle name="Prozent 9 11 2" xfId="47972" xr:uid="{00000000-0005-0000-0000-0000501B0000}"/>
    <cellStyle name="Prozent 9 12" xfId="36676" xr:uid="{00000000-0005-0000-0000-0000511B0000}"/>
    <cellStyle name="Prozent 9 13" xfId="25380" xr:uid="{00000000-0005-0000-0000-0000521B0000}"/>
    <cellStyle name="Prozent 9 2" xfId="1993" xr:uid="{00000000-0005-0000-0000-0000531B0000}"/>
    <cellStyle name="Prozent 9 2 10" xfId="14217" xr:uid="{00000000-0005-0000-0000-0000541B0000}"/>
    <cellStyle name="Prozent 9 2 10 2" xfId="48105" xr:uid="{00000000-0005-0000-0000-0000551B0000}"/>
    <cellStyle name="Prozent 9 2 11" xfId="36809" xr:uid="{00000000-0005-0000-0000-0000561B0000}"/>
    <cellStyle name="Prozent 9 2 12" xfId="25513" xr:uid="{00000000-0005-0000-0000-0000571B0000}"/>
    <cellStyle name="Prozent 9 2 2" xfId="2859" xr:uid="{00000000-0005-0000-0000-0000581B0000}"/>
    <cellStyle name="Prozent 9 2 2 2" xfId="3361" xr:uid="{00000000-0005-0000-0000-0000591B0000}"/>
    <cellStyle name="Prozent 9 2 2 2 2" xfId="6489" xr:uid="{00000000-0005-0000-0000-00005A1B0000}"/>
    <cellStyle name="Prozent 9 2 2 2 2 2" xfId="12139" xr:uid="{00000000-0005-0000-0000-00005B1B0000}"/>
    <cellStyle name="Prozent 9 2 2 2 2 2 2" xfId="23435" xr:uid="{00000000-0005-0000-0000-00005C1B0000}"/>
    <cellStyle name="Prozent 9 2 2 2 2 2 2 2" xfId="57323" xr:uid="{00000000-0005-0000-0000-00005D1B0000}"/>
    <cellStyle name="Prozent 9 2 2 2 2 2 3" xfId="46027" xr:uid="{00000000-0005-0000-0000-00005E1B0000}"/>
    <cellStyle name="Prozent 9 2 2 2 2 2 4" xfId="34731" xr:uid="{00000000-0005-0000-0000-00005F1B0000}"/>
    <cellStyle name="Prozent 9 2 2 2 2 3" xfId="17787" xr:uid="{00000000-0005-0000-0000-0000601B0000}"/>
    <cellStyle name="Prozent 9 2 2 2 2 3 2" xfId="51675" xr:uid="{00000000-0005-0000-0000-0000611B0000}"/>
    <cellStyle name="Prozent 9 2 2 2 2 4" xfId="40379" xr:uid="{00000000-0005-0000-0000-0000621B0000}"/>
    <cellStyle name="Prozent 9 2 2 2 2 5" xfId="29083" xr:uid="{00000000-0005-0000-0000-0000631B0000}"/>
    <cellStyle name="Prozent 9 2 2 2 3" xfId="9315" xr:uid="{00000000-0005-0000-0000-0000641B0000}"/>
    <cellStyle name="Prozent 9 2 2 2 3 2" xfId="20611" xr:uid="{00000000-0005-0000-0000-0000651B0000}"/>
    <cellStyle name="Prozent 9 2 2 2 3 2 2" xfId="54499" xr:uid="{00000000-0005-0000-0000-0000661B0000}"/>
    <cellStyle name="Prozent 9 2 2 2 3 3" xfId="43203" xr:uid="{00000000-0005-0000-0000-0000671B0000}"/>
    <cellStyle name="Prozent 9 2 2 2 3 4" xfId="31907" xr:uid="{00000000-0005-0000-0000-0000681B0000}"/>
    <cellStyle name="Prozent 9 2 2 2 4" xfId="14963" xr:uid="{00000000-0005-0000-0000-0000691B0000}"/>
    <cellStyle name="Prozent 9 2 2 2 4 2" xfId="48851" xr:uid="{00000000-0005-0000-0000-00006A1B0000}"/>
    <cellStyle name="Prozent 9 2 2 2 5" xfId="37555" xr:uid="{00000000-0005-0000-0000-00006B1B0000}"/>
    <cellStyle name="Prozent 9 2 2 2 6" xfId="26259" xr:uid="{00000000-0005-0000-0000-00006C1B0000}"/>
    <cellStyle name="Prozent 9 2 2 3" xfId="4242" xr:uid="{00000000-0005-0000-0000-00006D1B0000}"/>
    <cellStyle name="Prozent 9 2 2 4" xfId="5989" xr:uid="{00000000-0005-0000-0000-00006E1B0000}"/>
    <cellStyle name="Prozent 9 2 2 4 2" xfId="11639" xr:uid="{00000000-0005-0000-0000-00006F1B0000}"/>
    <cellStyle name="Prozent 9 2 2 4 2 2" xfId="22935" xr:uid="{00000000-0005-0000-0000-0000701B0000}"/>
    <cellStyle name="Prozent 9 2 2 4 2 2 2" xfId="56823" xr:uid="{00000000-0005-0000-0000-0000711B0000}"/>
    <cellStyle name="Prozent 9 2 2 4 2 3" xfId="45527" xr:uid="{00000000-0005-0000-0000-0000721B0000}"/>
    <cellStyle name="Prozent 9 2 2 4 2 4" xfId="34231" xr:uid="{00000000-0005-0000-0000-0000731B0000}"/>
    <cellStyle name="Prozent 9 2 2 4 3" xfId="17287" xr:uid="{00000000-0005-0000-0000-0000741B0000}"/>
    <cellStyle name="Prozent 9 2 2 4 3 2" xfId="51175" xr:uid="{00000000-0005-0000-0000-0000751B0000}"/>
    <cellStyle name="Prozent 9 2 2 4 4" xfId="39879" xr:uid="{00000000-0005-0000-0000-0000761B0000}"/>
    <cellStyle name="Prozent 9 2 2 4 5" xfId="28583" xr:uid="{00000000-0005-0000-0000-0000771B0000}"/>
    <cellStyle name="Prozent 9 2 2 5" xfId="8815" xr:uid="{00000000-0005-0000-0000-0000781B0000}"/>
    <cellStyle name="Prozent 9 2 2 5 2" xfId="20111" xr:uid="{00000000-0005-0000-0000-0000791B0000}"/>
    <cellStyle name="Prozent 9 2 2 5 2 2" xfId="53999" xr:uid="{00000000-0005-0000-0000-00007A1B0000}"/>
    <cellStyle name="Prozent 9 2 2 5 3" xfId="42703" xr:uid="{00000000-0005-0000-0000-00007B1B0000}"/>
    <cellStyle name="Prozent 9 2 2 5 4" xfId="31407" xr:uid="{00000000-0005-0000-0000-00007C1B0000}"/>
    <cellStyle name="Prozent 9 2 2 6" xfId="14463" xr:uid="{00000000-0005-0000-0000-00007D1B0000}"/>
    <cellStyle name="Prozent 9 2 2 6 2" xfId="48351" xr:uid="{00000000-0005-0000-0000-00007E1B0000}"/>
    <cellStyle name="Prozent 9 2 2 7" xfId="37055" xr:uid="{00000000-0005-0000-0000-00007F1B0000}"/>
    <cellStyle name="Prozent 9 2 2 8" xfId="25759" xr:uid="{00000000-0005-0000-0000-0000801B0000}"/>
    <cellStyle name="Prozent 9 2 3" xfId="3115" xr:uid="{00000000-0005-0000-0000-0000811B0000}"/>
    <cellStyle name="Prozent 9 2 3 2" xfId="4243" xr:uid="{00000000-0005-0000-0000-0000821B0000}"/>
    <cellStyle name="Prozent 9 2 3 3" xfId="6243" xr:uid="{00000000-0005-0000-0000-0000831B0000}"/>
    <cellStyle name="Prozent 9 2 3 3 2" xfId="11893" xr:uid="{00000000-0005-0000-0000-0000841B0000}"/>
    <cellStyle name="Prozent 9 2 3 3 2 2" xfId="23189" xr:uid="{00000000-0005-0000-0000-0000851B0000}"/>
    <cellStyle name="Prozent 9 2 3 3 2 2 2" xfId="57077" xr:uid="{00000000-0005-0000-0000-0000861B0000}"/>
    <cellStyle name="Prozent 9 2 3 3 2 3" xfId="45781" xr:uid="{00000000-0005-0000-0000-0000871B0000}"/>
    <cellStyle name="Prozent 9 2 3 3 2 4" xfId="34485" xr:uid="{00000000-0005-0000-0000-0000881B0000}"/>
    <cellStyle name="Prozent 9 2 3 3 3" xfId="17541" xr:uid="{00000000-0005-0000-0000-0000891B0000}"/>
    <cellStyle name="Prozent 9 2 3 3 3 2" xfId="51429" xr:uid="{00000000-0005-0000-0000-00008A1B0000}"/>
    <cellStyle name="Prozent 9 2 3 3 4" xfId="40133" xr:uid="{00000000-0005-0000-0000-00008B1B0000}"/>
    <cellStyle name="Prozent 9 2 3 3 5" xfId="28837" xr:uid="{00000000-0005-0000-0000-00008C1B0000}"/>
    <cellStyle name="Prozent 9 2 3 4" xfId="9069" xr:uid="{00000000-0005-0000-0000-00008D1B0000}"/>
    <cellStyle name="Prozent 9 2 3 4 2" xfId="20365" xr:uid="{00000000-0005-0000-0000-00008E1B0000}"/>
    <cellStyle name="Prozent 9 2 3 4 2 2" xfId="54253" xr:uid="{00000000-0005-0000-0000-00008F1B0000}"/>
    <cellStyle name="Prozent 9 2 3 4 3" xfId="42957" xr:uid="{00000000-0005-0000-0000-0000901B0000}"/>
    <cellStyle name="Prozent 9 2 3 4 4" xfId="31661" xr:uid="{00000000-0005-0000-0000-0000911B0000}"/>
    <cellStyle name="Prozent 9 2 3 5" xfId="14717" xr:uid="{00000000-0005-0000-0000-0000921B0000}"/>
    <cellStyle name="Prozent 9 2 3 5 2" xfId="48605" xr:uid="{00000000-0005-0000-0000-0000931B0000}"/>
    <cellStyle name="Prozent 9 2 3 6" xfId="37309" xr:uid="{00000000-0005-0000-0000-0000941B0000}"/>
    <cellStyle name="Prozent 9 2 3 7" xfId="26013" xr:uid="{00000000-0005-0000-0000-0000951B0000}"/>
    <cellStyle name="Prozent 9 2 4" xfId="4241" xr:uid="{00000000-0005-0000-0000-0000961B0000}"/>
    <cellStyle name="Prozent 9 2 5" xfId="3973" xr:uid="{00000000-0005-0000-0000-0000971B0000}"/>
    <cellStyle name="Prozent 9 2 5 2" xfId="7084" xr:uid="{00000000-0005-0000-0000-0000981B0000}"/>
    <cellStyle name="Prozent 9 2 5 2 2" xfId="12733" xr:uid="{00000000-0005-0000-0000-0000991B0000}"/>
    <cellStyle name="Prozent 9 2 5 2 2 2" xfId="24029" xr:uid="{00000000-0005-0000-0000-00009A1B0000}"/>
    <cellStyle name="Prozent 9 2 5 2 2 2 2" xfId="57917" xr:uid="{00000000-0005-0000-0000-00009B1B0000}"/>
    <cellStyle name="Prozent 9 2 5 2 2 3" xfId="46621" xr:uid="{00000000-0005-0000-0000-00009C1B0000}"/>
    <cellStyle name="Prozent 9 2 5 2 2 4" xfId="35325" xr:uid="{00000000-0005-0000-0000-00009D1B0000}"/>
    <cellStyle name="Prozent 9 2 5 2 3" xfId="18381" xr:uid="{00000000-0005-0000-0000-00009E1B0000}"/>
    <cellStyle name="Prozent 9 2 5 2 3 2" xfId="52269" xr:uid="{00000000-0005-0000-0000-00009F1B0000}"/>
    <cellStyle name="Prozent 9 2 5 2 4" xfId="40973" xr:uid="{00000000-0005-0000-0000-0000A01B0000}"/>
    <cellStyle name="Prozent 9 2 5 2 5" xfId="29677" xr:uid="{00000000-0005-0000-0000-0000A11B0000}"/>
    <cellStyle name="Prozent 9 2 5 3" xfId="9909" xr:uid="{00000000-0005-0000-0000-0000A21B0000}"/>
    <cellStyle name="Prozent 9 2 5 3 2" xfId="21205" xr:uid="{00000000-0005-0000-0000-0000A31B0000}"/>
    <cellStyle name="Prozent 9 2 5 3 2 2" xfId="55093" xr:uid="{00000000-0005-0000-0000-0000A41B0000}"/>
    <cellStyle name="Prozent 9 2 5 3 3" xfId="43797" xr:uid="{00000000-0005-0000-0000-0000A51B0000}"/>
    <cellStyle name="Prozent 9 2 5 3 4" xfId="32501" xr:uid="{00000000-0005-0000-0000-0000A61B0000}"/>
    <cellStyle name="Prozent 9 2 5 4" xfId="15557" xr:uid="{00000000-0005-0000-0000-0000A71B0000}"/>
    <cellStyle name="Prozent 9 2 5 4 2" xfId="49445" xr:uid="{00000000-0005-0000-0000-0000A81B0000}"/>
    <cellStyle name="Prozent 9 2 5 5" xfId="38149" xr:uid="{00000000-0005-0000-0000-0000A91B0000}"/>
    <cellStyle name="Prozent 9 2 5 6" xfId="26853" xr:uid="{00000000-0005-0000-0000-0000AA1B0000}"/>
    <cellStyle name="Prozent 9 2 6" xfId="5031" xr:uid="{00000000-0005-0000-0000-0000AB1B0000}"/>
    <cellStyle name="Prozent 9 2 6 2" xfId="7857" xr:uid="{00000000-0005-0000-0000-0000AC1B0000}"/>
    <cellStyle name="Prozent 9 2 6 2 2" xfId="13506" xr:uid="{00000000-0005-0000-0000-0000AD1B0000}"/>
    <cellStyle name="Prozent 9 2 6 2 2 2" xfId="24802" xr:uid="{00000000-0005-0000-0000-0000AE1B0000}"/>
    <cellStyle name="Prozent 9 2 6 2 2 2 2" xfId="58690" xr:uid="{00000000-0005-0000-0000-0000AF1B0000}"/>
    <cellStyle name="Prozent 9 2 6 2 2 3" xfId="47394" xr:uid="{00000000-0005-0000-0000-0000B01B0000}"/>
    <cellStyle name="Prozent 9 2 6 2 2 4" xfId="36098" xr:uid="{00000000-0005-0000-0000-0000B11B0000}"/>
    <cellStyle name="Prozent 9 2 6 2 3" xfId="19154" xr:uid="{00000000-0005-0000-0000-0000B21B0000}"/>
    <cellStyle name="Prozent 9 2 6 2 3 2" xfId="53042" xr:uid="{00000000-0005-0000-0000-0000B31B0000}"/>
    <cellStyle name="Prozent 9 2 6 2 4" xfId="41746" xr:uid="{00000000-0005-0000-0000-0000B41B0000}"/>
    <cellStyle name="Prozent 9 2 6 2 5" xfId="30450" xr:uid="{00000000-0005-0000-0000-0000B51B0000}"/>
    <cellStyle name="Prozent 9 2 6 3" xfId="10682" xr:uid="{00000000-0005-0000-0000-0000B61B0000}"/>
    <cellStyle name="Prozent 9 2 6 3 2" xfId="21978" xr:uid="{00000000-0005-0000-0000-0000B71B0000}"/>
    <cellStyle name="Prozent 9 2 6 3 2 2" xfId="55866" xr:uid="{00000000-0005-0000-0000-0000B81B0000}"/>
    <cellStyle name="Prozent 9 2 6 3 3" xfId="44570" xr:uid="{00000000-0005-0000-0000-0000B91B0000}"/>
    <cellStyle name="Prozent 9 2 6 3 4" xfId="33274" xr:uid="{00000000-0005-0000-0000-0000BA1B0000}"/>
    <cellStyle name="Prozent 9 2 6 4" xfId="16330" xr:uid="{00000000-0005-0000-0000-0000BB1B0000}"/>
    <cellStyle name="Prozent 9 2 6 4 2" xfId="50218" xr:uid="{00000000-0005-0000-0000-0000BC1B0000}"/>
    <cellStyle name="Prozent 9 2 6 5" xfId="38922" xr:uid="{00000000-0005-0000-0000-0000BD1B0000}"/>
    <cellStyle name="Prozent 9 2 6 6" xfId="27626" xr:uid="{00000000-0005-0000-0000-0000BE1B0000}"/>
    <cellStyle name="Prozent 9 2 7" xfId="3681" xr:uid="{00000000-0005-0000-0000-0000BF1B0000}"/>
    <cellStyle name="Prozent 9 2 7 2" xfId="6794" xr:uid="{00000000-0005-0000-0000-0000C01B0000}"/>
    <cellStyle name="Prozent 9 2 7 2 2" xfId="12443" xr:uid="{00000000-0005-0000-0000-0000C11B0000}"/>
    <cellStyle name="Prozent 9 2 7 2 2 2" xfId="23739" xr:uid="{00000000-0005-0000-0000-0000C21B0000}"/>
    <cellStyle name="Prozent 9 2 7 2 2 2 2" xfId="57627" xr:uid="{00000000-0005-0000-0000-0000C31B0000}"/>
    <cellStyle name="Prozent 9 2 7 2 2 3" xfId="46331" xr:uid="{00000000-0005-0000-0000-0000C41B0000}"/>
    <cellStyle name="Prozent 9 2 7 2 2 4" xfId="35035" xr:uid="{00000000-0005-0000-0000-0000C51B0000}"/>
    <cellStyle name="Prozent 9 2 7 2 3" xfId="18091" xr:uid="{00000000-0005-0000-0000-0000C61B0000}"/>
    <cellStyle name="Prozent 9 2 7 2 3 2" xfId="51979" xr:uid="{00000000-0005-0000-0000-0000C71B0000}"/>
    <cellStyle name="Prozent 9 2 7 2 4" xfId="40683" xr:uid="{00000000-0005-0000-0000-0000C81B0000}"/>
    <cellStyle name="Prozent 9 2 7 2 5" xfId="29387" xr:uid="{00000000-0005-0000-0000-0000C91B0000}"/>
    <cellStyle name="Prozent 9 2 7 3" xfId="9619" xr:uid="{00000000-0005-0000-0000-0000CA1B0000}"/>
    <cellStyle name="Prozent 9 2 7 3 2" xfId="20915" xr:uid="{00000000-0005-0000-0000-0000CB1B0000}"/>
    <cellStyle name="Prozent 9 2 7 3 2 2" xfId="54803" xr:uid="{00000000-0005-0000-0000-0000CC1B0000}"/>
    <cellStyle name="Prozent 9 2 7 3 3" xfId="43507" xr:uid="{00000000-0005-0000-0000-0000CD1B0000}"/>
    <cellStyle name="Prozent 9 2 7 3 4" xfId="32211" xr:uid="{00000000-0005-0000-0000-0000CE1B0000}"/>
    <cellStyle name="Prozent 9 2 7 4" xfId="15267" xr:uid="{00000000-0005-0000-0000-0000CF1B0000}"/>
    <cellStyle name="Prozent 9 2 7 4 2" xfId="49155" xr:uid="{00000000-0005-0000-0000-0000D01B0000}"/>
    <cellStyle name="Prozent 9 2 7 5" xfId="37859" xr:uid="{00000000-0005-0000-0000-0000D11B0000}"/>
    <cellStyle name="Prozent 9 2 7 6" xfId="26563" xr:uid="{00000000-0005-0000-0000-0000D21B0000}"/>
    <cellStyle name="Prozent 9 2 8" xfId="5743" xr:uid="{00000000-0005-0000-0000-0000D31B0000}"/>
    <cellStyle name="Prozent 9 2 8 2" xfId="11393" xr:uid="{00000000-0005-0000-0000-0000D41B0000}"/>
    <cellStyle name="Prozent 9 2 8 2 2" xfId="22689" xr:uid="{00000000-0005-0000-0000-0000D51B0000}"/>
    <cellStyle name="Prozent 9 2 8 2 2 2" xfId="56577" xr:uid="{00000000-0005-0000-0000-0000D61B0000}"/>
    <cellStyle name="Prozent 9 2 8 2 3" xfId="45281" xr:uid="{00000000-0005-0000-0000-0000D71B0000}"/>
    <cellStyle name="Prozent 9 2 8 2 4" xfId="33985" xr:uid="{00000000-0005-0000-0000-0000D81B0000}"/>
    <cellStyle name="Prozent 9 2 8 3" xfId="17041" xr:uid="{00000000-0005-0000-0000-0000D91B0000}"/>
    <cellStyle name="Prozent 9 2 8 3 2" xfId="50929" xr:uid="{00000000-0005-0000-0000-0000DA1B0000}"/>
    <cellStyle name="Prozent 9 2 8 4" xfId="39633" xr:uid="{00000000-0005-0000-0000-0000DB1B0000}"/>
    <cellStyle name="Prozent 9 2 8 5" xfId="28337" xr:uid="{00000000-0005-0000-0000-0000DC1B0000}"/>
    <cellStyle name="Prozent 9 2 9" xfId="8569" xr:uid="{00000000-0005-0000-0000-0000DD1B0000}"/>
    <cellStyle name="Prozent 9 2 9 2" xfId="19865" xr:uid="{00000000-0005-0000-0000-0000DE1B0000}"/>
    <cellStyle name="Prozent 9 2 9 2 2" xfId="53753" xr:uid="{00000000-0005-0000-0000-0000DF1B0000}"/>
    <cellStyle name="Prozent 9 2 9 3" xfId="42457" xr:uid="{00000000-0005-0000-0000-0000E01B0000}"/>
    <cellStyle name="Prozent 9 2 9 4" xfId="31161" xr:uid="{00000000-0005-0000-0000-0000E11B0000}"/>
    <cellStyle name="Prozent 9 3" xfId="2727" xr:uid="{00000000-0005-0000-0000-0000E21B0000}"/>
    <cellStyle name="Prozent 9 3 2" xfId="3229" xr:uid="{00000000-0005-0000-0000-0000E31B0000}"/>
    <cellStyle name="Prozent 9 3 2 2" xfId="6357" xr:uid="{00000000-0005-0000-0000-0000E41B0000}"/>
    <cellStyle name="Prozent 9 3 2 2 2" xfId="12007" xr:uid="{00000000-0005-0000-0000-0000E51B0000}"/>
    <cellStyle name="Prozent 9 3 2 2 2 2" xfId="23303" xr:uid="{00000000-0005-0000-0000-0000E61B0000}"/>
    <cellStyle name="Prozent 9 3 2 2 2 2 2" xfId="57191" xr:uid="{00000000-0005-0000-0000-0000E71B0000}"/>
    <cellStyle name="Prozent 9 3 2 2 2 3" xfId="45895" xr:uid="{00000000-0005-0000-0000-0000E81B0000}"/>
    <cellStyle name="Prozent 9 3 2 2 2 4" xfId="34599" xr:uid="{00000000-0005-0000-0000-0000E91B0000}"/>
    <cellStyle name="Prozent 9 3 2 2 3" xfId="17655" xr:uid="{00000000-0005-0000-0000-0000EA1B0000}"/>
    <cellStyle name="Prozent 9 3 2 2 3 2" xfId="51543" xr:uid="{00000000-0005-0000-0000-0000EB1B0000}"/>
    <cellStyle name="Prozent 9 3 2 2 4" xfId="40247" xr:uid="{00000000-0005-0000-0000-0000EC1B0000}"/>
    <cellStyle name="Prozent 9 3 2 2 5" xfId="28951" xr:uid="{00000000-0005-0000-0000-0000ED1B0000}"/>
    <cellStyle name="Prozent 9 3 2 3" xfId="9183" xr:uid="{00000000-0005-0000-0000-0000EE1B0000}"/>
    <cellStyle name="Prozent 9 3 2 3 2" xfId="20479" xr:uid="{00000000-0005-0000-0000-0000EF1B0000}"/>
    <cellStyle name="Prozent 9 3 2 3 2 2" xfId="54367" xr:uid="{00000000-0005-0000-0000-0000F01B0000}"/>
    <cellStyle name="Prozent 9 3 2 3 3" xfId="43071" xr:uid="{00000000-0005-0000-0000-0000F11B0000}"/>
    <cellStyle name="Prozent 9 3 2 3 4" xfId="31775" xr:uid="{00000000-0005-0000-0000-0000F21B0000}"/>
    <cellStyle name="Prozent 9 3 2 4" xfId="14831" xr:uid="{00000000-0005-0000-0000-0000F31B0000}"/>
    <cellStyle name="Prozent 9 3 2 4 2" xfId="48719" xr:uid="{00000000-0005-0000-0000-0000F41B0000}"/>
    <cellStyle name="Prozent 9 3 2 5" xfId="37423" xr:uid="{00000000-0005-0000-0000-0000F51B0000}"/>
    <cellStyle name="Prozent 9 3 2 6" xfId="26127" xr:uid="{00000000-0005-0000-0000-0000F61B0000}"/>
    <cellStyle name="Prozent 9 3 3" xfId="4244" xr:uid="{00000000-0005-0000-0000-0000F71B0000}"/>
    <cellStyle name="Prozent 9 3 4" xfId="5857" xr:uid="{00000000-0005-0000-0000-0000F81B0000}"/>
    <cellStyle name="Prozent 9 3 4 2" xfId="11507" xr:uid="{00000000-0005-0000-0000-0000F91B0000}"/>
    <cellStyle name="Prozent 9 3 4 2 2" xfId="22803" xr:uid="{00000000-0005-0000-0000-0000FA1B0000}"/>
    <cellStyle name="Prozent 9 3 4 2 2 2" xfId="56691" xr:uid="{00000000-0005-0000-0000-0000FB1B0000}"/>
    <cellStyle name="Prozent 9 3 4 2 3" xfId="45395" xr:uid="{00000000-0005-0000-0000-0000FC1B0000}"/>
    <cellStyle name="Prozent 9 3 4 2 4" xfId="34099" xr:uid="{00000000-0005-0000-0000-0000FD1B0000}"/>
    <cellStyle name="Prozent 9 3 4 3" xfId="17155" xr:uid="{00000000-0005-0000-0000-0000FE1B0000}"/>
    <cellStyle name="Prozent 9 3 4 3 2" xfId="51043" xr:uid="{00000000-0005-0000-0000-0000FF1B0000}"/>
    <cellStyle name="Prozent 9 3 4 4" xfId="39747" xr:uid="{00000000-0005-0000-0000-0000001C0000}"/>
    <cellStyle name="Prozent 9 3 4 5" xfId="28451" xr:uid="{00000000-0005-0000-0000-0000011C0000}"/>
    <cellStyle name="Prozent 9 3 5" xfId="8683" xr:uid="{00000000-0005-0000-0000-0000021C0000}"/>
    <cellStyle name="Prozent 9 3 5 2" xfId="19979" xr:uid="{00000000-0005-0000-0000-0000031C0000}"/>
    <cellStyle name="Prozent 9 3 5 2 2" xfId="53867" xr:uid="{00000000-0005-0000-0000-0000041C0000}"/>
    <cellStyle name="Prozent 9 3 5 3" xfId="42571" xr:uid="{00000000-0005-0000-0000-0000051C0000}"/>
    <cellStyle name="Prozent 9 3 5 4" xfId="31275" xr:uid="{00000000-0005-0000-0000-0000061C0000}"/>
    <cellStyle name="Prozent 9 3 6" xfId="14331" xr:uid="{00000000-0005-0000-0000-0000071C0000}"/>
    <cellStyle name="Prozent 9 3 6 2" xfId="48219" xr:uid="{00000000-0005-0000-0000-0000081C0000}"/>
    <cellStyle name="Prozent 9 3 7" xfId="36923" xr:uid="{00000000-0005-0000-0000-0000091C0000}"/>
    <cellStyle name="Prozent 9 3 8" xfId="25627" xr:uid="{00000000-0005-0000-0000-00000A1C0000}"/>
    <cellStyle name="Prozent 9 4" xfId="2982" xr:uid="{00000000-0005-0000-0000-00000B1C0000}"/>
    <cellStyle name="Prozent 9 4 2" xfId="4245" xr:uid="{00000000-0005-0000-0000-00000C1C0000}"/>
    <cellStyle name="Prozent 9 4 3" xfId="6110" xr:uid="{00000000-0005-0000-0000-00000D1C0000}"/>
    <cellStyle name="Prozent 9 4 3 2" xfId="11760" xr:uid="{00000000-0005-0000-0000-00000E1C0000}"/>
    <cellStyle name="Prozent 9 4 3 2 2" xfId="23056" xr:uid="{00000000-0005-0000-0000-00000F1C0000}"/>
    <cellStyle name="Prozent 9 4 3 2 2 2" xfId="56944" xr:uid="{00000000-0005-0000-0000-0000101C0000}"/>
    <cellStyle name="Prozent 9 4 3 2 3" xfId="45648" xr:uid="{00000000-0005-0000-0000-0000111C0000}"/>
    <cellStyle name="Prozent 9 4 3 2 4" xfId="34352" xr:uid="{00000000-0005-0000-0000-0000121C0000}"/>
    <cellStyle name="Prozent 9 4 3 3" xfId="17408" xr:uid="{00000000-0005-0000-0000-0000131C0000}"/>
    <cellStyle name="Prozent 9 4 3 3 2" xfId="51296" xr:uid="{00000000-0005-0000-0000-0000141C0000}"/>
    <cellStyle name="Prozent 9 4 3 4" xfId="40000" xr:uid="{00000000-0005-0000-0000-0000151C0000}"/>
    <cellStyle name="Prozent 9 4 3 5" xfId="28704" xr:uid="{00000000-0005-0000-0000-0000161C0000}"/>
    <cellStyle name="Prozent 9 4 4" xfId="8936" xr:uid="{00000000-0005-0000-0000-0000171C0000}"/>
    <cellStyle name="Prozent 9 4 4 2" xfId="20232" xr:uid="{00000000-0005-0000-0000-0000181C0000}"/>
    <cellStyle name="Prozent 9 4 4 2 2" xfId="54120" xr:uid="{00000000-0005-0000-0000-0000191C0000}"/>
    <cellStyle name="Prozent 9 4 4 3" xfId="42824" xr:uid="{00000000-0005-0000-0000-00001A1C0000}"/>
    <cellStyle name="Prozent 9 4 4 4" xfId="31528" xr:uid="{00000000-0005-0000-0000-00001B1C0000}"/>
    <cellStyle name="Prozent 9 4 5" xfId="14584" xr:uid="{00000000-0005-0000-0000-00001C1C0000}"/>
    <cellStyle name="Prozent 9 4 5 2" xfId="48472" xr:uid="{00000000-0005-0000-0000-00001D1C0000}"/>
    <cellStyle name="Prozent 9 4 6" xfId="37176" xr:uid="{00000000-0005-0000-0000-00001E1C0000}"/>
    <cellStyle name="Prozent 9 4 7" xfId="25880" xr:uid="{00000000-0005-0000-0000-00001F1C0000}"/>
    <cellStyle name="Prozent 9 5" xfId="4240" xr:uid="{00000000-0005-0000-0000-0000201C0000}"/>
    <cellStyle name="Prozent 9 6" xfId="3863" xr:uid="{00000000-0005-0000-0000-0000211C0000}"/>
    <cellStyle name="Prozent 9 6 2" xfId="6974" xr:uid="{00000000-0005-0000-0000-0000221C0000}"/>
    <cellStyle name="Prozent 9 6 2 2" xfId="12623" xr:uid="{00000000-0005-0000-0000-0000231C0000}"/>
    <cellStyle name="Prozent 9 6 2 2 2" xfId="23919" xr:uid="{00000000-0005-0000-0000-0000241C0000}"/>
    <cellStyle name="Prozent 9 6 2 2 2 2" xfId="57807" xr:uid="{00000000-0005-0000-0000-0000251C0000}"/>
    <cellStyle name="Prozent 9 6 2 2 3" xfId="46511" xr:uid="{00000000-0005-0000-0000-0000261C0000}"/>
    <cellStyle name="Prozent 9 6 2 2 4" xfId="35215" xr:uid="{00000000-0005-0000-0000-0000271C0000}"/>
    <cellStyle name="Prozent 9 6 2 3" xfId="18271" xr:uid="{00000000-0005-0000-0000-0000281C0000}"/>
    <cellStyle name="Prozent 9 6 2 3 2" xfId="52159" xr:uid="{00000000-0005-0000-0000-0000291C0000}"/>
    <cellStyle name="Prozent 9 6 2 4" xfId="40863" xr:uid="{00000000-0005-0000-0000-00002A1C0000}"/>
    <cellStyle name="Prozent 9 6 2 5" xfId="29567" xr:uid="{00000000-0005-0000-0000-00002B1C0000}"/>
    <cellStyle name="Prozent 9 6 3" xfId="9799" xr:uid="{00000000-0005-0000-0000-00002C1C0000}"/>
    <cellStyle name="Prozent 9 6 3 2" xfId="21095" xr:uid="{00000000-0005-0000-0000-00002D1C0000}"/>
    <cellStyle name="Prozent 9 6 3 2 2" xfId="54983" xr:uid="{00000000-0005-0000-0000-00002E1C0000}"/>
    <cellStyle name="Prozent 9 6 3 3" xfId="43687" xr:uid="{00000000-0005-0000-0000-00002F1C0000}"/>
    <cellStyle name="Prozent 9 6 3 4" xfId="32391" xr:uid="{00000000-0005-0000-0000-0000301C0000}"/>
    <cellStyle name="Prozent 9 6 4" xfId="15447" xr:uid="{00000000-0005-0000-0000-0000311C0000}"/>
    <cellStyle name="Prozent 9 6 4 2" xfId="49335" xr:uid="{00000000-0005-0000-0000-0000321C0000}"/>
    <cellStyle name="Prozent 9 6 5" xfId="38039" xr:uid="{00000000-0005-0000-0000-0000331C0000}"/>
    <cellStyle name="Prozent 9 6 6" xfId="26743" xr:uid="{00000000-0005-0000-0000-0000341C0000}"/>
    <cellStyle name="Prozent 9 7" xfId="4921" xr:uid="{00000000-0005-0000-0000-0000351C0000}"/>
    <cellStyle name="Prozent 9 7 2" xfId="7747" xr:uid="{00000000-0005-0000-0000-0000361C0000}"/>
    <cellStyle name="Prozent 9 7 2 2" xfId="13396" xr:uid="{00000000-0005-0000-0000-0000371C0000}"/>
    <cellStyle name="Prozent 9 7 2 2 2" xfId="24692" xr:uid="{00000000-0005-0000-0000-0000381C0000}"/>
    <cellStyle name="Prozent 9 7 2 2 2 2" xfId="58580" xr:uid="{00000000-0005-0000-0000-0000391C0000}"/>
    <cellStyle name="Prozent 9 7 2 2 3" xfId="47284" xr:uid="{00000000-0005-0000-0000-00003A1C0000}"/>
    <cellStyle name="Prozent 9 7 2 2 4" xfId="35988" xr:uid="{00000000-0005-0000-0000-00003B1C0000}"/>
    <cellStyle name="Prozent 9 7 2 3" xfId="19044" xr:uid="{00000000-0005-0000-0000-00003C1C0000}"/>
    <cellStyle name="Prozent 9 7 2 3 2" xfId="52932" xr:uid="{00000000-0005-0000-0000-00003D1C0000}"/>
    <cellStyle name="Prozent 9 7 2 4" xfId="41636" xr:uid="{00000000-0005-0000-0000-00003E1C0000}"/>
    <cellStyle name="Prozent 9 7 2 5" xfId="30340" xr:uid="{00000000-0005-0000-0000-00003F1C0000}"/>
    <cellStyle name="Prozent 9 7 3" xfId="10572" xr:uid="{00000000-0005-0000-0000-0000401C0000}"/>
    <cellStyle name="Prozent 9 7 3 2" xfId="21868" xr:uid="{00000000-0005-0000-0000-0000411C0000}"/>
    <cellStyle name="Prozent 9 7 3 2 2" xfId="55756" xr:uid="{00000000-0005-0000-0000-0000421C0000}"/>
    <cellStyle name="Prozent 9 7 3 3" xfId="44460" xr:uid="{00000000-0005-0000-0000-0000431C0000}"/>
    <cellStyle name="Prozent 9 7 3 4" xfId="33164" xr:uid="{00000000-0005-0000-0000-0000441C0000}"/>
    <cellStyle name="Prozent 9 7 4" xfId="16220" xr:uid="{00000000-0005-0000-0000-0000451C0000}"/>
    <cellStyle name="Prozent 9 7 4 2" xfId="50108" xr:uid="{00000000-0005-0000-0000-0000461C0000}"/>
    <cellStyle name="Prozent 9 7 5" xfId="38812" xr:uid="{00000000-0005-0000-0000-0000471C0000}"/>
    <cellStyle name="Prozent 9 7 6" xfId="27516" xr:uid="{00000000-0005-0000-0000-0000481C0000}"/>
    <cellStyle name="Prozent 9 8" xfId="3569" xr:uid="{00000000-0005-0000-0000-0000491C0000}"/>
    <cellStyle name="Prozent 9 8 2" xfId="6682" xr:uid="{00000000-0005-0000-0000-00004A1C0000}"/>
    <cellStyle name="Prozent 9 8 2 2" xfId="12331" xr:uid="{00000000-0005-0000-0000-00004B1C0000}"/>
    <cellStyle name="Prozent 9 8 2 2 2" xfId="23627" xr:uid="{00000000-0005-0000-0000-00004C1C0000}"/>
    <cellStyle name="Prozent 9 8 2 2 2 2" xfId="57515" xr:uid="{00000000-0005-0000-0000-00004D1C0000}"/>
    <cellStyle name="Prozent 9 8 2 2 3" xfId="46219" xr:uid="{00000000-0005-0000-0000-00004E1C0000}"/>
    <cellStyle name="Prozent 9 8 2 2 4" xfId="34923" xr:uid="{00000000-0005-0000-0000-00004F1C0000}"/>
    <cellStyle name="Prozent 9 8 2 3" xfId="17979" xr:uid="{00000000-0005-0000-0000-0000501C0000}"/>
    <cellStyle name="Prozent 9 8 2 3 2" xfId="51867" xr:uid="{00000000-0005-0000-0000-0000511C0000}"/>
    <cellStyle name="Prozent 9 8 2 4" xfId="40571" xr:uid="{00000000-0005-0000-0000-0000521C0000}"/>
    <cellStyle name="Prozent 9 8 2 5" xfId="29275" xr:uid="{00000000-0005-0000-0000-0000531C0000}"/>
    <cellStyle name="Prozent 9 8 3" xfId="9507" xr:uid="{00000000-0005-0000-0000-0000541C0000}"/>
    <cellStyle name="Prozent 9 8 3 2" xfId="20803" xr:uid="{00000000-0005-0000-0000-0000551C0000}"/>
    <cellStyle name="Prozent 9 8 3 2 2" xfId="54691" xr:uid="{00000000-0005-0000-0000-0000561C0000}"/>
    <cellStyle name="Prozent 9 8 3 3" xfId="43395" xr:uid="{00000000-0005-0000-0000-0000571C0000}"/>
    <cellStyle name="Prozent 9 8 3 4" xfId="32099" xr:uid="{00000000-0005-0000-0000-0000581C0000}"/>
    <cellStyle name="Prozent 9 8 4" xfId="15155" xr:uid="{00000000-0005-0000-0000-0000591C0000}"/>
    <cellStyle name="Prozent 9 8 4 2" xfId="49043" xr:uid="{00000000-0005-0000-0000-00005A1C0000}"/>
    <cellStyle name="Prozent 9 8 5" xfId="37747" xr:uid="{00000000-0005-0000-0000-00005B1C0000}"/>
    <cellStyle name="Prozent 9 8 6" xfId="26451" xr:uid="{00000000-0005-0000-0000-00005C1C0000}"/>
    <cellStyle name="Prozent 9 9" xfId="5610" xr:uid="{00000000-0005-0000-0000-00005D1C0000}"/>
    <cellStyle name="Prozent 9 9 2" xfId="11260" xr:uid="{00000000-0005-0000-0000-00005E1C0000}"/>
    <cellStyle name="Prozent 9 9 2 2" xfId="22556" xr:uid="{00000000-0005-0000-0000-00005F1C0000}"/>
    <cellStyle name="Prozent 9 9 2 2 2" xfId="56444" xr:uid="{00000000-0005-0000-0000-0000601C0000}"/>
    <cellStyle name="Prozent 9 9 2 3" xfId="45148" xr:uid="{00000000-0005-0000-0000-0000611C0000}"/>
    <cellStyle name="Prozent 9 9 2 4" xfId="33852" xr:uid="{00000000-0005-0000-0000-0000621C0000}"/>
    <cellStyle name="Prozent 9 9 3" xfId="16908" xr:uid="{00000000-0005-0000-0000-0000631C0000}"/>
    <cellStyle name="Prozent 9 9 3 2" xfId="50796" xr:uid="{00000000-0005-0000-0000-0000641C0000}"/>
    <cellStyle name="Prozent 9 9 4" xfId="39500" xr:uid="{00000000-0005-0000-0000-0000651C0000}"/>
    <cellStyle name="Prozent 9 9 5" xfId="28204" xr:uid="{00000000-0005-0000-0000-0000661C0000}"/>
    <cellStyle name="Schlecht 2" xfId="176" xr:uid="{00000000-0005-0000-0000-0000671C0000}"/>
    <cellStyle name="Schlecht 2 2" xfId="4247" xr:uid="{00000000-0005-0000-0000-0000681C0000}"/>
    <cellStyle name="Schlecht 2 3" xfId="4246" xr:uid="{00000000-0005-0000-0000-0000691C0000}"/>
    <cellStyle name="Schlecht 2_Daten" xfId="4248" xr:uid="{00000000-0005-0000-0000-00006A1C0000}"/>
    <cellStyle name="Standard 10" xfId="69" xr:uid="{00000000-0005-0000-0000-00006C1C0000}"/>
    <cellStyle name="Standard 10 2" xfId="1532" xr:uid="{00000000-0005-0000-0000-00006D1C0000}"/>
    <cellStyle name="Standard 10 2 2" xfId="2746" xr:uid="{00000000-0005-0000-0000-00006E1C0000}"/>
    <cellStyle name="Standard 10 2 2 2" xfId="3248" xr:uid="{00000000-0005-0000-0000-00006F1C0000}"/>
    <cellStyle name="Standard 10 2 2 2 2" xfId="5047" xr:uid="{00000000-0005-0000-0000-0000701C0000}"/>
    <cellStyle name="Standard 10 2 2 2 2 2" xfId="7873" xr:uid="{00000000-0005-0000-0000-0000711C0000}"/>
    <cellStyle name="Standard 10 2 2 2 2 2 2" xfId="13522" xr:uid="{00000000-0005-0000-0000-0000721C0000}"/>
    <cellStyle name="Standard 10 2 2 2 2 2 2 2" xfId="24818" xr:uid="{00000000-0005-0000-0000-0000731C0000}"/>
    <cellStyle name="Standard 10 2 2 2 2 2 2 2 2" xfId="58706" xr:uid="{00000000-0005-0000-0000-0000741C0000}"/>
    <cellStyle name="Standard 10 2 2 2 2 2 2 3" xfId="47410" xr:uid="{00000000-0005-0000-0000-0000751C0000}"/>
    <cellStyle name="Standard 10 2 2 2 2 2 2 4" xfId="36114" xr:uid="{00000000-0005-0000-0000-0000761C0000}"/>
    <cellStyle name="Standard 10 2 2 2 2 2 3" xfId="19170" xr:uid="{00000000-0005-0000-0000-0000771C0000}"/>
    <cellStyle name="Standard 10 2 2 2 2 2 3 2" xfId="53058" xr:uid="{00000000-0005-0000-0000-0000781C0000}"/>
    <cellStyle name="Standard 10 2 2 2 2 2 4" xfId="41762" xr:uid="{00000000-0005-0000-0000-0000791C0000}"/>
    <cellStyle name="Standard 10 2 2 2 2 2 5" xfId="30466" xr:uid="{00000000-0005-0000-0000-00007A1C0000}"/>
    <cellStyle name="Standard 10 2 2 2 2 3" xfId="10698" xr:uid="{00000000-0005-0000-0000-00007B1C0000}"/>
    <cellStyle name="Standard 10 2 2 2 2 3 2" xfId="21994" xr:uid="{00000000-0005-0000-0000-00007C1C0000}"/>
    <cellStyle name="Standard 10 2 2 2 2 3 2 2" xfId="55882" xr:uid="{00000000-0005-0000-0000-00007D1C0000}"/>
    <cellStyle name="Standard 10 2 2 2 2 3 3" xfId="44586" xr:uid="{00000000-0005-0000-0000-00007E1C0000}"/>
    <cellStyle name="Standard 10 2 2 2 2 3 4" xfId="33290" xr:uid="{00000000-0005-0000-0000-00007F1C0000}"/>
    <cellStyle name="Standard 10 2 2 2 2 4" xfId="16346" xr:uid="{00000000-0005-0000-0000-0000801C0000}"/>
    <cellStyle name="Standard 10 2 2 2 2 4 2" xfId="50234" xr:uid="{00000000-0005-0000-0000-0000811C0000}"/>
    <cellStyle name="Standard 10 2 2 2 2 5" xfId="38938" xr:uid="{00000000-0005-0000-0000-0000821C0000}"/>
    <cellStyle name="Standard 10 2 2 2 2 6" xfId="27642" xr:uid="{00000000-0005-0000-0000-0000831C0000}"/>
    <cellStyle name="Standard 10 2 2 2 3" xfId="6376" xr:uid="{00000000-0005-0000-0000-0000841C0000}"/>
    <cellStyle name="Standard 10 2 2 2 3 2" xfId="12026" xr:uid="{00000000-0005-0000-0000-0000851C0000}"/>
    <cellStyle name="Standard 10 2 2 2 3 2 2" xfId="23322" xr:uid="{00000000-0005-0000-0000-0000861C0000}"/>
    <cellStyle name="Standard 10 2 2 2 3 2 2 2" xfId="57210" xr:uid="{00000000-0005-0000-0000-0000871C0000}"/>
    <cellStyle name="Standard 10 2 2 2 3 2 3" xfId="45914" xr:uid="{00000000-0005-0000-0000-0000881C0000}"/>
    <cellStyle name="Standard 10 2 2 2 3 2 4" xfId="34618" xr:uid="{00000000-0005-0000-0000-0000891C0000}"/>
    <cellStyle name="Standard 10 2 2 2 3 3" xfId="17674" xr:uid="{00000000-0005-0000-0000-00008A1C0000}"/>
    <cellStyle name="Standard 10 2 2 2 3 3 2" xfId="51562" xr:uid="{00000000-0005-0000-0000-00008B1C0000}"/>
    <cellStyle name="Standard 10 2 2 2 3 4" xfId="40266" xr:uid="{00000000-0005-0000-0000-00008C1C0000}"/>
    <cellStyle name="Standard 10 2 2 2 3 5" xfId="28970" xr:uid="{00000000-0005-0000-0000-00008D1C0000}"/>
    <cellStyle name="Standard 10 2 2 2 4" xfId="9202" xr:uid="{00000000-0005-0000-0000-00008E1C0000}"/>
    <cellStyle name="Standard 10 2 2 2 4 2" xfId="20498" xr:uid="{00000000-0005-0000-0000-00008F1C0000}"/>
    <cellStyle name="Standard 10 2 2 2 4 2 2" xfId="54386" xr:uid="{00000000-0005-0000-0000-0000901C0000}"/>
    <cellStyle name="Standard 10 2 2 2 4 3" xfId="43090" xr:uid="{00000000-0005-0000-0000-0000911C0000}"/>
    <cellStyle name="Standard 10 2 2 2 4 4" xfId="31794" xr:uid="{00000000-0005-0000-0000-0000921C0000}"/>
    <cellStyle name="Standard 10 2 2 2 5" xfId="14850" xr:uid="{00000000-0005-0000-0000-0000931C0000}"/>
    <cellStyle name="Standard 10 2 2 2 5 2" xfId="48738" xr:uid="{00000000-0005-0000-0000-0000941C0000}"/>
    <cellStyle name="Standard 10 2 2 2 6" xfId="37442" xr:uid="{00000000-0005-0000-0000-0000951C0000}"/>
    <cellStyle name="Standard 10 2 2 2 7" xfId="26146" xr:uid="{00000000-0005-0000-0000-0000961C0000}"/>
    <cellStyle name="Standard 10 2 2 3" xfId="4250" xr:uid="{00000000-0005-0000-0000-0000971C0000}"/>
    <cellStyle name="Standard 10 2 2 3 2" xfId="7139" xr:uid="{00000000-0005-0000-0000-0000981C0000}"/>
    <cellStyle name="Standard 10 2 2 3 2 2" xfId="12788" xr:uid="{00000000-0005-0000-0000-0000991C0000}"/>
    <cellStyle name="Standard 10 2 2 3 2 2 2" xfId="24084" xr:uid="{00000000-0005-0000-0000-00009A1C0000}"/>
    <cellStyle name="Standard 10 2 2 3 2 2 2 2" xfId="57972" xr:uid="{00000000-0005-0000-0000-00009B1C0000}"/>
    <cellStyle name="Standard 10 2 2 3 2 2 3" xfId="46676" xr:uid="{00000000-0005-0000-0000-00009C1C0000}"/>
    <cellStyle name="Standard 10 2 2 3 2 2 4" xfId="35380" xr:uid="{00000000-0005-0000-0000-00009D1C0000}"/>
    <cellStyle name="Standard 10 2 2 3 2 3" xfId="18436" xr:uid="{00000000-0005-0000-0000-00009E1C0000}"/>
    <cellStyle name="Standard 10 2 2 3 2 3 2" xfId="52324" xr:uid="{00000000-0005-0000-0000-00009F1C0000}"/>
    <cellStyle name="Standard 10 2 2 3 2 4" xfId="41028" xr:uid="{00000000-0005-0000-0000-0000A01C0000}"/>
    <cellStyle name="Standard 10 2 2 3 2 5" xfId="29732" xr:uid="{00000000-0005-0000-0000-0000A11C0000}"/>
    <cellStyle name="Standard 10 2 2 3 3" xfId="9964" xr:uid="{00000000-0005-0000-0000-0000A21C0000}"/>
    <cellStyle name="Standard 10 2 2 3 3 2" xfId="21260" xr:uid="{00000000-0005-0000-0000-0000A31C0000}"/>
    <cellStyle name="Standard 10 2 2 3 3 2 2" xfId="55148" xr:uid="{00000000-0005-0000-0000-0000A41C0000}"/>
    <cellStyle name="Standard 10 2 2 3 3 3" xfId="43852" xr:uid="{00000000-0005-0000-0000-0000A51C0000}"/>
    <cellStyle name="Standard 10 2 2 3 3 4" xfId="32556" xr:uid="{00000000-0005-0000-0000-0000A61C0000}"/>
    <cellStyle name="Standard 10 2 2 3 4" xfId="15612" xr:uid="{00000000-0005-0000-0000-0000A71C0000}"/>
    <cellStyle name="Standard 10 2 2 3 4 2" xfId="49500" xr:uid="{00000000-0005-0000-0000-0000A81C0000}"/>
    <cellStyle name="Standard 10 2 2 3 5" xfId="38204" xr:uid="{00000000-0005-0000-0000-0000A91C0000}"/>
    <cellStyle name="Standard 10 2 2 3 6" xfId="26908" xr:uid="{00000000-0005-0000-0000-0000AA1C0000}"/>
    <cellStyle name="Standard 10 2 2 4" xfId="5876" xr:uid="{00000000-0005-0000-0000-0000AB1C0000}"/>
    <cellStyle name="Standard 10 2 2 4 2" xfId="11526" xr:uid="{00000000-0005-0000-0000-0000AC1C0000}"/>
    <cellStyle name="Standard 10 2 2 4 2 2" xfId="22822" xr:uid="{00000000-0005-0000-0000-0000AD1C0000}"/>
    <cellStyle name="Standard 10 2 2 4 2 2 2" xfId="56710" xr:uid="{00000000-0005-0000-0000-0000AE1C0000}"/>
    <cellStyle name="Standard 10 2 2 4 2 3" xfId="45414" xr:uid="{00000000-0005-0000-0000-0000AF1C0000}"/>
    <cellStyle name="Standard 10 2 2 4 2 4" xfId="34118" xr:uid="{00000000-0005-0000-0000-0000B01C0000}"/>
    <cellStyle name="Standard 10 2 2 4 3" xfId="17174" xr:uid="{00000000-0005-0000-0000-0000B11C0000}"/>
    <cellStyle name="Standard 10 2 2 4 3 2" xfId="51062" xr:uid="{00000000-0005-0000-0000-0000B21C0000}"/>
    <cellStyle name="Standard 10 2 2 4 4" xfId="39766" xr:uid="{00000000-0005-0000-0000-0000B31C0000}"/>
    <cellStyle name="Standard 10 2 2 4 5" xfId="28470" xr:uid="{00000000-0005-0000-0000-0000B41C0000}"/>
    <cellStyle name="Standard 10 2 2 5" xfId="8702" xr:uid="{00000000-0005-0000-0000-0000B51C0000}"/>
    <cellStyle name="Standard 10 2 2 5 2" xfId="19998" xr:uid="{00000000-0005-0000-0000-0000B61C0000}"/>
    <cellStyle name="Standard 10 2 2 5 2 2" xfId="53886" xr:uid="{00000000-0005-0000-0000-0000B71C0000}"/>
    <cellStyle name="Standard 10 2 2 5 3" xfId="42590" xr:uid="{00000000-0005-0000-0000-0000B81C0000}"/>
    <cellStyle name="Standard 10 2 2 5 4" xfId="31294" xr:uid="{00000000-0005-0000-0000-0000B91C0000}"/>
    <cellStyle name="Standard 10 2 2 6" xfId="14350" xr:uid="{00000000-0005-0000-0000-0000BA1C0000}"/>
    <cellStyle name="Standard 10 2 2 6 2" xfId="48238" xr:uid="{00000000-0005-0000-0000-0000BB1C0000}"/>
    <cellStyle name="Standard 10 2 2 7" xfId="36942" xr:uid="{00000000-0005-0000-0000-0000BC1C0000}"/>
    <cellStyle name="Standard 10 2 2 8" xfId="25646" xr:uid="{00000000-0005-0000-0000-0000BD1C0000}"/>
    <cellStyle name="Standard 10 2 3" xfId="3002" xr:uid="{00000000-0005-0000-0000-0000BE1C0000}"/>
    <cellStyle name="Standard 10 2 3 2" xfId="5046" xr:uid="{00000000-0005-0000-0000-0000BF1C0000}"/>
    <cellStyle name="Standard 10 2 3 2 2" xfId="7872" xr:uid="{00000000-0005-0000-0000-0000C01C0000}"/>
    <cellStyle name="Standard 10 2 3 2 2 2" xfId="13521" xr:uid="{00000000-0005-0000-0000-0000C11C0000}"/>
    <cellStyle name="Standard 10 2 3 2 2 2 2" xfId="24817" xr:uid="{00000000-0005-0000-0000-0000C21C0000}"/>
    <cellStyle name="Standard 10 2 3 2 2 2 2 2" xfId="58705" xr:uid="{00000000-0005-0000-0000-0000C31C0000}"/>
    <cellStyle name="Standard 10 2 3 2 2 2 3" xfId="47409" xr:uid="{00000000-0005-0000-0000-0000C41C0000}"/>
    <cellStyle name="Standard 10 2 3 2 2 2 4" xfId="36113" xr:uid="{00000000-0005-0000-0000-0000C51C0000}"/>
    <cellStyle name="Standard 10 2 3 2 2 3" xfId="19169" xr:uid="{00000000-0005-0000-0000-0000C61C0000}"/>
    <cellStyle name="Standard 10 2 3 2 2 3 2" xfId="53057" xr:uid="{00000000-0005-0000-0000-0000C71C0000}"/>
    <cellStyle name="Standard 10 2 3 2 2 4" xfId="41761" xr:uid="{00000000-0005-0000-0000-0000C81C0000}"/>
    <cellStyle name="Standard 10 2 3 2 2 5" xfId="30465" xr:uid="{00000000-0005-0000-0000-0000C91C0000}"/>
    <cellStyle name="Standard 10 2 3 2 3" xfId="10697" xr:uid="{00000000-0005-0000-0000-0000CA1C0000}"/>
    <cellStyle name="Standard 10 2 3 2 3 2" xfId="21993" xr:uid="{00000000-0005-0000-0000-0000CB1C0000}"/>
    <cellStyle name="Standard 10 2 3 2 3 2 2" xfId="55881" xr:uid="{00000000-0005-0000-0000-0000CC1C0000}"/>
    <cellStyle name="Standard 10 2 3 2 3 3" xfId="44585" xr:uid="{00000000-0005-0000-0000-0000CD1C0000}"/>
    <cellStyle name="Standard 10 2 3 2 3 4" xfId="33289" xr:uid="{00000000-0005-0000-0000-0000CE1C0000}"/>
    <cellStyle name="Standard 10 2 3 2 4" xfId="16345" xr:uid="{00000000-0005-0000-0000-0000CF1C0000}"/>
    <cellStyle name="Standard 10 2 3 2 4 2" xfId="50233" xr:uid="{00000000-0005-0000-0000-0000D01C0000}"/>
    <cellStyle name="Standard 10 2 3 2 5" xfId="38937" xr:uid="{00000000-0005-0000-0000-0000D11C0000}"/>
    <cellStyle name="Standard 10 2 3 2 6" xfId="27641" xr:uid="{00000000-0005-0000-0000-0000D21C0000}"/>
    <cellStyle name="Standard 10 2 3 3" xfId="6130" xr:uid="{00000000-0005-0000-0000-0000D31C0000}"/>
    <cellStyle name="Standard 10 2 3 3 2" xfId="11780" xr:uid="{00000000-0005-0000-0000-0000D41C0000}"/>
    <cellStyle name="Standard 10 2 3 3 2 2" xfId="23076" xr:uid="{00000000-0005-0000-0000-0000D51C0000}"/>
    <cellStyle name="Standard 10 2 3 3 2 2 2" xfId="56964" xr:uid="{00000000-0005-0000-0000-0000D61C0000}"/>
    <cellStyle name="Standard 10 2 3 3 2 3" xfId="45668" xr:uid="{00000000-0005-0000-0000-0000D71C0000}"/>
    <cellStyle name="Standard 10 2 3 3 2 4" xfId="34372" xr:uid="{00000000-0005-0000-0000-0000D81C0000}"/>
    <cellStyle name="Standard 10 2 3 3 3" xfId="17428" xr:uid="{00000000-0005-0000-0000-0000D91C0000}"/>
    <cellStyle name="Standard 10 2 3 3 3 2" xfId="51316" xr:uid="{00000000-0005-0000-0000-0000DA1C0000}"/>
    <cellStyle name="Standard 10 2 3 3 4" xfId="40020" xr:uid="{00000000-0005-0000-0000-0000DB1C0000}"/>
    <cellStyle name="Standard 10 2 3 3 5" xfId="28724" xr:uid="{00000000-0005-0000-0000-0000DC1C0000}"/>
    <cellStyle name="Standard 10 2 3 4" xfId="8956" xr:uid="{00000000-0005-0000-0000-0000DD1C0000}"/>
    <cellStyle name="Standard 10 2 3 4 2" xfId="20252" xr:uid="{00000000-0005-0000-0000-0000DE1C0000}"/>
    <cellStyle name="Standard 10 2 3 4 2 2" xfId="54140" xr:uid="{00000000-0005-0000-0000-0000DF1C0000}"/>
    <cellStyle name="Standard 10 2 3 4 3" xfId="42844" xr:uid="{00000000-0005-0000-0000-0000E01C0000}"/>
    <cellStyle name="Standard 10 2 3 4 4" xfId="31548" xr:uid="{00000000-0005-0000-0000-0000E11C0000}"/>
    <cellStyle name="Standard 10 2 3 5" xfId="14604" xr:uid="{00000000-0005-0000-0000-0000E21C0000}"/>
    <cellStyle name="Standard 10 2 3 5 2" xfId="48492" xr:uid="{00000000-0005-0000-0000-0000E31C0000}"/>
    <cellStyle name="Standard 10 2 3 6" xfId="37196" xr:uid="{00000000-0005-0000-0000-0000E41C0000}"/>
    <cellStyle name="Standard 10 2 3 7" xfId="25900" xr:uid="{00000000-0005-0000-0000-0000E51C0000}"/>
    <cellStyle name="Standard 10 2 4" xfId="4249" xr:uid="{00000000-0005-0000-0000-0000E61C0000}"/>
    <cellStyle name="Standard 10 2 4 2" xfId="7138" xr:uid="{00000000-0005-0000-0000-0000E71C0000}"/>
    <cellStyle name="Standard 10 2 4 2 2" xfId="12787" xr:uid="{00000000-0005-0000-0000-0000E81C0000}"/>
    <cellStyle name="Standard 10 2 4 2 2 2" xfId="24083" xr:uid="{00000000-0005-0000-0000-0000E91C0000}"/>
    <cellStyle name="Standard 10 2 4 2 2 2 2" xfId="57971" xr:uid="{00000000-0005-0000-0000-0000EA1C0000}"/>
    <cellStyle name="Standard 10 2 4 2 2 3" xfId="46675" xr:uid="{00000000-0005-0000-0000-0000EB1C0000}"/>
    <cellStyle name="Standard 10 2 4 2 2 4" xfId="35379" xr:uid="{00000000-0005-0000-0000-0000EC1C0000}"/>
    <cellStyle name="Standard 10 2 4 2 3" xfId="18435" xr:uid="{00000000-0005-0000-0000-0000ED1C0000}"/>
    <cellStyle name="Standard 10 2 4 2 3 2" xfId="52323" xr:uid="{00000000-0005-0000-0000-0000EE1C0000}"/>
    <cellStyle name="Standard 10 2 4 2 4" xfId="41027" xr:uid="{00000000-0005-0000-0000-0000EF1C0000}"/>
    <cellStyle name="Standard 10 2 4 2 5" xfId="29731" xr:uid="{00000000-0005-0000-0000-0000F01C0000}"/>
    <cellStyle name="Standard 10 2 4 3" xfId="9963" xr:uid="{00000000-0005-0000-0000-0000F11C0000}"/>
    <cellStyle name="Standard 10 2 4 3 2" xfId="21259" xr:uid="{00000000-0005-0000-0000-0000F21C0000}"/>
    <cellStyle name="Standard 10 2 4 3 2 2" xfId="55147" xr:uid="{00000000-0005-0000-0000-0000F31C0000}"/>
    <cellStyle name="Standard 10 2 4 3 3" xfId="43851" xr:uid="{00000000-0005-0000-0000-0000F41C0000}"/>
    <cellStyle name="Standard 10 2 4 3 4" xfId="32555" xr:uid="{00000000-0005-0000-0000-0000F51C0000}"/>
    <cellStyle name="Standard 10 2 4 4" xfId="15611" xr:uid="{00000000-0005-0000-0000-0000F61C0000}"/>
    <cellStyle name="Standard 10 2 4 4 2" xfId="49499" xr:uid="{00000000-0005-0000-0000-0000F71C0000}"/>
    <cellStyle name="Standard 10 2 4 5" xfId="38203" xr:uid="{00000000-0005-0000-0000-0000F81C0000}"/>
    <cellStyle name="Standard 10 2 4 6" xfId="26907" xr:uid="{00000000-0005-0000-0000-0000F91C0000}"/>
    <cellStyle name="Standard 10 2 5" xfId="5630" xr:uid="{00000000-0005-0000-0000-0000FA1C0000}"/>
    <cellStyle name="Standard 10 2 5 2" xfId="11280" xr:uid="{00000000-0005-0000-0000-0000FB1C0000}"/>
    <cellStyle name="Standard 10 2 5 2 2" xfId="22576" xr:uid="{00000000-0005-0000-0000-0000FC1C0000}"/>
    <cellStyle name="Standard 10 2 5 2 2 2" xfId="56464" xr:uid="{00000000-0005-0000-0000-0000FD1C0000}"/>
    <cellStyle name="Standard 10 2 5 2 3" xfId="45168" xr:uid="{00000000-0005-0000-0000-0000FE1C0000}"/>
    <cellStyle name="Standard 10 2 5 2 4" xfId="33872" xr:uid="{00000000-0005-0000-0000-0000FF1C0000}"/>
    <cellStyle name="Standard 10 2 5 3" xfId="16928" xr:uid="{00000000-0005-0000-0000-0000001D0000}"/>
    <cellStyle name="Standard 10 2 5 3 2" xfId="50816" xr:uid="{00000000-0005-0000-0000-0000011D0000}"/>
    <cellStyle name="Standard 10 2 5 4" xfId="39520" xr:uid="{00000000-0005-0000-0000-0000021D0000}"/>
    <cellStyle name="Standard 10 2 5 5" xfId="28224" xr:uid="{00000000-0005-0000-0000-0000031D0000}"/>
    <cellStyle name="Standard 10 2 6" xfId="8456" xr:uid="{00000000-0005-0000-0000-0000041D0000}"/>
    <cellStyle name="Standard 10 2 6 2" xfId="19752" xr:uid="{00000000-0005-0000-0000-0000051D0000}"/>
    <cellStyle name="Standard 10 2 6 2 2" xfId="53640" xr:uid="{00000000-0005-0000-0000-0000061D0000}"/>
    <cellStyle name="Standard 10 2 6 3" xfId="42344" xr:uid="{00000000-0005-0000-0000-0000071D0000}"/>
    <cellStyle name="Standard 10 2 6 4" xfId="31048" xr:uid="{00000000-0005-0000-0000-0000081D0000}"/>
    <cellStyle name="Standard 10 2 7" xfId="14104" xr:uid="{00000000-0005-0000-0000-0000091D0000}"/>
    <cellStyle name="Standard 10 2 7 2" xfId="47992" xr:uid="{00000000-0005-0000-0000-00000A1D0000}"/>
    <cellStyle name="Standard 10 2 8" xfId="36696" xr:uid="{00000000-0005-0000-0000-00000B1D0000}"/>
    <cellStyle name="Standard 10 2 9" xfId="25400" xr:uid="{00000000-0005-0000-0000-00000C1D0000}"/>
    <cellStyle name="Standard 10 7" xfId="59182" xr:uid="{00000000-0005-0000-0000-000007000000}"/>
    <cellStyle name="Standard 10 7 2" xfId="59186" xr:uid="{00000000-0005-0000-0000-000008000000}"/>
    <cellStyle name="Standard 11" xfId="193" xr:uid="{00000000-0005-0000-0000-00000D1D0000}"/>
    <cellStyle name="Standard 11 2" xfId="212" xr:uid="{00000000-0005-0000-0000-00000E1D0000}"/>
    <cellStyle name="Standard 11 2 10" xfId="3410" xr:uid="{00000000-0005-0000-0000-00000F1D0000}"/>
    <cellStyle name="Standard 11 2 10 2" xfId="6525" xr:uid="{00000000-0005-0000-0000-0000101D0000}"/>
    <cellStyle name="Standard 11 2 10 2 2" xfId="12174" xr:uid="{00000000-0005-0000-0000-0000111D0000}"/>
    <cellStyle name="Standard 11 2 10 2 2 2" xfId="23470" xr:uid="{00000000-0005-0000-0000-0000121D0000}"/>
    <cellStyle name="Standard 11 2 10 2 2 2 2" xfId="57358" xr:uid="{00000000-0005-0000-0000-0000131D0000}"/>
    <cellStyle name="Standard 11 2 10 2 2 3" xfId="46062" xr:uid="{00000000-0005-0000-0000-0000141D0000}"/>
    <cellStyle name="Standard 11 2 10 2 2 4" xfId="34766" xr:uid="{00000000-0005-0000-0000-0000151D0000}"/>
    <cellStyle name="Standard 11 2 10 2 3" xfId="17822" xr:uid="{00000000-0005-0000-0000-0000161D0000}"/>
    <cellStyle name="Standard 11 2 10 2 3 2" xfId="51710" xr:uid="{00000000-0005-0000-0000-0000171D0000}"/>
    <cellStyle name="Standard 11 2 10 2 4" xfId="40414" xr:uid="{00000000-0005-0000-0000-0000181D0000}"/>
    <cellStyle name="Standard 11 2 10 2 5" xfId="29118" xr:uid="{00000000-0005-0000-0000-0000191D0000}"/>
    <cellStyle name="Standard 11 2 10 3" xfId="9350" xr:uid="{00000000-0005-0000-0000-00001A1D0000}"/>
    <cellStyle name="Standard 11 2 10 3 2" xfId="20646" xr:uid="{00000000-0005-0000-0000-00001B1D0000}"/>
    <cellStyle name="Standard 11 2 10 3 2 2" xfId="54534" xr:uid="{00000000-0005-0000-0000-00001C1D0000}"/>
    <cellStyle name="Standard 11 2 10 3 3" xfId="43238" xr:uid="{00000000-0005-0000-0000-00001D1D0000}"/>
    <cellStyle name="Standard 11 2 10 3 4" xfId="31942" xr:uid="{00000000-0005-0000-0000-00001E1D0000}"/>
    <cellStyle name="Standard 11 2 10 4" xfId="14998" xr:uid="{00000000-0005-0000-0000-00001F1D0000}"/>
    <cellStyle name="Standard 11 2 10 4 2" xfId="48886" xr:uid="{00000000-0005-0000-0000-0000201D0000}"/>
    <cellStyle name="Standard 11 2 10 5" xfId="37590" xr:uid="{00000000-0005-0000-0000-0000211D0000}"/>
    <cellStyle name="Standard 11 2 10 6" xfId="26294" xr:uid="{00000000-0005-0000-0000-0000221D0000}"/>
    <cellStyle name="Standard 11 2 11" xfId="5510" xr:uid="{00000000-0005-0000-0000-0000231D0000}"/>
    <cellStyle name="Standard 11 2 11 2" xfId="11160" xr:uid="{00000000-0005-0000-0000-0000241D0000}"/>
    <cellStyle name="Standard 11 2 11 2 2" xfId="22456" xr:uid="{00000000-0005-0000-0000-0000251D0000}"/>
    <cellStyle name="Standard 11 2 11 2 2 2" xfId="56344" xr:uid="{00000000-0005-0000-0000-0000261D0000}"/>
    <cellStyle name="Standard 11 2 11 2 3" xfId="45048" xr:uid="{00000000-0005-0000-0000-0000271D0000}"/>
    <cellStyle name="Standard 11 2 11 2 4" xfId="33752" xr:uid="{00000000-0005-0000-0000-0000281D0000}"/>
    <cellStyle name="Standard 11 2 11 3" xfId="16808" xr:uid="{00000000-0005-0000-0000-0000291D0000}"/>
    <cellStyle name="Standard 11 2 11 3 2" xfId="50696" xr:uid="{00000000-0005-0000-0000-00002A1D0000}"/>
    <cellStyle name="Standard 11 2 11 4" xfId="39400" xr:uid="{00000000-0005-0000-0000-00002B1D0000}"/>
    <cellStyle name="Standard 11 2 11 5" xfId="28104" xr:uid="{00000000-0005-0000-0000-00002C1D0000}"/>
    <cellStyle name="Standard 11 2 12" xfId="8336" xr:uid="{00000000-0005-0000-0000-00002D1D0000}"/>
    <cellStyle name="Standard 11 2 12 2" xfId="19632" xr:uid="{00000000-0005-0000-0000-00002E1D0000}"/>
    <cellStyle name="Standard 11 2 12 2 2" xfId="53520" xr:uid="{00000000-0005-0000-0000-00002F1D0000}"/>
    <cellStyle name="Standard 11 2 12 3" xfId="42224" xr:uid="{00000000-0005-0000-0000-0000301D0000}"/>
    <cellStyle name="Standard 11 2 12 4" xfId="30928" xr:uid="{00000000-0005-0000-0000-0000311D0000}"/>
    <cellStyle name="Standard 11 2 13" xfId="13984" xr:uid="{00000000-0005-0000-0000-0000321D0000}"/>
    <cellStyle name="Standard 11 2 13 2" xfId="47872" xr:uid="{00000000-0005-0000-0000-0000331D0000}"/>
    <cellStyle name="Standard 11 2 14" xfId="36576" xr:uid="{00000000-0005-0000-0000-0000341D0000}"/>
    <cellStyle name="Standard 11 2 15" xfId="25280" xr:uid="{00000000-0005-0000-0000-0000351D0000}"/>
    <cellStyle name="Standard 11 2 2" xfId="333" xr:uid="{00000000-0005-0000-0000-0000361D0000}"/>
    <cellStyle name="Standard 11 2 2 10" xfId="8381" xr:uid="{00000000-0005-0000-0000-0000371D0000}"/>
    <cellStyle name="Standard 11 2 2 10 2" xfId="19677" xr:uid="{00000000-0005-0000-0000-0000381D0000}"/>
    <cellStyle name="Standard 11 2 2 10 2 2" xfId="53565" xr:uid="{00000000-0005-0000-0000-0000391D0000}"/>
    <cellStyle name="Standard 11 2 2 10 3" xfId="42269" xr:uid="{00000000-0005-0000-0000-00003A1D0000}"/>
    <cellStyle name="Standard 11 2 2 10 4" xfId="30973" xr:uid="{00000000-0005-0000-0000-00003B1D0000}"/>
    <cellStyle name="Standard 11 2 2 11" xfId="14029" xr:uid="{00000000-0005-0000-0000-00003C1D0000}"/>
    <cellStyle name="Standard 11 2 2 11 2" xfId="47917" xr:uid="{00000000-0005-0000-0000-00003D1D0000}"/>
    <cellStyle name="Standard 11 2 2 12" xfId="36621" xr:uid="{00000000-0005-0000-0000-00003E1D0000}"/>
    <cellStyle name="Standard 11 2 2 13" xfId="25325" xr:uid="{00000000-0005-0000-0000-00003F1D0000}"/>
    <cellStyle name="Standard 11 2 2 2" xfId="725" xr:uid="{00000000-0005-0000-0000-0000401D0000}"/>
    <cellStyle name="Standard 11 2 2 2 10" xfId="14073" xr:uid="{00000000-0005-0000-0000-0000411D0000}"/>
    <cellStyle name="Standard 11 2 2 2 10 2" xfId="47961" xr:uid="{00000000-0005-0000-0000-0000421D0000}"/>
    <cellStyle name="Standard 11 2 2 2 11" xfId="36665" xr:uid="{00000000-0005-0000-0000-0000431D0000}"/>
    <cellStyle name="Standard 11 2 2 2 12" xfId="25369" xr:uid="{00000000-0005-0000-0000-0000441D0000}"/>
    <cellStyle name="Standard 11 2 2 2 2" xfId="1961" xr:uid="{00000000-0005-0000-0000-0000451D0000}"/>
    <cellStyle name="Standard 11 2 2 2 2 10" xfId="36798" xr:uid="{00000000-0005-0000-0000-0000461D0000}"/>
    <cellStyle name="Standard 11 2 2 2 2 11" xfId="25502" xr:uid="{00000000-0005-0000-0000-0000471D0000}"/>
    <cellStyle name="Standard 11 2 2 2 2 2" xfId="2848" xr:uid="{00000000-0005-0000-0000-0000481D0000}"/>
    <cellStyle name="Standard 11 2 2 2 2 2 2" xfId="3350" xr:uid="{00000000-0005-0000-0000-0000491D0000}"/>
    <cellStyle name="Standard 11 2 2 2 2 2 2 2" xfId="5052" xr:uid="{00000000-0005-0000-0000-00004A1D0000}"/>
    <cellStyle name="Standard 11 2 2 2 2 2 2 2 2" xfId="7878" xr:uid="{00000000-0005-0000-0000-00004B1D0000}"/>
    <cellStyle name="Standard 11 2 2 2 2 2 2 2 2 2" xfId="13527" xr:uid="{00000000-0005-0000-0000-00004C1D0000}"/>
    <cellStyle name="Standard 11 2 2 2 2 2 2 2 2 2 2" xfId="24823" xr:uid="{00000000-0005-0000-0000-00004D1D0000}"/>
    <cellStyle name="Standard 11 2 2 2 2 2 2 2 2 2 2 2" xfId="58711" xr:uid="{00000000-0005-0000-0000-00004E1D0000}"/>
    <cellStyle name="Standard 11 2 2 2 2 2 2 2 2 2 3" xfId="47415" xr:uid="{00000000-0005-0000-0000-00004F1D0000}"/>
    <cellStyle name="Standard 11 2 2 2 2 2 2 2 2 2 4" xfId="36119" xr:uid="{00000000-0005-0000-0000-0000501D0000}"/>
    <cellStyle name="Standard 11 2 2 2 2 2 2 2 2 3" xfId="19175" xr:uid="{00000000-0005-0000-0000-0000511D0000}"/>
    <cellStyle name="Standard 11 2 2 2 2 2 2 2 2 3 2" xfId="53063" xr:uid="{00000000-0005-0000-0000-0000521D0000}"/>
    <cellStyle name="Standard 11 2 2 2 2 2 2 2 2 4" xfId="41767" xr:uid="{00000000-0005-0000-0000-0000531D0000}"/>
    <cellStyle name="Standard 11 2 2 2 2 2 2 2 2 5" xfId="30471" xr:uid="{00000000-0005-0000-0000-0000541D0000}"/>
    <cellStyle name="Standard 11 2 2 2 2 2 2 2 3" xfId="10703" xr:uid="{00000000-0005-0000-0000-0000551D0000}"/>
    <cellStyle name="Standard 11 2 2 2 2 2 2 2 3 2" xfId="21999" xr:uid="{00000000-0005-0000-0000-0000561D0000}"/>
    <cellStyle name="Standard 11 2 2 2 2 2 2 2 3 2 2" xfId="55887" xr:uid="{00000000-0005-0000-0000-0000571D0000}"/>
    <cellStyle name="Standard 11 2 2 2 2 2 2 2 3 3" xfId="44591" xr:uid="{00000000-0005-0000-0000-0000581D0000}"/>
    <cellStyle name="Standard 11 2 2 2 2 2 2 2 3 4" xfId="33295" xr:uid="{00000000-0005-0000-0000-0000591D0000}"/>
    <cellStyle name="Standard 11 2 2 2 2 2 2 2 4" xfId="16351" xr:uid="{00000000-0005-0000-0000-00005A1D0000}"/>
    <cellStyle name="Standard 11 2 2 2 2 2 2 2 4 2" xfId="50239" xr:uid="{00000000-0005-0000-0000-00005B1D0000}"/>
    <cellStyle name="Standard 11 2 2 2 2 2 2 2 5" xfId="38943" xr:uid="{00000000-0005-0000-0000-00005C1D0000}"/>
    <cellStyle name="Standard 11 2 2 2 2 2 2 2 6" xfId="27647" xr:uid="{00000000-0005-0000-0000-00005D1D0000}"/>
    <cellStyle name="Standard 11 2 2 2 2 2 2 3" xfId="6478" xr:uid="{00000000-0005-0000-0000-00005E1D0000}"/>
    <cellStyle name="Standard 11 2 2 2 2 2 2 3 2" xfId="12128" xr:uid="{00000000-0005-0000-0000-00005F1D0000}"/>
    <cellStyle name="Standard 11 2 2 2 2 2 2 3 2 2" xfId="23424" xr:uid="{00000000-0005-0000-0000-0000601D0000}"/>
    <cellStyle name="Standard 11 2 2 2 2 2 2 3 2 2 2" xfId="57312" xr:uid="{00000000-0005-0000-0000-0000611D0000}"/>
    <cellStyle name="Standard 11 2 2 2 2 2 2 3 2 3" xfId="46016" xr:uid="{00000000-0005-0000-0000-0000621D0000}"/>
    <cellStyle name="Standard 11 2 2 2 2 2 2 3 2 4" xfId="34720" xr:uid="{00000000-0005-0000-0000-0000631D0000}"/>
    <cellStyle name="Standard 11 2 2 2 2 2 2 3 3" xfId="17776" xr:uid="{00000000-0005-0000-0000-0000641D0000}"/>
    <cellStyle name="Standard 11 2 2 2 2 2 2 3 3 2" xfId="51664" xr:uid="{00000000-0005-0000-0000-0000651D0000}"/>
    <cellStyle name="Standard 11 2 2 2 2 2 2 3 4" xfId="40368" xr:uid="{00000000-0005-0000-0000-0000661D0000}"/>
    <cellStyle name="Standard 11 2 2 2 2 2 2 3 5" xfId="29072" xr:uid="{00000000-0005-0000-0000-0000671D0000}"/>
    <cellStyle name="Standard 11 2 2 2 2 2 2 4" xfId="9304" xr:uid="{00000000-0005-0000-0000-0000681D0000}"/>
    <cellStyle name="Standard 11 2 2 2 2 2 2 4 2" xfId="20600" xr:uid="{00000000-0005-0000-0000-0000691D0000}"/>
    <cellStyle name="Standard 11 2 2 2 2 2 2 4 2 2" xfId="54488" xr:uid="{00000000-0005-0000-0000-00006A1D0000}"/>
    <cellStyle name="Standard 11 2 2 2 2 2 2 4 3" xfId="43192" xr:uid="{00000000-0005-0000-0000-00006B1D0000}"/>
    <cellStyle name="Standard 11 2 2 2 2 2 2 4 4" xfId="31896" xr:uid="{00000000-0005-0000-0000-00006C1D0000}"/>
    <cellStyle name="Standard 11 2 2 2 2 2 2 5" xfId="14952" xr:uid="{00000000-0005-0000-0000-00006D1D0000}"/>
    <cellStyle name="Standard 11 2 2 2 2 2 2 5 2" xfId="48840" xr:uid="{00000000-0005-0000-0000-00006E1D0000}"/>
    <cellStyle name="Standard 11 2 2 2 2 2 2 6" xfId="37544" xr:uid="{00000000-0005-0000-0000-00006F1D0000}"/>
    <cellStyle name="Standard 11 2 2 2 2 2 2 7" xfId="26248" xr:uid="{00000000-0005-0000-0000-0000701D0000}"/>
    <cellStyle name="Standard 11 2 2 2 2 2 3" xfId="4255" xr:uid="{00000000-0005-0000-0000-0000711D0000}"/>
    <cellStyle name="Standard 11 2 2 2 2 2 3 2" xfId="7144" xr:uid="{00000000-0005-0000-0000-0000721D0000}"/>
    <cellStyle name="Standard 11 2 2 2 2 2 3 2 2" xfId="12793" xr:uid="{00000000-0005-0000-0000-0000731D0000}"/>
    <cellStyle name="Standard 11 2 2 2 2 2 3 2 2 2" xfId="24089" xr:uid="{00000000-0005-0000-0000-0000741D0000}"/>
    <cellStyle name="Standard 11 2 2 2 2 2 3 2 2 2 2" xfId="57977" xr:uid="{00000000-0005-0000-0000-0000751D0000}"/>
    <cellStyle name="Standard 11 2 2 2 2 2 3 2 2 3" xfId="46681" xr:uid="{00000000-0005-0000-0000-0000761D0000}"/>
    <cellStyle name="Standard 11 2 2 2 2 2 3 2 2 4" xfId="35385" xr:uid="{00000000-0005-0000-0000-0000771D0000}"/>
    <cellStyle name="Standard 11 2 2 2 2 2 3 2 3" xfId="18441" xr:uid="{00000000-0005-0000-0000-0000781D0000}"/>
    <cellStyle name="Standard 11 2 2 2 2 2 3 2 3 2" xfId="52329" xr:uid="{00000000-0005-0000-0000-0000791D0000}"/>
    <cellStyle name="Standard 11 2 2 2 2 2 3 2 4" xfId="41033" xr:uid="{00000000-0005-0000-0000-00007A1D0000}"/>
    <cellStyle name="Standard 11 2 2 2 2 2 3 2 5" xfId="29737" xr:uid="{00000000-0005-0000-0000-00007B1D0000}"/>
    <cellStyle name="Standard 11 2 2 2 2 2 3 3" xfId="9969" xr:uid="{00000000-0005-0000-0000-00007C1D0000}"/>
    <cellStyle name="Standard 11 2 2 2 2 2 3 3 2" xfId="21265" xr:uid="{00000000-0005-0000-0000-00007D1D0000}"/>
    <cellStyle name="Standard 11 2 2 2 2 2 3 3 2 2" xfId="55153" xr:uid="{00000000-0005-0000-0000-00007E1D0000}"/>
    <cellStyle name="Standard 11 2 2 2 2 2 3 3 3" xfId="43857" xr:uid="{00000000-0005-0000-0000-00007F1D0000}"/>
    <cellStyle name="Standard 11 2 2 2 2 2 3 3 4" xfId="32561" xr:uid="{00000000-0005-0000-0000-0000801D0000}"/>
    <cellStyle name="Standard 11 2 2 2 2 2 3 4" xfId="15617" xr:uid="{00000000-0005-0000-0000-0000811D0000}"/>
    <cellStyle name="Standard 11 2 2 2 2 2 3 4 2" xfId="49505" xr:uid="{00000000-0005-0000-0000-0000821D0000}"/>
    <cellStyle name="Standard 11 2 2 2 2 2 3 5" xfId="38209" xr:uid="{00000000-0005-0000-0000-0000831D0000}"/>
    <cellStyle name="Standard 11 2 2 2 2 2 3 6" xfId="26913" xr:uid="{00000000-0005-0000-0000-0000841D0000}"/>
    <cellStyle name="Standard 11 2 2 2 2 2 4" xfId="5978" xr:uid="{00000000-0005-0000-0000-0000851D0000}"/>
    <cellStyle name="Standard 11 2 2 2 2 2 4 2" xfId="11628" xr:uid="{00000000-0005-0000-0000-0000861D0000}"/>
    <cellStyle name="Standard 11 2 2 2 2 2 4 2 2" xfId="22924" xr:uid="{00000000-0005-0000-0000-0000871D0000}"/>
    <cellStyle name="Standard 11 2 2 2 2 2 4 2 2 2" xfId="56812" xr:uid="{00000000-0005-0000-0000-0000881D0000}"/>
    <cellStyle name="Standard 11 2 2 2 2 2 4 2 3" xfId="45516" xr:uid="{00000000-0005-0000-0000-0000891D0000}"/>
    <cellStyle name="Standard 11 2 2 2 2 2 4 2 4" xfId="34220" xr:uid="{00000000-0005-0000-0000-00008A1D0000}"/>
    <cellStyle name="Standard 11 2 2 2 2 2 4 3" xfId="17276" xr:uid="{00000000-0005-0000-0000-00008B1D0000}"/>
    <cellStyle name="Standard 11 2 2 2 2 2 4 3 2" xfId="51164" xr:uid="{00000000-0005-0000-0000-00008C1D0000}"/>
    <cellStyle name="Standard 11 2 2 2 2 2 4 4" xfId="39868" xr:uid="{00000000-0005-0000-0000-00008D1D0000}"/>
    <cellStyle name="Standard 11 2 2 2 2 2 4 5" xfId="28572" xr:uid="{00000000-0005-0000-0000-00008E1D0000}"/>
    <cellStyle name="Standard 11 2 2 2 2 2 5" xfId="8804" xr:uid="{00000000-0005-0000-0000-00008F1D0000}"/>
    <cellStyle name="Standard 11 2 2 2 2 2 5 2" xfId="20100" xr:uid="{00000000-0005-0000-0000-0000901D0000}"/>
    <cellStyle name="Standard 11 2 2 2 2 2 5 2 2" xfId="53988" xr:uid="{00000000-0005-0000-0000-0000911D0000}"/>
    <cellStyle name="Standard 11 2 2 2 2 2 5 3" xfId="42692" xr:uid="{00000000-0005-0000-0000-0000921D0000}"/>
    <cellStyle name="Standard 11 2 2 2 2 2 5 4" xfId="31396" xr:uid="{00000000-0005-0000-0000-0000931D0000}"/>
    <cellStyle name="Standard 11 2 2 2 2 2 6" xfId="14452" xr:uid="{00000000-0005-0000-0000-0000941D0000}"/>
    <cellStyle name="Standard 11 2 2 2 2 2 6 2" xfId="48340" xr:uid="{00000000-0005-0000-0000-0000951D0000}"/>
    <cellStyle name="Standard 11 2 2 2 2 2 7" xfId="37044" xr:uid="{00000000-0005-0000-0000-0000961D0000}"/>
    <cellStyle name="Standard 11 2 2 2 2 2 8" xfId="25748" xr:uid="{00000000-0005-0000-0000-0000971D0000}"/>
    <cellStyle name="Standard 11 2 2 2 2 3" xfId="3104" xr:uid="{00000000-0005-0000-0000-0000981D0000}"/>
    <cellStyle name="Standard 11 2 2 2 2 3 2" xfId="5051" xr:uid="{00000000-0005-0000-0000-0000991D0000}"/>
    <cellStyle name="Standard 11 2 2 2 2 3 2 2" xfId="7877" xr:uid="{00000000-0005-0000-0000-00009A1D0000}"/>
    <cellStyle name="Standard 11 2 2 2 2 3 2 2 2" xfId="13526" xr:uid="{00000000-0005-0000-0000-00009B1D0000}"/>
    <cellStyle name="Standard 11 2 2 2 2 3 2 2 2 2" xfId="24822" xr:uid="{00000000-0005-0000-0000-00009C1D0000}"/>
    <cellStyle name="Standard 11 2 2 2 2 3 2 2 2 2 2" xfId="58710" xr:uid="{00000000-0005-0000-0000-00009D1D0000}"/>
    <cellStyle name="Standard 11 2 2 2 2 3 2 2 2 3" xfId="47414" xr:uid="{00000000-0005-0000-0000-00009E1D0000}"/>
    <cellStyle name="Standard 11 2 2 2 2 3 2 2 2 4" xfId="36118" xr:uid="{00000000-0005-0000-0000-00009F1D0000}"/>
    <cellStyle name="Standard 11 2 2 2 2 3 2 2 3" xfId="19174" xr:uid="{00000000-0005-0000-0000-0000A01D0000}"/>
    <cellStyle name="Standard 11 2 2 2 2 3 2 2 3 2" xfId="53062" xr:uid="{00000000-0005-0000-0000-0000A11D0000}"/>
    <cellStyle name="Standard 11 2 2 2 2 3 2 2 4" xfId="41766" xr:uid="{00000000-0005-0000-0000-0000A21D0000}"/>
    <cellStyle name="Standard 11 2 2 2 2 3 2 2 5" xfId="30470" xr:uid="{00000000-0005-0000-0000-0000A31D0000}"/>
    <cellStyle name="Standard 11 2 2 2 2 3 2 3" xfId="10702" xr:uid="{00000000-0005-0000-0000-0000A41D0000}"/>
    <cellStyle name="Standard 11 2 2 2 2 3 2 3 2" xfId="21998" xr:uid="{00000000-0005-0000-0000-0000A51D0000}"/>
    <cellStyle name="Standard 11 2 2 2 2 3 2 3 2 2" xfId="55886" xr:uid="{00000000-0005-0000-0000-0000A61D0000}"/>
    <cellStyle name="Standard 11 2 2 2 2 3 2 3 3" xfId="44590" xr:uid="{00000000-0005-0000-0000-0000A71D0000}"/>
    <cellStyle name="Standard 11 2 2 2 2 3 2 3 4" xfId="33294" xr:uid="{00000000-0005-0000-0000-0000A81D0000}"/>
    <cellStyle name="Standard 11 2 2 2 2 3 2 4" xfId="16350" xr:uid="{00000000-0005-0000-0000-0000A91D0000}"/>
    <cellStyle name="Standard 11 2 2 2 2 3 2 4 2" xfId="50238" xr:uid="{00000000-0005-0000-0000-0000AA1D0000}"/>
    <cellStyle name="Standard 11 2 2 2 2 3 2 5" xfId="38942" xr:uid="{00000000-0005-0000-0000-0000AB1D0000}"/>
    <cellStyle name="Standard 11 2 2 2 2 3 2 6" xfId="27646" xr:uid="{00000000-0005-0000-0000-0000AC1D0000}"/>
    <cellStyle name="Standard 11 2 2 2 2 3 3" xfId="4254" xr:uid="{00000000-0005-0000-0000-0000AD1D0000}"/>
    <cellStyle name="Standard 11 2 2 2 2 3 3 2" xfId="7143" xr:uid="{00000000-0005-0000-0000-0000AE1D0000}"/>
    <cellStyle name="Standard 11 2 2 2 2 3 3 2 2" xfId="12792" xr:uid="{00000000-0005-0000-0000-0000AF1D0000}"/>
    <cellStyle name="Standard 11 2 2 2 2 3 3 2 2 2" xfId="24088" xr:uid="{00000000-0005-0000-0000-0000B01D0000}"/>
    <cellStyle name="Standard 11 2 2 2 2 3 3 2 2 2 2" xfId="57976" xr:uid="{00000000-0005-0000-0000-0000B11D0000}"/>
    <cellStyle name="Standard 11 2 2 2 2 3 3 2 2 3" xfId="46680" xr:uid="{00000000-0005-0000-0000-0000B21D0000}"/>
    <cellStyle name="Standard 11 2 2 2 2 3 3 2 2 4" xfId="35384" xr:uid="{00000000-0005-0000-0000-0000B31D0000}"/>
    <cellStyle name="Standard 11 2 2 2 2 3 3 2 3" xfId="18440" xr:uid="{00000000-0005-0000-0000-0000B41D0000}"/>
    <cellStyle name="Standard 11 2 2 2 2 3 3 2 3 2" xfId="52328" xr:uid="{00000000-0005-0000-0000-0000B51D0000}"/>
    <cellStyle name="Standard 11 2 2 2 2 3 3 2 4" xfId="41032" xr:uid="{00000000-0005-0000-0000-0000B61D0000}"/>
    <cellStyle name="Standard 11 2 2 2 2 3 3 2 5" xfId="29736" xr:uid="{00000000-0005-0000-0000-0000B71D0000}"/>
    <cellStyle name="Standard 11 2 2 2 2 3 3 3" xfId="9968" xr:uid="{00000000-0005-0000-0000-0000B81D0000}"/>
    <cellStyle name="Standard 11 2 2 2 2 3 3 3 2" xfId="21264" xr:uid="{00000000-0005-0000-0000-0000B91D0000}"/>
    <cellStyle name="Standard 11 2 2 2 2 3 3 3 2 2" xfId="55152" xr:uid="{00000000-0005-0000-0000-0000BA1D0000}"/>
    <cellStyle name="Standard 11 2 2 2 2 3 3 3 3" xfId="43856" xr:uid="{00000000-0005-0000-0000-0000BB1D0000}"/>
    <cellStyle name="Standard 11 2 2 2 2 3 3 3 4" xfId="32560" xr:uid="{00000000-0005-0000-0000-0000BC1D0000}"/>
    <cellStyle name="Standard 11 2 2 2 2 3 3 4" xfId="15616" xr:uid="{00000000-0005-0000-0000-0000BD1D0000}"/>
    <cellStyle name="Standard 11 2 2 2 2 3 3 4 2" xfId="49504" xr:uid="{00000000-0005-0000-0000-0000BE1D0000}"/>
    <cellStyle name="Standard 11 2 2 2 2 3 3 5" xfId="38208" xr:uid="{00000000-0005-0000-0000-0000BF1D0000}"/>
    <cellStyle name="Standard 11 2 2 2 2 3 3 6" xfId="26912" xr:uid="{00000000-0005-0000-0000-0000C01D0000}"/>
    <cellStyle name="Standard 11 2 2 2 2 3 4" xfId="6232" xr:uid="{00000000-0005-0000-0000-0000C11D0000}"/>
    <cellStyle name="Standard 11 2 2 2 2 3 4 2" xfId="11882" xr:uid="{00000000-0005-0000-0000-0000C21D0000}"/>
    <cellStyle name="Standard 11 2 2 2 2 3 4 2 2" xfId="23178" xr:uid="{00000000-0005-0000-0000-0000C31D0000}"/>
    <cellStyle name="Standard 11 2 2 2 2 3 4 2 2 2" xfId="57066" xr:uid="{00000000-0005-0000-0000-0000C41D0000}"/>
    <cellStyle name="Standard 11 2 2 2 2 3 4 2 3" xfId="45770" xr:uid="{00000000-0005-0000-0000-0000C51D0000}"/>
    <cellStyle name="Standard 11 2 2 2 2 3 4 2 4" xfId="34474" xr:uid="{00000000-0005-0000-0000-0000C61D0000}"/>
    <cellStyle name="Standard 11 2 2 2 2 3 4 3" xfId="17530" xr:uid="{00000000-0005-0000-0000-0000C71D0000}"/>
    <cellStyle name="Standard 11 2 2 2 2 3 4 3 2" xfId="51418" xr:uid="{00000000-0005-0000-0000-0000C81D0000}"/>
    <cellStyle name="Standard 11 2 2 2 2 3 4 4" xfId="40122" xr:uid="{00000000-0005-0000-0000-0000C91D0000}"/>
    <cellStyle name="Standard 11 2 2 2 2 3 4 5" xfId="28826" xr:uid="{00000000-0005-0000-0000-0000CA1D0000}"/>
    <cellStyle name="Standard 11 2 2 2 2 3 5" xfId="9058" xr:uid="{00000000-0005-0000-0000-0000CB1D0000}"/>
    <cellStyle name="Standard 11 2 2 2 2 3 5 2" xfId="20354" xr:uid="{00000000-0005-0000-0000-0000CC1D0000}"/>
    <cellStyle name="Standard 11 2 2 2 2 3 5 2 2" xfId="54242" xr:uid="{00000000-0005-0000-0000-0000CD1D0000}"/>
    <cellStyle name="Standard 11 2 2 2 2 3 5 3" xfId="42946" xr:uid="{00000000-0005-0000-0000-0000CE1D0000}"/>
    <cellStyle name="Standard 11 2 2 2 2 3 5 4" xfId="31650" xr:uid="{00000000-0005-0000-0000-0000CF1D0000}"/>
    <cellStyle name="Standard 11 2 2 2 2 3 6" xfId="14706" xr:uid="{00000000-0005-0000-0000-0000D01D0000}"/>
    <cellStyle name="Standard 11 2 2 2 2 3 6 2" xfId="48594" xr:uid="{00000000-0005-0000-0000-0000D11D0000}"/>
    <cellStyle name="Standard 11 2 2 2 2 3 7" xfId="37298" xr:uid="{00000000-0005-0000-0000-0000D21D0000}"/>
    <cellStyle name="Standard 11 2 2 2 2 3 8" xfId="26002" xr:uid="{00000000-0005-0000-0000-0000D31D0000}"/>
    <cellStyle name="Standard 11 2 2 2 2 4" xfId="3962" xr:uid="{00000000-0005-0000-0000-0000D41D0000}"/>
    <cellStyle name="Standard 11 2 2 2 2 4 2" xfId="7073" xr:uid="{00000000-0005-0000-0000-0000D51D0000}"/>
    <cellStyle name="Standard 11 2 2 2 2 4 2 2" xfId="12722" xr:uid="{00000000-0005-0000-0000-0000D61D0000}"/>
    <cellStyle name="Standard 11 2 2 2 2 4 2 2 2" xfId="24018" xr:uid="{00000000-0005-0000-0000-0000D71D0000}"/>
    <cellStyle name="Standard 11 2 2 2 2 4 2 2 2 2" xfId="57906" xr:uid="{00000000-0005-0000-0000-0000D81D0000}"/>
    <cellStyle name="Standard 11 2 2 2 2 4 2 2 3" xfId="46610" xr:uid="{00000000-0005-0000-0000-0000D91D0000}"/>
    <cellStyle name="Standard 11 2 2 2 2 4 2 2 4" xfId="35314" xr:uid="{00000000-0005-0000-0000-0000DA1D0000}"/>
    <cellStyle name="Standard 11 2 2 2 2 4 2 3" xfId="18370" xr:uid="{00000000-0005-0000-0000-0000DB1D0000}"/>
    <cellStyle name="Standard 11 2 2 2 2 4 2 3 2" xfId="52258" xr:uid="{00000000-0005-0000-0000-0000DC1D0000}"/>
    <cellStyle name="Standard 11 2 2 2 2 4 2 4" xfId="40962" xr:uid="{00000000-0005-0000-0000-0000DD1D0000}"/>
    <cellStyle name="Standard 11 2 2 2 2 4 2 5" xfId="29666" xr:uid="{00000000-0005-0000-0000-0000DE1D0000}"/>
    <cellStyle name="Standard 11 2 2 2 2 4 3" xfId="9898" xr:uid="{00000000-0005-0000-0000-0000DF1D0000}"/>
    <cellStyle name="Standard 11 2 2 2 2 4 3 2" xfId="21194" xr:uid="{00000000-0005-0000-0000-0000E01D0000}"/>
    <cellStyle name="Standard 11 2 2 2 2 4 3 2 2" xfId="55082" xr:uid="{00000000-0005-0000-0000-0000E11D0000}"/>
    <cellStyle name="Standard 11 2 2 2 2 4 3 3" xfId="43786" xr:uid="{00000000-0005-0000-0000-0000E21D0000}"/>
    <cellStyle name="Standard 11 2 2 2 2 4 3 4" xfId="32490" xr:uid="{00000000-0005-0000-0000-0000E31D0000}"/>
    <cellStyle name="Standard 11 2 2 2 2 4 4" xfId="15546" xr:uid="{00000000-0005-0000-0000-0000E41D0000}"/>
    <cellStyle name="Standard 11 2 2 2 2 4 4 2" xfId="49434" xr:uid="{00000000-0005-0000-0000-0000E51D0000}"/>
    <cellStyle name="Standard 11 2 2 2 2 4 5" xfId="38138" xr:uid="{00000000-0005-0000-0000-0000E61D0000}"/>
    <cellStyle name="Standard 11 2 2 2 2 4 6" xfId="26842" xr:uid="{00000000-0005-0000-0000-0000E71D0000}"/>
    <cellStyle name="Standard 11 2 2 2 2 5" xfId="5020" xr:uid="{00000000-0005-0000-0000-0000E81D0000}"/>
    <cellStyle name="Standard 11 2 2 2 2 5 2" xfId="7846" xr:uid="{00000000-0005-0000-0000-0000E91D0000}"/>
    <cellStyle name="Standard 11 2 2 2 2 5 2 2" xfId="13495" xr:uid="{00000000-0005-0000-0000-0000EA1D0000}"/>
    <cellStyle name="Standard 11 2 2 2 2 5 2 2 2" xfId="24791" xr:uid="{00000000-0005-0000-0000-0000EB1D0000}"/>
    <cellStyle name="Standard 11 2 2 2 2 5 2 2 2 2" xfId="58679" xr:uid="{00000000-0005-0000-0000-0000EC1D0000}"/>
    <cellStyle name="Standard 11 2 2 2 2 5 2 2 3" xfId="47383" xr:uid="{00000000-0005-0000-0000-0000ED1D0000}"/>
    <cellStyle name="Standard 11 2 2 2 2 5 2 2 4" xfId="36087" xr:uid="{00000000-0005-0000-0000-0000EE1D0000}"/>
    <cellStyle name="Standard 11 2 2 2 2 5 2 3" xfId="19143" xr:uid="{00000000-0005-0000-0000-0000EF1D0000}"/>
    <cellStyle name="Standard 11 2 2 2 2 5 2 3 2" xfId="53031" xr:uid="{00000000-0005-0000-0000-0000F01D0000}"/>
    <cellStyle name="Standard 11 2 2 2 2 5 2 4" xfId="41735" xr:uid="{00000000-0005-0000-0000-0000F11D0000}"/>
    <cellStyle name="Standard 11 2 2 2 2 5 2 5" xfId="30439" xr:uid="{00000000-0005-0000-0000-0000F21D0000}"/>
    <cellStyle name="Standard 11 2 2 2 2 5 3" xfId="10671" xr:uid="{00000000-0005-0000-0000-0000F31D0000}"/>
    <cellStyle name="Standard 11 2 2 2 2 5 3 2" xfId="21967" xr:uid="{00000000-0005-0000-0000-0000F41D0000}"/>
    <cellStyle name="Standard 11 2 2 2 2 5 3 2 2" xfId="55855" xr:uid="{00000000-0005-0000-0000-0000F51D0000}"/>
    <cellStyle name="Standard 11 2 2 2 2 5 3 3" xfId="44559" xr:uid="{00000000-0005-0000-0000-0000F61D0000}"/>
    <cellStyle name="Standard 11 2 2 2 2 5 3 4" xfId="33263" xr:uid="{00000000-0005-0000-0000-0000F71D0000}"/>
    <cellStyle name="Standard 11 2 2 2 2 5 4" xfId="16319" xr:uid="{00000000-0005-0000-0000-0000F81D0000}"/>
    <cellStyle name="Standard 11 2 2 2 2 5 4 2" xfId="50207" xr:uid="{00000000-0005-0000-0000-0000F91D0000}"/>
    <cellStyle name="Standard 11 2 2 2 2 5 5" xfId="38911" xr:uid="{00000000-0005-0000-0000-0000FA1D0000}"/>
    <cellStyle name="Standard 11 2 2 2 2 5 6" xfId="27615" xr:uid="{00000000-0005-0000-0000-0000FB1D0000}"/>
    <cellStyle name="Standard 11 2 2 2 2 6" xfId="3670" xr:uid="{00000000-0005-0000-0000-0000FC1D0000}"/>
    <cellStyle name="Standard 11 2 2 2 2 6 2" xfId="6783" xr:uid="{00000000-0005-0000-0000-0000FD1D0000}"/>
    <cellStyle name="Standard 11 2 2 2 2 6 2 2" xfId="12432" xr:uid="{00000000-0005-0000-0000-0000FE1D0000}"/>
    <cellStyle name="Standard 11 2 2 2 2 6 2 2 2" xfId="23728" xr:uid="{00000000-0005-0000-0000-0000FF1D0000}"/>
    <cellStyle name="Standard 11 2 2 2 2 6 2 2 2 2" xfId="57616" xr:uid="{00000000-0005-0000-0000-0000001E0000}"/>
    <cellStyle name="Standard 11 2 2 2 2 6 2 2 3" xfId="46320" xr:uid="{00000000-0005-0000-0000-0000011E0000}"/>
    <cellStyle name="Standard 11 2 2 2 2 6 2 2 4" xfId="35024" xr:uid="{00000000-0005-0000-0000-0000021E0000}"/>
    <cellStyle name="Standard 11 2 2 2 2 6 2 3" xfId="18080" xr:uid="{00000000-0005-0000-0000-0000031E0000}"/>
    <cellStyle name="Standard 11 2 2 2 2 6 2 3 2" xfId="51968" xr:uid="{00000000-0005-0000-0000-0000041E0000}"/>
    <cellStyle name="Standard 11 2 2 2 2 6 2 4" xfId="40672" xr:uid="{00000000-0005-0000-0000-0000051E0000}"/>
    <cellStyle name="Standard 11 2 2 2 2 6 2 5" xfId="29376" xr:uid="{00000000-0005-0000-0000-0000061E0000}"/>
    <cellStyle name="Standard 11 2 2 2 2 6 3" xfId="9608" xr:uid="{00000000-0005-0000-0000-0000071E0000}"/>
    <cellStyle name="Standard 11 2 2 2 2 6 3 2" xfId="20904" xr:uid="{00000000-0005-0000-0000-0000081E0000}"/>
    <cellStyle name="Standard 11 2 2 2 2 6 3 2 2" xfId="54792" xr:uid="{00000000-0005-0000-0000-0000091E0000}"/>
    <cellStyle name="Standard 11 2 2 2 2 6 3 3" xfId="43496" xr:uid="{00000000-0005-0000-0000-00000A1E0000}"/>
    <cellStyle name="Standard 11 2 2 2 2 6 3 4" xfId="32200" xr:uid="{00000000-0005-0000-0000-00000B1E0000}"/>
    <cellStyle name="Standard 11 2 2 2 2 6 4" xfId="15256" xr:uid="{00000000-0005-0000-0000-00000C1E0000}"/>
    <cellStyle name="Standard 11 2 2 2 2 6 4 2" xfId="49144" xr:uid="{00000000-0005-0000-0000-00000D1E0000}"/>
    <cellStyle name="Standard 11 2 2 2 2 6 5" xfId="37848" xr:uid="{00000000-0005-0000-0000-00000E1E0000}"/>
    <cellStyle name="Standard 11 2 2 2 2 6 6" xfId="26552" xr:uid="{00000000-0005-0000-0000-00000F1E0000}"/>
    <cellStyle name="Standard 11 2 2 2 2 7" xfId="5732" xr:uid="{00000000-0005-0000-0000-0000101E0000}"/>
    <cellStyle name="Standard 11 2 2 2 2 7 2" xfId="11382" xr:uid="{00000000-0005-0000-0000-0000111E0000}"/>
    <cellStyle name="Standard 11 2 2 2 2 7 2 2" xfId="22678" xr:uid="{00000000-0005-0000-0000-0000121E0000}"/>
    <cellStyle name="Standard 11 2 2 2 2 7 2 2 2" xfId="56566" xr:uid="{00000000-0005-0000-0000-0000131E0000}"/>
    <cellStyle name="Standard 11 2 2 2 2 7 2 3" xfId="45270" xr:uid="{00000000-0005-0000-0000-0000141E0000}"/>
    <cellStyle name="Standard 11 2 2 2 2 7 2 4" xfId="33974" xr:uid="{00000000-0005-0000-0000-0000151E0000}"/>
    <cellStyle name="Standard 11 2 2 2 2 7 3" xfId="17030" xr:uid="{00000000-0005-0000-0000-0000161E0000}"/>
    <cellStyle name="Standard 11 2 2 2 2 7 3 2" xfId="50918" xr:uid="{00000000-0005-0000-0000-0000171E0000}"/>
    <cellStyle name="Standard 11 2 2 2 2 7 4" xfId="39622" xr:uid="{00000000-0005-0000-0000-0000181E0000}"/>
    <cellStyle name="Standard 11 2 2 2 2 7 5" xfId="28326" xr:uid="{00000000-0005-0000-0000-0000191E0000}"/>
    <cellStyle name="Standard 11 2 2 2 2 8" xfId="8558" xr:uid="{00000000-0005-0000-0000-00001A1E0000}"/>
    <cellStyle name="Standard 11 2 2 2 2 8 2" xfId="19854" xr:uid="{00000000-0005-0000-0000-00001B1E0000}"/>
    <cellStyle name="Standard 11 2 2 2 2 8 2 2" xfId="53742" xr:uid="{00000000-0005-0000-0000-00001C1E0000}"/>
    <cellStyle name="Standard 11 2 2 2 2 8 3" xfId="42446" xr:uid="{00000000-0005-0000-0000-00001D1E0000}"/>
    <cellStyle name="Standard 11 2 2 2 2 8 4" xfId="31150" xr:uid="{00000000-0005-0000-0000-00001E1E0000}"/>
    <cellStyle name="Standard 11 2 2 2 2 9" xfId="14206" xr:uid="{00000000-0005-0000-0000-00001F1E0000}"/>
    <cellStyle name="Standard 11 2 2 2 2 9 2" xfId="48094" xr:uid="{00000000-0005-0000-0000-0000201E0000}"/>
    <cellStyle name="Standard 11 2 2 2 3" xfId="2716" xr:uid="{00000000-0005-0000-0000-0000211E0000}"/>
    <cellStyle name="Standard 11 2 2 2 3 2" xfId="3218" xr:uid="{00000000-0005-0000-0000-0000221E0000}"/>
    <cellStyle name="Standard 11 2 2 2 3 2 2" xfId="5053" xr:uid="{00000000-0005-0000-0000-0000231E0000}"/>
    <cellStyle name="Standard 11 2 2 2 3 2 2 2" xfId="7879" xr:uid="{00000000-0005-0000-0000-0000241E0000}"/>
    <cellStyle name="Standard 11 2 2 2 3 2 2 2 2" xfId="13528" xr:uid="{00000000-0005-0000-0000-0000251E0000}"/>
    <cellStyle name="Standard 11 2 2 2 3 2 2 2 2 2" xfId="24824" xr:uid="{00000000-0005-0000-0000-0000261E0000}"/>
    <cellStyle name="Standard 11 2 2 2 3 2 2 2 2 2 2" xfId="58712" xr:uid="{00000000-0005-0000-0000-0000271E0000}"/>
    <cellStyle name="Standard 11 2 2 2 3 2 2 2 2 3" xfId="47416" xr:uid="{00000000-0005-0000-0000-0000281E0000}"/>
    <cellStyle name="Standard 11 2 2 2 3 2 2 2 2 4" xfId="36120" xr:uid="{00000000-0005-0000-0000-0000291E0000}"/>
    <cellStyle name="Standard 11 2 2 2 3 2 2 2 3" xfId="19176" xr:uid="{00000000-0005-0000-0000-00002A1E0000}"/>
    <cellStyle name="Standard 11 2 2 2 3 2 2 2 3 2" xfId="53064" xr:uid="{00000000-0005-0000-0000-00002B1E0000}"/>
    <cellStyle name="Standard 11 2 2 2 3 2 2 2 4" xfId="41768" xr:uid="{00000000-0005-0000-0000-00002C1E0000}"/>
    <cellStyle name="Standard 11 2 2 2 3 2 2 2 5" xfId="30472" xr:uid="{00000000-0005-0000-0000-00002D1E0000}"/>
    <cellStyle name="Standard 11 2 2 2 3 2 2 3" xfId="10704" xr:uid="{00000000-0005-0000-0000-00002E1E0000}"/>
    <cellStyle name="Standard 11 2 2 2 3 2 2 3 2" xfId="22000" xr:uid="{00000000-0005-0000-0000-00002F1E0000}"/>
    <cellStyle name="Standard 11 2 2 2 3 2 2 3 2 2" xfId="55888" xr:uid="{00000000-0005-0000-0000-0000301E0000}"/>
    <cellStyle name="Standard 11 2 2 2 3 2 2 3 3" xfId="44592" xr:uid="{00000000-0005-0000-0000-0000311E0000}"/>
    <cellStyle name="Standard 11 2 2 2 3 2 2 3 4" xfId="33296" xr:uid="{00000000-0005-0000-0000-0000321E0000}"/>
    <cellStyle name="Standard 11 2 2 2 3 2 2 4" xfId="16352" xr:uid="{00000000-0005-0000-0000-0000331E0000}"/>
    <cellStyle name="Standard 11 2 2 2 3 2 2 4 2" xfId="50240" xr:uid="{00000000-0005-0000-0000-0000341E0000}"/>
    <cellStyle name="Standard 11 2 2 2 3 2 2 5" xfId="38944" xr:uid="{00000000-0005-0000-0000-0000351E0000}"/>
    <cellStyle name="Standard 11 2 2 2 3 2 2 6" xfId="27648" xr:uid="{00000000-0005-0000-0000-0000361E0000}"/>
    <cellStyle name="Standard 11 2 2 2 3 2 3" xfId="6346" xr:uid="{00000000-0005-0000-0000-0000371E0000}"/>
    <cellStyle name="Standard 11 2 2 2 3 2 3 2" xfId="11996" xr:uid="{00000000-0005-0000-0000-0000381E0000}"/>
    <cellStyle name="Standard 11 2 2 2 3 2 3 2 2" xfId="23292" xr:uid="{00000000-0005-0000-0000-0000391E0000}"/>
    <cellStyle name="Standard 11 2 2 2 3 2 3 2 2 2" xfId="57180" xr:uid="{00000000-0005-0000-0000-00003A1E0000}"/>
    <cellStyle name="Standard 11 2 2 2 3 2 3 2 3" xfId="45884" xr:uid="{00000000-0005-0000-0000-00003B1E0000}"/>
    <cellStyle name="Standard 11 2 2 2 3 2 3 2 4" xfId="34588" xr:uid="{00000000-0005-0000-0000-00003C1E0000}"/>
    <cellStyle name="Standard 11 2 2 2 3 2 3 3" xfId="17644" xr:uid="{00000000-0005-0000-0000-00003D1E0000}"/>
    <cellStyle name="Standard 11 2 2 2 3 2 3 3 2" xfId="51532" xr:uid="{00000000-0005-0000-0000-00003E1E0000}"/>
    <cellStyle name="Standard 11 2 2 2 3 2 3 4" xfId="40236" xr:uid="{00000000-0005-0000-0000-00003F1E0000}"/>
    <cellStyle name="Standard 11 2 2 2 3 2 3 5" xfId="28940" xr:uid="{00000000-0005-0000-0000-0000401E0000}"/>
    <cellStyle name="Standard 11 2 2 2 3 2 4" xfId="9172" xr:uid="{00000000-0005-0000-0000-0000411E0000}"/>
    <cellStyle name="Standard 11 2 2 2 3 2 4 2" xfId="20468" xr:uid="{00000000-0005-0000-0000-0000421E0000}"/>
    <cellStyle name="Standard 11 2 2 2 3 2 4 2 2" xfId="54356" xr:uid="{00000000-0005-0000-0000-0000431E0000}"/>
    <cellStyle name="Standard 11 2 2 2 3 2 4 3" xfId="43060" xr:uid="{00000000-0005-0000-0000-0000441E0000}"/>
    <cellStyle name="Standard 11 2 2 2 3 2 4 4" xfId="31764" xr:uid="{00000000-0005-0000-0000-0000451E0000}"/>
    <cellStyle name="Standard 11 2 2 2 3 2 5" xfId="14820" xr:uid="{00000000-0005-0000-0000-0000461E0000}"/>
    <cellStyle name="Standard 11 2 2 2 3 2 5 2" xfId="48708" xr:uid="{00000000-0005-0000-0000-0000471E0000}"/>
    <cellStyle name="Standard 11 2 2 2 3 2 6" xfId="37412" xr:uid="{00000000-0005-0000-0000-0000481E0000}"/>
    <cellStyle name="Standard 11 2 2 2 3 2 7" xfId="26116" xr:uid="{00000000-0005-0000-0000-0000491E0000}"/>
    <cellStyle name="Standard 11 2 2 2 3 3" xfId="4256" xr:uid="{00000000-0005-0000-0000-00004A1E0000}"/>
    <cellStyle name="Standard 11 2 2 2 3 3 2" xfId="7145" xr:uid="{00000000-0005-0000-0000-00004B1E0000}"/>
    <cellStyle name="Standard 11 2 2 2 3 3 2 2" xfId="12794" xr:uid="{00000000-0005-0000-0000-00004C1E0000}"/>
    <cellStyle name="Standard 11 2 2 2 3 3 2 2 2" xfId="24090" xr:uid="{00000000-0005-0000-0000-00004D1E0000}"/>
    <cellStyle name="Standard 11 2 2 2 3 3 2 2 2 2" xfId="57978" xr:uid="{00000000-0005-0000-0000-00004E1E0000}"/>
    <cellStyle name="Standard 11 2 2 2 3 3 2 2 3" xfId="46682" xr:uid="{00000000-0005-0000-0000-00004F1E0000}"/>
    <cellStyle name="Standard 11 2 2 2 3 3 2 2 4" xfId="35386" xr:uid="{00000000-0005-0000-0000-0000501E0000}"/>
    <cellStyle name="Standard 11 2 2 2 3 3 2 3" xfId="18442" xr:uid="{00000000-0005-0000-0000-0000511E0000}"/>
    <cellStyle name="Standard 11 2 2 2 3 3 2 3 2" xfId="52330" xr:uid="{00000000-0005-0000-0000-0000521E0000}"/>
    <cellStyle name="Standard 11 2 2 2 3 3 2 4" xfId="41034" xr:uid="{00000000-0005-0000-0000-0000531E0000}"/>
    <cellStyle name="Standard 11 2 2 2 3 3 2 5" xfId="29738" xr:uid="{00000000-0005-0000-0000-0000541E0000}"/>
    <cellStyle name="Standard 11 2 2 2 3 3 3" xfId="9970" xr:uid="{00000000-0005-0000-0000-0000551E0000}"/>
    <cellStyle name="Standard 11 2 2 2 3 3 3 2" xfId="21266" xr:uid="{00000000-0005-0000-0000-0000561E0000}"/>
    <cellStyle name="Standard 11 2 2 2 3 3 3 2 2" xfId="55154" xr:uid="{00000000-0005-0000-0000-0000571E0000}"/>
    <cellStyle name="Standard 11 2 2 2 3 3 3 3" xfId="43858" xr:uid="{00000000-0005-0000-0000-0000581E0000}"/>
    <cellStyle name="Standard 11 2 2 2 3 3 3 4" xfId="32562" xr:uid="{00000000-0005-0000-0000-0000591E0000}"/>
    <cellStyle name="Standard 11 2 2 2 3 3 4" xfId="15618" xr:uid="{00000000-0005-0000-0000-00005A1E0000}"/>
    <cellStyle name="Standard 11 2 2 2 3 3 4 2" xfId="49506" xr:uid="{00000000-0005-0000-0000-00005B1E0000}"/>
    <cellStyle name="Standard 11 2 2 2 3 3 5" xfId="38210" xr:uid="{00000000-0005-0000-0000-00005C1E0000}"/>
    <cellStyle name="Standard 11 2 2 2 3 3 6" xfId="26914" xr:uid="{00000000-0005-0000-0000-00005D1E0000}"/>
    <cellStyle name="Standard 11 2 2 2 3 4" xfId="5846" xr:uid="{00000000-0005-0000-0000-00005E1E0000}"/>
    <cellStyle name="Standard 11 2 2 2 3 4 2" xfId="11496" xr:uid="{00000000-0005-0000-0000-00005F1E0000}"/>
    <cellStyle name="Standard 11 2 2 2 3 4 2 2" xfId="22792" xr:uid="{00000000-0005-0000-0000-0000601E0000}"/>
    <cellStyle name="Standard 11 2 2 2 3 4 2 2 2" xfId="56680" xr:uid="{00000000-0005-0000-0000-0000611E0000}"/>
    <cellStyle name="Standard 11 2 2 2 3 4 2 3" xfId="45384" xr:uid="{00000000-0005-0000-0000-0000621E0000}"/>
    <cellStyle name="Standard 11 2 2 2 3 4 2 4" xfId="34088" xr:uid="{00000000-0005-0000-0000-0000631E0000}"/>
    <cellStyle name="Standard 11 2 2 2 3 4 3" xfId="17144" xr:uid="{00000000-0005-0000-0000-0000641E0000}"/>
    <cellStyle name="Standard 11 2 2 2 3 4 3 2" xfId="51032" xr:uid="{00000000-0005-0000-0000-0000651E0000}"/>
    <cellStyle name="Standard 11 2 2 2 3 4 4" xfId="39736" xr:uid="{00000000-0005-0000-0000-0000661E0000}"/>
    <cellStyle name="Standard 11 2 2 2 3 4 5" xfId="28440" xr:uid="{00000000-0005-0000-0000-0000671E0000}"/>
    <cellStyle name="Standard 11 2 2 2 3 5" xfId="8672" xr:uid="{00000000-0005-0000-0000-0000681E0000}"/>
    <cellStyle name="Standard 11 2 2 2 3 5 2" xfId="19968" xr:uid="{00000000-0005-0000-0000-0000691E0000}"/>
    <cellStyle name="Standard 11 2 2 2 3 5 2 2" xfId="53856" xr:uid="{00000000-0005-0000-0000-00006A1E0000}"/>
    <cellStyle name="Standard 11 2 2 2 3 5 3" xfId="42560" xr:uid="{00000000-0005-0000-0000-00006B1E0000}"/>
    <cellStyle name="Standard 11 2 2 2 3 5 4" xfId="31264" xr:uid="{00000000-0005-0000-0000-00006C1E0000}"/>
    <cellStyle name="Standard 11 2 2 2 3 6" xfId="14320" xr:uid="{00000000-0005-0000-0000-00006D1E0000}"/>
    <cellStyle name="Standard 11 2 2 2 3 6 2" xfId="48208" xr:uid="{00000000-0005-0000-0000-00006E1E0000}"/>
    <cellStyle name="Standard 11 2 2 2 3 7" xfId="36912" xr:uid="{00000000-0005-0000-0000-00006F1E0000}"/>
    <cellStyle name="Standard 11 2 2 2 3 8" xfId="25616" xr:uid="{00000000-0005-0000-0000-0000701E0000}"/>
    <cellStyle name="Standard 11 2 2 2 4" xfId="2971" xr:uid="{00000000-0005-0000-0000-0000711E0000}"/>
    <cellStyle name="Standard 11 2 2 2 4 2" xfId="5050" xr:uid="{00000000-0005-0000-0000-0000721E0000}"/>
    <cellStyle name="Standard 11 2 2 2 4 2 2" xfId="7876" xr:uid="{00000000-0005-0000-0000-0000731E0000}"/>
    <cellStyle name="Standard 11 2 2 2 4 2 2 2" xfId="13525" xr:uid="{00000000-0005-0000-0000-0000741E0000}"/>
    <cellStyle name="Standard 11 2 2 2 4 2 2 2 2" xfId="24821" xr:uid="{00000000-0005-0000-0000-0000751E0000}"/>
    <cellStyle name="Standard 11 2 2 2 4 2 2 2 2 2" xfId="58709" xr:uid="{00000000-0005-0000-0000-0000761E0000}"/>
    <cellStyle name="Standard 11 2 2 2 4 2 2 2 3" xfId="47413" xr:uid="{00000000-0005-0000-0000-0000771E0000}"/>
    <cellStyle name="Standard 11 2 2 2 4 2 2 2 4" xfId="36117" xr:uid="{00000000-0005-0000-0000-0000781E0000}"/>
    <cellStyle name="Standard 11 2 2 2 4 2 2 3" xfId="19173" xr:uid="{00000000-0005-0000-0000-0000791E0000}"/>
    <cellStyle name="Standard 11 2 2 2 4 2 2 3 2" xfId="53061" xr:uid="{00000000-0005-0000-0000-00007A1E0000}"/>
    <cellStyle name="Standard 11 2 2 2 4 2 2 4" xfId="41765" xr:uid="{00000000-0005-0000-0000-00007B1E0000}"/>
    <cellStyle name="Standard 11 2 2 2 4 2 2 5" xfId="30469" xr:uid="{00000000-0005-0000-0000-00007C1E0000}"/>
    <cellStyle name="Standard 11 2 2 2 4 2 3" xfId="10701" xr:uid="{00000000-0005-0000-0000-00007D1E0000}"/>
    <cellStyle name="Standard 11 2 2 2 4 2 3 2" xfId="21997" xr:uid="{00000000-0005-0000-0000-00007E1E0000}"/>
    <cellStyle name="Standard 11 2 2 2 4 2 3 2 2" xfId="55885" xr:uid="{00000000-0005-0000-0000-00007F1E0000}"/>
    <cellStyle name="Standard 11 2 2 2 4 2 3 3" xfId="44589" xr:uid="{00000000-0005-0000-0000-0000801E0000}"/>
    <cellStyle name="Standard 11 2 2 2 4 2 3 4" xfId="33293" xr:uid="{00000000-0005-0000-0000-0000811E0000}"/>
    <cellStyle name="Standard 11 2 2 2 4 2 4" xfId="16349" xr:uid="{00000000-0005-0000-0000-0000821E0000}"/>
    <cellStyle name="Standard 11 2 2 2 4 2 4 2" xfId="50237" xr:uid="{00000000-0005-0000-0000-0000831E0000}"/>
    <cellStyle name="Standard 11 2 2 2 4 2 5" xfId="38941" xr:uid="{00000000-0005-0000-0000-0000841E0000}"/>
    <cellStyle name="Standard 11 2 2 2 4 2 6" xfId="27645" xr:uid="{00000000-0005-0000-0000-0000851E0000}"/>
    <cellStyle name="Standard 11 2 2 2 4 3" xfId="4253" xr:uid="{00000000-0005-0000-0000-0000861E0000}"/>
    <cellStyle name="Standard 11 2 2 2 4 3 2" xfId="7142" xr:uid="{00000000-0005-0000-0000-0000871E0000}"/>
    <cellStyle name="Standard 11 2 2 2 4 3 2 2" xfId="12791" xr:uid="{00000000-0005-0000-0000-0000881E0000}"/>
    <cellStyle name="Standard 11 2 2 2 4 3 2 2 2" xfId="24087" xr:uid="{00000000-0005-0000-0000-0000891E0000}"/>
    <cellStyle name="Standard 11 2 2 2 4 3 2 2 2 2" xfId="57975" xr:uid="{00000000-0005-0000-0000-00008A1E0000}"/>
    <cellStyle name="Standard 11 2 2 2 4 3 2 2 3" xfId="46679" xr:uid="{00000000-0005-0000-0000-00008B1E0000}"/>
    <cellStyle name="Standard 11 2 2 2 4 3 2 2 4" xfId="35383" xr:uid="{00000000-0005-0000-0000-00008C1E0000}"/>
    <cellStyle name="Standard 11 2 2 2 4 3 2 3" xfId="18439" xr:uid="{00000000-0005-0000-0000-00008D1E0000}"/>
    <cellStyle name="Standard 11 2 2 2 4 3 2 3 2" xfId="52327" xr:uid="{00000000-0005-0000-0000-00008E1E0000}"/>
    <cellStyle name="Standard 11 2 2 2 4 3 2 4" xfId="41031" xr:uid="{00000000-0005-0000-0000-00008F1E0000}"/>
    <cellStyle name="Standard 11 2 2 2 4 3 2 5" xfId="29735" xr:uid="{00000000-0005-0000-0000-0000901E0000}"/>
    <cellStyle name="Standard 11 2 2 2 4 3 3" xfId="9967" xr:uid="{00000000-0005-0000-0000-0000911E0000}"/>
    <cellStyle name="Standard 11 2 2 2 4 3 3 2" xfId="21263" xr:uid="{00000000-0005-0000-0000-0000921E0000}"/>
    <cellStyle name="Standard 11 2 2 2 4 3 3 2 2" xfId="55151" xr:uid="{00000000-0005-0000-0000-0000931E0000}"/>
    <cellStyle name="Standard 11 2 2 2 4 3 3 3" xfId="43855" xr:uid="{00000000-0005-0000-0000-0000941E0000}"/>
    <cellStyle name="Standard 11 2 2 2 4 3 3 4" xfId="32559" xr:uid="{00000000-0005-0000-0000-0000951E0000}"/>
    <cellStyle name="Standard 11 2 2 2 4 3 4" xfId="15615" xr:uid="{00000000-0005-0000-0000-0000961E0000}"/>
    <cellStyle name="Standard 11 2 2 2 4 3 4 2" xfId="49503" xr:uid="{00000000-0005-0000-0000-0000971E0000}"/>
    <cellStyle name="Standard 11 2 2 2 4 3 5" xfId="38207" xr:uid="{00000000-0005-0000-0000-0000981E0000}"/>
    <cellStyle name="Standard 11 2 2 2 4 3 6" xfId="26911" xr:uid="{00000000-0005-0000-0000-0000991E0000}"/>
    <cellStyle name="Standard 11 2 2 2 4 4" xfId="6099" xr:uid="{00000000-0005-0000-0000-00009A1E0000}"/>
    <cellStyle name="Standard 11 2 2 2 4 4 2" xfId="11749" xr:uid="{00000000-0005-0000-0000-00009B1E0000}"/>
    <cellStyle name="Standard 11 2 2 2 4 4 2 2" xfId="23045" xr:uid="{00000000-0005-0000-0000-00009C1E0000}"/>
    <cellStyle name="Standard 11 2 2 2 4 4 2 2 2" xfId="56933" xr:uid="{00000000-0005-0000-0000-00009D1E0000}"/>
    <cellStyle name="Standard 11 2 2 2 4 4 2 3" xfId="45637" xr:uid="{00000000-0005-0000-0000-00009E1E0000}"/>
    <cellStyle name="Standard 11 2 2 2 4 4 2 4" xfId="34341" xr:uid="{00000000-0005-0000-0000-00009F1E0000}"/>
    <cellStyle name="Standard 11 2 2 2 4 4 3" xfId="17397" xr:uid="{00000000-0005-0000-0000-0000A01E0000}"/>
    <cellStyle name="Standard 11 2 2 2 4 4 3 2" xfId="51285" xr:uid="{00000000-0005-0000-0000-0000A11E0000}"/>
    <cellStyle name="Standard 11 2 2 2 4 4 4" xfId="39989" xr:uid="{00000000-0005-0000-0000-0000A21E0000}"/>
    <cellStyle name="Standard 11 2 2 2 4 4 5" xfId="28693" xr:uid="{00000000-0005-0000-0000-0000A31E0000}"/>
    <cellStyle name="Standard 11 2 2 2 4 5" xfId="8925" xr:uid="{00000000-0005-0000-0000-0000A41E0000}"/>
    <cellStyle name="Standard 11 2 2 2 4 5 2" xfId="20221" xr:uid="{00000000-0005-0000-0000-0000A51E0000}"/>
    <cellStyle name="Standard 11 2 2 2 4 5 2 2" xfId="54109" xr:uid="{00000000-0005-0000-0000-0000A61E0000}"/>
    <cellStyle name="Standard 11 2 2 2 4 5 3" xfId="42813" xr:uid="{00000000-0005-0000-0000-0000A71E0000}"/>
    <cellStyle name="Standard 11 2 2 2 4 5 4" xfId="31517" xr:uid="{00000000-0005-0000-0000-0000A81E0000}"/>
    <cellStyle name="Standard 11 2 2 2 4 6" xfId="14573" xr:uid="{00000000-0005-0000-0000-0000A91E0000}"/>
    <cellStyle name="Standard 11 2 2 2 4 6 2" xfId="48461" xr:uid="{00000000-0005-0000-0000-0000AA1E0000}"/>
    <cellStyle name="Standard 11 2 2 2 4 7" xfId="37165" xr:uid="{00000000-0005-0000-0000-0000AB1E0000}"/>
    <cellStyle name="Standard 11 2 2 2 4 8" xfId="25869" xr:uid="{00000000-0005-0000-0000-0000AC1E0000}"/>
    <cellStyle name="Standard 11 2 2 2 5" xfId="3852" xr:uid="{00000000-0005-0000-0000-0000AD1E0000}"/>
    <cellStyle name="Standard 11 2 2 2 5 2" xfId="6963" xr:uid="{00000000-0005-0000-0000-0000AE1E0000}"/>
    <cellStyle name="Standard 11 2 2 2 5 2 2" xfId="12612" xr:uid="{00000000-0005-0000-0000-0000AF1E0000}"/>
    <cellStyle name="Standard 11 2 2 2 5 2 2 2" xfId="23908" xr:uid="{00000000-0005-0000-0000-0000B01E0000}"/>
    <cellStyle name="Standard 11 2 2 2 5 2 2 2 2" xfId="57796" xr:uid="{00000000-0005-0000-0000-0000B11E0000}"/>
    <cellStyle name="Standard 11 2 2 2 5 2 2 3" xfId="46500" xr:uid="{00000000-0005-0000-0000-0000B21E0000}"/>
    <cellStyle name="Standard 11 2 2 2 5 2 2 4" xfId="35204" xr:uid="{00000000-0005-0000-0000-0000B31E0000}"/>
    <cellStyle name="Standard 11 2 2 2 5 2 3" xfId="18260" xr:uid="{00000000-0005-0000-0000-0000B41E0000}"/>
    <cellStyle name="Standard 11 2 2 2 5 2 3 2" xfId="52148" xr:uid="{00000000-0005-0000-0000-0000B51E0000}"/>
    <cellStyle name="Standard 11 2 2 2 5 2 4" xfId="40852" xr:uid="{00000000-0005-0000-0000-0000B61E0000}"/>
    <cellStyle name="Standard 11 2 2 2 5 2 5" xfId="29556" xr:uid="{00000000-0005-0000-0000-0000B71E0000}"/>
    <cellStyle name="Standard 11 2 2 2 5 3" xfId="9788" xr:uid="{00000000-0005-0000-0000-0000B81E0000}"/>
    <cellStyle name="Standard 11 2 2 2 5 3 2" xfId="21084" xr:uid="{00000000-0005-0000-0000-0000B91E0000}"/>
    <cellStyle name="Standard 11 2 2 2 5 3 2 2" xfId="54972" xr:uid="{00000000-0005-0000-0000-0000BA1E0000}"/>
    <cellStyle name="Standard 11 2 2 2 5 3 3" xfId="43676" xr:uid="{00000000-0005-0000-0000-0000BB1E0000}"/>
    <cellStyle name="Standard 11 2 2 2 5 3 4" xfId="32380" xr:uid="{00000000-0005-0000-0000-0000BC1E0000}"/>
    <cellStyle name="Standard 11 2 2 2 5 4" xfId="15436" xr:uid="{00000000-0005-0000-0000-0000BD1E0000}"/>
    <cellStyle name="Standard 11 2 2 2 5 4 2" xfId="49324" xr:uid="{00000000-0005-0000-0000-0000BE1E0000}"/>
    <cellStyle name="Standard 11 2 2 2 5 5" xfId="38028" xr:uid="{00000000-0005-0000-0000-0000BF1E0000}"/>
    <cellStyle name="Standard 11 2 2 2 5 6" xfId="26732" xr:uid="{00000000-0005-0000-0000-0000C01E0000}"/>
    <cellStyle name="Standard 11 2 2 2 6" xfId="4910" xr:uid="{00000000-0005-0000-0000-0000C11E0000}"/>
    <cellStyle name="Standard 11 2 2 2 6 2" xfId="7736" xr:uid="{00000000-0005-0000-0000-0000C21E0000}"/>
    <cellStyle name="Standard 11 2 2 2 6 2 2" xfId="13385" xr:uid="{00000000-0005-0000-0000-0000C31E0000}"/>
    <cellStyle name="Standard 11 2 2 2 6 2 2 2" xfId="24681" xr:uid="{00000000-0005-0000-0000-0000C41E0000}"/>
    <cellStyle name="Standard 11 2 2 2 6 2 2 2 2" xfId="58569" xr:uid="{00000000-0005-0000-0000-0000C51E0000}"/>
    <cellStyle name="Standard 11 2 2 2 6 2 2 3" xfId="47273" xr:uid="{00000000-0005-0000-0000-0000C61E0000}"/>
    <cellStyle name="Standard 11 2 2 2 6 2 2 4" xfId="35977" xr:uid="{00000000-0005-0000-0000-0000C71E0000}"/>
    <cellStyle name="Standard 11 2 2 2 6 2 3" xfId="19033" xr:uid="{00000000-0005-0000-0000-0000C81E0000}"/>
    <cellStyle name="Standard 11 2 2 2 6 2 3 2" xfId="52921" xr:uid="{00000000-0005-0000-0000-0000C91E0000}"/>
    <cellStyle name="Standard 11 2 2 2 6 2 4" xfId="41625" xr:uid="{00000000-0005-0000-0000-0000CA1E0000}"/>
    <cellStyle name="Standard 11 2 2 2 6 2 5" xfId="30329" xr:uid="{00000000-0005-0000-0000-0000CB1E0000}"/>
    <cellStyle name="Standard 11 2 2 2 6 3" xfId="10561" xr:uid="{00000000-0005-0000-0000-0000CC1E0000}"/>
    <cellStyle name="Standard 11 2 2 2 6 3 2" xfId="21857" xr:uid="{00000000-0005-0000-0000-0000CD1E0000}"/>
    <cellStyle name="Standard 11 2 2 2 6 3 2 2" xfId="55745" xr:uid="{00000000-0005-0000-0000-0000CE1E0000}"/>
    <cellStyle name="Standard 11 2 2 2 6 3 3" xfId="44449" xr:uid="{00000000-0005-0000-0000-0000CF1E0000}"/>
    <cellStyle name="Standard 11 2 2 2 6 3 4" xfId="33153" xr:uid="{00000000-0005-0000-0000-0000D01E0000}"/>
    <cellStyle name="Standard 11 2 2 2 6 4" xfId="16209" xr:uid="{00000000-0005-0000-0000-0000D11E0000}"/>
    <cellStyle name="Standard 11 2 2 2 6 4 2" xfId="50097" xr:uid="{00000000-0005-0000-0000-0000D21E0000}"/>
    <cellStyle name="Standard 11 2 2 2 6 5" xfId="38801" xr:uid="{00000000-0005-0000-0000-0000D31E0000}"/>
    <cellStyle name="Standard 11 2 2 2 6 6" xfId="27505" xr:uid="{00000000-0005-0000-0000-0000D41E0000}"/>
    <cellStyle name="Standard 11 2 2 2 7" xfId="3558" xr:uid="{00000000-0005-0000-0000-0000D51E0000}"/>
    <cellStyle name="Standard 11 2 2 2 7 2" xfId="6671" xr:uid="{00000000-0005-0000-0000-0000D61E0000}"/>
    <cellStyle name="Standard 11 2 2 2 7 2 2" xfId="12320" xr:uid="{00000000-0005-0000-0000-0000D71E0000}"/>
    <cellStyle name="Standard 11 2 2 2 7 2 2 2" xfId="23616" xr:uid="{00000000-0005-0000-0000-0000D81E0000}"/>
    <cellStyle name="Standard 11 2 2 2 7 2 2 2 2" xfId="57504" xr:uid="{00000000-0005-0000-0000-0000D91E0000}"/>
    <cellStyle name="Standard 11 2 2 2 7 2 2 3" xfId="46208" xr:uid="{00000000-0005-0000-0000-0000DA1E0000}"/>
    <cellStyle name="Standard 11 2 2 2 7 2 2 4" xfId="34912" xr:uid="{00000000-0005-0000-0000-0000DB1E0000}"/>
    <cellStyle name="Standard 11 2 2 2 7 2 3" xfId="17968" xr:uid="{00000000-0005-0000-0000-0000DC1E0000}"/>
    <cellStyle name="Standard 11 2 2 2 7 2 3 2" xfId="51856" xr:uid="{00000000-0005-0000-0000-0000DD1E0000}"/>
    <cellStyle name="Standard 11 2 2 2 7 2 4" xfId="40560" xr:uid="{00000000-0005-0000-0000-0000DE1E0000}"/>
    <cellStyle name="Standard 11 2 2 2 7 2 5" xfId="29264" xr:uid="{00000000-0005-0000-0000-0000DF1E0000}"/>
    <cellStyle name="Standard 11 2 2 2 7 3" xfId="9496" xr:uid="{00000000-0005-0000-0000-0000E01E0000}"/>
    <cellStyle name="Standard 11 2 2 2 7 3 2" xfId="20792" xr:uid="{00000000-0005-0000-0000-0000E11E0000}"/>
    <cellStyle name="Standard 11 2 2 2 7 3 2 2" xfId="54680" xr:uid="{00000000-0005-0000-0000-0000E21E0000}"/>
    <cellStyle name="Standard 11 2 2 2 7 3 3" xfId="43384" xr:uid="{00000000-0005-0000-0000-0000E31E0000}"/>
    <cellStyle name="Standard 11 2 2 2 7 3 4" xfId="32088" xr:uid="{00000000-0005-0000-0000-0000E41E0000}"/>
    <cellStyle name="Standard 11 2 2 2 7 4" xfId="15144" xr:uid="{00000000-0005-0000-0000-0000E51E0000}"/>
    <cellStyle name="Standard 11 2 2 2 7 4 2" xfId="49032" xr:uid="{00000000-0005-0000-0000-0000E61E0000}"/>
    <cellStyle name="Standard 11 2 2 2 7 5" xfId="37736" xr:uid="{00000000-0005-0000-0000-0000E71E0000}"/>
    <cellStyle name="Standard 11 2 2 2 7 6" xfId="26440" xr:uid="{00000000-0005-0000-0000-0000E81E0000}"/>
    <cellStyle name="Standard 11 2 2 2 8" xfId="5599" xr:uid="{00000000-0005-0000-0000-0000E91E0000}"/>
    <cellStyle name="Standard 11 2 2 2 8 2" xfId="11249" xr:uid="{00000000-0005-0000-0000-0000EA1E0000}"/>
    <cellStyle name="Standard 11 2 2 2 8 2 2" xfId="22545" xr:uid="{00000000-0005-0000-0000-0000EB1E0000}"/>
    <cellStyle name="Standard 11 2 2 2 8 2 2 2" xfId="56433" xr:uid="{00000000-0005-0000-0000-0000EC1E0000}"/>
    <cellStyle name="Standard 11 2 2 2 8 2 3" xfId="45137" xr:uid="{00000000-0005-0000-0000-0000ED1E0000}"/>
    <cellStyle name="Standard 11 2 2 2 8 2 4" xfId="33841" xr:uid="{00000000-0005-0000-0000-0000EE1E0000}"/>
    <cellStyle name="Standard 11 2 2 2 8 3" xfId="16897" xr:uid="{00000000-0005-0000-0000-0000EF1E0000}"/>
    <cellStyle name="Standard 11 2 2 2 8 3 2" xfId="50785" xr:uid="{00000000-0005-0000-0000-0000F01E0000}"/>
    <cellStyle name="Standard 11 2 2 2 8 4" xfId="39489" xr:uid="{00000000-0005-0000-0000-0000F11E0000}"/>
    <cellStyle name="Standard 11 2 2 2 8 5" xfId="28193" xr:uid="{00000000-0005-0000-0000-0000F21E0000}"/>
    <cellStyle name="Standard 11 2 2 2 9" xfId="8425" xr:uid="{00000000-0005-0000-0000-0000F31E0000}"/>
    <cellStyle name="Standard 11 2 2 2 9 2" xfId="19721" xr:uid="{00000000-0005-0000-0000-0000F41E0000}"/>
    <cellStyle name="Standard 11 2 2 2 9 2 2" xfId="53609" xr:uid="{00000000-0005-0000-0000-0000F51E0000}"/>
    <cellStyle name="Standard 11 2 2 2 9 3" xfId="42313" xr:uid="{00000000-0005-0000-0000-0000F61E0000}"/>
    <cellStyle name="Standard 11 2 2 2 9 4" xfId="31017" xr:uid="{00000000-0005-0000-0000-0000F71E0000}"/>
    <cellStyle name="Standard 11 2 2 3" xfId="1644" xr:uid="{00000000-0005-0000-0000-0000F81E0000}"/>
    <cellStyle name="Standard 11 2 2 3 10" xfId="36754" xr:uid="{00000000-0005-0000-0000-0000F91E0000}"/>
    <cellStyle name="Standard 11 2 2 3 11" xfId="25458" xr:uid="{00000000-0005-0000-0000-0000FA1E0000}"/>
    <cellStyle name="Standard 11 2 2 3 2" xfId="2804" xr:uid="{00000000-0005-0000-0000-0000FB1E0000}"/>
    <cellStyle name="Standard 11 2 2 3 2 2" xfId="3306" xr:uid="{00000000-0005-0000-0000-0000FC1E0000}"/>
    <cellStyle name="Standard 11 2 2 3 2 2 2" xfId="5055" xr:uid="{00000000-0005-0000-0000-0000FD1E0000}"/>
    <cellStyle name="Standard 11 2 2 3 2 2 2 2" xfId="7881" xr:uid="{00000000-0005-0000-0000-0000FE1E0000}"/>
    <cellStyle name="Standard 11 2 2 3 2 2 2 2 2" xfId="13530" xr:uid="{00000000-0005-0000-0000-0000FF1E0000}"/>
    <cellStyle name="Standard 11 2 2 3 2 2 2 2 2 2" xfId="24826" xr:uid="{00000000-0005-0000-0000-0000001F0000}"/>
    <cellStyle name="Standard 11 2 2 3 2 2 2 2 2 2 2" xfId="58714" xr:uid="{00000000-0005-0000-0000-0000011F0000}"/>
    <cellStyle name="Standard 11 2 2 3 2 2 2 2 2 3" xfId="47418" xr:uid="{00000000-0005-0000-0000-0000021F0000}"/>
    <cellStyle name="Standard 11 2 2 3 2 2 2 2 2 4" xfId="36122" xr:uid="{00000000-0005-0000-0000-0000031F0000}"/>
    <cellStyle name="Standard 11 2 2 3 2 2 2 2 3" xfId="19178" xr:uid="{00000000-0005-0000-0000-0000041F0000}"/>
    <cellStyle name="Standard 11 2 2 3 2 2 2 2 3 2" xfId="53066" xr:uid="{00000000-0005-0000-0000-0000051F0000}"/>
    <cellStyle name="Standard 11 2 2 3 2 2 2 2 4" xfId="41770" xr:uid="{00000000-0005-0000-0000-0000061F0000}"/>
    <cellStyle name="Standard 11 2 2 3 2 2 2 2 5" xfId="30474" xr:uid="{00000000-0005-0000-0000-0000071F0000}"/>
    <cellStyle name="Standard 11 2 2 3 2 2 2 3" xfId="10706" xr:uid="{00000000-0005-0000-0000-0000081F0000}"/>
    <cellStyle name="Standard 11 2 2 3 2 2 2 3 2" xfId="22002" xr:uid="{00000000-0005-0000-0000-0000091F0000}"/>
    <cellStyle name="Standard 11 2 2 3 2 2 2 3 2 2" xfId="55890" xr:uid="{00000000-0005-0000-0000-00000A1F0000}"/>
    <cellStyle name="Standard 11 2 2 3 2 2 2 3 3" xfId="44594" xr:uid="{00000000-0005-0000-0000-00000B1F0000}"/>
    <cellStyle name="Standard 11 2 2 3 2 2 2 3 4" xfId="33298" xr:uid="{00000000-0005-0000-0000-00000C1F0000}"/>
    <cellStyle name="Standard 11 2 2 3 2 2 2 4" xfId="16354" xr:uid="{00000000-0005-0000-0000-00000D1F0000}"/>
    <cellStyle name="Standard 11 2 2 3 2 2 2 4 2" xfId="50242" xr:uid="{00000000-0005-0000-0000-00000E1F0000}"/>
    <cellStyle name="Standard 11 2 2 3 2 2 2 5" xfId="38946" xr:uid="{00000000-0005-0000-0000-00000F1F0000}"/>
    <cellStyle name="Standard 11 2 2 3 2 2 2 6" xfId="27650" xr:uid="{00000000-0005-0000-0000-0000101F0000}"/>
    <cellStyle name="Standard 11 2 2 3 2 2 3" xfId="6434" xr:uid="{00000000-0005-0000-0000-0000111F0000}"/>
    <cellStyle name="Standard 11 2 2 3 2 2 3 2" xfId="12084" xr:uid="{00000000-0005-0000-0000-0000121F0000}"/>
    <cellStyle name="Standard 11 2 2 3 2 2 3 2 2" xfId="23380" xr:uid="{00000000-0005-0000-0000-0000131F0000}"/>
    <cellStyle name="Standard 11 2 2 3 2 2 3 2 2 2" xfId="57268" xr:uid="{00000000-0005-0000-0000-0000141F0000}"/>
    <cellStyle name="Standard 11 2 2 3 2 2 3 2 3" xfId="45972" xr:uid="{00000000-0005-0000-0000-0000151F0000}"/>
    <cellStyle name="Standard 11 2 2 3 2 2 3 2 4" xfId="34676" xr:uid="{00000000-0005-0000-0000-0000161F0000}"/>
    <cellStyle name="Standard 11 2 2 3 2 2 3 3" xfId="17732" xr:uid="{00000000-0005-0000-0000-0000171F0000}"/>
    <cellStyle name="Standard 11 2 2 3 2 2 3 3 2" xfId="51620" xr:uid="{00000000-0005-0000-0000-0000181F0000}"/>
    <cellStyle name="Standard 11 2 2 3 2 2 3 4" xfId="40324" xr:uid="{00000000-0005-0000-0000-0000191F0000}"/>
    <cellStyle name="Standard 11 2 2 3 2 2 3 5" xfId="29028" xr:uid="{00000000-0005-0000-0000-00001A1F0000}"/>
    <cellStyle name="Standard 11 2 2 3 2 2 4" xfId="9260" xr:uid="{00000000-0005-0000-0000-00001B1F0000}"/>
    <cellStyle name="Standard 11 2 2 3 2 2 4 2" xfId="20556" xr:uid="{00000000-0005-0000-0000-00001C1F0000}"/>
    <cellStyle name="Standard 11 2 2 3 2 2 4 2 2" xfId="54444" xr:uid="{00000000-0005-0000-0000-00001D1F0000}"/>
    <cellStyle name="Standard 11 2 2 3 2 2 4 3" xfId="43148" xr:uid="{00000000-0005-0000-0000-00001E1F0000}"/>
    <cellStyle name="Standard 11 2 2 3 2 2 4 4" xfId="31852" xr:uid="{00000000-0005-0000-0000-00001F1F0000}"/>
    <cellStyle name="Standard 11 2 2 3 2 2 5" xfId="14908" xr:uid="{00000000-0005-0000-0000-0000201F0000}"/>
    <cellStyle name="Standard 11 2 2 3 2 2 5 2" xfId="48796" xr:uid="{00000000-0005-0000-0000-0000211F0000}"/>
    <cellStyle name="Standard 11 2 2 3 2 2 6" xfId="37500" xr:uid="{00000000-0005-0000-0000-0000221F0000}"/>
    <cellStyle name="Standard 11 2 2 3 2 2 7" xfId="26204" xr:uid="{00000000-0005-0000-0000-0000231F0000}"/>
    <cellStyle name="Standard 11 2 2 3 2 3" xfId="4258" xr:uid="{00000000-0005-0000-0000-0000241F0000}"/>
    <cellStyle name="Standard 11 2 2 3 2 3 2" xfId="7147" xr:uid="{00000000-0005-0000-0000-0000251F0000}"/>
    <cellStyle name="Standard 11 2 2 3 2 3 2 2" xfId="12796" xr:uid="{00000000-0005-0000-0000-0000261F0000}"/>
    <cellStyle name="Standard 11 2 2 3 2 3 2 2 2" xfId="24092" xr:uid="{00000000-0005-0000-0000-0000271F0000}"/>
    <cellStyle name="Standard 11 2 2 3 2 3 2 2 2 2" xfId="57980" xr:uid="{00000000-0005-0000-0000-0000281F0000}"/>
    <cellStyle name="Standard 11 2 2 3 2 3 2 2 3" xfId="46684" xr:uid="{00000000-0005-0000-0000-0000291F0000}"/>
    <cellStyle name="Standard 11 2 2 3 2 3 2 2 4" xfId="35388" xr:uid="{00000000-0005-0000-0000-00002A1F0000}"/>
    <cellStyle name="Standard 11 2 2 3 2 3 2 3" xfId="18444" xr:uid="{00000000-0005-0000-0000-00002B1F0000}"/>
    <cellStyle name="Standard 11 2 2 3 2 3 2 3 2" xfId="52332" xr:uid="{00000000-0005-0000-0000-00002C1F0000}"/>
    <cellStyle name="Standard 11 2 2 3 2 3 2 4" xfId="41036" xr:uid="{00000000-0005-0000-0000-00002D1F0000}"/>
    <cellStyle name="Standard 11 2 2 3 2 3 2 5" xfId="29740" xr:uid="{00000000-0005-0000-0000-00002E1F0000}"/>
    <cellStyle name="Standard 11 2 2 3 2 3 3" xfId="9972" xr:uid="{00000000-0005-0000-0000-00002F1F0000}"/>
    <cellStyle name="Standard 11 2 2 3 2 3 3 2" xfId="21268" xr:uid="{00000000-0005-0000-0000-0000301F0000}"/>
    <cellStyle name="Standard 11 2 2 3 2 3 3 2 2" xfId="55156" xr:uid="{00000000-0005-0000-0000-0000311F0000}"/>
    <cellStyle name="Standard 11 2 2 3 2 3 3 3" xfId="43860" xr:uid="{00000000-0005-0000-0000-0000321F0000}"/>
    <cellStyle name="Standard 11 2 2 3 2 3 3 4" xfId="32564" xr:uid="{00000000-0005-0000-0000-0000331F0000}"/>
    <cellStyle name="Standard 11 2 2 3 2 3 4" xfId="15620" xr:uid="{00000000-0005-0000-0000-0000341F0000}"/>
    <cellStyle name="Standard 11 2 2 3 2 3 4 2" xfId="49508" xr:uid="{00000000-0005-0000-0000-0000351F0000}"/>
    <cellStyle name="Standard 11 2 2 3 2 3 5" xfId="38212" xr:uid="{00000000-0005-0000-0000-0000361F0000}"/>
    <cellStyle name="Standard 11 2 2 3 2 3 6" xfId="26916" xr:uid="{00000000-0005-0000-0000-0000371F0000}"/>
    <cellStyle name="Standard 11 2 2 3 2 4" xfId="5934" xr:uid="{00000000-0005-0000-0000-0000381F0000}"/>
    <cellStyle name="Standard 11 2 2 3 2 4 2" xfId="11584" xr:uid="{00000000-0005-0000-0000-0000391F0000}"/>
    <cellStyle name="Standard 11 2 2 3 2 4 2 2" xfId="22880" xr:uid="{00000000-0005-0000-0000-00003A1F0000}"/>
    <cellStyle name="Standard 11 2 2 3 2 4 2 2 2" xfId="56768" xr:uid="{00000000-0005-0000-0000-00003B1F0000}"/>
    <cellStyle name="Standard 11 2 2 3 2 4 2 3" xfId="45472" xr:uid="{00000000-0005-0000-0000-00003C1F0000}"/>
    <cellStyle name="Standard 11 2 2 3 2 4 2 4" xfId="34176" xr:uid="{00000000-0005-0000-0000-00003D1F0000}"/>
    <cellStyle name="Standard 11 2 2 3 2 4 3" xfId="17232" xr:uid="{00000000-0005-0000-0000-00003E1F0000}"/>
    <cellStyle name="Standard 11 2 2 3 2 4 3 2" xfId="51120" xr:uid="{00000000-0005-0000-0000-00003F1F0000}"/>
    <cellStyle name="Standard 11 2 2 3 2 4 4" xfId="39824" xr:uid="{00000000-0005-0000-0000-0000401F0000}"/>
    <cellStyle name="Standard 11 2 2 3 2 4 5" xfId="28528" xr:uid="{00000000-0005-0000-0000-0000411F0000}"/>
    <cellStyle name="Standard 11 2 2 3 2 5" xfId="8760" xr:uid="{00000000-0005-0000-0000-0000421F0000}"/>
    <cellStyle name="Standard 11 2 2 3 2 5 2" xfId="20056" xr:uid="{00000000-0005-0000-0000-0000431F0000}"/>
    <cellStyle name="Standard 11 2 2 3 2 5 2 2" xfId="53944" xr:uid="{00000000-0005-0000-0000-0000441F0000}"/>
    <cellStyle name="Standard 11 2 2 3 2 5 3" xfId="42648" xr:uid="{00000000-0005-0000-0000-0000451F0000}"/>
    <cellStyle name="Standard 11 2 2 3 2 5 4" xfId="31352" xr:uid="{00000000-0005-0000-0000-0000461F0000}"/>
    <cellStyle name="Standard 11 2 2 3 2 6" xfId="14408" xr:uid="{00000000-0005-0000-0000-0000471F0000}"/>
    <cellStyle name="Standard 11 2 2 3 2 6 2" xfId="48296" xr:uid="{00000000-0005-0000-0000-0000481F0000}"/>
    <cellStyle name="Standard 11 2 2 3 2 7" xfId="37000" xr:uid="{00000000-0005-0000-0000-0000491F0000}"/>
    <cellStyle name="Standard 11 2 2 3 2 8" xfId="25704" xr:uid="{00000000-0005-0000-0000-00004A1F0000}"/>
    <cellStyle name="Standard 11 2 2 3 3" xfId="3060" xr:uid="{00000000-0005-0000-0000-00004B1F0000}"/>
    <cellStyle name="Standard 11 2 2 3 3 2" xfId="5054" xr:uid="{00000000-0005-0000-0000-00004C1F0000}"/>
    <cellStyle name="Standard 11 2 2 3 3 2 2" xfId="7880" xr:uid="{00000000-0005-0000-0000-00004D1F0000}"/>
    <cellStyle name="Standard 11 2 2 3 3 2 2 2" xfId="13529" xr:uid="{00000000-0005-0000-0000-00004E1F0000}"/>
    <cellStyle name="Standard 11 2 2 3 3 2 2 2 2" xfId="24825" xr:uid="{00000000-0005-0000-0000-00004F1F0000}"/>
    <cellStyle name="Standard 11 2 2 3 3 2 2 2 2 2" xfId="58713" xr:uid="{00000000-0005-0000-0000-0000501F0000}"/>
    <cellStyle name="Standard 11 2 2 3 3 2 2 2 3" xfId="47417" xr:uid="{00000000-0005-0000-0000-0000511F0000}"/>
    <cellStyle name="Standard 11 2 2 3 3 2 2 2 4" xfId="36121" xr:uid="{00000000-0005-0000-0000-0000521F0000}"/>
    <cellStyle name="Standard 11 2 2 3 3 2 2 3" xfId="19177" xr:uid="{00000000-0005-0000-0000-0000531F0000}"/>
    <cellStyle name="Standard 11 2 2 3 3 2 2 3 2" xfId="53065" xr:uid="{00000000-0005-0000-0000-0000541F0000}"/>
    <cellStyle name="Standard 11 2 2 3 3 2 2 4" xfId="41769" xr:uid="{00000000-0005-0000-0000-0000551F0000}"/>
    <cellStyle name="Standard 11 2 2 3 3 2 2 5" xfId="30473" xr:uid="{00000000-0005-0000-0000-0000561F0000}"/>
    <cellStyle name="Standard 11 2 2 3 3 2 3" xfId="10705" xr:uid="{00000000-0005-0000-0000-0000571F0000}"/>
    <cellStyle name="Standard 11 2 2 3 3 2 3 2" xfId="22001" xr:uid="{00000000-0005-0000-0000-0000581F0000}"/>
    <cellStyle name="Standard 11 2 2 3 3 2 3 2 2" xfId="55889" xr:uid="{00000000-0005-0000-0000-0000591F0000}"/>
    <cellStyle name="Standard 11 2 2 3 3 2 3 3" xfId="44593" xr:uid="{00000000-0005-0000-0000-00005A1F0000}"/>
    <cellStyle name="Standard 11 2 2 3 3 2 3 4" xfId="33297" xr:uid="{00000000-0005-0000-0000-00005B1F0000}"/>
    <cellStyle name="Standard 11 2 2 3 3 2 4" xfId="16353" xr:uid="{00000000-0005-0000-0000-00005C1F0000}"/>
    <cellStyle name="Standard 11 2 2 3 3 2 4 2" xfId="50241" xr:uid="{00000000-0005-0000-0000-00005D1F0000}"/>
    <cellStyle name="Standard 11 2 2 3 3 2 5" xfId="38945" xr:uid="{00000000-0005-0000-0000-00005E1F0000}"/>
    <cellStyle name="Standard 11 2 2 3 3 2 6" xfId="27649" xr:uid="{00000000-0005-0000-0000-00005F1F0000}"/>
    <cellStyle name="Standard 11 2 2 3 3 3" xfId="4257" xr:uid="{00000000-0005-0000-0000-0000601F0000}"/>
    <cellStyle name="Standard 11 2 2 3 3 3 2" xfId="7146" xr:uid="{00000000-0005-0000-0000-0000611F0000}"/>
    <cellStyle name="Standard 11 2 2 3 3 3 2 2" xfId="12795" xr:uid="{00000000-0005-0000-0000-0000621F0000}"/>
    <cellStyle name="Standard 11 2 2 3 3 3 2 2 2" xfId="24091" xr:uid="{00000000-0005-0000-0000-0000631F0000}"/>
    <cellStyle name="Standard 11 2 2 3 3 3 2 2 2 2" xfId="57979" xr:uid="{00000000-0005-0000-0000-0000641F0000}"/>
    <cellStyle name="Standard 11 2 2 3 3 3 2 2 3" xfId="46683" xr:uid="{00000000-0005-0000-0000-0000651F0000}"/>
    <cellStyle name="Standard 11 2 2 3 3 3 2 2 4" xfId="35387" xr:uid="{00000000-0005-0000-0000-0000661F0000}"/>
    <cellStyle name="Standard 11 2 2 3 3 3 2 3" xfId="18443" xr:uid="{00000000-0005-0000-0000-0000671F0000}"/>
    <cellStyle name="Standard 11 2 2 3 3 3 2 3 2" xfId="52331" xr:uid="{00000000-0005-0000-0000-0000681F0000}"/>
    <cellStyle name="Standard 11 2 2 3 3 3 2 4" xfId="41035" xr:uid="{00000000-0005-0000-0000-0000691F0000}"/>
    <cellStyle name="Standard 11 2 2 3 3 3 2 5" xfId="29739" xr:uid="{00000000-0005-0000-0000-00006A1F0000}"/>
    <cellStyle name="Standard 11 2 2 3 3 3 3" xfId="9971" xr:uid="{00000000-0005-0000-0000-00006B1F0000}"/>
    <cellStyle name="Standard 11 2 2 3 3 3 3 2" xfId="21267" xr:uid="{00000000-0005-0000-0000-00006C1F0000}"/>
    <cellStyle name="Standard 11 2 2 3 3 3 3 2 2" xfId="55155" xr:uid="{00000000-0005-0000-0000-00006D1F0000}"/>
    <cellStyle name="Standard 11 2 2 3 3 3 3 3" xfId="43859" xr:uid="{00000000-0005-0000-0000-00006E1F0000}"/>
    <cellStyle name="Standard 11 2 2 3 3 3 3 4" xfId="32563" xr:uid="{00000000-0005-0000-0000-00006F1F0000}"/>
    <cellStyle name="Standard 11 2 2 3 3 3 4" xfId="15619" xr:uid="{00000000-0005-0000-0000-0000701F0000}"/>
    <cellStyle name="Standard 11 2 2 3 3 3 4 2" xfId="49507" xr:uid="{00000000-0005-0000-0000-0000711F0000}"/>
    <cellStyle name="Standard 11 2 2 3 3 3 5" xfId="38211" xr:uid="{00000000-0005-0000-0000-0000721F0000}"/>
    <cellStyle name="Standard 11 2 2 3 3 3 6" xfId="26915" xr:uid="{00000000-0005-0000-0000-0000731F0000}"/>
    <cellStyle name="Standard 11 2 2 3 3 4" xfId="6188" xr:uid="{00000000-0005-0000-0000-0000741F0000}"/>
    <cellStyle name="Standard 11 2 2 3 3 4 2" xfId="11838" xr:uid="{00000000-0005-0000-0000-0000751F0000}"/>
    <cellStyle name="Standard 11 2 2 3 3 4 2 2" xfId="23134" xr:uid="{00000000-0005-0000-0000-0000761F0000}"/>
    <cellStyle name="Standard 11 2 2 3 3 4 2 2 2" xfId="57022" xr:uid="{00000000-0005-0000-0000-0000771F0000}"/>
    <cellStyle name="Standard 11 2 2 3 3 4 2 3" xfId="45726" xr:uid="{00000000-0005-0000-0000-0000781F0000}"/>
    <cellStyle name="Standard 11 2 2 3 3 4 2 4" xfId="34430" xr:uid="{00000000-0005-0000-0000-0000791F0000}"/>
    <cellStyle name="Standard 11 2 2 3 3 4 3" xfId="17486" xr:uid="{00000000-0005-0000-0000-00007A1F0000}"/>
    <cellStyle name="Standard 11 2 2 3 3 4 3 2" xfId="51374" xr:uid="{00000000-0005-0000-0000-00007B1F0000}"/>
    <cellStyle name="Standard 11 2 2 3 3 4 4" xfId="40078" xr:uid="{00000000-0005-0000-0000-00007C1F0000}"/>
    <cellStyle name="Standard 11 2 2 3 3 4 5" xfId="28782" xr:uid="{00000000-0005-0000-0000-00007D1F0000}"/>
    <cellStyle name="Standard 11 2 2 3 3 5" xfId="9014" xr:uid="{00000000-0005-0000-0000-00007E1F0000}"/>
    <cellStyle name="Standard 11 2 2 3 3 5 2" xfId="20310" xr:uid="{00000000-0005-0000-0000-00007F1F0000}"/>
    <cellStyle name="Standard 11 2 2 3 3 5 2 2" xfId="54198" xr:uid="{00000000-0005-0000-0000-0000801F0000}"/>
    <cellStyle name="Standard 11 2 2 3 3 5 3" xfId="42902" xr:uid="{00000000-0005-0000-0000-0000811F0000}"/>
    <cellStyle name="Standard 11 2 2 3 3 5 4" xfId="31606" xr:uid="{00000000-0005-0000-0000-0000821F0000}"/>
    <cellStyle name="Standard 11 2 2 3 3 6" xfId="14662" xr:uid="{00000000-0005-0000-0000-0000831F0000}"/>
    <cellStyle name="Standard 11 2 2 3 3 6 2" xfId="48550" xr:uid="{00000000-0005-0000-0000-0000841F0000}"/>
    <cellStyle name="Standard 11 2 2 3 3 7" xfId="37254" xr:uid="{00000000-0005-0000-0000-0000851F0000}"/>
    <cellStyle name="Standard 11 2 2 3 3 8" xfId="25958" xr:uid="{00000000-0005-0000-0000-0000861F0000}"/>
    <cellStyle name="Standard 11 2 2 3 4" xfId="3918" xr:uid="{00000000-0005-0000-0000-0000871F0000}"/>
    <cellStyle name="Standard 11 2 2 3 4 2" xfId="7029" xr:uid="{00000000-0005-0000-0000-0000881F0000}"/>
    <cellStyle name="Standard 11 2 2 3 4 2 2" xfId="12678" xr:uid="{00000000-0005-0000-0000-0000891F0000}"/>
    <cellStyle name="Standard 11 2 2 3 4 2 2 2" xfId="23974" xr:uid="{00000000-0005-0000-0000-00008A1F0000}"/>
    <cellStyle name="Standard 11 2 2 3 4 2 2 2 2" xfId="57862" xr:uid="{00000000-0005-0000-0000-00008B1F0000}"/>
    <cellStyle name="Standard 11 2 2 3 4 2 2 3" xfId="46566" xr:uid="{00000000-0005-0000-0000-00008C1F0000}"/>
    <cellStyle name="Standard 11 2 2 3 4 2 2 4" xfId="35270" xr:uid="{00000000-0005-0000-0000-00008D1F0000}"/>
    <cellStyle name="Standard 11 2 2 3 4 2 3" xfId="18326" xr:uid="{00000000-0005-0000-0000-00008E1F0000}"/>
    <cellStyle name="Standard 11 2 2 3 4 2 3 2" xfId="52214" xr:uid="{00000000-0005-0000-0000-00008F1F0000}"/>
    <cellStyle name="Standard 11 2 2 3 4 2 4" xfId="40918" xr:uid="{00000000-0005-0000-0000-0000901F0000}"/>
    <cellStyle name="Standard 11 2 2 3 4 2 5" xfId="29622" xr:uid="{00000000-0005-0000-0000-0000911F0000}"/>
    <cellStyle name="Standard 11 2 2 3 4 3" xfId="9854" xr:uid="{00000000-0005-0000-0000-0000921F0000}"/>
    <cellStyle name="Standard 11 2 2 3 4 3 2" xfId="21150" xr:uid="{00000000-0005-0000-0000-0000931F0000}"/>
    <cellStyle name="Standard 11 2 2 3 4 3 2 2" xfId="55038" xr:uid="{00000000-0005-0000-0000-0000941F0000}"/>
    <cellStyle name="Standard 11 2 2 3 4 3 3" xfId="43742" xr:uid="{00000000-0005-0000-0000-0000951F0000}"/>
    <cellStyle name="Standard 11 2 2 3 4 3 4" xfId="32446" xr:uid="{00000000-0005-0000-0000-0000961F0000}"/>
    <cellStyle name="Standard 11 2 2 3 4 4" xfId="15502" xr:uid="{00000000-0005-0000-0000-0000971F0000}"/>
    <cellStyle name="Standard 11 2 2 3 4 4 2" xfId="49390" xr:uid="{00000000-0005-0000-0000-0000981F0000}"/>
    <cellStyle name="Standard 11 2 2 3 4 5" xfId="38094" xr:uid="{00000000-0005-0000-0000-0000991F0000}"/>
    <cellStyle name="Standard 11 2 2 3 4 6" xfId="26798" xr:uid="{00000000-0005-0000-0000-00009A1F0000}"/>
    <cellStyle name="Standard 11 2 2 3 5" xfId="4976" xr:uid="{00000000-0005-0000-0000-00009B1F0000}"/>
    <cellStyle name="Standard 11 2 2 3 5 2" xfId="7802" xr:uid="{00000000-0005-0000-0000-00009C1F0000}"/>
    <cellStyle name="Standard 11 2 2 3 5 2 2" xfId="13451" xr:uid="{00000000-0005-0000-0000-00009D1F0000}"/>
    <cellStyle name="Standard 11 2 2 3 5 2 2 2" xfId="24747" xr:uid="{00000000-0005-0000-0000-00009E1F0000}"/>
    <cellStyle name="Standard 11 2 2 3 5 2 2 2 2" xfId="58635" xr:uid="{00000000-0005-0000-0000-00009F1F0000}"/>
    <cellStyle name="Standard 11 2 2 3 5 2 2 3" xfId="47339" xr:uid="{00000000-0005-0000-0000-0000A01F0000}"/>
    <cellStyle name="Standard 11 2 2 3 5 2 2 4" xfId="36043" xr:uid="{00000000-0005-0000-0000-0000A11F0000}"/>
    <cellStyle name="Standard 11 2 2 3 5 2 3" xfId="19099" xr:uid="{00000000-0005-0000-0000-0000A21F0000}"/>
    <cellStyle name="Standard 11 2 2 3 5 2 3 2" xfId="52987" xr:uid="{00000000-0005-0000-0000-0000A31F0000}"/>
    <cellStyle name="Standard 11 2 2 3 5 2 4" xfId="41691" xr:uid="{00000000-0005-0000-0000-0000A41F0000}"/>
    <cellStyle name="Standard 11 2 2 3 5 2 5" xfId="30395" xr:uid="{00000000-0005-0000-0000-0000A51F0000}"/>
    <cellStyle name="Standard 11 2 2 3 5 3" xfId="10627" xr:uid="{00000000-0005-0000-0000-0000A61F0000}"/>
    <cellStyle name="Standard 11 2 2 3 5 3 2" xfId="21923" xr:uid="{00000000-0005-0000-0000-0000A71F0000}"/>
    <cellStyle name="Standard 11 2 2 3 5 3 2 2" xfId="55811" xr:uid="{00000000-0005-0000-0000-0000A81F0000}"/>
    <cellStyle name="Standard 11 2 2 3 5 3 3" xfId="44515" xr:uid="{00000000-0005-0000-0000-0000A91F0000}"/>
    <cellStyle name="Standard 11 2 2 3 5 3 4" xfId="33219" xr:uid="{00000000-0005-0000-0000-0000AA1F0000}"/>
    <cellStyle name="Standard 11 2 2 3 5 4" xfId="16275" xr:uid="{00000000-0005-0000-0000-0000AB1F0000}"/>
    <cellStyle name="Standard 11 2 2 3 5 4 2" xfId="50163" xr:uid="{00000000-0005-0000-0000-0000AC1F0000}"/>
    <cellStyle name="Standard 11 2 2 3 5 5" xfId="38867" xr:uid="{00000000-0005-0000-0000-0000AD1F0000}"/>
    <cellStyle name="Standard 11 2 2 3 5 6" xfId="27571" xr:uid="{00000000-0005-0000-0000-0000AE1F0000}"/>
    <cellStyle name="Standard 11 2 2 3 6" xfId="3626" xr:uid="{00000000-0005-0000-0000-0000AF1F0000}"/>
    <cellStyle name="Standard 11 2 2 3 6 2" xfId="6739" xr:uid="{00000000-0005-0000-0000-0000B01F0000}"/>
    <cellStyle name="Standard 11 2 2 3 6 2 2" xfId="12388" xr:uid="{00000000-0005-0000-0000-0000B11F0000}"/>
    <cellStyle name="Standard 11 2 2 3 6 2 2 2" xfId="23684" xr:uid="{00000000-0005-0000-0000-0000B21F0000}"/>
    <cellStyle name="Standard 11 2 2 3 6 2 2 2 2" xfId="57572" xr:uid="{00000000-0005-0000-0000-0000B31F0000}"/>
    <cellStyle name="Standard 11 2 2 3 6 2 2 3" xfId="46276" xr:uid="{00000000-0005-0000-0000-0000B41F0000}"/>
    <cellStyle name="Standard 11 2 2 3 6 2 2 4" xfId="34980" xr:uid="{00000000-0005-0000-0000-0000B51F0000}"/>
    <cellStyle name="Standard 11 2 2 3 6 2 3" xfId="18036" xr:uid="{00000000-0005-0000-0000-0000B61F0000}"/>
    <cellStyle name="Standard 11 2 2 3 6 2 3 2" xfId="51924" xr:uid="{00000000-0005-0000-0000-0000B71F0000}"/>
    <cellStyle name="Standard 11 2 2 3 6 2 4" xfId="40628" xr:uid="{00000000-0005-0000-0000-0000B81F0000}"/>
    <cellStyle name="Standard 11 2 2 3 6 2 5" xfId="29332" xr:uid="{00000000-0005-0000-0000-0000B91F0000}"/>
    <cellStyle name="Standard 11 2 2 3 6 3" xfId="9564" xr:uid="{00000000-0005-0000-0000-0000BA1F0000}"/>
    <cellStyle name="Standard 11 2 2 3 6 3 2" xfId="20860" xr:uid="{00000000-0005-0000-0000-0000BB1F0000}"/>
    <cellStyle name="Standard 11 2 2 3 6 3 2 2" xfId="54748" xr:uid="{00000000-0005-0000-0000-0000BC1F0000}"/>
    <cellStyle name="Standard 11 2 2 3 6 3 3" xfId="43452" xr:uid="{00000000-0005-0000-0000-0000BD1F0000}"/>
    <cellStyle name="Standard 11 2 2 3 6 3 4" xfId="32156" xr:uid="{00000000-0005-0000-0000-0000BE1F0000}"/>
    <cellStyle name="Standard 11 2 2 3 6 4" xfId="15212" xr:uid="{00000000-0005-0000-0000-0000BF1F0000}"/>
    <cellStyle name="Standard 11 2 2 3 6 4 2" xfId="49100" xr:uid="{00000000-0005-0000-0000-0000C01F0000}"/>
    <cellStyle name="Standard 11 2 2 3 6 5" xfId="37804" xr:uid="{00000000-0005-0000-0000-0000C11F0000}"/>
    <cellStyle name="Standard 11 2 2 3 6 6" xfId="26508" xr:uid="{00000000-0005-0000-0000-0000C21F0000}"/>
    <cellStyle name="Standard 11 2 2 3 7" xfId="5688" xr:uid="{00000000-0005-0000-0000-0000C31F0000}"/>
    <cellStyle name="Standard 11 2 2 3 7 2" xfId="11338" xr:uid="{00000000-0005-0000-0000-0000C41F0000}"/>
    <cellStyle name="Standard 11 2 2 3 7 2 2" xfId="22634" xr:uid="{00000000-0005-0000-0000-0000C51F0000}"/>
    <cellStyle name="Standard 11 2 2 3 7 2 2 2" xfId="56522" xr:uid="{00000000-0005-0000-0000-0000C61F0000}"/>
    <cellStyle name="Standard 11 2 2 3 7 2 3" xfId="45226" xr:uid="{00000000-0005-0000-0000-0000C71F0000}"/>
    <cellStyle name="Standard 11 2 2 3 7 2 4" xfId="33930" xr:uid="{00000000-0005-0000-0000-0000C81F0000}"/>
    <cellStyle name="Standard 11 2 2 3 7 3" xfId="16986" xr:uid="{00000000-0005-0000-0000-0000C91F0000}"/>
    <cellStyle name="Standard 11 2 2 3 7 3 2" xfId="50874" xr:uid="{00000000-0005-0000-0000-0000CA1F0000}"/>
    <cellStyle name="Standard 11 2 2 3 7 4" xfId="39578" xr:uid="{00000000-0005-0000-0000-0000CB1F0000}"/>
    <cellStyle name="Standard 11 2 2 3 7 5" xfId="28282" xr:uid="{00000000-0005-0000-0000-0000CC1F0000}"/>
    <cellStyle name="Standard 11 2 2 3 8" xfId="8514" xr:uid="{00000000-0005-0000-0000-0000CD1F0000}"/>
    <cellStyle name="Standard 11 2 2 3 8 2" xfId="19810" xr:uid="{00000000-0005-0000-0000-0000CE1F0000}"/>
    <cellStyle name="Standard 11 2 2 3 8 2 2" xfId="53698" xr:uid="{00000000-0005-0000-0000-0000CF1F0000}"/>
    <cellStyle name="Standard 11 2 2 3 8 3" xfId="42402" xr:uid="{00000000-0005-0000-0000-0000D01F0000}"/>
    <cellStyle name="Standard 11 2 2 3 8 4" xfId="31106" xr:uid="{00000000-0005-0000-0000-0000D11F0000}"/>
    <cellStyle name="Standard 11 2 2 3 9" xfId="14162" xr:uid="{00000000-0005-0000-0000-0000D21F0000}"/>
    <cellStyle name="Standard 11 2 2 3 9 2" xfId="48050" xr:uid="{00000000-0005-0000-0000-0000D31F0000}"/>
    <cellStyle name="Standard 11 2 2 4" xfId="2672" xr:uid="{00000000-0005-0000-0000-0000D41F0000}"/>
    <cellStyle name="Standard 11 2 2 4 10" xfId="25572" xr:uid="{00000000-0005-0000-0000-0000D51F0000}"/>
    <cellStyle name="Standard 11 2 2 4 2" xfId="3174" xr:uid="{00000000-0005-0000-0000-0000D61F0000}"/>
    <cellStyle name="Standard 11 2 2 4 2 2" xfId="5056" xr:uid="{00000000-0005-0000-0000-0000D71F0000}"/>
    <cellStyle name="Standard 11 2 2 4 2 2 2" xfId="7882" xr:uid="{00000000-0005-0000-0000-0000D81F0000}"/>
    <cellStyle name="Standard 11 2 2 4 2 2 2 2" xfId="13531" xr:uid="{00000000-0005-0000-0000-0000D91F0000}"/>
    <cellStyle name="Standard 11 2 2 4 2 2 2 2 2" xfId="24827" xr:uid="{00000000-0005-0000-0000-0000DA1F0000}"/>
    <cellStyle name="Standard 11 2 2 4 2 2 2 2 2 2" xfId="58715" xr:uid="{00000000-0005-0000-0000-0000DB1F0000}"/>
    <cellStyle name="Standard 11 2 2 4 2 2 2 2 3" xfId="47419" xr:uid="{00000000-0005-0000-0000-0000DC1F0000}"/>
    <cellStyle name="Standard 11 2 2 4 2 2 2 2 4" xfId="36123" xr:uid="{00000000-0005-0000-0000-0000DD1F0000}"/>
    <cellStyle name="Standard 11 2 2 4 2 2 2 3" xfId="19179" xr:uid="{00000000-0005-0000-0000-0000DE1F0000}"/>
    <cellStyle name="Standard 11 2 2 4 2 2 2 3 2" xfId="53067" xr:uid="{00000000-0005-0000-0000-0000DF1F0000}"/>
    <cellStyle name="Standard 11 2 2 4 2 2 2 4" xfId="41771" xr:uid="{00000000-0005-0000-0000-0000E01F0000}"/>
    <cellStyle name="Standard 11 2 2 4 2 2 2 5" xfId="30475" xr:uid="{00000000-0005-0000-0000-0000E11F0000}"/>
    <cellStyle name="Standard 11 2 2 4 2 2 3" xfId="10707" xr:uid="{00000000-0005-0000-0000-0000E21F0000}"/>
    <cellStyle name="Standard 11 2 2 4 2 2 3 2" xfId="22003" xr:uid="{00000000-0005-0000-0000-0000E31F0000}"/>
    <cellStyle name="Standard 11 2 2 4 2 2 3 2 2" xfId="55891" xr:uid="{00000000-0005-0000-0000-0000E41F0000}"/>
    <cellStyle name="Standard 11 2 2 4 2 2 3 3" xfId="44595" xr:uid="{00000000-0005-0000-0000-0000E51F0000}"/>
    <cellStyle name="Standard 11 2 2 4 2 2 3 4" xfId="33299" xr:uid="{00000000-0005-0000-0000-0000E61F0000}"/>
    <cellStyle name="Standard 11 2 2 4 2 2 4" xfId="16355" xr:uid="{00000000-0005-0000-0000-0000E71F0000}"/>
    <cellStyle name="Standard 11 2 2 4 2 2 4 2" xfId="50243" xr:uid="{00000000-0005-0000-0000-0000E81F0000}"/>
    <cellStyle name="Standard 11 2 2 4 2 2 5" xfId="38947" xr:uid="{00000000-0005-0000-0000-0000E91F0000}"/>
    <cellStyle name="Standard 11 2 2 4 2 2 6" xfId="27651" xr:uid="{00000000-0005-0000-0000-0000EA1F0000}"/>
    <cellStyle name="Standard 11 2 2 4 2 3" xfId="4259" xr:uid="{00000000-0005-0000-0000-0000EB1F0000}"/>
    <cellStyle name="Standard 11 2 2 4 2 3 2" xfId="7148" xr:uid="{00000000-0005-0000-0000-0000EC1F0000}"/>
    <cellStyle name="Standard 11 2 2 4 2 3 2 2" xfId="12797" xr:uid="{00000000-0005-0000-0000-0000ED1F0000}"/>
    <cellStyle name="Standard 11 2 2 4 2 3 2 2 2" xfId="24093" xr:uid="{00000000-0005-0000-0000-0000EE1F0000}"/>
    <cellStyle name="Standard 11 2 2 4 2 3 2 2 2 2" xfId="57981" xr:uid="{00000000-0005-0000-0000-0000EF1F0000}"/>
    <cellStyle name="Standard 11 2 2 4 2 3 2 2 3" xfId="46685" xr:uid="{00000000-0005-0000-0000-0000F01F0000}"/>
    <cellStyle name="Standard 11 2 2 4 2 3 2 2 4" xfId="35389" xr:uid="{00000000-0005-0000-0000-0000F11F0000}"/>
    <cellStyle name="Standard 11 2 2 4 2 3 2 3" xfId="18445" xr:uid="{00000000-0005-0000-0000-0000F21F0000}"/>
    <cellStyle name="Standard 11 2 2 4 2 3 2 3 2" xfId="52333" xr:uid="{00000000-0005-0000-0000-0000F31F0000}"/>
    <cellStyle name="Standard 11 2 2 4 2 3 2 4" xfId="41037" xr:uid="{00000000-0005-0000-0000-0000F41F0000}"/>
    <cellStyle name="Standard 11 2 2 4 2 3 2 5" xfId="29741" xr:uid="{00000000-0005-0000-0000-0000F51F0000}"/>
    <cellStyle name="Standard 11 2 2 4 2 3 3" xfId="9973" xr:uid="{00000000-0005-0000-0000-0000F61F0000}"/>
    <cellStyle name="Standard 11 2 2 4 2 3 3 2" xfId="21269" xr:uid="{00000000-0005-0000-0000-0000F71F0000}"/>
    <cellStyle name="Standard 11 2 2 4 2 3 3 2 2" xfId="55157" xr:uid="{00000000-0005-0000-0000-0000F81F0000}"/>
    <cellStyle name="Standard 11 2 2 4 2 3 3 3" xfId="43861" xr:uid="{00000000-0005-0000-0000-0000F91F0000}"/>
    <cellStyle name="Standard 11 2 2 4 2 3 3 4" xfId="32565" xr:uid="{00000000-0005-0000-0000-0000FA1F0000}"/>
    <cellStyle name="Standard 11 2 2 4 2 3 4" xfId="15621" xr:uid="{00000000-0005-0000-0000-0000FB1F0000}"/>
    <cellStyle name="Standard 11 2 2 4 2 3 4 2" xfId="49509" xr:uid="{00000000-0005-0000-0000-0000FC1F0000}"/>
    <cellStyle name="Standard 11 2 2 4 2 3 5" xfId="38213" xr:uid="{00000000-0005-0000-0000-0000FD1F0000}"/>
    <cellStyle name="Standard 11 2 2 4 2 3 6" xfId="26917" xr:uid="{00000000-0005-0000-0000-0000FE1F0000}"/>
    <cellStyle name="Standard 11 2 2 4 2 4" xfId="6302" xr:uid="{00000000-0005-0000-0000-0000FF1F0000}"/>
    <cellStyle name="Standard 11 2 2 4 2 4 2" xfId="11952" xr:uid="{00000000-0005-0000-0000-000000200000}"/>
    <cellStyle name="Standard 11 2 2 4 2 4 2 2" xfId="23248" xr:uid="{00000000-0005-0000-0000-000001200000}"/>
    <cellStyle name="Standard 11 2 2 4 2 4 2 2 2" xfId="57136" xr:uid="{00000000-0005-0000-0000-000002200000}"/>
    <cellStyle name="Standard 11 2 2 4 2 4 2 3" xfId="45840" xr:uid="{00000000-0005-0000-0000-000003200000}"/>
    <cellStyle name="Standard 11 2 2 4 2 4 2 4" xfId="34544" xr:uid="{00000000-0005-0000-0000-000004200000}"/>
    <cellStyle name="Standard 11 2 2 4 2 4 3" xfId="17600" xr:uid="{00000000-0005-0000-0000-000005200000}"/>
    <cellStyle name="Standard 11 2 2 4 2 4 3 2" xfId="51488" xr:uid="{00000000-0005-0000-0000-000006200000}"/>
    <cellStyle name="Standard 11 2 2 4 2 4 4" xfId="40192" xr:uid="{00000000-0005-0000-0000-000007200000}"/>
    <cellStyle name="Standard 11 2 2 4 2 4 5" xfId="28896" xr:uid="{00000000-0005-0000-0000-000008200000}"/>
    <cellStyle name="Standard 11 2 2 4 2 5" xfId="9128" xr:uid="{00000000-0005-0000-0000-000009200000}"/>
    <cellStyle name="Standard 11 2 2 4 2 5 2" xfId="20424" xr:uid="{00000000-0005-0000-0000-00000A200000}"/>
    <cellStyle name="Standard 11 2 2 4 2 5 2 2" xfId="54312" xr:uid="{00000000-0005-0000-0000-00000B200000}"/>
    <cellStyle name="Standard 11 2 2 4 2 5 3" xfId="43016" xr:uid="{00000000-0005-0000-0000-00000C200000}"/>
    <cellStyle name="Standard 11 2 2 4 2 5 4" xfId="31720" xr:uid="{00000000-0005-0000-0000-00000D200000}"/>
    <cellStyle name="Standard 11 2 2 4 2 6" xfId="14776" xr:uid="{00000000-0005-0000-0000-00000E200000}"/>
    <cellStyle name="Standard 11 2 2 4 2 6 2" xfId="48664" xr:uid="{00000000-0005-0000-0000-00000F200000}"/>
    <cellStyle name="Standard 11 2 2 4 2 7" xfId="37368" xr:uid="{00000000-0005-0000-0000-000010200000}"/>
    <cellStyle name="Standard 11 2 2 4 2 8" xfId="26072" xr:uid="{00000000-0005-0000-0000-000011200000}"/>
    <cellStyle name="Standard 11 2 2 4 3" xfId="3808" xr:uid="{00000000-0005-0000-0000-000012200000}"/>
    <cellStyle name="Standard 11 2 2 4 3 2" xfId="6919" xr:uid="{00000000-0005-0000-0000-000013200000}"/>
    <cellStyle name="Standard 11 2 2 4 3 2 2" xfId="12568" xr:uid="{00000000-0005-0000-0000-000014200000}"/>
    <cellStyle name="Standard 11 2 2 4 3 2 2 2" xfId="23864" xr:uid="{00000000-0005-0000-0000-000015200000}"/>
    <cellStyle name="Standard 11 2 2 4 3 2 2 2 2" xfId="57752" xr:uid="{00000000-0005-0000-0000-000016200000}"/>
    <cellStyle name="Standard 11 2 2 4 3 2 2 3" xfId="46456" xr:uid="{00000000-0005-0000-0000-000017200000}"/>
    <cellStyle name="Standard 11 2 2 4 3 2 2 4" xfId="35160" xr:uid="{00000000-0005-0000-0000-000018200000}"/>
    <cellStyle name="Standard 11 2 2 4 3 2 3" xfId="18216" xr:uid="{00000000-0005-0000-0000-000019200000}"/>
    <cellStyle name="Standard 11 2 2 4 3 2 3 2" xfId="52104" xr:uid="{00000000-0005-0000-0000-00001A200000}"/>
    <cellStyle name="Standard 11 2 2 4 3 2 4" xfId="40808" xr:uid="{00000000-0005-0000-0000-00001B200000}"/>
    <cellStyle name="Standard 11 2 2 4 3 2 5" xfId="29512" xr:uid="{00000000-0005-0000-0000-00001C200000}"/>
    <cellStyle name="Standard 11 2 2 4 3 3" xfId="9744" xr:uid="{00000000-0005-0000-0000-00001D200000}"/>
    <cellStyle name="Standard 11 2 2 4 3 3 2" xfId="21040" xr:uid="{00000000-0005-0000-0000-00001E200000}"/>
    <cellStyle name="Standard 11 2 2 4 3 3 2 2" xfId="54928" xr:uid="{00000000-0005-0000-0000-00001F200000}"/>
    <cellStyle name="Standard 11 2 2 4 3 3 3" xfId="43632" xr:uid="{00000000-0005-0000-0000-000020200000}"/>
    <cellStyle name="Standard 11 2 2 4 3 3 4" xfId="32336" xr:uid="{00000000-0005-0000-0000-000021200000}"/>
    <cellStyle name="Standard 11 2 2 4 3 4" xfId="15392" xr:uid="{00000000-0005-0000-0000-000022200000}"/>
    <cellStyle name="Standard 11 2 2 4 3 4 2" xfId="49280" xr:uid="{00000000-0005-0000-0000-000023200000}"/>
    <cellStyle name="Standard 11 2 2 4 3 5" xfId="37984" xr:uid="{00000000-0005-0000-0000-000024200000}"/>
    <cellStyle name="Standard 11 2 2 4 3 6" xfId="26688" xr:uid="{00000000-0005-0000-0000-000025200000}"/>
    <cellStyle name="Standard 11 2 2 4 4" xfId="4866" xr:uid="{00000000-0005-0000-0000-000026200000}"/>
    <cellStyle name="Standard 11 2 2 4 4 2" xfId="7692" xr:uid="{00000000-0005-0000-0000-000027200000}"/>
    <cellStyle name="Standard 11 2 2 4 4 2 2" xfId="13341" xr:uid="{00000000-0005-0000-0000-000028200000}"/>
    <cellStyle name="Standard 11 2 2 4 4 2 2 2" xfId="24637" xr:uid="{00000000-0005-0000-0000-000029200000}"/>
    <cellStyle name="Standard 11 2 2 4 4 2 2 2 2" xfId="58525" xr:uid="{00000000-0005-0000-0000-00002A200000}"/>
    <cellStyle name="Standard 11 2 2 4 4 2 2 3" xfId="47229" xr:uid="{00000000-0005-0000-0000-00002B200000}"/>
    <cellStyle name="Standard 11 2 2 4 4 2 2 4" xfId="35933" xr:uid="{00000000-0005-0000-0000-00002C200000}"/>
    <cellStyle name="Standard 11 2 2 4 4 2 3" xfId="18989" xr:uid="{00000000-0005-0000-0000-00002D200000}"/>
    <cellStyle name="Standard 11 2 2 4 4 2 3 2" xfId="52877" xr:uid="{00000000-0005-0000-0000-00002E200000}"/>
    <cellStyle name="Standard 11 2 2 4 4 2 4" xfId="41581" xr:uid="{00000000-0005-0000-0000-00002F200000}"/>
    <cellStyle name="Standard 11 2 2 4 4 2 5" xfId="30285" xr:uid="{00000000-0005-0000-0000-000030200000}"/>
    <cellStyle name="Standard 11 2 2 4 4 3" xfId="10517" xr:uid="{00000000-0005-0000-0000-000031200000}"/>
    <cellStyle name="Standard 11 2 2 4 4 3 2" xfId="21813" xr:uid="{00000000-0005-0000-0000-000032200000}"/>
    <cellStyle name="Standard 11 2 2 4 4 3 2 2" xfId="55701" xr:uid="{00000000-0005-0000-0000-000033200000}"/>
    <cellStyle name="Standard 11 2 2 4 4 3 3" xfId="44405" xr:uid="{00000000-0005-0000-0000-000034200000}"/>
    <cellStyle name="Standard 11 2 2 4 4 3 4" xfId="33109" xr:uid="{00000000-0005-0000-0000-000035200000}"/>
    <cellStyle name="Standard 11 2 2 4 4 4" xfId="16165" xr:uid="{00000000-0005-0000-0000-000036200000}"/>
    <cellStyle name="Standard 11 2 2 4 4 4 2" xfId="50053" xr:uid="{00000000-0005-0000-0000-000037200000}"/>
    <cellStyle name="Standard 11 2 2 4 4 5" xfId="38757" xr:uid="{00000000-0005-0000-0000-000038200000}"/>
    <cellStyle name="Standard 11 2 2 4 4 6" xfId="27461" xr:uid="{00000000-0005-0000-0000-000039200000}"/>
    <cellStyle name="Standard 11 2 2 4 5" xfId="3513" xr:uid="{00000000-0005-0000-0000-00003A200000}"/>
    <cellStyle name="Standard 11 2 2 4 5 2" xfId="6627" xr:uid="{00000000-0005-0000-0000-00003B200000}"/>
    <cellStyle name="Standard 11 2 2 4 5 2 2" xfId="12276" xr:uid="{00000000-0005-0000-0000-00003C200000}"/>
    <cellStyle name="Standard 11 2 2 4 5 2 2 2" xfId="23572" xr:uid="{00000000-0005-0000-0000-00003D200000}"/>
    <cellStyle name="Standard 11 2 2 4 5 2 2 2 2" xfId="57460" xr:uid="{00000000-0005-0000-0000-00003E200000}"/>
    <cellStyle name="Standard 11 2 2 4 5 2 2 3" xfId="46164" xr:uid="{00000000-0005-0000-0000-00003F200000}"/>
    <cellStyle name="Standard 11 2 2 4 5 2 2 4" xfId="34868" xr:uid="{00000000-0005-0000-0000-000040200000}"/>
    <cellStyle name="Standard 11 2 2 4 5 2 3" xfId="17924" xr:uid="{00000000-0005-0000-0000-000041200000}"/>
    <cellStyle name="Standard 11 2 2 4 5 2 3 2" xfId="51812" xr:uid="{00000000-0005-0000-0000-000042200000}"/>
    <cellStyle name="Standard 11 2 2 4 5 2 4" xfId="40516" xr:uid="{00000000-0005-0000-0000-000043200000}"/>
    <cellStyle name="Standard 11 2 2 4 5 2 5" xfId="29220" xr:uid="{00000000-0005-0000-0000-000044200000}"/>
    <cellStyle name="Standard 11 2 2 4 5 3" xfId="9452" xr:uid="{00000000-0005-0000-0000-000045200000}"/>
    <cellStyle name="Standard 11 2 2 4 5 3 2" xfId="20748" xr:uid="{00000000-0005-0000-0000-000046200000}"/>
    <cellStyle name="Standard 11 2 2 4 5 3 2 2" xfId="54636" xr:uid="{00000000-0005-0000-0000-000047200000}"/>
    <cellStyle name="Standard 11 2 2 4 5 3 3" xfId="43340" xr:uid="{00000000-0005-0000-0000-000048200000}"/>
    <cellStyle name="Standard 11 2 2 4 5 3 4" xfId="32044" xr:uid="{00000000-0005-0000-0000-000049200000}"/>
    <cellStyle name="Standard 11 2 2 4 5 4" xfId="15100" xr:uid="{00000000-0005-0000-0000-00004A200000}"/>
    <cellStyle name="Standard 11 2 2 4 5 4 2" xfId="48988" xr:uid="{00000000-0005-0000-0000-00004B200000}"/>
    <cellStyle name="Standard 11 2 2 4 5 5" xfId="37692" xr:uid="{00000000-0005-0000-0000-00004C200000}"/>
    <cellStyle name="Standard 11 2 2 4 5 6" xfId="26396" xr:uid="{00000000-0005-0000-0000-00004D200000}"/>
    <cellStyle name="Standard 11 2 2 4 6" xfId="5802" xr:uid="{00000000-0005-0000-0000-00004E200000}"/>
    <cellStyle name="Standard 11 2 2 4 6 2" xfId="11452" xr:uid="{00000000-0005-0000-0000-00004F200000}"/>
    <cellStyle name="Standard 11 2 2 4 6 2 2" xfId="22748" xr:uid="{00000000-0005-0000-0000-000050200000}"/>
    <cellStyle name="Standard 11 2 2 4 6 2 2 2" xfId="56636" xr:uid="{00000000-0005-0000-0000-000051200000}"/>
    <cellStyle name="Standard 11 2 2 4 6 2 3" xfId="45340" xr:uid="{00000000-0005-0000-0000-000052200000}"/>
    <cellStyle name="Standard 11 2 2 4 6 2 4" xfId="34044" xr:uid="{00000000-0005-0000-0000-000053200000}"/>
    <cellStyle name="Standard 11 2 2 4 6 3" xfId="17100" xr:uid="{00000000-0005-0000-0000-000054200000}"/>
    <cellStyle name="Standard 11 2 2 4 6 3 2" xfId="50988" xr:uid="{00000000-0005-0000-0000-000055200000}"/>
    <cellStyle name="Standard 11 2 2 4 6 4" xfId="39692" xr:uid="{00000000-0005-0000-0000-000056200000}"/>
    <cellStyle name="Standard 11 2 2 4 6 5" xfId="28396" xr:uid="{00000000-0005-0000-0000-000057200000}"/>
    <cellStyle name="Standard 11 2 2 4 7" xfId="8628" xr:uid="{00000000-0005-0000-0000-000058200000}"/>
    <cellStyle name="Standard 11 2 2 4 7 2" xfId="19924" xr:uid="{00000000-0005-0000-0000-000059200000}"/>
    <cellStyle name="Standard 11 2 2 4 7 2 2" xfId="53812" xr:uid="{00000000-0005-0000-0000-00005A200000}"/>
    <cellStyle name="Standard 11 2 2 4 7 3" xfId="42516" xr:uid="{00000000-0005-0000-0000-00005B200000}"/>
    <cellStyle name="Standard 11 2 2 4 7 4" xfId="31220" xr:uid="{00000000-0005-0000-0000-00005C200000}"/>
    <cellStyle name="Standard 11 2 2 4 8" xfId="14276" xr:uid="{00000000-0005-0000-0000-00005D200000}"/>
    <cellStyle name="Standard 11 2 2 4 8 2" xfId="48164" xr:uid="{00000000-0005-0000-0000-00005E200000}"/>
    <cellStyle name="Standard 11 2 2 4 9" xfId="36868" xr:uid="{00000000-0005-0000-0000-00005F200000}"/>
    <cellStyle name="Standard 11 2 2 5" xfId="2927" xr:uid="{00000000-0005-0000-0000-000060200000}"/>
    <cellStyle name="Standard 11 2 2 5 2" xfId="5049" xr:uid="{00000000-0005-0000-0000-000061200000}"/>
    <cellStyle name="Standard 11 2 2 5 2 2" xfId="7875" xr:uid="{00000000-0005-0000-0000-000062200000}"/>
    <cellStyle name="Standard 11 2 2 5 2 2 2" xfId="13524" xr:uid="{00000000-0005-0000-0000-000063200000}"/>
    <cellStyle name="Standard 11 2 2 5 2 2 2 2" xfId="24820" xr:uid="{00000000-0005-0000-0000-000064200000}"/>
    <cellStyle name="Standard 11 2 2 5 2 2 2 2 2" xfId="58708" xr:uid="{00000000-0005-0000-0000-000065200000}"/>
    <cellStyle name="Standard 11 2 2 5 2 2 2 3" xfId="47412" xr:uid="{00000000-0005-0000-0000-000066200000}"/>
    <cellStyle name="Standard 11 2 2 5 2 2 2 4" xfId="36116" xr:uid="{00000000-0005-0000-0000-000067200000}"/>
    <cellStyle name="Standard 11 2 2 5 2 2 3" xfId="19172" xr:uid="{00000000-0005-0000-0000-000068200000}"/>
    <cellStyle name="Standard 11 2 2 5 2 2 3 2" xfId="53060" xr:uid="{00000000-0005-0000-0000-000069200000}"/>
    <cellStyle name="Standard 11 2 2 5 2 2 4" xfId="41764" xr:uid="{00000000-0005-0000-0000-00006A200000}"/>
    <cellStyle name="Standard 11 2 2 5 2 2 5" xfId="30468" xr:uid="{00000000-0005-0000-0000-00006B200000}"/>
    <cellStyle name="Standard 11 2 2 5 2 3" xfId="10700" xr:uid="{00000000-0005-0000-0000-00006C200000}"/>
    <cellStyle name="Standard 11 2 2 5 2 3 2" xfId="21996" xr:uid="{00000000-0005-0000-0000-00006D200000}"/>
    <cellStyle name="Standard 11 2 2 5 2 3 2 2" xfId="55884" xr:uid="{00000000-0005-0000-0000-00006E200000}"/>
    <cellStyle name="Standard 11 2 2 5 2 3 3" xfId="44588" xr:uid="{00000000-0005-0000-0000-00006F200000}"/>
    <cellStyle name="Standard 11 2 2 5 2 3 4" xfId="33292" xr:uid="{00000000-0005-0000-0000-000070200000}"/>
    <cellStyle name="Standard 11 2 2 5 2 4" xfId="16348" xr:uid="{00000000-0005-0000-0000-000071200000}"/>
    <cellStyle name="Standard 11 2 2 5 2 4 2" xfId="50236" xr:uid="{00000000-0005-0000-0000-000072200000}"/>
    <cellStyle name="Standard 11 2 2 5 2 5" xfId="38940" xr:uid="{00000000-0005-0000-0000-000073200000}"/>
    <cellStyle name="Standard 11 2 2 5 2 6" xfId="27644" xr:uid="{00000000-0005-0000-0000-000074200000}"/>
    <cellStyle name="Standard 11 2 2 5 3" xfId="4252" xr:uid="{00000000-0005-0000-0000-000075200000}"/>
    <cellStyle name="Standard 11 2 2 5 3 2" xfId="7141" xr:uid="{00000000-0005-0000-0000-000076200000}"/>
    <cellStyle name="Standard 11 2 2 5 3 2 2" xfId="12790" xr:uid="{00000000-0005-0000-0000-000077200000}"/>
    <cellStyle name="Standard 11 2 2 5 3 2 2 2" xfId="24086" xr:uid="{00000000-0005-0000-0000-000078200000}"/>
    <cellStyle name="Standard 11 2 2 5 3 2 2 2 2" xfId="57974" xr:uid="{00000000-0005-0000-0000-000079200000}"/>
    <cellStyle name="Standard 11 2 2 5 3 2 2 3" xfId="46678" xr:uid="{00000000-0005-0000-0000-00007A200000}"/>
    <cellStyle name="Standard 11 2 2 5 3 2 2 4" xfId="35382" xr:uid="{00000000-0005-0000-0000-00007B200000}"/>
    <cellStyle name="Standard 11 2 2 5 3 2 3" xfId="18438" xr:uid="{00000000-0005-0000-0000-00007C200000}"/>
    <cellStyle name="Standard 11 2 2 5 3 2 3 2" xfId="52326" xr:uid="{00000000-0005-0000-0000-00007D200000}"/>
    <cellStyle name="Standard 11 2 2 5 3 2 4" xfId="41030" xr:uid="{00000000-0005-0000-0000-00007E200000}"/>
    <cellStyle name="Standard 11 2 2 5 3 2 5" xfId="29734" xr:uid="{00000000-0005-0000-0000-00007F200000}"/>
    <cellStyle name="Standard 11 2 2 5 3 3" xfId="9966" xr:uid="{00000000-0005-0000-0000-000080200000}"/>
    <cellStyle name="Standard 11 2 2 5 3 3 2" xfId="21262" xr:uid="{00000000-0005-0000-0000-000081200000}"/>
    <cellStyle name="Standard 11 2 2 5 3 3 2 2" xfId="55150" xr:uid="{00000000-0005-0000-0000-000082200000}"/>
    <cellStyle name="Standard 11 2 2 5 3 3 3" xfId="43854" xr:uid="{00000000-0005-0000-0000-000083200000}"/>
    <cellStyle name="Standard 11 2 2 5 3 3 4" xfId="32558" xr:uid="{00000000-0005-0000-0000-000084200000}"/>
    <cellStyle name="Standard 11 2 2 5 3 4" xfId="15614" xr:uid="{00000000-0005-0000-0000-000085200000}"/>
    <cellStyle name="Standard 11 2 2 5 3 4 2" xfId="49502" xr:uid="{00000000-0005-0000-0000-000086200000}"/>
    <cellStyle name="Standard 11 2 2 5 3 5" xfId="38206" xr:uid="{00000000-0005-0000-0000-000087200000}"/>
    <cellStyle name="Standard 11 2 2 5 3 6" xfId="26910" xr:uid="{00000000-0005-0000-0000-000088200000}"/>
    <cellStyle name="Standard 11 2 2 5 4" xfId="6055" xr:uid="{00000000-0005-0000-0000-000089200000}"/>
    <cellStyle name="Standard 11 2 2 5 4 2" xfId="11705" xr:uid="{00000000-0005-0000-0000-00008A200000}"/>
    <cellStyle name="Standard 11 2 2 5 4 2 2" xfId="23001" xr:uid="{00000000-0005-0000-0000-00008B200000}"/>
    <cellStyle name="Standard 11 2 2 5 4 2 2 2" xfId="56889" xr:uid="{00000000-0005-0000-0000-00008C200000}"/>
    <cellStyle name="Standard 11 2 2 5 4 2 3" xfId="45593" xr:uid="{00000000-0005-0000-0000-00008D200000}"/>
    <cellStyle name="Standard 11 2 2 5 4 2 4" xfId="34297" xr:uid="{00000000-0005-0000-0000-00008E200000}"/>
    <cellStyle name="Standard 11 2 2 5 4 3" xfId="17353" xr:uid="{00000000-0005-0000-0000-00008F200000}"/>
    <cellStyle name="Standard 11 2 2 5 4 3 2" xfId="51241" xr:uid="{00000000-0005-0000-0000-000090200000}"/>
    <cellStyle name="Standard 11 2 2 5 4 4" xfId="39945" xr:uid="{00000000-0005-0000-0000-000091200000}"/>
    <cellStyle name="Standard 11 2 2 5 4 5" xfId="28649" xr:uid="{00000000-0005-0000-0000-000092200000}"/>
    <cellStyle name="Standard 11 2 2 5 5" xfId="8881" xr:uid="{00000000-0005-0000-0000-000093200000}"/>
    <cellStyle name="Standard 11 2 2 5 5 2" xfId="20177" xr:uid="{00000000-0005-0000-0000-000094200000}"/>
    <cellStyle name="Standard 11 2 2 5 5 2 2" xfId="54065" xr:uid="{00000000-0005-0000-0000-000095200000}"/>
    <cellStyle name="Standard 11 2 2 5 5 3" xfId="42769" xr:uid="{00000000-0005-0000-0000-000096200000}"/>
    <cellStyle name="Standard 11 2 2 5 5 4" xfId="31473" xr:uid="{00000000-0005-0000-0000-000097200000}"/>
    <cellStyle name="Standard 11 2 2 5 6" xfId="14529" xr:uid="{00000000-0005-0000-0000-000098200000}"/>
    <cellStyle name="Standard 11 2 2 5 6 2" xfId="48417" xr:uid="{00000000-0005-0000-0000-000099200000}"/>
    <cellStyle name="Standard 11 2 2 5 7" xfId="37121" xr:uid="{00000000-0005-0000-0000-00009A200000}"/>
    <cellStyle name="Standard 11 2 2 5 8" xfId="25825" xr:uid="{00000000-0005-0000-0000-00009B200000}"/>
    <cellStyle name="Standard 11 2 2 6" xfId="3741" xr:uid="{00000000-0005-0000-0000-00009C200000}"/>
    <cellStyle name="Standard 11 2 2 6 2" xfId="6852" xr:uid="{00000000-0005-0000-0000-00009D200000}"/>
    <cellStyle name="Standard 11 2 2 6 2 2" xfId="12501" xr:uid="{00000000-0005-0000-0000-00009E200000}"/>
    <cellStyle name="Standard 11 2 2 6 2 2 2" xfId="23797" xr:uid="{00000000-0005-0000-0000-00009F200000}"/>
    <cellStyle name="Standard 11 2 2 6 2 2 2 2" xfId="57685" xr:uid="{00000000-0005-0000-0000-0000A0200000}"/>
    <cellStyle name="Standard 11 2 2 6 2 2 3" xfId="46389" xr:uid="{00000000-0005-0000-0000-0000A1200000}"/>
    <cellStyle name="Standard 11 2 2 6 2 2 4" xfId="35093" xr:uid="{00000000-0005-0000-0000-0000A2200000}"/>
    <cellStyle name="Standard 11 2 2 6 2 3" xfId="18149" xr:uid="{00000000-0005-0000-0000-0000A3200000}"/>
    <cellStyle name="Standard 11 2 2 6 2 3 2" xfId="52037" xr:uid="{00000000-0005-0000-0000-0000A4200000}"/>
    <cellStyle name="Standard 11 2 2 6 2 4" xfId="40741" xr:uid="{00000000-0005-0000-0000-0000A5200000}"/>
    <cellStyle name="Standard 11 2 2 6 2 5" xfId="29445" xr:uid="{00000000-0005-0000-0000-0000A6200000}"/>
    <cellStyle name="Standard 11 2 2 6 3" xfId="9677" xr:uid="{00000000-0005-0000-0000-0000A7200000}"/>
    <cellStyle name="Standard 11 2 2 6 3 2" xfId="20973" xr:uid="{00000000-0005-0000-0000-0000A8200000}"/>
    <cellStyle name="Standard 11 2 2 6 3 2 2" xfId="54861" xr:uid="{00000000-0005-0000-0000-0000A9200000}"/>
    <cellStyle name="Standard 11 2 2 6 3 3" xfId="43565" xr:uid="{00000000-0005-0000-0000-0000AA200000}"/>
    <cellStyle name="Standard 11 2 2 6 3 4" xfId="32269" xr:uid="{00000000-0005-0000-0000-0000AB200000}"/>
    <cellStyle name="Standard 11 2 2 6 4" xfId="15325" xr:uid="{00000000-0005-0000-0000-0000AC200000}"/>
    <cellStyle name="Standard 11 2 2 6 4 2" xfId="49213" xr:uid="{00000000-0005-0000-0000-0000AD200000}"/>
    <cellStyle name="Standard 11 2 2 6 5" xfId="37917" xr:uid="{00000000-0005-0000-0000-0000AE200000}"/>
    <cellStyle name="Standard 11 2 2 6 6" xfId="26621" xr:uid="{00000000-0005-0000-0000-0000AF200000}"/>
    <cellStyle name="Standard 11 2 2 7" xfId="4799" xr:uid="{00000000-0005-0000-0000-0000B0200000}"/>
    <cellStyle name="Standard 11 2 2 7 2" xfId="7625" xr:uid="{00000000-0005-0000-0000-0000B1200000}"/>
    <cellStyle name="Standard 11 2 2 7 2 2" xfId="13274" xr:uid="{00000000-0005-0000-0000-0000B2200000}"/>
    <cellStyle name="Standard 11 2 2 7 2 2 2" xfId="24570" xr:uid="{00000000-0005-0000-0000-0000B3200000}"/>
    <cellStyle name="Standard 11 2 2 7 2 2 2 2" xfId="58458" xr:uid="{00000000-0005-0000-0000-0000B4200000}"/>
    <cellStyle name="Standard 11 2 2 7 2 2 3" xfId="47162" xr:uid="{00000000-0005-0000-0000-0000B5200000}"/>
    <cellStyle name="Standard 11 2 2 7 2 2 4" xfId="35866" xr:uid="{00000000-0005-0000-0000-0000B6200000}"/>
    <cellStyle name="Standard 11 2 2 7 2 3" xfId="18922" xr:uid="{00000000-0005-0000-0000-0000B7200000}"/>
    <cellStyle name="Standard 11 2 2 7 2 3 2" xfId="52810" xr:uid="{00000000-0005-0000-0000-0000B8200000}"/>
    <cellStyle name="Standard 11 2 2 7 2 4" xfId="41514" xr:uid="{00000000-0005-0000-0000-0000B9200000}"/>
    <cellStyle name="Standard 11 2 2 7 2 5" xfId="30218" xr:uid="{00000000-0005-0000-0000-0000BA200000}"/>
    <cellStyle name="Standard 11 2 2 7 3" xfId="10450" xr:uid="{00000000-0005-0000-0000-0000BB200000}"/>
    <cellStyle name="Standard 11 2 2 7 3 2" xfId="21746" xr:uid="{00000000-0005-0000-0000-0000BC200000}"/>
    <cellStyle name="Standard 11 2 2 7 3 2 2" xfId="55634" xr:uid="{00000000-0005-0000-0000-0000BD200000}"/>
    <cellStyle name="Standard 11 2 2 7 3 3" xfId="44338" xr:uid="{00000000-0005-0000-0000-0000BE200000}"/>
    <cellStyle name="Standard 11 2 2 7 3 4" xfId="33042" xr:uid="{00000000-0005-0000-0000-0000BF200000}"/>
    <cellStyle name="Standard 11 2 2 7 4" xfId="16098" xr:uid="{00000000-0005-0000-0000-0000C0200000}"/>
    <cellStyle name="Standard 11 2 2 7 4 2" xfId="49986" xr:uid="{00000000-0005-0000-0000-0000C1200000}"/>
    <cellStyle name="Standard 11 2 2 7 5" xfId="38690" xr:uid="{00000000-0005-0000-0000-0000C2200000}"/>
    <cellStyle name="Standard 11 2 2 7 6" xfId="27394" xr:uid="{00000000-0005-0000-0000-0000C3200000}"/>
    <cellStyle name="Standard 11 2 2 8" xfId="3442" xr:uid="{00000000-0005-0000-0000-0000C4200000}"/>
    <cellStyle name="Standard 11 2 2 8 2" xfId="6557" xr:uid="{00000000-0005-0000-0000-0000C5200000}"/>
    <cellStyle name="Standard 11 2 2 8 2 2" xfId="12206" xr:uid="{00000000-0005-0000-0000-0000C6200000}"/>
    <cellStyle name="Standard 11 2 2 8 2 2 2" xfId="23502" xr:uid="{00000000-0005-0000-0000-0000C7200000}"/>
    <cellStyle name="Standard 11 2 2 8 2 2 2 2" xfId="57390" xr:uid="{00000000-0005-0000-0000-0000C8200000}"/>
    <cellStyle name="Standard 11 2 2 8 2 2 3" xfId="46094" xr:uid="{00000000-0005-0000-0000-0000C9200000}"/>
    <cellStyle name="Standard 11 2 2 8 2 2 4" xfId="34798" xr:uid="{00000000-0005-0000-0000-0000CA200000}"/>
    <cellStyle name="Standard 11 2 2 8 2 3" xfId="17854" xr:uid="{00000000-0005-0000-0000-0000CB200000}"/>
    <cellStyle name="Standard 11 2 2 8 2 3 2" xfId="51742" xr:uid="{00000000-0005-0000-0000-0000CC200000}"/>
    <cellStyle name="Standard 11 2 2 8 2 4" xfId="40446" xr:uid="{00000000-0005-0000-0000-0000CD200000}"/>
    <cellStyle name="Standard 11 2 2 8 2 5" xfId="29150" xr:uid="{00000000-0005-0000-0000-0000CE200000}"/>
    <cellStyle name="Standard 11 2 2 8 3" xfId="9382" xr:uid="{00000000-0005-0000-0000-0000CF200000}"/>
    <cellStyle name="Standard 11 2 2 8 3 2" xfId="20678" xr:uid="{00000000-0005-0000-0000-0000D0200000}"/>
    <cellStyle name="Standard 11 2 2 8 3 2 2" xfId="54566" xr:uid="{00000000-0005-0000-0000-0000D1200000}"/>
    <cellStyle name="Standard 11 2 2 8 3 3" xfId="43270" xr:uid="{00000000-0005-0000-0000-0000D2200000}"/>
    <cellStyle name="Standard 11 2 2 8 3 4" xfId="31974" xr:uid="{00000000-0005-0000-0000-0000D3200000}"/>
    <cellStyle name="Standard 11 2 2 8 4" xfId="15030" xr:uid="{00000000-0005-0000-0000-0000D4200000}"/>
    <cellStyle name="Standard 11 2 2 8 4 2" xfId="48918" xr:uid="{00000000-0005-0000-0000-0000D5200000}"/>
    <cellStyle name="Standard 11 2 2 8 5" xfId="37622" xr:uid="{00000000-0005-0000-0000-0000D6200000}"/>
    <cellStyle name="Standard 11 2 2 8 6" xfId="26326" xr:uid="{00000000-0005-0000-0000-0000D7200000}"/>
    <cellStyle name="Standard 11 2 2 9" xfId="5555" xr:uid="{00000000-0005-0000-0000-0000D8200000}"/>
    <cellStyle name="Standard 11 2 2 9 2" xfId="11205" xr:uid="{00000000-0005-0000-0000-0000D9200000}"/>
    <cellStyle name="Standard 11 2 2 9 2 2" xfId="22501" xr:uid="{00000000-0005-0000-0000-0000DA200000}"/>
    <cellStyle name="Standard 11 2 2 9 2 2 2" xfId="56389" xr:uid="{00000000-0005-0000-0000-0000DB200000}"/>
    <cellStyle name="Standard 11 2 2 9 2 3" xfId="45093" xr:uid="{00000000-0005-0000-0000-0000DC200000}"/>
    <cellStyle name="Standard 11 2 2 9 2 4" xfId="33797" xr:uid="{00000000-0005-0000-0000-0000DD200000}"/>
    <cellStyle name="Standard 11 2 2 9 3" xfId="16853" xr:uid="{00000000-0005-0000-0000-0000DE200000}"/>
    <cellStyle name="Standard 11 2 2 9 3 2" xfId="50741" xr:uid="{00000000-0005-0000-0000-0000DF200000}"/>
    <cellStyle name="Standard 11 2 2 9 4" xfId="39445" xr:uid="{00000000-0005-0000-0000-0000E0200000}"/>
    <cellStyle name="Standard 11 2 2 9 5" xfId="28149" xr:uid="{00000000-0005-0000-0000-0000E1200000}"/>
    <cellStyle name="Standard 11 2 3" xfId="268" xr:uid="{00000000-0005-0000-0000-0000E2200000}"/>
    <cellStyle name="Standard 11 2 3 10" xfId="14010" xr:uid="{00000000-0005-0000-0000-0000E3200000}"/>
    <cellStyle name="Standard 11 2 3 10 2" xfId="47898" xr:uid="{00000000-0005-0000-0000-0000E4200000}"/>
    <cellStyle name="Standard 11 2 3 11" xfId="36602" xr:uid="{00000000-0005-0000-0000-0000E5200000}"/>
    <cellStyle name="Standard 11 2 3 12" xfId="25306" xr:uid="{00000000-0005-0000-0000-0000E6200000}"/>
    <cellStyle name="Standard 11 2 3 2" xfId="1605" xr:uid="{00000000-0005-0000-0000-0000E7200000}"/>
    <cellStyle name="Standard 11 2 3 2 10" xfId="36735" xr:uid="{00000000-0005-0000-0000-0000E8200000}"/>
    <cellStyle name="Standard 11 2 3 2 11" xfId="25439" xr:uid="{00000000-0005-0000-0000-0000E9200000}"/>
    <cellStyle name="Standard 11 2 3 2 2" xfId="2785" xr:uid="{00000000-0005-0000-0000-0000EA200000}"/>
    <cellStyle name="Standard 11 2 3 2 2 2" xfId="3287" xr:uid="{00000000-0005-0000-0000-0000EB200000}"/>
    <cellStyle name="Standard 11 2 3 2 2 2 2" xfId="5059" xr:uid="{00000000-0005-0000-0000-0000EC200000}"/>
    <cellStyle name="Standard 11 2 3 2 2 2 2 2" xfId="7885" xr:uid="{00000000-0005-0000-0000-0000ED200000}"/>
    <cellStyle name="Standard 11 2 3 2 2 2 2 2 2" xfId="13534" xr:uid="{00000000-0005-0000-0000-0000EE200000}"/>
    <cellStyle name="Standard 11 2 3 2 2 2 2 2 2 2" xfId="24830" xr:uid="{00000000-0005-0000-0000-0000EF200000}"/>
    <cellStyle name="Standard 11 2 3 2 2 2 2 2 2 2 2" xfId="58718" xr:uid="{00000000-0005-0000-0000-0000F0200000}"/>
    <cellStyle name="Standard 11 2 3 2 2 2 2 2 2 3" xfId="47422" xr:uid="{00000000-0005-0000-0000-0000F1200000}"/>
    <cellStyle name="Standard 11 2 3 2 2 2 2 2 2 4" xfId="36126" xr:uid="{00000000-0005-0000-0000-0000F2200000}"/>
    <cellStyle name="Standard 11 2 3 2 2 2 2 2 3" xfId="19182" xr:uid="{00000000-0005-0000-0000-0000F3200000}"/>
    <cellStyle name="Standard 11 2 3 2 2 2 2 2 3 2" xfId="53070" xr:uid="{00000000-0005-0000-0000-0000F4200000}"/>
    <cellStyle name="Standard 11 2 3 2 2 2 2 2 4" xfId="41774" xr:uid="{00000000-0005-0000-0000-0000F5200000}"/>
    <cellStyle name="Standard 11 2 3 2 2 2 2 2 5" xfId="30478" xr:uid="{00000000-0005-0000-0000-0000F6200000}"/>
    <cellStyle name="Standard 11 2 3 2 2 2 2 3" xfId="10710" xr:uid="{00000000-0005-0000-0000-0000F7200000}"/>
    <cellStyle name="Standard 11 2 3 2 2 2 2 3 2" xfId="22006" xr:uid="{00000000-0005-0000-0000-0000F8200000}"/>
    <cellStyle name="Standard 11 2 3 2 2 2 2 3 2 2" xfId="55894" xr:uid="{00000000-0005-0000-0000-0000F9200000}"/>
    <cellStyle name="Standard 11 2 3 2 2 2 2 3 3" xfId="44598" xr:uid="{00000000-0005-0000-0000-0000FA200000}"/>
    <cellStyle name="Standard 11 2 3 2 2 2 2 3 4" xfId="33302" xr:uid="{00000000-0005-0000-0000-0000FB200000}"/>
    <cellStyle name="Standard 11 2 3 2 2 2 2 4" xfId="16358" xr:uid="{00000000-0005-0000-0000-0000FC200000}"/>
    <cellStyle name="Standard 11 2 3 2 2 2 2 4 2" xfId="50246" xr:uid="{00000000-0005-0000-0000-0000FD200000}"/>
    <cellStyle name="Standard 11 2 3 2 2 2 2 5" xfId="38950" xr:uid="{00000000-0005-0000-0000-0000FE200000}"/>
    <cellStyle name="Standard 11 2 3 2 2 2 2 6" xfId="27654" xr:uid="{00000000-0005-0000-0000-0000FF200000}"/>
    <cellStyle name="Standard 11 2 3 2 2 2 3" xfId="6415" xr:uid="{00000000-0005-0000-0000-000000210000}"/>
    <cellStyle name="Standard 11 2 3 2 2 2 3 2" xfId="12065" xr:uid="{00000000-0005-0000-0000-000001210000}"/>
    <cellStyle name="Standard 11 2 3 2 2 2 3 2 2" xfId="23361" xr:uid="{00000000-0005-0000-0000-000002210000}"/>
    <cellStyle name="Standard 11 2 3 2 2 2 3 2 2 2" xfId="57249" xr:uid="{00000000-0005-0000-0000-000003210000}"/>
    <cellStyle name="Standard 11 2 3 2 2 2 3 2 3" xfId="45953" xr:uid="{00000000-0005-0000-0000-000004210000}"/>
    <cellStyle name="Standard 11 2 3 2 2 2 3 2 4" xfId="34657" xr:uid="{00000000-0005-0000-0000-000005210000}"/>
    <cellStyle name="Standard 11 2 3 2 2 2 3 3" xfId="17713" xr:uid="{00000000-0005-0000-0000-000006210000}"/>
    <cellStyle name="Standard 11 2 3 2 2 2 3 3 2" xfId="51601" xr:uid="{00000000-0005-0000-0000-000007210000}"/>
    <cellStyle name="Standard 11 2 3 2 2 2 3 4" xfId="40305" xr:uid="{00000000-0005-0000-0000-000008210000}"/>
    <cellStyle name="Standard 11 2 3 2 2 2 3 5" xfId="29009" xr:uid="{00000000-0005-0000-0000-000009210000}"/>
    <cellStyle name="Standard 11 2 3 2 2 2 4" xfId="9241" xr:uid="{00000000-0005-0000-0000-00000A210000}"/>
    <cellStyle name="Standard 11 2 3 2 2 2 4 2" xfId="20537" xr:uid="{00000000-0005-0000-0000-00000B210000}"/>
    <cellStyle name="Standard 11 2 3 2 2 2 4 2 2" xfId="54425" xr:uid="{00000000-0005-0000-0000-00000C210000}"/>
    <cellStyle name="Standard 11 2 3 2 2 2 4 3" xfId="43129" xr:uid="{00000000-0005-0000-0000-00000D210000}"/>
    <cellStyle name="Standard 11 2 3 2 2 2 4 4" xfId="31833" xr:uid="{00000000-0005-0000-0000-00000E210000}"/>
    <cellStyle name="Standard 11 2 3 2 2 2 5" xfId="14889" xr:uid="{00000000-0005-0000-0000-00000F210000}"/>
    <cellStyle name="Standard 11 2 3 2 2 2 5 2" xfId="48777" xr:uid="{00000000-0005-0000-0000-000010210000}"/>
    <cellStyle name="Standard 11 2 3 2 2 2 6" xfId="37481" xr:uid="{00000000-0005-0000-0000-000011210000}"/>
    <cellStyle name="Standard 11 2 3 2 2 2 7" xfId="26185" xr:uid="{00000000-0005-0000-0000-000012210000}"/>
    <cellStyle name="Standard 11 2 3 2 2 3" xfId="4262" xr:uid="{00000000-0005-0000-0000-000013210000}"/>
    <cellStyle name="Standard 11 2 3 2 2 3 2" xfId="7151" xr:uid="{00000000-0005-0000-0000-000014210000}"/>
    <cellStyle name="Standard 11 2 3 2 2 3 2 2" xfId="12800" xr:uid="{00000000-0005-0000-0000-000015210000}"/>
    <cellStyle name="Standard 11 2 3 2 2 3 2 2 2" xfId="24096" xr:uid="{00000000-0005-0000-0000-000016210000}"/>
    <cellStyle name="Standard 11 2 3 2 2 3 2 2 2 2" xfId="57984" xr:uid="{00000000-0005-0000-0000-000017210000}"/>
    <cellStyle name="Standard 11 2 3 2 2 3 2 2 3" xfId="46688" xr:uid="{00000000-0005-0000-0000-000018210000}"/>
    <cellStyle name="Standard 11 2 3 2 2 3 2 2 4" xfId="35392" xr:uid="{00000000-0005-0000-0000-000019210000}"/>
    <cellStyle name="Standard 11 2 3 2 2 3 2 3" xfId="18448" xr:uid="{00000000-0005-0000-0000-00001A210000}"/>
    <cellStyle name="Standard 11 2 3 2 2 3 2 3 2" xfId="52336" xr:uid="{00000000-0005-0000-0000-00001B210000}"/>
    <cellStyle name="Standard 11 2 3 2 2 3 2 4" xfId="41040" xr:uid="{00000000-0005-0000-0000-00001C210000}"/>
    <cellStyle name="Standard 11 2 3 2 2 3 2 5" xfId="29744" xr:uid="{00000000-0005-0000-0000-00001D210000}"/>
    <cellStyle name="Standard 11 2 3 2 2 3 3" xfId="9976" xr:uid="{00000000-0005-0000-0000-00001E210000}"/>
    <cellStyle name="Standard 11 2 3 2 2 3 3 2" xfId="21272" xr:uid="{00000000-0005-0000-0000-00001F210000}"/>
    <cellStyle name="Standard 11 2 3 2 2 3 3 2 2" xfId="55160" xr:uid="{00000000-0005-0000-0000-000020210000}"/>
    <cellStyle name="Standard 11 2 3 2 2 3 3 3" xfId="43864" xr:uid="{00000000-0005-0000-0000-000021210000}"/>
    <cellStyle name="Standard 11 2 3 2 2 3 3 4" xfId="32568" xr:uid="{00000000-0005-0000-0000-000022210000}"/>
    <cellStyle name="Standard 11 2 3 2 2 3 4" xfId="15624" xr:uid="{00000000-0005-0000-0000-000023210000}"/>
    <cellStyle name="Standard 11 2 3 2 2 3 4 2" xfId="49512" xr:uid="{00000000-0005-0000-0000-000024210000}"/>
    <cellStyle name="Standard 11 2 3 2 2 3 5" xfId="38216" xr:uid="{00000000-0005-0000-0000-000025210000}"/>
    <cellStyle name="Standard 11 2 3 2 2 3 6" xfId="26920" xr:uid="{00000000-0005-0000-0000-000026210000}"/>
    <cellStyle name="Standard 11 2 3 2 2 4" xfId="5915" xr:uid="{00000000-0005-0000-0000-000027210000}"/>
    <cellStyle name="Standard 11 2 3 2 2 4 2" xfId="11565" xr:uid="{00000000-0005-0000-0000-000028210000}"/>
    <cellStyle name="Standard 11 2 3 2 2 4 2 2" xfId="22861" xr:uid="{00000000-0005-0000-0000-000029210000}"/>
    <cellStyle name="Standard 11 2 3 2 2 4 2 2 2" xfId="56749" xr:uid="{00000000-0005-0000-0000-00002A210000}"/>
    <cellStyle name="Standard 11 2 3 2 2 4 2 3" xfId="45453" xr:uid="{00000000-0005-0000-0000-00002B210000}"/>
    <cellStyle name="Standard 11 2 3 2 2 4 2 4" xfId="34157" xr:uid="{00000000-0005-0000-0000-00002C210000}"/>
    <cellStyle name="Standard 11 2 3 2 2 4 3" xfId="17213" xr:uid="{00000000-0005-0000-0000-00002D210000}"/>
    <cellStyle name="Standard 11 2 3 2 2 4 3 2" xfId="51101" xr:uid="{00000000-0005-0000-0000-00002E210000}"/>
    <cellStyle name="Standard 11 2 3 2 2 4 4" xfId="39805" xr:uid="{00000000-0005-0000-0000-00002F210000}"/>
    <cellStyle name="Standard 11 2 3 2 2 4 5" xfId="28509" xr:uid="{00000000-0005-0000-0000-000030210000}"/>
    <cellStyle name="Standard 11 2 3 2 2 5" xfId="8741" xr:uid="{00000000-0005-0000-0000-000031210000}"/>
    <cellStyle name="Standard 11 2 3 2 2 5 2" xfId="20037" xr:uid="{00000000-0005-0000-0000-000032210000}"/>
    <cellStyle name="Standard 11 2 3 2 2 5 2 2" xfId="53925" xr:uid="{00000000-0005-0000-0000-000033210000}"/>
    <cellStyle name="Standard 11 2 3 2 2 5 3" xfId="42629" xr:uid="{00000000-0005-0000-0000-000034210000}"/>
    <cellStyle name="Standard 11 2 3 2 2 5 4" xfId="31333" xr:uid="{00000000-0005-0000-0000-000035210000}"/>
    <cellStyle name="Standard 11 2 3 2 2 6" xfId="14389" xr:uid="{00000000-0005-0000-0000-000036210000}"/>
    <cellStyle name="Standard 11 2 3 2 2 6 2" xfId="48277" xr:uid="{00000000-0005-0000-0000-000037210000}"/>
    <cellStyle name="Standard 11 2 3 2 2 7" xfId="36981" xr:uid="{00000000-0005-0000-0000-000038210000}"/>
    <cellStyle name="Standard 11 2 3 2 2 8" xfId="25685" xr:uid="{00000000-0005-0000-0000-000039210000}"/>
    <cellStyle name="Standard 11 2 3 2 3" xfId="3041" xr:uid="{00000000-0005-0000-0000-00003A210000}"/>
    <cellStyle name="Standard 11 2 3 2 3 2" xfId="5058" xr:uid="{00000000-0005-0000-0000-00003B210000}"/>
    <cellStyle name="Standard 11 2 3 2 3 2 2" xfId="7884" xr:uid="{00000000-0005-0000-0000-00003C210000}"/>
    <cellStyle name="Standard 11 2 3 2 3 2 2 2" xfId="13533" xr:uid="{00000000-0005-0000-0000-00003D210000}"/>
    <cellStyle name="Standard 11 2 3 2 3 2 2 2 2" xfId="24829" xr:uid="{00000000-0005-0000-0000-00003E210000}"/>
    <cellStyle name="Standard 11 2 3 2 3 2 2 2 2 2" xfId="58717" xr:uid="{00000000-0005-0000-0000-00003F210000}"/>
    <cellStyle name="Standard 11 2 3 2 3 2 2 2 3" xfId="47421" xr:uid="{00000000-0005-0000-0000-000040210000}"/>
    <cellStyle name="Standard 11 2 3 2 3 2 2 2 4" xfId="36125" xr:uid="{00000000-0005-0000-0000-000041210000}"/>
    <cellStyle name="Standard 11 2 3 2 3 2 2 3" xfId="19181" xr:uid="{00000000-0005-0000-0000-000042210000}"/>
    <cellStyle name="Standard 11 2 3 2 3 2 2 3 2" xfId="53069" xr:uid="{00000000-0005-0000-0000-000043210000}"/>
    <cellStyle name="Standard 11 2 3 2 3 2 2 4" xfId="41773" xr:uid="{00000000-0005-0000-0000-000044210000}"/>
    <cellStyle name="Standard 11 2 3 2 3 2 2 5" xfId="30477" xr:uid="{00000000-0005-0000-0000-000045210000}"/>
    <cellStyle name="Standard 11 2 3 2 3 2 3" xfId="10709" xr:uid="{00000000-0005-0000-0000-000046210000}"/>
    <cellStyle name="Standard 11 2 3 2 3 2 3 2" xfId="22005" xr:uid="{00000000-0005-0000-0000-000047210000}"/>
    <cellStyle name="Standard 11 2 3 2 3 2 3 2 2" xfId="55893" xr:uid="{00000000-0005-0000-0000-000048210000}"/>
    <cellStyle name="Standard 11 2 3 2 3 2 3 3" xfId="44597" xr:uid="{00000000-0005-0000-0000-000049210000}"/>
    <cellStyle name="Standard 11 2 3 2 3 2 3 4" xfId="33301" xr:uid="{00000000-0005-0000-0000-00004A210000}"/>
    <cellStyle name="Standard 11 2 3 2 3 2 4" xfId="16357" xr:uid="{00000000-0005-0000-0000-00004B210000}"/>
    <cellStyle name="Standard 11 2 3 2 3 2 4 2" xfId="50245" xr:uid="{00000000-0005-0000-0000-00004C210000}"/>
    <cellStyle name="Standard 11 2 3 2 3 2 5" xfId="38949" xr:uid="{00000000-0005-0000-0000-00004D210000}"/>
    <cellStyle name="Standard 11 2 3 2 3 2 6" xfId="27653" xr:uid="{00000000-0005-0000-0000-00004E210000}"/>
    <cellStyle name="Standard 11 2 3 2 3 3" xfId="4261" xr:uid="{00000000-0005-0000-0000-00004F210000}"/>
    <cellStyle name="Standard 11 2 3 2 3 3 2" xfId="7150" xr:uid="{00000000-0005-0000-0000-000050210000}"/>
    <cellStyle name="Standard 11 2 3 2 3 3 2 2" xfId="12799" xr:uid="{00000000-0005-0000-0000-000051210000}"/>
    <cellStyle name="Standard 11 2 3 2 3 3 2 2 2" xfId="24095" xr:uid="{00000000-0005-0000-0000-000052210000}"/>
    <cellStyle name="Standard 11 2 3 2 3 3 2 2 2 2" xfId="57983" xr:uid="{00000000-0005-0000-0000-000053210000}"/>
    <cellStyle name="Standard 11 2 3 2 3 3 2 2 3" xfId="46687" xr:uid="{00000000-0005-0000-0000-000054210000}"/>
    <cellStyle name="Standard 11 2 3 2 3 3 2 2 4" xfId="35391" xr:uid="{00000000-0005-0000-0000-000055210000}"/>
    <cellStyle name="Standard 11 2 3 2 3 3 2 3" xfId="18447" xr:uid="{00000000-0005-0000-0000-000056210000}"/>
    <cellStyle name="Standard 11 2 3 2 3 3 2 3 2" xfId="52335" xr:uid="{00000000-0005-0000-0000-000057210000}"/>
    <cellStyle name="Standard 11 2 3 2 3 3 2 4" xfId="41039" xr:uid="{00000000-0005-0000-0000-000058210000}"/>
    <cellStyle name="Standard 11 2 3 2 3 3 2 5" xfId="29743" xr:uid="{00000000-0005-0000-0000-000059210000}"/>
    <cellStyle name="Standard 11 2 3 2 3 3 3" xfId="9975" xr:uid="{00000000-0005-0000-0000-00005A210000}"/>
    <cellStyle name="Standard 11 2 3 2 3 3 3 2" xfId="21271" xr:uid="{00000000-0005-0000-0000-00005B210000}"/>
    <cellStyle name="Standard 11 2 3 2 3 3 3 2 2" xfId="55159" xr:uid="{00000000-0005-0000-0000-00005C210000}"/>
    <cellStyle name="Standard 11 2 3 2 3 3 3 3" xfId="43863" xr:uid="{00000000-0005-0000-0000-00005D210000}"/>
    <cellStyle name="Standard 11 2 3 2 3 3 3 4" xfId="32567" xr:uid="{00000000-0005-0000-0000-00005E210000}"/>
    <cellStyle name="Standard 11 2 3 2 3 3 4" xfId="15623" xr:uid="{00000000-0005-0000-0000-00005F210000}"/>
    <cellStyle name="Standard 11 2 3 2 3 3 4 2" xfId="49511" xr:uid="{00000000-0005-0000-0000-000060210000}"/>
    <cellStyle name="Standard 11 2 3 2 3 3 5" xfId="38215" xr:uid="{00000000-0005-0000-0000-000061210000}"/>
    <cellStyle name="Standard 11 2 3 2 3 3 6" xfId="26919" xr:uid="{00000000-0005-0000-0000-000062210000}"/>
    <cellStyle name="Standard 11 2 3 2 3 4" xfId="6169" xr:uid="{00000000-0005-0000-0000-000063210000}"/>
    <cellStyle name="Standard 11 2 3 2 3 4 2" xfId="11819" xr:uid="{00000000-0005-0000-0000-000064210000}"/>
    <cellStyle name="Standard 11 2 3 2 3 4 2 2" xfId="23115" xr:uid="{00000000-0005-0000-0000-000065210000}"/>
    <cellStyle name="Standard 11 2 3 2 3 4 2 2 2" xfId="57003" xr:uid="{00000000-0005-0000-0000-000066210000}"/>
    <cellStyle name="Standard 11 2 3 2 3 4 2 3" xfId="45707" xr:uid="{00000000-0005-0000-0000-000067210000}"/>
    <cellStyle name="Standard 11 2 3 2 3 4 2 4" xfId="34411" xr:uid="{00000000-0005-0000-0000-000068210000}"/>
    <cellStyle name="Standard 11 2 3 2 3 4 3" xfId="17467" xr:uid="{00000000-0005-0000-0000-000069210000}"/>
    <cellStyle name="Standard 11 2 3 2 3 4 3 2" xfId="51355" xr:uid="{00000000-0005-0000-0000-00006A210000}"/>
    <cellStyle name="Standard 11 2 3 2 3 4 4" xfId="40059" xr:uid="{00000000-0005-0000-0000-00006B210000}"/>
    <cellStyle name="Standard 11 2 3 2 3 4 5" xfId="28763" xr:uid="{00000000-0005-0000-0000-00006C210000}"/>
    <cellStyle name="Standard 11 2 3 2 3 5" xfId="8995" xr:uid="{00000000-0005-0000-0000-00006D210000}"/>
    <cellStyle name="Standard 11 2 3 2 3 5 2" xfId="20291" xr:uid="{00000000-0005-0000-0000-00006E210000}"/>
    <cellStyle name="Standard 11 2 3 2 3 5 2 2" xfId="54179" xr:uid="{00000000-0005-0000-0000-00006F210000}"/>
    <cellStyle name="Standard 11 2 3 2 3 5 3" xfId="42883" xr:uid="{00000000-0005-0000-0000-000070210000}"/>
    <cellStyle name="Standard 11 2 3 2 3 5 4" xfId="31587" xr:uid="{00000000-0005-0000-0000-000071210000}"/>
    <cellStyle name="Standard 11 2 3 2 3 6" xfId="14643" xr:uid="{00000000-0005-0000-0000-000072210000}"/>
    <cellStyle name="Standard 11 2 3 2 3 6 2" xfId="48531" xr:uid="{00000000-0005-0000-0000-000073210000}"/>
    <cellStyle name="Standard 11 2 3 2 3 7" xfId="37235" xr:uid="{00000000-0005-0000-0000-000074210000}"/>
    <cellStyle name="Standard 11 2 3 2 3 8" xfId="25939" xr:uid="{00000000-0005-0000-0000-000075210000}"/>
    <cellStyle name="Standard 11 2 3 2 4" xfId="3900" xr:uid="{00000000-0005-0000-0000-000076210000}"/>
    <cellStyle name="Standard 11 2 3 2 4 2" xfId="7011" xr:uid="{00000000-0005-0000-0000-000077210000}"/>
    <cellStyle name="Standard 11 2 3 2 4 2 2" xfId="12660" xr:uid="{00000000-0005-0000-0000-000078210000}"/>
    <cellStyle name="Standard 11 2 3 2 4 2 2 2" xfId="23956" xr:uid="{00000000-0005-0000-0000-000079210000}"/>
    <cellStyle name="Standard 11 2 3 2 4 2 2 2 2" xfId="57844" xr:uid="{00000000-0005-0000-0000-00007A210000}"/>
    <cellStyle name="Standard 11 2 3 2 4 2 2 3" xfId="46548" xr:uid="{00000000-0005-0000-0000-00007B210000}"/>
    <cellStyle name="Standard 11 2 3 2 4 2 2 4" xfId="35252" xr:uid="{00000000-0005-0000-0000-00007C210000}"/>
    <cellStyle name="Standard 11 2 3 2 4 2 3" xfId="18308" xr:uid="{00000000-0005-0000-0000-00007D210000}"/>
    <cellStyle name="Standard 11 2 3 2 4 2 3 2" xfId="52196" xr:uid="{00000000-0005-0000-0000-00007E210000}"/>
    <cellStyle name="Standard 11 2 3 2 4 2 4" xfId="40900" xr:uid="{00000000-0005-0000-0000-00007F210000}"/>
    <cellStyle name="Standard 11 2 3 2 4 2 5" xfId="29604" xr:uid="{00000000-0005-0000-0000-000080210000}"/>
    <cellStyle name="Standard 11 2 3 2 4 3" xfId="9836" xr:uid="{00000000-0005-0000-0000-000081210000}"/>
    <cellStyle name="Standard 11 2 3 2 4 3 2" xfId="21132" xr:uid="{00000000-0005-0000-0000-000082210000}"/>
    <cellStyle name="Standard 11 2 3 2 4 3 2 2" xfId="55020" xr:uid="{00000000-0005-0000-0000-000083210000}"/>
    <cellStyle name="Standard 11 2 3 2 4 3 3" xfId="43724" xr:uid="{00000000-0005-0000-0000-000084210000}"/>
    <cellStyle name="Standard 11 2 3 2 4 3 4" xfId="32428" xr:uid="{00000000-0005-0000-0000-000085210000}"/>
    <cellStyle name="Standard 11 2 3 2 4 4" xfId="15484" xr:uid="{00000000-0005-0000-0000-000086210000}"/>
    <cellStyle name="Standard 11 2 3 2 4 4 2" xfId="49372" xr:uid="{00000000-0005-0000-0000-000087210000}"/>
    <cellStyle name="Standard 11 2 3 2 4 5" xfId="38076" xr:uid="{00000000-0005-0000-0000-000088210000}"/>
    <cellStyle name="Standard 11 2 3 2 4 6" xfId="26780" xr:uid="{00000000-0005-0000-0000-000089210000}"/>
    <cellStyle name="Standard 11 2 3 2 5" xfId="4958" xr:uid="{00000000-0005-0000-0000-00008A210000}"/>
    <cellStyle name="Standard 11 2 3 2 5 2" xfId="7784" xr:uid="{00000000-0005-0000-0000-00008B210000}"/>
    <cellStyle name="Standard 11 2 3 2 5 2 2" xfId="13433" xr:uid="{00000000-0005-0000-0000-00008C210000}"/>
    <cellStyle name="Standard 11 2 3 2 5 2 2 2" xfId="24729" xr:uid="{00000000-0005-0000-0000-00008D210000}"/>
    <cellStyle name="Standard 11 2 3 2 5 2 2 2 2" xfId="58617" xr:uid="{00000000-0005-0000-0000-00008E210000}"/>
    <cellStyle name="Standard 11 2 3 2 5 2 2 3" xfId="47321" xr:uid="{00000000-0005-0000-0000-00008F210000}"/>
    <cellStyle name="Standard 11 2 3 2 5 2 2 4" xfId="36025" xr:uid="{00000000-0005-0000-0000-000090210000}"/>
    <cellStyle name="Standard 11 2 3 2 5 2 3" xfId="19081" xr:uid="{00000000-0005-0000-0000-000091210000}"/>
    <cellStyle name="Standard 11 2 3 2 5 2 3 2" xfId="52969" xr:uid="{00000000-0005-0000-0000-000092210000}"/>
    <cellStyle name="Standard 11 2 3 2 5 2 4" xfId="41673" xr:uid="{00000000-0005-0000-0000-000093210000}"/>
    <cellStyle name="Standard 11 2 3 2 5 2 5" xfId="30377" xr:uid="{00000000-0005-0000-0000-000094210000}"/>
    <cellStyle name="Standard 11 2 3 2 5 3" xfId="10609" xr:uid="{00000000-0005-0000-0000-000095210000}"/>
    <cellStyle name="Standard 11 2 3 2 5 3 2" xfId="21905" xr:uid="{00000000-0005-0000-0000-000096210000}"/>
    <cellStyle name="Standard 11 2 3 2 5 3 2 2" xfId="55793" xr:uid="{00000000-0005-0000-0000-000097210000}"/>
    <cellStyle name="Standard 11 2 3 2 5 3 3" xfId="44497" xr:uid="{00000000-0005-0000-0000-000098210000}"/>
    <cellStyle name="Standard 11 2 3 2 5 3 4" xfId="33201" xr:uid="{00000000-0005-0000-0000-000099210000}"/>
    <cellStyle name="Standard 11 2 3 2 5 4" xfId="16257" xr:uid="{00000000-0005-0000-0000-00009A210000}"/>
    <cellStyle name="Standard 11 2 3 2 5 4 2" xfId="50145" xr:uid="{00000000-0005-0000-0000-00009B210000}"/>
    <cellStyle name="Standard 11 2 3 2 5 5" xfId="38849" xr:uid="{00000000-0005-0000-0000-00009C210000}"/>
    <cellStyle name="Standard 11 2 3 2 5 6" xfId="27553" xr:uid="{00000000-0005-0000-0000-00009D210000}"/>
    <cellStyle name="Standard 11 2 3 2 6" xfId="3607" xr:uid="{00000000-0005-0000-0000-00009E210000}"/>
    <cellStyle name="Standard 11 2 3 2 6 2" xfId="6720" xr:uid="{00000000-0005-0000-0000-00009F210000}"/>
    <cellStyle name="Standard 11 2 3 2 6 2 2" xfId="12369" xr:uid="{00000000-0005-0000-0000-0000A0210000}"/>
    <cellStyle name="Standard 11 2 3 2 6 2 2 2" xfId="23665" xr:uid="{00000000-0005-0000-0000-0000A1210000}"/>
    <cellStyle name="Standard 11 2 3 2 6 2 2 2 2" xfId="57553" xr:uid="{00000000-0005-0000-0000-0000A2210000}"/>
    <cellStyle name="Standard 11 2 3 2 6 2 2 3" xfId="46257" xr:uid="{00000000-0005-0000-0000-0000A3210000}"/>
    <cellStyle name="Standard 11 2 3 2 6 2 2 4" xfId="34961" xr:uid="{00000000-0005-0000-0000-0000A4210000}"/>
    <cellStyle name="Standard 11 2 3 2 6 2 3" xfId="18017" xr:uid="{00000000-0005-0000-0000-0000A5210000}"/>
    <cellStyle name="Standard 11 2 3 2 6 2 3 2" xfId="51905" xr:uid="{00000000-0005-0000-0000-0000A6210000}"/>
    <cellStyle name="Standard 11 2 3 2 6 2 4" xfId="40609" xr:uid="{00000000-0005-0000-0000-0000A7210000}"/>
    <cellStyle name="Standard 11 2 3 2 6 2 5" xfId="29313" xr:uid="{00000000-0005-0000-0000-0000A8210000}"/>
    <cellStyle name="Standard 11 2 3 2 6 3" xfId="9545" xr:uid="{00000000-0005-0000-0000-0000A9210000}"/>
    <cellStyle name="Standard 11 2 3 2 6 3 2" xfId="20841" xr:uid="{00000000-0005-0000-0000-0000AA210000}"/>
    <cellStyle name="Standard 11 2 3 2 6 3 2 2" xfId="54729" xr:uid="{00000000-0005-0000-0000-0000AB210000}"/>
    <cellStyle name="Standard 11 2 3 2 6 3 3" xfId="43433" xr:uid="{00000000-0005-0000-0000-0000AC210000}"/>
    <cellStyle name="Standard 11 2 3 2 6 3 4" xfId="32137" xr:uid="{00000000-0005-0000-0000-0000AD210000}"/>
    <cellStyle name="Standard 11 2 3 2 6 4" xfId="15193" xr:uid="{00000000-0005-0000-0000-0000AE210000}"/>
    <cellStyle name="Standard 11 2 3 2 6 4 2" xfId="49081" xr:uid="{00000000-0005-0000-0000-0000AF210000}"/>
    <cellStyle name="Standard 11 2 3 2 6 5" xfId="37785" xr:uid="{00000000-0005-0000-0000-0000B0210000}"/>
    <cellStyle name="Standard 11 2 3 2 6 6" xfId="26489" xr:uid="{00000000-0005-0000-0000-0000B1210000}"/>
    <cellStyle name="Standard 11 2 3 2 7" xfId="5669" xr:uid="{00000000-0005-0000-0000-0000B2210000}"/>
    <cellStyle name="Standard 11 2 3 2 7 2" xfId="11319" xr:uid="{00000000-0005-0000-0000-0000B3210000}"/>
    <cellStyle name="Standard 11 2 3 2 7 2 2" xfId="22615" xr:uid="{00000000-0005-0000-0000-0000B4210000}"/>
    <cellStyle name="Standard 11 2 3 2 7 2 2 2" xfId="56503" xr:uid="{00000000-0005-0000-0000-0000B5210000}"/>
    <cellStyle name="Standard 11 2 3 2 7 2 3" xfId="45207" xr:uid="{00000000-0005-0000-0000-0000B6210000}"/>
    <cellStyle name="Standard 11 2 3 2 7 2 4" xfId="33911" xr:uid="{00000000-0005-0000-0000-0000B7210000}"/>
    <cellStyle name="Standard 11 2 3 2 7 3" xfId="16967" xr:uid="{00000000-0005-0000-0000-0000B8210000}"/>
    <cellStyle name="Standard 11 2 3 2 7 3 2" xfId="50855" xr:uid="{00000000-0005-0000-0000-0000B9210000}"/>
    <cellStyle name="Standard 11 2 3 2 7 4" xfId="39559" xr:uid="{00000000-0005-0000-0000-0000BA210000}"/>
    <cellStyle name="Standard 11 2 3 2 7 5" xfId="28263" xr:uid="{00000000-0005-0000-0000-0000BB210000}"/>
    <cellStyle name="Standard 11 2 3 2 8" xfId="8495" xr:uid="{00000000-0005-0000-0000-0000BC210000}"/>
    <cellStyle name="Standard 11 2 3 2 8 2" xfId="19791" xr:uid="{00000000-0005-0000-0000-0000BD210000}"/>
    <cellStyle name="Standard 11 2 3 2 8 2 2" xfId="53679" xr:uid="{00000000-0005-0000-0000-0000BE210000}"/>
    <cellStyle name="Standard 11 2 3 2 8 3" xfId="42383" xr:uid="{00000000-0005-0000-0000-0000BF210000}"/>
    <cellStyle name="Standard 11 2 3 2 8 4" xfId="31087" xr:uid="{00000000-0005-0000-0000-0000C0210000}"/>
    <cellStyle name="Standard 11 2 3 2 9" xfId="14143" xr:uid="{00000000-0005-0000-0000-0000C1210000}"/>
    <cellStyle name="Standard 11 2 3 2 9 2" xfId="48031" xr:uid="{00000000-0005-0000-0000-0000C2210000}"/>
    <cellStyle name="Standard 11 2 3 3" xfId="2654" xr:uid="{00000000-0005-0000-0000-0000C3210000}"/>
    <cellStyle name="Standard 11 2 3 3 2" xfId="3156" xr:uid="{00000000-0005-0000-0000-0000C4210000}"/>
    <cellStyle name="Standard 11 2 3 3 2 2" xfId="5060" xr:uid="{00000000-0005-0000-0000-0000C5210000}"/>
    <cellStyle name="Standard 11 2 3 3 2 2 2" xfId="7886" xr:uid="{00000000-0005-0000-0000-0000C6210000}"/>
    <cellStyle name="Standard 11 2 3 3 2 2 2 2" xfId="13535" xr:uid="{00000000-0005-0000-0000-0000C7210000}"/>
    <cellStyle name="Standard 11 2 3 3 2 2 2 2 2" xfId="24831" xr:uid="{00000000-0005-0000-0000-0000C8210000}"/>
    <cellStyle name="Standard 11 2 3 3 2 2 2 2 2 2" xfId="58719" xr:uid="{00000000-0005-0000-0000-0000C9210000}"/>
    <cellStyle name="Standard 11 2 3 3 2 2 2 2 3" xfId="47423" xr:uid="{00000000-0005-0000-0000-0000CA210000}"/>
    <cellStyle name="Standard 11 2 3 3 2 2 2 2 4" xfId="36127" xr:uid="{00000000-0005-0000-0000-0000CB210000}"/>
    <cellStyle name="Standard 11 2 3 3 2 2 2 3" xfId="19183" xr:uid="{00000000-0005-0000-0000-0000CC210000}"/>
    <cellStyle name="Standard 11 2 3 3 2 2 2 3 2" xfId="53071" xr:uid="{00000000-0005-0000-0000-0000CD210000}"/>
    <cellStyle name="Standard 11 2 3 3 2 2 2 4" xfId="41775" xr:uid="{00000000-0005-0000-0000-0000CE210000}"/>
    <cellStyle name="Standard 11 2 3 3 2 2 2 5" xfId="30479" xr:uid="{00000000-0005-0000-0000-0000CF210000}"/>
    <cellStyle name="Standard 11 2 3 3 2 2 3" xfId="10711" xr:uid="{00000000-0005-0000-0000-0000D0210000}"/>
    <cellStyle name="Standard 11 2 3 3 2 2 3 2" xfId="22007" xr:uid="{00000000-0005-0000-0000-0000D1210000}"/>
    <cellStyle name="Standard 11 2 3 3 2 2 3 2 2" xfId="55895" xr:uid="{00000000-0005-0000-0000-0000D2210000}"/>
    <cellStyle name="Standard 11 2 3 3 2 2 3 3" xfId="44599" xr:uid="{00000000-0005-0000-0000-0000D3210000}"/>
    <cellStyle name="Standard 11 2 3 3 2 2 3 4" xfId="33303" xr:uid="{00000000-0005-0000-0000-0000D4210000}"/>
    <cellStyle name="Standard 11 2 3 3 2 2 4" xfId="16359" xr:uid="{00000000-0005-0000-0000-0000D5210000}"/>
    <cellStyle name="Standard 11 2 3 3 2 2 4 2" xfId="50247" xr:uid="{00000000-0005-0000-0000-0000D6210000}"/>
    <cellStyle name="Standard 11 2 3 3 2 2 5" xfId="38951" xr:uid="{00000000-0005-0000-0000-0000D7210000}"/>
    <cellStyle name="Standard 11 2 3 3 2 2 6" xfId="27655" xr:uid="{00000000-0005-0000-0000-0000D8210000}"/>
    <cellStyle name="Standard 11 2 3 3 2 3" xfId="6284" xr:uid="{00000000-0005-0000-0000-0000D9210000}"/>
    <cellStyle name="Standard 11 2 3 3 2 3 2" xfId="11934" xr:uid="{00000000-0005-0000-0000-0000DA210000}"/>
    <cellStyle name="Standard 11 2 3 3 2 3 2 2" xfId="23230" xr:uid="{00000000-0005-0000-0000-0000DB210000}"/>
    <cellStyle name="Standard 11 2 3 3 2 3 2 2 2" xfId="57118" xr:uid="{00000000-0005-0000-0000-0000DC210000}"/>
    <cellStyle name="Standard 11 2 3 3 2 3 2 3" xfId="45822" xr:uid="{00000000-0005-0000-0000-0000DD210000}"/>
    <cellStyle name="Standard 11 2 3 3 2 3 2 4" xfId="34526" xr:uid="{00000000-0005-0000-0000-0000DE210000}"/>
    <cellStyle name="Standard 11 2 3 3 2 3 3" xfId="17582" xr:uid="{00000000-0005-0000-0000-0000DF210000}"/>
    <cellStyle name="Standard 11 2 3 3 2 3 3 2" xfId="51470" xr:uid="{00000000-0005-0000-0000-0000E0210000}"/>
    <cellStyle name="Standard 11 2 3 3 2 3 4" xfId="40174" xr:uid="{00000000-0005-0000-0000-0000E1210000}"/>
    <cellStyle name="Standard 11 2 3 3 2 3 5" xfId="28878" xr:uid="{00000000-0005-0000-0000-0000E2210000}"/>
    <cellStyle name="Standard 11 2 3 3 2 4" xfId="9110" xr:uid="{00000000-0005-0000-0000-0000E3210000}"/>
    <cellStyle name="Standard 11 2 3 3 2 4 2" xfId="20406" xr:uid="{00000000-0005-0000-0000-0000E4210000}"/>
    <cellStyle name="Standard 11 2 3 3 2 4 2 2" xfId="54294" xr:uid="{00000000-0005-0000-0000-0000E5210000}"/>
    <cellStyle name="Standard 11 2 3 3 2 4 3" xfId="42998" xr:uid="{00000000-0005-0000-0000-0000E6210000}"/>
    <cellStyle name="Standard 11 2 3 3 2 4 4" xfId="31702" xr:uid="{00000000-0005-0000-0000-0000E7210000}"/>
    <cellStyle name="Standard 11 2 3 3 2 5" xfId="14758" xr:uid="{00000000-0005-0000-0000-0000E8210000}"/>
    <cellStyle name="Standard 11 2 3 3 2 5 2" xfId="48646" xr:uid="{00000000-0005-0000-0000-0000E9210000}"/>
    <cellStyle name="Standard 11 2 3 3 2 6" xfId="37350" xr:uid="{00000000-0005-0000-0000-0000EA210000}"/>
    <cellStyle name="Standard 11 2 3 3 2 7" xfId="26054" xr:uid="{00000000-0005-0000-0000-0000EB210000}"/>
    <cellStyle name="Standard 11 2 3 3 3" xfId="4263" xr:uid="{00000000-0005-0000-0000-0000EC210000}"/>
    <cellStyle name="Standard 11 2 3 3 3 2" xfId="7152" xr:uid="{00000000-0005-0000-0000-0000ED210000}"/>
    <cellStyle name="Standard 11 2 3 3 3 2 2" xfId="12801" xr:uid="{00000000-0005-0000-0000-0000EE210000}"/>
    <cellStyle name="Standard 11 2 3 3 3 2 2 2" xfId="24097" xr:uid="{00000000-0005-0000-0000-0000EF210000}"/>
    <cellStyle name="Standard 11 2 3 3 3 2 2 2 2" xfId="57985" xr:uid="{00000000-0005-0000-0000-0000F0210000}"/>
    <cellStyle name="Standard 11 2 3 3 3 2 2 3" xfId="46689" xr:uid="{00000000-0005-0000-0000-0000F1210000}"/>
    <cellStyle name="Standard 11 2 3 3 3 2 2 4" xfId="35393" xr:uid="{00000000-0005-0000-0000-0000F2210000}"/>
    <cellStyle name="Standard 11 2 3 3 3 2 3" xfId="18449" xr:uid="{00000000-0005-0000-0000-0000F3210000}"/>
    <cellStyle name="Standard 11 2 3 3 3 2 3 2" xfId="52337" xr:uid="{00000000-0005-0000-0000-0000F4210000}"/>
    <cellStyle name="Standard 11 2 3 3 3 2 4" xfId="41041" xr:uid="{00000000-0005-0000-0000-0000F5210000}"/>
    <cellStyle name="Standard 11 2 3 3 3 2 5" xfId="29745" xr:uid="{00000000-0005-0000-0000-0000F6210000}"/>
    <cellStyle name="Standard 11 2 3 3 3 3" xfId="9977" xr:uid="{00000000-0005-0000-0000-0000F7210000}"/>
    <cellStyle name="Standard 11 2 3 3 3 3 2" xfId="21273" xr:uid="{00000000-0005-0000-0000-0000F8210000}"/>
    <cellStyle name="Standard 11 2 3 3 3 3 2 2" xfId="55161" xr:uid="{00000000-0005-0000-0000-0000F9210000}"/>
    <cellStyle name="Standard 11 2 3 3 3 3 3" xfId="43865" xr:uid="{00000000-0005-0000-0000-0000FA210000}"/>
    <cellStyle name="Standard 11 2 3 3 3 3 4" xfId="32569" xr:uid="{00000000-0005-0000-0000-0000FB210000}"/>
    <cellStyle name="Standard 11 2 3 3 3 4" xfId="15625" xr:uid="{00000000-0005-0000-0000-0000FC210000}"/>
    <cellStyle name="Standard 11 2 3 3 3 4 2" xfId="49513" xr:uid="{00000000-0005-0000-0000-0000FD210000}"/>
    <cellStyle name="Standard 11 2 3 3 3 5" xfId="38217" xr:uid="{00000000-0005-0000-0000-0000FE210000}"/>
    <cellStyle name="Standard 11 2 3 3 3 6" xfId="26921" xr:uid="{00000000-0005-0000-0000-0000FF210000}"/>
    <cellStyle name="Standard 11 2 3 3 4" xfId="5784" xr:uid="{00000000-0005-0000-0000-000000220000}"/>
    <cellStyle name="Standard 11 2 3 3 4 2" xfId="11434" xr:uid="{00000000-0005-0000-0000-000001220000}"/>
    <cellStyle name="Standard 11 2 3 3 4 2 2" xfId="22730" xr:uid="{00000000-0005-0000-0000-000002220000}"/>
    <cellStyle name="Standard 11 2 3 3 4 2 2 2" xfId="56618" xr:uid="{00000000-0005-0000-0000-000003220000}"/>
    <cellStyle name="Standard 11 2 3 3 4 2 3" xfId="45322" xr:uid="{00000000-0005-0000-0000-000004220000}"/>
    <cellStyle name="Standard 11 2 3 3 4 2 4" xfId="34026" xr:uid="{00000000-0005-0000-0000-000005220000}"/>
    <cellStyle name="Standard 11 2 3 3 4 3" xfId="17082" xr:uid="{00000000-0005-0000-0000-000006220000}"/>
    <cellStyle name="Standard 11 2 3 3 4 3 2" xfId="50970" xr:uid="{00000000-0005-0000-0000-000007220000}"/>
    <cellStyle name="Standard 11 2 3 3 4 4" xfId="39674" xr:uid="{00000000-0005-0000-0000-000008220000}"/>
    <cellStyle name="Standard 11 2 3 3 4 5" xfId="28378" xr:uid="{00000000-0005-0000-0000-000009220000}"/>
    <cellStyle name="Standard 11 2 3 3 5" xfId="8610" xr:uid="{00000000-0005-0000-0000-00000A220000}"/>
    <cellStyle name="Standard 11 2 3 3 5 2" xfId="19906" xr:uid="{00000000-0005-0000-0000-00000B220000}"/>
    <cellStyle name="Standard 11 2 3 3 5 2 2" xfId="53794" xr:uid="{00000000-0005-0000-0000-00000C220000}"/>
    <cellStyle name="Standard 11 2 3 3 5 3" xfId="42498" xr:uid="{00000000-0005-0000-0000-00000D220000}"/>
    <cellStyle name="Standard 11 2 3 3 5 4" xfId="31202" xr:uid="{00000000-0005-0000-0000-00000E220000}"/>
    <cellStyle name="Standard 11 2 3 3 6" xfId="14258" xr:uid="{00000000-0005-0000-0000-00000F220000}"/>
    <cellStyle name="Standard 11 2 3 3 6 2" xfId="48146" xr:uid="{00000000-0005-0000-0000-000010220000}"/>
    <cellStyle name="Standard 11 2 3 3 7" xfId="36850" xr:uid="{00000000-0005-0000-0000-000011220000}"/>
    <cellStyle name="Standard 11 2 3 3 8" xfId="25554" xr:uid="{00000000-0005-0000-0000-000012220000}"/>
    <cellStyle name="Standard 11 2 3 4" xfId="2908" xr:uid="{00000000-0005-0000-0000-000013220000}"/>
    <cellStyle name="Standard 11 2 3 4 2" xfId="5057" xr:uid="{00000000-0005-0000-0000-000014220000}"/>
    <cellStyle name="Standard 11 2 3 4 2 2" xfId="7883" xr:uid="{00000000-0005-0000-0000-000015220000}"/>
    <cellStyle name="Standard 11 2 3 4 2 2 2" xfId="13532" xr:uid="{00000000-0005-0000-0000-000016220000}"/>
    <cellStyle name="Standard 11 2 3 4 2 2 2 2" xfId="24828" xr:uid="{00000000-0005-0000-0000-000017220000}"/>
    <cellStyle name="Standard 11 2 3 4 2 2 2 2 2" xfId="58716" xr:uid="{00000000-0005-0000-0000-000018220000}"/>
    <cellStyle name="Standard 11 2 3 4 2 2 2 3" xfId="47420" xr:uid="{00000000-0005-0000-0000-000019220000}"/>
    <cellStyle name="Standard 11 2 3 4 2 2 2 4" xfId="36124" xr:uid="{00000000-0005-0000-0000-00001A220000}"/>
    <cellStyle name="Standard 11 2 3 4 2 2 3" xfId="19180" xr:uid="{00000000-0005-0000-0000-00001B220000}"/>
    <cellStyle name="Standard 11 2 3 4 2 2 3 2" xfId="53068" xr:uid="{00000000-0005-0000-0000-00001C220000}"/>
    <cellStyle name="Standard 11 2 3 4 2 2 4" xfId="41772" xr:uid="{00000000-0005-0000-0000-00001D220000}"/>
    <cellStyle name="Standard 11 2 3 4 2 2 5" xfId="30476" xr:uid="{00000000-0005-0000-0000-00001E220000}"/>
    <cellStyle name="Standard 11 2 3 4 2 3" xfId="10708" xr:uid="{00000000-0005-0000-0000-00001F220000}"/>
    <cellStyle name="Standard 11 2 3 4 2 3 2" xfId="22004" xr:uid="{00000000-0005-0000-0000-000020220000}"/>
    <cellStyle name="Standard 11 2 3 4 2 3 2 2" xfId="55892" xr:uid="{00000000-0005-0000-0000-000021220000}"/>
    <cellStyle name="Standard 11 2 3 4 2 3 3" xfId="44596" xr:uid="{00000000-0005-0000-0000-000022220000}"/>
    <cellStyle name="Standard 11 2 3 4 2 3 4" xfId="33300" xr:uid="{00000000-0005-0000-0000-000023220000}"/>
    <cellStyle name="Standard 11 2 3 4 2 4" xfId="16356" xr:uid="{00000000-0005-0000-0000-000024220000}"/>
    <cellStyle name="Standard 11 2 3 4 2 4 2" xfId="50244" xr:uid="{00000000-0005-0000-0000-000025220000}"/>
    <cellStyle name="Standard 11 2 3 4 2 5" xfId="38948" xr:uid="{00000000-0005-0000-0000-000026220000}"/>
    <cellStyle name="Standard 11 2 3 4 2 6" xfId="27652" xr:uid="{00000000-0005-0000-0000-000027220000}"/>
    <cellStyle name="Standard 11 2 3 4 3" xfId="4260" xr:uid="{00000000-0005-0000-0000-000028220000}"/>
    <cellStyle name="Standard 11 2 3 4 3 2" xfId="7149" xr:uid="{00000000-0005-0000-0000-000029220000}"/>
    <cellStyle name="Standard 11 2 3 4 3 2 2" xfId="12798" xr:uid="{00000000-0005-0000-0000-00002A220000}"/>
    <cellStyle name="Standard 11 2 3 4 3 2 2 2" xfId="24094" xr:uid="{00000000-0005-0000-0000-00002B220000}"/>
    <cellStyle name="Standard 11 2 3 4 3 2 2 2 2" xfId="57982" xr:uid="{00000000-0005-0000-0000-00002C220000}"/>
    <cellStyle name="Standard 11 2 3 4 3 2 2 3" xfId="46686" xr:uid="{00000000-0005-0000-0000-00002D220000}"/>
    <cellStyle name="Standard 11 2 3 4 3 2 2 4" xfId="35390" xr:uid="{00000000-0005-0000-0000-00002E220000}"/>
    <cellStyle name="Standard 11 2 3 4 3 2 3" xfId="18446" xr:uid="{00000000-0005-0000-0000-00002F220000}"/>
    <cellStyle name="Standard 11 2 3 4 3 2 3 2" xfId="52334" xr:uid="{00000000-0005-0000-0000-000030220000}"/>
    <cellStyle name="Standard 11 2 3 4 3 2 4" xfId="41038" xr:uid="{00000000-0005-0000-0000-000031220000}"/>
    <cellStyle name="Standard 11 2 3 4 3 2 5" xfId="29742" xr:uid="{00000000-0005-0000-0000-000032220000}"/>
    <cellStyle name="Standard 11 2 3 4 3 3" xfId="9974" xr:uid="{00000000-0005-0000-0000-000033220000}"/>
    <cellStyle name="Standard 11 2 3 4 3 3 2" xfId="21270" xr:uid="{00000000-0005-0000-0000-000034220000}"/>
    <cellStyle name="Standard 11 2 3 4 3 3 2 2" xfId="55158" xr:uid="{00000000-0005-0000-0000-000035220000}"/>
    <cellStyle name="Standard 11 2 3 4 3 3 3" xfId="43862" xr:uid="{00000000-0005-0000-0000-000036220000}"/>
    <cellStyle name="Standard 11 2 3 4 3 3 4" xfId="32566" xr:uid="{00000000-0005-0000-0000-000037220000}"/>
    <cellStyle name="Standard 11 2 3 4 3 4" xfId="15622" xr:uid="{00000000-0005-0000-0000-000038220000}"/>
    <cellStyle name="Standard 11 2 3 4 3 4 2" xfId="49510" xr:uid="{00000000-0005-0000-0000-000039220000}"/>
    <cellStyle name="Standard 11 2 3 4 3 5" xfId="38214" xr:uid="{00000000-0005-0000-0000-00003A220000}"/>
    <cellStyle name="Standard 11 2 3 4 3 6" xfId="26918" xr:uid="{00000000-0005-0000-0000-00003B220000}"/>
    <cellStyle name="Standard 11 2 3 4 4" xfId="6036" xr:uid="{00000000-0005-0000-0000-00003C220000}"/>
    <cellStyle name="Standard 11 2 3 4 4 2" xfId="11686" xr:uid="{00000000-0005-0000-0000-00003D220000}"/>
    <cellStyle name="Standard 11 2 3 4 4 2 2" xfId="22982" xr:uid="{00000000-0005-0000-0000-00003E220000}"/>
    <cellStyle name="Standard 11 2 3 4 4 2 2 2" xfId="56870" xr:uid="{00000000-0005-0000-0000-00003F220000}"/>
    <cellStyle name="Standard 11 2 3 4 4 2 3" xfId="45574" xr:uid="{00000000-0005-0000-0000-000040220000}"/>
    <cellStyle name="Standard 11 2 3 4 4 2 4" xfId="34278" xr:uid="{00000000-0005-0000-0000-000041220000}"/>
    <cellStyle name="Standard 11 2 3 4 4 3" xfId="17334" xr:uid="{00000000-0005-0000-0000-000042220000}"/>
    <cellStyle name="Standard 11 2 3 4 4 3 2" xfId="51222" xr:uid="{00000000-0005-0000-0000-000043220000}"/>
    <cellStyle name="Standard 11 2 3 4 4 4" xfId="39926" xr:uid="{00000000-0005-0000-0000-000044220000}"/>
    <cellStyle name="Standard 11 2 3 4 4 5" xfId="28630" xr:uid="{00000000-0005-0000-0000-000045220000}"/>
    <cellStyle name="Standard 11 2 3 4 5" xfId="8862" xr:uid="{00000000-0005-0000-0000-000046220000}"/>
    <cellStyle name="Standard 11 2 3 4 5 2" xfId="20158" xr:uid="{00000000-0005-0000-0000-000047220000}"/>
    <cellStyle name="Standard 11 2 3 4 5 2 2" xfId="54046" xr:uid="{00000000-0005-0000-0000-000048220000}"/>
    <cellStyle name="Standard 11 2 3 4 5 3" xfId="42750" xr:uid="{00000000-0005-0000-0000-000049220000}"/>
    <cellStyle name="Standard 11 2 3 4 5 4" xfId="31454" xr:uid="{00000000-0005-0000-0000-00004A220000}"/>
    <cellStyle name="Standard 11 2 3 4 6" xfId="14510" xr:uid="{00000000-0005-0000-0000-00004B220000}"/>
    <cellStyle name="Standard 11 2 3 4 6 2" xfId="48398" xr:uid="{00000000-0005-0000-0000-00004C220000}"/>
    <cellStyle name="Standard 11 2 3 4 7" xfId="37102" xr:uid="{00000000-0005-0000-0000-00004D220000}"/>
    <cellStyle name="Standard 11 2 3 4 8" xfId="25806" xr:uid="{00000000-0005-0000-0000-00004E220000}"/>
    <cellStyle name="Standard 11 2 3 5" xfId="3790" xr:uid="{00000000-0005-0000-0000-00004F220000}"/>
    <cellStyle name="Standard 11 2 3 5 2" xfId="6901" xr:uid="{00000000-0005-0000-0000-000050220000}"/>
    <cellStyle name="Standard 11 2 3 5 2 2" xfId="12550" xr:uid="{00000000-0005-0000-0000-000051220000}"/>
    <cellStyle name="Standard 11 2 3 5 2 2 2" xfId="23846" xr:uid="{00000000-0005-0000-0000-000052220000}"/>
    <cellStyle name="Standard 11 2 3 5 2 2 2 2" xfId="57734" xr:uid="{00000000-0005-0000-0000-000053220000}"/>
    <cellStyle name="Standard 11 2 3 5 2 2 3" xfId="46438" xr:uid="{00000000-0005-0000-0000-000054220000}"/>
    <cellStyle name="Standard 11 2 3 5 2 2 4" xfId="35142" xr:uid="{00000000-0005-0000-0000-000055220000}"/>
    <cellStyle name="Standard 11 2 3 5 2 3" xfId="18198" xr:uid="{00000000-0005-0000-0000-000056220000}"/>
    <cellStyle name="Standard 11 2 3 5 2 3 2" xfId="52086" xr:uid="{00000000-0005-0000-0000-000057220000}"/>
    <cellStyle name="Standard 11 2 3 5 2 4" xfId="40790" xr:uid="{00000000-0005-0000-0000-000058220000}"/>
    <cellStyle name="Standard 11 2 3 5 2 5" xfId="29494" xr:uid="{00000000-0005-0000-0000-000059220000}"/>
    <cellStyle name="Standard 11 2 3 5 3" xfId="9726" xr:uid="{00000000-0005-0000-0000-00005A220000}"/>
    <cellStyle name="Standard 11 2 3 5 3 2" xfId="21022" xr:uid="{00000000-0005-0000-0000-00005B220000}"/>
    <cellStyle name="Standard 11 2 3 5 3 2 2" xfId="54910" xr:uid="{00000000-0005-0000-0000-00005C220000}"/>
    <cellStyle name="Standard 11 2 3 5 3 3" xfId="43614" xr:uid="{00000000-0005-0000-0000-00005D220000}"/>
    <cellStyle name="Standard 11 2 3 5 3 4" xfId="32318" xr:uid="{00000000-0005-0000-0000-00005E220000}"/>
    <cellStyle name="Standard 11 2 3 5 4" xfId="15374" xr:uid="{00000000-0005-0000-0000-00005F220000}"/>
    <cellStyle name="Standard 11 2 3 5 4 2" xfId="49262" xr:uid="{00000000-0005-0000-0000-000060220000}"/>
    <cellStyle name="Standard 11 2 3 5 5" xfId="37966" xr:uid="{00000000-0005-0000-0000-000061220000}"/>
    <cellStyle name="Standard 11 2 3 5 6" xfId="26670" xr:uid="{00000000-0005-0000-0000-000062220000}"/>
    <cellStyle name="Standard 11 2 3 6" xfId="4848" xr:uid="{00000000-0005-0000-0000-000063220000}"/>
    <cellStyle name="Standard 11 2 3 6 2" xfId="7674" xr:uid="{00000000-0005-0000-0000-000064220000}"/>
    <cellStyle name="Standard 11 2 3 6 2 2" xfId="13323" xr:uid="{00000000-0005-0000-0000-000065220000}"/>
    <cellStyle name="Standard 11 2 3 6 2 2 2" xfId="24619" xr:uid="{00000000-0005-0000-0000-000066220000}"/>
    <cellStyle name="Standard 11 2 3 6 2 2 2 2" xfId="58507" xr:uid="{00000000-0005-0000-0000-000067220000}"/>
    <cellStyle name="Standard 11 2 3 6 2 2 3" xfId="47211" xr:uid="{00000000-0005-0000-0000-000068220000}"/>
    <cellStyle name="Standard 11 2 3 6 2 2 4" xfId="35915" xr:uid="{00000000-0005-0000-0000-000069220000}"/>
    <cellStyle name="Standard 11 2 3 6 2 3" xfId="18971" xr:uid="{00000000-0005-0000-0000-00006A220000}"/>
    <cellStyle name="Standard 11 2 3 6 2 3 2" xfId="52859" xr:uid="{00000000-0005-0000-0000-00006B220000}"/>
    <cellStyle name="Standard 11 2 3 6 2 4" xfId="41563" xr:uid="{00000000-0005-0000-0000-00006C220000}"/>
    <cellStyle name="Standard 11 2 3 6 2 5" xfId="30267" xr:uid="{00000000-0005-0000-0000-00006D220000}"/>
    <cellStyle name="Standard 11 2 3 6 3" xfId="10499" xr:uid="{00000000-0005-0000-0000-00006E220000}"/>
    <cellStyle name="Standard 11 2 3 6 3 2" xfId="21795" xr:uid="{00000000-0005-0000-0000-00006F220000}"/>
    <cellStyle name="Standard 11 2 3 6 3 2 2" xfId="55683" xr:uid="{00000000-0005-0000-0000-000070220000}"/>
    <cellStyle name="Standard 11 2 3 6 3 3" xfId="44387" xr:uid="{00000000-0005-0000-0000-000071220000}"/>
    <cellStyle name="Standard 11 2 3 6 3 4" xfId="33091" xr:uid="{00000000-0005-0000-0000-000072220000}"/>
    <cellStyle name="Standard 11 2 3 6 4" xfId="16147" xr:uid="{00000000-0005-0000-0000-000073220000}"/>
    <cellStyle name="Standard 11 2 3 6 4 2" xfId="50035" xr:uid="{00000000-0005-0000-0000-000074220000}"/>
    <cellStyle name="Standard 11 2 3 6 5" xfId="38739" xr:uid="{00000000-0005-0000-0000-000075220000}"/>
    <cellStyle name="Standard 11 2 3 6 6" xfId="27443" xr:uid="{00000000-0005-0000-0000-000076220000}"/>
    <cellStyle name="Standard 11 2 3 7" xfId="3494" xr:uid="{00000000-0005-0000-0000-000077220000}"/>
    <cellStyle name="Standard 11 2 3 7 2" xfId="6608" xr:uid="{00000000-0005-0000-0000-000078220000}"/>
    <cellStyle name="Standard 11 2 3 7 2 2" xfId="12257" xr:uid="{00000000-0005-0000-0000-000079220000}"/>
    <cellStyle name="Standard 11 2 3 7 2 2 2" xfId="23553" xr:uid="{00000000-0005-0000-0000-00007A220000}"/>
    <cellStyle name="Standard 11 2 3 7 2 2 2 2" xfId="57441" xr:uid="{00000000-0005-0000-0000-00007B220000}"/>
    <cellStyle name="Standard 11 2 3 7 2 2 3" xfId="46145" xr:uid="{00000000-0005-0000-0000-00007C220000}"/>
    <cellStyle name="Standard 11 2 3 7 2 2 4" xfId="34849" xr:uid="{00000000-0005-0000-0000-00007D220000}"/>
    <cellStyle name="Standard 11 2 3 7 2 3" xfId="17905" xr:uid="{00000000-0005-0000-0000-00007E220000}"/>
    <cellStyle name="Standard 11 2 3 7 2 3 2" xfId="51793" xr:uid="{00000000-0005-0000-0000-00007F220000}"/>
    <cellStyle name="Standard 11 2 3 7 2 4" xfId="40497" xr:uid="{00000000-0005-0000-0000-000080220000}"/>
    <cellStyle name="Standard 11 2 3 7 2 5" xfId="29201" xr:uid="{00000000-0005-0000-0000-000081220000}"/>
    <cellStyle name="Standard 11 2 3 7 3" xfId="9433" xr:uid="{00000000-0005-0000-0000-000082220000}"/>
    <cellStyle name="Standard 11 2 3 7 3 2" xfId="20729" xr:uid="{00000000-0005-0000-0000-000083220000}"/>
    <cellStyle name="Standard 11 2 3 7 3 2 2" xfId="54617" xr:uid="{00000000-0005-0000-0000-000084220000}"/>
    <cellStyle name="Standard 11 2 3 7 3 3" xfId="43321" xr:uid="{00000000-0005-0000-0000-000085220000}"/>
    <cellStyle name="Standard 11 2 3 7 3 4" xfId="32025" xr:uid="{00000000-0005-0000-0000-000086220000}"/>
    <cellStyle name="Standard 11 2 3 7 4" xfId="15081" xr:uid="{00000000-0005-0000-0000-000087220000}"/>
    <cellStyle name="Standard 11 2 3 7 4 2" xfId="48969" xr:uid="{00000000-0005-0000-0000-000088220000}"/>
    <cellStyle name="Standard 11 2 3 7 5" xfId="37673" xr:uid="{00000000-0005-0000-0000-000089220000}"/>
    <cellStyle name="Standard 11 2 3 7 6" xfId="26377" xr:uid="{00000000-0005-0000-0000-00008A220000}"/>
    <cellStyle name="Standard 11 2 3 8" xfId="5536" xr:uid="{00000000-0005-0000-0000-00008B220000}"/>
    <cellStyle name="Standard 11 2 3 8 2" xfId="11186" xr:uid="{00000000-0005-0000-0000-00008C220000}"/>
    <cellStyle name="Standard 11 2 3 8 2 2" xfId="22482" xr:uid="{00000000-0005-0000-0000-00008D220000}"/>
    <cellStyle name="Standard 11 2 3 8 2 2 2" xfId="56370" xr:uid="{00000000-0005-0000-0000-00008E220000}"/>
    <cellStyle name="Standard 11 2 3 8 2 3" xfId="45074" xr:uid="{00000000-0005-0000-0000-00008F220000}"/>
    <cellStyle name="Standard 11 2 3 8 2 4" xfId="33778" xr:uid="{00000000-0005-0000-0000-000090220000}"/>
    <cellStyle name="Standard 11 2 3 8 3" xfId="16834" xr:uid="{00000000-0005-0000-0000-000091220000}"/>
    <cellStyle name="Standard 11 2 3 8 3 2" xfId="50722" xr:uid="{00000000-0005-0000-0000-000092220000}"/>
    <cellStyle name="Standard 11 2 3 8 4" xfId="39426" xr:uid="{00000000-0005-0000-0000-000093220000}"/>
    <cellStyle name="Standard 11 2 3 8 5" xfId="28130" xr:uid="{00000000-0005-0000-0000-000094220000}"/>
    <cellStyle name="Standard 11 2 3 9" xfId="8362" xr:uid="{00000000-0005-0000-0000-000095220000}"/>
    <cellStyle name="Standard 11 2 3 9 2" xfId="19658" xr:uid="{00000000-0005-0000-0000-000096220000}"/>
    <cellStyle name="Standard 11 2 3 9 2 2" xfId="53546" xr:uid="{00000000-0005-0000-0000-000097220000}"/>
    <cellStyle name="Standard 11 2 3 9 3" xfId="42250" xr:uid="{00000000-0005-0000-0000-000098220000}"/>
    <cellStyle name="Standard 11 2 3 9 4" xfId="30954" xr:uid="{00000000-0005-0000-0000-000099220000}"/>
    <cellStyle name="Standard 11 2 4" xfId="690" xr:uid="{00000000-0005-0000-0000-00009A220000}"/>
    <cellStyle name="Standard 11 2 4 10" xfId="14055" xr:uid="{00000000-0005-0000-0000-00009B220000}"/>
    <cellStyle name="Standard 11 2 4 10 2" xfId="47943" xr:uid="{00000000-0005-0000-0000-00009C220000}"/>
    <cellStyle name="Standard 11 2 4 11" xfId="36647" xr:uid="{00000000-0005-0000-0000-00009D220000}"/>
    <cellStyle name="Standard 11 2 4 12" xfId="25351" xr:uid="{00000000-0005-0000-0000-00009E220000}"/>
    <cellStyle name="Standard 11 2 4 2" xfId="1926" xr:uid="{00000000-0005-0000-0000-00009F220000}"/>
    <cellStyle name="Standard 11 2 4 2 10" xfId="36780" xr:uid="{00000000-0005-0000-0000-0000A0220000}"/>
    <cellStyle name="Standard 11 2 4 2 11" xfId="25484" xr:uid="{00000000-0005-0000-0000-0000A1220000}"/>
    <cellStyle name="Standard 11 2 4 2 2" xfId="2830" xr:uid="{00000000-0005-0000-0000-0000A2220000}"/>
    <cellStyle name="Standard 11 2 4 2 2 2" xfId="3332" xr:uid="{00000000-0005-0000-0000-0000A3220000}"/>
    <cellStyle name="Standard 11 2 4 2 2 2 2" xfId="5063" xr:uid="{00000000-0005-0000-0000-0000A4220000}"/>
    <cellStyle name="Standard 11 2 4 2 2 2 2 2" xfId="7889" xr:uid="{00000000-0005-0000-0000-0000A5220000}"/>
    <cellStyle name="Standard 11 2 4 2 2 2 2 2 2" xfId="13538" xr:uid="{00000000-0005-0000-0000-0000A6220000}"/>
    <cellStyle name="Standard 11 2 4 2 2 2 2 2 2 2" xfId="24834" xr:uid="{00000000-0005-0000-0000-0000A7220000}"/>
    <cellStyle name="Standard 11 2 4 2 2 2 2 2 2 2 2" xfId="58722" xr:uid="{00000000-0005-0000-0000-0000A8220000}"/>
    <cellStyle name="Standard 11 2 4 2 2 2 2 2 2 3" xfId="47426" xr:uid="{00000000-0005-0000-0000-0000A9220000}"/>
    <cellStyle name="Standard 11 2 4 2 2 2 2 2 2 4" xfId="36130" xr:uid="{00000000-0005-0000-0000-0000AA220000}"/>
    <cellStyle name="Standard 11 2 4 2 2 2 2 2 3" xfId="19186" xr:uid="{00000000-0005-0000-0000-0000AB220000}"/>
    <cellStyle name="Standard 11 2 4 2 2 2 2 2 3 2" xfId="53074" xr:uid="{00000000-0005-0000-0000-0000AC220000}"/>
    <cellStyle name="Standard 11 2 4 2 2 2 2 2 4" xfId="41778" xr:uid="{00000000-0005-0000-0000-0000AD220000}"/>
    <cellStyle name="Standard 11 2 4 2 2 2 2 2 5" xfId="30482" xr:uid="{00000000-0005-0000-0000-0000AE220000}"/>
    <cellStyle name="Standard 11 2 4 2 2 2 2 3" xfId="10714" xr:uid="{00000000-0005-0000-0000-0000AF220000}"/>
    <cellStyle name="Standard 11 2 4 2 2 2 2 3 2" xfId="22010" xr:uid="{00000000-0005-0000-0000-0000B0220000}"/>
    <cellStyle name="Standard 11 2 4 2 2 2 2 3 2 2" xfId="55898" xr:uid="{00000000-0005-0000-0000-0000B1220000}"/>
    <cellStyle name="Standard 11 2 4 2 2 2 2 3 3" xfId="44602" xr:uid="{00000000-0005-0000-0000-0000B2220000}"/>
    <cellStyle name="Standard 11 2 4 2 2 2 2 3 4" xfId="33306" xr:uid="{00000000-0005-0000-0000-0000B3220000}"/>
    <cellStyle name="Standard 11 2 4 2 2 2 2 4" xfId="16362" xr:uid="{00000000-0005-0000-0000-0000B4220000}"/>
    <cellStyle name="Standard 11 2 4 2 2 2 2 4 2" xfId="50250" xr:uid="{00000000-0005-0000-0000-0000B5220000}"/>
    <cellStyle name="Standard 11 2 4 2 2 2 2 5" xfId="38954" xr:uid="{00000000-0005-0000-0000-0000B6220000}"/>
    <cellStyle name="Standard 11 2 4 2 2 2 2 6" xfId="27658" xr:uid="{00000000-0005-0000-0000-0000B7220000}"/>
    <cellStyle name="Standard 11 2 4 2 2 2 3" xfId="6460" xr:uid="{00000000-0005-0000-0000-0000B8220000}"/>
    <cellStyle name="Standard 11 2 4 2 2 2 3 2" xfId="12110" xr:uid="{00000000-0005-0000-0000-0000B9220000}"/>
    <cellStyle name="Standard 11 2 4 2 2 2 3 2 2" xfId="23406" xr:uid="{00000000-0005-0000-0000-0000BA220000}"/>
    <cellStyle name="Standard 11 2 4 2 2 2 3 2 2 2" xfId="57294" xr:uid="{00000000-0005-0000-0000-0000BB220000}"/>
    <cellStyle name="Standard 11 2 4 2 2 2 3 2 3" xfId="45998" xr:uid="{00000000-0005-0000-0000-0000BC220000}"/>
    <cellStyle name="Standard 11 2 4 2 2 2 3 2 4" xfId="34702" xr:uid="{00000000-0005-0000-0000-0000BD220000}"/>
    <cellStyle name="Standard 11 2 4 2 2 2 3 3" xfId="17758" xr:uid="{00000000-0005-0000-0000-0000BE220000}"/>
    <cellStyle name="Standard 11 2 4 2 2 2 3 3 2" xfId="51646" xr:uid="{00000000-0005-0000-0000-0000BF220000}"/>
    <cellStyle name="Standard 11 2 4 2 2 2 3 4" xfId="40350" xr:uid="{00000000-0005-0000-0000-0000C0220000}"/>
    <cellStyle name="Standard 11 2 4 2 2 2 3 5" xfId="29054" xr:uid="{00000000-0005-0000-0000-0000C1220000}"/>
    <cellStyle name="Standard 11 2 4 2 2 2 4" xfId="9286" xr:uid="{00000000-0005-0000-0000-0000C2220000}"/>
    <cellStyle name="Standard 11 2 4 2 2 2 4 2" xfId="20582" xr:uid="{00000000-0005-0000-0000-0000C3220000}"/>
    <cellStyle name="Standard 11 2 4 2 2 2 4 2 2" xfId="54470" xr:uid="{00000000-0005-0000-0000-0000C4220000}"/>
    <cellStyle name="Standard 11 2 4 2 2 2 4 3" xfId="43174" xr:uid="{00000000-0005-0000-0000-0000C5220000}"/>
    <cellStyle name="Standard 11 2 4 2 2 2 4 4" xfId="31878" xr:uid="{00000000-0005-0000-0000-0000C6220000}"/>
    <cellStyle name="Standard 11 2 4 2 2 2 5" xfId="14934" xr:uid="{00000000-0005-0000-0000-0000C7220000}"/>
    <cellStyle name="Standard 11 2 4 2 2 2 5 2" xfId="48822" xr:uid="{00000000-0005-0000-0000-0000C8220000}"/>
    <cellStyle name="Standard 11 2 4 2 2 2 6" xfId="37526" xr:uid="{00000000-0005-0000-0000-0000C9220000}"/>
    <cellStyle name="Standard 11 2 4 2 2 2 7" xfId="26230" xr:uid="{00000000-0005-0000-0000-0000CA220000}"/>
    <cellStyle name="Standard 11 2 4 2 2 3" xfId="4266" xr:uid="{00000000-0005-0000-0000-0000CB220000}"/>
    <cellStyle name="Standard 11 2 4 2 2 3 2" xfId="7155" xr:uid="{00000000-0005-0000-0000-0000CC220000}"/>
    <cellStyle name="Standard 11 2 4 2 2 3 2 2" xfId="12804" xr:uid="{00000000-0005-0000-0000-0000CD220000}"/>
    <cellStyle name="Standard 11 2 4 2 2 3 2 2 2" xfId="24100" xr:uid="{00000000-0005-0000-0000-0000CE220000}"/>
    <cellStyle name="Standard 11 2 4 2 2 3 2 2 2 2" xfId="57988" xr:uid="{00000000-0005-0000-0000-0000CF220000}"/>
    <cellStyle name="Standard 11 2 4 2 2 3 2 2 3" xfId="46692" xr:uid="{00000000-0005-0000-0000-0000D0220000}"/>
    <cellStyle name="Standard 11 2 4 2 2 3 2 2 4" xfId="35396" xr:uid="{00000000-0005-0000-0000-0000D1220000}"/>
    <cellStyle name="Standard 11 2 4 2 2 3 2 3" xfId="18452" xr:uid="{00000000-0005-0000-0000-0000D2220000}"/>
    <cellStyle name="Standard 11 2 4 2 2 3 2 3 2" xfId="52340" xr:uid="{00000000-0005-0000-0000-0000D3220000}"/>
    <cellStyle name="Standard 11 2 4 2 2 3 2 4" xfId="41044" xr:uid="{00000000-0005-0000-0000-0000D4220000}"/>
    <cellStyle name="Standard 11 2 4 2 2 3 2 5" xfId="29748" xr:uid="{00000000-0005-0000-0000-0000D5220000}"/>
    <cellStyle name="Standard 11 2 4 2 2 3 3" xfId="9980" xr:uid="{00000000-0005-0000-0000-0000D6220000}"/>
    <cellStyle name="Standard 11 2 4 2 2 3 3 2" xfId="21276" xr:uid="{00000000-0005-0000-0000-0000D7220000}"/>
    <cellStyle name="Standard 11 2 4 2 2 3 3 2 2" xfId="55164" xr:uid="{00000000-0005-0000-0000-0000D8220000}"/>
    <cellStyle name="Standard 11 2 4 2 2 3 3 3" xfId="43868" xr:uid="{00000000-0005-0000-0000-0000D9220000}"/>
    <cellStyle name="Standard 11 2 4 2 2 3 3 4" xfId="32572" xr:uid="{00000000-0005-0000-0000-0000DA220000}"/>
    <cellStyle name="Standard 11 2 4 2 2 3 4" xfId="15628" xr:uid="{00000000-0005-0000-0000-0000DB220000}"/>
    <cellStyle name="Standard 11 2 4 2 2 3 4 2" xfId="49516" xr:uid="{00000000-0005-0000-0000-0000DC220000}"/>
    <cellStyle name="Standard 11 2 4 2 2 3 5" xfId="38220" xr:uid="{00000000-0005-0000-0000-0000DD220000}"/>
    <cellStyle name="Standard 11 2 4 2 2 3 6" xfId="26924" xr:uid="{00000000-0005-0000-0000-0000DE220000}"/>
    <cellStyle name="Standard 11 2 4 2 2 4" xfId="5960" xr:uid="{00000000-0005-0000-0000-0000DF220000}"/>
    <cellStyle name="Standard 11 2 4 2 2 4 2" xfId="11610" xr:uid="{00000000-0005-0000-0000-0000E0220000}"/>
    <cellStyle name="Standard 11 2 4 2 2 4 2 2" xfId="22906" xr:uid="{00000000-0005-0000-0000-0000E1220000}"/>
    <cellStyle name="Standard 11 2 4 2 2 4 2 2 2" xfId="56794" xr:uid="{00000000-0005-0000-0000-0000E2220000}"/>
    <cellStyle name="Standard 11 2 4 2 2 4 2 3" xfId="45498" xr:uid="{00000000-0005-0000-0000-0000E3220000}"/>
    <cellStyle name="Standard 11 2 4 2 2 4 2 4" xfId="34202" xr:uid="{00000000-0005-0000-0000-0000E4220000}"/>
    <cellStyle name="Standard 11 2 4 2 2 4 3" xfId="17258" xr:uid="{00000000-0005-0000-0000-0000E5220000}"/>
    <cellStyle name="Standard 11 2 4 2 2 4 3 2" xfId="51146" xr:uid="{00000000-0005-0000-0000-0000E6220000}"/>
    <cellStyle name="Standard 11 2 4 2 2 4 4" xfId="39850" xr:uid="{00000000-0005-0000-0000-0000E7220000}"/>
    <cellStyle name="Standard 11 2 4 2 2 4 5" xfId="28554" xr:uid="{00000000-0005-0000-0000-0000E8220000}"/>
    <cellStyle name="Standard 11 2 4 2 2 5" xfId="8786" xr:uid="{00000000-0005-0000-0000-0000E9220000}"/>
    <cellStyle name="Standard 11 2 4 2 2 5 2" xfId="20082" xr:uid="{00000000-0005-0000-0000-0000EA220000}"/>
    <cellStyle name="Standard 11 2 4 2 2 5 2 2" xfId="53970" xr:uid="{00000000-0005-0000-0000-0000EB220000}"/>
    <cellStyle name="Standard 11 2 4 2 2 5 3" xfId="42674" xr:uid="{00000000-0005-0000-0000-0000EC220000}"/>
    <cellStyle name="Standard 11 2 4 2 2 5 4" xfId="31378" xr:uid="{00000000-0005-0000-0000-0000ED220000}"/>
    <cellStyle name="Standard 11 2 4 2 2 6" xfId="14434" xr:uid="{00000000-0005-0000-0000-0000EE220000}"/>
    <cellStyle name="Standard 11 2 4 2 2 6 2" xfId="48322" xr:uid="{00000000-0005-0000-0000-0000EF220000}"/>
    <cellStyle name="Standard 11 2 4 2 2 7" xfId="37026" xr:uid="{00000000-0005-0000-0000-0000F0220000}"/>
    <cellStyle name="Standard 11 2 4 2 2 8" xfId="25730" xr:uid="{00000000-0005-0000-0000-0000F1220000}"/>
    <cellStyle name="Standard 11 2 4 2 3" xfId="3086" xr:uid="{00000000-0005-0000-0000-0000F2220000}"/>
    <cellStyle name="Standard 11 2 4 2 3 2" xfId="5062" xr:uid="{00000000-0005-0000-0000-0000F3220000}"/>
    <cellStyle name="Standard 11 2 4 2 3 2 2" xfId="7888" xr:uid="{00000000-0005-0000-0000-0000F4220000}"/>
    <cellStyle name="Standard 11 2 4 2 3 2 2 2" xfId="13537" xr:uid="{00000000-0005-0000-0000-0000F5220000}"/>
    <cellStyle name="Standard 11 2 4 2 3 2 2 2 2" xfId="24833" xr:uid="{00000000-0005-0000-0000-0000F6220000}"/>
    <cellStyle name="Standard 11 2 4 2 3 2 2 2 2 2" xfId="58721" xr:uid="{00000000-0005-0000-0000-0000F7220000}"/>
    <cellStyle name="Standard 11 2 4 2 3 2 2 2 3" xfId="47425" xr:uid="{00000000-0005-0000-0000-0000F8220000}"/>
    <cellStyle name="Standard 11 2 4 2 3 2 2 2 4" xfId="36129" xr:uid="{00000000-0005-0000-0000-0000F9220000}"/>
    <cellStyle name="Standard 11 2 4 2 3 2 2 3" xfId="19185" xr:uid="{00000000-0005-0000-0000-0000FA220000}"/>
    <cellStyle name="Standard 11 2 4 2 3 2 2 3 2" xfId="53073" xr:uid="{00000000-0005-0000-0000-0000FB220000}"/>
    <cellStyle name="Standard 11 2 4 2 3 2 2 4" xfId="41777" xr:uid="{00000000-0005-0000-0000-0000FC220000}"/>
    <cellStyle name="Standard 11 2 4 2 3 2 2 5" xfId="30481" xr:uid="{00000000-0005-0000-0000-0000FD220000}"/>
    <cellStyle name="Standard 11 2 4 2 3 2 3" xfId="10713" xr:uid="{00000000-0005-0000-0000-0000FE220000}"/>
    <cellStyle name="Standard 11 2 4 2 3 2 3 2" xfId="22009" xr:uid="{00000000-0005-0000-0000-0000FF220000}"/>
    <cellStyle name="Standard 11 2 4 2 3 2 3 2 2" xfId="55897" xr:uid="{00000000-0005-0000-0000-000000230000}"/>
    <cellStyle name="Standard 11 2 4 2 3 2 3 3" xfId="44601" xr:uid="{00000000-0005-0000-0000-000001230000}"/>
    <cellStyle name="Standard 11 2 4 2 3 2 3 4" xfId="33305" xr:uid="{00000000-0005-0000-0000-000002230000}"/>
    <cellStyle name="Standard 11 2 4 2 3 2 4" xfId="16361" xr:uid="{00000000-0005-0000-0000-000003230000}"/>
    <cellStyle name="Standard 11 2 4 2 3 2 4 2" xfId="50249" xr:uid="{00000000-0005-0000-0000-000004230000}"/>
    <cellStyle name="Standard 11 2 4 2 3 2 5" xfId="38953" xr:uid="{00000000-0005-0000-0000-000005230000}"/>
    <cellStyle name="Standard 11 2 4 2 3 2 6" xfId="27657" xr:uid="{00000000-0005-0000-0000-000006230000}"/>
    <cellStyle name="Standard 11 2 4 2 3 3" xfId="4265" xr:uid="{00000000-0005-0000-0000-000007230000}"/>
    <cellStyle name="Standard 11 2 4 2 3 3 2" xfId="7154" xr:uid="{00000000-0005-0000-0000-000008230000}"/>
    <cellStyle name="Standard 11 2 4 2 3 3 2 2" xfId="12803" xr:uid="{00000000-0005-0000-0000-000009230000}"/>
    <cellStyle name="Standard 11 2 4 2 3 3 2 2 2" xfId="24099" xr:uid="{00000000-0005-0000-0000-00000A230000}"/>
    <cellStyle name="Standard 11 2 4 2 3 3 2 2 2 2" xfId="57987" xr:uid="{00000000-0005-0000-0000-00000B230000}"/>
    <cellStyle name="Standard 11 2 4 2 3 3 2 2 3" xfId="46691" xr:uid="{00000000-0005-0000-0000-00000C230000}"/>
    <cellStyle name="Standard 11 2 4 2 3 3 2 2 4" xfId="35395" xr:uid="{00000000-0005-0000-0000-00000D230000}"/>
    <cellStyle name="Standard 11 2 4 2 3 3 2 3" xfId="18451" xr:uid="{00000000-0005-0000-0000-00000E230000}"/>
    <cellStyle name="Standard 11 2 4 2 3 3 2 3 2" xfId="52339" xr:uid="{00000000-0005-0000-0000-00000F230000}"/>
    <cellStyle name="Standard 11 2 4 2 3 3 2 4" xfId="41043" xr:uid="{00000000-0005-0000-0000-000010230000}"/>
    <cellStyle name="Standard 11 2 4 2 3 3 2 5" xfId="29747" xr:uid="{00000000-0005-0000-0000-000011230000}"/>
    <cellStyle name="Standard 11 2 4 2 3 3 3" xfId="9979" xr:uid="{00000000-0005-0000-0000-000012230000}"/>
    <cellStyle name="Standard 11 2 4 2 3 3 3 2" xfId="21275" xr:uid="{00000000-0005-0000-0000-000013230000}"/>
    <cellStyle name="Standard 11 2 4 2 3 3 3 2 2" xfId="55163" xr:uid="{00000000-0005-0000-0000-000014230000}"/>
    <cellStyle name="Standard 11 2 4 2 3 3 3 3" xfId="43867" xr:uid="{00000000-0005-0000-0000-000015230000}"/>
    <cellStyle name="Standard 11 2 4 2 3 3 3 4" xfId="32571" xr:uid="{00000000-0005-0000-0000-000016230000}"/>
    <cellStyle name="Standard 11 2 4 2 3 3 4" xfId="15627" xr:uid="{00000000-0005-0000-0000-000017230000}"/>
    <cellStyle name="Standard 11 2 4 2 3 3 4 2" xfId="49515" xr:uid="{00000000-0005-0000-0000-000018230000}"/>
    <cellStyle name="Standard 11 2 4 2 3 3 5" xfId="38219" xr:uid="{00000000-0005-0000-0000-000019230000}"/>
    <cellStyle name="Standard 11 2 4 2 3 3 6" xfId="26923" xr:uid="{00000000-0005-0000-0000-00001A230000}"/>
    <cellStyle name="Standard 11 2 4 2 3 4" xfId="6214" xr:uid="{00000000-0005-0000-0000-00001B230000}"/>
    <cellStyle name="Standard 11 2 4 2 3 4 2" xfId="11864" xr:uid="{00000000-0005-0000-0000-00001C230000}"/>
    <cellStyle name="Standard 11 2 4 2 3 4 2 2" xfId="23160" xr:uid="{00000000-0005-0000-0000-00001D230000}"/>
    <cellStyle name="Standard 11 2 4 2 3 4 2 2 2" xfId="57048" xr:uid="{00000000-0005-0000-0000-00001E230000}"/>
    <cellStyle name="Standard 11 2 4 2 3 4 2 3" xfId="45752" xr:uid="{00000000-0005-0000-0000-00001F230000}"/>
    <cellStyle name="Standard 11 2 4 2 3 4 2 4" xfId="34456" xr:uid="{00000000-0005-0000-0000-000020230000}"/>
    <cellStyle name="Standard 11 2 4 2 3 4 3" xfId="17512" xr:uid="{00000000-0005-0000-0000-000021230000}"/>
    <cellStyle name="Standard 11 2 4 2 3 4 3 2" xfId="51400" xr:uid="{00000000-0005-0000-0000-000022230000}"/>
    <cellStyle name="Standard 11 2 4 2 3 4 4" xfId="40104" xr:uid="{00000000-0005-0000-0000-000023230000}"/>
    <cellStyle name="Standard 11 2 4 2 3 4 5" xfId="28808" xr:uid="{00000000-0005-0000-0000-000024230000}"/>
    <cellStyle name="Standard 11 2 4 2 3 5" xfId="9040" xr:uid="{00000000-0005-0000-0000-000025230000}"/>
    <cellStyle name="Standard 11 2 4 2 3 5 2" xfId="20336" xr:uid="{00000000-0005-0000-0000-000026230000}"/>
    <cellStyle name="Standard 11 2 4 2 3 5 2 2" xfId="54224" xr:uid="{00000000-0005-0000-0000-000027230000}"/>
    <cellStyle name="Standard 11 2 4 2 3 5 3" xfId="42928" xr:uid="{00000000-0005-0000-0000-000028230000}"/>
    <cellStyle name="Standard 11 2 4 2 3 5 4" xfId="31632" xr:uid="{00000000-0005-0000-0000-000029230000}"/>
    <cellStyle name="Standard 11 2 4 2 3 6" xfId="14688" xr:uid="{00000000-0005-0000-0000-00002A230000}"/>
    <cellStyle name="Standard 11 2 4 2 3 6 2" xfId="48576" xr:uid="{00000000-0005-0000-0000-00002B230000}"/>
    <cellStyle name="Standard 11 2 4 2 3 7" xfId="37280" xr:uid="{00000000-0005-0000-0000-00002C230000}"/>
    <cellStyle name="Standard 11 2 4 2 3 8" xfId="25984" xr:uid="{00000000-0005-0000-0000-00002D230000}"/>
    <cellStyle name="Standard 11 2 4 2 4" xfId="3944" xr:uid="{00000000-0005-0000-0000-00002E230000}"/>
    <cellStyle name="Standard 11 2 4 2 4 2" xfId="7055" xr:uid="{00000000-0005-0000-0000-00002F230000}"/>
    <cellStyle name="Standard 11 2 4 2 4 2 2" xfId="12704" xr:uid="{00000000-0005-0000-0000-000030230000}"/>
    <cellStyle name="Standard 11 2 4 2 4 2 2 2" xfId="24000" xr:uid="{00000000-0005-0000-0000-000031230000}"/>
    <cellStyle name="Standard 11 2 4 2 4 2 2 2 2" xfId="57888" xr:uid="{00000000-0005-0000-0000-000032230000}"/>
    <cellStyle name="Standard 11 2 4 2 4 2 2 3" xfId="46592" xr:uid="{00000000-0005-0000-0000-000033230000}"/>
    <cellStyle name="Standard 11 2 4 2 4 2 2 4" xfId="35296" xr:uid="{00000000-0005-0000-0000-000034230000}"/>
    <cellStyle name="Standard 11 2 4 2 4 2 3" xfId="18352" xr:uid="{00000000-0005-0000-0000-000035230000}"/>
    <cellStyle name="Standard 11 2 4 2 4 2 3 2" xfId="52240" xr:uid="{00000000-0005-0000-0000-000036230000}"/>
    <cellStyle name="Standard 11 2 4 2 4 2 4" xfId="40944" xr:uid="{00000000-0005-0000-0000-000037230000}"/>
    <cellStyle name="Standard 11 2 4 2 4 2 5" xfId="29648" xr:uid="{00000000-0005-0000-0000-000038230000}"/>
    <cellStyle name="Standard 11 2 4 2 4 3" xfId="9880" xr:uid="{00000000-0005-0000-0000-000039230000}"/>
    <cellStyle name="Standard 11 2 4 2 4 3 2" xfId="21176" xr:uid="{00000000-0005-0000-0000-00003A230000}"/>
    <cellStyle name="Standard 11 2 4 2 4 3 2 2" xfId="55064" xr:uid="{00000000-0005-0000-0000-00003B230000}"/>
    <cellStyle name="Standard 11 2 4 2 4 3 3" xfId="43768" xr:uid="{00000000-0005-0000-0000-00003C230000}"/>
    <cellStyle name="Standard 11 2 4 2 4 3 4" xfId="32472" xr:uid="{00000000-0005-0000-0000-00003D230000}"/>
    <cellStyle name="Standard 11 2 4 2 4 4" xfId="15528" xr:uid="{00000000-0005-0000-0000-00003E230000}"/>
    <cellStyle name="Standard 11 2 4 2 4 4 2" xfId="49416" xr:uid="{00000000-0005-0000-0000-00003F230000}"/>
    <cellStyle name="Standard 11 2 4 2 4 5" xfId="38120" xr:uid="{00000000-0005-0000-0000-000040230000}"/>
    <cellStyle name="Standard 11 2 4 2 4 6" xfId="26824" xr:uid="{00000000-0005-0000-0000-000041230000}"/>
    <cellStyle name="Standard 11 2 4 2 5" xfId="5002" xr:uid="{00000000-0005-0000-0000-000042230000}"/>
    <cellStyle name="Standard 11 2 4 2 5 2" xfId="7828" xr:uid="{00000000-0005-0000-0000-000043230000}"/>
    <cellStyle name="Standard 11 2 4 2 5 2 2" xfId="13477" xr:uid="{00000000-0005-0000-0000-000044230000}"/>
    <cellStyle name="Standard 11 2 4 2 5 2 2 2" xfId="24773" xr:uid="{00000000-0005-0000-0000-000045230000}"/>
    <cellStyle name="Standard 11 2 4 2 5 2 2 2 2" xfId="58661" xr:uid="{00000000-0005-0000-0000-000046230000}"/>
    <cellStyle name="Standard 11 2 4 2 5 2 2 3" xfId="47365" xr:uid="{00000000-0005-0000-0000-000047230000}"/>
    <cellStyle name="Standard 11 2 4 2 5 2 2 4" xfId="36069" xr:uid="{00000000-0005-0000-0000-000048230000}"/>
    <cellStyle name="Standard 11 2 4 2 5 2 3" xfId="19125" xr:uid="{00000000-0005-0000-0000-000049230000}"/>
    <cellStyle name="Standard 11 2 4 2 5 2 3 2" xfId="53013" xr:uid="{00000000-0005-0000-0000-00004A230000}"/>
    <cellStyle name="Standard 11 2 4 2 5 2 4" xfId="41717" xr:uid="{00000000-0005-0000-0000-00004B230000}"/>
    <cellStyle name="Standard 11 2 4 2 5 2 5" xfId="30421" xr:uid="{00000000-0005-0000-0000-00004C230000}"/>
    <cellStyle name="Standard 11 2 4 2 5 3" xfId="10653" xr:uid="{00000000-0005-0000-0000-00004D230000}"/>
    <cellStyle name="Standard 11 2 4 2 5 3 2" xfId="21949" xr:uid="{00000000-0005-0000-0000-00004E230000}"/>
    <cellStyle name="Standard 11 2 4 2 5 3 2 2" xfId="55837" xr:uid="{00000000-0005-0000-0000-00004F230000}"/>
    <cellStyle name="Standard 11 2 4 2 5 3 3" xfId="44541" xr:uid="{00000000-0005-0000-0000-000050230000}"/>
    <cellStyle name="Standard 11 2 4 2 5 3 4" xfId="33245" xr:uid="{00000000-0005-0000-0000-000051230000}"/>
    <cellStyle name="Standard 11 2 4 2 5 4" xfId="16301" xr:uid="{00000000-0005-0000-0000-000052230000}"/>
    <cellStyle name="Standard 11 2 4 2 5 4 2" xfId="50189" xr:uid="{00000000-0005-0000-0000-000053230000}"/>
    <cellStyle name="Standard 11 2 4 2 5 5" xfId="38893" xr:uid="{00000000-0005-0000-0000-000054230000}"/>
    <cellStyle name="Standard 11 2 4 2 5 6" xfId="27597" xr:uid="{00000000-0005-0000-0000-000055230000}"/>
    <cellStyle name="Standard 11 2 4 2 6" xfId="3652" xr:uid="{00000000-0005-0000-0000-000056230000}"/>
    <cellStyle name="Standard 11 2 4 2 6 2" xfId="6765" xr:uid="{00000000-0005-0000-0000-000057230000}"/>
    <cellStyle name="Standard 11 2 4 2 6 2 2" xfId="12414" xr:uid="{00000000-0005-0000-0000-000058230000}"/>
    <cellStyle name="Standard 11 2 4 2 6 2 2 2" xfId="23710" xr:uid="{00000000-0005-0000-0000-000059230000}"/>
    <cellStyle name="Standard 11 2 4 2 6 2 2 2 2" xfId="57598" xr:uid="{00000000-0005-0000-0000-00005A230000}"/>
    <cellStyle name="Standard 11 2 4 2 6 2 2 3" xfId="46302" xr:uid="{00000000-0005-0000-0000-00005B230000}"/>
    <cellStyle name="Standard 11 2 4 2 6 2 2 4" xfId="35006" xr:uid="{00000000-0005-0000-0000-00005C230000}"/>
    <cellStyle name="Standard 11 2 4 2 6 2 3" xfId="18062" xr:uid="{00000000-0005-0000-0000-00005D230000}"/>
    <cellStyle name="Standard 11 2 4 2 6 2 3 2" xfId="51950" xr:uid="{00000000-0005-0000-0000-00005E230000}"/>
    <cellStyle name="Standard 11 2 4 2 6 2 4" xfId="40654" xr:uid="{00000000-0005-0000-0000-00005F230000}"/>
    <cellStyle name="Standard 11 2 4 2 6 2 5" xfId="29358" xr:uid="{00000000-0005-0000-0000-000060230000}"/>
    <cellStyle name="Standard 11 2 4 2 6 3" xfId="9590" xr:uid="{00000000-0005-0000-0000-000061230000}"/>
    <cellStyle name="Standard 11 2 4 2 6 3 2" xfId="20886" xr:uid="{00000000-0005-0000-0000-000062230000}"/>
    <cellStyle name="Standard 11 2 4 2 6 3 2 2" xfId="54774" xr:uid="{00000000-0005-0000-0000-000063230000}"/>
    <cellStyle name="Standard 11 2 4 2 6 3 3" xfId="43478" xr:uid="{00000000-0005-0000-0000-000064230000}"/>
    <cellStyle name="Standard 11 2 4 2 6 3 4" xfId="32182" xr:uid="{00000000-0005-0000-0000-000065230000}"/>
    <cellStyle name="Standard 11 2 4 2 6 4" xfId="15238" xr:uid="{00000000-0005-0000-0000-000066230000}"/>
    <cellStyle name="Standard 11 2 4 2 6 4 2" xfId="49126" xr:uid="{00000000-0005-0000-0000-000067230000}"/>
    <cellStyle name="Standard 11 2 4 2 6 5" xfId="37830" xr:uid="{00000000-0005-0000-0000-000068230000}"/>
    <cellStyle name="Standard 11 2 4 2 6 6" xfId="26534" xr:uid="{00000000-0005-0000-0000-000069230000}"/>
    <cellStyle name="Standard 11 2 4 2 7" xfId="5714" xr:uid="{00000000-0005-0000-0000-00006A230000}"/>
    <cellStyle name="Standard 11 2 4 2 7 2" xfId="11364" xr:uid="{00000000-0005-0000-0000-00006B230000}"/>
    <cellStyle name="Standard 11 2 4 2 7 2 2" xfId="22660" xr:uid="{00000000-0005-0000-0000-00006C230000}"/>
    <cellStyle name="Standard 11 2 4 2 7 2 2 2" xfId="56548" xr:uid="{00000000-0005-0000-0000-00006D230000}"/>
    <cellStyle name="Standard 11 2 4 2 7 2 3" xfId="45252" xr:uid="{00000000-0005-0000-0000-00006E230000}"/>
    <cellStyle name="Standard 11 2 4 2 7 2 4" xfId="33956" xr:uid="{00000000-0005-0000-0000-00006F230000}"/>
    <cellStyle name="Standard 11 2 4 2 7 3" xfId="17012" xr:uid="{00000000-0005-0000-0000-000070230000}"/>
    <cellStyle name="Standard 11 2 4 2 7 3 2" xfId="50900" xr:uid="{00000000-0005-0000-0000-000071230000}"/>
    <cellStyle name="Standard 11 2 4 2 7 4" xfId="39604" xr:uid="{00000000-0005-0000-0000-000072230000}"/>
    <cellStyle name="Standard 11 2 4 2 7 5" xfId="28308" xr:uid="{00000000-0005-0000-0000-000073230000}"/>
    <cellStyle name="Standard 11 2 4 2 8" xfId="8540" xr:uid="{00000000-0005-0000-0000-000074230000}"/>
    <cellStyle name="Standard 11 2 4 2 8 2" xfId="19836" xr:uid="{00000000-0005-0000-0000-000075230000}"/>
    <cellStyle name="Standard 11 2 4 2 8 2 2" xfId="53724" xr:uid="{00000000-0005-0000-0000-000076230000}"/>
    <cellStyle name="Standard 11 2 4 2 8 3" xfId="42428" xr:uid="{00000000-0005-0000-0000-000077230000}"/>
    <cellStyle name="Standard 11 2 4 2 8 4" xfId="31132" xr:uid="{00000000-0005-0000-0000-000078230000}"/>
    <cellStyle name="Standard 11 2 4 2 9" xfId="14188" xr:uid="{00000000-0005-0000-0000-000079230000}"/>
    <cellStyle name="Standard 11 2 4 2 9 2" xfId="48076" xr:uid="{00000000-0005-0000-0000-00007A230000}"/>
    <cellStyle name="Standard 11 2 4 3" xfId="2698" xr:uid="{00000000-0005-0000-0000-00007B230000}"/>
    <cellStyle name="Standard 11 2 4 3 2" xfId="3200" xr:uid="{00000000-0005-0000-0000-00007C230000}"/>
    <cellStyle name="Standard 11 2 4 3 2 2" xfId="5064" xr:uid="{00000000-0005-0000-0000-00007D230000}"/>
    <cellStyle name="Standard 11 2 4 3 2 2 2" xfId="7890" xr:uid="{00000000-0005-0000-0000-00007E230000}"/>
    <cellStyle name="Standard 11 2 4 3 2 2 2 2" xfId="13539" xr:uid="{00000000-0005-0000-0000-00007F230000}"/>
    <cellStyle name="Standard 11 2 4 3 2 2 2 2 2" xfId="24835" xr:uid="{00000000-0005-0000-0000-000080230000}"/>
    <cellStyle name="Standard 11 2 4 3 2 2 2 2 2 2" xfId="58723" xr:uid="{00000000-0005-0000-0000-000081230000}"/>
    <cellStyle name="Standard 11 2 4 3 2 2 2 2 3" xfId="47427" xr:uid="{00000000-0005-0000-0000-000082230000}"/>
    <cellStyle name="Standard 11 2 4 3 2 2 2 2 4" xfId="36131" xr:uid="{00000000-0005-0000-0000-000083230000}"/>
    <cellStyle name="Standard 11 2 4 3 2 2 2 3" xfId="19187" xr:uid="{00000000-0005-0000-0000-000084230000}"/>
    <cellStyle name="Standard 11 2 4 3 2 2 2 3 2" xfId="53075" xr:uid="{00000000-0005-0000-0000-000085230000}"/>
    <cellStyle name="Standard 11 2 4 3 2 2 2 4" xfId="41779" xr:uid="{00000000-0005-0000-0000-000086230000}"/>
    <cellStyle name="Standard 11 2 4 3 2 2 2 5" xfId="30483" xr:uid="{00000000-0005-0000-0000-000087230000}"/>
    <cellStyle name="Standard 11 2 4 3 2 2 3" xfId="10715" xr:uid="{00000000-0005-0000-0000-000088230000}"/>
    <cellStyle name="Standard 11 2 4 3 2 2 3 2" xfId="22011" xr:uid="{00000000-0005-0000-0000-000089230000}"/>
    <cellStyle name="Standard 11 2 4 3 2 2 3 2 2" xfId="55899" xr:uid="{00000000-0005-0000-0000-00008A230000}"/>
    <cellStyle name="Standard 11 2 4 3 2 2 3 3" xfId="44603" xr:uid="{00000000-0005-0000-0000-00008B230000}"/>
    <cellStyle name="Standard 11 2 4 3 2 2 3 4" xfId="33307" xr:uid="{00000000-0005-0000-0000-00008C230000}"/>
    <cellStyle name="Standard 11 2 4 3 2 2 4" xfId="16363" xr:uid="{00000000-0005-0000-0000-00008D230000}"/>
    <cellStyle name="Standard 11 2 4 3 2 2 4 2" xfId="50251" xr:uid="{00000000-0005-0000-0000-00008E230000}"/>
    <cellStyle name="Standard 11 2 4 3 2 2 5" xfId="38955" xr:uid="{00000000-0005-0000-0000-00008F230000}"/>
    <cellStyle name="Standard 11 2 4 3 2 2 6" xfId="27659" xr:uid="{00000000-0005-0000-0000-000090230000}"/>
    <cellStyle name="Standard 11 2 4 3 2 3" xfId="6328" xr:uid="{00000000-0005-0000-0000-000091230000}"/>
    <cellStyle name="Standard 11 2 4 3 2 3 2" xfId="11978" xr:uid="{00000000-0005-0000-0000-000092230000}"/>
    <cellStyle name="Standard 11 2 4 3 2 3 2 2" xfId="23274" xr:uid="{00000000-0005-0000-0000-000093230000}"/>
    <cellStyle name="Standard 11 2 4 3 2 3 2 2 2" xfId="57162" xr:uid="{00000000-0005-0000-0000-000094230000}"/>
    <cellStyle name="Standard 11 2 4 3 2 3 2 3" xfId="45866" xr:uid="{00000000-0005-0000-0000-000095230000}"/>
    <cellStyle name="Standard 11 2 4 3 2 3 2 4" xfId="34570" xr:uid="{00000000-0005-0000-0000-000096230000}"/>
    <cellStyle name="Standard 11 2 4 3 2 3 3" xfId="17626" xr:uid="{00000000-0005-0000-0000-000097230000}"/>
    <cellStyle name="Standard 11 2 4 3 2 3 3 2" xfId="51514" xr:uid="{00000000-0005-0000-0000-000098230000}"/>
    <cellStyle name="Standard 11 2 4 3 2 3 4" xfId="40218" xr:uid="{00000000-0005-0000-0000-000099230000}"/>
    <cellStyle name="Standard 11 2 4 3 2 3 5" xfId="28922" xr:uid="{00000000-0005-0000-0000-00009A230000}"/>
    <cellStyle name="Standard 11 2 4 3 2 4" xfId="9154" xr:uid="{00000000-0005-0000-0000-00009B230000}"/>
    <cellStyle name="Standard 11 2 4 3 2 4 2" xfId="20450" xr:uid="{00000000-0005-0000-0000-00009C230000}"/>
    <cellStyle name="Standard 11 2 4 3 2 4 2 2" xfId="54338" xr:uid="{00000000-0005-0000-0000-00009D230000}"/>
    <cellStyle name="Standard 11 2 4 3 2 4 3" xfId="43042" xr:uid="{00000000-0005-0000-0000-00009E230000}"/>
    <cellStyle name="Standard 11 2 4 3 2 4 4" xfId="31746" xr:uid="{00000000-0005-0000-0000-00009F230000}"/>
    <cellStyle name="Standard 11 2 4 3 2 5" xfId="14802" xr:uid="{00000000-0005-0000-0000-0000A0230000}"/>
    <cellStyle name="Standard 11 2 4 3 2 5 2" xfId="48690" xr:uid="{00000000-0005-0000-0000-0000A1230000}"/>
    <cellStyle name="Standard 11 2 4 3 2 6" xfId="37394" xr:uid="{00000000-0005-0000-0000-0000A2230000}"/>
    <cellStyle name="Standard 11 2 4 3 2 7" xfId="26098" xr:uid="{00000000-0005-0000-0000-0000A3230000}"/>
    <cellStyle name="Standard 11 2 4 3 3" xfId="4267" xr:uid="{00000000-0005-0000-0000-0000A4230000}"/>
    <cellStyle name="Standard 11 2 4 3 3 2" xfId="7156" xr:uid="{00000000-0005-0000-0000-0000A5230000}"/>
    <cellStyle name="Standard 11 2 4 3 3 2 2" xfId="12805" xr:uid="{00000000-0005-0000-0000-0000A6230000}"/>
    <cellStyle name="Standard 11 2 4 3 3 2 2 2" xfId="24101" xr:uid="{00000000-0005-0000-0000-0000A7230000}"/>
    <cellStyle name="Standard 11 2 4 3 3 2 2 2 2" xfId="57989" xr:uid="{00000000-0005-0000-0000-0000A8230000}"/>
    <cellStyle name="Standard 11 2 4 3 3 2 2 3" xfId="46693" xr:uid="{00000000-0005-0000-0000-0000A9230000}"/>
    <cellStyle name="Standard 11 2 4 3 3 2 2 4" xfId="35397" xr:uid="{00000000-0005-0000-0000-0000AA230000}"/>
    <cellStyle name="Standard 11 2 4 3 3 2 3" xfId="18453" xr:uid="{00000000-0005-0000-0000-0000AB230000}"/>
    <cellStyle name="Standard 11 2 4 3 3 2 3 2" xfId="52341" xr:uid="{00000000-0005-0000-0000-0000AC230000}"/>
    <cellStyle name="Standard 11 2 4 3 3 2 4" xfId="41045" xr:uid="{00000000-0005-0000-0000-0000AD230000}"/>
    <cellStyle name="Standard 11 2 4 3 3 2 5" xfId="29749" xr:uid="{00000000-0005-0000-0000-0000AE230000}"/>
    <cellStyle name="Standard 11 2 4 3 3 3" xfId="9981" xr:uid="{00000000-0005-0000-0000-0000AF230000}"/>
    <cellStyle name="Standard 11 2 4 3 3 3 2" xfId="21277" xr:uid="{00000000-0005-0000-0000-0000B0230000}"/>
    <cellStyle name="Standard 11 2 4 3 3 3 2 2" xfId="55165" xr:uid="{00000000-0005-0000-0000-0000B1230000}"/>
    <cellStyle name="Standard 11 2 4 3 3 3 3" xfId="43869" xr:uid="{00000000-0005-0000-0000-0000B2230000}"/>
    <cellStyle name="Standard 11 2 4 3 3 3 4" xfId="32573" xr:uid="{00000000-0005-0000-0000-0000B3230000}"/>
    <cellStyle name="Standard 11 2 4 3 3 4" xfId="15629" xr:uid="{00000000-0005-0000-0000-0000B4230000}"/>
    <cellStyle name="Standard 11 2 4 3 3 4 2" xfId="49517" xr:uid="{00000000-0005-0000-0000-0000B5230000}"/>
    <cellStyle name="Standard 11 2 4 3 3 5" xfId="38221" xr:uid="{00000000-0005-0000-0000-0000B6230000}"/>
    <cellStyle name="Standard 11 2 4 3 3 6" xfId="26925" xr:uid="{00000000-0005-0000-0000-0000B7230000}"/>
    <cellStyle name="Standard 11 2 4 3 4" xfId="5828" xr:uid="{00000000-0005-0000-0000-0000B8230000}"/>
    <cellStyle name="Standard 11 2 4 3 4 2" xfId="11478" xr:uid="{00000000-0005-0000-0000-0000B9230000}"/>
    <cellStyle name="Standard 11 2 4 3 4 2 2" xfId="22774" xr:uid="{00000000-0005-0000-0000-0000BA230000}"/>
    <cellStyle name="Standard 11 2 4 3 4 2 2 2" xfId="56662" xr:uid="{00000000-0005-0000-0000-0000BB230000}"/>
    <cellStyle name="Standard 11 2 4 3 4 2 3" xfId="45366" xr:uid="{00000000-0005-0000-0000-0000BC230000}"/>
    <cellStyle name="Standard 11 2 4 3 4 2 4" xfId="34070" xr:uid="{00000000-0005-0000-0000-0000BD230000}"/>
    <cellStyle name="Standard 11 2 4 3 4 3" xfId="17126" xr:uid="{00000000-0005-0000-0000-0000BE230000}"/>
    <cellStyle name="Standard 11 2 4 3 4 3 2" xfId="51014" xr:uid="{00000000-0005-0000-0000-0000BF230000}"/>
    <cellStyle name="Standard 11 2 4 3 4 4" xfId="39718" xr:uid="{00000000-0005-0000-0000-0000C0230000}"/>
    <cellStyle name="Standard 11 2 4 3 4 5" xfId="28422" xr:uid="{00000000-0005-0000-0000-0000C1230000}"/>
    <cellStyle name="Standard 11 2 4 3 5" xfId="8654" xr:uid="{00000000-0005-0000-0000-0000C2230000}"/>
    <cellStyle name="Standard 11 2 4 3 5 2" xfId="19950" xr:uid="{00000000-0005-0000-0000-0000C3230000}"/>
    <cellStyle name="Standard 11 2 4 3 5 2 2" xfId="53838" xr:uid="{00000000-0005-0000-0000-0000C4230000}"/>
    <cellStyle name="Standard 11 2 4 3 5 3" xfId="42542" xr:uid="{00000000-0005-0000-0000-0000C5230000}"/>
    <cellStyle name="Standard 11 2 4 3 5 4" xfId="31246" xr:uid="{00000000-0005-0000-0000-0000C6230000}"/>
    <cellStyle name="Standard 11 2 4 3 6" xfId="14302" xr:uid="{00000000-0005-0000-0000-0000C7230000}"/>
    <cellStyle name="Standard 11 2 4 3 6 2" xfId="48190" xr:uid="{00000000-0005-0000-0000-0000C8230000}"/>
    <cellStyle name="Standard 11 2 4 3 7" xfId="36894" xr:uid="{00000000-0005-0000-0000-0000C9230000}"/>
    <cellStyle name="Standard 11 2 4 3 8" xfId="25598" xr:uid="{00000000-0005-0000-0000-0000CA230000}"/>
    <cellStyle name="Standard 11 2 4 4" xfId="2953" xr:uid="{00000000-0005-0000-0000-0000CB230000}"/>
    <cellStyle name="Standard 11 2 4 4 2" xfId="5061" xr:uid="{00000000-0005-0000-0000-0000CC230000}"/>
    <cellStyle name="Standard 11 2 4 4 2 2" xfId="7887" xr:uid="{00000000-0005-0000-0000-0000CD230000}"/>
    <cellStyle name="Standard 11 2 4 4 2 2 2" xfId="13536" xr:uid="{00000000-0005-0000-0000-0000CE230000}"/>
    <cellStyle name="Standard 11 2 4 4 2 2 2 2" xfId="24832" xr:uid="{00000000-0005-0000-0000-0000CF230000}"/>
    <cellStyle name="Standard 11 2 4 4 2 2 2 2 2" xfId="58720" xr:uid="{00000000-0005-0000-0000-0000D0230000}"/>
    <cellStyle name="Standard 11 2 4 4 2 2 2 3" xfId="47424" xr:uid="{00000000-0005-0000-0000-0000D1230000}"/>
    <cellStyle name="Standard 11 2 4 4 2 2 2 4" xfId="36128" xr:uid="{00000000-0005-0000-0000-0000D2230000}"/>
    <cellStyle name="Standard 11 2 4 4 2 2 3" xfId="19184" xr:uid="{00000000-0005-0000-0000-0000D3230000}"/>
    <cellStyle name="Standard 11 2 4 4 2 2 3 2" xfId="53072" xr:uid="{00000000-0005-0000-0000-0000D4230000}"/>
    <cellStyle name="Standard 11 2 4 4 2 2 4" xfId="41776" xr:uid="{00000000-0005-0000-0000-0000D5230000}"/>
    <cellStyle name="Standard 11 2 4 4 2 2 5" xfId="30480" xr:uid="{00000000-0005-0000-0000-0000D6230000}"/>
    <cellStyle name="Standard 11 2 4 4 2 3" xfId="10712" xr:uid="{00000000-0005-0000-0000-0000D7230000}"/>
    <cellStyle name="Standard 11 2 4 4 2 3 2" xfId="22008" xr:uid="{00000000-0005-0000-0000-0000D8230000}"/>
    <cellStyle name="Standard 11 2 4 4 2 3 2 2" xfId="55896" xr:uid="{00000000-0005-0000-0000-0000D9230000}"/>
    <cellStyle name="Standard 11 2 4 4 2 3 3" xfId="44600" xr:uid="{00000000-0005-0000-0000-0000DA230000}"/>
    <cellStyle name="Standard 11 2 4 4 2 3 4" xfId="33304" xr:uid="{00000000-0005-0000-0000-0000DB230000}"/>
    <cellStyle name="Standard 11 2 4 4 2 4" xfId="16360" xr:uid="{00000000-0005-0000-0000-0000DC230000}"/>
    <cellStyle name="Standard 11 2 4 4 2 4 2" xfId="50248" xr:uid="{00000000-0005-0000-0000-0000DD230000}"/>
    <cellStyle name="Standard 11 2 4 4 2 5" xfId="38952" xr:uid="{00000000-0005-0000-0000-0000DE230000}"/>
    <cellStyle name="Standard 11 2 4 4 2 6" xfId="27656" xr:uid="{00000000-0005-0000-0000-0000DF230000}"/>
    <cellStyle name="Standard 11 2 4 4 3" xfId="4264" xr:uid="{00000000-0005-0000-0000-0000E0230000}"/>
    <cellStyle name="Standard 11 2 4 4 3 2" xfId="7153" xr:uid="{00000000-0005-0000-0000-0000E1230000}"/>
    <cellStyle name="Standard 11 2 4 4 3 2 2" xfId="12802" xr:uid="{00000000-0005-0000-0000-0000E2230000}"/>
    <cellStyle name="Standard 11 2 4 4 3 2 2 2" xfId="24098" xr:uid="{00000000-0005-0000-0000-0000E3230000}"/>
    <cellStyle name="Standard 11 2 4 4 3 2 2 2 2" xfId="57986" xr:uid="{00000000-0005-0000-0000-0000E4230000}"/>
    <cellStyle name="Standard 11 2 4 4 3 2 2 3" xfId="46690" xr:uid="{00000000-0005-0000-0000-0000E5230000}"/>
    <cellStyle name="Standard 11 2 4 4 3 2 2 4" xfId="35394" xr:uid="{00000000-0005-0000-0000-0000E6230000}"/>
    <cellStyle name="Standard 11 2 4 4 3 2 3" xfId="18450" xr:uid="{00000000-0005-0000-0000-0000E7230000}"/>
    <cellStyle name="Standard 11 2 4 4 3 2 3 2" xfId="52338" xr:uid="{00000000-0005-0000-0000-0000E8230000}"/>
    <cellStyle name="Standard 11 2 4 4 3 2 4" xfId="41042" xr:uid="{00000000-0005-0000-0000-0000E9230000}"/>
    <cellStyle name="Standard 11 2 4 4 3 2 5" xfId="29746" xr:uid="{00000000-0005-0000-0000-0000EA230000}"/>
    <cellStyle name="Standard 11 2 4 4 3 3" xfId="9978" xr:uid="{00000000-0005-0000-0000-0000EB230000}"/>
    <cellStyle name="Standard 11 2 4 4 3 3 2" xfId="21274" xr:uid="{00000000-0005-0000-0000-0000EC230000}"/>
    <cellStyle name="Standard 11 2 4 4 3 3 2 2" xfId="55162" xr:uid="{00000000-0005-0000-0000-0000ED230000}"/>
    <cellStyle name="Standard 11 2 4 4 3 3 3" xfId="43866" xr:uid="{00000000-0005-0000-0000-0000EE230000}"/>
    <cellStyle name="Standard 11 2 4 4 3 3 4" xfId="32570" xr:uid="{00000000-0005-0000-0000-0000EF230000}"/>
    <cellStyle name="Standard 11 2 4 4 3 4" xfId="15626" xr:uid="{00000000-0005-0000-0000-0000F0230000}"/>
    <cellStyle name="Standard 11 2 4 4 3 4 2" xfId="49514" xr:uid="{00000000-0005-0000-0000-0000F1230000}"/>
    <cellStyle name="Standard 11 2 4 4 3 5" xfId="38218" xr:uid="{00000000-0005-0000-0000-0000F2230000}"/>
    <cellStyle name="Standard 11 2 4 4 3 6" xfId="26922" xr:uid="{00000000-0005-0000-0000-0000F3230000}"/>
    <cellStyle name="Standard 11 2 4 4 4" xfId="6081" xr:uid="{00000000-0005-0000-0000-0000F4230000}"/>
    <cellStyle name="Standard 11 2 4 4 4 2" xfId="11731" xr:uid="{00000000-0005-0000-0000-0000F5230000}"/>
    <cellStyle name="Standard 11 2 4 4 4 2 2" xfId="23027" xr:uid="{00000000-0005-0000-0000-0000F6230000}"/>
    <cellStyle name="Standard 11 2 4 4 4 2 2 2" xfId="56915" xr:uid="{00000000-0005-0000-0000-0000F7230000}"/>
    <cellStyle name="Standard 11 2 4 4 4 2 3" xfId="45619" xr:uid="{00000000-0005-0000-0000-0000F8230000}"/>
    <cellStyle name="Standard 11 2 4 4 4 2 4" xfId="34323" xr:uid="{00000000-0005-0000-0000-0000F9230000}"/>
    <cellStyle name="Standard 11 2 4 4 4 3" xfId="17379" xr:uid="{00000000-0005-0000-0000-0000FA230000}"/>
    <cellStyle name="Standard 11 2 4 4 4 3 2" xfId="51267" xr:uid="{00000000-0005-0000-0000-0000FB230000}"/>
    <cellStyle name="Standard 11 2 4 4 4 4" xfId="39971" xr:uid="{00000000-0005-0000-0000-0000FC230000}"/>
    <cellStyle name="Standard 11 2 4 4 4 5" xfId="28675" xr:uid="{00000000-0005-0000-0000-0000FD230000}"/>
    <cellStyle name="Standard 11 2 4 4 5" xfId="8907" xr:uid="{00000000-0005-0000-0000-0000FE230000}"/>
    <cellStyle name="Standard 11 2 4 4 5 2" xfId="20203" xr:uid="{00000000-0005-0000-0000-0000FF230000}"/>
    <cellStyle name="Standard 11 2 4 4 5 2 2" xfId="54091" xr:uid="{00000000-0005-0000-0000-000000240000}"/>
    <cellStyle name="Standard 11 2 4 4 5 3" xfId="42795" xr:uid="{00000000-0005-0000-0000-000001240000}"/>
    <cellStyle name="Standard 11 2 4 4 5 4" xfId="31499" xr:uid="{00000000-0005-0000-0000-000002240000}"/>
    <cellStyle name="Standard 11 2 4 4 6" xfId="14555" xr:uid="{00000000-0005-0000-0000-000003240000}"/>
    <cellStyle name="Standard 11 2 4 4 6 2" xfId="48443" xr:uid="{00000000-0005-0000-0000-000004240000}"/>
    <cellStyle name="Standard 11 2 4 4 7" xfId="37147" xr:uid="{00000000-0005-0000-0000-000005240000}"/>
    <cellStyle name="Standard 11 2 4 4 8" xfId="25851" xr:uid="{00000000-0005-0000-0000-000006240000}"/>
    <cellStyle name="Standard 11 2 4 5" xfId="3834" xr:uid="{00000000-0005-0000-0000-000007240000}"/>
    <cellStyle name="Standard 11 2 4 5 2" xfId="6945" xr:uid="{00000000-0005-0000-0000-000008240000}"/>
    <cellStyle name="Standard 11 2 4 5 2 2" xfId="12594" xr:uid="{00000000-0005-0000-0000-000009240000}"/>
    <cellStyle name="Standard 11 2 4 5 2 2 2" xfId="23890" xr:uid="{00000000-0005-0000-0000-00000A240000}"/>
    <cellStyle name="Standard 11 2 4 5 2 2 2 2" xfId="57778" xr:uid="{00000000-0005-0000-0000-00000B240000}"/>
    <cellStyle name="Standard 11 2 4 5 2 2 3" xfId="46482" xr:uid="{00000000-0005-0000-0000-00000C240000}"/>
    <cellStyle name="Standard 11 2 4 5 2 2 4" xfId="35186" xr:uid="{00000000-0005-0000-0000-00000D240000}"/>
    <cellStyle name="Standard 11 2 4 5 2 3" xfId="18242" xr:uid="{00000000-0005-0000-0000-00000E240000}"/>
    <cellStyle name="Standard 11 2 4 5 2 3 2" xfId="52130" xr:uid="{00000000-0005-0000-0000-00000F240000}"/>
    <cellStyle name="Standard 11 2 4 5 2 4" xfId="40834" xr:uid="{00000000-0005-0000-0000-000010240000}"/>
    <cellStyle name="Standard 11 2 4 5 2 5" xfId="29538" xr:uid="{00000000-0005-0000-0000-000011240000}"/>
    <cellStyle name="Standard 11 2 4 5 3" xfId="9770" xr:uid="{00000000-0005-0000-0000-000012240000}"/>
    <cellStyle name="Standard 11 2 4 5 3 2" xfId="21066" xr:uid="{00000000-0005-0000-0000-000013240000}"/>
    <cellStyle name="Standard 11 2 4 5 3 2 2" xfId="54954" xr:uid="{00000000-0005-0000-0000-000014240000}"/>
    <cellStyle name="Standard 11 2 4 5 3 3" xfId="43658" xr:uid="{00000000-0005-0000-0000-000015240000}"/>
    <cellStyle name="Standard 11 2 4 5 3 4" xfId="32362" xr:uid="{00000000-0005-0000-0000-000016240000}"/>
    <cellStyle name="Standard 11 2 4 5 4" xfId="15418" xr:uid="{00000000-0005-0000-0000-000017240000}"/>
    <cellStyle name="Standard 11 2 4 5 4 2" xfId="49306" xr:uid="{00000000-0005-0000-0000-000018240000}"/>
    <cellStyle name="Standard 11 2 4 5 5" xfId="38010" xr:uid="{00000000-0005-0000-0000-000019240000}"/>
    <cellStyle name="Standard 11 2 4 5 6" xfId="26714" xr:uid="{00000000-0005-0000-0000-00001A240000}"/>
    <cellStyle name="Standard 11 2 4 6" xfId="4892" xr:uid="{00000000-0005-0000-0000-00001B240000}"/>
    <cellStyle name="Standard 11 2 4 6 2" xfId="7718" xr:uid="{00000000-0005-0000-0000-00001C240000}"/>
    <cellStyle name="Standard 11 2 4 6 2 2" xfId="13367" xr:uid="{00000000-0005-0000-0000-00001D240000}"/>
    <cellStyle name="Standard 11 2 4 6 2 2 2" xfId="24663" xr:uid="{00000000-0005-0000-0000-00001E240000}"/>
    <cellStyle name="Standard 11 2 4 6 2 2 2 2" xfId="58551" xr:uid="{00000000-0005-0000-0000-00001F240000}"/>
    <cellStyle name="Standard 11 2 4 6 2 2 3" xfId="47255" xr:uid="{00000000-0005-0000-0000-000020240000}"/>
    <cellStyle name="Standard 11 2 4 6 2 2 4" xfId="35959" xr:uid="{00000000-0005-0000-0000-000021240000}"/>
    <cellStyle name="Standard 11 2 4 6 2 3" xfId="19015" xr:uid="{00000000-0005-0000-0000-000022240000}"/>
    <cellStyle name="Standard 11 2 4 6 2 3 2" xfId="52903" xr:uid="{00000000-0005-0000-0000-000023240000}"/>
    <cellStyle name="Standard 11 2 4 6 2 4" xfId="41607" xr:uid="{00000000-0005-0000-0000-000024240000}"/>
    <cellStyle name="Standard 11 2 4 6 2 5" xfId="30311" xr:uid="{00000000-0005-0000-0000-000025240000}"/>
    <cellStyle name="Standard 11 2 4 6 3" xfId="10543" xr:uid="{00000000-0005-0000-0000-000026240000}"/>
    <cellStyle name="Standard 11 2 4 6 3 2" xfId="21839" xr:uid="{00000000-0005-0000-0000-000027240000}"/>
    <cellStyle name="Standard 11 2 4 6 3 2 2" xfId="55727" xr:uid="{00000000-0005-0000-0000-000028240000}"/>
    <cellStyle name="Standard 11 2 4 6 3 3" xfId="44431" xr:uid="{00000000-0005-0000-0000-000029240000}"/>
    <cellStyle name="Standard 11 2 4 6 3 4" xfId="33135" xr:uid="{00000000-0005-0000-0000-00002A240000}"/>
    <cellStyle name="Standard 11 2 4 6 4" xfId="16191" xr:uid="{00000000-0005-0000-0000-00002B240000}"/>
    <cellStyle name="Standard 11 2 4 6 4 2" xfId="50079" xr:uid="{00000000-0005-0000-0000-00002C240000}"/>
    <cellStyle name="Standard 11 2 4 6 5" xfId="38783" xr:uid="{00000000-0005-0000-0000-00002D240000}"/>
    <cellStyle name="Standard 11 2 4 6 6" xfId="27487" xr:uid="{00000000-0005-0000-0000-00002E240000}"/>
    <cellStyle name="Standard 11 2 4 7" xfId="3540" xr:uid="{00000000-0005-0000-0000-00002F240000}"/>
    <cellStyle name="Standard 11 2 4 7 2" xfId="6653" xr:uid="{00000000-0005-0000-0000-000030240000}"/>
    <cellStyle name="Standard 11 2 4 7 2 2" xfId="12302" xr:uid="{00000000-0005-0000-0000-000031240000}"/>
    <cellStyle name="Standard 11 2 4 7 2 2 2" xfId="23598" xr:uid="{00000000-0005-0000-0000-000032240000}"/>
    <cellStyle name="Standard 11 2 4 7 2 2 2 2" xfId="57486" xr:uid="{00000000-0005-0000-0000-000033240000}"/>
    <cellStyle name="Standard 11 2 4 7 2 2 3" xfId="46190" xr:uid="{00000000-0005-0000-0000-000034240000}"/>
    <cellStyle name="Standard 11 2 4 7 2 2 4" xfId="34894" xr:uid="{00000000-0005-0000-0000-000035240000}"/>
    <cellStyle name="Standard 11 2 4 7 2 3" xfId="17950" xr:uid="{00000000-0005-0000-0000-000036240000}"/>
    <cellStyle name="Standard 11 2 4 7 2 3 2" xfId="51838" xr:uid="{00000000-0005-0000-0000-000037240000}"/>
    <cellStyle name="Standard 11 2 4 7 2 4" xfId="40542" xr:uid="{00000000-0005-0000-0000-000038240000}"/>
    <cellStyle name="Standard 11 2 4 7 2 5" xfId="29246" xr:uid="{00000000-0005-0000-0000-000039240000}"/>
    <cellStyle name="Standard 11 2 4 7 3" xfId="9478" xr:uid="{00000000-0005-0000-0000-00003A240000}"/>
    <cellStyle name="Standard 11 2 4 7 3 2" xfId="20774" xr:uid="{00000000-0005-0000-0000-00003B240000}"/>
    <cellStyle name="Standard 11 2 4 7 3 2 2" xfId="54662" xr:uid="{00000000-0005-0000-0000-00003C240000}"/>
    <cellStyle name="Standard 11 2 4 7 3 3" xfId="43366" xr:uid="{00000000-0005-0000-0000-00003D240000}"/>
    <cellStyle name="Standard 11 2 4 7 3 4" xfId="32070" xr:uid="{00000000-0005-0000-0000-00003E240000}"/>
    <cellStyle name="Standard 11 2 4 7 4" xfId="15126" xr:uid="{00000000-0005-0000-0000-00003F240000}"/>
    <cellStyle name="Standard 11 2 4 7 4 2" xfId="49014" xr:uid="{00000000-0005-0000-0000-000040240000}"/>
    <cellStyle name="Standard 11 2 4 7 5" xfId="37718" xr:uid="{00000000-0005-0000-0000-000041240000}"/>
    <cellStyle name="Standard 11 2 4 7 6" xfId="26422" xr:uid="{00000000-0005-0000-0000-000042240000}"/>
    <cellStyle name="Standard 11 2 4 8" xfId="5581" xr:uid="{00000000-0005-0000-0000-000043240000}"/>
    <cellStyle name="Standard 11 2 4 8 2" xfId="11231" xr:uid="{00000000-0005-0000-0000-000044240000}"/>
    <cellStyle name="Standard 11 2 4 8 2 2" xfId="22527" xr:uid="{00000000-0005-0000-0000-000045240000}"/>
    <cellStyle name="Standard 11 2 4 8 2 2 2" xfId="56415" xr:uid="{00000000-0005-0000-0000-000046240000}"/>
    <cellStyle name="Standard 11 2 4 8 2 3" xfId="45119" xr:uid="{00000000-0005-0000-0000-000047240000}"/>
    <cellStyle name="Standard 11 2 4 8 2 4" xfId="33823" xr:uid="{00000000-0005-0000-0000-000048240000}"/>
    <cellStyle name="Standard 11 2 4 8 3" xfId="16879" xr:uid="{00000000-0005-0000-0000-000049240000}"/>
    <cellStyle name="Standard 11 2 4 8 3 2" xfId="50767" xr:uid="{00000000-0005-0000-0000-00004A240000}"/>
    <cellStyle name="Standard 11 2 4 8 4" xfId="39471" xr:uid="{00000000-0005-0000-0000-00004B240000}"/>
    <cellStyle name="Standard 11 2 4 8 5" xfId="28175" xr:uid="{00000000-0005-0000-0000-00004C240000}"/>
    <cellStyle name="Standard 11 2 4 9" xfId="8407" xr:uid="{00000000-0005-0000-0000-00004D240000}"/>
    <cellStyle name="Standard 11 2 4 9 2" xfId="19703" xr:uid="{00000000-0005-0000-0000-00004E240000}"/>
    <cellStyle name="Standard 11 2 4 9 2 2" xfId="53591" xr:uid="{00000000-0005-0000-0000-00004F240000}"/>
    <cellStyle name="Standard 11 2 4 9 3" xfId="42295" xr:uid="{00000000-0005-0000-0000-000050240000}"/>
    <cellStyle name="Standard 11 2 4 9 4" xfId="30999" xr:uid="{00000000-0005-0000-0000-000051240000}"/>
    <cellStyle name="Standard 11 2 5" xfId="1563" xr:uid="{00000000-0005-0000-0000-000052240000}"/>
    <cellStyle name="Standard 11 2 5 10" xfId="36709" xr:uid="{00000000-0005-0000-0000-000053240000}"/>
    <cellStyle name="Standard 11 2 5 11" xfId="25413" xr:uid="{00000000-0005-0000-0000-000054240000}"/>
    <cellStyle name="Standard 11 2 5 2" xfId="2759" xr:uid="{00000000-0005-0000-0000-000055240000}"/>
    <cellStyle name="Standard 11 2 5 2 2" xfId="3261" xr:uid="{00000000-0005-0000-0000-000056240000}"/>
    <cellStyle name="Standard 11 2 5 2 2 2" xfId="5066" xr:uid="{00000000-0005-0000-0000-000057240000}"/>
    <cellStyle name="Standard 11 2 5 2 2 2 2" xfId="7892" xr:uid="{00000000-0005-0000-0000-000058240000}"/>
    <cellStyle name="Standard 11 2 5 2 2 2 2 2" xfId="13541" xr:uid="{00000000-0005-0000-0000-000059240000}"/>
    <cellStyle name="Standard 11 2 5 2 2 2 2 2 2" xfId="24837" xr:uid="{00000000-0005-0000-0000-00005A240000}"/>
    <cellStyle name="Standard 11 2 5 2 2 2 2 2 2 2" xfId="58725" xr:uid="{00000000-0005-0000-0000-00005B240000}"/>
    <cellStyle name="Standard 11 2 5 2 2 2 2 2 3" xfId="47429" xr:uid="{00000000-0005-0000-0000-00005C240000}"/>
    <cellStyle name="Standard 11 2 5 2 2 2 2 2 4" xfId="36133" xr:uid="{00000000-0005-0000-0000-00005D240000}"/>
    <cellStyle name="Standard 11 2 5 2 2 2 2 3" xfId="19189" xr:uid="{00000000-0005-0000-0000-00005E240000}"/>
    <cellStyle name="Standard 11 2 5 2 2 2 2 3 2" xfId="53077" xr:uid="{00000000-0005-0000-0000-00005F240000}"/>
    <cellStyle name="Standard 11 2 5 2 2 2 2 4" xfId="41781" xr:uid="{00000000-0005-0000-0000-000060240000}"/>
    <cellStyle name="Standard 11 2 5 2 2 2 2 5" xfId="30485" xr:uid="{00000000-0005-0000-0000-000061240000}"/>
    <cellStyle name="Standard 11 2 5 2 2 2 3" xfId="10717" xr:uid="{00000000-0005-0000-0000-000062240000}"/>
    <cellStyle name="Standard 11 2 5 2 2 2 3 2" xfId="22013" xr:uid="{00000000-0005-0000-0000-000063240000}"/>
    <cellStyle name="Standard 11 2 5 2 2 2 3 2 2" xfId="55901" xr:uid="{00000000-0005-0000-0000-000064240000}"/>
    <cellStyle name="Standard 11 2 5 2 2 2 3 3" xfId="44605" xr:uid="{00000000-0005-0000-0000-000065240000}"/>
    <cellStyle name="Standard 11 2 5 2 2 2 3 4" xfId="33309" xr:uid="{00000000-0005-0000-0000-000066240000}"/>
    <cellStyle name="Standard 11 2 5 2 2 2 4" xfId="16365" xr:uid="{00000000-0005-0000-0000-000067240000}"/>
    <cellStyle name="Standard 11 2 5 2 2 2 4 2" xfId="50253" xr:uid="{00000000-0005-0000-0000-000068240000}"/>
    <cellStyle name="Standard 11 2 5 2 2 2 5" xfId="38957" xr:uid="{00000000-0005-0000-0000-000069240000}"/>
    <cellStyle name="Standard 11 2 5 2 2 2 6" xfId="27661" xr:uid="{00000000-0005-0000-0000-00006A240000}"/>
    <cellStyle name="Standard 11 2 5 2 2 3" xfId="6389" xr:uid="{00000000-0005-0000-0000-00006B240000}"/>
    <cellStyle name="Standard 11 2 5 2 2 3 2" xfId="12039" xr:uid="{00000000-0005-0000-0000-00006C240000}"/>
    <cellStyle name="Standard 11 2 5 2 2 3 2 2" xfId="23335" xr:uid="{00000000-0005-0000-0000-00006D240000}"/>
    <cellStyle name="Standard 11 2 5 2 2 3 2 2 2" xfId="57223" xr:uid="{00000000-0005-0000-0000-00006E240000}"/>
    <cellStyle name="Standard 11 2 5 2 2 3 2 3" xfId="45927" xr:uid="{00000000-0005-0000-0000-00006F240000}"/>
    <cellStyle name="Standard 11 2 5 2 2 3 2 4" xfId="34631" xr:uid="{00000000-0005-0000-0000-000070240000}"/>
    <cellStyle name="Standard 11 2 5 2 2 3 3" xfId="17687" xr:uid="{00000000-0005-0000-0000-000071240000}"/>
    <cellStyle name="Standard 11 2 5 2 2 3 3 2" xfId="51575" xr:uid="{00000000-0005-0000-0000-000072240000}"/>
    <cellStyle name="Standard 11 2 5 2 2 3 4" xfId="40279" xr:uid="{00000000-0005-0000-0000-000073240000}"/>
    <cellStyle name="Standard 11 2 5 2 2 3 5" xfId="28983" xr:uid="{00000000-0005-0000-0000-000074240000}"/>
    <cellStyle name="Standard 11 2 5 2 2 4" xfId="9215" xr:uid="{00000000-0005-0000-0000-000075240000}"/>
    <cellStyle name="Standard 11 2 5 2 2 4 2" xfId="20511" xr:uid="{00000000-0005-0000-0000-000076240000}"/>
    <cellStyle name="Standard 11 2 5 2 2 4 2 2" xfId="54399" xr:uid="{00000000-0005-0000-0000-000077240000}"/>
    <cellStyle name="Standard 11 2 5 2 2 4 3" xfId="43103" xr:uid="{00000000-0005-0000-0000-000078240000}"/>
    <cellStyle name="Standard 11 2 5 2 2 4 4" xfId="31807" xr:uid="{00000000-0005-0000-0000-000079240000}"/>
    <cellStyle name="Standard 11 2 5 2 2 5" xfId="14863" xr:uid="{00000000-0005-0000-0000-00007A240000}"/>
    <cellStyle name="Standard 11 2 5 2 2 5 2" xfId="48751" xr:uid="{00000000-0005-0000-0000-00007B240000}"/>
    <cellStyle name="Standard 11 2 5 2 2 6" xfId="37455" xr:uid="{00000000-0005-0000-0000-00007C240000}"/>
    <cellStyle name="Standard 11 2 5 2 2 7" xfId="26159" xr:uid="{00000000-0005-0000-0000-00007D240000}"/>
    <cellStyle name="Standard 11 2 5 2 3" xfId="4269" xr:uid="{00000000-0005-0000-0000-00007E240000}"/>
    <cellStyle name="Standard 11 2 5 2 3 2" xfId="7158" xr:uid="{00000000-0005-0000-0000-00007F240000}"/>
    <cellStyle name="Standard 11 2 5 2 3 2 2" xfId="12807" xr:uid="{00000000-0005-0000-0000-000080240000}"/>
    <cellStyle name="Standard 11 2 5 2 3 2 2 2" xfId="24103" xr:uid="{00000000-0005-0000-0000-000081240000}"/>
    <cellStyle name="Standard 11 2 5 2 3 2 2 2 2" xfId="57991" xr:uid="{00000000-0005-0000-0000-000082240000}"/>
    <cellStyle name="Standard 11 2 5 2 3 2 2 3" xfId="46695" xr:uid="{00000000-0005-0000-0000-000083240000}"/>
    <cellStyle name="Standard 11 2 5 2 3 2 2 4" xfId="35399" xr:uid="{00000000-0005-0000-0000-000084240000}"/>
    <cellStyle name="Standard 11 2 5 2 3 2 3" xfId="18455" xr:uid="{00000000-0005-0000-0000-000085240000}"/>
    <cellStyle name="Standard 11 2 5 2 3 2 3 2" xfId="52343" xr:uid="{00000000-0005-0000-0000-000086240000}"/>
    <cellStyle name="Standard 11 2 5 2 3 2 4" xfId="41047" xr:uid="{00000000-0005-0000-0000-000087240000}"/>
    <cellStyle name="Standard 11 2 5 2 3 2 5" xfId="29751" xr:uid="{00000000-0005-0000-0000-000088240000}"/>
    <cellStyle name="Standard 11 2 5 2 3 3" xfId="9983" xr:uid="{00000000-0005-0000-0000-000089240000}"/>
    <cellStyle name="Standard 11 2 5 2 3 3 2" xfId="21279" xr:uid="{00000000-0005-0000-0000-00008A240000}"/>
    <cellStyle name="Standard 11 2 5 2 3 3 2 2" xfId="55167" xr:uid="{00000000-0005-0000-0000-00008B240000}"/>
    <cellStyle name="Standard 11 2 5 2 3 3 3" xfId="43871" xr:uid="{00000000-0005-0000-0000-00008C240000}"/>
    <cellStyle name="Standard 11 2 5 2 3 3 4" xfId="32575" xr:uid="{00000000-0005-0000-0000-00008D240000}"/>
    <cellStyle name="Standard 11 2 5 2 3 4" xfId="15631" xr:uid="{00000000-0005-0000-0000-00008E240000}"/>
    <cellStyle name="Standard 11 2 5 2 3 4 2" xfId="49519" xr:uid="{00000000-0005-0000-0000-00008F240000}"/>
    <cellStyle name="Standard 11 2 5 2 3 5" xfId="38223" xr:uid="{00000000-0005-0000-0000-000090240000}"/>
    <cellStyle name="Standard 11 2 5 2 3 6" xfId="26927" xr:uid="{00000000-0005-0000-0000-000091240000}"/>
    <cellStyle name="Standard 11 2 5 2 4" xfId="5889" xr:uid="{00000000-0005-0000-0000-000092240000}"/>
    <cellStyle name="Standard 11 2 5 2 4 2" xfId="11539" xr:uid="{00000000-0005-0000-0000-000093240000}"/>
    <cellStyle name="Standard 11 2 5 2 4 2 2" xfId="22835" xr:uid="{00000000-0005-0000-0000-000094240000}"/>
    <cellStyle name="Standard 11 2 5 2 4 2 2 2" xfId="56723" xr:uid="{00000000-0005-0000-0000-000095240000}"/>
    <cellStyle name="Standard 11 2 5 2 4 2 3" xfId="45427" xr:uid="{00000000-0005-0000-0000-000096240000}"/>
    <cellStyle name="Standard 11 2 5 2 4 2 4" xfId="34131" xr:uid="{00000000-0005-0000-0000-000097240000}"/>
    <cellStyle name="Standard 11 2 5 2 4 3" xfId="17187" xr:uid="{00000000-0005-0000-0000-000098240000}"/>
    <cellStyle name="Standard 11 2 5 2 4 3 2" xfId="51075" xr:uid="{00000000-0005-0000-0000-000099240000}"/>
    <cellStyle name="Standard 11 2 5 2 4 4" xfId="39779" xr:uid="{00000000-0005-0000-0000-00009A240000}"/>
    <cellStyle name="Standard 11 2 5 2 4 5" xfId="28483" xr:uid="{00000000-0005-0000-0000-00009B240000}"/>
    <cellStyle name="Standard 11 2 5 2 5" xfId="8715" xr:uid="{00000000-0005-0000-0000-00009C240000}"/>
    <cellStyle name="Standard 11 2 5 2 5 2" xfId="20011" xr:uid="{00000000-0005-0000-0000-00009D240000}"/>
    <cellStyle name="Standard 11 2 5 2 5 2 2" xfId="53899" xr:uid="{00000000-0005-0000-0000-00009E240000}"/>
    <cellStyle name="Standard 11 2 5 2 5 3" xfId="42603" xr:uid="{00000000-0005-0000-0000-00009F240000}"/>
    <cellStyle name="Standard 11 2 5 2 5 4" xfId="31307" xr:uid="{00000000-0005-0000-0000-0000A0240000}"/>
    <cellStyle name="Standard 11 2 5 2 6" xfId="14363" xr:uid="{00000000-0005-0000-0000-0000A1240000}"/>
    <cellStyle name="Standard 11 2 5 2 6 2" xfId="48251" xr:uid="{00000000-0005-0000-0000-0000A2240000}"/>
    <cellStyle name="Standard 11 2 5 2 7" xfId="36955" xr:uid="{00000000-0005-0000-0000-0000A3240000}"/>
    <cellStyle name="Standard 11 2 5 2 8" xfId="25659" xr:uid="{00000000-0005-0000-0000-0000A4240000}"/>
    <cellStyle name="Standard 11 2 5 3" xfId="3015" xr:uid="{00000000-0005-0000-0000-0000A5240000}"/>
    <cellStyle name="Standard 11 2 5 3 2" xfId="5065" xr:uid="{00000000-0005-0000-0000-0000A6240000}"/>
    <cellStyle name="Standard 11 2 5 3 2 2" xfId="7891" xr:uid="{00000000-0005-0000-0000-0000A7240000}"/>
    <cellStyle name="Standard 11 2 5 3 2 2 2" xfId="13540" xr:uid="{00000000-0005-0000-0000-0000A8240000}"/>
    <cellStyle name="Standard 11 2 5 3 2 2 2 2" xfId="24836" xr:uid="{00000000-0005-0000-0000-0000A9240000}"/>
    <cellStyle name="Standard 11 2 5 3 2 2 2 2 2" xfId="58724" xr:uid="{00000000-0005-0000-0000-0000AA240000}"/>
    <cellStyle name="Standard 11 2 5 3 2 2 2 3" xfId="47428" xr:uid="{00000000-0005-0000-0000-0000AB240000}"/>
    <cellStyle name="Standard 11 2 5 3 2 2 2 4" xfId="36132" xr:uid="{00000000-0005-0000-0000-0000AC240000}"/>
    <cellStyle name="Standard 11 2 5 3 2 2 3" xfId="19188" xr:uid="{00000000-0005-0000-0000-0000AD240000}"/>
    <cellStyle name="Standard 11 2 5 3 2 2 3 2" xfId="53076" xr:uid="{00000000-0005-0000-0000-0000AE240000}"/>
    <cellStyle name="Standard 11 2 5 3 2 2 4" xfId="41780" xr:uid="{00000000-0005-0000-0000-0000AF240000}"/>
    <cellStyle name="Standard 11 2 5 3 2 2 5" xfId="30484" xr:uid="{00000000-0005-0000-0000-0000B0240000}"/>
    <cellStyle name="Standard 11 2 5 3 2 3" xfId="10716" xr:uid="{00000000-0005-0000-0000-0000B1240000}"/>
    <cellStyle name="Standard 11 2 5 3 2 3 2" xfId="22012" xr:uid="{00000000-0005-0000-0000-0000B2240000}"/>
    <cellStyle name="Standard 11 2 5 3 2 3 2 2" xfId="55900" xr:uid="{00000000-0005-0000-0000-0000B3240000}"/>
    <cellStyle name="Standard 11 2 5 3 2 3 3" xfId="44604" xr:uid="{00000000-0005-0000-0000-0000B4240000}"/>
    <cellStyle name="Standard 11 2 5 3 2 3 4" xfId="33308" xr:uid="{00000000-0005-0000-0000-0000B5240000}"/>
    <cellStyle name="Standard 11 2 5 3 2 4" xfId="16364" xr:uid="{00000000-0005-0000-0000-0000B6240000}"/>
    <cellStyle name="Standard 11 2 5 3 2 4 2" xfId="50252" xr:uid="{00000000-0005-0000-0000-0000B7240000}"/>
    <cellStyle name="Standard 11 2 5 3 2 5" xfId="38956" xr:uid="{00000000-0005-0000-0000-0000B8240000}"/>
    <cellStyle name="Standard 11 2 5 3 2 6" xfId="27660" xr:uid="{00000000-0005-0000-0000-0000B9240000}"/>
    <cellStyle name="Standard 11 2 5 3 3" xfId="4268" xr:uid="{00000000-0005-0000-0000-0000BA240000}"/>
    <cellStyle name="Standard 11 2 5 3 3 2" xfId="7157" xr:uid="{00000000-0005-0000-0000-0000BB240000}"/>
    <cellStyle name="Standard 11 2 5 3 3 2 2" xfId="12806" xr:uid="{00000000-0005-0000-0000-0000BC240000}"/>
    <cellStyle name="Standard 11 2 5 3 3 2 2 2" xfId="24102" xr:uid="{00000000-0005-0000-0000-0000BD240000}"/>
    <cellStyle name="Standard 11 2 5 3 3 2 2 2 2" xfId="57990" xr:uid="{00000000-0005-0000-0000-0000BE240000}"/>
    <cellStyle name="Standard 11 2 5 3 3 2 2 3" xfId="46694" xr:uid="{00000000-0005-0000-0000-0000BF240000}"/>
    <cellStyle name="Standard 11 2 5 3 3 2 2 4" xfId="35398" xr:uid="{00000000-0005-0000-0000-0000C0240000}"/>
    <cellStyle name="Standard 11 2 5 3 3 2 3" xfId="18454" xr:uid="{00000000-0005-0000-0000-0000C1240000}"/>
    <cellStyle name="Standard 11 2 5 3 3 2 3 2" xfId="52342" xr:uid="{00000000-0005-0000-0000-0000C2240000}"/>
    <cellStyle name="Standard 11 2 5 3 3 2 4" xfId="41046" xr:uid="{00000000-0005-0000-0000-0000C3240000}"/>
    <cellStyle name="Standard 11 2 5 3 3 2 5" xfId="29750" xr:uid="{00000000-0005-0000-0000-0000C4240000}"/>
    <cellStyle name="Standard 11 2 5 3 3 3" xfId="9982" xr:uid="{00000000-0005-0000-0000-0000C5240000}"/>
    <cellStyle name="Standard 11 2 5 3 3 3 2" xfId="21278" xr:uid="{00000000-0005-0000-0000-0000C6240000}"/>
    <cellStyle name="Standard 11 2 5 3 3 3 2 2" xfId="55166" xr:uid="{00000000-0005-0000-0000-0000C7240000}"/>
    <cellStyle name="Standard 11 2 5 3 3 3 3" xfId="43870" xr:uid="{00000000-0005-0000-0000-0000C8240000}"/>
    <cellStyle name="Standard 11 2 5 3 3 3 4" xfId="32574" xr:uid="{00000000-0005-0000-0000-0000C9240000}"/>
    <cellStyle name="Standard 11 2 5 3 3 4" xfId="15630" xr:uid="{00000000-0005-0000-0000-0000CA240000}"/>
    <cellStyle name="Standard 11 2 5 3 3 4 2" xfId="49518" xr:uid="{00000000-0005-0000-0000-0000CB240000}"/>
    <cellStyle name="Standard 11 2 5 3 3 5" xfId="38222" xr:uid="{00000000-0005-0000-0000-0000CC240000}"/>
    <cellStyle name="Standard 11 2 5 3 3 6" xfId="26926" xr:uid="{00000000-0005-0000-0000-0000CD240000}"/>
    <cellStyle name="Standard 11 2 5 3 4" xfId="6143" xr:uid="{00000000-0005-0000-0000-0000CE240000}"/>
    <cellStyle name="Standard 11 2 5 3 4 2" xfId="11793" xr:uid="{00000000-0005-0000-0000-0000CF240000}"/>
    <cellStyle name="Standard 11 2 5 3 4 2 2" xfId="23089" xr:uid="{00000000-0005-0000-0000-0000D0240000}"/>
    <cellStyle name="Standard 11 2 5 3 4 2 2 2" xfId="56977" xr:uid="{00000000-0005-0000-0000-0000D1240000}"/>
    <cellStyle name="Standard 11 2 5 3 4 2 3" xfId="45681" xr:uid="{00000000-0005-0000-0000-0000D2240000}"/>
    <cellStyle name="Standard 11 2 5 3 4 2 4" xfId="34385" xr:uid="{00000000-0005-0000-0000-0000D3240000}"/>
    <cellStyle name="Standard 11 2 5 3 4 3" xfId="17441" xr:uid="{00000000-0005-0000-0000-0000D4240000}"/>
    <cellStyle name="Standard 11 2 5 3 4 3 2" xfId="51329" xr:uid="{00000000-0005-0000-0000-0000D5240000}"/>
    <cellStyle name="Standard 11 2 5 3 4 4" xfId="40033" xr:uid="{00000000-0005-0000-0000-0000D6240000}"/>
    <cellStyle name="Standard 11 2 5 3 4 5" xfId="28737" xr:uid="{00000000-0005-0000-0000-0000D7240000}"/>
    <cellStyle name="Standard 11 2 5 3 5" xfId="8969" xr:uid="{00000000-0005-0000-0000-0000D8240000}"/>
    <cellStyle name="Standard 11 2 5 3 5 2" xfId="20265" xr:uid="{00000000-0005-0000-0000-0000D9240000}"/>
    <cellStyle name="Standard 11 2 5 3 5 2 2" xfId="54153" xr:uid="{00000000-0005-0000-0000-0000DA240000}"/>
    <cellStyle name="Standard 11 2 5 3 5 3" xfId="42857" xr:uid="{00000000-0005-0000-0000-0000DB240000}"/>
    <cellStyle name="Standard 11 2 5 3 5 4" xfId="31561" xr:uid="{00000000-0005-0000-0000-0000DC240000}"/>
    <cellStyle name="Standard 11 2 5 3 6" xfId="14617" xr:uid="{00000000-0005-0000-0000-0000DD240000}"/>
    <cellStyle name="Standard 11 2 5 3 6 2" xfId="48505" xr:uid="{00000000-0005-0000-0000-0000DE240000}"/>
    <cellStyle name="Standard 11 2 5 3 7" xfId="37209" xr:uid="{00000000-0005-0000-0000-0000DF240000}"/>
    <cellStyle name="Standard 11 2 5 3 8" xfId="25913" xr:uid="{00000000-0005-0000-0000-0000E0240000}"/>
    <cellStyle name="Standard 11 2 5 4" xfId="3874" xr:uid="{00000000-0005-0000-0000-0000E1240000}"/>
    <cellStyle name="Standard 11 2 5 4 2" xfId="6985" xr:uid="{00000000-0005-0000-0000-0000E2240000}"/>
    <cellStyle name="Standard 11 2 5 4 2 2" xfId="12634" xr:uid="{00000000-0005-0000-0000-0000E3240000}"/>
    <cellStyle name="Standard 11 2 5 4 2 2 2" xfId="23930" xr:uid="{00000000-0005-0000-0000-0000E4240000}"/>
    <cellStyle name="Standard 11 2 5 4 2 2 2 2" xfId="57818" xr:uid="{00000000-0005-0000-0000-0000E5240000}"/>
    <cellStyle name="Standard 11 2 5 4 2 2 3" xfId="46522" xr:uid="{00000000-0005-0000-0000-0000E6240000}"/>
    <cellStyle name="Standard 11 2 5 4 2 2 4" xfId="35226" xr:uid="{00000000-0005-0000-0000-0000E7240000}"/>
    <cellStyle name="Standard 11 2 5 4 2 3" xfId="18282" xr:uid="{00000000-0005-0000-0000-0000E8240000}"/>
    <cellStyle name="Standard 11 2 5 4 2 3 2" xfId="52170" xr:uid="{00000000-0005-0000-0000-0000E9240000}"/>
    <cellStyle name="Standard 11 2 5 4 2 4" xfId="40874" xr:uid="{00000000-0005-0000-0000-0000EA240000}"/>
    <cellStyle name="Standard 11 2 5 4 2 5" xfId="29578" xr:uid="{00000000-0005-0000-0000-0000EB240000}"/>
    <cellStyle name="Standard 11 2 5 4 3" xfId="9810" xr:uid="{00000000-0005-0000-0000-0000EC240000}"/>
    <cellStyle name="Standard 11 2 5 4 3 2" xfId="21106" xr:uid="{00000000-0005-0000-0000-0000ED240000}"/>
    <cellStyle name="Standard 11 2 5 4 3 2 2" xfId="54994" xr:uid="{00000000-0005-0000-0000-0000EE240000}"/>
    <cellStyle name="Standard 11 2 5 4 3 3" xfId="43698" xr:uid="{00000000-0005-0000-0000-0000EF240000}"/>
    <cellStyle name="Standard 11 2 5 4 3 4" xfId="32402" xr:uid="{00000000-0005-0000-0000-0000F0240000}"/>
    <cellStyle name="Standard 11 2 5 4 4" xfId="15458" xr:uid="{00000000-0005-0000-0000-0000F1240000}"/>
    <cellStyle name="Standard 11 2 5 4 4 2" xfId="49346" xr:uid="{00000000-0005-0000-0000-0000F2240000}"/>
    <cellStyle name="Standard 11 2 5 4 5" xfId="38050" xr:uid="{00000000-0005-0000-0000-0000F3240000}"/>
    <cellStyle name="Standard 11 2 5 4 6" xfId="26754" xr:uid="{00000000-0005-0000-0000-0000F4240000}"/>
    <cellStyle name="Standard 11 2 5 5" xfId="4932" xr:uid="{00000000-0005-0000-0000-0000F5240000}"/>
    <cellStyle name="Standard 11 2 5 5 2" xfId="7758" xr:uid="{00000000-0005-0000-0000-0000F6240000}"/>
    <cellStyle name="Standard 11 2 5 5 2 2" xfId="13407" xr:uid="{00000000-0005-0000-0000-0000F7240000}"/>
    <cellStyle name="Standard 11 2 5 5 2 2 2" xfId="24703" xr:uid="{00000000-0005-0000-0000-0000F8240000}"/>
    <cellStyle name="Standard 11 2 5 5 2 2 2 2" xfId="58591" xr:uid="{00000000-0005-0000-0000-0000F9240000}"/>
    <cellStyle name="Standard 11 2 5 5 2 2 3" xfId="47295" xr:uid="{00000000-0005-0000-0000-0000FA240000}"/>
    <cellStyle name="Standard 11 2 5 5 2 2 4" xfId="35999" xr:uid="{00000000-0005-0000-0000-0000FB240000}"/>
    <cellStyle name="Standard 11 2 5 5 2 3" xfId="19055" xr:uid="{00000000-0005-0000-0000-0000FC240000}"/>
    <cellStyle name="Standard 11 2 5 5 2 3 2" xfId="52943" xr:uid="{00000000-0005-0000-0000-0000FD240000}"/>
    <cellStyle name="Standard 11 2 5 5 2 4" xfId="41647" xr:uid="{00000000-0005-0000-0000-0000FE240000}"/>
    <cellStyle name="Standard 11 2 5 5 2 5" xfId="30351" xr:uid="{00000000-0005-0000-0000-0000FF240000}"/>
    <cellStyle name="Standard 11 2 5 5 3" xfId="10583" xr:uid="{00000000-0005-0000-0000-000000250000}"/>
    <cellStyle name="Standard 11 2 5 5 3 2" xfId="21879" xr:uid="{00000000-0005-0000-0000-000001250000}"/>
    <cellStyle name="Standard 11 2 5 5 3 2 2" xfId="55767" xr:uid="{00000000-0005-0000-0000-000002250000}"/>
    <cellStyle name="Standard 11 2 5 5 3 3" xfId="44471" xr:uid="{00000000-0005-0000-0000-000003250000}"/>
    <cellStyle name="Standard 11 2 5 5 3 4" xfId="33175" xr:uid="{00000000-0005-0000-0000-000004250000}"/>
    <cellStyle name="Standard 11 2 5 5 4" xfId="16231" xr:uid="{00000000-0005-0000-0000-000005250000}"/>
    <cellStyle name="Standard 11 2 5 5 4 2" xfId="50119" xr:uid="{00000000-0005-0000-0000-000006250000}"/>
    <cellStyle name="Standard 11 2 5 5 5" xfId="38823" xr:uid="{00000000-0005-0000-0000-000007250000}"/>
    <cellStyle name="Standard 11 2 5 5 6" xfId="27527" xr:uid="{00000000-0005-0000-0000-000008250000}"/>
    <cellStyle name="Standard 11 2 5 6" xfId="3581" xr:uid="{00000000-0005-0000-0000-000009250000}"/>
    <cellStyle name="Standard 11 2 5 6 2" xfId="6694" xr:uid="{00000000-0005-0000-0000-00000A250000}"/>
    <cellStyle name="Standard 11 2 5 6 2 2" xfId="12343" xr:uid="{00000000-0005-0000-0000-00000B250000}"/>
    <cellStyle name="Standard 11 2 5 6 2 2 2" xfId="23639" xr:uid="{00000000-0005-0000-0000-00000C250000}"/>
    <cellStyle name="Standard 11 2 5 6 2 2 2 2" xfId="57527" xr:uid="{00000000-0005-0000-0000-00000D250000}"/>
    <cellStyle name="Standard 11 2 5 6 2 2 3" xfId="46231" xr:uid="{00000000-0005-0000-0000-00000E250000}"/>
    <cellStyle name="Standard 11 2 5 6 2 2 4" xfId="34935" xr:uid="{00000000-0005-0000-0000-00000F250000}"/>
    <cellStyle name="Standard 11 2 5 6 2 3" xfId="17991" xr:uid="{00000000-0005-0000-0000-000010250000}"/>
    <cellStyle name="Standard 11 2 5 6 2 3 2" xfId="51879" xr:uid="{00000000-0005-0000-0000-000011250000}"/>
    <cellStyle name="Standard 11 2 5 6 2 4" xfId="40583" xr:uid="{00000000-0005-0000-0000-000012250000}"/>
    <cellStyle name="Standard 11 2 5 6 2 5" xfId="29287" xr:uid="{00000000-0005-0000-0000-000013250000}"/>
    <cellStyle name="Standard 11 2 5 6 3" xfId="9519" xr:uid="{00000000-0005-0000-0000-000014250000}"/>
    <cellStyle name="Standard 11 2 5 6 3 2" xfId="20815" xr:uid="{00000000-0005-0000-0000-000015250000}"/>
    <cellStyle name="Standard 11 2 5 6 3 2 2" xfId="54703" xr:uid="{00000000-0005-0000-0000-000016250000}"/>
    <cellStyle name="Standard 11 2 5 6 3 3" xfId="43407" xr:uid="{00000000-0005-0000-0000-000017250000}"/>
    <cellStyle name="Standard 11 2 5 6 3 4" xfId="32111" xr:uid="{00000000-0005-0000-0000-000018250000}"/>
    <cellStyle name="Standard 11 2 5 6 4" xfId="15167" xr:uid="{00000000-0005-0000-0000-000019250000}"/>
    <cellStyle name="Standard 11 2 5 6 4 2" xfId="49055" xr:uid="{00000000-0005-0000-0000-00001A250000}"/>
    <cellStyle name="Standard 11 2 5 6 5" xfId="37759" xr:uid="{00000000-0005-0000-0000-00001B250000}"/>
    <cellStyle name="Standard 11 2 5 6 6" xfId="26463" xr:uid="{00000000-0005-0000-0000-00001C250000}"/>
    <cellStyle name="Standard 11 2 5 7" xfId="5643" xr:uid="{00000000-0005-0000-0000-00001D250000}"/>
    <cellStyle name="Standard 11 2 5 7 2" xfId="11293" xr:uid="{00000000-0005-0000-0000-00001E250000}"/>
    <cellStyle name="Standard 11 2 5 7 2 2" xfId="22589" xr:uid="{00000000-0005-0000-0000-00001F250000}"/>
    <cellStyle name="Standard 11 2 5 7 2 2 2" xfId="56477" xr:uid="{00000000-0005-0000-0000-000020250000}"/>
    <cellStyle name="Standard 11 2 5 7 2 3" xfId="45181" xr:uid="{00000000-0005-0000-0000-000021250000}"/>
    <cellStyle name="Standard 11 2 5 7 2 4" xfId="33885" xr:uid="{00000000-0005-0000-0000-000022250000}"/>
    <cellStyle name="Standard 11 2 5 7 3" xfId="16941" xr:uid="{00000000-0005-0000-0000-000023250000}"/>
    <cellStyle name="Standard 11 2 5 7 3 2" xfId="50829" xr:uid="{00000000-0005-0000-0000-000024250000}"/>
    <cellStyle name="Standard 11 2 5 7 4" xfId="39533" xr:uid="{00000000-0005-0000-0000-000025250000}"/>
    <cellStyle name="Standard 11 2 5 7 5" xfId="28237" xr:uid="{00000000-0005-0000-0000-000026250000}"/>
    <cellStyle name="Standard 11 2 5 8" xfId="8469" xr:uid="{00000000-0005-0000-0000-000027250000}"/>
    <cellStyle name="Standard 11 2 5 8 2" xfId="19765" xr:uid="{00000000-0005-0000-0000-000028250000}"/>
    <cellStyle name="Standard 11 2 5 8 2 2" xfId="53653" xr:uid="{00000000-0005-0000-0000-000029250000}"/>
    <cellStyle name="Standard 11 2 5 8 3" xfId="42357" xr:uid="{00000000-0005-0000-0000-00002A250000}"/>
    <cellStyle name="Standard 11 2 5 8 4" xfId="31061" xr:uid="{00000000-0005-0000-0000-00002B250000}"/>
    <cellStyle name="Standard 11 2 5 9" xfId="14117" xr:uid="{00000000-0005-0000-0000-00002C250000}"/>
    <cellStyle name="Standard 11 2 5 9 2" xfId="48005" xr:uid="{00000000-0005-0000-0000-00002D250000}"/>
    <cellStyle name="Standard 11 2 6" xfId="2628" xr:uid="{00000000-0005-0000-0000-00002E250000}"/>
    <cellStyle name="Standard 11 2 6 10" xfId="25528" xr:uid="{00000000-0005-0000-0000-00002F250000}"/>
    <cellStyle name="Standard 11 2 6 2" xfId="3130" xr:uid="{00000000-0005-0000-0000-000030250000}"/>
    <cellStyle name="Standard 11 2 6 2 2" xfId="5067" xr:uid="{00000000-0005-0000-0000-000031250000}"/>
    <cellStyle name="Standard 11 2 6 2 2 2" xfId="7893" xr:uid="{00000000-0005-0000-0000-000032250000}"/>
    <cellStyle name="Standard 11 2 6 2 2 2 2" xfId="13542" xr:uid="{00000000-0005-0000-0000-000033250000}"/>
    <cellStyle name="Standard 11 2 6 2 2 2 2 2" xfId="24838" xr:uid="{00000000-0005-0000-0000-000034250000}"/>
    <cellStyle name="Standard 11 2 6 2 2 2 2 2 2" xfId="58726" xr:uid="{00000000-0005-0000-0000-000035250000}"/>
    <cellStyle name="Standard 11 2 6 2 2 2 2 3" xfId="47430" xr:uid="{00000000-0005-0000-0000-000036250000}"/>
    <cellStyle name="Standard 11 2 6 2 2 2 2 4" xfId="36134" xr:uid="{00000000-0005-0000-0000-000037250000}"/>
    <cellStyle name="Standard 11 2 6 2 2 2 3" xfId="19190" xr:uid="{00000000-0005-0000-0000-000038250000}"/>
    <cellStyle name="Standard 11 2 6 2 2 2 3 2" xfId="53078" xr:uid="{00000000-0005-0000-0000-000039250000}"/>
    <cellStyle name="Standard 11 2 6 2 2 2 4" xfId="41782" xr:uid="{00000000-0005-0000-0000-00003A250000}"/>
    <cellStyle name="Standard 11 2 6 2 2 2 5" xfId="30486" xr:uid="{00000000-0005-0000-0000-00003B250000}"/>
    <cellStyle name="Standard 11 2 6 2 2 3" xfId="10718" xr:uid="{00000000-0005-0000-0000-00003C250000}"/>
    <cellStyle name="Standard 11 2 6 2 2 3 2" xfId="22014" xr:uid="{00000000-0005-0000-0000-00003D250000}"/>
    <cellStyle name="Standard 11 2 6 2 2 3 2 2" xfId="55902" xr:uid="{00000000-0005-0000-0000-00003E250000}"/>
    <cellStyle name="Standard 11 2 6 2 2 3 3" xfId="44606" xr:uid="{00000000-0005-0000-0000-00003F250000}"/>
    <cellStyle name="Standard 11 2 6 2 2 3 4" xfId="33310" xr:uid="{00000000-0005-0000-0000-000040250000}"/>
    <cellStyle name="Standard 11 2 6 2 2 4" xfId="16366" xr:uid="{00000000-0005-0000-0000-000041250000}"/>
    <cellStyle name="Standard 11 2 6 2 2 4 2" xfId="50254" xr:uid="{00000000-0005-0000-0000-000042250000}"/>
    <cellStyle name="Standard 11 2 6 2 2 5" xfId="38958" xr:uid="{00000000-0005-0000-0000-000043250000}"/>
    <cellStyle name="Standard 11 2 6 2 2 6" xfId="27662" xr:uid="{00000000-0005-0000-0000-000044250000}"/>
    <cellStyle name="Standard 11 2 6 2 3" xfId="4270" xr:uid="{00000000-0005-0000-0000-000045250000}"/>
    <cellStyle name="Standard 11 2 6 2 3 2" xfId="7159" xr:uid="{00000000-0005-0000-0000-000046250000}"/>
    <cellStyle name="Standard 11 2 6 2 3 2 2" xfId="12808" xr:uid="{00000000-0005-0000-0000-000047250000}"/>
    <cellStyle name="Standard 11 2 6 2 3 2 2 2" xfId="24104" xr:uid="{00000000-0005-0000-0000-000048250000}"/>
    <cellStyle name="Standard 11 2 6 2 3 2 2 2 2" xfId="57992" xr:uid="{00000000-0005-0000-0000-000049250000}"/>
    <cellStyle name="Standard 11 2 6 2 3 2 2 3" xfId="46696" xr:uid="{00000000-0005-0000-0000-00004A250000}"/>
    <cellStyle name="Standard 11 2 6 2 3 2 2 4" xfId="35400" xr:uid="{00000000-0005-0000-0000-00004B250000}"/>
    <cellStyle name="Standard 11 2 6 2 3 2 3" xfId="18456" xr:uid="{00000000-0005-0000-0000-00004C250000}"/>
    <cellStyle name="Standard 11 2 6 2 3 2 3 2" xfId="52344" xr:uid="{00000000-0005-0000-0000-00004D250000}"/>
    <cellStyle name="Standard 11 2 6 2 3 2 4" xfId="41048" xr:uid="{00000000-0005-0000-0000-00004E250000}"/>
    <cellStyle name="Standard 11 2 6 2 3 2 5" xfId="29752" xr:uid="{00000000-0005-0000-0000-00004F250000}"/>
    <cellStyle name="Standard 11 2 6 2 3 3" xfId="9984" xr:uid="{00000000-0005-0000-0000-000050250000}"/>
    <cellStyle name="Standard 11 2 6 2 3 3 2" xfId="21280" xr:uid="{00000000-0005-0000-0000-000051250000}"/>
    <cellStyle name="Standard 11 2 6 2 3 3 2 2" xfId="55168" xr:uid="{00000000-0005-0000-0000-000052250000}"/>
    <cellStyle name="Standard 11 2 6 2 3 3 3" xfId="43872" xr:uid="{00000000-0005-0000-0000-000053250000}"/>
    <cellStyle name="Standard 11 2 6 2 3 3 4" xfId="32576" xr:uid="{00000000-0005-0000-0000-000054250000}"/>
    <cellStyle name="Standard 11 2 6 2 3 4" xfId="15632" xr:uid="{00000000-0005-0000-0000-000055250000}"/>
    <cellStyle name="Standard 11 2 6 2 3 4 2" xfId="49520" xr:uid="{00000000-0005-0000-0000-000056250000}"/>
    <cellStyle name="Standard 11 2 6 2 3 5" xfId="38224" xr:uid="{00000000-0005-0000-0000-000057250000}"/>
    <cellStyle name="Standard 11 2 6 2 3 6" xfId="26928" xr:uid="{00000000-0005-0000-0000-000058250000}"/>
    <cellStyle name="Standard 11 2 6 2 4" xfId="6258" xr:uid="{00000000-0005-0000-0000-000059250000}"/>
    <cellStyle name="Standard 11 2 6 2 4 2" xfId="11908" xr:uid="{00000000-0005-0000-0000-00005A250000}"/>
    <cellStyle name="Standard 11 2 6 2 4 2 2" xfId="23204" xr:uid="{00000000-0005-0000-0000-00005B250000}"/>
    <cellStyle name="Standard 11 2 6 2 4 2 2 2" xfId="57092" xr:uid="{00000000-0005-0000-0000-00005C250000}"/>
    <cellStyle name="Standard 11 2 6 2 4 2 3" xfId="45796" xr:uid="{00000000-0005-0000-0000-00005D250000}"/>
    <cellStyle name="Standard 11 2 6 2 4 2 4" xfId="34500" xr:uid="{00000000-0005-0000-0000-00005E250000}"/>
    <cellStyle name="Standard 11 2 6 2 4 3" xfId="17556" xr:uid="{00000000-0005-0000-0000-00005F250000}"/>
    <cellStyle name="Standard 11 2 6 2 4 3 2" xfId="51444" xr:uid="{00000000-0005-0000-0000-000060250000}"/>
    <cellStyle name="Standard 11 2 6 2 4 4" xfId="40148" xr:uid="{00000000-0005-0000-0000-000061250000}"/>
    <cellStyle name="Standard 11 2 6 2 4 5" xfId="28852" xr:uid="{00000000-0005-0000-0000-000062250000}"/>
    <cellStyle name="Standard 11 2 6 2 5" xfId="9084" xr:uid="{00000000-0005-0000-0000-000063250000}"/>
    <cellStyle name="Standard 11 2 6 2 5 2" xfId="20380" xr:uid="{00000000-0005-0000-0000-000064250000}"/>
    <cellStyle name="Standard 11 2 6 2 5 2 2" xfId="54268" xr:uid="{00000000-0005-0000-0000-000065250000}"/>
    <cellStyle name="Standard 11 2 6 2 5 3" xfId="42972" xr:uid="{00000000-0005-0000-0000-000066250000}"/>
    <cellStyle name="Standard 11 2 6 2 5 4" xfId="31676" xr:uid="{00000000-0005-0000-0000-000067250000}"/>
    <cellStyle name="Standard 11 2 6 2 6" xfId="14732" xr:uid="{00000000-0005-0000-0000-000068250000}"/>
    <cellStyle name="Standard 11 2 6 2 6 2" xfId="48620" xr:uid="{00000000-0005-0000-0000-000069250000}"/>
    <cellStyle name="Standard 11 2 6 2 7" xfId="37324" xr:uid="{00000000-0005-0000-0000-00006A250000}"/>
    <cellStyle name="Standard 11 2 6 2 8" xfId="26028" xr:uid="{00000000-0005-0000-0000-00006B250000}"/>
    <cellStyle name="Standard 11 2 6 3" xfId="3764" xr:uid="{00000000-0005-0000-0000-00006C250000}"/>
    <cellStyle name="Standard 11 2 6 3 2" xfId="6875" xr:uid="{00000000-0005-0000-0000-00006D250000}"/>
    <cellStyle name="Standard 11 2 6 3 2 2" xfId="12524" xr:uid="{00000000-0005-0000-0000-00006E250000}"/>
    <cellStyle name="Standard 11 2 6 3 2 2 2" xfId="23820" xr:uid="{00000000-0005-0000-0000-00006F250000}"/>
    <cellStyle name="Standard 11 2 6 3 2 2 2 2" xfId="57708" xr:uid="{00000000-0005-0000-0000-000070250000}"/>
    <cellStyle name="Standard 11 2 6 3 2 2 3" xfId="46412" xr:uid="{00000000-0005-0000-0000-000071250000}"/>
    <cellStyle name="Standard 11 2 6 3 2 2 4" xfId="35116" xr:uid="{00000000-0005-0000-0000-000072250000}"/>
    <cellStyle name="Standard 11 2 6 3 2 3" xfId="18172" xr:uid="{00000000-0005-0000-0000-000073250000}"/>
    <cellStyle name="Standard 11 2 6 3 2 3 2" xfId="52060" xr:uid="{00000000-0005-0000-0000-000074250000}"/>
    <cellStyle name="Standard 11 2 6 3 2 4" xfId="40764" xr:uid="{00000000-0005-0000-0000-000075250000}"/>
    <cellStyle name="Standard 11 2 6 3 2 5" xfId="29468" xr:uid="{00000000-0005-0000-0000-000076250000}"/>
    <cellStyle name="Standard 11 2 6 3 3" xfId="9700" xr:uid="{00000000-0005-0000-0000-000077250000}"/>
    <cellStyle name="Standard 11 2 6 3 3 2" xfId="20996" xr:uid="{00000000-0005-0000-0000-000078250000}"/>
    <cellStyle name="Standard 11 2 6 3 3 2 2" xfId="54884" xr:uid="{00000000-0005-0000-0000-000079250000}"/>
    <cellStyle name="Standard 11 2 6 3 3 3" xfId="43588" xr:uid="{00000000-0005-0000-0000-00007A250000}"/>
    <cellStyle name="Standard 11 2 6 3 3 4" xfId="32292" xr:uid="{00000000-0005-0000-0000-00007B250000}"/>
    <cellStyle name="Standard 11 2 6 3 4" xfId="15348" xr:uid="{00000000-0005-0000-0000-00007C250000}"/>
    <cellStyle name="Standard 11 2 6 3 4 2" xfId="49236" xr:uid="{00000000-0005-0000-0000-00007D250000}"/>
    <cellStyle name="Standard 11 2 6 3 5" xfId="37940" xr:uid="{00000000-0005-0000-0000-00007E250000}"/>
    <cellStyle name="Standard 11 2 6 3 6" xfId="26644" xr:uid="{00000000-0005-0000-0000-00007F250000}"/>
    <cellStyle name="Standard 11 2 6 4" xfId="4822" xr:uid="{00000000-0005-0000-0000-000080250000}"/>
    <cellStyle name="Standard 11 2 6 4 2" xfId="7648" xr:uid="{00000000-0005-0000-0000-000081250000}"/>
    <cellStyle name="Standard 11 2 6 4 2 2" xfId="13297" xr:uid="{00000000-0005-0000-0000-000082250000}"/>
    <cellStyle name="Standard 11 2 6 4 2 2 2" xfId="24593" xr:uid="{00000000-0005-0000-0000-000083250000}"/>
    <cellStyle name="Standard 11 2 6 4 2 2 2 2" xfId="58481" xr:uid="{00000000-0005-0000-0000-000084250000}"/>
    <cellStyle name="Standard 11 2 6 4 2 2 3" xfId="47185" xr:uid="{00000000-0005-0000-0000-000085250000}"/>
    <cellStyle name="Standard 11 2 6 4 2 2 4" xfId="35889" xr:uid="{00000000-0005-0000-0000-000086250000}"/>
    <cellStyle name="Standard 11 2 6 4 2 3" xfId="18945" xr:uid="{00000000-0005-0000-0000-000087250000}"/>
    <cellStyle name="Standard 11 2 6 4 2 3 2" xfId="52833" xr:uid="{00000000-0005-0000-0000-000088250000}"/>
    <cellStyle name="Standard 11 2 6 4 2 4" xfId="41537" xr:uid="{00000000-0005-0000-0000-000089250000}"/>
    <cellStyle name="Standard 11 2 6 4 2 5" xfId="30241" xr:uid="{00000000-0005-0000-0000-00008A250000}"/>
    <cellStyle name="Standard 11 2 6 4 3" xfId="10473" xr:uid="{00000000-0005-0000-0000-00008B250000}"/>
    <cellStyle name="Standard 11 2 6 4 3 2" xfId="21769" xr:uid="{00000000-0005-0000-0000-00008C250000}"/>
    <cellStyle name="Standard 11 2 6 4 3 2 2" xfId="55657" xr:uid="{00000000-0005-0000-0000-00008D250000}"/>
    <cellStyle name="Standard 11 2 6 4 3 3" xfId="44361" xr:uid="{00000000-0005-0000-0000-00008E250000}"/>
    <cellStyle name="Standard 11 2 6 4 3 4" xfId="33065" xr:uid="{00000000-0005-0000-0000-00008F250000}"/>
    <cellStyle name="Standard 11 2 6 4 4" xfId="16121" xr:uid="{00000000-0005-0000-0000-000090250000}"/>
    <cellStyle name="Standard 11 2 6 4 4 2" xfId="50009" xr:uid="{00000000-0005-0000-0000-000091250000}"/>
    <cellStyle name="Standard 11 2 6 4 5" xfId="38713" xr:uid="{00000000-0005-0000-0000-000092250000}"/>
    <cellStyle name="Standard 11 2 6 4 6" xfId="27417" xr:uid="{00000000-0005-0000-0000-000093250000}"/>
    <cellStyle name="Standard 11 2 6 5" xfId="3467" xr:uid="{00000000-0005-0000-0000-000094250000}"/>
    <cellStyle name="Standard 11 2 6 5 2" xfId="6582" xr:uid="{00000000-0005-0000-0000-000095250000}"/>
    <cellStyle name="Standard 11 2 6 5 2 2" xfId="12231" xr:uid="{00000000-0005-0000-0000-000096250000}"/>
    <cellStyle name="Standard 11 2 6 5 2 2 2" xfId="23527" xr:uid="{00000000-0005-0000-0000-000097250000}"/>
    <cellStyle name="Standard 11 2 6 5 2 2 2 2" xfId="57415" xr:uid="{00000000-0005-0000-0000-000098250000}"/>
    <cellStyle name="Standard 11 2 6 5 2 2 3" xfId="46119" xr:uid="{00000000-0005-0000-0000-000099250000}"/>
    <cellStyle name="Standard 11 2 6 5 2 2 4" xfId="34823" xr:uid="{00000000-0005-0000-0000-00009A250000}"/>
    <cellStyle name="Standard 11 2 6 5 2 3" xfId="17879" xr:uid="{00000000-0005-0000-0000-00009B250000}"/>
    <cellStyle name="Standard 11 2 6 5 2 3 2" xfId="51767" xr:uid="{00000000-0005-0000-0000-00009C250000}"/>
    <cellStyle name="Standard 11 2 6 5 2 4" xfId="40471" xr:uid="{00000000-0005-0000-0000-00009D250000}"/>
    <cellStyle name="Standard 11 2 6 5 2 5" xfId="29175" xr:uid="{00000000-0005-0000-0000-00009E250000}"/>
    <cellStyle name="Standard 11 2 6 5 3" xfId="9407" xr:uid="{00000000-0005-0000-0000-00009F250000}"/>
    <cellStyle name="Standard 11 2 6 5 3 2" xfId="20703" xr:uid="{00000000-0005-0000-0000-0000A0250000}"/>
    <cellStyle name="Standard 11 2 6 5 3 2 2" xfId="54591" xr:uid="{00000000-0005-0000-0000-0000A1250000}"/>
    <cellStyle name="Standard 11 2 6 5 3 3" xfId="43295" xr:uid="{00000000-0005-0000-0000-0000A2250000}"/>
    <cellStyle name="Standard 11 2 6 5 3 4" xfId="31999" xr:uid="{00000000-0005-0000-0000-0000A3250000}"/>
    <cellStyle name="Standard 11 2 6 5 4" xfId="15055" xr:uid="{00000000-0005-0000-0000-0000A4250000}"/>
    <cellStyle name="Standard 11 2 6 5 4 2" xfId="48943" xr:uid="{00000000-0005-0000-0000-0000A5250000}"/>
    <cellStyle name="Standard 11 2 6 5 5" xfId="37647" xr:uid="{00000000-0005-0000-0000-0000A6250000}"/>
    <cellStyle name="Standard 11 2 6 5 6" xfId="26351" xr:uid="{00000000-0005-0000-0000-0000A7250000}"/>
    <cellStyle name="Standard 11 2 6 6" xfId="5758" xr:uid="{00000000-0005-0000-0000-0000A8250000}"/>
    <cellStyle name="Standard 11 2 6 6 2" xfId="11408" xr:uid="{00000000-0005-0000-0000-0000A9250000}"/>
    <cellStyle name="Standard 11 2 6 6 2 2" xfId="22704" xr:uid="{00000000-0005-0000-0000-0000AA250000}"/>
    <cellStyle name="Standard 11 2 6 6 2 2 2" xfId="56592" xr:uid="{00000000-0005-0000-0000-0000AB250000}"/>
    <cellStyle name="Standard 11 2 6 6 2 3" xfId="45296" xr:uid="{00000000-0005-0000-0000-0000AC250000}"/>
    <cellStyle name="Standard 11 2 6 6 2 4" xfId="34000" xr:uid="{00000000-0005-0000-0000-0000AD250000}"/>
    <cellStyle name="Standard 11 2 6 6 3" xfId="17056" xr:uid="{00000000-0005-0000-0000-0000AE250000}"/>
    <cellStyle name="Standard 11 2 6 6 3 2" xfId="50944" xr:uid="{00000000-0005-0000-0000-0000AF250000}"/>
    <cellStyle name="Standard 11 2 6 6 4" xfId="39648" xr:uid="{00000000-0005-0000-0000-0000B0250000}"/>
    <cellStyle name="Standard 11 2 6 6 5" xfId="28352" xr:uid="{00000000-0005-0000-0000-0000B1250000}"/>
    <cellStyle name="Standard 11 2 6 7" xfId="8584" xr:uid="{00000000-0005-0000-0000-0000B2250000}"/>
    <cellStyle name="Standard 11 2 6 7 2" xfId="19880" xr:uid="{00000000-0005-0000-0000-0000B3250000}"/>
    <cellStyle name="Standard 11 2 6 7 2 2" xfId="53768" xr:uid="{00000000-0005-0000-0000-0000B4250000}"/>
    <cellStyle name="Standard 11 2 6 7 3" xfId="42472" xr:uid="{00000000-0005-0000-0000-0000B5250000}"/>
    <cellStyle name="Standard 11 2 6 7 4" xfId="31176" xr:uid="{00000000-0005-0000-0000-0000B6250000}"/>
    <cellStyle name="Standard 11 2 6 8" xfId="14232" xr:uid="{00000000-0005-0000-0000-0000B7250000}"/>
    <cellStyle name="Standard 11 2 6 8 2" xfId="48120" xr:uid="{00000000-0005-0000-0000-0000B8250000}"/>
    <cellStyle name="Standard 11 2 6 9" xfId="36824" xr:uid="{00000000-0005-0000-0000-0000B9250000}"/>
    <cellStyle name="Standard 11 2 7" xfId="2882" xr:uid="{00000000-0005-0000-0000-0000BA250000}"/>
    <cellStyle name="Standard 11 2 7 2" xfId="5048" xr:uid="{00000000-0005-0000-0000-0000BB250000}"/>
    <cellStyle name="Standard 11 2 7 2 2" xfId="7874" xr:uid="{00000000-0005-0000-0000-0000BC250000}"/>
    <cellStyle name="Standard 11 2 7 2 2 2" xfId="13523" xr:uid="{00000000-0005-0000-0000-0000BD250000}"/>
    <cellStyle name="Standard 11 2 7 2 2 2 2" xfId="24819" xr:uid="{00000000-0005-0000-0000-0000BE250000}"/>
    <cellStyle name="Standard 11 2 7 2 2 2 2 2" xfId="58707" xr:uid="{00000000-0005-0000-0000-0000BF250000}"/>
    <cellStyle name="Standard 11 2 7 2 2 2 3" xfId="47411" xr:uid="{00000000-0005-0000-0000-0000C0250000}"/>
    <cellStyle name="Standard 11 2 7 2 2 2 4" xfId="36115" xr:uid="{00000000-0005-0000-0000-0000C1250000}"/>
    <cellStyle name="Standard 11 2 7 2 2 3" xfId="19171" xr:uid="{00000000-0005-0000-0000-0000C2250000}"/>
    <cellStyle name="Standard 11 2 7 2 2 3 2" xfId="53059" xr:uid="{00000000-0005-0000-0000-0000C3250000}"/>
    <cellStyle name="Standard 11 2 7 2 2 4" xfId="41763" xr:uid="{00000000-0005-0000-0000-0000C4250000}"/>
    <cellStyle name="Standard 11 2 7 2 2 5" xfId="30467" xr:uid="{00000000-0005-0000-0000-0000C5250000}"/>
    <cellStyle name="Standard 11 2 7 2 3" xfId="10699" xr:uid="{00000000-0005-0000-0000-0000C6250000}"/>
    <cellStyle name="Standard 11 2 7 2 3 2" xfId="21995" xr:uid="{00000000-0005-0000-0000-0000C7250000}"/>
    <cellStyle name="Standard 11 2 7 2 3 2 2" xfId="55883" xr:uid="{00000000-0005-0000-0000-0000C8250000}"/>
    <cellStyle name="Standard 11 2 7 2 3 3" xfId="44587" xr:uid="{00000000-0005-0000-0000-0000C9250000}"/>
    <cellStyle name="Standard 11 2 7 2 3 4" xfId="33291" xr:uid="{00000000-0005-0000-0000-0000CA250000}"/>
    <cellStyle name="Standard 11 2 7 2 4" xfId="16347" xr:uid="{00000000-0005-0000-0000-0000CB250000}"/>
    <cellStyle name="Standard 11 2 7 2 4 2" xfId="50235" xr:uid="{00000000-0005-0000-0000-0000CC250000}"/>
    <cellStyle name="Standard 11 2 7 2 5" xfId="38939" xr:uid="{00000000-0005-0000-0000-0000CD250000}"/>
    <cellStyle name="Standard 11 2 7 2 6" xfId="27643" xr:uid="{00000000-0005-0000-0000-0000CE250000}"/>
    <cellStyle name="Standard 11 2 7 3" xfId="4251" xr:uid="{00000000-0005-0000-0000-0000CF250000}"/>
    <cellStyle name="Standard 11 2 7 3 2" xfId="7140" xr:uid="{00000000-0005-0000-0000-0000D0250000}"/>
    <cellStyle name="Standard 11 2 7 3 2 2" xfId="12789" xr:uid="{00000000-0005-0000-0000-0000D1250000}"/>
    <cellStyle name="Standard 11 2 7 3 2 2 2" xfId="24085" xr:uid="{00000000-0005-0000-0000-0000D2250000}"/>
    <cellStyle name="Standard 11 2 7 3 2 2 2 2" xfId="57973" xr:uid="{00000000-0005-0000-0000-0000D3250000}"/>
    <cellStyle name="Standard 11 2 7 3 2 2 3" xfId="46677" xr:uid="{00000000-0005-0000-0000-0000D4250000}"/>
    <cellStyle name="Standard 11 2 7 3 2 2 4" xfId="35381" xr:uid="{00000000-0005-0000-0000-0000D5250000}"/>
    <cellStyle name="Standard 11 2 7 3 2 3" xfId="18437" xr:uid="{00000000-0005-0000-0000-0000D6250000}"/>
    <cellStyle name="Standard 11 2 7 3 2 3 2" xfId="52325" xr:uid="{00000000-0005-0000-0000-0000D7250000}"/>
    <cellStyle name="Standard 11 2 7 3 2 4" xfId="41029" xr:uid="{00000000-0005-0000-0000-0000D8250000}"/>
    <cellStyle name="Standard 11 2 7 3 2 5" xfId="29733" xr:uid="{00000000-0005-0000-0000-0000D9250000}"/>
    <cellStyle name="Standard 11 2 7 3 3" xfId="9965" xr:uid="{00000000-0005-0000-0000-0000DA250000}"/>
    <cellStyle name="Standard 11 2 7 3 3 2" xfId="21261" xr:uid="{00000000-0005-0000-0000-0000DB250000}"/>
    <cellStyle name="Standard 11 2 7 3 3 2 2" xfId="55149" xr:uid="{00000000-0005-0000-0000-0000DC250000}"/>
    <cellStyle name="Standard 11 2 7 3 3 3" xfId="43853" xr:uid="{00000000-0005-0000-0000-0000DD250000}"/>
    <cellStyle name="Standard 11 2 7 3 3 4" xfId="32557" xr:uid="{00000000-0005-0000-0000-0000DE250000}"/>
    <cellStyle name="Standard 11 2 7 3 4" xfId="15613" xr:uid="{00000000-0005-0000-0000-0000DF250000}"/>
    <cellStyle name="Standard 11 2 7 3 4 2" xfId="49501" xr:uid="{00000000-0005-0000-0000-0000E0250000}"/>
    <cellStyle name="Standard 11 2 7 3 5" xfId="38205" xr:uid="{00000000-0005-0000-0000-0000E1250000}"/>
    <cellStyle name="Standard 11 2 7 3 6" xfId="26909" xr:uid="{00000000-0005-0000-0000-0000E2250000}"/>
    <cellStyle name="Standard 11 2 7 4" xfId="6010" xr:uid="{00000000-0005-0000-0000-0000E3250000}"/>
    <cellStyle name="Standard 11 2 7 4 2" xfId="11660" xr:uid="{00000000-0005-0000-0000-0000E4250000}"/>
    <cellStyle name="Standard 11 2 7 4 2 2" xfId="22956" xr:uid="{00000000-0005-0000-0000-0000E5250000}"/>
    <cellStyle name="Standard 11 2 7 4 2 2 2" xfId="56844" xr:uid="{00000000-0005-0000-0000-0000E6250000}"/>
    <cellStyle name="Standard 11 2 7 4 2 3" xfId="45548" xr:uid="{00000000-0005-0000-0000-0000E7250000}"/>
    <cellStyle name="Standard 11 2 7 4 2 4" xfId="34252" xr:uid="{00000000-0005-0000-0000-0000E8250000}"/>
    <cellStyle name="Standard 11 2 7 4 3" xfId="17308" xr:uid="{00000000-0005-0000-0000-0000E9250000}"/>
    <cellStyle name="Standard 11 2 7 4 3 2" xfId="51196" xr:uid="{00000000-0005-0000-0000-0000EA250000}"/>
    <cellStyle name="Standard 11 2 7 4 4" xfId="39900" xr:uid="{00000000-0005-0000-0000-0000EB250000}"/>
    <cellStyle name="Standard 11 2 7 4 5" xfId="28604" xr:uid="{00000000-0005-0000-0000-0000EC250000}"/>
    <cellStyle name="Standard 11 2 7 5" xfId="8836" xr:uid="{00000000-0005-0000-0000-0000ED250000}"/>
    <cellStyle name="Standard 11 2 7 5 2" xfId="20132" xr:uid="{00000000-0005-0000-0000-0000EE250000}"/>
    <cellStyle name="Standard 11 2 7 5 2 2" xfId="54020" xr:uid="{00000000-0005-0000-0000-0000EF250000}"/>
    <cellStyle name="Standard 11 2 7 5 3" xfId="42724" xr:uid="{00000000-0005-0000-0000-0000F0250000}"/>
    <cellStyle name="Standard 11 2 7 5 4" xfId="31428" xr:uid="{00000000-0005-0000-0000-0000F1250000}"/>
    <cellStyle name="Standard 11 2 7 6" xfId="14484" xr:uid="{00000000-0005-0000-0000-0000F2250000}"/>
    <cellStyle name="Standard 11 2 7 6 2" xfId="48372" xr:uid="{00000000-0005-0000-0000-0000F3250000}"/>
    <cellStyle name="Standard 11 2 7 7" xfId="37076" xr:uid="{00000000-0005-0000-0000-0000F4250000}"/>
    <cellStyle name="Standard 11 2 7 8" xfId="25780" xr:uid="{00000000-0005-0000-0000-0000F5250000}"/>
    <cellStyle name="Standard 11 2 8" xfId="3717" xr:uid="{00000000-0005-0000-0000-0000F6250000}"/>
    <cellStyle name="Standard 11 2 8 2" xfId="6828" xr:uid="{00000000-0005-0000-0000-0000F7250000}"/>
    <cellStyle name="Standard 11 2 8 2 2" xfId="12477" xr:uid="{00000000-0005-0000-0000-0000F8250000}"/>
    <cellStyle name="Standard 11 2 8 2 2 2" xfId="23773" xr:uid="{00000000-0005-0000-0000-0000F9250000}"/>
    <cellStyle name="Standard 11 2 8 2 2 2 2" xfId="57661" xr:uid="{00000000-0005-0000-0000-0000FA250000}"/>
    <cellStyle name="Standard 11 2 8 2 2 3" xfId="46365" xr:uid="{00000000-0005-0000-0000-0000FB250000}"/>
    <cellStyle name="Standard 11 2 8 2 2 4" xfId="35069" xr:uid="{00000000-0005-0000-0000-0000FC250000}"/>
    <cellStyle name="Standard 11 2 8 2 3" xfId="18125" xr:uid="{00000000-0005-0000-0000-0000FD250000}"/>
    <cellStyle name="Standard 11 2 8 2 3 2" xfId="52013" xr:uid="{00000000-0005-0000-0000-0000FE250000}"/>
    <cellStyle name="Standard 11 2 8 2 4" xfId="40717" xr:uid="{00000000-0005-0000-0000-0000FF250000}"/>
    <cellStyle name="Standard 11 2 8 2 5" xfId="29421" xr:uid="{00000000-0005-0000-0000-000000260000}"/>
    <cellStyle name="Standard 11 2 8 3" xfId="9653" xr:uid="{00000000-0005-0000-0000-000001260000}"/>
    <cellStyle name="Standard 11 2 8 3 2" xfId="20949" xr:uid="{00000000-0005-0000-0000-000002260000}"/>
    <cellStyle name="Standard 11 2 8 3 2 2" xfId="54837" xr:uid="{00000000-0005-0000-0000-000003260000}"/>
    <cellStyle name="Standard 11 2 8 3 3" xfId="43541" xr:uid="{00000000-0005-0000-0000-000004260000}"/>
    <cellStyle name="Standard 11 2 8 3 4" xfId="32245" xr:uid="{00000000-0005-0000-0000-000005260000}"/>
    <cellStyle name="Standard 11 2 8 4" xfId="15301" xr:uid="{00000000-0005-0000-0000-000006260000}"/>
    <cellStyle name="Standard 11 2 8 4 2" xfId="49189" xr:uid="{00000000-0005-0000-0000-000007260000}"/>
    <cellStyle name="Standard 11 2 8 5" xfId="37893" xr:uid="{00000000-0005-0000-0000-000008260000}"/>
    <cellStyle name="Standard 11 2 8 6" xfId="26597" xr:uid="{00000000-0005-0000-0000-000009260000}"/>
    <cellStyle name="Standard 11 2 9" xfId="4775" xr:uid="{00000000-0005-0000-0000-00000A260000}"/>
    <cellStyle name="Standard 11 2 9 2" xfId="7601" xr:uid="{00000000-0005-0000-0000-00000B260000}"/>
    <cellStyle name="Standard 11 2 9 2 2" xfId="13250" xr:uid="{00000000-0005-0000-0000-00000C260000}"/>
    <cellStyle name="Standard 11 2 9 2 2 2" xfId="24546" xr:uid="{00000000-0005-0000-0000-00000D260000}"/>
    <cellStyle name="Standard 11 2 9 2 2 2 2" xfId="58434" xr:uid="{00000000-0005-0000-0000-00000E260000}"/>
    <cellStyle name="Standard 11 2 9 2 2 3" xfId="47138" xr:uid="{00000000-0005-0000-0000-00000F260000}"/>
    <cellStyle name="Standard 11 2 9 2 2 4" xfId="35842" xr:uid="{00000000-0005-0000-0000-000010260000}"/>
    <cellStyle name="Standard 11 2 9 2 3" xfId="18898" xr:uid="{00000000-0005-0000-0000-000011260000}"/>
    <cellStyle name="Standard 11 2 9 2 3 2" xfId="52786" xr:uid="{00000000-0005-0000-0000-000012260000}"/>
    <cellStyle name="Standard 11 2 9 2 4" xfId="41490" xr:uid="{00000000-0005-0000-0000-000013260000}"/>
    <cellStyle name="Standard 11 2 9 2 5" xfId="30194" xr:uid="{00000000-0005-0000-0000-000014260000}"/>
    <cellStyle name="Standard 11 2 9 3" xfId="10426" xr:uid="{00000000-0005-0000-0000-000015260000}"/>
    <cellStyle name="Standard 11 2 9 3 2" xfId="21722" xr:uid="{00000000-0005-0000-0000-000016260000}"/>
    <cellStyle name="Standard 11 2 9 3 2 2" xfId="55610" xr:uid="{00000000-0005-0000-0000-000017260000}"/>
    <cellStyle name="Standard 11 2 9 3 3" xfId="44314" xr:uid="{00000000-0005-0000-0000-000018260000}"/>
    <cellStyle name="Standard 11 2 9 3 4" xfId="33018" xr:uid="{00000000-0005-0000-0000-000019260000}"/>
    <cellStyle name="Standard 11 2 9 4" xfId="16074" xr:uid="{00000000-0005-0000-0000-00001A260000}"/>
    <cellStyle name="Standard 11 2 9 4 2" xfId="49962" xr:uid="{00000000-0005-0000-0000-00001B260000}"/>
    <cellStyle name="Standard 11 2 9 5" xfId="38666" xr:uid="{00000000-0005-0000-0000-00001C260000}"/>
    <cellStyle name="Standard 11 2 9 6" xfId="27370" xr:uid="{00000000-0005-0000-0000-00001D260000}"/>
    <cellStyle name="Standard 11 3" xfId="324" xr:uid="{00000000-0005-0000-0000-00001E260000}"/>
    <cellStyle name="Standard 11 4" xfId="244" xr:uid="{00000000-0005-0000-0000-00001F260000}"/>
    <cellStyle name="Standard 11 4 10" xfId="14001" xr:uid="{00000000-0005-0000-0000-000020260000}"/>
    <cellStyle name="Standard 11 4 10 2" xfId="47889" xr:uid="{00000000-0005-0000-0000-000021260000}"/>
    <cellStyle name="Standard 11 4 11" xfId="36593" xr:uid="{00000000-0005-0000-0000-000022260000}"/>
    <cellStyle name="Standard 11 4 12" xfId="25297" xr:uid="{00000000-0005-0000-0000-000023260000}"/>
    <cellStyle name="Standard 11 4 2" xfId="1587" xr:uid="{00000000-0005-0000-0000-000024260000}"/>
    <cellStyle name="Standard 11 4 2 10" xfId="36726" xr:uid="{00000000-0005-0000-0000-000025260000}"/>
    <cellStyle name="Standard 11 4 2 11" xfId="25430" xr:uid="{00000000-0005-0000-0000-000026260000}"/>
    <cellStyle name="Standard 11 4 2 2" xfId="2776" xr:uid="{00000000-0005-0000-0000-000027260000}"/>
    <cellStyle name="Standard 11 4 2 2 2" xfId="3278" xr:uid="{00000000-0005-0000-0000-000028260000}"/>
    <cellStyle name="Standard 11 4 2 2 2 2" xfId="5070" xr:uid="{00000000-0005-0000-0000-000029260000}"/>
    <cellStyle name="Standard 11 4 2 2 2 2 2" xfId="7896" xr:uid="{00000000-0005-0000-0000-00002A260000}"/>
    <cellStyle name="Standard 11 4 2 2 2 2 2 2" xfId="13545" xr:uid="{00000000-0005-0000-0000-00002B260000}"/>
    <cellStyle name="Standard 11 4 2 2 2 2 2 2 2" xfId="24841" xr:uid="{00000000-0005-0000-0000-00002C260000}"/>
    <cellStyle name="Standard 11 4 2 2 2 2 2 2 2 2" xfId="58729" xr:uid="{00000000-0005-0000-0000-00002D260000}"/>
    <cellStyle name="Standard 11 4 2 2 2 2 2 2 3" xfId="47433" xr:uid="{00000000-0005-0000-0000-00002E260000}"/>
    <cellStyle name="Standard 11 4 2 2 2 2 2 2 4" xfId="36137" xr:uid="{00000000-0005-0000-0000-00002F260000}"/>
    <cellStyle name="Standard 11 4 2 2 2 2 2 3" xfId="19193" xr:uid="{00000000-0005-0000-0000-000030260000}"/>
    <cellStyle name="Standard 11 4 2 2 2 2 2 3 2" xfId="53081" xr:uid="{00000000-0005-0000-0000-000031260000}"/>
    <cellStyle name="Standard 11 4 2 2 2 2 2 4" xfId="41785" xr:uid="{00000000-0005-0000-0000-000032260000}"/>
    <cellStyle name="Standard 11 4 2 2 2 2 2 5" xfId="30489" xr:uid="{00000000-0005-0000-0000-000033260000}"/>
    <cellStyle name="Standard 11 4 2 2 2 2 3" xfId="10721" xr:uid="{00000000-0005-0000-0000-000034260000}"/>
    <cellStyle name="Standard 11 4 2 2 2 2 3 2" xfId="22017" xr:uid="{00000000-0005-0000-0000-000035260000}"/>
    <cellStyle name="Standard 11 4 2 2 2 2 3 2 2" xfId="55905" xr:uid="{00000000-0005-0000-0000-000036260000}"/>
    <cellStyle name="Standard 11 4 2 2 2 2 3 3" xfId="44609" xr:uid="{00000000-0005-0000-0000-000037260000}"/>
    <cellStyle name="Standard 11 4 2 2 2 2 3 4" xfId="33313" xr:uid="{00000000-0005-0000-0000-000038260000}"/>
    <cellStyle name="Standard 11 4 2 2 2 2 4" xfId="16369" xr:uid="{00000000-0005-0000-0000-000039260000}"/>
    <cellStyle name="Standard 11 4 2 2 2 2 4 2" xfId="50257" xr:uid="{00000000-0005-0000-0000-00003A260000}"/>
    <cellStyle name="Standard 11 4 2 2 2 2 5" xfId="38961" xr:uid="{00000000-0005-0000-0000-00003B260000}"/>
    <cellStyle name="Standard 11 4 2 2 2 2 6" xfId="27665" xr:uid="{00000000-0005-0000-0000-00003C260000}"/>
    <cellStyle name="Standard 11 4 2 2 2 3" xfId="6406" xr:uid="{00000000-0005-0000-0000-00003D260000}"/>
    <cellStyle name="Standard 11 4 2 2 2 3 2" xfId="12056" xr:uid="{00000000-0005-0000-0000-00003E260000}"/>
    <cellStyle name="Standard 11 4 2 2 2 3 2 2" xfId="23352" xr:uid="{00000000-0005-0000-0000-00003F260000}"/>
    <cellStyle name="Standard 11 4 2 2 2 3 2 2 2" xfId="57240" xr:uid="{00000000-0005-0000-0000-000040260000}"/>
    <cellStyle name="Standard 11 4 2 2 2 3 2 3" xfId="45944" xr:uid="{00000000-0005-0000-0000-000041260000}"/>
    <cellStyle name="Standard 11 4 2 2 2 3 2 4" xfId="34648" xr:uid="{00000000-0005-0000-0000-000042260000}"/>
    <cellStyle name="Standard 11 4 2 2 2 3 3" xfId="17704" xr:uid="{00000000-0005-0000-0000-000043260000}"/>
    <cellStyle name="Standard 11 4 2 2 2 3 3 2" xfId="51592" xr:uid="{00000000-0005-0000-0000-000044260000}"/>
    <cellStyle name="Standard 11 4 2 2 2 3 4" xfId="40296" xr:uid="{00000000-0005-0000-0000-000045260000}"/>
    <cellStyle name="Standard 11 4 2 2 2 3 5" xfId="29000" xr:uid="{00000000-0005-0000-0000-000046260000}"/>
    <cellStyle name="Standard 11 4 2 2 2 4" xfId="9232" xr:uid="{00000000-0005-0000-0000-000047260000}"/>
    <cellStyle name="Standard 11 4 2 2 2 4 2" xfId="20528" xr:uid="{00000000-0005-0000-0000-000048260000}"/>
    <cellStyle name="Standard 11 4 2 2 2 4 2 2" xfId="54416" xr:uid="{00000000-0005-0000-0000-000049260000}"/>
    <cellStyle name="Standard 11 4 2 2 2 4 3" xfId="43120" xr:uid="{00000000-0005-0000-0000-00004A260000}"/>
    <cellStyle name="Standard 11 4 2 2 2 4 4" xfId="31824" xr:uid="{00000000-0005-0000-0000-00004B260000}"/>
    <cellStyle name="Standard 11 4 2 2 2 5" xfId="14880" xr:uid="{00000000-0005-0000-0000-00004C260000}"/>
    <cellStyle name="Standard 11 4 2 2 2 5 2" xfId="48768" xr:uid="{00000000-0005-0000-0000-00004D260000}"/>
    <cellStyle name="Standard 11 4 2 2 2 6" xfId="37472" xr:uid="{00000000-0005-0000-0000-00004E260000}"/>
    <cellStyle name="Standard 11 4 2 2 2 7" xfId="26176" xr:uid="{00000000-0005-0000-0000-00004F260000}"/>
    <cellStyle name="Standard 11 4 2 2 3" xfId="4273" xr:uid="{00000000-0005-0000-0000-000050260000}"/>
    <cellStyle name="Standard 11 4 2 2 3 2" xfId="7162" xr:uid="{00000000-0005-0000-0000-000051260000}"/>
    <cellStyle name="Standard 11 4 2 2 3 2 2" xfId="12811" xr:uid="{00000000-0005-0000-0000-000052260000}"/>
    <cellStyle name="Standard 11 4 2 2 3 2 2 2" xfId="24107" xr:uid="{00000000-0005-0000-0000-000053260000}"/>
    <cellStyle name="Standard 11 4 2 2 3 2 2 2 2" xfId="57995" xr:uid="{00000000-0005-0000-0000-000054260000}"/>
    <cellStyle name="Standard 11 4 2 2 3 2 2 3" xfId="46699" xr:uid="{00000000-0005-0000-0000-000055260000}"/>
    <cellStyle name="Standard 11 4 2 2 3 2 2 4" xfId="35403" xr:uid="{00000000-0005-0000-0000-000056260000}"/>
    <cellStyle name="Standard 11 4 2 2 3 2 3" xfId="18459" xr:uid="{00000000-0005-0000-0000-000057260000}"/>
    <cellStyle name="Standard 11 4 2 2 3 2 3 2" xfId="52347" xr:uid="{00000000-0005-0000-0000-000058260000}"/>
    <cellStyle name="Standard 11 4 2 2 3 2 4" xfId="41051" xr:uid="{00000000-0005-0000-0000-000059260000}"/>
    <cellStyle name="Standard 11 4 2 2 3 2 5" xfId="29755" xr:uid="{00000000-0005-0000-0000-00005A260000}"/>
    <cellStyle name="Standard 11 4 2 2 3 3" xfId="9987" xr:uid="{00000000-0005-0000-0000-00005B260000}"/>
    <cellStyle name="Standard 11 4 2 2 3 3 2" xfId="21283" xr:uid="{00000000-0005-0000-0000-00005C260000}"/>
    <cellStyle name="Standard 11 4 2 2 3 3 2 2" xfId="55171" xr:uid="{00000000-0005-0000-0000-00005D260000}"/>
    <cellStyle name="Standard 11 4 2 2 3 3 3" xfId="43875" xr:uid="{00000000-0005-0000-0000-00005E260000}"/>
    <cellStyle name="Standard 11 4 2 2 3 3 4" xfId="32579" xr:uid="{00000000-0005-0000-0000-00005F260000}"/>
    <cellStyle name="Standard 11 4 2 2 3 4" xfId="15635" xr:uid="{00000000-0005-0000-0000-000060260000}"/>
    <cellStyle name="Standard 11 4 2 2 3 4 2" xfId="49523" xr:uid="{00000000-0005-0000-0000-000061260000}"/>
    <cellStyle name="Standard 11 4 2 2 3 5" xfId="38227" xr:uid="{00000000-0005-0000-0000-000062260000}"/>
    <cellStyle name="Standard 11 4 2 2 3 6" xfId="26931" xr:uid="{00000000-0005-0000-0000-000063260000}"/>
    <cellStyle name="Standard 11 4 2 2 4" xfId="5906" xr:uid="{00000000-0005-0000-0000-000064260000}"/>
    <cellStyle name="Standard 11 4 2 2 4 2" xfId="11556" xr:uid="{00000000-0005-0000-0000-000065260000}"/>
    <cellStyle name="Standard 11 4 2 2 4 2 2" xfId="22852" xr:uid="{00000000-0005-0000-0000-000066260000}"/>
    <cellStyle name="Standard 11 4 2 2 4 2 2 2" xfId="56740" xr:uid="{00000000-0005-0000-0000-000067260000}"/>
    <cellStyle name="Standard 11 4 2 2 4 2 3" xfId="45444" xr:uid="{00000000-0005-0000-0000-000068260000}"/>
    <cellStyle name="Standard 11 4 2 2 4 2 4" xfId="34148" xr:uid="{00000000-0005-0000-0000-000069260000}"/>
    <cellStyle name="Standard 11 4 2 2 4 3" xfId="17204" xr:uid="{00000000-0005-0000-0000-00006A260000}"/>
    <cellStyle name="Standard 11 4 2 2 4 3 2" xfId="51092" xr:uid="{00000000-0005-0000-0000-00006B260000}"/>
    <cellStyle name="Standard 11 4 2 2 4 4" xfId="39796" xr:uid="{00000000-0005-0000-0000-00006C260000}"/>
    <cellStyle name="Standard 11 4 2 2 4 5" xfId="28500" xr:uid="{00000000-0005-0000-0000-00006D260000}"/>
    <cellStyle name="Standard 11 4 2 2 5" xfId="8732" xr:uid="{00000000-0005-0000-0000-00006E260000}"/>
    <cellStyle name="Standard 11 4 2 2 5 2" xfId="20028" xr:uid="{00000000-0005-0000-0000-00006F260000}"/>
    <cellStyle name="Standard 11 4 2 2 5 2 2" xfId="53916" xr:uid="{00000000-0005-0000-0000-000070260000}"/>
    <cellStyle name="Standard 11 4 2 2 5 3" xfId="42620" xr:uid="{00000000-0005-0000-0000-000071260000}"/>
    <cellStyle name="Standard 11 4 2 2 5 4" xfId="31324" xr:uid="{00000000-0005-0000-0000-000072260000}"/>
    <cellStyle name="Standard 11 4 2 2 6" xfId="14380" xr:uid="{00000000-0005-0000-0000-000073260000}"/>
    <cellStyle name="Standard 11 4 2 2 6 2" xfId="48268" xr:uid="{00000000-0005-0000-0000-000074260000}"/>
    <cellStyle name="Standard 11 4 2 2 7" xfId="36972" xr:uid="{00000000-0005-0000-0000-000075260000}"/>
    <cellStyle name="Standard 11 4 2 2 8" xfId="25676" xr:uid="{00000000-0005-0000-0000-000076260000}"/>
    <cellStyle name="Standard 11 4 2 3" xfId="3032" xr:uid="{00000000-0005-0000-0000-000077260000}"/>
    <cellStyle name="Standard 11 4 2 3 2" xfId="5069" xr:uid="{00000000-0005-0000-0000-000078260000}"/>
    <cellStyle name="Standard 11 4 2 3 2 2" xfId="7895" xr:uid="{00000000-0005-0000-0000-000079260000}"/>
    <cellStyle name="Standard 11 4 2 3 2 2 2" xfId="13544" xr:uid="{00000000-0005-0000-0000-00007A260000}"/>
    <cellStyle name="Standard 11 4 2 3 2 2 2 2" xfId="24840" xr:uid="{00000000-0005-0000-0000-00007B260000}"/>
    <cellStyle name="Standard 11 4 2 3 2 2 2 2 2" xfId="58728" xr:uid="{00000000-0005-0000-0000-00007C260000}"/>
    <cellStyle name="Standard 11 4 2 3 2 2 2 3" xfId="47432" xr:uid="{00000000-0005-0000-0000-00007D260000}"/>
    <cellStyle name="Standard 11 4 2 3 2 2 2 4" xfId="36136" xr:uid="{00000000-0005-0000-0000-00007E260000}"/>
    <cellStyle name="Standard 11 4 2 3 2 2 3" xfId="19192" xr:uid="{00000000-0005-0000-0000-00007F260000}"/>
    <cellStyle name="Standard 11 4 2 3 2 2 3 2" xfId="53080" xr:uid="{00000000-0005-0000-0000-000080260000}"/>
    <cellStyle name="Standard 11 4 2 3 2 2 4" xfId="41784" xr:uid="{00000000-0005-0000-0000-000081260000}"/>
    <cellStyle name="Standard 11 4 2 3 2 2 5" xfId="30488" xr:uid="{00000000-0005-0000-0000-000082260000}"/>
    <cellStyle name="Standard 11 4 2 3 2 3" xfId="10720" xr:uid="{00000000-0005-0000-0000-000083260000}"/>
    <cellStyle name="Standard 11 4 2 3 2 3 2" xfId="22016" xr:uid="{00000000-0005-0000-0000-000084260000}"/>
    <cellStyle name="Standard 11 4 2 3 2 3 2 2" xfId="55904" xr:uid="{00000000-0005-0000-0000-000085260000}"/>
    <cellStyle name="Standard 11 4 2 3 2 3 3" xfId="44608" xr:uid="{00000000-0005-0000-0000-000086260000}"/>
    <cellStyle name="Standard 11 4 2 3 2 3 4" xfId="33312" xr:uid="{00000000-0005-0000-0000-000087260000}"/>
    <cellStyle name="Standard 11 4 2 3 2 4" xfId="16368" xr:uid="{00000000-0005-0000-0000-000088260000}"/>
    <cellStyle name="Standard 11 4 2 3 2 4 2" xfId="50256" xr:uid="{00000000-0005-0000-0000-000089260000}"/>
    <cellStyle name="Standard 11 4 2 3 2 5" xfId="38960" xr:uid="{00000000-0005-0000-0000-00008A260000}"/>
    <cellStyle name="Standard 11 4 2 3 2 6" xfId="27664" xr:uid="{00000000-0005-0000-0000-00008B260000}"/>
    <cellStyle name="Standard 11 4 2 3 3" xfId="4272" xr:uid="{00000000-0005-0000-0000-00008C260000}"/>
    <cellStyle name="Standard 11 4 2 3 3 2" xfId="7161" xr:uid="{00000000-0005-0000-0000-00008D260000}"/>
    <cellStyle name="Standard 11 4 2 3 3 2 2" xfId="12810" xr:uid="{00000000-0005-0000-0000-00008E260000}"/>
    <cellStyle name="Standard 11 4 2 3 3 2 2 2" xfId="24106" xr:uid="{00000000-0005-0000-0000-00008F260000}"/>
    <cellStyle name="Standard 11 4 2 3 3 2 2 2 2" xfId="57994" xr:uid="{00000000-0005-0000-0000-000090260000}"/>
    <cellStyle name="Standard 11 4 2 3 3 2 2 3" xfId="46698" xr:uid="{00000000-0005-0000-0000-000091260000}"/>
    <cellStyle name="Standard 11 4 2 3 3 2 2 4" xfId="35402" xr:uid="{00000000-0005-0000-0000-000092260000}"/>
    <cellStyle name="Standard 11 4 2 3 3 2 3" xfId="18458" xr:uid="{00000000-0005-0000-0000-000093260000}"/>
    <cellStyle name="Standard 11 4 2 3 3 2 3 2" xfId="52346" xr:uid="{00000000-0005-0000-0000-000094260000}"/>
    <cellStyle name="Standard 11 4 2 3 3 2 4" xfId="41050" xr:uid="{00000000-0005-0000-0000-000095260000}"/>
    <cellStyle name="Standard 11 4 2 3 3 2 5" xfId="29754" xr:uid="{00000000-0005-0000-0000-000096260000}"/>
    <cellStyle name="Standard 11 4 2 3 3 3" xfId="9986" xr:uid="{00000000-0005-0000-0000-000097260000}"/>
    <cellStyle name="Standard 11 4 2 3 3 3 2" xfId="21282" xr:uid="{00000000-0005-0000-0000-000098260000}"/>
    <cellStyle name="Standard 11 4 2 3 3 3 2 2" xfId="55170" xr:uid="{00000000-0005-0000-0000-000099260000}"/>
    <cellStyle name="Standard 11 4 2 3 3 3 3" xfId="43874" xr:uid="{00000000-0005-0000-0000-00009A260000}"/>
    <cellStyle name="Standard 11 4 2 3 3 3 4" xfId="32578" xr:uid="{00000000-0005-0000-0000-00009B260000}"/>
    <cellStyle name="Standard 11 4 2 3 3 4" xfId="15634" xr:uid="{00000000-0005-0000-0000-00009C260000}"/>
    <cellStyle name="Standard 11 4 2 3 3 4 2" xfId="49522" xr:uid="{00000000-0005-0000-0000-00009D260000}"/>
    <cellStyle name="Standard 11 4 2 3 3 5" xfId="38226" xr:uid="{00000000-0005-0000-0000-00009E260000}"/>
    <cellStyle name="Standard 11 4 2 3 3 6" xfId="26930" xr:uid="{00000000-0005-0000-0000-00009F260000}"/>
    <cellStyle name="Standard 11 4 2 3 4" xfId="6160" xr:uid="{00000000-0005-0000-0000-0000A0260000}"/>
    <cellStyle name="Standard 11 4 2 3 4 2" xfId="11810" xr:uid="{00000000-0005-0000-0000-0000A1260000}"/>
    <cellStyle name="Standard 11 4 2 3 4 2 2" xfId="23106" xr:uid="{00000000-0005-0000-0000-0000A2260000}"/>
    <cellStyle name="Standard 11 4 2 3 4 2 2 2" xfId="56994" xr:uid="{00000000-0005-0000-0000-0000A3260000}"/>
    <cellStyle name="Standard 11 4 2 3 4 2 3" xfId="45698" xr:uid="{00000000-0005-0000-0000-0000A4260000}"/>
    <cellStyle name="Standard 11 4 2 3 4 2 4" xfId="34402" xr:uid="{00000000-0005-0000-0000-0000A5260000}"/>
    <cellStyle name="Standard 11 4 2 3 4 3" xfId="17458" xr:uid="{00000000-0005-0000-0000-0000A6260000}"/>
    <cellStyle name="Standard 11 4 2 3 4 3 2" xfId="51346" xr:uid="{00000000-0005-0000-0000-0000A7260000}"/>
    <cellStyle name="Standard 11 4 2 3 4 4" xfId="40050" xr:uid="{00000000-0005-0000-0000-0000A8260000}"/>
    <cellStyle name="Standard 11 4 2 3 4 5" xfId="28754" xr:uid="{00000000-0005-0000-0000-0000A9260000}"/>
    <cellStyle name="Standard 11 4 2 3 5" xfId="8986" xr:uid="{00000000-0005-0000-0000-0000AA260000}"/>
    <cellStyle name="Standard 11 4 2 3 5 2" xfId="20282" xr:uid="{00000000-0005-0000-0000-0000AB260000}"/>
    <cellStyle name="Standard 11 4 2 3 5 2 2" xfId="54170" xr:uid="{00000000-0005-0000-0000-0000AC260000}"/>
    <cellStyle name="Standard 11 4 2 3 5 3" xfId="42874" xr:uid="{00000000-0005-0000-0000-0000AD260000}"/>
    <cellStyle name="Standard 11 4 2 3 5 4" xfId="31578" xr:uid="{00000000-0005-0000-0000-0000AE260000}"/>
    <cellStyle name="Standard 11 4 2 3 6" xfId="14634" xr:uid="{00000000-0005-0000-0000-0000AF260000}"/>
    <cellStyle name="Standard 11 4 2 3 6 2" xfId="48522" xr:uid="{00000000-0005-0000-0000-0000B0260000}"/>
    <cellStyle name="Standard 11 4 2 3 7" xfId="37226" xr:uid="{00000000-0005-0000-0000-0000B1260000}"/>
    <cellStyle name="Standard 11 4 2 3 8" xfId="25930" xr:uid="{00000000-0005-0000-0000-0000B2260000}"/>
    <cellStyle name="Standard 11 4 2 4" xfId="3891" xr:uid="{00000000-0005-0000-0000-0000B3260000}"/>
    <cellStyle name="Standard 11 4 2 4 2" xfId="7002" xr:uid="{00000000-0005-0000-0000-0000B4260000}"/>
    <cellStyle name="Standard 11 4 2 4 2 2" xfId="12651" xr:uid="{00000000-0005-0000-0000-0000B5260000}"/>
    <cellStyle name="Standard 11 4 2 4 2 2 2" xfId="23947" xr:uid="{00000000-0005-0000-0000-0000B6260000}"/>
    <cellStyle name="Standard 11 4 2 4 2 2 2 2" xfId="57835" xr:uid="{00000000-0005-0000-0000-0000B7260000}"/>
    <cellStyle name="Standard 11 4 2 4 2 2 3" xfId="46539" xr:uid="{00000000-0005-0000-0000-0000B8260000}"/>
    <cellStyle name="Standard 11 4 2 4 2 2 4" xfId="35243" xr:uid="{00000000-0005-0000-0000-0000B9260000}"/>
    <cellStyle name="Standard 11 4 2 4 2 3" xfId="18299" xr:uid="{00000000-0005-0000-0000-0000BA260000}"/>
    <cellStyle name="Standard 11 4 2 4 2 3 2" xfId="52187" xr:uid="{00000000-0005-0000-0000-0000BB260000}"/>
    <cellStyle name="Standard 11 4 2 4 2 4" xfId="40891" xr:uid="{00000000-0005-0000-0000-0000BC260000}"/>
    <cellStyle name="Standard 11 4 2 4 2 5" xfId="29595" xr:uid="{00000000-0005-0000-0000-0000BD260000}"/>
    <cellStyle name="Standard 11 4 2 4 3" xfId="9827" xr:uid="{00000000-0005-0000-0000-0000BE260000}"/>
    <cellStyle name="Standard 11 4 2 4 3 2" xfId="21123" xr:uid="{00000000-0005-0000-0000-0000BF260000}"/>
    <cellStyle name="Standard 11 4 2 4 3 2 2" xfId="55011" xr:uid="{00000000-0005-0000-0000-0000C0260000}"/>
    <cellStyle name="Standard 11 4 2 4 3 3" xfId="43715" xr:uid="{00000000-0005-0000-0000-0000C1260000}"/>
    <cellStyle name="Standard 11 4 2 4 3 4" xfId="32419" xr:uid="{00000000-0005-0000-0000-0000C2260000}"/>
    <cellStyle name="Standard 11 4 2 4 4" xfId="15475" xr:uid="{00000000-0005-0000-0000-0000C3260000}"/>
    <cellStyle name="Standard 11 4 2 4 4 2" xfId="49363" xr:uid="{00000000-0005-0000-0000-0000C4260000}"/>
    <cellStyle name="Standard 11 4 2 4 5" xfId="38067" xr:uid="{00000000-0005-0000-0000-0000C5260000}"/>
    <cellStyle name="Standard 11 4 2 4 6" xfId="26771" xr:uid="{00000000-0005-0000-0000-0000C6260000}"/>
    <cellStyle name="Standard 11 4 2 5" xfId="4949" xr:uid="{00000000-0005-0000-0000-0000C7260000}"/>
    <cellStyle name="Standard 11 4 2 5 2" xfId="7775" xr:uid="{00000000-0005-0000-0000-0000C8260000}"/>
    <cellStyle name="Standard 11 4 2 5 2 2" xfId="13424" xr:uid="{00000000-0005-0000-0000-0000C9260000}"/>
    <cellStyle name="Standard 11 4 2 5 2 2 2" xfId="24720" xr:uid="{00000000-0005-0000-0000-0000CA260000}"/>
    <cellStyle name="Standard 11 4 2 5 2 2 2 2" xfId="58608" xr:uid="{00000000-0005-0000-0000-0000CB260000}"/>
    <cellStyle name="Standard 11 4 2 5 2 2 3" xfId="47312" xr:uid="{00000000-0005-0000-0000-0000CC260000}"/>
    <cellStyle name="Standard 11 4 2 5 2 2 4" xfId="36016" xr:uid="{00000000-0005-0000-0000-0000CD260000}"/>
    <cellStyle name="Standard 11 4 2 5 2 3" xfId="19072" xr:uid="{00000000-0005-0000-0000-0000CE260000}"/>
    <cellStyle name="Standard 11 4 2 5 2 3 2" xfId="52960" xr:uid="{00000000-0005-0000-0000-0000CF260000}"/>
    <cellStyle name="Standard 11 4 2 5 2 4" xfId="41664" xr:uid="{00000000-0005-0000-0000-0000D0260000}"/>
    <cellStyle name="Standard 11 4 2 5 2 5" xfId="30368" xr:uid="{00000000-0005-0000-0000-0000D1260000}"/>
    <cellStyle name="Standard 11 4 2 5 3" xfId="10600" xr:uid="{00000000-0005-0000-0000-0000D2260000}"/>
    <cellStyle name="Standard 11 4 2 5 3 2" xfId="21896" xr:uid="{00000000-0005-0000-0000-0000D3260000}"/>
    <cellStyle name="Standard 11 4 2 5 3 2 2" xfId="55784" xr:uid="{00000000-0005-0000-0000-0000D4260000}"/>
    <cellStyle name="Standard 11 4 2 5 3 3" xfId="44488" xr:uid="{00000000-0005-0000-0000-0000D5260000}"/>
    <cellStyle name="Standard 11 4 2 5 3 4" xfId="33192" xr:uid="{00000000-0005-0000-0000-0000D6260000}"/>
    <cellStyle name="Standard 11 4 2 5 4" xfId="16248" xr:uid="{00000000-0005-0000-0000-0000D7260000}"/>
    <cellStyle name="Standard 11 4 2 5 4 2" xfId="50136" xr:uid="{00000000-0005-0000-0000-0000D8260000}"/>
    <cellStyle name="Standard 11 4 2 5 5" xfId="38840" xr:uid="{00000000-0005-0000-0000-0000D9260000}"/>
    <cellStyle name="Standard 11 4 2 5 6" xfId="27544" xr:uid="{00000000-0005-0000-0000-0000DA260000}"/>
    <cellStyle name="Standard 11 4 2 6" xfId="3598" xr:uid="{00000000-0005-0000-0000-0000DB260000}"/>
    <cellStyle name="Standard 11 4 2 6 2" xfId="6711" xr:uid="{00000000-0005-0000-0000-0000DC260000}"/>
    <cellStyle name="Standard 11 4 2 6 2 2" xfId="12360" xr:uid="{00000000-0005-0000-0000-0000DD260000}"/>
    <cellStyle name="Standard 11 4 2 6 2 2 2" xfId="23656" xr:uid="{00000000-0005-0000-0000-0000DE260000}"/>
    <cellStyle name="Standard 11 4 2 6 2 2 2 2" xfId="57544" xr:uid="{00000000-0005-0000-0000-0000DF260000}"/>
    <cellStyle name="Standard 11 4 2 6 2 2 3" xfId="46248" xr:uid="{00000000-0005-0000-0000-0000E0260000}"/>
    <cellStyle name="Standard 11 4 2 6 2 2 4" xfId="34952" xr:uid="{00000000-0005-0000-0000-0000E1260000}"/>
    <cellStyle name="Standard 11 4 2 6 2 3" xfId="18008" xr:uid="{00000000-0005-0000-0000-0000E2260000}"/>
    <cellStyle name="Standard 11 4 2 6 2 3 2" xfId="51896" xr:uid="{00000000-0005-0000-0000-0000E3260000}"/>
    <cellStyle name="Standard 11 4 2 6 2 4" xfId="40600" xr:uid="{00000000-0005-0000-0000-0000E4260000}"/>
    <cellStyle name="Standard 11 4 2 6 2 5" xfId="29304" xr:uid="{00000000-0005-0000-0000-0000E5260000}"/>
    <cellStyle name="Standard 11 4 2 6 3" xfId="9536" xr:uid="{00000000-0005-0000-0000-0000E6260000}"/>
    <cellStyle name="Standard 11 4 2 6 3 2" xfId="20832" xr:uid="{00000000-0005-0000-0000-0000E7260000}"/>
    <cellStyle name="Standard 11 4 2 6 3 2 2" xfId="54720" xr:uid="{00000000-0005-0000-0000-0000E8260000}"/>
    <cellStyle name="Standard 11 4 2 6 3 3" xfId="43424" xr:uid="{00000000-0005-0000-0000-0000E9260000}"/>
    <cellStyle name="Standard 11 4 2 6 3 4" xfId="32128" xr:uid="{00000000-0005-0000-0000-0000EA260000}"/>
    <cellStyle name="Standard 11 4 2 6 4" xfId="15184" xr:uid="{00000000-0005-0000-0000-0000EB260000}"/>
    <cellStyle name="Standard 11 4 2 6 4 2" xfId="49072" xr:uid="{00000000-0005-0000-0000-0000EC260000}"/>
    <cellStyle name="Standard 11 4 2 6 5" xfId="37776" xr:uid="{00000000-0005-0000-0000-0000ED260000}"/>
    <cellStyle name="Standard 11 4 2 6 6" xfId="26480" xr:uid="{00000000-0005-0000-0000-0000EE260000}"/>
    <cellStyle name="Standard 11 4 2 7" xfId="5660" xr:uid="{00000000-0005-0000-0000-0000EF260000}"/>
    <cellStyle name="Standard 11 4 2 7 2" xfId="11310" xr:uid="{00000000-0005-0000-0000-0000F0260000}"/>
    <cellStyle name="Standard 11 4 2 7 2 2" xfId="22606" xr:uid="{00000000-0005-0000-0000-0000F1260000}"/>
    <cellStyle name="Standard 11 4 2 7 2 2 2" xfId="56494" xr:uid="{00000000-0005-0000-0000-0000F2260000}"/>
    <cellStyle name="Standard 11 4 2 7 2 3" xfId="45198" xr:uid="{00000000-0005-0000-0000-0000F3260000}"/>
    <cellStyle name="Standard 11 4 2 7 2 4" xfId="33902" xr:uid="{00000000-0005-0000-0000-0000F4260000}"/>
    <cellStyle name="Standard 11 4 2 7 3" xfId="16958" xr:uid="{00000000-0005-0000-0000-0000F5260000}"/>
    <cellStyle name="Standard 11 4 2 7 3 2" xfId="50846" xr:uid="{00000000-0005-0000-0000-0000F6260000}"/>
    <cellStyle name="Standard 11 4 2 7 4" xfId="39550" xr:uid="{00000000-0005-0000-0000-0000F7260000}"/>
    <cellStyle name="Standard 11 4 2 7 5" xfId="28254" xr:uid="{00000000-0005-0000-0000-0000F8260000}"/>
    <cellStyle name="Standard 11 4 2 8" xfId="8486" xr:uid="{00000000-0005-0000-0000-0000F9260000}"/>
    <cellStyle name="Standard 11 4 2 8 2" xfId="19782" xr:uid="{00000000-0005-0000-0000-0000FA260000}"/>
    <cellStyle name="Standard 11 4 2 8 2 2" xfId="53670" xr:uid="{00000000-0005-0000-0000-0000FB260000}"/>
    <cellStyle name="Standard 11 4 2 8 3" xfId="42374" xr:uid="{00000000-0005-0000-0000-0000FC260000}"/>
    <cellStyle name="Standard 11 4 2 8 4" xfId="31078" xr:uid="{00000000-0005-0000-0000-0000FD260000}"/>
    <cellStyle name="Standard 11 4 2 9" xfId="14134" xr:uid="{00000000-0005-0000-0000-0000FE260000}"/>
    <cellStyle name="Standard 11 4 2 9 2" xfId="48022" xr:uid="{00000000-0005-0000-0000-0000FF260000}"/>
    <cellStyle name="Standard 11 4 3" xfId="2645" xr:uid="{00000000-0005-0000-0000-000000270000}"/>
    <cellStyle name="Standard 11 4 3 2" xfId="3147" xr:uid="{00000000-0005-0000-0000-000001270000}"/>
    <cellStyle name="Standard 11 4 3 2 2" xfId="5071" xr:uid="{00000000-0005-0000-0000-000002270000}"/>
    <cellStyle name="Standard 11 4 3 2 2 2" xfId="7897" xr:uid="{00000000-0005-0000-0000-000003270000}"/>
    <cellStyle name="Standard 11 4 3 2 2 2 2" xfId="13546" xr:uid="{00000000-0005-0000-0000-000004270000}"/>
    <cellStyle name="Standard 11 4 3 2 2 2 2 2" xfId="24842" xr:uid="{00000000-0005-0000-0000-000005270000}"/>
    <cellStyle name="Standard 11 4 3 2 2 2 2 2 2" xfId="58730" xr:uid="{00000000-0005-0000-0000-000006270000}"/>
    <cellStyle name="Standard 11 4 3 2 2 2 2 3" xfId="47434" xr:uid="{00000000-0005-0000-0000-000007270000}"/>
    <cellStyle name="Standard 11 4 3 2 2 2 2 4" xfId="36138" xr:uid="{00000000-0005-0000-0000-000008270000}"/>
    <cellStyle name="Standard 11 4 3 2 2 2 3" xfId="19194" xr:uid="{00000000-0005-0000-0000-000009270000}"/>
    <cellStyle name="Standard 11 4 3 2 2 2 3 2" xfId="53082" xr:uid="{00000000-0005-0000-0000-00000A270000}"/>
    <cellStyle name="Standard 11 4 3 2 2 2 4" xfId="41786" xr:uid="{00000000-0005-0000-0000-00000B270000}"/>
    <cellStyle name="Standard 11 4 3 2 2 2 5" xfId="30490" xr:uid="{00000000-0005-0000-0000-00000C270000}"/>
    <cellStyle name="Standard 11 4 3 2 2 3" xfId="10722" xr:uid="{00000000-0005-0000-0000-00000D270000}"/>
    <cellStyle name="Standard 11 4 3 2 2 3 2" xfId="22018" xr:uid="{00000000-0005-0000-0000-00000E270000}"/>
    <cellStyle name="Standard 11 4 3 2 2 3 2 2" xfId="55906" xr:uid="{00000000-0005-0000-0000-00000F270000}"/>
    <cellStyle name="Standard 11 4 3 2 2 3 3" xfId="44610" xr:uid="{00000000-0005-0000-0000-000010270000}"/>
    <cellStyle name="Standard 11 4 3 2 2 3 4" xfId="33314" xr:uid="{00000000-0005-0000-0000-000011270000}"/>
    <cellStyle name="Standard 11 4 3 2 2 4" xfId="16370" xr:uid="{00000000-0005-0000-0000-000012270000}"/>
    <cellStyle name="Standard 11 4 3 2 2 4 2" xfId="50258" xr:uid="{00000000-0005-0000-0000-000013270000}"/>
    <cellStyle name="Standard 11 4 3 2 2 5" xfId="38962" xr:uid="{00000000-0005-0000-0000-000014270000}"/>
    <cellStyle name="Standard 11 4 3 2 2 6" xfId="27666" xr:uid="{00000000-0005-0000-0000-000015270000}"/>
    <cellStyle name="Standard 11 4 3 2 3" xfId="6275" xr:uid="{00000000-0005-0000-0000-000016270000}"/>
    <cellStyle name="Standard 11 4 3 2 3 2" xfId="11925" xr:uid="{00000000-0005-0000-0000-000017270000}"/>
    <cellStyle name="Standard 11 4 3 2 3 2 2" xfId="23221" xr:uid="{00000000-0005-0000-0000-000018270000}"/>
    <cellStyle name="Standard 11 4 3 2 3 2 2 2" xfId="57109" xr:uid="{00000000-0005-0000-0000-000019270000}"/>
    <cellStyle name="Standard 11 4 3 2 3 2 3" xfId="45813" xr:uid="{00000000-0005-0000-0000-00001A270000}"/>
    <cellStyle name="Standard 11 4 3 2 3 2 4" xfId="34517" xr:uid="{00000000-0005-0000-0000-00001B270000}"/>
    <cellStyle name="Standard 11 4 3 2 3 3" xfId="17573" xr:uid="{00000000-0005-0000-0000-00001C270000}"/>
    <cellStyle name="Standard 11 4 3 2 3 3 2" xfId="51461" xr:uid="{00000000-0005-0000-0000-00001D270000}"/>
    <cellStyle name="Standard 11 4 3 2 3 4" xfId="40165" xr:uid="{00000000-0005-0000-0000-00001E270000}"/>
    <cellStyle name="Standard 11 4 3 2 3 5" xfId="28869" xr:uid="{00000000-0005-0000-0000-00001F270000}"/>
    <cellStyle name="Standard 11 4 3 2 4" xfId="9101" xr:uid="{00000000-0005-0000-0000-000020270000}"/>
    <cellStyle name="Standard 11 4 3 2 4 2" xfId="20397" xr:uid="{00000000-0005-0000-0000-000021270000}"/>
    <cellStyle name="Standard 11 4 3 2 4 2 2" xfId="54285" xr:uid="{00000000-0005-0000-0000-000022270000}"/>
    <cellStyle name="Standard 11 4 3 2 4 3" xfId="42989" xr:uid="{00000000-0005-0000-0000-000023270000}"/>
    <cellStyle name="Standard 11 4 3 2 4 4" xfId="31693" xr:uid="{00000000-0005-0000-0000-000024270000}"/>
    <cellStyle name="Standard 11 4 3 2 5" xfId="14749" xr:uid="{00000000-0005-0000-0000-000025270000}"/>
    <cellStyle name="Standard 11 4 3 2 5 2" xfId="48637" xr:uid="{00000000-0005-0000-0000-000026270000}"/>
    <cellStyle name="Standard 11 4 3 2 6" xfId="37341" xr:uid="{00000000-0005-0000-0000-000027270000}"/>
    <cellStyle name="Standard 11 4 3 2 7" xfId="26045" xr:uid="{00000000-0005-0000-0000-000028270000}"/>
    <cellStyle name="Standard 11 4 3 3" xfId="4274" xr:uid="{00000000-0005-0000-0000-000029270000}"/>
    <cellStyle name="Standard 11 4 3 3 2" xfId="7163" xr:uid="{00000000-0005-0000-0000-00002A270000}"/>
    <cellStyle name="Standard 11 4 3 3 2 2" xfId="12812" xr:uid="{00000000-0005-0000-0000-00002B270000}"/>
    <cellStyle name="Standard 11 4 3 3 2 2 2" xfId="24108" xr:uid="{00000000-0005-0000-0000-00002C270000}"/>
    <cellStyle name="Standard 11 4 3 3 2 2 2 2" xfId="57996" xr:uid="{00000000-0005-0000-0000-00002D270000}"/>
    <cellStyle name="Standard 11 4 3 3 2 2 3" xfId="46700" xr:uid="{00000000-0005-0000-0000-00002E270000}"/>
    <cellStyle name="Standard 11 4 3 3 2 2 4" xfId="35404" xr:uid="{00000000-0005-0000-0000-00002F270000}"/>
    <cellStyle name="Standard 11 4 3 3 2 3" xfId="18460" xr:uid="{00000000-0005-0000-0000-000030270000}"/>
    <cellStyle name="Standard 11 4 3 3 2 3 2" xfId="52348" xr:uid="{00000000-0005-0000-0000-000031270000}"/>
    <cellStyle name="Standard 11 4 3 3 2 4" xfId="41052" xr:uid="{00000000-0005-0000-0000-000032270000}"/>
    <cellStyle name="Standard 11 4 3 3 2 5" xfId="29756" xr:uid="{00000000-0005-0000-0000-000033270000}"/>
    <cellStyle name="Standard 11 4 3 3 3" xfId="9988" xr:uid="{00000000-0005-0000-0000-000034270000}"/>
    <cellStyle name="Standard 11 4 3 3 3 2" xfId="21284" xr:uid="{00000000-0005-0000-0000-000035270000}"/>
    <cellStyle name="Standard 11 4 3 3 3 2 2" xfId="55172" xr:uid="{00000000-0005-0000-0000-000036270000}"/>
    <cellStyle name="Standard 11 4 3 3 3 3" xfId="43876" xr:uid="{00000000-0005-0000-0000-000037270000}"/>
    <cellStyle name="Standard 11 4 3 3 3 4" xfId="32580" xr:uid="{00000000-0005-0000-0000-000038270000}"/>
    <cellStyle name="Standard 11 4 3 3 4" xfId="15636" xr:uid="{00000000-0005-0000-0000-000039270000}"/>
    <cellStyle name="Standard 11 4 3 3 4 2" xfId="49524" xr:uid="{00000000-0005-0000-0000-00003A270000}"/>
    <cellStyle name="Standard 11 4 3 3 5" xfId="38228" xr:uid="{00000000-0005-0000-0000-00003B270000}"/>
    <cellStyle name="Standard 11 4 3 3 6" xfId="26932" xr:uid="{00000000-0005-0000-0000-00003C270000}"/>
    <cellStyle name="Standard 11 4 3 4" xfId="5775" xr:uid="{00000000-0005-0000-0000-00003D270000}"/>
    <cellStyle name="Standard 11 4 3 4 2" xfId="11425" xr:uid="{00000000-0005-0000-0000-00003E270000}"/>
    <cellStyle name="Standard 11 4 3 4 2 2" xfId="22721" xr:uid="{00000000-0005-0000-0000-00003F270000}"/>
    <cellStyle name="Standard 11 4 3 4 2 2 2" xfId="56609" xr:uid="{00000000-0005-0000-0000-000040270000}"/>
    <cellStyle name="Standard 11 4 3 4 2 3" xfId="45313" xr:uid="{00000000-0005-0000-0000-000041270000}"/>
    <cellStyle name="Standard 11 4 3 4 2 4" xfId="34017" xr:uid="{00000000-0005-0000-0000-000042270000}"/>
    <cellStyle name="Standard 11 4 3 4 3" xfId="17073" xr:uid="{00000000-0005-0000-0000-000043270000}"/>
    <cellStyle name="Standard 11 4 3 4 3 2" xfId="50961" xr:uid="{00000000-0005-0000-0000-000044270000}"/>
    <cellStyle name="Standard 11 4 3 4 4" xfId="39665" xr:uid="{00000000-0005-0000-0000-000045270000}"/>
    <cellStyle name="Standard 11 4 3 4 5" xfId="28369" xr:uid="{00000000-0005-0000-0000-000046270000}"/>
    <cellStyle name="Standard 11 4 3 5" xfId="8601" xr:uid="{00000000-0005-0000-0000-000047270000}"/>
    <cellStyle name="Standard 11 4 3 5 2" xfId="19897" xr:uid="{00000000-0005-0000-0000-000048270000}"/>
    <cellStyle name="Standard 11 4 3 5 2 2" xfId="53785" xr:uid="{00000000-0005-0000-0000-000049270000}"/>
    <cellStyle name="Standard 11 4 3 5 3" xfId="42489" xr:uid="{00000000-0005-0000-0000-00004A270000}"/>
    <cellStyle name="Standard 11 4 3 5 4" xfId="31193" xr:uid="{00000000-0005-0000-0000-00004B270000}"/>
    <cellStyle name="Standard 11 4 3 6" xfId="14249" xr:uid="{00000000-0005-0000-0000-00004C270000}"/>
    <cellStyle name="Standard 11 4 3 6 2" xfId="48137" xr:uid="{00000000-0005-0000-0000-00004D270000}"/>
    <cellStyle name="Standard 11 4 3 7" xfId="36841" xr:uid="{00000000-0005-0000-0000-00004E270000}"/>
    <cellStyle name="Standard 11 4 3 8" xfId="25545" xr:uid="{00000000-0005-0000-0000-00004F270000}"/>
    <cellStyle name="Standard 11 4 4" xfId="2899" xr:uid="{00000000-0005-0000-0000-000050270000}"/>
    <cellStyle name="Standard 11 4 4 2" xfId="5068" xr:uid="{00000000-0005-0000-0000-000051270000}"/>
    <cellStyle name="Standard 11 4 4 2 2" xfId="7894" xr:uid="{00000000-0005-0000-0000-000052270000}"/>
    <cellStyle name="Standard 11 4 4 2 2 2" xfId="13543" xr:uid="{00000000-0005-0000-0000-000053270000}"/>
    <cellStyle name="Standard 11 4 4 2 2 2 2" xfId="24839" xr:uid="{00000000-0005-0000-0000-000054270000}"/>
    <cellStyle name="Standard 11 4 4 2 2 2 2 2" xfId="58727" xr:uid="{00000000-0005-0000-0000-000055270000}"/>
    <cellStyle name="Standard 11 4 4 2 2 2 3" xfId="47431" xr:uid="{00000000-0005-0000-0000-000056270000}"/>
    <cellStyle name="Standard 11 4 4 2 2 2 4" xfId="36135" xr:uid="{00000000-0005-0000-0000-000057270000}"/>
    <cellStyle name="Standard 11 4 4 2 2 3" xfId="19191" xr:uid="{00000000-0005-0000-0000-000058270000}"/>
    <cellStyle name="Standard 11 4 4 2 2 3 2" xfId="53079" xr:uid="{00000000-0005-0000-0000-000059270000}"/>
    <cellStyle name="Standard 11 4 4 2 2 4" xfId="41783" xr:uid="{00000000-0005-0000-0000-00005A270000}"/>
    <cellStyle name="Standard 11 4 4 2 2 5" xfId="30487" xr:uid="{00000000-0005-0000-0000-00005B270000}"/>
    <cellStyle name="Standard 11 4 4 2 3" xfId="10719" xr:uid="{00000000-0005-0000-0000-00005C270000}"/>
    <cellStyle name="Standard 11 4 4 2 3 2" xfId="22015" xr:uid="{00000000-0005-0000-0000-00005D270000}"/>
    <cellStyle name="Standard 11 4 4 2 3 2 2" xfId="55903" xr:uid="{00000000-0005-0000-0000-00005E270000}"/>
    <cellStyle name="Standard 11 4 4 2 3 3" xfId="44607" xr:uid="{00000000-0005-0000-0000-00005F270000}"/>
    <cellStyle name="Standard 11 4 4 2 3 4" xfId="33311" xr:uid="{00000000-0005-0000-0000-000060270000}"/>
    <cellStyle name="Standard 11 4 4 2 4" xfId="16367" xr:uid="{00000000-0005-0000-0000-000061270000}"/>
    <cellStyle name="Standard 11 4 4 2 4 2" xfId="50255" xr:uid="{00000000-0005-0000-0000-000062270000}"/>
    <cellStyle name="Standard 11 4 4 2 5" xfId="38959" xr:uid="{00000000-0005-0000-0000-000063270000}"/>
    <cellStyle name="Standard 11 4 4 2 6" xfId="27663" xr:uid="{00000000-0005-0000-0000-000064270000}"/>
    <cellStyle name="Standard 11 4 4 3" xfId="4271" xr:uid="{00000000-0005-0000-0000-000065270000}"/>
    <cellStyle name="Standard 11 4 4 3 2" xfId="7160" xr:uid="{00000000-0005-0000-0000-000066270000}"/>
    <cellStyle name="Standard 11 4 4 3 2 2" xfId="12809" xr:uid="{00000000-0005-0000-0000-000067270000}"/>
    <cellStyle name="Standard 11 4 4 3 2 2 2" xfId="24105" xr:uid="{00000000-0005-0000-0000-000068270000}"/>
    <cellStyle name="Standard 11 4 4 3 2 2 2 2" xfId="57993" xr:uid="{00000000-0005-0000-0000-000069270000}"/>
    <cellStyle name="Standard 11 4 4 3 2 2 3" xfId="46697" xr:uid="{00000000-0005-0000-0000-00006A270000}"/>
    <cellStyle name="Standard 11 4 4 3 2 2 4" xfId="35401" xr:uid="{00000000-0005-0000-0000-00006B270000}"/>
    <cellStyle name="Standard 11 4 4 3 2 3" xfId="18457" xr:uid="{00000000-0005-0000-0000-00006C270000}"/>
    <cellStyle name="Standard 11 4 4 3 2 3 2" xfId="52345" xr:uid="{00000000-0005-0000-0000-00006D270000}"/>
    <cellStyle name="Standard 11 4 4 3 2 4" xfId="41049" xr:uid="{00000000-0005-0000-0000-00006E270000}"/>
    <cellStyle name="Standard 11 4 4 3 2 5" xfId="29753" xr:uid="{00000000-0005-0000-0000-00006F270000}"/>
    <cellStyle name="Standard 11 4 4 3 3" xfId="9985" xr:uid="{00000000-0005-0000-0000-000070270000}"/>
    <cellStyle name="Standard 11 4 4 3 3 2" xfId="21281" xr:uid="{00000000-0005-0000-0000-000071270000}"/>
    <cellStyle name="Standard 11 4 4 3 3 2 2" xfId="55169" xr:uid="{00000000-0005-0000-0000-000072270000}"/>
    <cellStyle name="Standard 11 4 4 3 3 3" xfId="43873" xr:uid="{00000000-0005-0000-0000-000073270000}"/>
    <cellStyle name="Standard 11 4 4 3 3 4" xfId="32577" xr:uid="{00000000-0005-0000-0000-000074270000}"/>
    <cellStyle name="Standard 11 4 4 3 4" xfId="15633" xr:uid="{00000000-0005-0000-0000-000075270000}"/>
    <cellStyle name="Standard 11 4 4 3 4 2" xfId="49521" xr:uid="{00000000-0005-0000-0000-000076270000}"/>
    <cellStyle name="Standard 11 4 4 3 5" xfId="38225" xr:uid="{00000000-0005-0000-0000-000077270000}"/>
    <cellStyle name="Standard 11 4 4 3 6" xfId="26929" xr:uid="{00000000-0005-0000-0000-000078270000}"/>
    <cellStyle name="Standard 11 4 4 4" xfId="6027" xr:uid="{00000000-0005-0000-0000-000079270000}"/>
    <cellStyle name="Standard 11 4 4 4 2" xfId="11677" xr:uid="{00000000-0005-0000-0000-00007A270000}"/>
    <cellStyle name="Standard 11 4 4 4 2 2" xfId="22973" xr:uid="{00000000-0005-0000-0000-00007B270000}"/>
    <cellStyle name="Standard 11 4 4 4 2 2 2" xfId="56861" xr:uid="{00000000-0005-0000-0000-00007C270000}"/>
    <cellStyle name="Standard 11 4 4 4 2 3" xfId="45565" xr:uid="{00000000-0005-0000-0000-00007D270000}"/>
    <cellStyle name="Standard 11 4 4 4 2 4" xfId="34269" xr:uid="{00000000-0005-0000-0000-00007E270000}"/>
    <cellStyle name="Standard 11 4 4 4 3" xfId="17325" xr:uid="{00000000-0005-0000-0000-00007F270000}"/>
    <cellStyle name="Standard 11 4 4 4 3 2" xfId="51213" xr:uid="{00000000-0005-0000-0000-000080270000}"/>
    <cellStyle name="Standard 11 4 4 4 4" xfId="39917" xr:uid="{00000000-0005-0000-0000-000081270000}"/>
    <cellStyle name="Standard 11 4 4 4 5" xfId="28621" xr:uid="{00000000-0005-0000-0000-000082270000}"/>
    <cellStyle name="Standard 11 4 4 5" xfId="8853" xr:uid="{00000000-0005-0000-0000-000083270000}"/>
    <cellStyle name="Standard 11 4 4 5 2" xfId="20149" xr:uid="{00000000-0005-0000-0000-000084270000}"/>
    <cellStyle name="Standard 11 4 4 5 2 2" xfId="54037" xr:uid="{00000000-0005-0000-0000-000085270000}"/>
    <cellStyle name="Standard 11 4 4 5 3" xfId="42741" xr:uid="{00000000-0005-0000-0000-000086270000}"/>
    <cellStyle name="Standard 11 4 4 5 4" xfId="31445" xr:uid="{00000000-0005-0000-0000-000087270000}"/>
    <cellStyle name="Standard 11 4 4 6" xfId="14501" xr:uid="{00000000-0005-0000-0000-000088270000}"/>
    <cellStyle name="Standard 11 4 4 6 2" xfId="48389" xr:uid="{00000000-0005-0000-0000-000089270000}"/>
    <cellStyle name="Standard 11 4 4 7" xfId="37093" xr:uid="{00000000-0005-0000-0000-00008A270000}"/>
    <cellStyle name="Standard 11 4 4 8" xfId="25797" xr:uid="{00000000-0005-0000-0000-00008B270000}"/>
    <cellStyle name="Standard 11 4 5" xfId="3781" xr:uid="{00000000-0005-0000-0000-00008C270000}"/>
    <cellStyle name="Standard 11 4 5 2" xfId="6892" xr:uid="{00000000-0005-0000-0000-00008D270000}"/>
    <cellStyle name="Standard 11 4 5 2 2" xfId="12541" xr:uid="{00000000-0005-0000-0000-00008E270000}"/>
    <cellStyle name="Standard 11 4 5 2 2 2" xfId="23837" xr:uid="{00000000-0005-0000-0000-00008F270000}"/>
    <cellStyle name="Standard 11 4 5 2 2 2 2" xfId="57725" xr:uid="{00000000-0005-0000-0000-000090270000}"/>
    <cellStyle name="Standard 11 4 5 2 2 3" xfId="46429" xr:uid="{00000000-0005-0000-0000-000091270000}"/>
    <cellStyle name="Standard 11 4 5 2 2 4" xfId="35133" xr:uid="{00000000-0005-0000-0000-000092270000}"/>
    <cellStyle name="Standard 11 4 5 2 3" xfId="18189" xr:uid="{00000000-0005-0000-0000-000093270000}"/>
    <cellStyle name="Standard 11 4 5 2 3 2" xfId="52077" xr:uid="{00000000-0005-0000-0000-000094270000}"/>
    <cellStyle name="Standard 11 4 5 2 4" xfId="40781" xr:uid="{00000000-0005-0000-0000-000095270000}"/>
    <cellStyle name="Standard 11 4 5 2 5" xfId="29485" xr:uid="{00000000-0005-0000-0000-000096270000}"/>
    <cellStyle name="Standard 11 4 5 3" xfId="9717" xr:uid="{00000000-0005-0000-0000-000097270000}"/>
    <cellStyle name="Standard 11 4 5 3 2" xfId="21013" xr:uid="{00000000-0005-0000-0000-000098270000}"/>
    <cellStyle name="Standard 11 4 5 3 2 2" xfId="54901" xr:uid="{00000000-0005-0000-0000-000099270000}"/>
    <cellStyle name="Standard 11 4 5 3 3" xfId="43605" xr:uid="{00000000-0005-0000-0000-00009A270000}"/>
    <cellStyle name="Standard 11 4 5 3 4" xfId="32309" xr:uid="{00000000-0005-0000-0000-00009B270000}"/>
    <cellStyle name="Standard 11 4 5 4" xfId="15365" xr:uid="{00000000-0005-0000-0000-00009C270000}"/>
    <cellStyle name="Standard 11 4 5 4 2" xfId="49253" xr:uid="{00000000-0005-0000-0000-00009D270000}"/>
    <cellStyle name="Standard 11 4 5 5" xfId="37957" xr:uid="{00000000-0005-0000-0000-00009E270000}"/>
    <cellStyle name="Standard 11 4 5 6" xfId="26661" xr:uid="{00000000-0005-0000-0000-00009F270000}"/>
    <cellStyle name="Standard 11 4 6" xfId="4839" xr:uid="{00000000-0005-0000-0000-0000A0270000}"/>
    <cellStyle name="Standard 11 4 6 2" xfId="7665" xr:uid="{00000000-0005-0000-0000-0000A1270000}"/>
    <cellStyle name="Standard 11 4 6 2 2" xfId="13314" xr:uid="{00000000-0005-0000-0000-0000A2270000}"/>
    <cellStyle name="Standard 11 4 6 2 2 2" xfId="24610" xr:uid="{00000000-0005-0000-0000-0000A3270000}"/>
    <cellStyle name="Standard 11 4 6 2 2 2 2" xfId="58498" xr:uid="{00000000-0005-0000-0000-0000A4270000}"/>
    <cellStyle name="Standard 11 4 6 2 2 3" xfId="47202" xr:uid="{00000000-0005-0000-0000-0000A5270000}"/>
    <cellStyle name="Standard 11 4 6 2 2 4" xfId="35906" xr:uid="{00000000-0005-0000-0000-0000A6270000}"/>
    <cellStyle name="Standard 11 4 6 2 3" xfId="18962" xr:uid="{00000000-0005-0000-0000-0000A7270000}"/>
    <cellStyle name="Standard 11 4 6 2 3 2" xfId="52850" xr:uid="{00000000-0005-0000-0000-0000A8270000}"/>
    <cellStyle name="Standard 11 4 6 2 4" xfId="41554" xr:uid="{00000000-0005-0000-0000-0000A9270000}"/>
    <cellStyle name="Standard 11 4 6 2 5" xfId="30258" xr:uid="{00000000-0005-0000-0000-0000AA270000}"/>
    <cellStyle name="Standard 11 4 6 3" xfId="10490" xr:uid="{00000000-0005-0000-0000-0000AB270000}"/>
    <cellStyle name="Standard 11 4 6 3 2" xfId="21786" xr:uid="{00000000-0005-0000-0000-0000AC270000}"/>
    <cellStyle name="Standard 11 4 6 3 2 2" xfId="55674" xr:uid="{00000000-0005-0000-0000-0000AD270000}"/>
    <cellStyle name="Standard 11 4 6 3 3" xfId="44378" xr:uid="{00000000-0005-0000-0000-0000AE270000}"/>
    <cellStyle name="Standard 11 4 6 3 4" xfId="33082" xr:uid="{00000000-0005-0000-0000-0000AF270000}"/>
    <cellStyle name="Standard 11 4 6 4" xfId="16138" xr:uid="{00000000-0005-0000-0000-0000B0270000}"/>
    <cellStyle name="Standard 11 4 6 4 2" xfId="50026" xr:uid="{00000000-0005-0000-0000-0000B1270000}"/>
    <cellStyle name="Standard 11 4 6 5" xfId="38730" xr:uid="{00000000-0005-0000-0000-0000B2270000}"/>
    <cellStyle name="Standard 11 4 6 6" xfId="27434" xr:uid="{00000000-0005-0000-0000-0000B3270000}"/>
    <cellStyle name="Standard 11 4 7" xfId="3485" xr:uid="{00000000-0005-0000-0000-0000B4270000}"/>
    <cellStyle name="Standard 11 4 7 2" xfId="6599" xr:uid="{00000000-0005-0000-0000-0000B5270000}"/>
    <cellStyle name="Standard 11 4 7 2 2" xfId="12248" xr:uid="{00000000-0005-0000-0000-0000B6270000}"/>
    <cellStyle name="Standard 11 4 7 2 2 2" xfId="23544" xr:uid="{00000000-0005-0000-0000-0000B7270000}"/>
    <cellStyle name="Standard 11 4 7 2 2 2 2" xfId="57432" xr:uid="{00000000-0005-0000-0000-0000B8270000}"/>
    <cellStyle name="Standard 11 4 7 2 2 3" xfId="46136" xr:uid="{00000000-0005-0000-0000-0000B9270000}"/>
    <cellStyle name="Standard 11 4 7 2 2 4" xfId="34840" xr:uid="{00000000-0005-0000-0000-0000BA270000}"/>
    <cellStyle name="Standard 11 4 7 2 3" xfId="17896" xr:uid="{00000000-0005-0000-0000-0000BB270000}"/>
    <cellStyle name="Standard 11 4 7 2 3 2" xfId="51784" xr:uid="{00000000-0005-0000-0000-0000BC270000}"/>
    <cellStyle name="Standard 11 4 7 2 4" xfId="40488" xr:uid="{00000000-0005-0000-0000-0000BD270000}"/>
    <cellStyle name="Standard 11 4 7 2 5" xfId="29192" xr:uid="{00000000-0005-0000-0000-0000BE270000}"/>
    <cellStyle name="Standard 11 4 7 3" xfId="9424" xr:uid="{00000000-0005-0000-0000-0000BF270000}"/>
    <cellStyle name="Standard 11 4 7 3 2" xfId="20720" xr:uid="{00000000-0005-0000-0000-0000C0270000}"/>
    <cellStyle name="Standard 11 4 7 3 2 2" xfId="54608" xr:uid="{00000000-0005-0000-0000-0000C1270000}"/>
    <cellStyle name="Standard 11 4 7 3 3" xfId="43312" xr:uid="{00000000-0005-0000-0000-0000C2270000}"/>
    <cellStyle name="Standard 11 4 7 3 4" xfId="32016" xr:uid="{00000000-0005-0000-0000-0000C3270000}"/>
    <cellStyle name="Standard 11 4 7 4" xfId="15072" xr:uid="{00000000-0005-0000-0000-0000C4270000}"/>
    <cellStyle name="Standard 11 4 7 4 2" xfId="48960" xr:uid="{00000000-0005-0000-0000-0000C5270000}"/>
    <cellStyle name="Standard 11 4 7 5" xfId="37664" xr:uid="{00000000-0005-0000-0000-0000C6270000}"/>
    <cellStyle name="Standard 11 4 7 6" xfId="26368" xr:uid="{00000000-0005-0000-0000-0000C7270000}"/>
    <cellStyle name="Standard 11 4 8" xfId="5527" xr:uid="{00000000-0005-0000-0000-0000C8270000}"/>
    <cellStyle name="Standard 11 4 8 2" xfId="11177" xr:uid="{00000000-0005-0000-0000-0000C9270000}"/>
    <cellStyle name="Standard 11 4 8 2 2" xfId="22473" xr:uid="{00000000-0005-0000-0000-0000CA270000}"/>
    <cellStyle name="Standard 11 4 8 2 2 2" xfId="56361" xr:uid="{00000000-0005-0000-0000-0000CB270000}"/>
    <cellStyle name="Standard 11 4 8 2 3" xfId="45065" xr:uid="{00000000-0005-0000-0000-0000CC270000}"/>
    <cellStyle name="Standard 11 4 8 2 4" xfId="33769" xr:uid="{00000000-0005-0000-0000-0000CD270000}"/>
    <cellStyle name="Standard 11 4 8 3" xfId="16825" xr:uid="{00000000-0005-0000-0000-0000CE270000}"/>
    <cellStyle name="Standard 11 4 8 3 2" xfId="50713" xr:uid="{00000000-0005-0000-0000-0000CF270000}"/>
    <cellStyle name="Standard 11 4 8 4" xfId="39417" xr:uid="{00000000-0005-0000-0000-0000D0270000}"/>
    <cellStyle name="Standard 11 4 8 5" xfId="28121" xr:uid="{00000000-0005-0000-0000-0000D1270000}"/>
    <cellStyle name="Standard 11 4 9" xfId="8353" xr:uid="{00000000-0005-0000-0000-0000D2270000}"/>
    <cellStyle name="Standard 11 4 9 2" xfId="19649" xr:uid="{00000000-0005-0000-0000-0000D3270000}"/>
    <cellStyle name="Standard 11 4 9 2 2" xfId="53537" xr:uid="{00000000-0005-0000-0000-0000D4270000}"/>
    <cellStyle name="Standard 11 4 9 3" xfId="42241" xr:uid="{00000000-0005-0000-0000-0000D5270000}"/>
    <cellStyle name="Standard 11 4 9 4" xfId="30945" xr:uid="{00000000-0005-0000-0000-0000D6270000}"/>
    <cellStyle name="Standard 11 5" xfId="675" xr:uid="{00000000-0005-0000-0000-0000D7270000}"/>
    <cellStyle name="Standard 11 5 10" xfId="14046" xr:uid="{00000000-0005-0000-0000-0000D8270000}"/>
    <cellStyle name="Standard 11 5 10 2" xfId="47934" xr:uid="{00000000-0005-0000-0000-0000D9270000}"/>
    <cellStyle name="Standard 11 5 11" xfId="36638" xr:uid="{00000000-0005-0000-0000-0000DA270000}"/>
    <cellStyle name="Standard 11 5 12" xfId="25342" xr:uid="{00000000-0005-0000-0000-0000DB270000}"/>
    <cellStyle name="Standard 11 5 2" xfId="1911" xr:uid="{00000000-0005-0000-0000-0000DC270000}"/>
    <cellStyle name="Standard 11 5 2 10" xfId="36771" xr:uid="{00000000-0005-0000-0000-0000DD270000}"/>
    <cellStyle name="Standard 11 5 2 11" xfId="25475" xr:uid="{00000000-0005-0000-0000-0000DE270000}"/>
    <cellStyle name="Standard 11 5 2 2" xfId="2821" xr:uid="{00000000-0005-0000-0000-0000DF270000}"/>
    <cellStyle name="Standard 11 5 2 2 2" xfId="3323" xr:uid="{00000000-0005-0000-0000-0000E0270000}"/>
    <cellStyle name="Standard 11 5 2 2 2 2" xfId="5074" xr:uid="{00000000-0005-0000-0000-0000E1270000}"/>
    <cellStyle name="Standard 11 5 2 2 2 2 2" xfId="7900" xr:uid="{00000000-0005-0000-0000-0000E2270000}"/>
    <cellStyle name="Standard 11 5 2 2 2 2 2 2" xfId="13549" xr:uid="{00000000-0005-0000-0000-0000E3270000}"/>
    <cellStyle name="Standard 11 5 2 2 2 2 2 2 2" xfId="24845" xr:uid="{00000000-0005-0000-0000-0000E4270000}"/>
    <cellStyle name="Standard 11 5 2 2 2 2 2 2 2 2" xfId="58733" xr:uid="{00000000-0005-0000-0000-0000E5270000}"/>
    <cellStyle name="Standard 11 5 2 2 2 2 2 2 3" xfId="47437" xr:uid="{00000000-0005-0000-0000-0000E6270000}"/>
    <cellStyle name="Standard 11 5 2 2 2 2 2 2 4" xfId="36141" xr:uid="{00000000-0005-0000-0000-0000E7270000}"/>
    <cellStyle name="Standard 11 5 2 2 2 2 2 3" xfId="19197" xr:uid="{00000000-0005-0000-0000-0000E8270000}"/>
    <cellStyle name="Standard 11 5 2 2 2 2 2 3 2" xfId="53085" xr:uid="{00000000-0005-0000-0000-0000E9270000}"/>
    <cellStyle name="Standard 11 5 2 2 2 2 2 4" xfId="41789" xr:uid="{00000000-0005-0000-0000-0000EA270000}"/>
    <cellStyle name="Standard 11 5 2 2 2 2 2 5" xfId="30493" xr:uid="{00000000-0005-0000-0000-0000EB270000}"/>
    <cellStyle name="Standard 11 5 2 2 2 2 3" xfId="10725" xr:uid="{00000000-0005-0000-0000-0000EC270000}"/>
    <cellStyle name="Standard 11 5 2 2 2 2 3 2" xfId="22021" xr:uid="{00000000-0005-0000-0000-0000ED270000}"/>
    <cellStyle name="Standard 11 5 2 2 2 2 3 2 2" xfId="55909" xr:uid="{00000000-0005-0000-0000-0000EE270000}"/>
    <cellStyle name="Standard 11 5 2 2 2 2 3 3" xfId="44613" xr:uid="{00000000-0005-0000-0000-0000EF270000}"/>
    <cellStyle name="Standard 11 5 2 2 2 2 3 4" xfId="33317" xr:uid="{00000000-0005-0000-0000-0000F0270000}"/>
    <cellStyle name="Standard 11 5 2 2 2 2 4" xfId="16373" xr:uid="{00000000-0005-0000-0000-0000F1270000}"/>
    <cellStyle name="Standard 11 5 2 2 2 2 4 2" xfId="50261" xr:uid="{00000000-0005-0000-0000-0000F2270000}"/>
    <cellStyle name="Standard 11 5 2 2 2 2 5" xfId="38965" xr:uid="{00000000-0005-0000-0000-0000F3270000}"/>
    <cellStyle name="Standard 11 5 2 2 2 2 6" xfId="27669" xr:uid="{00000000-0005-0000-0000-0000F4270000}"/>
    <cellStyle name="Standard 11 5 2 2 2 3" xfId="6451" xr:uid="{00000000-0005-0000-0000-0000F5270000}"/>
    <cellStyle name="Standard 11 5 2 2 2 3 2" xfId="12101" xr:uid="{00000000-0005-0000-0000-0000F6270000}"/>
    <cellStyle name="Standard 11 5 2 2 2 3 2 2" xfId="23397" xr:uid="{00000000-0005-0000-0000-0000F7270000}"/>
    <cellStyle name="Standard 11 5 2 2 2 3 2 2 2" xfId="57285" xr:uid="{00000000-0005-0000-0000-0000F8270000}"/>
    <cellStyle name="Standard 11 5 2 2 2 3 2 3" xfId="45989" xr:uid="{00000000-0005-0000-0000-0000F9270000}"/>
    <cellStyle name="Standard 11 5 2 2 2 3 2 4" xfId="34693" xr:uid="{00000000-0005-0000-0000-0000FA270000}"/>
    <cellStyle name="Standard 11 5 2 2 2 3 3" xfId="17749" xr:uid="{00000000-0005-0000-0000-0000FB270000}"/>
    <cellStyle name="Standard 11 5 2 2 2 3 3 2" xfId="51637" xr:uid="{00000000-0005-0000-0000-0000FC270000}"/>
    <cellStyle name="Standard 11 5 2 2 2 3 4" xfId="40341" xr:uid="{00000000-0005-0000-0000-0000FD270000}"/>
    <cellStyle name="Standard 11 5 2 2 2 3 5" xfId="29045" xr:uid="{00000000-0005-0000-0000-0000FE270000}"/>
    <cellStyle name="Standard 11 5 2 2 2 4" xfId="9277" xr:uid="{00000000-0005-0000-0000-0000FF270000}"/>
    <cellStyle name="Standard 11 5 2 2 2 4 2" xfId="20573" xr:uid="{00000000-0005-0000-0000-000000280000}"/>
    <cellStyle name="Standard 11 5 2 2 2 4 2 2" xfId="54461" xr:uid="{00000000-0005-0000-0000-000001280000}"/>
    <cellStyle name="Standard 11 5 2 2 2 4 3" xfId="43165" xr:uid="{00000000-0005-0000-0000-000002280000}"/>
    <cellStyle name="Standard 11 5 2 2 2 4 4" xfId="31869" xr:uid="{00000000-0005-0000-0000-000003280000}"/>
    <cellStyle name="Standard 11 5 2 2 2 5" xfId="14925" xr:uid="{00000000-0005-0000-0000-000004280000}"/>
    <cellStyle name="Standard 11 5 2 2 2 5 2" xfId="48813" xr:uid="{00000000-0005-0000-0000-000005280000}"/>
    <cellStyle name="Standard 11 5 2 2 2 6" xfId="37517" xr:uid="{00000000-0005-0000-0000-000006280000}"/>
    <cellStyle name="Standard 11 5 2 2 2 7" xfId="26221" xr:uid="{00000000-0005-0000-0000-000007280000}"/>
    <cellStyle name="Standard 11 5 2 2 3" xfId="4277" xr:uid="{00000000-0005-0000-0000-000008280000}"/>
    <cellStyle name="Standard 11 5 2 2 3 2" xfId="7166" xr:uid="{00000000-0005-0000-0000-000009280000}"/>
    <cellStyle name="Standard 11 5 2 2 3 2 2" xfId="12815" xr:uid="{00000000-0005-0000-0000-00000A280000}"/>
    <cellStyle name="Standard 11 5 2 2 3 2 2 2" xfId="24111" xr:uid="{00000000-0005-0000-0000-00000B280000}"/>
    <cellStyle name="Standard 11 5 2 2 3 2 2 2 2" xfId="57999" xr:uid="{00000000-0005-0000-0000-00000C280000}"/>
    <cellStyle name="Standard 11 5 2 2 3 2 2 3" xfId="46703" xr:uid="{00000000-0005-0000-0000-00000D280000}"/>
    <cellStyle name="Standard 11 5 2 2 3 2 2 4" xfId="35407" xr:uid="{00000000-0005-0000-0000-00000E280000}"/>
    <cellStyle name="Standard 11 5 2 2 3 2 3" xfId="18463" xr:uid="{00000000-0005-0000-0000-00000F280000}"/>
    <cellStyle name="Standard 11 5 2 2 3 2 3 2" xfId="52351" xr:uid="{00000000-0005-0000-0000-000010280000}"/>
    <cellStyle name="Standard 11 5 2 2 3 2 4" xfId="41055" xr:uid="{00000000-0005-0000-0000-000011280000}"/>
    <cellStyle name="Standard 11 5 2 2 3 2 5" xfId="29759" xr:uid="{00000000-0005-0000-0000-000012280000}"/>
    <cellStyle name="Standard 11 5 2 2 3 3" xfId="9991" xr:uid="{00000000-0005-0000-0000-000013280000}"/>
    <cellStyle name="Standard 11 5 2 2 3 3 2" xfId="21287" xr:uid="{00000000-0005-0000-0000-000014280000}"/>
    <cellStyle name="Standard 11 5 2 2 3 3 2 2" xfId="55175" xr:uid="{00000000-0005-0000-0000-000015280000}"/>
    <cellStyle name="Standard 11 5 2 2 3 3 3" xfId="43879" xr:uid="{00000000-0005-0000-0000-000016280000}"/>
    <cellStyle name="Standard 11 5 2 2 3 3 4" xfId="32583" xr:uid="{00000000-0005-0000-0000-000017280000}"/>
    <cellStyle name="Standard 11 5 2 2 3 4" xfId="15639" xr:uid="{00000000-0005-0000-0000-000018280000}"/>
    <cellStyle name="Standard 11 5 2 2 3 4 2" xfId="49527" xr:uid="{00000000-0005-0000-0000-000019280000}"/>
    <cellStyle name="Standard 11 5 2 2 3 5" xfId="38231" xr:uid="{00000000-0005-0000-0000-00001A280000}"/>
    <cellStyle name="Standard 11 5 2 2 3 6" xfId="26935" xr:uid="{00000000-0005-0000-0000-00001B280000}"/>
    <cellStyle name="Standard 11 5 2 2 4" xfId="5951" xr:uid="{00000000-0005-0000-0000-00001C280000}"/>
    <cellStyle name="Standard 11 5 2 2 4 2" xfId="11601" xr:uid="{00000000-0005-0000-0000-00001D280000}"/>
    <cellStyle name="Standard 11 5 2 2 4 2 2" xfId="22897" xr:uid="{00000000-0005-0000-0000-00001E280000}"/>
    <cellStyle name="Standard 11 5 2 2 4 2 2 2" xfId="56785" xr:uid="{00000000-0005-0000-0000-00001F280000}"/>
    <cellStyle name="Standard 11 5 2 2 4 2 3" xfId="45489" xr:uid="{00000000-0005-0000-0000-000020280000}"/>
    <cellStyle name="Standard 11 5 2 2 4 2 4" xfId="34193" xr:uid="{00000000-0005-0000-0000-000021280000}"/>
    <cellStyle name="Standard 11 5 2 2 4 3" xfId="17249" xr:uid="{00000000-0005-0000-0000-000022280000}"/>
    <cellStyle name="Standard 11 5 2 2 4 3 2" xfId="51137" xr:uid="{00000000-0005-0000-0000-000023280000}"/>
    <cellStyle name="Standard 11 5 2 2 4 4" xfId="39841" xr:uid="{00000000-0005-0000-0000-000024280000}"/>
    <cellStyle name="Standard 11 5 2 2 4 5" xfId="28545" xr:uid="{00000000-0005-0000-0000-000025280000}"/>
    <cellStyle name="Standard 11 5 2 2 5" xfId="8777" xr:uid="{00000000-0005-0000-0000-000026280000}"/>
    <cellStyle name="Standard 11 5 2 2 5 2" xfId="20073" xr:uid="{00000000-0005-0000-0000-000027280000}"/>
    <cellStyle name="Standard 11 5 2 2 5 2 2" xfId="53961" xr:uid="{00000000-0005-0000-0000-000028280000}"/>
    <cellStyle name="Standard 11 5 2 2 5 3" xfId="42665" xr:uid="{00000000-0005-0000-0000-000029280000}"/>
    <cellStyle name="Standard 11 5 2 2 5 4" xfId="31369" xr:uid="{00000000-0005-0000-0000-00002A280000}"/>
    <cellStyle name="Standard 11 5 2 2 6" xfId="14425" xr:uid="{00000000-0005-0000-0000-00002B280000}"/>
    <cellStyle name="Standard 11 5 2 2 6 2" xfId="48313" xr:uid="{00000000-0005-0000-0000-00002C280000}"/>
    <cellStyle name="Standard 11 5 2 2 7" xfId="37017" xr:uid="{00000000-0005-0000-0000-00002D280000}"/>
    <cellStyle name="Standard 11 5 2 2 8" xfId="25721" xr:uid="{00000000-0005-0000-0000-00002E280000}"/>
    <cellStyle name="Standard 11 5 2 3" xfId="3077" xr:uid="{00000000-0005-0000-0000-00002F280000}"/>
    <cellStyle name="Standard 11 5 2 3 2" xfId="5073" xr:uid="{00000000-0005-0000-0000-000030280000}"/>
    <cellStyle name="Standard 11 5 2 3 2 2" xfId="7899" xr:uid="{00000000-0005-0000-0000-000031280000}"/>
    <cellStyle name="Standard 11 5 2 3 2 2 2" xfId="13548" xr:uid="{00000000-0005-0000-0000-000032280000}"/>
    <cellStyle name="Standard 11 5 2 3 2 2 2 2" xfId="24844" xr:uid="{00000000-0005-0000-0000-000033280000}"/>
    <cellStyle name="Standard 11 5 2 3 2 2 2 2 2" xfId="58732" xr:uid="{00000000-0005-0000-0000-000034280000}"/>
    <cellStyle name="Standard 11 5 2 3 2 2 2 3" xfId="47436" xr:uid="{00000000-0005-0000-0000-000035280000}"/>
    <cellStyle name="Standard 11 5 2 3 2 2 2 4" xfId="36140" xr:uid="{00000000-0005-0000-0000-000036280000}"/>
    <cellStyle name="Standard 11 5 2 3 2 2 3" xfId="19196" xr:uid="{00000000-0005-0000-0000-000037280000}"/>
    <cellStyle name="Standard 11 5 2 3 2 2 3 2" xfId="53084" xr:uid="{00000000-0005-0000-0000-000038280000}"/>
    <cellStyle name="Standard 11 5 2 3 2 2 4" xfId="41788" xr:uid="{00000000-0005-0000-0000-000039280000}"/>
    <cellStyle name="Standard 11 5 2 3 2 2 5" xfId="30492" xr:uid="{00000000-0005-0000-0000-00003A280000}"/>
    <cellStyle name="Standard 11 5 2 3 2 3" xfId="10724" xr:uid="{00000000-0005-0000-0000-00003B280000}"/>
    <cellStyle name="Standard 11 5 2 3 2 3 2" xfId="22020" xr:uid="{00000000-0005-0000-0000-00003C280000}"/>
    <cellStyle name="Standard 11 5 2 3 2 3 2 2" xfId="55908" xr:uid="{00000000-0005-0000-0000-00003D280000}"/>
    <cellStyle name="Standard 11 5 2 3 2 3 3" xfId="44612" xr:uid="{00000000-0005-0000-0000-00003E280000}"/>
    <cellStyle name="Standard 11 5 2 3 2 3 4" xfId="33316" xr:uid="{00000000-0005-0000-0000-00003F280000}"/>
    <cellStyle name="Standard 11 5 2 3 2 4" xfId="16372" xr:uid="{00000000-0005-0000-0000-000040280000}"/>
    <cellStyle name="Standard 11 5 2 3 2 4 2" xfId="50260" xr:uid="{00000000-0005-0000-0000-000041280000}"/>
    <cellStyle name="Standard 11 5 2 3 2 5" xfId="38964" xr:uid="{00000000-0005-0000-0000-000042280000}"/>
    <cellStyle name="Standard 11 5 2 3 2 6" xfId="27668" xr:uid="{00000000-0005-0000-0000-000043280000}"/>
    <cellStyle name="Standard 11 5 2 3 3" xfId="4276" xr:uid="{00000000-0005-0000-0000-000044280000}"/>
    <cellStyle name="Standard 11 5 2 3 3 2" xfId="7165" xr:uid="{00000000-0005-0000-0000-000045280000}"/>
    <cellStyle name="Standard 11 5 2 3 3 2 2" xfId="12814" xr:uid="{00000000-0005-0000-0000-000046280000}"/>
    <cellStyle name="Standard 11 5 2 3 3 2 2 2" xfId="24110" xr:uid="{00000000-0005-0000-0000-000047280000}"/>
    <cellStyle name="Standard 11 5 2 3 3 2 2 2 2" xfId="57998" xr:uid="{00000000-0005-0000-0000-000048280000}"/>
    <cellStyle name="Standard 11 5 2 3 3 2 2 3" xfId="46702" xr:uid="{00000000-0005-0000-0000-000049280000}"/>
    <cellStyle name="Standard 11 5 2 3 3 2 2 4" xfId="35406" xr:uid="{00000000-0005-0000-0000-00004A280000}"/>
    <cellStyle name="Standard 11 5 2 3 3 2 3" xfId="18462" xr:uid="{00000000-0005-0000-0000-00004B280000}"/>
    <cellStyle name="Standard 11 5 2 3 3 2 3 2" xfId="52350" xr:uid="{00000000-0005-0000-0000-00004C280000}"/>
    <cellStyle name="Standard 11 5 2 3 3 2 4" xfId="41054" xr:uid="{00000000-0005-0000-0000-00004D280000}"/>
    <cellStyle name="Standard 11 5 2 3 3 2 5" xfId="29758" xr:uid="{00000000-0005-0000-0000-00004E280000}"/>
    <cellStyle name="Standard 11 5 2 3 3 3" xfId="9990" xr:uid="{00000000-0005-0000-0000-00004F280000}"/>
    <cellStyle name="Standard 11 5 2 3 3 3 2" xfId="21286" xr:uid="{00000000-0005-0000-0000-000050280000}"/>
    <cellStyle name="Standard 11 5 2 3 3 3 2 2" xfId="55174" xr:uid="{00000000-0005-0000-0000-000051280000}"/>
    <cellStyle name="Standard 11 5 2 3 3 3 3" xfId="43878" xr:uid="{00000000-0005-0000-0000-000052280000}"/>
    <cellStyle name="Standard 11 5 2 3 3 3 4" xfId="32582" xr:uid="{00000000-0005-0000-0000-000053280000}"/>
    <cellStyle name="Standard 11 5 2 3 3 4" xfId="15638" xr:uid="{00000000-0005-0000-0000-000054280000}"/>
    <cellStyle name="Standard 11 5 2 3 3 4 2" xfId="49526" xr:uid="{00000000-0005-0000-0000-000055280000}"/>
    <cellStyle name="Standard 11 5 2 3 3 5" xfId="38230" xr:uid="{00000000-0005-0000-0000-000056280000}"/>
    <cellStyle name="Standard 11 5 2 3 3 6" xfId="26934" xr:uid="{00000000-0005-0000-0000-000057280000}"/>
    <cellStyle name="Standard 11 5 2 3 4" xfId="6205" xr:uid="{00000000-0005-0000-0000-000058280000}"/>
    <cellStyle name="Standard 11 5 2 3 4 2" xfId="11855" xr:uid="{00000000-0005-0000-0000-000059280000}"/>
    <cellStyle name="Standard 11 5 2 3 4 2 2" xfId="23151" xr:uid="{00000000-0005-0000-0000-00005A280000}"/>
    <cellStyle name="Standard 11 5 2 3 4 2 2 2" xfId="57039" xr:uid="{00000000-0005-0000-0000-00005B280000}"/>
    <cellStyle name="Standard 11 5 2 3 4 2 3" xfId="45743" xr:uid="{00000000-0005-0000-0000-00005C280000}"/>
    <cellStyle name="Standard 11 5 2 3 4 2 4" xfId="34447" xr:uid="{00000000-0005-0000-0000-00005D280000}"/>
    <cellStyle name="Standard 11 5 2 3 4 3" xfId="17503" xr:uid="{00000000-0005-0000-0000-00005E280000}"/>
    <cellStyle name="Standard 11 5 2 3 4 3 2" xfId="51391" xr:uid="{00000000-0005-0000-0000-00005F280000}"/>
    <cellStyle name="Standard 11 5 2 3 4 4" xfId="40095" xr:uid="{00000000-0005-0000-0000-000060280000}"/>
    <cellStyle name="Standard 11 5 2 3 4 5" xfId="28799" xr:uid="{00000000-0005-0000-0000-000061280000}"/>
    <cellStyle name="Standard 11 5 2 3 5" xfId="9031" xr:uid="{00000000-0005-0000-0000-000062280000}"/>
    <cellStyle name="Standard 11 5 2 3 5 2" xfId="20327" xr:uid="{00000000-0005-0000-0000-000063280000}"/>
    <cellStyle name="Standard 11 5 2 3 5 2 2" xfId="54215" xr:uid="{00000000-0005-0000-0000-000064280000}"/>
    <cellStyle name="Standard 11 5 2 3 5 3" xfId="42919" xr:uid="{00000000-0005-0000-0000-000065280000}"/>
    <cellStyle name="Standard 11 5 2 3 5 4" xfId="31623" xr:uid="{00000000-0005-0000-0000-000066280000}"/>
    <cellStyle name="Standard 11 5 2 3 6" xfId="14679" xr:uid="{00000000-0005-0000-0000-000067280000}"/>
    <cellStyle name="Standard 11 5 2 3 6 2" xfId="48567" xr:uid="{00000000-0005-0000-0000-000068280000}"/>
    <cellStyle name="Standard 11 5 2 3 7" xfId="37271" xr:uid="{00000000-0005-0000-0000-000069280000}"/>
    <cellStyle name="Standard 11 5 2 3 8" xfId="25975" xr:uid="{00000000-0005-0000-0000-00006A280000}"/>
    <cellStyle name="Standard 11 5 2 4" xfId="3935" xr:uid="{00000000-0005-0000-0000-00006B280000}"/>
    <cellStyle name="Standard 11 5 2 4 2" xfId="7046" xr:uid="{00000000-0005-0000-0000-00006C280000}"/>
    <cellStyle name="Standard 11 5 2 4 2 2" xfId="12695" xr:uid="{00000000-0005-0000-0000-00006D280000}"/>
    <cellStyle name="Standard 11 5 2 4 2 2 2" xfId="23991" xr:uid="{00000000-0005-0000-0000-00006E280000}"/>
    <cellStyle name="Standard 11 5 2 4 2 2 2 2" xfId="57879" xr:uid="{00000000-0005-0000-0000-00006F280000}"/>
    <cellStyle name="Standard 11 5 2 4 2 2 3" xfId="46583" xr:uid="{00000000-0005-0000-0000-000070280000}"/>
    <cellStyle name="Standard 11 5 2 4 2 2 4" xfId="35287" xr:uid="{00000000-0005-0000-0000-000071280000}"/>
    <cellStyle name="Standard 11 5 2 4 2 3" xfId="18343" xr:uid="{00000000-0005-0000-0000-000072280000}"/>
    <cellStyle name="Standard 11 5 2 4 2 3 2" xfId="52231" xr:uid="{00000000-0005-0000-0000-000073280000}"/>
    <cellStyle name="Standard 11 5 2 4 2 4" xfId="40935" xr:uid="{00000000-0005-0000-0000-000074280000}"/>
    <cellStyle name="Standard 11 5 2 4 2 5" xfId="29639" xr:uid="{00000000-0005-0000-0000-000075280000}"/>
    <cellStyle name="Standard 11 5 2 4 3" xfId="9871" xr:uid="{00000000-0005-0000-0000-000076280000}"/>
    <cellStyle name="Standard 11 5 2 4 3 2" xfId="21167" xr:uid="{00000000-0005-0000-0000-000077280000}"/>
    <cellStyle name="Standard 11 5 2 4 3 2 2" xfId="55055" xr:uid="{00000000-0005-0000-0000-000078280000}"/>
    <cellStyle name="Standard 11 5 2 4 3 3" xfId="43759" xr:uid="{00000000-0005-0000-0000-000079280000}"/>
    <cellStyle name="Standard 11 5 2 4 3 4" xfId="32463" xr:uid="{00000000-0005-0000-0000-00007A280000}"/>
    <cellStyle name="Standard 11 5 2 4 4" xfId="15519" xr:uid="{00000000-0005-0000-0000-00007B280000}"/>
    <cellStyle name="Standard 11 5 2 4 4 2" xfId="49407" xr:uid="{00000000-0005-0000-0000-00007C280000}"/>
    <cellStyle name="Standard 11 5 2 4 5" xfId="38111" xr:uid="{00000000-0005-0000-0000-00007D280000}"/>
    <cellStyle name="Standard 11 5 2 4 6" xfId="26815" xr:uid="{00000000-0005-0000-0000-00007E280000}"/>
    <cellStyle name="Standard 11 5 2 5" xfId="4993" xr:uid="{00000000-0005-0000-0000-00007F280000}"/>
    <cellStyle name="Standard 11 5 2 5 2" xfId="7819" xr:uid="{00000000-0005-0000-0000-000080280000}"/>
    <cellStyle name="Standard 11 5 2 5 2 2" xfId="13468" xr:uid="{00000000-0005-0000-0000-000081280000}"/>
    <cellStyle name="Standard 11 5 2 5 2 2 2" xfId="24764" xr:uid="{00000000-0005-0000-0000-000082280000}"/>
    <cellStyle name="Standard 11 5 2 5 2 2 2 2" xfId="58652" xr:uid="{00000000-0005-0000-0000-000083280000}"/>
    <cellStyle name="Standard 11 5 2 5 2 2 3" xfId="47356" xr:uid="{00000000-0005-0000-0000-000084280000}"/>
    <cellStyle name="Standard 11 5 2 5 2 2 4" xfId="36060" xr:uid="{00000000-0005-0000-0000-000085280000}"/>
    <cellStyle name="Standard 11 5 2 5 2 3" xfId="19116" xr:uid="{00000000-0005-0000-0000-000086280000}"/>
    <cellStyle name="Standard 11 5 2 5 2 3 2" xfId="53004" xr:uid="{00000000-0005-0000-0000-000087280000}"/>
    <cellStyle name="Standard 11 5 2 5 2 4" xfId="41708" xr:uid="{00000000-0005-0000-0000-000088280000}"/>
    <cellStyle name="Standard 11 5 2 5 2 5" xfId="30412" xr:uid="{00000000-0005-0000-0000-000089280000}"/>
    <cellStyle name="Standard 11 5 2 5 3" xfId="10644" xr:uid="{00000000-0005-0000-0000-00008A280000}"/>
    <cellStyle name="Standard 11 5 2 5 3 2" xfId="21940" xr:uid="{00000000-0005-0000-0000-00008B280000}"/>
    <cellStyle name="Standard 11 5 2 5 3 2 2" xfId="55828" xr:uid="{00000000-0005-0000-0000-00008C280000}"/>
    <cellStyle name="Standard 11 5 2 5 3 3" xfId="44532" xr:uid="{00000000-0005-0000-0000-00008D280000}"/>
    <cellStyle name="Standard 11 5 2 5 3 4" xfId="33236" xr:uid="{00000000-0005-0000-0000-00008E280000}"/>
    <cellStyle name="Standard 11 5 2 5 4" xfId="16292" xr:uid="{00000000-0005-0000-0000-00008F280000}"/>
    <cellStyle name="Standard 11 5 2 5 4 2" xfId="50180" xr:uid="{00000000-0005-0000-0000-000090280000}"/>
    <cellStyle name="Standard 11 5 2 5 5" xfId="38884" xr:uid="{00000000-0005-0000-0000-000091280000}"/>
    <cellStyle name="Standard 11 5 2 5 6" xfId="27588" xr:uid="{00000000-0005-0000-0000-000092280000}"/>
    <cellStyle name="Standard 11 5 2 6" xfId="3643" xr:uid="{00000000-0005-0000-0000-000093280000}"/>
    <cellStyle name="Standard 11 5 2 6 2" xfId="6756" xr:uid="{00000000-0005-0000-0000-000094280000}"/>
    <cellStyle name="Standard 11 5 2 6 2 2" xfId="12405" xr:uid="{00000000-0005-0000-0000-000095280000}"/>
    <cellStyle name="Standard 11 5 2 6 2 2 2" xfId="23701" xr:uid="{00000000-0005-0000-0000-000096280000}"/>
    <cellStyle name="Standard 11 5 2 6 2 2 2 2" xfId="57589" xr:uid="{00000000-0005-0000-0000-000097280000}"/>
    <cellStyle name="Standard 11 5 2 6 2 2 3" xfId="46293" xr:uid="{00000000-0005-0000-0000-000098280000}"/>
    <cellStyle name="Standard 11 5 2 6 2 2 4" xfId="34997" xr:uid="{00000000-0005-0000-0000-000099280000}"/>
    <cellStyle name="Standard 11 5 2 6 2 3" xfId="18053" xr:uid="{00000000-0005-0000-0000-00009A280000}"/>
    <cellStyle name="Standard 11 5 2 6 2 3 2" xfId="51941" xr:uid="{00000000-0005-0000-0000-00009B280000}"/>
    <cellStyle name="Standard 11 5 2 6 2 4" xfId="40645" xr:uid="{00000000-0005-0000-0000-00009C280000}"/>
    <cellStyle name="Standard 11 5 2 6 2 5" xfId="29349" xr:uid="{00000000-0005-0000-0000-00009D280000}"/>
    <cellStyle name="Standard 11 5 2 6 3" xfId="9581" xr:uid="{00000000-0005-0000-0000-00009E280000}"/>
    <cellStyle name="Standard 11 5 2 6 3 2" xfId="20877" xr:uid="{00000000-0005-0000-0000-00009F280000}"/>
    <cellStyle name="Standard 11 5 2 6 3 2 2" xfId="54765" xr:uid="{00000000-0005-0000-0000-0000A0280000}"/>
    <cellStyle name="Standard 11 5 2 6 3 3" xfId="43469" xr:uid="{00000000-0005-0000-0000-0000A1280000}"/>
    <cellStyle name="Standard 11 5 2 6 3 4" xfId="32173" xr:uid="{00000000-0005-0000-0000-0000A2280000}"/>
    <cellStyle name="Standard 11 5 2 6 4" xfId="15229" xr:uid="{00000000-0005-0000-0000-0000A3280000}"/>
    <cellStyle name="Standard 11 5 2 6 4 2" xfId="49117" xr:uid="{00000000-0005-0000-0000-0000A4280000}"/>
    <cellStyle name="Standard 11 5 2 6 5" xfId="37821" xr:uid="{00000000-0005-0000-0000-0000A5280000}"/>
    <cellStyle name="Standard 11 5 2 6 6" xfId="26525" xr:uid="{00000000-0005-0000-0000-0000A6280000}"/>
    <cellStyle name="Standard 11 5 2 7" xfId="5705" xr:uid="{00000000-0005-0000-0000-0000A7280000}"/>
    <cellStyle name="Standard 11 5 2 7 2" xfId="11355" xr:uid="{00000000-0005-0000-0000-0000A8280000}"/>
    <cellStyle name="Standard 11 5 2 7 2 2" xfId="22651" xr:uid="{00000000-0005-0000-0000-0000A9280000}"/>
    <cellStyle name="Standard 11 5 2 7 2 2 2" xfId="56539" xr:uid="{00000000-0005-0000-0000-0000AA280000}"/>
    <cellStyle name="Standard 11 5 2 7 2 3" xfId="45243" xr:uid="{00000000-0005-0000-0000-0000AB280000}"/>
    <cellStyle name="Standard 11 5 2 7 2 4" xfId="33947" xr:uid="{00000000-0005-0000-0000-0000AC280000}"/>
    <cellStyle name="Standard 11 5 2 7 3" xfId="17003" xr:uid="{00000000-0005-0000-0000-0000AD280000}"/>
    <cellStyle name="Standard 11 5 2 7 3 2" xfId="50891" xr:uid="{00000000-0005-0000-0000-0000AE280000}"/>
    <cellStyle name="Standard 11 5 2 7 4" xfId="39595" xr:uid="{00000000-0005-0000-0000-0000AF280000}"/>
    <cellStyle name="Standard 11 5 2 7 5" xfId="28299" xr:uid="{00000000-0005-0000-0000-0000B0280000}"/>
    <cellStyle name="Standard 11 5 2 8" xfId="8531" xr:uid="{00000000-0005-0000-0000-0000B1280000}"/>
    <cellStyle name="Standard 11 5 2 8 2" xfId="19827" xr:uid="{00000000-0005-0000-0000-0000B2280000}"/>
    <cellStyle name="Standard 11 5 2 8 2 2" xfId="53715" xr:uid="{00000000-0005-0000-0000-0000B3280000}"/>
    <cellStyle name="Standard 11 5 2 8 3" xfId="42419" xr:uid="{00000000-0005-0000-0000-0000B4280000}"/>
    <cellStyle name="Standard 11 5 2 8 4" xfId="31123" xr:uid="{00000000-0005-0000-0000-0000B5280000}"/>
    <cellStyle name="Standard 11 5 2 9" xfId="14179" xr:uid="{00000000-0005-0000-0000-0000B6280000}"/>
    <cellStyle name="Standard 11 5 2 9 2" xfId="48067" xr:uid="{00000000-0005-0000-0000-0000B7280000}"/>
    <cellStyle name="Standard 11 5 3" xfId="2689" xr:uid="{00000000-0005-0000-0000-0000B8280000}"/>
    <cellStyle name="Standard 11 5 3 2" xfId="3191" xr:uid="{00000000-0005-0000-0000-0000B9280000}"/>
    <cellStyle name="Standard 11 5 3 2 2" xfId="5075" xr:uid="{00000000-0005-0000-0000-0000BA280000}"/>
    <cellStyle name="Standard 11 5 3 2 2 2" xfId="7901" xr:uid="{00000000-0005-0000-0000-0000BB280000}"/>
    <cellStyle name="Standard 11 5 3 2 2 2 2" xfId="13550" xr:uid="{00000000-0005-0000-0000-0000BC280000}"/>
    <cellStyle name="Standard 11 5 3 2 2 2 2 2" xfId="24846" xr:uid="{00000000-0005-0000-0000-0000BD280000}"/>
    <cellStyle name="Standard 11 5 3 2 2 2 2 2 2" xfId="58734" xr:uid="{00000000-0005-0000-0000-0000BE280000}"/>
    <cellStyle name="Standard 11 5 3 2 2 2 2 3" xfId="47438" xr:uid="{00000000-0005-0000-0000-0000BF280000}"/>
    <cellStyle name="Standard 11 5 3 2 2 2 2 4" xfId="36142" xr:uid="{00000000-0005-0000-0000-0000C0280000}"/>
    <cellStyle name="Standard 11 5 3 2 2 2 3" xfId="19198" xr:uid="{00000000-0005-0000-0000-0000C1280000}"/>
    <cellStyle name="Standard 11 5 3 2 2 2 3 2" xfId="53086" xr:uid="{00000000-0005-0000-0000-0000C2280000}"/>
    <cellStyle name="Standard 11 5 3 2 2 2 4" xfId="41790" xr:uid="{00000000-0005-0000-0000-0000C3280000}"/>
    <cellStyle name="Standard 11 5 3 2 2 2 5" xfId="30494" xr:uid="{00000000-0005-0000-0000-0000C4280000}"/>
    <cellStyle name="Standard 11 5 3 2 2 3" xfId="10726" xr:uid="{00000000-0005-0000-0000-0000C5280000}"/>
    <cellStyle name="Standard 11 5 3 2 2 3 2" xfId="22022" xr:uid="{00000000-0005-0000-0000-0000C6280000}"/>
    <cellStyle name="Standard 11 5 3 2 2 3 2 2" xfId="55910" xr:uid="{00000000-0005-0000-0000-0000C7280000}"/>
    <cellStyle name="Standard 11 5 3 2 2 3 3" xfId="44614" xr:uid="{00000000-0005-0000-0000-0000C8280000}"/>
    <cellStyle name="Standard 11 5 3 2 2 3 4" xfId="33318" xr:uid="{00000000-0005-0000-0000-0000C9280000}"/>
    <cellStyle name="Standard 11 5 3 2 2 4" xfId="16374" xr:uid="{00000000-0005-0000-0000-0000CA280000}"/>
    <cellStyle name="Standard 11 5 3 2 2 4 2" xfId="50262" xr:uid="{00000000-0005-0000-0000-0000CB280000}"/>
    <cellStyle name="Standard 11 5 3 2 2 5" xfId="38966" xr:uid="{00000000-0005-0000-0000-0000CC280000}"/>
    <cellStyle name="Standard 11 5 3 2 2 6" xfId="27670" xr:uid="{00000000-0005-0000-0000-0000CD280000}"/>
    <cellStyle name="Standard 11 5 3 2 3" xfId="6319" xr:uid="{00000000-0005-0000-0000-0000CE280000}"/>
    <cellStyle name="Standard 11 5 3 2 3 2" xfId="11969" xr:uid="{00000000-0005-0000-0000-0000CF280000}"/>
    <cellStyle name="Standard 11 5 3 2 3 2 2" xfId="23265" xr:uid="{00000000-0005-0000-0000-0000D0280000}"/>
    <cellStyle name="Standard 11 5 3 2 3 2 2 2" xfId="57153" xr:uid="{00000000-0005-0000-0000-0000D1280000}"/>
    <cellStyle name="Standard 11 5 3 2 3 2 3" xfId="45857" xr:uid="{00000000-0005-0000-0000-0000D2280000}"/>
    <cellStyle name="Standard 11 5 3 2 3 2 4" xfId="34561" xr:uid="{00000000-0005-0000-0000-0000D3280000}"/>
    <cellStyle name="Standard 11 5 3 2 3 3" xfId="17617" xr:uid="{00000000-0005-0000-0000-0000D4280000}"/>
    <cellStyle name="Standard 11 5 3 2 3 3 2" xfId="51505" xr:uid="{00000000-0005-0000-0000-0000D5280000}"/>
    <cellStyle name="Standard 11 5 3 2 3 4" xfId="40209" xr:uid="{00000000-0005-0000-0000-0000D6280000}"/>
    <cellStyle name="Standard 11 5 3 2 3 5" xfId="28913" xr:uid="{00000000-0005-0000-0000-0000D7280000}"/>
    <cellStyle name="Standard 11 5 3 2 4" xfId="9145" xr:uid="{00000000-0005-0000-0000-0000D8280000}"/>
    <cellStyle name="Standard 11 5 3 2 4 2" xfId="20441" xr:uid="{00000000-0005-0000-0000-0000D9280000}"/>
    <cellStyle name="Standard 11 5 3 2 4 2 2" xfId="54329" xr:uid="{00000000-0005-0000-0000-0000DA280000}"/>
    <cellStyle name="Standard 11 5 3 2 4 3" xfId="43033" xr:uid="{00000000-0005-0000-0000-0000DB280000}"/>
    <cellStyle name="Standard 11 5 3 2 4 4" xfId="31737" xr:uid="{00000000-0005-0000-0000-0000DC280000}"/>
    <cellStyle name="Standard 11 5 3 2 5" xfId="14793" xr:uid="{00000000-0005-0000-0000-0000DD280000}"/>
    <cellStyle name="Standard 11 5 3 2 5 2" xfId="48681" xr:uid="{00000000-0005-0000-0000-0000DE280000}"/>
    <cellStyle name="Standard 11 5 3 2 6" xfId="37385" xr:uid="{00000000-0005-0000-0000-0000DF280000}"/>
    <cellStyle name="Standard 11 5 3 2 7" xfId="26089" xr:uid="{00000000-0005-0000-0000-0000E0280000}"/>
    <cellStyle name="Standard 11 5 3 3" xfId="4278" xr:uid="{00000000-0005-0000-0000-0000E1280000}"/>
    <cellStyle name="Standard 11 5 3 3 2" xfId="7167" xr:uid="{00000000-0005-0000-0000-0000E2280000}"/>
    <cellStyle name="Standard 11 5 3 3 2 2" xfId="12816" xr:uid="{00000000-0005-0000-0000-0000E3280000}"/>
    <cellStyle name="Standard 11 5 3 3 2 2 2" xfId="24112" xr:uid="{00000000-0005-0000-0000-0000E4280000}"/>
    <cellStyle name="Standard 11 5 3 3 2 2 2 2" xfId="58000" xr:uid="{00000000-0005-0000-0000-0000E5280000}"/>
    <cellStyle name="Standard 11 5 3 3 2 2 3" xfId="46704" xr:uid="{00000000-0005-0000-0000-0000E6280000}"/>
    <cellStyle name="Standard 11 5 3 3 2 2 4" xfId="35408" xr:uid="{00000000-0005-0000-0000-0000E7280000}"/>
    <cellStyle name="Standard 11 5 3 3 2 3" xfId="18464" xr:uid="{00000000-0005-0000-0000-0000E8280000}"/>
    <cellStyle name="Standard 11 5 3 3 2 3 2" xfId="52352" xr:uid="{00000000-0005-0000-0000-0000E9280000}"/>
    <cellStyle name="Standard 11 5 3 3 2 4" xfId="41056" xr:uid="{00000000-0005-0000-0000-0000EA280000}"/>
    <cellStyle name="Standard 11 5 3 3 2 5" xfId="29760" xr:uid="{00000000-0005-0000-0000-0000EB280000}"/>
    <cellStyle name="Standard 11 5 3 3 3" xfId="9992" xr:uid="{00000000-0005-0000-0000-0000EC280000}"/>
    <cellStyle name="Standard 11 5 3 3 3 2" xfId="21288" xr:uid="{00000000-0005-0000-0000-0000ED280000}"/>
    <cellStyle name="Standard 11 5 3 3 3 2 2" xfId="55176" xr:uid="{00000000-0005-0000-0000-0000EE280000}"/>
    <cellStyle name="Standard 11 5 3 3 3 3" xfId="43880" xr:uid="{00000000-0005-0000-0000-0000EF280000}"/>
    <cellStyle name="Standard 11 5 3 3 3 4" xfId="32584" xr:uid="{00000000-0005-0000-0000-0000F0280000}"/>
    <cellStyle name="Standard 11 5 3 3 4" xfId="15640" xr:uid="{00000000-0005-0000-0000-0000F1280000}"/>
    <cellStyle name="Standard 11 5 3 3 4 2" xfId="49528" xr:uid="{00000000-0005-0000-0000-0000F2280000}"/>
    <cellStyle name="Standard 11 5 3 3 5" xfId="38232" xr:uid="{00000000-0005-0000-0000-0000F3280000}"/>
    <cellStyle name="Standard 11 5 3 3 6" xfId="26936" xr:uid="{00000000-0005-0000-0000-0000F4280000}"/>
    <cellStyle name="Standard 11 5 3 4" xfId="5819" xr:uid="{00000000-0005-0000-0000-0000F5280000}"/>
    <cellStyle name="Standard 11 5 3 4 2" xfId="11469" xr:uid="{00000000-0005-0000-0000-0000F6280000}"/>
    <cellStyle name="Standard 11 5 3 4 2 2" xfId="22765" xr:uid="{00000000-0005-0000-0000-0000F7280000}"/>
    <cellStyle name="Standard 11 5 3 4 2 2 2" xfId="56653" xr:uid="{00000000-0005-0000-0000-0000F8280000}"/>
    <cellStyle name="Standard 11 5 3 4 2 3" xfId="45357" xr:uid="{00000000-0005-0000-0000-0000F9280000}"/>
    <cellStyle name="Standard 11 5 3 4 2 4" xfId="34061" xr:uid="{00000000-0005-0000-0000-0000FA280000}"/>
    <cellStyle name="Standard 11 5 3 4 3" xfId="17117" xr:uid="{00000000-0005-0000-0000-0000FB280000}"/>
    <cellStyle name="Standard 11 5 3 4 3 2" xfId="51005" xr:uid="{00000000-0005-0000-0000-0000FC280000}"/>
    <cellStyle name="Standard 11 5 3 4 4" xfId="39709" xr:uid="{00000000-0005-0000-0000-0000FD280000}"/>
    <cellStyle name="Standard 11 5 3 4 5" xfId="28413" xr:uid="{00000000-0005-0000-0000-0000FE280000}"/>
    <cellStyle name="Standard 11 5 3 5" xfId="8645" xr:uid="{00000000-0005-0000-0000-0000FF280000}"/>
    <cellStyle name="Standard 11 5 3 5 2" xfId="19941" xr:uid="{00000000-0005-0000-0000-000000290000}"/>
    <cellStyle name="Standard 11 5 3 5 2 2" xfId="53829" xr:uid="{00000000-0005-0000-0000-000001290000}"/>
    <cellStyle name="Standard 11 5 3 5 3" xfId="42533" xr:uid="{00000000-0005-0000-0000-000002290000}"/>
    <cellStyle name="Standard 11 5 3 5 4" xfId="31237" xr:uid="{00000000-0005-0000-0000-000003290000}"/>
    <cellStyle name="Standard 11 5 3 6" xfId="14293" xr:uid="{00000000-0005-0000-0000-000004290000}"/>
    <cellStyle name="Standard 11 5 3 6 2" xfId="48181" xr:uid="{00000000-0005-0000-0000-000005290000}"/>
    <cellStyle name="Standard 11 5 3 7" xfId="36885" xr:uid="{00000000-0005-0000-0000-000006290000}"/>
    <cellStyle name="Standard 11 5 3 8" xfId="25589" xr:uid="{00000000-0005-0000-0000-000007290000}"/>
    <cellStyle name="Standard 11 5 4" xfId="2944" xr:uid="{00000000-0005-0000-0000-000008290000}"/>
    <cellStyle name="Standard 11 5 4 2" xfId="5072" xr:uid="{00000000-0005-0000-0000-000009290000}"/>
    <cellStyle name="Standard 11 5 4 2 2" xfId="7898" xr:uid="{00000000-0005-0000-0000-00000A290000}"/>
    <cellStyle name="Standard 11 5 4 2 2 2" xfId="13547" xr:uid="{00000000-0005-0000-0000-00000B290000}"/>
    <cellStyle name="Standard 11 5 4 2 2 2 2" xfId="24843" xr:uid="{00000000-0005-0000-0000-00000C290000}"/>
    <cellStyle name="Standard 11 5 4 2 2 2 2 2" xfId="58731" xr:uid="{00000000-0005-0000-0000-00000D290000}"/>
    <cellStyle name="Standard 11 5 4 2 2 2 3" xfId="47435" xr:uid="{00000000-0005-0000-0000-00000E290000}"/>
    <cellStyle name="Standard 11 5 4 2 2 2 4" xfId="36139" xr:uid="{00000000-0005-0000-0000-00000F290000}"/>
    <cellStyle name="Standard 11 5 4 2 2 3" xfId="19195" xr:uid="{00000000-0005-0000-0000-000010290000}"/>
    <cellStyle name="Standard 11 5 4 2 2 3 2" xfId="53083" xr:uid="{00000000-0005-0000-0000-000011290000}"/>
    <cellStyle name="Standard 11 5 4 2 2 4" xfId="41787" xr:uid="{00000000-0005-0000-0000-000012290000}"/>
    <cellStyle name="Standard 11 5 4 2 2 5" xfId="30491" xr:uid="{00000000-0005-0000-0000-000013290000}"/>
    <cellStyle name="Standard 11 5 4 2 3" xfId="10723" xr:uid="{00000000-0005-0000-0000-000014290000}"/>
    <cellStyle name="Standard 11 5 4 2 3 2" xfId="22019" xr:uid="{00000000-0005-0000-0000-000015290000}"/>
    <cellStyle name="Standard 11 5 4 2 3 2 2" xfId="55907" xr:uid="{00000000-0005-0000-0000-000016290000}"/>
    <cellStyle name="Standard 11 5 4 2 3 3" xfId="44611" xr:uid="{00000000-0005-0000-0000-000017290000}"/>
    <cellStyle name="Standard 11 5 4 2 3 4" xfId="33315" xr:uid="{00000000-0005-0000-0000-000018290000}"/>
    <cellStyle name="Standard 11 5 4 2 4" xfId="16371" xr:uid="{00000000-0005-0000-0000-000019290000}"/>
    <cellStyle name="Standard 11 5 4 2 4 2" xfId="50259" xr:uid="{00000000-0005-0000-0000-00001A290000}"/>
    <cellStyle name="Standard 11 5 4 2 5" xfId="38963" xr:uid="{00000000-0005-0000-0000-00001B290000}"/>
    <cellStyle name="Standard 11 5 4 2 6" xfId="27667" xr:uid="{00000000-0005-0000-0000-00001C290000}"/>
    <cellStyle name="Standard 11 5 4 3" xfId="4275" xr:uid="{00000000-0005-0000-0000-00001D290000}"/>
    <cellStyle name="Standard 11 5 4 3 2" xfId="7164" xr:uid="{00000000-0005-0000-0000-00001E290000}"/>
    <cellStyle name="Standard 11 5 4 3 2 2" xfId="12813" xr:uid="{00000000-0005-0000-0000-00001F290000}"/>
    <cellStyle name="Standard 11 5 4 3 2 2 2" xfId="24109" xr:uid="{00000000-0005-0000-0000-000020290000}"/>
    <cellStyle name="Standard 11 5 4 3 2 2 2 2" xfId="57997" xr:uid="{00000000-0005-0000-0000-000021290000}"/>
    <cellStyle name="Standard 11 5 4 3 2 2 3" xfId="46701" xr:uid="{00000000-0005-0000-0000-000022290000}"/>
    <cellStyle name="Standard 11 5 4 3 2 2 4" xfId="35405" xr:uid="{00000000-0005-0000-0000-000023290000}"/>
    <cellStyle name="Standard 11 5 4 3 2 3" xfId="18461" xr:uid="{00000000-0005-0000-0000-000024290000}"/>
    <cellStyle name="Standard 11 5 4 3 2 3 2" xfId="52349" xr:uid="{00000000-0005-0000-0000-000025290000}"/>
    <cellStyle name="Standard 11 5 4 3 2 4" xfId="41053" xr:uid="{00000000-0005-0000-0000-000026290000}"/>
    <cellStyle name="Standard 11 5 4 3 2 5" xfId="29757" xr:uid="{00000000-0005-0000-0000-000027290000}"/>
    <cellStyle name="Standard 11 5 4 3 3" xfId="9989" xr:uid="{00000000-0005-0000-0000-000028290000}"/>
    <cellStyle name="Standard 11 5 4 3 3 2" xfId="21285" xr:uid="{00000000-0005-0000-0000-000029290000}"/>
    <cellStyle name="Standard 11 5 4 3 3 2 2" xfId="55173" xr:uid="{00000000-0005-0000-0000-00002A290000}"/>
    <cellStyle name="Standard 11 5 4 3 3 3" xfId="43877" xr:uid="{00000000-0005-0000-0000-00002B290000}"/>
    <cellStyle name="Standard 11 5 4 3 3 4" xfId="32581" xr:uid="{00000000-0005-0000-0000-00002C290000}"/>
    <cellStyle name="Standard 11 5 4 3 4" xfId="15637" xr:uid="{00000000-0005-0000-0000-00002D290000}"/>
    <cellStyle name="Standard 11 5 4 3 4 2" xfId="49525" xr:uid="{00000000-0005-0000-0000-00002E290000}"/>
    <cellStyle name="Standard 11 5 4 3 5" xfId="38229" xr:uid="{00000000-0005-0000-0000-00002F290000}"/>
    <cellStyle name="Standard 11 5 4 3 6" xfId="26933" xr:uid="{00000000-0005-0000-0000-000030290000}"/>
    <cellStyle name="Standard 11 5 4 4" xfId="6072" xr:uid="{00000000-0005-0000-0000-000031290000}"/>
    <cellStyle name="Standard 11 5 4 4 2" xfId="11722" xr:uid="{00000000-0005-0000-0000-000032290000}"/>
    <cellStyle name="Standard 11 5 4 4 2 2" xfId="23018" xr:uid="{00000000-0005-0000-0000-000033290000}"/>
    <cellStyle name="Standard 11 5 4 4 2 2 2" xfId="56906" xr:uid="{00000000-0005-0000-0000-000034290000}"/>
    <cellStyle name="Standard 11 5 4 4 2 3" xfId="45610" xr:uid="{00000000-0005-0000-0000-000035290000}"/>
    <cellStyle name="Standard 11 5 4 4 2 4" xfId="34314" xr:uid="{00000000-0005-0000-0000-000036290000}"/>
    <cellStyle name="Standard 11 5 4 4 3" xfId="17370" xr:uid="{00000000-0005-0000-0000-000037290000}"/>
    <cellStyle name="Standard 11 5 4 4 3 2" xfId="51258" xr:uid="{00000000-0005-0000-0000-000038290000}"/>
    <cellStyle name="Standard 11 5 4 4 4" xfId="39962" xr:uid="{00000000-0005-0000-0000-000039290000}"/>
    <cellStyle name="Standard 11 5 4 4 5" xfId="28666" xr:uid="{00000000-0005-0000-0000-00003A290000}"/>
    <cellStyle name="Standard 11 5 4 5" xfId="8898" xr:uid="{00000000-0005-0000-0000-00003B290000}"/>
    <cellStyle name="Standard 11 5 4 5 2" xfId="20194" xr:uid="{00000000-0005-0000-0000-00003C290000}"/>
    <cellStyle name="Standard 11 5 4 5 2 2" xfId="54082" xr:uid="{00000000-0005-0000-0000-00003D290000}"/>
    <cellStyle name="Standard 11 5 4 5 3" xfId="42786" xr:uid="{00000000-0005-0000-0000-00003E290000}"/>
    <cellStyle name="Standard 11 5 4 5 4" xfId="31490" xr:uid="{00000000-0005-0000-0000-00003F290000}"/>
    <cellStyle name="Standard 11 5 4 6" xfId="14546" xr:uid="{00000000-0005-0000-0000-000040290000}"/>
    <cellStyle name="Standard 11 5 4 6 2" xfId="48434" xr:uid="{00000000-0005-0000-0000-000041290000}"/>
    <cellStyle name="Standard 11 5 4 7" xfId="37138" xr:uid="{00000000-0005-0000-0000-000042290000}"/>
    <cellStyle name="Standard 11 5 4 8" xfId="25842" xr:uid="{00000000-0005-0000-0000-000043290000}"/>
    <cellStyle name="Standard 11 5 5" xfId="3825" xr:uid="{00000000-0005-0000-0000-000044290000}"/>
    <cellStyle name="Standard 11 5 5 2" xfId="6936" xr:uid="{00000000-0005-0000-0000-000045290000}"/>
    <cellStyle name="Standard 11 5 5 2 2" xfId="12585" xr:uid="{00000000-0005-0000-0000-000046290000}"/>
    <cellStyle name="Standard 11 5 5 2 2 2" xfId="23881" xr:uid="{00000000-0005-0000-0000-000047290000}"/>
    <cellStyle name="Standard 11 5 5 2 2 2 2" xfId="57769" xr:uid="{00000000-0005-0000-0000-000048290000}"/>
    <cellStyle name="Standard 11 5 5 2 2 3" xfId="46473" xr:uid="{00000000-0005-0000-0000-000049290000}"/>
    <cellStyle name="Standard 11 5 5 2 2 4" xfId="35177" xr:uid="{00000000-0005-0000-0000-00004A290000}"/>
    <cellStyle name="Standard 11 5 5 2 3" xfId="18233" xr:uid="{00000000-0005-0000-0000-00004B290000}"/>
    <cellStyle name="Standard 11 5 5 2 3 2" xfId="52121" xr:uid="{00000000-0005-0000-0000-00004C290000}"/>
    <cellStyle name="Standard 11 5 5 2 4" xfId="40825" xr:uid="{00000000-0005-0000-0000-00004D290000}"/>
    <cellStyle name="Standard 11 5 5 2 5" xfId="29529" xr:uid="{00000000-0005-0000-0000-00004E290000}"/>
    <cellStyle name="Standard 11 5 5 3" xfId="9761" xr:uid="{00000000-0005-0000-0000-00004F290000}"/>
    <cellStyle name="Standard 11 5 5 3 2" xfId="21057" xr:uid="{00000000-0005-0000-0000-000050290000}"/>
    <cellStyle name="Standard 11 5 5 3 2 2" xfId="54945" xr:uid="{00000000-0005-0000-0000-000051290000}"/>
    <cellStyle name="Standard 11 5 5 3 3" xfId="43649" xr:uid="{00000000-0005-0000-0000-000052290000}"/>
    <cellStyle name="Standard 11 5 5 3 4" xfId="32353" xr:uid="{00000000-0005-0000-0000-000053290000}"/>
    <cellStyle name="Standard 11 5 5 4" xfId="15409" xr:uid="{00000000-0005-0000-0000-000054290000}"/>
    <cellStyle name="Standard 11 5 5 4 2" xfId="49297" xr:uid="{00000000-0005-0000-0000-000055290000}"/>
    <cellStyle name="Standard 11 5 5 5" xfId="38001" xr:uid="{00000000-0005-0000-0000-000056290000}"/>
    <cellStyle name="Standard 11 5 5 6" xfId="26705" xr:uid="{00000000-0005-0000-0000-000057290000}"/>
    <cellStyle name="Standard 11 5 6" xfId="4883" xr:uid="{00000000-0005-0000-0000-000058290000}"/>
    <cellStyle name="Standard 11 5 6 2" xfId="7709" xr:uid="{00000000-0005-0000-0000-000059290000}"/>
    <cellStyle name="Standard 11 5 6 2 2" xfId="13358" xr:uid="{00000000-0005-0000-0000-00005A290000}"/>
    <cellStyle name="Standard 11 5 6 2 2 2" xfId="24654" xr:uid="{00000000-0005-0000-0000-00005B290000}"/>
    <cellStyle name="Standard 11 5 6 2 2 2 2" xfId="58542" xr:uid="{00000000-0005-0000-0000-00005C290000}"/>
    <cellStyle name="Standard 11 5 6 2 2 3" xfId="47246" xr:uid="{00000000-0005-0000-0000-00005D290000}"/>
    <cellStyle name="Standard 11 5 6 2 2 4" xfId="35950" xr:uid="{00000000-0005-0000-0000-00005E290000}"/>
    <cellStyle name="Standard 11 5 6 2 3" xfId="19006" xr:uid="{00000000-0005-0000-0000-00005F290000}"/>
    <cellStyle name="Standard 11 5 6 2 3 2" xfId="52894" xr:uid="{00000000-0005-0000-0000-000060290000}"/>
    <cellStyle name="Standard 11 5 6 2 4" xfId="41598" xr:uid="{00000000-0005-0000-0000-000061290000}"/>
    <cellStyle name="Standard 11 5 6 2 5" xfId="30302" xr:uid="{00000000-0005-0000-0000-000062290000}"/>
    <cellStyle name="Standard 11 5 6 3" xfId="10534" xr:uid="{00000000-0005-0000-0000-000063290000}"/>
    <cellStyle name="Standard 11 5 6 3 2" xfId="21830" xr:uid="{00000000-0005-0000-0000-000064290000}"/>
    <cellStyle name="Standard 11 5 6 3 2 2" xfId="55718" xr:uid="{00000000-0005-0000-0000-000065290000}"/>
    <cellStyle name="Standard 11 5 6 3 3" xfId="44422" xr:uid="{00000000-0005-0000-0000-000066290000}"/>
    <cellStyle name="Standard 11 5 6 3 4" xfId="33126" xr:uid="{00000000-0005-0000-0000-000067290000}"/>
    <cellStyle name="Standard 11 5 6 4" xfId="16182" xr:uid="{00000000-0005-0000-0000-000068290000}"/>
    <cellStyle name="Standard 11 5 6 4 2" xfId="50070" xr:uid="{00000000-0005-0000-0000-000069290000}"/>
    <cellStyle name="Standard 11 5 6 5" xfId="38774" xr:uid="{00000000-0005-0000-0000-00006A290000}"/>
    <cellStyle name="Standard 11 5 6 6" xfId="27478" xr:uid="{00000000-0005-0000-0000-00006B290000}"/>
    <cellStyle name="Standard 11 5 7" xfId="3531" xr:uid="{00000000-0005-0000-0000-00006C290000}"/>
    <cellStyle name="Standard 11 5 7 2" xfId="6644" xr:uid="{00000000-0005-0000-0000-00006D290000}"/>
    <cellStyle name="Standard 11 5 7 2 2" xfId="12293" xr:uid="{00000000-0005-0000-0000-00006E290000}"/>
    <cellStyle name="Standard 11 5 7 2 2 2" xfId="23589" xr:uid="{00000000-0005-0000-0000-00006F290000}"/>
    <cellStyle name="Standard 11 5 7 2 2 2 2" xfId="57477" xr:uid="{00000000-0005-0000-0000-000070290000}"/>
    <cellStyle name="Standard 11 5 7 2 2 3" xfId="46181" xr:uid="{00000000-0005-0000-0000-000071290000}"/>
    <cellStyle name="Standard 11 5 7 2 2 4" xfId="34885" xr:uid="{00000000-0005-0000-0000-000072290000}"/>
    <cellStyle name="Standard 11 5 7 2 3" xfId="17941" xr:uid="{00000000-0005-0000-0000-000073290000}"/>
    <cellStyle name="Standard 11 5 7 2 3 2" xfId="51829" xr:uid="{00000000-0005-0000-0000-000074290000}"/>
    <cellStyle name="Standard 11 5 7 2 4" xfId="40533" xr:uid="{00000000-0005-0000-0000-000075290000}"/>
    <cellStyle name="Standard 11 5 7 2 5" xfId="29237" xr:uid="{00000000-0005-0000-0000-000076290000}"/>
    <cellStyle name="Standard 11 5 7 3" xfId="9469" xr:uid="{00000000-0005-0000-0000-000077290000}"/>
    <cellStyle name="Standard 11 5 7 3 2" xfId="20765" xr:uid="{00000000-0005-0000-0000-000078290000}"/>
    <cellStyle name="Standard 11 5 7 3 2 2" xfId="54653" xr:uid="{00000000-0005-0000-0000-000079290000}"/>
    <cellStyle name="Standard 11 5 7 3 3" xfId="43357" xr:uid="{00000000-0005-0000-0000-00007A290000}"/>
    <cellStyle name="Standard 11 5 7 3 4" xfId="32061" xr:uid="{00000000-0005-0000-0000-00007B290000}"/>
    <cellStyle name="Standard 11 5 7 4" xfId="15117" xr:uid="{00000000-0005-0000-0000-00007C290000}"/>
    <cellStyle name="Standard 11 5 7 4 2" xfId="49005" xr:uid="{00000000-0005-0000-0000-00007D290000}"/>
    <cellStyle name="Standard 11 5 7 5" xfId="37709" xr:uid="{00000000-0005-0000-0000-00007E290000}"/>
    <cellStyle name="Standard 11 5 7 6" xfId="26413" xr:uid="{00000000-0005-0000-0000-00007F290000}"/>
    <cellStyle name="Standard 11 5 8" xfId="5572" xr:uid="{00000000-0005-0000-0000-000080290000}"/>
    <cellStyle name="Standard 11 5 8 2" xfId="11222" xr:uid="{00000000-0005-0000-0000-000081290000}"/>
    <cellStyle name="Standard 11 5 8 2 2" xfId="22518" xr:uid="{00000000-0005-0000-0000-000082290000}"/>
    <cellStyle name="Standard 11 5 8 2 2 2" xfId="56406" xr:uid="{00000000-0005-0000-0000-000083290000}"/>
    <cellStyle name="Standard 11 5 8 2 3" xfId="45110" xr:uid="{00000000-0005-0000-0000-000084290000}"/>
    <cellStyle name="Standard 11 5 8 2 4" xfId="33814" xr:uid="{00000000-0005-0000-0000-000085290000}"/>
    <cellStyle name="Standard 11 5 8 3" xfId="16870" xr:uid="{00000000-0005-0000-0000-000086290000}"/>
    <cellStyle name="Standard 11 5 8 3 2" xfId="50758" xr:uid="{00000000-0005-0000-0000-000087290000}"/>
    <cellStyle name="Standard 11 5 8 4" xfId="39462" xr:uid="{00000000-0005-0000-0000-000088290000}"/>
    <cellStyle name="Standard 11 5 8 5" xfId="28166" xr:uid="{00000000-0005-0000-0000-000089290000}"/>
    <cellStyle name="Standard 11 5 9" xfId="8398" xr:uid="{00000000-0005-0000-0000-00008A290000}"/>
    <cellStyle name="Standard 11 5 9 2" xfId="19694" xr:uid="{00000000-0005-0000-0000-00008B290000}"/>
    <cellStyle name="Standard 11 5 9 2 2" xfId="53582" xr:uid="{00000000-0005-0000-0000-00008C290000}"/>
    <cellStyle name="Standard 11 5 9 3" xfId="42286" xr:uid="{00000000-0005-0000-0000-00008D290000}"/>
    <cellStyle name="Standard 11 5 9 4" xfId="30990" xr:uid="{00000000-0005-0000-0000-00008E290000}"/>
    <cellStyle name="Standard 11 6" xfId="1533" xr:uid="{00000000-0005-0000-0000-00008F290000}"/>
    <cellStyle name="Standard 12" xfId="139" xr:uid="{00000000-0005-0000-0000-000090290000}"/>
    <cellStyle name="Standard 12 10" xfId="5502" xr:uid="{00000000-0005-0000-0000-000091290000}"/>
    <cellStyle name="Standard 12 10 2" xfId="11152" xr:uid="{00000000-0005-0000-0000-000092290000}"/>
    <cellStyle name="Standard 12 10 2 2" xfId="22448" xr:uid="{00000000-0005-0000-0000-000093290000}"/>
    <cellStyle name="Standard 12 10 2 2 2" xfId="56336" xr:uid="{00000000-0005-0000-0000-000094290000}"/>
    <cellStyle name="Standard 12 10 2 3" xfId="45040" xr:uid="{00000000-0005-0000-0000-000095290000}"/>
    <cellStyle name="Standard 12 10 2 4" xfId="33744" xr:uid="{00000000-0005-0000-0000-000096290000}"/>
    <cellStyle name="Standard 12 10 3" xfId="16800" xr:uid="{00000000-0005-0000-0000-000097290000}"/>
    <cellStyle name="Standard 12 10 3 2" xfId="50688" xr:uid="{00000000-0005-0000-0000-000098290000}"/>
    <cellStyle name="Standard 12 10 4" xfId="39392" xr:uid="{00000000-0005-0000-0000-000099290000}"/>
    <cellStyle name="Standard 12 10 5" xfId="28096" xr:uid="{00000000-0005-0000-0000-00009A290000}"/>
    <cellStyle name="Standard 12 11" xfId="8328" xr:uid="{00000000-0005-0000-0000-00009B290000}"/>
    <cellStyle name="Standard 12 11 2" xfId="19624" xr:uid="{00000000-0005-0000-0000-00009C290000}"/>
    <cellStyle name="Standard 12 11 2 2" xfId="53512" xr:uid="{00000000-0005-0000-0000-00009D290000}"/>
    <cellStyle name="Standard 12 11 3" xfId="42216" xr:uid="{00000000-0005-0000-0000-00009E290000}"/>
    <cellStyle name="Standard 12 11 4" xfId="30920" xr:uid="{00000000-0005-0000-0000-00009F290000}"/>
    <cellStyle name="Standard 12 12" xfId="13976" xr:uid="{00000000-0005-0000-0000-0000A0290000}"/>
    <cellStyle name="Standard 12 12 2" xfId="47864" xr:uid="{00000000-0005-0000-0000-0000A1290000}"/>
    <cellStyle name="Standard 12 13" xfId="36568" xr:uid="{00000000-0005-0000-0000-0000A2290000}"/>
    <cellStyle name="Standard 12 14" xfId="25272" xr:uid="{00000000-0005-0000-0000-0000A3290000}"/>
    <cellStyle name="Standard 12 2" xfId="213" xr:uid="{00000000-0005-0000-0000-0000A4290000}"/>
    <cellStyle name="Standard 12 3" xfId="317" xr:uid="{00000000-0005-0000-0000-0000A5290000}"/>
    <cellStyle name="Standard 12 3 10" xfId="8375" xr:uid="{00000000-0005-0000-0000-0000A6290000}"/>
    <cellStyle name="Standard 12 3 10 2" xfId="19671" xr:uid="{00000000-0005-0000-0000-0000A7290000}"/>
    <cellStyle name="Standard 12 3 10 2 2" xfId="53559" xr:uid="{00000000-0005-0000-0000-0000A8290000}"/>
    <cellStyle name="Standard 12 3 10 3" xfId="42263" xr:uid="{00000000-0005-0000-0000-0000A9290000}"/>
    <cellStyle name="Standard 12 3 10 4" xfId="30967" xr:uid="{00000000-0005-0000-0000-0000AA290000}"/>
    <cellStyle name="Standard 12 3 11" xfId="14023" xr:uid="{00000000-0005-0000-0000-0000AB290000}"/>
    <cellStyle name="Standard 12 3 11 2" xfId="47911" xr:uid="{00000000-0005-0000-0000-0000AC290000}"/>
    <cellStyle name="Standard 12 3 12" xfId="36615" xr:uid="{00000000-0005-0000-0000-0000AD290000}"/>
    <cellStyle name="Standard 12 3 13" xfId="25319" xr:uid="{00000000-0005-0000-0000-0000AE290000}"/>
    <cellStyle name="Standard 12 3 2" xfId="714" xr:uid="{00000000-0005-0000-0000-0000AF290000}"/>
    <cellStyle name="Standard 12 3 2 10" xfId="14067" xr:uid="{00000000-0005-0000-0000-0000B0290000}"/>
    <cellStyle name="Standard 12 3 2 10 2" xfId="47955" xr:uid="{00000000-0005-0000-0000-0000B1290000}"/>
    <cellStyle name="Standard 12 3 2 11" xfId="36659" xr:uid="{00000000-0005-0000-0000-0000B2290000}"/>
    <cellStyle name="Standard 12 3 2 12" xfId="25363" xr:uid="{00000000-0005-0000-0000-0000B3290000}"/>
    <cellStyle name="Standard 12 3 2 2" xfId="1950" xr:uid="{00000000-0005-0000-0000-0000B4290000}"/>
    <cellStyle name="Standard 12 3 2 2 10" xfId="36792" xr:uid="{00000000-0005-0000-0000-0000B5290000}"/>
    <cellStyle name="Standard 12 3 2 2 11" xfId="25496" xr:uid="{00000000-0005-0000-0000-0000B6290000}"/>
    <cellStyle name="Standard 12 3 2 2 2" xfId="2842" xr:uid="{00000000-0005-0000-0000-0000B7290000}"/>
    <cellStyle name="Standard 12 3 2 2 2 2" xfId="3344" xr:uid="{00000000-0005-0000-0000-0000B8290000}"/>
    <cellStyle name="Standard 12 3 2 2 2 2 2" xfId="5080" xr:uid="{00000000-0005-0000-0000-0000B9290000}"/>
    <cellStyle name="Standard 12 3 2 2 2 2 2 2" xfId="7906" xr:uid="{00000000-0005-0000-0000-0000BA290000}"/>
    <cellStyle name="Standard 12 3 2 2 2 2 2 2 2" xfId="13555" xr:uid="{00000000-0005-0000-0000-0000BB290000}"/>
    <cellStyle name="Standard 12 3 2 2 2 2 2 2 2 2" xfId="24851" xr:uid="{00000000-0005-0000-0000-0000BC290000}"/>
    <cellStyle name="Standard 12 3 2 2 2 2 2 2 2 2 2" xfId="58739" xr:uid="{00000000-0005-0000-0000-0000BD290000}"/>
    <cellStyle name="Standard 12 3 2 2 2 2 2 2 2 3" xfId="47443" xr:uid="{00000000-0005-0000-0000-0000BE290000}"/>
    <cellStyle name="Standard 12 3 2 2 2 2 2 2 2 4" xfId="36147" xr:uid="{00000000-0005-0000-0000-0000BF290000}"/>
    <cellStyle name="Standard 12 3 2 2 2 2 2 2 3" xfId="19203" xr:uid="{00000000-0005-0000-0000-0000C0290000}"/>
    <cellStyle name="Standard 12 3 2 2 2 2 2 2 3 2" xfId="53091" xr:uid="{00000000-0005-0000-0000-0000C1290000}"/>
    <cellStyle name="Standard 12 3 2 2 2 2 2 2 4" xfId="41795" xr:uid="{00000000-0005-0000-0000-0000C2290000}"/>
    <cellStyle name="Standard 12 3 2 2 2 2 2 2 5" xfId="30499" xr:uid="{00000000-0005-0000-0000-0000C3290000}"/>
    <cellStyle name="Standard 12 3 2 2 2 2 2 3" xfId="10731" xr:uid="{00000000-0005-0000-0000-0000C4290000}"/>
    <cellStyle name="Standard 12 3 2 2 2 2 2 3 2" xfId="22027" xr:uid="{00000000-0005-0000-0000-0000C5290000}"/>
    <cellStyle name="Standard 12 3 2 2 2 2 2 3 2 2" xfId="55915" xr:uid="{00000000-0005-0000-0000-0000C6290000}"/>
    <cellStyle name="Standard 12 3 2 2 2 2 2 3 3" xfId="44619" xr:uid="{00000000-0005-0000-0000-0000C7290000}"/>
    <cellStyle name="Standard 12 3 2 2 2 2 2 3 4" xfId="33323" xr:uid="{00000000-0005-0000-0000-0000C8290000}"/>
    <cellStyle name="Standard 12 3 2 2 2 2 2 4" xfId="16379" xr:uid="{00000000-0005-0000-0000-0000C9290000}"/>
    <cellStyle name="Standard 12 3 2 2 2 2 2 4 2" xfId="50267" xr:uid="{00000000-0005-0000-0000-0000CA290000}"/>
    <cellStyle name="Standard 12 3 2 2 2 2 2 5" xfId="38971" xr:uid="{00000000-0005-0000-0000-0000CB290000}"/>
    <cellStyle name="Standard 12 3 2 2 2 2 2 6" xfId="27675" xr:uid="{00000000-0005-0000-0000-0000CC290000}"/>
    <cellStyle name="Standard 12 3 2 2 2 2 3" xfId="6472" xr:uid="{00000000-0005-0000-0000-0000CD290000}"/>
    <cellStyle name="Standard 12 3 2 2 2 2 3 2" xfId="12122" xr:uid="{00000000-0005-0000-0000-0000CE290000}"/>
    <cellStyle name="Standard 12 3 2 2 2 2 3 2 2" xfId="23418" xr:uid="{00000000-0005-0000-0000-0000CF290000}"/>
    <cellStyle name="Standard 12 3 2 2 2 2 3 2 2 2" xfId="57306" xr:uid="{00000000-0005-0000-0000-0000D0290000}"/>
    <cellStyle name="Standard 12 3 2 2 2 2 3 2 3" xfId="46010" xr:uid="{00000000-0005-0000-0000-0000D1290000}"/>
    <cellStyle name="Standard 12 3 2 2 2 2 3 2 4" xfId="34714" xr:uid="{00000000-0005-0000-0000-0000D2290000}"/>
    <cellStyle name="Standard 12 3 2 2 2 2 3 3" xfId="17770" xr:uid="{00000000-0005-0000-0000-0000D3290000}"/>
    <cellStyle name="Standard 12 3 2 2 2 2 3 3 2" xfId="51658" xr:uid="{00000000-0005-0000-0000-0000D4290000}"/>
    <cellStyle name="Standard 12 3 2 2 2 2 3 4" xfId="40362" xr:uid="{00000000-0005-0000-0000-0000D5290000}"/>
    <cellStyle name="Standard 12 3 2 2 2 2 3 5" xfId="29066" xr:uid="{00000000-0005-0000-0000-0000D6290000}"/>
    <cellStyle name="Standard 12 3 2 2 2 2 4" xfId="9298" xr:uid="{00000000-0005-0000-0000-0000D7290000}"/>
    <cellStyle name="Standard 12 3 2 2 2 2 4 2" xfId="20594" xr:uid="{00000000-0005-0000-0000-0000D8290000}"/>
    <cellStyle name="Standard 12 3 2 2 2 2 4 2 2" xfId="54482" xr:uid="{00000000-0005-0000-0000-0000D9290000}"/>
    <cellStyle name="Standard 12 3 2 2 2 2 4 3" xfId="43186" xr:uid="{00000000-0005-0000-0000-0000DA290000}"/>
    <cellStyle name="Standard 12 3 2 2 2 2 4 4" xfId="31890" xr:uid="{00000000-0005-0000-0000-0000DB290000}"/>
    <cellStyle name="Standard 12 3 2 2 2 2 5" xfId="14946" xr:uid="{00000000-0005-0000-0000-0000DC290000}"/>
    <cellStyle name="Standard 12 3 2 2 2 2 5 2" xfId="48834" xr:uid="{00000000-0005-0000-0000-0000DD290000}"/>
    <cellStyle name="Standard 12 3 2 2 2 2 6" xfId="37538" xr:uid="{00000000-0005-0000-0000-0000DE290000}"/>
    <cellStyle name="Standard 12 3 2 2 2 2 7" xfId="26242" xr:uid="{00000000-0005-0000-0000-0000DF290000}"/>
    <cellStyle name="Standard 12 3 2 2 2 3" xfId="4283" xr:uid="{00000000-0005-0000-0000-0000E0290000}"/>
    <cellStyle name="Standard 12 3 2 2 2 3 2" xfId="7172" xr:uid="{00000000-0005-0000-0000-0000E1290000}"/>
    <cellStyle name="Standard 12 3 2 2 2 3 2 2" xfId="12821" xr:uid="{00000000-0005-0000-0000-0000E2290000}"/>
    <cellStyle name="Standard 12 3 2 2 2 3 2 2 2" xfId="24117" xr:uid="{00000000-0005-0000-0000-0000E3290000}"/>
    <cellStyle name="Standard 12 3 2 2 2 3 2 2 2 2" xfId="58005" xr:uid="{00000000-0005-0000-0000-0000E4290000}"/>
    <cellStyle name="Standard 12 3 2 2 2 3 2 2 3" xfId="46709" xr:uid="{00000000-0005-0000-0000-0000E5290000}"/>
    <cellStyle name="Standard 12 3 2 2 2 3 2 2 4" xfId="35413" xr:uid="{00000000-0005-0000-0000-0000E6290000}"/>
    <cellStyle name="Standard 12 3 2 2 2 3 2 3" xfId="18469" xr:uid="{00000000-0005-0000-0000-0000E7290000}"/>
    <cellStyle name="Standard 12 3 2 2 2 3 2 3 2" xfId="52357" xr:uid="{00000000-0005-0000-0000-0000E8290000}"/>
    <cellStyle name="Standard 12 3 2 2 2 3 2 4" xfId="41061" xr:uid="{00000000-0005-0000-0000-0000E9290000}"/>
    <cellStyle name="Standard 12 3 2 2 2 3 2 5" xfId="29765" xr:uid="{00000000-0005-0000-0000-0000EA290000}"/>
    <cellStyle name="Standard 12 3 2 2 2 3 3" xfId="9997" xr:uid="{00000000-0005-0000-0000-0000EB290000}"/>
    <cellStyle name="Standard 12 3 2 2 2 3 3 2" xfId="21293" xr:uid="{00000000-0005-0000-0000-0000EC290000}"/>
    <cellStyle name="Standard 12 3 2 2 2 3 3 2 2" xfId="55181" xr:uid="{00000000-0005-0000-0000-0000ED290000}"/>
    <cellStyle name="Standard 12 3 2 2 2 3 3 3" xfId="43885" xr:uid="{00000000-0005-0000-0000-0000EE290000}"/>
    <cellStyle name="Standard 12 3 2 2 2 3 3 4" xfId="32589" xr:uid="{00000000-0005-0000-0000-0000EF290000}"/>
    <cellStyle name="Standard 12 3 2 2 2 3 4" xfId="15645" xr:uid="{00000000-0005-0000-0000-0000F0290000}"/>
    <cellStyle name="Standard 12 3 2 2 2 3 4 2" xfId="49533" xr:uid="{00000000-0005-0000-0000-0000F1290000}"/>
    <cellStyle name="Standard 12 3 2 2 2 3 5" xfId="38237" xr:uid="{00000000-0005-0000-0000-0000F2290000}"/>
    <cellStyle name="Standard 12 3 2 2 2 3 6" xfId="26941" xr:uid="{00000000-0005-0000-0000-0000F3290000}"/>
    <cellStyle name="Standard 12 3 2 2 2 4" xfId="5972" xr:uid="{00000000-0005-0000-0000-0000F4290000}"/>
    <cellStyle name="Standard 12 3 2 2 2 4 2" xfId="11622" xr:uid="{00000000-0005-0000-0000-0000F5290000}"/>
    <cellStyle name="Standard 12 3 2 2 2 4 2 2" xfId="22918" xr:uid="{00000000-0005-0000-0000-0000F6290000}"/>
    <cellStyle name="Standard 12 3 2 2 2 4 2 2 2" xfId="56806" xr:uid="{00000000-0005-0000-0000-0000F7290000}"/>
    <cellStyle name="Standard 12 3 2 2 2 4 2 3" xfId="45510" xr:uid="{00000000-0005-0000-0000-0000F8290000}"/>
    <cellStyle name="Standard 12 3 2 2 2 4 2 4" xfId="34214" xr:uid="{00000000-0005-0000-0000-0000F9290000}"/>
    <cellStyle name="Standard 12 3 2 2 2 4 3" xfId="17270" xr:uid="{00000000-0005-0000-0000-0000FA290000}"/>
    <cellStyle name="Standard 12 3 2 2 2 4 3 2" xfId="51158" xr:uid="{00000000-0005-0000-0000-0000FB290000}"/>
    <cellStyle name="Standard 12 3 2 2 2 4 4" xfId="39862" xr:uid="{00000000-0005-0000-0000-0000FC290000}"/>
    <cellStyle name="Standard 12 3 2 2 2 4 5" xfId="28566" xr:uid="{00000000-0005-0000-0000-0000FD290000}"/>
    <cellStyle name="Standard 12 3 2 2 2 5" xfId="8798" xr:uid="{00000000-0005-0000-0000-0000FE290000}"/>
    <cellStyle name="Standard 12 3 2 2 2 5 2" xfId="20094" xr:uid="{00000000-0005-0000-0000-0000FF290000}"/>
    <cellStyle name="Standard 12 3 2 2 2 5 2 2" xfId="53982" xr:uid="{00000000-0005-0000-0000-0000002A0000}"/>
    <cellStyle name="Standard 12 3 2 2 2 5 3" xfId="42686" xr:uid="{00000000-0005-0000-0000-0000012A0000}"/>
    <cellStyle name="Standard 12 3 2 2 2 5 4" xfId="31390" xr:uid="{00000000-0005-0000-0000-0000022A0000}"/>
    <cellStyle name="Standard 12 3 2 2 2 6" xfId="14446" xr:uid="{00000000-0005-0000-0000-0000032A0000}"/>
    <cellStyle name="Standard 12 3 2 2 2 6 2" xfId="48334" xr:uid="{00000000-0005-0000-0000-0000042A0000}"/>
    <cellStyle name="Standard 12 3 2 2 2 7" xfId="37038" xr:uid="{00000000-0005-0000-0000-0000052A0000}"/>
    <cellStyle name="Standard 12 3 2 2 2 8" xfId="25742" xr:uid="{00000000-0005-0000-0000-0000062A0000}"/>
    <cellStyle name="Standard 12 3 2 2 3" xfId="3098" xr:uid="{00000000-0005-0000-0000-0000072A0000}"/>
    <cellStyle name="Standard 12 3 2 2 3 2" xfId="5079" xr:uid="{00000000-0005-0000-0000-0000082A0000}"/>
    <cellStyle name="Standard 12 3 2 2 3 2 2" xfId="7905" xr:uid="{00000000-0005-0000-0000-0000092A0000}"/>
    <cellStyle name="Standard 12 3 2 2 3 2 2 2" xfId="13554" xr:uid="{00000000-0005-0000-0000-00000A2A0000}"/>
    <cellStyle name="Standard 12 3 2 2 3 2 2 2 2" xfId="24850" xr:uid="{00000000-0005-0000-0000-00000B2A0000}"/>
    <cellStyle name="Standard 12 3 2 2 3 2 2 2 2 2" xfId="58738" xr:uid="{00000000-0005-0000-0000-00000C2A0000}"/>
    <cellStyle name="Standard 12 3 2 2 3 2 2 2 3" xfId="47442" xr:uid="{00000000-0005-0000-0000-00000D2A0000}"/>
    <cellStyle name="Standard 12 3 2 2 3 2 2 2 4" xfId="36146" xr:uid="{00000000-0005-0000-0000-00000E2A0000}"/>
    <cellStyle name="Standard 12 3 2 2 3 2 2 3" xfId="19202" xr:uid="{00000000-0005-0000-0000-00000F2A0000}"/>
    <cellStyle name="Standard 12 3 2 2 3 2 2 3 2" xfId="53090" xr:uid="{00000000-0005-0000-0000-0000102A0000}"/>
    <cellStyle name="Standard 12 3 2 2 3 2 2 4" xfId="41794" xr:uid="{00000000-0005-0000-0000-0000112A0000}"/>
    <cellStyle name="Standard 12 3 2 2 3 2 2 5" xfId="30498" xr:uid="{00000000-0005-0000-0000-0000122A0000}"/>
    <cellStyle name="Standard 12 3 2 2 3 2 3" xfId="10730" xr:uid="{00000000-0005-0000-0000-0000132A0000}"/>
    <cellStyle name="Standard 12 3 2 2 3 2 3 2" xfId="22026" xr:uid="{00000000-0005-0000-0000-0000142A0000}"/>
    <cellStyle name="Standard 12 3 2 2 3 2 3 2 2" xfId="55914" xr:uid="{00000000-0005-0000-0000-0000152A0000}"/>
    <cellStyle name="Standard 12 3 2 2 3 2 3 3" xfId="44618" xr:uid="{00000000-0005-0000-0000-0000162A0000}"/>
    <cellStyle name="Standard 12 3 2 2 3 2 3 4" xfId="33322" xr:uid="{00000000-0005-0000-0000-0000172A0000}"/>
    <cellStyle name="Standard 12 3 2 2 3 2 4" xfId="16378" xr:uid="{00000000-0005-0000-0000-0000182A0000}"/>
    <cellStyle name="Standard 12 3 2 2 3 2 4 2" xfId="50266" xr:uid="{00000000-0005-0000-0000-0000192A0000}"/>
    <cellStyle name="Standard 12 3 2 2 3 2 5" xfId="38970" xr:uid="{00000000-0005-0000-0000-00001A2A0000}"/>
    <cellStyle name="Standard 12 3 2 2 3 2 6" xfId="27674" xr:uid="{00000000-0005-0000-0000-00001B2A0000}"/>
    <cellStyle name="Standard 12 3 2 2 3 3" xfId="4282" xr:uid="{00000000-0005-0000-0000-00001C2A0000}"/>
    <cellStyle name="Standard 12 3 2 2 3 3 2" xfId="7171" xr:uid="{00000000-0005-0000-0000-00001D2A0000}"/>
    <cellStyle name="Standard 12 3 2 2 3 3 2 2" xfId="12820" xr:uid="{00000000-0005-0000-0000-00001E2A0000}"/>
    <cellStyle name="Standard 12 3 2 2 3 3 2 2 2" xfId="24116" xr:uid="{00000000-0005-0000-0000-00001F2A0000}"/>
    <cellStyle name="Standard 12 3 2 2 3 3 2 2 2 2" xfId="58004" xr:uid="{00000000-0005-0000-0000-0000202A0000}"/>
    <cellStyle name="Standard 12 3 2 2 3 3 2 2 3" xfId="46708" xr:uid="{00000000-0005-0000-0000-0000212A0000}"/>
    <cellStyle name="Standard 12 3 2 2 3 3 2 2 4" xfId="35412" xr:uid="{00000000-0005-0000-0000-0000222A0000}"/>
    <cellStyle name="Standard 12 3 2 2 3 3 2 3" xfId="18468" xr:uid="{00000000-0005-0000-0000-0000232A0000}"/>
    <cellStyle name="Standard 12 3 2 2 3 3 2 3 2" xfId="52356" xr:uid="{00000000-0005-0000-0000-0000242A0000}"/>
    <cellStyle name="Standard 12 3 2 2 3 3 2 4" xfId="41060" xr:uid="{00000000-0005-0000-0000-0000252A0000}"/>
    <cellStyle name="Standard 12 3 2 2 3 3 2 5" xfId="29764" xr:uid="{00000000-0005-0000-0000-0000262A0000}"/>
    <cellStyle name="Standard 12 3 2 2 3 3 3" xfId="9996" xr:uid="{00000000-0005-0000-0000-0000272A0000}"/>
    <cellStyle name="Standard 12 3 2 2 3 3 3 2" xfId="21292" xr:uid="{00000000-0005-0000-0000-0000282A0000}"/>
    <cellStyle name="Standard 12 3 2 2 3 3 3 2 2" xfId="55180" xr:uid="{00000000-0005-0000-0000-0000292A0000}"/>
    <cellStyle name="Standard 12 3 2 2 3 3 3 3" xfId="43884" xr:uid="{00000000-0005-0000-0000-00002A2A0000}"/>
    <cellStyle name="Standard 12 3 2 2 3 3 3 4" xfId="32588" xr:uid="{00000000-0005-0000-0000-00002B2A0000}"/>
    <cellStyle name="Standard 12 3 2 2 3 3 4" xfId="15644" xr:uid="{00000000-0005-0000-0000-00002C2A0000}"/>
    <cellStyle name="Standard 12 3 2 2 3 3 4 2" xfId="49532" xr:uid="{00000000-0005-0000-0000-00002D2A0000}"/>
    <cellStyle name="Standard 12 3 2 2 3 3 5" xfId="38236" xr:uid="{00000000-0005-0000-0000-00002E2A0000}"/>
    <cellStyle name="Standard 12 3 2 2 3 3 6" xfId="26940" xr:uid="{00000000-0005-0000-0000-00002F2A0000}"/>
    <cellStyle name="Standard 12 3 2 2 3 4" xfId="6226" xr:uid="{00000000-0005-0000-0000-0000302A0000}"/>
    <cellStyle name="Standard 12 3 2 2 3 4 2" xfId="11876" xr:uid="{00000000-0005-0000-0000-0000312A0000}"/>
    <cellStyle name="Standard 12 3 2 2 3 4 2 2" xfId="23172" xr:uid="{00000000-0005-0000-0000-0000322A0000}"/>
    <cellStyle name="Standard 12 3 2 2 3 4 2 2 2" xfId="57060" xr:uid="{00000000-0005-0000-0000-0000332A0000}"/>
    <cellStyle name="Standard 12 3 2 2 3 4 2 3" xfId="45764" xr:uid="{00000000-0005-0000-0000-0000342A0000}"/>
    <cellStyle name="Standard 12 3 2 2 3 4 2 4" xfId="34468" xr:uid="{00000000-0005-0000-0000-0000352A0000}"/>
    <cellStyle name="Standard 12 3 2 2 3 4 3" xfId="17524" xr:uid="{00000000-0005-0000-0000-0000362A0000}"/>
    <cellStyle name="Standard 12 3 2 2 3 4 3 2" xfId="51412" xr:uid="{00000000-0005-0000-0000-0000372A0000}"/>
    <cellStyle name="Standard 12 3 2 2 3 4 4" xfId="40116" xr:uid="{00000000-0005-0000-0000-0000382A0000}"/>
    <cellStyle name="Standard 12 3 2 2 3 4 5" xfId="28820" xr:uid="{00000000-0005-0000-0000-0000392A0000}"/>
    <cellStyle name="Standard 12 3 2 2 3 5" xfId="9052" xr:uid="{00000000-0005-0000-0000-00003A2A0000}"/>
    <cellStyle name="Standard 12 3 2 2 3 5 2" xfId="20348" xr:uid="{00000000-0005-0000-0000-00003B2A0000}"/>
    <cellStyle name="Standard 12 3 2 2 3 5 2 2" xfId="54236" xr:uid="{00000000-0005-0000-0000-00003C2A0000}"/>
    <cellStyle name="Standard 12 3 2 2 3 5 3" xfId="42940" xr:uid="{00000000-0005-0000-0000-00003D2A0000}"/>
    <cellStyle name="Standard 12 3 2 2 3 5 4" xfId="31644" xr:uid="{00000000-0005-0000-0000-00003E2A0000}"/>
    <cellStyle name="Standard 12 3 2 2 3 6" xfId="14700" xr:uid="{00000000-0005-0000-0000-00003F2A0000}"/>
    <cellStyle name="Standard 12 3 2 2 3 6 2" xfId="48588" xr:uid="{00000000-0005-0000-0000-0000402A0000}"/>
    <cellStyle name="Standard 12 3 2 2 3 7" xfId="37292" xr:uid="{00000000-0005-0000-0000-0000412A0000}"/>
    <cellStyle name="Standard 12 3 2 2 3 8" xfId="25996" xr:uid="{00000000-0005-0000-0000-0000422A0000}"/>
    <cellStyle name="Standard 12 3 2 2 4" xfId="3956" xr:uid="{00000000-0005-0000-0000-0000432A0000}"/>
    <cellStyle name="Standard 12 3 2 2 4 2" xfId="7067" xr:uid="{00000000-0005-0000-0000-0000442A0000}"/>
    <cellStyle name="Standard 12 3 2 2 4 2 2" xfId="12716" xr:uid="{00000000-0005-0000-0000-0000452A0000}"/>
    <cellStyle name="Standard 12 3 2 2 4 2 2 2" xfId="24012" xr:uid="{00000000-0005-0000-0000-0000462A0000}"/>
    <cellStyle name="Standard 12 3 2 2 4 2 2 2 2" xfId="57900" xr:uid="{00000000-0005-0000-0000-0000472A0000}"/>
    <cellStyle name="Standard 12 3 2 2 4 2 2 3" xfId="46604" xr:uid="{00000000-0005-0000-0000-0000482A0000}"/>
    <cellStyle name="Standard 12 3 2 2 4 2 2 4" xfId="35308" xr:uid="{00000000-0005-0000-0000-0000492A0000}"/>
    <cellStyle name="Standard 12 3 2 2 4 2 3" xfId="18364" xr:uid="{00000000-0005-0000-0000-00004A2A0000}"/>
    <cellStyle name="Standard 12 3 2 2 4 2 3 2" xfId="52252" xr:uid="{00000000-0005-0000-0000-00004B2A0000}"/>
    <cellStyle name="Standard 12 3 2 2 4 2 4" xfId="40956" xr:uid="{00000000-0005-0000-0000-00004C2A0000}"/>
    <cellStyle name="Standard 12 3 2 2 4 2 5" xfId="29660" xr:uid="{00000000-0005-0000-0000-00004D2A0000}"/>
    <cellStyle name="Standard 12 3 2 2 4 3" xfId="9892" xr:uid="{00000000-0005-0000-0000-00004E2A0000}"/>
    <cellStyle name="Standard 12 3 2 2 4 3 2" xfId="21188" xr:uid="{00000000-0005-0000-0000-00004F2A0000}"/>
    <cellStyle name="Standard 12 3 2 2 4 3 2 2" xfId="55076" xr:uid="{00000000-0005-0000-0000-0000502A0000}"/>
    <cellStyle name="Standard 12 3 2 2 4 3 3" xfId="43780" xr:uid="{00000000-0005-0000-0000-0000512A0000}"/>
    <cellStyle name="Standard 12 3 2 2 4 3 4" xfId="32484" xr:uid="{00000000-0005-0000-0000-0000522A0000}"/>
    <cellStyle name="Standard 12 3 2 2 4 4" xfId="15540" xr:uid="{00000000-0005-0000-0000-0000532A0000}"/>
    <cellStyle name="Standard 12 3 2 2 4 4 2" xfId="49428" xr:uid="{00000000-0005-0000-0000-0000542A0000}"/>
    <cellStyle name="Standard 12 3 2 2 4 5" xfId="38132" xr:uid="{00000000-0005-0000-0000-0000552A0000}"/>
    <cellStyle name="Standard 12 3 2 2 4 6" xfId="26836" xr:uid="{00000000-0005-0000-0000-0000562A0000}"/>
    <cellStyle name="Standard 12 3 2 2 5" xfId="5014" xr:uid="{00000000-0005-0000-0000-0000572A0000}"/>
    <cellStyle name="Standard 12 3 2 2 5 2" xfId="7840" xr:uid="{00000000-0005-0000-0000-0000582A0000}"/>
    <cellStyle name="Standard 12 3 2 2 5 2 2" xfId="13489" xr:uid="{00000000-0005-0000-0000-0000592A0000}"/>
    <cellStyle name="Standard 12 3 2 2 5 2 2 2" xfId="24785" xr:uid="{00000000-0005-0000-0000-00005A2A0000}"/>
    <cellStyle name="Standard 12 3 2 2 5 2 2 2 2" xfId="58673" xr:uid="{00000000-0005-0000-0000-00005B2A0000}"/>
    <cellStyle name="Standard 12 3 2 2 5 2 2 3" xfId="47377" xr:uid="{00000000-0005-0000-0000-00005C2A0000}"/>
    <cellStyle name="Standard 12 3 2 2 5 2 2 4" xfId="36081" xr:uid="{00000000-0005-0000-0000-00005D2A0000}"/>
    <cellStyle name="Standard 12 3 2 2 5 2 3" xfId="19137" xr:uid="{00000000-0005-0000-0000-00005E2A0000}"/>
    <cellStyle name="Standard 12 3 2 2 5 2 3 2" xfId="53025" xr:uid="{00000000-0005-0000-0000-00005F2A0000}"/>
    <cellStyle name="Standard 12 3 2 2 5 2 4" xfId="41729" xr:uid="{00000000-0005-0000-0000-0000602A0000}"/>
    <cellStyle name="Standard 12 3 2 2 5 2 5" xfId="30433" xr:uid="{00000000-0005-0000-0000-0000612A0000}"/>
    <cellStyle name="Standard 12 3 2 2 5 3" xfId="10665" xr:uid="{00000000-0005-0000-0000-0000622A0000}"/>
    <cellStyle name="Standard 12 3 2 2 5 3 2" xfId="21961" xr:uid="{00000000-0005-0000-0000-0000632A0000}"/>
    <cellStyle name="Standard 12 3 2 2 5 3 2 2" xfId="55849" xr:uid="{00000000-0005-0000-0000-0000642A0000}"/>
    <cellStyle name="Standard 12 3 2 2 5 3 3" xfId="44553" xr:uid="{00000000-0005-0000-0000-0000652A0000}"/>
    <cellStyle name="Standard 12 3 2 2 5 3 4" xfId="33257" xr:uid="{00000000-0005-0000-0000-0000662A0000}"/>
    <cellStyle name="Standard 12 3 2 2 5 4" xfId="16313" xr:uid="{00000000-0005-0000-0000-0000672A0000}"/>
    <cellStyle name="Standard 12 3 2 2 5 4 2" xfId="50201" xr:uid="{00000000-0005-0000-0000-0000682A0000}"/>
    <cellStyle name="Standard 12 3 2 2 5 5" xfId="38905" xr:uid="{00000000-0005-0000-0000-0000692A0000}"/>
    <cellStyle name="Standard 12 3 2 2 5 6" xfId="27609" xr:uid="{00000000-0005-0000-0000-00006A2A0000}"/>
    <cellStyle name="Standard 12 3 2 2 6" xfId="3664" xr:uid="{00000000-0005-0000-0000-00006B2A0000}"/>
    <cellStyle name="Standard 12 3 2 2 6 2" xfId="6777" xr:uid="{00000000-0005-0000-0000-00006C2A0000}"/>
    <cellStyle name="Standard 12 3 2 2 6 2 2" xfId="12426" xr:uid="{00000000-0005-0000-0000-00006D2A0000}"/>
    <cellStyle name="Standard 12 3 2 2 6 2 2 2" xfId="23722" xr:uid="{00000000-0005-0000-0000-00006E2A0000}"/>
    <cellStyle name="Standard 12 3 2 2 6 2 2 2 2" xfId="57610" xr:uid="{00000000-0005-0000-0000-00006F2A0000}"/>
    <cellStyle name="Standard 12 3 2 2 6 2 2 3" xfId="46314" xr:uid="{00000000-0005-0000-0000-0000702A0000}"/>
    <cellStyle name="Standard 12 3 2 2 6 2 2 4" xfId="35018" xr:uid="{00000000-0005-0000-0000-0000712A0000}"/>
    <cellStyle name="Standard 12 3 2 2 6 2 3" xfId="18074" xr:uid="{00000000-0005-0000-0000-0000722A0000}"/>
    <cellStyle name="Standard 12 3 2 2 6 2 3 2" xfId="51962" xr:uid="{00000000-0005-0000-0000-0000732A0000}"/>
    <cellStyle name="Standard 12 3 2 2 6 2 4" xfId="40666" xr:uid="{00000000-0005-0000-0000-0000742A0000}"/>
    <cellStyle name="Standard 12 3 2 2 6 2 5" xfId="29370" xr:uid="{00000000-0005-0000-0000-0000752A0000}"/>
    <cellStyle name="Standard 12 3 2 2 6 3" xfId="9602" xr:uid="{00000000-0005-0000-0000-0000762A0000}"/>
    <cellStyle name="Standard 12 3 2 2 6 3 2" xfId="20898" xr:uid="{00000000-0005-0000-0000-0000772A0000}"/>
    <cellStyle name="Standard 12 3 2 2 6 3 2 2" xfId="54786" xr:uid="{00000000-0005-0000-0000-0000782A0000}"/>
    <cellStyle name="Standard 12 3 2 2 6 3 3" xfId="43490" xr:uid="{00000000-0005-0000-0000-0000792A0000}"/>
    <cellStyle name="Standard 12 3 2 2 6 3 4" xfId="32194" xr:uid="{00000000-0005-0000-0000-00007A2A0000}"/>
    <cellStyle name="Standard 12 3 2 2 6 4" xfId="15250" xr:uid="{00000000-0005-0000-0000-00007B2A0000}"/>
    <cellStyle name="Standard 12 3 2 2 6 4 2" xfId="49138" xr:uid="{00000000-0005-0000-0000-00007C2A0000}"/>
    <cellStyle name="Standard 12 3 2 2 6 5" xfId="37842" xr:uid="{00000000-0005-0000-0000-00007D2A0000}"/>
    <cellStyle name="Standard 12 3 2 2 6 6" xfId="26546" xr:uid="{00000000-0005-0000-0000-00007E2A0000}"/>
    <cellStyle name="Standard 12 3 2 2 7" xfId="5726" xr:uid="{00000000-0005-0000-0000-00007F2A0000}"/>
    <cellStyle name="Standard 12 3 2 2 7 2" xfId="11376" xr:uid="{00000000-0005-0000-0000-0000802A0000}"/>
    <cellStyle name="Standard 12 3 2 2 7 2 2" xfId="22672" xr:uid="{00000000-0005-0000-0000-0000812A0000}"/>
    <cellStyle name="Standard 12 3 2 2 7 2 2 2" xfId="56560" xr:uid="{00000000-0005-0000-0000-0000822A0000}"/>
    <cellStyle name="Standard 12 3 2 2 7 2 3" xfId="45264" xr:uid="{00000000-0005-0000-0000-0000832A0000}"/>
    <cellStyle name="Standard 12 3 2 2 7 2 4" xfId="33968" xr:uid="{00000000-0005-0000-0000-0000842A0000}"/>
    <cellStyle name="Standard 12 3 2 2 7 3" xfId="17024" xr:uid="{00000000-0005-0000-0000-0000852A0000}"/>
    <cellStyle name="Standard 12 3 2 2 7 3 2" xfId="50912" xr:uid="{00000000-0005-0000-0000-0000862A0000}"/>
    <cellStyle name="Standard 12 3 2 2 7 4" xfId="39616" xr:uid="{00000000-0005-0000-0000-0000872A0000}"/>
    <cellStyle name="Standard 12 3 2 2 7 5" xfId="28320" xr:uid="{00000000-0005-0000-0000-0000882A0000}"/>
    <cellStyle name="Standard 12 3 2 2 8" xfId="8552" xr:uid="{00000000-0005-0000-0000-0000892A0000}"/>
    <cellStyle name="Standard 12 3 2 2 8 2" xfId="19848" xr:uid="{00000000-0005-0000-0000-00008A2A0000}"/>
    <cellStyle name="Standard 12 3 2 2 8 2 2" xfId="53736" xr:uid="{00000000-0005-0000-0000-00008B2A0000}"/>
    <cellStyle name="Standard 12 3 2 2 8 3" xfId="42440" xr:uid="{00000000-0005-0000-0000-00008C2A0000}"/>
    <cellStyle name="Standard 12 3 2 2 8 4" xfId="31144" xr:uid="{00000000-0005-0000-0000-00008D2A0000}"/>
    <cellStyle name="Standard 12 3 2 2 9" xfId="14200" xr:uid="{00000000-0005-0000-0000-00008E2A0000}"/>
    <cellStyle name="Standard 12 3 2 2 9 2" xfId="48088" xr:uid="{00000000-0005-0000-0000-00008F2A0000}"/>
    <cellStyle name="Standard 12 3 2 3" xfId="2710" xr:uid="{00000000-0005-0000-0000-0000902A0000}"/>
    <cellStyle name="Standard 12 3 2 3 2" xfId="3212" xr:uid="{00000000-0005-0000-0000-0000912A0000}"/>
    <cellStyle name="Standard 12 3 2 3 2 2" xfId="5081" xr:uid="{00000000-0005-0000-0000-0000922A0000}"/>
    <cellStyle name="Standard 12 3 2 3 2 2 2" xfId="7907" xr:uid="{00000000-0005-0000-0000-0000932A0000}"/>
    <cellStyle name="Standard 12 3 2 3 2 2 2 2" xfId="13556" xr:uid="{00000000-0005-0000-0000-0000942A0000}"/>
    <cellStyle name="Standard 12 3 2 3 2 2 2 2 2" xfId="24852" xr:uid="{00000000-0005-0000-0000-0000952A0000}"/>
    <cellStyle name="Standard 12 3 2 3 2 2 2 2 2 2" xfId="58740" xr:uid="{00000000-0005-0000-0000-0000962A0000}"/>
    <cellStyle name="Standard 12 3 2 3 2 2 2 2 3" xfId="47444" xr:uid="{00000000-0005-0000-0000-0000972A0000}"/>
    <cellStyle name="Standard 12 3 2 3 2 2 2 2 4" xfId="36148" xr:uid="{00000000-0005-0000-0000-0000982A0000}"/>
    <cellStyle name="Standard 12 3 2 3 2 2 2 3" xfId="19204" xr:uid="{00000000-0005-0000-0000-0000992A0000}"/>
    <cellStyle name="Standard 12 3 2 3 2 2 2 3 2" xfId="53092" xr:uid="{00000000-0005-0000-0000-00009A2A0000}"/>
    <cellStyle name="Standard 12 3 2 3 2 2 2 4" xfId="41796" xr:uid="{00000000-0005-0000-0000-00009B2A0000}"/>
    <cellStyle name="Standard 12 3 2 3 2 2 2 5" xfId="30500" xr:uid="{00000000-0005-0000-0000-00009C2A0000}"/>
    <cellStyle name="Standard 12 3 2 3 2 2 3" xfId="10732" xr:uid="{00000000-0005-0000-0000-00009D2A0000}"/>
    <cellStyle name="Standard 12 3 2 3 2 2 3 2" xfId="22028" xr:uid="{00000000-0005-0000-0000-00009E2A0000}"/>
    <cellStyle name="Standard 12 3 2 3 2 2 3 2 2" xfId="55916" xr:uid="{00000000-0005-0000-0000-00009F2A0000}"/>
    <cellStyle name="Standard 12 3 2 3 2 2 3 3" xfId="44620" xr:uid="{00000000-0005-0000-0000-0000A02A0000}"/>
    <cellStyle name="Standard 12 3 2 3 2 2 3 4" xfId="33324" xr:uid="{00000000-0005-0000-0000-0000A12A0000}"/>
    <cellStyle name="Standard 12 3 2 3 2 2 4" xfId="16380" xr:uid="{00000000-0005-0000-0000-0000A22A0000}"/>
    <cellStyle name="Standard 12 3 2 3 2 2 4 2" xfId="50268" xr:uid="{00000000-0005-0000-0000-0000A32A0000}"/>
    <cellStyle name="Standard 12 3 2 3 2 2 5" xfId="38972" xr:uid="{00000000-0005-0000-0000-0000A42A0000}"/>
    <cellStyle name="Standard 12 3 2 3 2 2 6" xfId="27676" xr:uid="{00000000-0005-0000-0000-0000A52A0000}"/>
    <cellStyle name="Standard 12 3 2 3 2 3" xfId="6340" xr:uid="{00000000-0005-0000-0000-0000A62A0000}"/>
    <cellStyle name="Standard 12 3 2 3 2 3 2" xfId="11990" xr:uid="{00000000-0005-0000-0000-0000A72A0000}"/>
    <cellStyle name="Standard 12 3 2 3 2 3 2 2" xfId="23286" xr:uid="{00000000-0005-0000-0000-0000A82A0000}"/>
    <cellStyle name="Standard 12 3 2 3 2 3 2 2 2" xfId="57174" xr:uid="{00000000-0005-0000-0000-0000A92A0000}"/>
    <cellStyle name="Standard 12 3 2 3 2 3 2 3" xfId="45878" xr:uid="{00000000-0005-0000-0000-0000AA2A0000}"/>
    <cellStyle name="Standard 12 3 2 3 2 3 2 4" xfId="34582" xr:uid="{00000000-0005-0000-0000-0000AB2A0000}"/>
    <cellStyle name="Standard 12 3 2 3 2 3 3" xfId="17638" xr:uid="{00000000-0005-0000-0000-0000AC2A0000}"/>
    <cellStyle name="Standard 12 3 2 3 2 3 3 2" xfId="51526" xr:uid="{00000000-0005-0000-0000-0000AD2A0000}"/>
    <cellStyle name="Standard 12 3 2 3 2 3 4" xfId="40230" xr:uid="{00000000-0005-0000-0000-0000AE2A0000}"/>
    <cellStyle name="Standard 12 3 2 3 2 3 5" xfId="28934" xr:uid="{00000000-0005-0000-0000-0000AF2A0000}"/>
    <cellStyle name="Standard 12 3 2 3 2 4" xfId="9166" xr:uid="{00000000-0005-0000-0000-0000B02A0000}"/>
    <cellStyle name="Standard 12 3 2 3 2 4 2" xfId="20462" xr:uid="{00000000-0005-0000-0000-0000B12A0000}"/>
    <cellStyle name="Standard 12 3 2 3 2 4 2 2" xfId="54350" xr:uid="{00000000-0005-0000-0000-0000B22A0000}"/>
    <cellStyle name="Standard 12 3 2 3 2 4 3" xfId="43054" xr:uid="{00000000-0005-0000-0000-0000B32A0000}"/>
    <cellStyle name="Standard 12 3 2 3 2 4 4" xfId="31758" xr:uid="{00000000-0005-0000-0000-0000B42A0000}"/>
    <cellStyle name="Standard 12 3 2 3 2 5" xfId="14814" xr:uid="{00000000-0005-0000-0000-0000B52A0000}"/>
    <cellStyle name="Standard 12 3 2 3 2 5 2" xfId="48702" xr:uid="{00000000-0005-0000-0000-0000B62A0000}"/>
    <cellStyle name="Standard 12 3 2 3 2 6" xfId="37406" xr:uid="{00000000-0005-0000-0000-0000B72A0000}"/>
    <cellStyle name="Standard 12 3 2 3 2 7" xfId="26110" xr:uid="{00000000-0005-0000-0000-0000B82A0000}"/>
    <cellStyle name="Standard 12 3 2 3 3" xfId="4284" xr:uid="{00000000-0005-0000-0000-0000B92A0000}"/>
    <cellStyle name="Standard 12 3 2 3 3 2" xfId="7173" xr:uid="{00000000-0005-0000-0000-0000BA2A0000}"/>
    <cellStyle name="Standard 12 3 2 3 3 2 2" xfId="12822" xr:uid="{00000000-0005-0000-0000-0000BB2A0000}"/>
    <cellStyle name="Standard 12 3 2 3 3 2 2 2" xfId="24118" xr:uid="{00000000-0005-0000-0000-0000BC2A0000}"/>
    <cellStyle name="Standard 12 3 2 3 3 2 2 2 2" xfId="58006" xr:uid="{00000000-0005-0000-0000-0000BD2A0000}"/>
    <cellStyle name="Standard 12 3 2 3 3 2 2 3" xfId="46710" xr:uid="{00000000-0005-0000-0000-0000BE2A0000}"/>
    <cellStyle name="Standard 12 3 2 3 3 2 2 4" xfId="35414" xr:uid="{00000000-0005-0000-0000-0000BF2A0000}"/>
    <cellStyle name="Standard 12 3 2 3 3 2 3" xfId="18470" xr:uid="{00000000-0005-0000-0000-0000C02A0000}"/>
    <cellStyle name="Standard 12 3 2 3 3 2 3 2" xfId="52358" xr:uid="{00000000-0005-0000-0000-0000C12A0000}"/>
    <cellStyle name="Standard 12 3 2 3 3 2 4" xfId="41062" xr:uid="{00000000-0005-0000-0000-0000C22A0000}"/>
    <cellStyle name="Standard 12 3 2 3 3 2 5" xfId="29766" xr:uid="{00000000-0005-0000-0000-0000C32A0000}"/>
    <cellStyle name="Standard 12 3 2 3 3 3" xfId="9998" xr:uid="{00000000-0005-0000-0000-0000C42A0000}"/>
    <cellStyle name="Standard 12 3 2 3 3 3 2" xfId="21294" xr:uid="{00000000-0005-0000-0000-0000C52A0000}"/>
    <cellStyle name="Standard 12 3 2 3 3 3 2 2" xfId="55182" xr:uid="{00000000-0005-0000-0000-0000C62A0000}"/>
    <cellStyle name="Standard 12 3 2 3 3 3 3" xfId="43886" xr:uid="{00000000-0005-0000-0000-0000C72A0000}"/>
    <cellStyle name="Standard 12 3 2 3 3 3 4" xfId="32590" xr:uid="{00000000-0005-0000-0000-0000C82A0000}"/>
    <cellStyle name="Standard 12 3 2 3 3 4" xfId="15646" xr:uid="{00000000-0005-0000-0000-0000C92A0000}"/>
    <cellStyle name="Standard 12 3 2 3 3 4 2" xfId="49534" xr:uid="{00000000-0005-0000-0000-0000CA2A0000}"/>
    <cellStyle name="Standard 12 3 2 3 3 5" xfId="38238" xr:uid="{00000000-0005-0000-0000-0000CB2A0000}"/>
    <cellStyle name="Standard 12 3 2 3 3 6" xfId="26942" xr:uid="{00000000-0005-0000-0000-0000CC2A0000}"/>
    <cellStyle name="Standard 12 3 2 3 4" xfId="5840" xr:uid="{00000000-0005-0000-0000-0000CD2A0000}"/>
    <cellStyle name="Standard 12 3 2 3 4 2" xfId="11490" xr:uid="{00000000-0005-0000-0000-0000CE2A0000}"/>
    <cellStyle name="Standard 12 3 2 3 4 2 2" xfId="22786" xr:uid="{00000000-0005-0000-0000-0000CF2A0000}"/>
    <cellStyle name="Standard 12 3 2 3 4 2 2 2" xfId="56674" xr:uid="{00000000-0005-0000-0000-0000D02A0000}"/>
    <cellStyle name="Standard 12 3 2 3 4 2 3" xfId="45378" xr:uid="{00000000-0005-0000-0000-0000D12A0000}"/>
    <cellStyle name="Standard 12 3 2 3 4 2 4" xfId="34082" xr:uid="{00000000-0005-0000-0000-0000D22A0000}"/>
    <cellStyle name="Standard 12 3 2 3 4 3" xfId="17138" xr:uid="{00000000-0005-0000-0000-0000D32A0000}"/>
    <cellStyle name="Standard 12 3 2 3 4 3 2" xfId="51026" xr:uid="{00000000-0005-0000-0000-0000D42A0000}"/>
    <cellStyle name="Standard 12 3 2 3 4 4" xfId="39730" xr:uid="{00000000-0005-0000-0000-0000D52A0000}"/>
    <cellStyle name="Standard 12 3 2 3 4 5" xfId="28434" xr:uid="{00000000-0005-0000-0000-0000D62A0000}"/>
    <cellStyle name="Standard 12 3 2 3 5" xfId="8666" xr:uid="{00000000-0005-0000-0000-0000D72A0000}"/>
    <cellStyle name="Standard 12 3 2 3 5 2" xfId="19962" xr:uid="{00000000-0005-0000-0000-0000D82A0000}"/>
    <cellStyle name="Standard 12 3 2 3 5 2 2" xfId="53850" xr:uid="{00000000-0005-0000-0000-0000D92A0000}"/>
    <cellStyle name="Standard 12 3 2 3 5 3" xfId="42554" xr:uid="{00000000-0005-0000-0000-0000DA2A0000}"/>
    <cellStyle name="Standard 12 3 2 3 5 4" xfId="31258" xr:uid="{00000000-0005-0000-0000-0000DB2A0000}"/>
    <cellStyle name="Standard 12 3 2 3 6" xfId="14314" xr:uid="{00000000-0005-0000-0000-0000DC2A0000}"/>
    <cellStyle name="Standard 12 3 2 3 6 2" xfId="48202" xr:uid="{00000000-0005-0000-0000-0000DD2A0000}"/>
    <cellStyle name="Standard 12 3 2 3 7" xfId="36906" xr:uid="{00000000-0005-0000-0000-0000DE2A0000}"/>
    <cellStyle name="Standard 12 3 2 3 8" xfId="25610" xr:uid="{00000000-0005-0000-0000-0000DF2A0000}"/>
    <cellStyle name="Standard 12 3 2 4" xfId="2965" xr:uid="{00000000-0005-0000-0000-0000E02A0000}"/>
    <cellStyle name="Standard 12 3 2 4 2" xfId="5078" xr:uid="{00000000-0005-0000-0000-0000E12A0000}"/>
    <cellStyle name="Standard 12 3 2 4 2 2" xfId="7904" xr:uid="{00000000-0005-0000-0000-0000E22A0000}"/>
    <cellStyle name="Standard 12 3 2 4 2 2 2" xfId="13553" xr:uid="{00000000-0005-0000-0000-0000E32A0000}"/>
    <cellStyle name="Standard 12 3 2 4 2 2 2 2" xfId="24849" xr:uid="{00000000-0005-0000-0000-0000E42A0000}"/>
    <cellStyle name="Standard 12 3 2 4 2 2 2 2 2" xfId="58737" xr:uid="{00000000-0005-0000-0000-0000E52A0000}"/>
    <cellStyle name="Standard 12 3 2 4 2 2 2 3" xfId="47441" xr:uid="{00000000-0005-0000-0000-0000E62A0000}"/>
    <cellStyle name="Standard 12 3 2 4 2 2 2 4" xfId="36145" xr:uid="{00000000-0005-0000-0000-0000E72A0000}"/>
    <cellStyle name="Standard 12 3 2 4 2 2 3" xfId="19201" xr:uid="{00000000-0005-0000-0000-0000E82A0000}"/>
    <cellStyle name="Standard 12 3 2 4 2 2 3 2" xfId="53089" xr:uid="{00000000-0005-0000-0000-0000E92A0000}"/>
    <cellStyle name="Standard 12 3 2 4 2 2 4" xfId="41793" xr:uid="{00000000-0005-0000-0000-0000EA2A0000}"/>
    <cellStyle name="Standard 12 3 2 4 2 2 5" xfId="30497" xr:uid="{00000000-0005-0000-0000-0000EB2A0000}"/>
    <cellStyle name="Standard 12 3 2 4 2 3" xfId="10729" xr:uid="{00000000-0005-0000-0000-0000EC2A0000}"/>
    <cellStyle name="Standard 12 3 2 4 2 3 2" xfId="22025" xr:uid="{00000000-0005-0000-0000-0000ED2A0000}"/>
    <cellStyle name="Standard 12 3 2 4 2 3 2 2" xfId="55913" xr:uid="{00000000-0005-0000-0000-0000EE2A0000}"/>
    <cellStyle name="Standard 12 3 2 4 2 3 3" xfId="44617" xr:uid="{00000000-0005-0000-0000-0000EF2A0000}"/>
    <cellStyle name="Standard 12 3 2 4 2 3 4" xfId="33321" xr:uid="{00000000-0005-0000-0000-0000F02A0000}"/>
    <cellStyle name="Standard 12 3 2 4 2 4" xfId="16377" xr:uid="{00000000-0005-0000-0000-0000F12A0000}"/>
    <cellStyle name="Standard 12 3 2 4 2 4 2" xfId="50265" xr:uid="{00000000-0005-0000-0000-0000F22A0000}"/>
    <cellStyle name="Standard 12 3 2 4 2 5" xfId="38969" xr:uid="{00000000-0005-0000-0000-0000F32A0000}"/>
    <cellStyle name="Standard 12 3 2 4 2 6" xfId="27673" xr:uid="{00000000-0005-0000-0000-0000F42A0000}"/>
    <cellStyle name="Standard 12 3 2 4 3" xfId="4281" xr:uid="{00000000-0005-0000-0000-0000F52A0000}"/>
    <cellStyle name="Standard 12 3 2 4 3 2" xfId="7170" xr:uid="{00000000-0005-0000-0000-0000F62A0000}"/>
    <cellStyle name="Standard 12 3 2 4 3 2 2" xfId="12819" xr:uid="{00000000-0005-0000-0000-0000F72A0000}"/>
    <cellStyle name="Standard 12 3 2 4 3 2 2 2" xfId="24115" xr:uid="{00000000-0005-0000-0000-0000F82A0000}"/>
    <cellStyle name="Standard 12 3 2 4 3 2 2 2 2" xfId="58003" xr:uid="{00000000-0005-0000-0000-0000F92A0000}"/>
    <cellStyle name="Standard 12 3 2 4 3 2 2 3" xfId="46707" xr:uid="{00000000-0005-0000-0000-0000FA2A0000}"/>
    <cellStyle name="Standard 12 3 2 4 3 2 2 4" xfId="35411" xr:uid="{00000000-0005-0000-0000-0000FB2A0000}"/>
    <cellStyle name="Standard 12 3 2 4 3 2 3" xfId="18467" xr:uid="{00000000-0005-0000-0000-0000FC2A0000}"/>
    <cellStyle name="Standard 12 3 2 4 3 2 3 2" xfId="52355" xr:uid="{00000000-0005-0000-0000-0000FD2A0000}"/>
    <cellStyle name="Standard 12 3 2 4 3 2 4" xfId="41059" xr:uid="{00000000-0005-0000-0000-0000FE2A0000}"/>
    <cellStyle name="Standard 12 3 2 4 3 2 5" xfId="29763" xr:uid="{00000000-0005-0000-0000-0000FF2A0000}"/>
    <cellStyle name="Standard 12 3 2 4 3 3" xfId="9995" xr:uid="{00000000-0005-0000-0000-0000002B0000}"/>
    <cellStyle name="Standard 12 3 2 4 3 3 2" xfId="21291" xr:uid="{00000000-0005-0000-0000-0000012B0000}"/>
    <cellStyle name="Standard 12 3 2 4 3 3 2 2" xfId="55179" xr:uid="{00000000-0005-0000-0000-0000022B0000}"/>
    <cellStyle name="Standard 12 3 2 4 3 3 3" xfId="43883" xr:uid="{00000000-0005-0000-0000-0000032B0000}"/>
    <cellStyle name="Standard 12 3 2 4 3 3 4" xfId="32587" xr:uid="{00000000-0005-0000-0000-0000042B0000}"/>
    <cellStyle name="Standard 12 3 2 4 3 4" xfId="15643" xr:uid="{00000000-0005-0000-0000-0000052B0000}"/>
    <cellStyle name="Standard 12 3 2 4 3 4 2" xfId="49531" xr:uid="{00000000-0005-0000-0000-0000062B0000}"/>
    <cellStyle name="Standard 12 3 2 4 3 5" xfId="38235" xr:uid="{00000000-0005-0000-0000-0000072B0000}"/>
    <cellStyle name="Standard 12 3 2 4 3 6" xfId="26939" xr:uid="{00000000-0005-0000-0000-0000082B0000}"/>
    <cellStyle name="Standard 12 3 2 4 4" xfId="6093" xr:uid="{00000000-0005-0000-0000-0000092B0000}"/>
    <cellStyle name="Standard 12 3 2 4 4 2" xfId="11743" xr:uid="{00000000-0005-0000-0000-00000A2B0000}"/>
    <cellStyle name="Standard 12 3 2 4 4 2 2" xfId="23039" xr:uid="{00000000-0005-0000-0000-00000B2B0000}"/>
    <cellStyle name="Standard 12 3 2 4 4 2 2 2" xfId="56927" xr:uid="{00000000-0005-0000-0000-00000C2B0000}"/>
    <cellStyle name="Standard 12 3 2 4 4 2 3" xfId="45631" xr:uid="{00000000-0005-0000-0000-00000D2B0000}"/>
    <cellStyle name="Standard 12 3 2 4 4 2 4" xfId="34335" xr:uid="{00000000-0005-0000-0000-00000E2B0000}"/>
    <cellStyle name="Standard 12 3 2 4 4 3" xfId="17391" xr:uid="{00000000-0005-0000-0000-00000F2B0000}"/>
    <cellStyle name="Standard 12 3 2 4 4 3 2" xfId="51279" xr:uid="{00000000-0005-0000-0000-0000102B0000}"/>
    <cellStyle name="Standard 12 3 2 4 4 4" xfId="39983" xr:uid="{00000000-0005-0000-0000-0000112B0000}"/>
    <cellStyle name="Standard 12 3 2 4 4 5" xfId="28687" xr:uid="{00000000-0005-0000-0000-0000122B0000}"/>
    <cellStyle name="Standard 12 3 2 4 5" xfId="8919" xr:uid="{00000000-0005-0000-0000-0000132B0000}"/>
    <cellStyle name="Standard 12 3 2 4 5 2" xfId="20215" xr:uid="{00000000-0005-0000-0000-0000142B0000}"/>
    <cellStyle name="Standard 12 3 2 4 5 2 2" xfId="54103" xr:uid="{00000000-0005-0000-0000-0000152B0000}"/>
    <cellStyle name="Standard 12 3 2 4 5 3" xfId="42807" xr:uid="{00000000-0005-0000-0000-0000162B0000}"/>
    <cellStyle name="Standard 12 3 2 4 5 4" xfId="31511" xr:uid="{00000000-0005-0000-0000-0000172B0000}"/>
    <cellStyle name="Standard 12 3 2 4 6" xfId="14567" xr:uid="{00000000-0005-0000-0000-0000182B0000}"/>
    <cellStyle name="Standard 12 3 2 4 6 2" xfId="48455" xr:uid="{00000000-0005-0000-0000-0000192B0000}"/>
    <cellStyle name="Standard 12 3 2 4 7" xfId="37159" xr:uid="{00000000-0005-0000-0000-00001A2B0000}"/>
    <cellStyle name="Standard 12 3 2 4 8" xfId="25863" xr:uid="{00000000-0005-0000-0000-00001B2B0000}"/>
    <cellStyle name="Standard 12 3 2 5" xfId="3846" xr:uid="{00000000-0005-0000-0000-00001C2B0000}"/>
    <cellStyle name="Standard 12 3 2 5 2" xfId="6957" xr:uid="{00000000-0005-0000-0000-00001D2B0000}"/>
    <cellStyle name="Standard 12 3 2 5 2 2" xfId="12606" xr:uid="{00000000-0005-0000-0000-00001E2B0000}"/>
    <cellStyle name="Standard 12 3 2 5 2 2 2" xfId="23902" xr:uid="{00000000-0005-0000-0000-00001F2B0000}"/>
    <cellStyle name="Standard 12 3 2 5 2 2 2 2" xfId="57790" xr:uid="{00000000-0005-0000-0000-0000202B0000}"/>
    <cellStyle name="Standard 12 3 2 5 2 2 3" xfId="46494" xr:uid="{00000000-0005-0000-0000-0000212B0000}"/>
    <cellStyle name="Standard 12 3 2 5 2 2 4" xfId="35198" xr:uid="{00000000-0005-0000-0000-0000222B0000}"/>
    <cellStyle name="Standard 12 3 2 5 2 3" xfId="18254" xr:uid="{00000000-0005-0000-0000-0000232B0000}"/>
    <cellStyle name="Standard 12 3 2 5 2 3 2" xfId="52142" xr:uid="{00000000-0005-0000-0000-0000242B0000}"/>
    <cellStyle name="Standard 12 3 2 5 2 4" xfId="40846" xr:uid="{00000000-0005-0000-0000-0000252B0000}"/>
    <cellStyle name="Standard 12 3 2 5 2 5" xfId="29550" xr:uid="{00000000-0005-0000-0000-0000262B0000}"/>
    <cellStyle name="Standard 12 3 2 5 3" xfId="9782" xr:uid="{00000000-0005-0000-0000-0000272B0000}"/>
    <cellStyle name="Standard 12 3 2 5 3 2" xfId="21078" xr:uid="{00000000-0005-0000-0000-0000282B0000}"/>
    <cellStyle name="Standard 12 3 2 5 3 2 2" xfId="54966" xr:uid="{00000000-0005-0000-0000-0000292B0000}"/>
    <cellStyle name="Standard 12 3 2 5 3 3" xfId="43670" xr:uid="{00000000-0005-0000-0000-00002A2B0000}"/>
    <cellStyle name="Standard 12 3 2 5 3 4" xfId="32374" xr:uid="{00000000-0005-0000-0000-00002B2B0000}"/>
    <cellStyle name="Standard 12 3 2 5 4" xfId="15430" xr:uid="{00000000-0005-0000-0000-00002C2B0000}"/>
    <cellStyle name="Standard 12 3 2 5 4 2" xfId="49318" xr:uid="{00000000-0005-0000-0000-00002D2B0000}"/>
    <cellStyle name="Standard 12 3 2 5 5" xfId="38022" xr:uid="{00000000-0005-0000-0000-00002E2B0000}"/>
    <cellStyle name="Standard 12 3 2 5 6" xfId="26726" xr:uid="{00000000-0005-0000-0000-00002F2B0000}"/>
    <cellStyle name="Standard 12 3 2 6" xfId="4904" xr:uid="{00000000-0005-0000-0000-0000302B0000}"/>
    <cellStyle name="Standard 12 3 2 6 2" xfId="7730" xr:uid="{00000000-0005-0000-0000-0000312B0000}"/>
    <cellStyle name="Standard 12 3 2 6 2 2" xfId="13379" xr:uid="{00000000-0005-0000-0000-0000322B0000}"/>
    <cellStyle name="Standard 12 3 2 6 2 2 2" xfId="24675" xr:uid="{00000000-0005-0000-0000-0000332B0000}"/>
    <cellStyle name="Standard 12 3 2 6 2 2 2 2" xfId="58563" xr:uid="{00000000-0005-0000-0000-0000342B0000}"/>
    <cellStyle name="Standard 12 3 2 6 2 2 3" xfId="47267" xr:uid="{00000000-0005-0000-0000-0000352B0000}"/>
    <cellStyle name="Standard 12 3 2 6 2 2 4" xfId="35971" xr:uid="{00000000-0005-0000-0000-0000362B0000}"/>
    <cellStyle name="Standard 12 3 2 6 2 3" xfId="19027" xr:uid="{00000000-0005-0000-0000-0000372B0000}"/>
    <cellStyle name="Standard 12 3 2 6 2 3 2" xfId="52915" xr:uid="{00000000-0005-0000-0000-0000382B0000}"/>
    <cellStyle name="Standard 12 3 2 6 2 4" xfId="41619" xr:uid="{00000000-0005-0000-0000-0000392B0000}"/>
    <cellStyle name="Standard 12 3 2 6 2 5" xfId="30323" xr:uid="{00000000-0005-0000-0000-00003A2B0000}"/>
    <cellStyle name="Standard 12 3 2 6 3" xfId="10555" xr:uid="{00000000-0005-0000-0000-00003B2B0000}"/>
    <cellStyle name="Standard 12 3 2 6 3 2" xfId="21851" xr:uid="{00000000-0005-0000-0000-00003C2B0000}"/>
    <cellStyle name="Standard 12 3 2 6 3 2 2" xfId="55739" xr:uid="{00000000-0005-0000-0000-00003D2B0000}"/>
    <cellStyle name="Standard 12 3 2 6 3 3" xfId="44443" xr:uid="{00000000-0005-0000-0000-00003E2B0000}"/>
    <cellStyle name="Standard 12 3 2 6 3 4" xfId="33147" xr:uid="{00000000-0005-0000-0000-00003F2B0000}"/>
    <cellStyle name="Standard 12 3 2 6 4" xfId="16203" xr:uid="{00000000-0005-0000-0000-0000402B0000}"/>
    <cellStyle name="Standard 12 3 2 6 4 2" xfId="50091" xr:uid="{00000000-0005-0000-0000-0000412B0000}"/>
    <cellStyle name="Standard 12 3 2 6 5" xfId="38795" xr:uid="{00000000-0005-0000-0000-0000422B0000}"/>
    <cellStyle name="Standard 12 3 2 6 6" xfId="27499" xr:uid="{00000000-0005-0000-0000-0000432B0000}"/>
    <cellStyle name="Standard 12 3 2 7" xfId="3552" xr:uid="{00000000-0005-0000-0000-0000442B0000}"/>
    <cellStyle name="Standard 12 3 2 7 2" xfId="6665" xr:uid="{00000000-0005-0000-0000-0000452B0000}"/>
    <cellStyle name="Standard 12 3 2 7 2 2" xfId="12314" xr:uid="{00000000-0005-0000-0000-0000462B0000}"/>
    <cellStyle name="Standard 12 3 2 7 2 2 2" xfId="23610" xr:uid="{00000000-0005-0000-0000-0000472B0000}"/>
    <cellStyle name="Standard 12 3 2 7 2 2 2 2" xfId="57498" xr:uid="{00000000-0005-0000-0000-0000482B0000}"/>
    <cellStyle name="Standard 12 3 2 7 2 2 3" xfId="46202" xr:uid="{00000000-0005-0000-0000-0000492B0000}"/>
    <cellStyle name="Standard 12 3 2 7 2 2 4" xfId="34906" xr:uid="{00000000-0005-0000-0000-00004A2B0000}"/>
    <cellStyle name="Standard 12 3 2 7 2 3" xfId="17962" xr:uid="{00000000-0005-0000-0000-00004B2B0000}"/>
    <cellStyle name="Standard 12 3 2 7 2 3 2" xfId="51850" xr:uid="{00000000-0005-0000-0000-00004C2B0000}"/>
    <cellStyle name="Standard 12 3 2 7 2 4" xfId="40554" xr:uid="{00000000-0005-0000-0000-00004D2B0000}"/>
    <cellStyle name="Standard 12 3 2 7 2 5" xfId="29258" xr:uid="{00000000-0005-0000-0000-00004E2B0000}"/>
    <cellStyle name="Standard 12 3 2 7 3" xfId="9490" xr:uid="{00000000-0005-0000-0000-00004F2B0000}"/>
    <cellStyle name="Standard 12 3 2 7 3 2" xfId="20786" xr:uid="{00000000-0005-0000-0000-0000502B0000}"/>
    <cellStyle name="Standard 12 3 2 7 3 2 2" xfId="54674" xr:uid="{00000000-0005-0000-0000-0000512B0000}"/>
    <cellStyle name="Standard 12 3 2 7 3 3" xfId="43378" xr:uid="{00000000-0005-0000-0000-0000522B0000}"/>
    <cellStyle name="Standard 12 3 2 7 3 4" xfId="32082" xr:uid="{00000000-0005-0000-0000-0000532B0000}"/>
    <cellStyle name="Standard 12 3 2 7 4" xfId="15138" xr:uid="{00000000-0005-0000-0000-0000542B0000}"/>
    <cellStyle name="Standard 12 3 2 7 4 2" xfId="49026" xr:uid="{00000000-0005-0000-0000-0000552B0000}"/>
    <cellStyle name="Standard 12 3 2 7 5" xfId="37730" xr:uid="{00000000-0005-0000-0000-0000562B0000}"/>
    <cellStyle name="Standard 12 3 2 7 6" xfId="26434" xr:uid="{00000000-0005-0000-0000-0000572B0000}"/>
    <cellStyle name="Standard 12 3 2 8" xfId="5593" xr:uid="{00000000-0005-0000-0000-0000582B0000}"/>
    <cellStyle name="Standard 12 3 2 8 2" xfId="11243" xr:uid="{00000000-0005-0000-0000-0000592B0000}"/>
    <cellStyle name="Standard 12 3 2 8 2 2" xfId="22539" xr:uid="{00000000-0005-0000-0000-00005A2B0000}"/>
    <cellStyle name="Standard 12 3 2 8 2 2 2" xfId="56427" xr:uid="{00000000-0005-0000-0000-00005B2B0000}"/>
    <cellStyle name="Standard 12 3 2 8 2 3" xfId="45131" xr:uid="{00000000-0005-0000-0000-00005C2B0000}"/>
    <cellStyle name="Standard 12 3 2 8 2 4" xfId="33835" xr:uid="{00000000-0005-0000-0000-00005D2B0000}"/>
    <cellStyle name="Standard 12 3 2 8 3" xfId="16891" xr:uid="{00000000-0005-0000-0000-00005E2B0000}"/>
    <cellStyle name="Standard 12 3 2 8 3 2" xfId="50779" xr:uid="{00000000-0005-0000-0000-00005F2B0000}"/>
    <cellStyle name="Standard 12 3 2 8 4" xfId="39483" xr:uid="{00000000-0005-0000-0000-0000602B0000}"/>
    <cellStyle name="Standard 12 3 2 8 5" xfId="28187" xr:uid="{00000000-0005-0000-0000-0000612B0000}"/>
    <cellStyle name="Standard 12 3 2 9" xfId="8419" xr:uid="{00000000-0005-0000-0000-0000622B0000}"/>
    <cellStyle name="Standard 12 3 2 9 2" xfId="19715" xr:uid="{00000000-0005-0000-0000-0000632B0000}"/>
    <cellStyle name="Standard 12 3 2 9 2 2" xfId="53603" xr:uid="{00000000-0005-0000-0000-0000642B0000}"/>
    <cellStyle name="Standard 12 3 2 9 3" xfId="42307" xr:uid="{00000000-0005-0000-0000-0000652B0000}"/>
    <cellStyle name="Standard 12 3 2 9 4" xfId="31011" xr:uid="{00000000-0005-0000-0000-0000662B0000}"/>
    <cellStyle name="Standard 12 3 3" xfId="1632" xr:uid="{00000000-0005-0000-0000-0000672B0000}"/>
    <cellStyle name="Standard 12 3 3 10" xfId="36748" xr:uid="{00000000-0005-0000-0000-0000682B0000}"/>
    <cellStyle name="Standard 12 3 3 11" xfId="25452" xr:uid="{00000000-0005-0000-0000-0000692B0000}"/>
    <cellStyle name="Standard 12 3 3 2" xfId="2798" xr:uid="{00000000-0005-0000-0000-00006A2B0000}"/>
    <cellStyle name="Standard 12 3 3 2 2" xfId="3300" xr:uid="{00000000-0005-0000-0000-00006B2B0000}"/>
    <cellStyle name="Standard 12 3 3 2 2 2" xfId="5083" xr:uid="{00000000-0005-0000-0000-00006C2B0000}"/>
    <cellStyle name="Standard 12 3 3 2 2 2 2" xfId="7909" xr:uid="{00000000-0005-0000-0000-00006D2B0000}"/>
    <cellStyle name="Standard 12 3 3 2 2 2 2 2" xfId="13558" xr:uid="{00000000-0005-0000-0000-00006E2B0000}"/>
    <cellStyle name="Standard 12 3 3 2 2 2 2 2 2" xfId="24854" xr:uid="{00000000-0005-0000-0000-00006F2B0000}"/>
    <cellStyle name="Standard 12 3 3 2 2 2 2 2 2 2" xfId="58742" xr:uid="{00000000-0005-0000-0000-0000702B0000}"/>
    <cellStyle name="Standard 12 3 3 2 2 2 2 2 3" xfId="47446" xr:uid="{00000000-0005-0000-0000-0000712B0000}"/>
    <cellStyle name="Standard 12 3 3 2 2 2 2 2 4" xfId="36150" xr:uid="{00000000-0005-0000-0000-0000722B0000}"/>
    <cellStyle name="Standard 12 3 3 2 2 2 2 3" xfId="19206" xr:uid="{00000000-0005-0000-0000-0000732B0000}"/>
    <cellStyle name="Standard 12 3 3 2 2 2 2 3 2" xfId="53094" xr:uid="{00000000-0005-0000-0000-0000742B0000}"/>
    <cellStyle name="Standard 12 3 3 2 2 2 2 4" xfId="41798" xr:uid="{00000000-0005-0000-0000-0000752B0000}"/>
    <cellStyle name="Standard 12 3 3 2 2 2 2 5" xfId="30502" xr:uid="{00000000-0005-0000-0000-0000762B0000}"/>
    <cellStyle name="Standard 12 3 3 2 2 2 3" xfId="10734" xr:uid="{00000000-0005-0000-0000-0000772B0000}"/>
    <cellStyle name="Standard 12 3 3 2 2 2 3 2" xfId="22030" xr:uid="{00000000-0005-0000-0000-0000782B0000}"/>
    <cellStyle name="Standard 12 3 3 2 2 2 3 2 2" xfId="55918" xr:uid="{00000000-0005-0000-0000-0000792B0000}"/>
    <cellStyle name="Standard 12 3 3 2 2 2 3 3" xfId="44622" xr:uid="{00000000-0005-0000-0000-00007A2B0000}"/>
    <cellStyle name="Standard 12 3 3 2 2 2 3 4" xfId="33326" xr:uid="{00000000-0005-0000-0000-00007B2B0000}"/>
    <cellStyle name="Standard 12 3 3 2 2 2 4" xfId="16382" xr:uid="{00000000-0005-0000-0000-00007C2B0000}"/>
    <cellStyle name="Standard 12 3 3 2 2 2 4 2" xfId="50270" xr:uid="{00000000-0005-0000-0000-00007D2B0000}"/>
    <cellStyle name="Standard 12 3 3 2 2 2 5" xfId="38974" xr:uid="{00000000-0005-0000-0000-00007E2B0000}"/>
    <cellStyle name="Standard 12 3 3 2 2 2 6" xfId="27678" xr:uid="{00000000-0005-0000-0000-00007F2B0000}"/>
    <cellStyle name="Standard 12 3 3 2 2 3" xfId="6428" xr:uid="{00000000-0005-0000-0000-0000802B0000}"/>
    <cellStyle name="Standard 12 3 3 2 2 3 2" xfId="12078" xr:uid="{00000000-0005-0000-0000-0000812B0000}"/>
    <cellStyle name="Standard 12 3 3 2 2 3 2 2" xfId="23374" xr:uid="{00000000-0005-0000-0000-0000822B0000}"/>
    <cellStyle name="Standard 12 3 3 2 2 3 2 2 2" xfId="57262" xr:uid="{00000000-0005-0000-0000-0000832B0000}"/>
    <cellStyle name="Standard 12 3 3 2 2 3 2 3" xfId="45966" xr:uid="{00000000-0005-0000-0000-0000842B0000}"/>
    <cellStyle name="Standard 12 3 3 2 2 3 2 4" xfId="34670" xr:uid="{00000000-0005-0000-0000-0000852B0000}"/>
    <cellStyle name="Standard 12 3 3 2 2 3 3" xfId="17726" xr:uid="{00000000-0005-0000-0000-0000862B0000}"/>
    <cellStyle name="Standard 12 3 3 2 2 3 3 2" xfId="51614" xr:uid="{00000000-0005-0000-0000-0000872B0000}"/>
    <cellStyle name="Standard 12 3 3 2 2 3 4" xfId="40318" xr:uid="{00000000-0005-0000-0000-0000882B0000}"/>
    <cellStyle name="Standard 12 3 3 2 2 3 5" xfId="29022" xr:uid="{00000000-0005-0000-0000-0000892B0000}"/>
    <cellStyle name="Standard 12 3 3 2 2 4" xfId="9254" xr:uid="{00000000-0005-0000-0000-00008A2B0000}"/>
    <cellStyle name="Standard 12 3 3 2 2 4 2" xfId="20550" xr:uid="{00000000-0005-0000-0000-00008B2B0000}"/>
    <cellStyle name="Standard 12 3 3 2 2 4 2 2" xfId="54438" xr:uid="{00000000-0005-0000-0000-00008C2B0000}"/>
    <cellStyle name="Standard 12 3 3 2 2 4 3" xfId="43142" xr:uid="{00000000-0005-0000-0000-00008D2B0000}"/>
    <cellStyle name="Standard 12 3 3 2 2 4 4" xfId="31846" xr:uid="{00000000-0005-0000-0000-00008E2B0000}"/>
    <cellStyle name="Standard 12 3 3 2 2 5" xfId="14902" xr:uid="{00000000-0005-0000-0000-00008F2B0000}"/>
    <cellStyle name="Standard 12 3 3 2 2 5 2" xfId="48790" xr:uid="{00000000-0005-0000-0000-0000902B0000}"/>
    <cellStyle name="Standard 12 3 3 2 2 6" xfId="37494" xr:uid="{00000000-0005-0000-0000-0000912B0000}"/>
    <cellStyle name="Standard 12 3 3 2 2 7" xfId="26198" xr:uid="{00000000-0005-0000-0000-0000922B0000}"/>
    <cellStyle name="Standard 12 3 3 2 3" xfId="4286" xr:uid="{00000000-0005-0000-0000-0000932B0000}"/>
    <cellStyle name="Standard 12 3 3 2 3 2" xfId="7175" xr:uid="{00000000-0005-0000-0000-0000942B0000}"/>
    <cellStyle name="Standard 12 3 3 2 3 2 2" xfId="12824" xr:uid="{00000000-0005-0000-0000-0000952B0000}"/>
    <cellStyle name="Standard 12 3 3 2 3 2 2 2" xfId="24120" xr:uid="{00000000-0005-0000-0000-0000962B0000}"/>
    <cellStyle name="Standard 12 3 3 2 3 2 2 2 2" xfId="58008" xr:uid="{00000000-0005-0000-0000-0000972B0000}"/>
    <cellStyle name="Standard 12 3 3 2 3 2 2 3" xfId="46712" xr:uid="{00000000-0005-0000-0000-0000982B0000}"/>
    <cellStyle name="Standard 12 3 3 2 3 2 2 4" xfId="35416" xr:uid="{00000000-0005-0000-0000-0000992B0000}"/>
    <cellStyle name="Standard 12 3 3 2 3 2 3" xfId="18472" xr:uid="{00000000-0005-0000-0000-00009A2B0000}"/>
    <cellStyle name="Standard 12 3 3 2 3 2 3 2" xfId="52360" xr:uid="{00000000-0005-0000-0000-00009B2B0000}"/>
    <cellStyle name="Standard 12 3 3 2 3 2 4" xfId="41064" xr:uid="{00000000-0005-0000-0000-00009C2B0000}"/>
    <cellStyle name="Standard 12 3 3 2 3 2 5" xfId="29768" xr:uid="{00000000-0005-0000-0000-00009D2B0000}"/>
    <cellStyle name="Standard 12 3 3 2 3 3" xfId="10000" xr:uid="{00000000-0005-0000-0000-00009E2B0000}"/>
    <cellStyle name="Standard 12 3 3 2 3 3 2" xfId="21296" xr:uid="{00000000-0005-0000-0000-00009F2B0000}"/>
    <cellStyle name="Standard 12 3 3 2 3 3 2 2" xfId="55184" xr:uid="{00000000-0005-0000-0000-0000A02B0000}"/>
    <cellStyle name="Standard 12 3 3 2 3 3 3" xfId="43888" xr:uid="{00000000-0005-0000-0000-0000A12B0000}"/>
    <cellStyle name="Standard 12 3 3 2 3 3 4" xfId="32592" xr:uid="{00000000-0005-0000-0000-0000A22B0000}"/>
    <cellStyle name="Standard 12 3 3 2 3 4" xfId="15648" xr:uid="{00000000-0005-0000-0000-0000A32B0000}"/>
    <cellStyle name="Standard 12 3 3 2 3 4 2" xfId="49536" xr:uid="{00000000-0005-0000-0000-0000A42B0000}"/>
    <cellStyle name="Standard 12 3 3 2 3 5" xfId="38240" xr:uid="{00000000-0005-0000-0000-0000A52B0000}"/>
    <cellStyle name="Standard 12 3 3 2 3 6" xfId="26944" xr:uid="{00000000-0005-0000-0000-0000A62B0000}"/>
    <cellStyle name="Standard 12 3 3 2 4" xfId="5928" xr:uid="{00000000-0005-0000-0000-0000A72B0000}"/>
    <cellStyle name="Standard 12 3 3 2 4 2" xfId="11578" xr:uid="{00000000-0005-0000-0000-0000A82B0000}"/>
    <cellStyle name="Standard 12 3 3 2 4 2 2" xfId="22874" xr:uid="{00000000-0005-0000-0000-0000A92B0000}"/>
    <cellStyle name="Standard 12 3 3 2 4 2 2 2" xfId="56762" xr:uid="{00000000-0005-0000-0000-0000AA2B0000}"/>
    <cellStyle name="Standard 12 3 3 2 4 2 3" xfId="45466" xr:uid="{00000000-0005-0000-0000-0000AB2B0000}"/>
    <cellStyle name="Standard 12 3 3 2 4 2 4" xfId="34170" xr:uid="{00000000-0005-0000-0000-0000AC2B0000}"/>
    <cellStyle name="Standard 12 3 3 2 4 3" xfId="17226" xr:uid="{00000000-0005-0000-0000-0000AD2B0000}"/>
    <cellStyle name="Standard 12 3 3 2 4 3 2" xfId="51114" xr:uid="{00000000-0005-0000-0000-0000AE2B0000}"/>
    <cellStyle name="Standard 12 3 3 2 4 4" xfId="39818" xr:uid="{00000000-0005-0000-0000-0000AF2B0000}"/>
    <cellStyle name="Standard 12 3 3 2 4 5" xfId="28522" xr:uid="{00000000-0005-0000-0000-0000B02B0000}"/>
    <cellStyle name="Standard 12 3 3 2 5" xfId="8754" xr:uid="{00000000-0005-0000-0000-0000B12B0000}"/>
    <cellStyle name="Standard 12 3 3 2 5 2" xfId="20050" xr:uid="{00000000-0005-0000-0000-0000B22B0000}"/>
    <cellStyle name="Standard 12 3 3 2 5 2 2" xfId="53938" xr:uid="{00000000-0005-0000-0000-0000B32B0000}"/>
    <cellStyle name="Standard 12 3 3 2 5 3" xfId="42642" xr:uid="{00000000-0005-0000-0000-0000B42B0000}"/>
    <cellStyle name="Standard 12 3 3 2 5 4" xfId="31346" xr:uid="{00000000-0005-0000-0000-0000B52B0000}"/>
    <cellStyle name="Standard 12 3 3 2 6" xfId="14402" xr:uid="{00000000-0005-0000-0000-0000B62B0000}"/>
    <cellStyle name="Standard 12 3 3 2 6 2" xfId="48290" xr:uid="{00000000-0005-0000-0000-0000B72B0000}"/>
    <cellStyle name="Standard 12 3 3 2 7" xfId="36994" xr:uid="{00000000-0005-0000-0000-0000B82B0000}"/>
    <cellStyle name="Standard 12 3 3 2 8" xfId="25698" xr:uid="{00000000-0005-0000-0000-0000B92B0000}"/>
    <cellStyle name="Standard 12 3 3 3" xfId="3054" xr:uid="{00000000-0005-0000-0000-0000BA2B0000}"/>
    <cellStyle name="Standard 12 3 3 3 2" xfId="5082" xr:uid="{00000000-0005-0000-0000-0000BB2B0000}"/>
    <cellStyle name="Standard 12 3 3 3 2 2" xfId="7908" xr:uid="{00000000-0005-0000-0000-0000BC2B0000}"/>
    <cellStyle name="Standard 12 3 3 3 2 2 2" xfId="13557" xr:uid="{00000000-0005-0000-0000-0000BD2B0000}"/>
    <cellStyle name="Standard 12 3 3 3 2 2 2 2" xfId="24853" xr:uid="{00000000-0005-0000-0000-0000BE2B0000}"/>
    <cellStyle name="Standard 12 3 3 3 2 2 2 2 2" xfId="58741" xr:uid="{00000000-0005-0000-0000-0000BF2B0000}"/>
    <cellStyle name="Standard 12 3 3 3 2 2 2 3" xfId="47445" xr:uid="{00000000-0005-0000-0000-0000C02B0000}"/>
    <cellStyle name="Standard 12 3 3 3 2 2 2 4" xfId="36149" xr:uid="{00000000-0005-0000-0000-0000C12B0000}"/>
    <cellStyle name="Standard 12 3 3 3 2 2 3" xfId="19205" xr:uid="{00000000-0005-0000-0000-0000C22B0000}"/>
    <cellStyle name="Standard 12 3 3 3 2 2 3 2" xfId="53093" xr:uid="{00000000-0005-0000-0000-0000C32B0000}"/>
    <cellStyle name="Standard 12 3 3 3 2 2 4" xfId="41797" xr:uid="{00000000-0005-0000-0000-0000C42B0000}"/>
    <cellStyle name="Standard 12 3 3 3 2 2 5" xfId="30501" xr:uid="{00000000-0005-0000-0000-0000C52B0000}"/>
    <cellStyle name="Standard 12 3 3 3 2 3" xfId="10733" xr:uid="{00000000-0005-0000-0000-0000C62B0000}"/>
    <cellStyle name="Standard 12 3 3 3 2 3 2" xfId="22029" xr:uid="{00000000-0005-0000-0000-0000C72B0000}"/>
    <cellStyle name="Standard 12 3 3 3 2 3 2 2" xfId="55917" xr:uid="{00000000-0005-0000-0000-0000C82B0000}"/>
    <cellStyle name="Standard 12 3 3 3 2 3 3" xfId="44621" xr:uid="{00000000-0005-0000-0000-0000C92B0000}"/>
    <cellStyle name="Standard 12 3 3 3 2 3 4" xfId="33325" xr:uid="{00000000-0005-0000-0000-0000CA2B0000}"/>
    <cellStyle name="Standard 12 3 3 3 2 4" xfId="16381" xr:uid="{00000000-0005-0000-0000-0000CB2B0000}"/>
    <cellStyle name="Standard 12 3 3 3 2 4 2" xfId="50269" xr:uid="{00000000-0005-0000-0000-0000CC2B0000}"/>
    <cellStyle name="Standard 12 3 3 3 2 5" xfId="38973" xr:uid="{00000000-0005-0000-0000-0000CD2B0000}"/>
    <cellStyle name="Standard 12 3 3 3 2 6" xfId="27677" xr:uid="{00000000-0005-0000-0000-0000CE2B0000}"/>
    <cellStyle name="Standard 12 3 3 3 3" xfId="4285" xr:uid="{00000000-0005-0000-0000-0000CF2B0000}"/>
    <cellStyle name="Standard 12 3 3 3 3 2" xfId="7174" xr:uid="{00000000-0005-0000-0000-0000D02B0000}"/>
    <cellStyle name="Standard 12 3 3 3 3 2 2" xfId="12823" xr:uid="{00000000-0005-0000-0000-0000D12B0000}"/>
    <cellStyle name="Standard 12 3 3 3 3 2 2 2" xfId="24119" xr:uid="{00000000-0005-0000-0000-0000D22B0000}"/>
    <cellStyle name="Standard 12 3 3 3 3 2 2 2 2" xfId="58007" xr:uid="{00000000-0005-0000-0000-0000D32B0000}"/>
    <cellStyle name="Standard 12 3 3 3 3 2 2 3" xfId="46711" xr:uid="{00000000-0005-0000-0000-0000D42B0000}"/>
    <cellStyle name="Standard 12 3 3 3 3 2 2 4" xfId="35415" xr:uid="{00000000-0005-0000-0000-0000D52B0000}"/>
    <cellStyle name="Standard 12 3 3 3 3 2 3" xfId="18471" xr:uid="{00000000-0005-0000-0000-0000D62B0000}"/>
    <cellStyle name="Standard 12 3 3 3 3 2 3 2" xfId="52359" xr:uid="{00000000-0005-0000-0000-0000D72B0000}"/>
    <cellStyle name="Standard 12 3 3 3 3 2 4" xfId="41063" xr:uid="{00000000-0005-0000-0000-0000D82B0000}"/>
    <cellStyle name="Standard 12 3 3 3 3 2 5" xfId="29767" xr:uid="{00000000-0005-0000-0000-0000D92B0000}"/>
    <cellStyle name="Standard 12 3 3 3 3 3" xfId="9999" xr:uid="{00000000-0005-0000-0000-0000DA2B0000}"/>
    <cellStyle name="Standard 12 3 3 3 3 3 2" xfId="21295" xr:uid="{00000000-0005-0000-0000-0000DB2B0000}"/>
    <cellStyle name="Standard 12 3 3 3 3 3 2 2" xfId="55183" xr:uid="{00000000-0005-0000-0000-0000DC2B0000}"/>
    <cellStyle name="Standard 12 3 3 3 3 3 3" xfId="43887" xr:uid="{00000000-0005-0000-0000-0000DD2B0000}"/>
    <cellStyle name="Standard 12 3 3 3 3 3 4" xfId="32591" xr:uid="{00000000-0005-0000-0000-0000DE2B0000}"/>
    <cellStyle name="Standard 12 3 3 3 3 4" xfId="15647" xr:uid="{00000000-0005-0000-0000-0000DF2B0000}"/>
    <cellStyle name="Standard 12 3 3 3 3 4 2" xfId="49535" xr:uid="{00000000-0005-0000-0000-0000E02B0000}"/>
    <cellStyle name="Standard 12 3 3 3 3 5" xfId="38239" xr:uid="{00000000-0005-0000-0000-0000E12B0000}"/>
    <cellStyle name="Standard 12 3 3 3 3 6" xfId="26943" xr:uid="{00000000-0005-0000-0000-0000E22B0000}"/>
    <cellStyle name="Standard 12 3 3 3 4" xfId="6182" xr:uid="{00000000-0005-0000-0000-0000E32B0000}"/>
    <cellStyle name="Standard 12 3 3 3 4 2" xfId="11832" xr:uid="{00000000-0005-0000-0000-0000E42B0000}"/>
    <cellStyle name="Standard 12 3 3 3 4 2 2" xfId="23128" xr:uid="{00000000-0005-0000-0000-0000E52B0000}"/>
    <cellStyle name="Standard 12 3 3 3 4 2 2 2" xfId="57016" xr:uid="{00000000-0005-0000-0000-0000E62B0000}"/>
    <cellStyle name="Standard 12 3 3 3 4 2 3" xfId="45720" xr:uid="{00000000-0005-0000-0000-0000E72B0000}"/>
    <cellStyle name="Standard 12 3 3 3 4 2 4" xfId="34424" xr:uid="{00000000-0005-0000-0000-0000E82B0000}"/>
    <cellStyle name="Standard 12 3 3 3 4 3" xfId="17480" xr:uid="{00000000-0005-0000-0000-0000E92B0000}"/>
    <cellStyle name="Standard 12 3 3 3 4 3 2" xfId="51368" xr:uid="{00000000-0005-0000-0000-0000EA2B0000}"/>
    <cellStyle name="Standard 12 3 3 3 4 4" xfId="40072" xr:uid="{00000000-0005-0000-0000-0000EB2B0000}"/>
    <cellStyle name="Standard 12 3 3 3 4 5" xfId="28776" xr:uid="{00000000-0005-0000-0000-0000EC2B0000}"/>
    <cellStyle name="Standard 12 3 3 3 5" xfId="9008" xr:uid="{00000000-0005-0000-0000-0000ED2B0000}"/>
    <cellStyle name="Standard 12 3 3 3 5 2" xfId="20304" xr:uid="{00000000-0005-0000-0000-0000EE2B0000}"/>
    <cellStyle name="Standard 12 3 3 3 5 2 2" xfId="54192" xr:uid="{00000000-0005-0000-0000-0000EF2B0000}"/>
    <cellStyle name="Standard 12 3 3 3 5 3" xfId="42896" xr:uid="{00000000-0005-0000-0000-0000F02B0000}"/>
    <cellStyle name="Standard 12 3 3 3 5 4" xfId="31600" xr:uid="{00000000-0005-0000-0000-0000F12B0000}"/>
    <cellStyle name="Standard 12 3 3 3 6" xfId="14656" xr:uid="{00000000-0005-0000-0000-0000F22B0000}"/>
    <cellStyle name="Standard 12 3 3 3 6 2" xfId="48544" xr:uid="{00000000-0005-0000-0000-0000F32B0000}"/>
    <cellStyle name="Standard 12 3 3 3 7" xfId="37248" xr:uid="{00000000-0005-0000-0000-0000F42B0000}"/>
    <cellStyle name="Standard 12 3 3 3 8" xfId="25952" xr:uid="{00000000-0005-0000-0000-0000F52B0000}"/>
    <cellStyle name="Standard 12 3 3 4" xfId="3912" xr:uid="{00000000-0005-0000-0000-0000F62B0000}"/>
    <cellStyle name="Standard 12 3 3 4 2" xfId="7023" xr:uid="{00000000-0005-0000-0000-0000F72B0000}"/>
    <cellStyle name="Standard 12 3 3 4 2 2" xfId="12672" xr:uid="{00000000-0005-0000-0000-0000F82B0000}"/>
    <cellStyle name="Standard 12 3 3 4 2 2 2" xfId="23968" xr:uid="{00000000-0005-0000-0000-0000F92B0000}"/>
    <cellStyle name="Standard 12 3 3 4 2 2 2 2" xfId="57856" xr:uid="{00000000-0005-0000-0000-0000FA2B0000}"/>
    <cellStyle name="Standard 12 3 3 4 2 2 3" xfId="46560" xr:uid="{00000000-0005-0000-0000-0000FB2B0000}"/>
    <cellStyle name="Standard 12 3 3 4 2 2 4" xfId="35264" xr:uid="{00000000-0005-0000-0000-0000FC2B0000}"/>
    <cellStyle name="Standard 12 3 3 4 2 3" xfId="18320" xr:uid="{00000000-0005-0000-0000-0000FD2B0000}"/>
    <cellStyle name="Standard 12 3 3 4 2 3 2" xfId="52208" xr:uid="{00000000-0005-0000-0000-0000FE2B0000}"/>
    <cellStyle name="Standard 12 3 3 4 2 4" xfId="40912" xr:uid="{00000000-0005-0000-0000-0000FF2B0000}"/>
    <cellStyle name="Standard 12 3 3 4 2 5" xfId="29616" xr:uid="{00000000-0005-0000-0000-0000002C0000}"/>
    <cellStyle name="Standard 12 3 3 4 3" xfId="9848" xr:uid="{00000000-0005-0000-0000-0000012C0000}"/>
    <cellStyle name="Standard 12 3 3 4 3 2" xfId="21144" xr:uid="{00000000-0005-0000-0000-0000022C0000}"/>
    <cellStyle name="Standard 12 3 3 4 3 2 2" xfId="55032" xr:uid="{00000000-0005-0000-0000-0000032C0000}"/>
    <cellStyle name="Standard 12 3 3 4 3 3" xfId="43736" xr:uid="{00000000-0005-0000-0000-0000042C0000}"/>
    <cellStyle name="Standard 12 3 3 4 3 4" xfId="32440" xr:uid="{00000000-0005-0000-0000-0000052C0000}"/>
    <cellStyle name="Standard 12 3 3 4 4" xfId="15496" xr:uid="{00000000-0005-0000-0000-0000062C0000}"/>
    <cellStyle name="Standard 12 3 3 4 4 2" xfId="49384" xr:uid="{00000000-0005-0000-0000-0000072C0000}"/>
    <cellStyle name="Standard 12 3 3 4 5" xfId="38088" xr:uid="{00000000-0005-0000-0000-0000082C0000}"/>
    <cellStyle name="Standard 12 3 3 4 6" xfId="26792" xr:uid="{00000000-0005-0000-0000-0000092C0000}"/>
    <cellStyle name="Standard 12 3 3 5" xfId="4970" xr:uid="{00000000-0005-0000-0000-00000A2C0000}"/>
    <cellStyle name="Standard 12 3 3 5 2" xfId="7796" xr:uid="{00000000-0005-0000-0000-00000B2C0000}"/>
    <cellStyle name="Standard 12 3 3 5 2 2" xfId="13445" xr:uid="{00000000-0005-0000-0000-00000C2C0000}"/>
    <cellStyle name="Standard 12 3 3 5 2 2 2" xfId="24741" xr:uid="{00000000-0005-0000-0000-00000D2C0000}"/>
    <cellStyle name="Standard 12 3 3 5 2 2 2 2" xfId="58629" xr:uid="{00000000-0005-0000-0000-00000E2C0000}"/>
    <cellStyle name="Standard 12 3 3 5 2 2 3" xfId="47333" xr:uid="{00000000-0005-0000-0000-00000F2C0000}"/>
    <cellStyle name="Standard 12 3 3 5 2 2 4" xfId="36037" xr:uid="{00000000-0005-0000-0000-0000102C0000}"/>
    <cellStyle name="Standard 12 3 3 5 2 3" xfId="19093" xr:uid="{00000000-0005-0000-0000-0000112C0000}"/>
    <cellStyle name="Standard 12 3 3 5 2 3 2" xfId="52981" xr:uid="{00000000-0005-0000-0000-0000122C0000}"/>
    <cellStyle name="Standard 12 3 3 5 2 4" xfId="41685" xr:uid="{00000000-0005-0000-0000-0000132C0000}"/>
    <cellStyle name="Standard 12 3 3 5 2 5" xfId="30389" xr:uid="{00000000-0005-0000-0000-0000142C0000}"/>
    <cellStyle name="Standard 12 3 3 5 3" xfId="10621" xr:uid="{00000000-0005-0000-0000-0000152C0000}"/>
    <cellStyle name="Standard 12 3 3 5 3 2" xfId="21917" xr:uid="{00000000-0005-0000-0000-0000162C0000}"/>
    <cellStyle name="Standard 12 3 3 5 3 2 2" xfId="55805" xr:uid="{00000000-0005-0000-0000-0000172C0000}"/>
    <cellStyle name="Standard 12 3 3 5 3 3" xfId="44509" xr:uid="{00000000-0005-0000-0000-0000182C0000}"/>
    <cellStyle name="Standard 12 3 3 5 3 4" xfId="33213" xr:uid="{00000000-0005-0000-0000-0000192C0000}"/>
    <cellStyle name="Standard 12 3 3 5 4" xfId="16269" xr:uid="{00000000-0005-0000-0000-00001A2C0000}"/>
    <cellStyle name="Standard 12 3 3 5 4 2" xfId="50157" xr:uid="{00000000-0005-0000-0000-00001B2C0000}"/>
    <cellStyle name="Standard 12 3 3 5 5" xfId="38861" xr:uid="{00000000-0005-0000-0000-00001C2C0000}"/>
    <cellStyle name="Standard 12 3 3 5 6" xfId="27565" xr:uid="{00000000-0005-0000-0000-00001D2C0000}"/>
    <cellStyle name="Standard 12 3 3 6" xfId="3620" xr:uid="{00000000-0005-0000-0000-00001E2C0000}"/>
    <cellStyle name="Standard 12 3 3 6 2" xfId="6733" xr:uid="{00000000-0005-0000-0000-00001F2C0000}"/>
    <cellStyle name="Standard 12 3 3 6 2 2" xfId="12382" xr:uid="{00000000-0005-0000-0000-0000202C0000}"/>
    <cellStyle name="Standard 12 3 3 6 2 2 2" xfId="23678" xr:uid="{00000000-0005-0000-0000-0000212C0000}"/>
    <cellStyle name="Standard 12 3 3 6 2 2 2 2" xfId="57566" xr:uid="{00000000-0005-0000-0000-0000222C0000}"/>
    <cellStyle name="Standard 12 3 3 6 2 2 3" xfId="46270" xr:uid="{00000000-0005-0000-0000-0000232C0000}"/>
    <cellStyle name="Standard 12 3 3 6 2 2 4" xfId="34974" xr:uid="{00000000-0005-0000-0000-0000242C0000}"/>
    <cellStyle name="Standard 12 3 3 6 2 3" xfId="18030" xr:uid="{00000000-0005-0000-0000-0000252C0000}"/>
    <cellStyle name="Standard 12 3 3 6 2 3 2" xfId="51918" xr:uid="{00000000-0005-0000-0000-0000262C0000}"/>
    <cellStyle name="Standard 12 3 3 6 2 4" xfId="40622" xr:uid="{00000000-0005-0000-0000-0000272C0000}"/>
    <cellStyle name="Standard 12 3 3 6 2 5" xfId="29326" xr:uid="{00000000-0005-0000-0000-0000282C0000}"/>
    <cellStyle name="Standard 12 3 3 6 3" xfId="9558" xr:uid="{00000000-0005-0000-0000-0000292C0000}"/>
    <cellStyle name="Standard 12 3 3 6 3 2" xfId="20854" xr:uid="{00000000-0005-0000-0000-00002A2C0000}"/>
    <cellStyle name="Standard 12 3 3 6 3 2 2" xfId="54742" xr:uid="{00000000-0005-0000-0000-00002B2C0000}"/>
    <cellStyle name="Standard 12 3 3 6 3 3" xfId="43446" xr:uid="{00000000-0005-0000-0000-00002C2C0000}"/>
    <cellStyle name="Standard 12 3 3 6 3 4" xfId="32150" xr:uid="{00000000-0005-0000-0000-00002D2C0000}"/>
    <cellStyle name="Standard 12 3 3 6 4" xfId="15206" xr:uid="{00000000-0005-0000-0000-00002E2C0000}"/>
    <cellStyle name="Standard 12 3 3 6 4 2" xfId="49094" xr:uid="{00000000-0005-0000-0000-00002F2C0000}"/>
    <cellStyle name="Standard 12 3 3 6 5" xfId="37798" xr:uid="{00000000-0005-0000-0000-0000302C0000}"/>
    <cellStyle name="Standard 12 3 3 6 6" xfId="26502" xr:uid="{00000000-0005-0000-0000-0000312C0000}"/>
    <cellStyle name="Standard 12 3 3 7" xfId="5682" xr:uid="{00000000-0005-0000-0000-0000322C0000}"/>
    <cellStyle name="Standard 12 3 3 7 2" xfId="11332" xr:uid="{00000000-0005-0000-0000-0000332C0000}"/>
    <cellStyle name="Standard 12 3 3 7 2 2" xfId="22628" xr:uid="{00000000-0005-0000-0000-0000342C0000}"/>
    <cellStyle name="Standard 12 3 3 7 2 2 2" xfId="56516" xr:uid="{00000000-0005-0000-0000-0000352C0000}"/>
    <cellStyle name="Standard 12 3 3 7 2 3" xfId="45220" xr:uid="{00000000-0005-0000-0000-0000362C0000}"/>
    <cellStyle name="Standard 12 3 3 7 2 4" xfId="33924" xr:uid="{00000000-0005-0000-0000-0000372C0000}"/>
    <cellStyle name="Standard 12 3 3 7 3" xfId="16980" xr:uid="{00000000-0005-0000-0000-0000382C0000}"/>
    <cellStyle name="Standard 12 3 3 7 3 2" xfId="50868" xr:uid="{00000000-0005-0000-0000-0000392C0000}"/>
    <cellStyle name="Standard 12 3 3 7 4" xfId="39572" xr:uid="{00000000-0005-0000-0000-00003A2C0000}"/>
    <cellStyle name="Standard 12 3 3 7 5" xfId="28276" xr:uid="{00000000-0005-0000-0000-00003B2C0000}"/>
    <cellStyle name="Standard 12 3 3 8" xfId="8508" xr:uid="{00000000-0005-0000-0000-00003C2C0000}"/>
    <cellStyle name="Standard 12 3 3 8 2" xfId="19804" xr:uid="{00000000-0005-0000-0000-00003D2C0000}"/>
    <cellStyle name="Standard 12 3 3 8 2 2" xfId="53692" xr:uid="{00000000-0005-0000-0000-00003E2C0000}"/>
    <cellStyle name="Standard 12 3 3 8 3" xfId="42396" xr:uid="{00000000-0005-0000-0000-00003F2C0000}"/>
    <cellStyle name="Standard 12 3 3 8 4" xfId="31100" xr:uid="{00000000-0005-0000-0000-0000402C0000}"/>
    <cellStyle name="Standard 12 3 3 9" xfId="14156" xr:uid="{00000000-0005-0000-0000-0000412C0000}"/>
    <cellStyle name="Standard 12 3 3 9 2" xfId="48044" xr:uid="{00000000-0005-0000-0000-0000422C0000}"/>
    <cellStyle name="Standard 12 3 4" xfId="2666" xr:uid="{00000000-0005-0000-0000-0000432C0000}"/>
    <cellStyle name="Standard 12 3 4 10" xfId="25566" xr:uid="{00000000-0005-0000-0000-0000442C0000}"/>
    <cellStyle name="Standard 12 3 4 2" xfId="3168" xr:uid="{00000000-0005-0000-0000-0000452C0000}"/>
    <cellStyle name="Standard 12 3 4 2 2" xfId="5084" xr:uid="{00000000-0005-0000-0000-0000462C0000}"/>
    <cellStyle name="Standard 12 3 4 2 2 2" xfId="7910" xr:uid="{00000000-0005-0000-0000-0000472C0000}"/>
    <cellStyle name="Standard 12 3 4 2 2 2 2" xfId="13559" xr:uid="{00000000-0005-0000-0000-0000482C0000}"/>
    <cellStyle name="Standard 12 3 4 2 2 2 2 2" xfId="24855" xr:uid="{00000000-0005-0000-0000-0000492C0000}"/>
    <cellStyle name="Standard 12 3 4 2 2 2 2 2 2" xfId="58743" xr:uid="{00000000-0005-0000-0000-00004A2C0000}"/>
    <cellStyle name="Standard 12 3 4 2 2 2 2 3" xfId="47447" xr:uid="{00000000-0005-0000-0000-00004B2C0000}"/>
    <cellStyle name="Standard 12 3 4 2 2 2 2 4" xfId="36151" xr:uid="{00000000-0005-0000-0000-00004C2C0000}"/>
    <cellStyle name="Standard 12 3 4 2 2 2 3" xfId="19207" xr:uid="{00000000-0005-0000-0000-00004D2C0000}"/>
    <cellStyle name="Standard 12 3 4 2 2 2 3 2" xfId="53095" xr:uid="{00000000-0005-0000-0000-00004E2C0000}"/>
    <cellStyle name="Standard 12 3 4 2 2 2 4" xfId="41799" xr:uid="{00000000-0005-0000-0000-00004F2C0000}"/>
    <cellStyle name="Standard 12 3 4 2 2 2 5" xfId="30503" xr:uid="{00000000-0005-0000-0000-0000502C0000}"/>
    <cellStyle name="Standard 12 3 4 2 2 3" xfId="10735" xr:uid="{00000000-0005-0000-0000-0000512C0000}"/>
    <cellStyle name="Standard 12 3 4 2 2 3 2" xfId="22031" xr:uid="{00000000-0005-0000-0000-0000522C0000}"/>
    <cellStyle name="Standard 12 3 4 2 2 3 2 2" xfId="55919" xr:uid="{00000000-0005-0000-0000-0000532C0000}"/>
    <cellStyle name="Standard 12 3 4 2 2 3 3" xfId="44623" xr:uid="{00000000-0005-0000-0000-0000542C0000}"/>
    <cellStyle name="Standard 12 3 4 2 2 3 4" xfId="33327" xr:uid="{00000000-0005-0000-0000-0000552C0000}"/>
    <cellStyle name="Standard 12 3 4 2 2 4" xfId="16383" xr:uid="{00000000-0005-0000-0000-0000562C0000}"/>
    <cellStyle name="Standard 12 3 4 2 2 4 2" xfId="50271" xr:uid="{00000000-0005-0000-0000-0000572C0000}"/>
    <cellStyle name="Standard 12 3 4 2 2 5" xfId="38975" xr:uid="{00000000-0005-0000-0000-0000582C0000}"/>
    <cellStyle name="Standard 12 3 4 2 2 6" xfId="27679" xr:uid="{00000000-0005-0000-0000-0000592C0000}"/>
    <cellStyle name="Standard 12 3 4 2 3" xfId="4287" xr:uid="{00000000-0005-0000-0000-00005A2C0000}"/>
    <cellStyle name="Standard 12 3 4 2 3 2" xfId="7176" xr:uid="{00000000-0005-0000-0000-00005B2C0000}"/>
    <cellStyle name="Standard 12 3 4 2 3 2 2" xfId="12825" xr:uid="{00000000-0005-0000-0000-00005C2C0000}"/>
    <cellStyle name="Standard 12 3 4 2 3 2 2 2" xfId="24121" xr:uid="{00000000-0005-0000-0000-00005D2C0000}"/>
    <cellStyle name="Standard 12 3 4 2 3 2 2 2 2" xfId="58009" xr:uid="{00000000-0005-0000-0000-00005E2C0000}"/>
    <cellStyle name="Standard 12 3 4 2 3 2 2 3" xfId="46713" xr:uid="{00000000-0005-0000-0000-00005F2C0000}"/>
    <cellStyle name="Standard 12 3 4 2 3 2 2 4" xfId="35417" xr:uid="{00000000-0005-0000-0000-0000602C0000}"/>
    <cellStyle name="Standard 12 3 4 2 3 2 3" xfId="18473" xr:uid="{00000000-0005-0000-0000-0000612C0000}"/>
    <cellStyle name="Standard 12 3 4 2 3 2 3 2" xfId="52361" xr:uid="{00000000-0005-0000-0000-0000622C0000}"/>
    <cellStyle name="Standard 12 3 4 2 3 2 4" xfId="41065" xr:uid="{00000000-0005-0000-0000-0000632C0000}"/>
    <cellStyle name="Standard 12 3 4 2 3 2 5" xfId="29769" xr:uid="{00000000-0005-0000-0000-0000642C0000}"/>
    <cellStyle name="Standard 12 3 4 2 3 3" xfId="10001" xr:uid="{00000000-0005-0000-0000-0000652C0000}"/>
    <cellStyle name="Standard 12 3 4 2 3 3 2" xfId="21297" xr:uid="{00000000-0005-0000-0000-0000662C0000}"/>
    <cellStyle name="Standard 12 3 4 2 3 3 2 2" xfId="55185" xr:uid="{00000000-0005-0000-0000-0000672C0000}"/>
    <cellStyle name="Standard 12 3 4 2 3 3 3" xfId="43889" xr:uid="{00000000-0005-0000-0000-0000682C0000}"/>
    <cellStyle name="Standard 12 3 4 2 3 3 4" xfId="32593" xr:uid="{00000000-0005-0000-0000-0000692C0000}"/>
    <cellStyle name="Standard 12 3 4 2 3 4" xfId="15649" xr:uid="{00000000-0005-0000-0000-00006A2C0000}"/>
    <cellStyle name="Standard 12 3 4 2 3 4 2" xfId="49537" xr:uid="{00000000-0005-0000-0000-00006B2C0000}"/>
    <cellStyle name="Standard 12 3 4 2 3 5" xfId="38241" xr:uid="{00000000-0005-0000-0000-00006C2C0000}"/>
    <cellStyle name="Standard 12 3 4 2 3 6" xfId="26945" xr:uid="{00000000-0005-0000-0000-00006D2C0000}"/>
    <cellStyle name="Standard 12 3 4 2 4" xfId="6296" xr:uid="{00000000-0005-0000-0000-00006E2C0000}"/>
    <cellStyle name="Standard 12 3 4 2 4 2" xfId="11946" xr:uid="{00000000-0005-0000-0000-00006F2C0000}"/>
    <cellStyle name="Standard 12 3 4 2 4 2 2" xfId="23242" xr:uid="{00000000-0005-0000-0000-0000702C0000}"/>
    <cellStyle name="Standard 12 3 4 2 4 2 2 2" xfId="57130" xr:uid="{00000000-0005-0000-0000-0000712C0000}"/>
    <cellStyle name="Standard 12 3 4 2 4 2 3" xfId="45834" xr:uid="{00000000-0005-0000-0000-0000722C0000}"/>
    <cellStyle name="Standard 12 3 4 2 4 2 4" xfId="34538" xr:uid="{00000000-0005-0000-0000-0000732C0000}"/>
    <cellStyle name="Standard 12 3 4 2 4 3" xfId="17594" xr:uid="{00000000-0005-0000-0000-0000742C0000}"/>
    <cellStyle name="Standard 12 3 4 2 4 3 2" xfId="51482" xr:uid="{00000000-0005-0000-0000-0000752C0000}"/>
    <cellStyle name="Standard 12 3 4 2 4 4" xfId="40186" xr:uid="{00000000-0005-0000-0000-0000762C0000}"/>
    <cellStyle name="Standard 12 3 4 2 4 5" xfId="28890" xr:uid="{00000000-0005-0000-0000-0000772C0000}"/>
    <cellStyle name="Standard 12 3 4 2 5" xfId="9122" xr:uid="{00000000-0005-0000-0000-0000782C0000}"/>
    <cellStyle name="Standard 12 3 4 2 5 2" xfId="20418" xr:uid="{00000000-0005-0000-0000-0000792C0000}"/>
    <cellStyle name="Standard 12 3 4 2 5 2 2" xfId="54306" xr:uid="{00000000-0005-0000-0000-00007A2C0000}"/>
    <cellStyle name="Standard 12 3 4 2 5 3" xfId="43010" xr:uid="{00000000-0005-0000-0000-00007B2C0000}"/>
    <cellStyle name="Standard 12 3 4 2 5 4" xfId="31714" xr:uid="{00000000-0005-0000-0000-00007C2C0000}"/>
    <cellStyle name="Standard 12 3 4 2 6" xfId="14770" xr:uid="{00000000-0005-0000-0000-00007D2C0000}"/>
    <cellStyle name="Standard 12 3 4 2 6 2" xfId="48658" xr:uid="{00000000-0005-0000-0000-00007E2C0000}"/>
    <cellStyle name="Standard 12 3 4 2 7" xfId="37362" xr:uid="{00000000-0005-0000-0000-00007F2C0000}"/>
    <cellStyle name="Standard 12 3 4 2 8" xfId="26066" xr:uid="{00000000-0005-0000-0000-0000802C0000}"/>
    <cellStyle name="Standard 12 3 4 3" xfId="3802" xr:uid="{00000000-0005-0000-0000-0000812C0000}"/>
    <cellStyle name="Standard 12 3 4 3 2" xfId="6913" xr:uid="{00000000-0005-0000-0000-0000822C0000}"/>
    <cellStyle name="Standard 12 3 4 3 2 2" xfId="12562" xr:uid="{00000000-0005-0000-0000-0000832C0000}"/>
    <cellStyle name="Standard 12 3 4 3 2 2 2" xfId="23858" xr:uid="{00000000-0005-0000-0000-0000842C0000}"/>
    <cellStyle name="Standard 12 3 4 3 2 2 2 2" xfId="57746" xr:uid="{00000000-0005-0000-0000-0000852C0000}"/>
    <cellStyle name="Standard 12 3 4 3 2 2 3" xfId="46450" xr:uid="{00000000-0005-0000-0000-0000862C0000}"/>
    <cellStyle name="Standard 12 3 4 3 2 2 4" xfId="35154" xr:uid="{00000000-0005-0000-0000-0000872C0000}"/>
    <cellStyle name="Standard 12 3 4 3 2 3" xfId="18210" xr:uid="{00000000-0005-0000-0000-0000882C0000}"/>
    <cellStyle name="Standard 12 3 4 3 2 3 2" xfId="52098" xr:uid="{00000000-0005-0000-0000-0000892C0000}"/>
    <cellStyle name="Standard 12 3 4 3 2 4" xfId="40802" xr:uid="{00000000-0005-0000-0000-00008A2C0000}"/>
    <cellStyle name="Standard 12 3 4 3 2 5" xfId="29506" xr:uid="{00000000-0005-0000-0000-00008B2C0000}"/>
    <cellStyle name="Standard 12 3 4 3 3" xfId="9738" xr:uid="{00000000-0005-0000-0000-00008C2C0000}"/>
    <cellStyle name="Standard 12 3 4 3 3 2" xfId="21034" xr:uid="{00000000-0005-0000-0000-00008D2C0000}"/>
    <cellStyle name="Standard 12 3 4 3 3 2 2" xfId="54922" xr:uid="{00000000-0005-0000-0000-00008E2C0000}"/>
    <cellStyle name="Standard 12 3 4 3 3 3" xfId="43626" xr:uid="{00000000-0005-0000-0000-00008F2C0000}"/>
    <cellStyle name="Standard 12 3 4 3 3 4" xfId="32330" xr:uid="{00000000-0005-0000-0000-0000902C0000}"/>
    <cellStyle name="Standard 12 3 4 3 4" xfId="15386" xr:uid="{00000000-0005-0000-0000-0000912C0000}"/>
    <cellStyle name="Standard 12 3 4 3 4 2" xfId="49274" xr:uid="{00000000-0005-0000-0000-0000922C0000}"/>
    <cellStyle name="Standard 12 3 4 3 5" xfId="37978" xr:uid="{00000000-0005-0000-0000-0000932C0000}"/>
    <cellStyle name="Standard 12 3 4 3 6" xfId="26682" xr:uid="{00000000-0005-0000-0000-0000942C0000}"/>
    <cellStyle name="Standard 12 3 4 4" xfId="4860" xr:uid="{00000000-0005-0000-0000-0000952C0000}"/>
    <cellStyle name="Standard 12 3 4 4 2" xfId="7686" xr:uid="{00000000-0005-0000-0000-0000962C0000}"/>
    <cellStyle name="Standard 12 3 4 4 2 2" xfId="13335" xr:uid="{00000000-0005-0000-0000-0000972C0000}"/>
    <cellStyle name="Standard 12 3 4 4 2 2 2" xfId="24631" xr:uid="{00000000-0005-0000-0000-0000982C0000}"/>
    <cellStyle name="Standard 12 3 4 4 2 2 2 2" xfId="58519" xr:uid="{00000000-0005-0000-0000-0000992C0000}"/>
    <cellStyle name="Standard 12 3 4 4 2 2 3" xfId="47223" xr:uid="{00000000-0005-0000-0000-00009A2C0000}"/>
    <cellStyle name="Standard 12 3 4 4 2 2 4" xfId="35927" xr:uid="{00000000-0005-0000-0000-00009B2C0000}"/>
    <cellStyle name="Standard 12 3 4 4 2 3" xfId="18983" xr:uid="{00000000-0005-0000-0000-00009C2C0000}"/>
    <cellStyle name="Standard 12 3 4 4 2 3 2" xfId="52871" xr:uid="{00000000-0005-0000-0000-00009D2C0000}"/>
    <cellStyle name="Standard 12 3 4 4 2 4" xfId="41575" xr:uid="{00000000-0005-0000-0000-00009E2C0000}"/>
    <cellStyle name="Standard 12 3 4 4 2 5" xfId="30279" xr:uid="{00000000-0005-0000-0000-00009F2C0000}"/>
    <cellStyle name="Standard 12 3 4 4 3" xfId="10511" xr:uid="{00000000-0005-0000-0000-0000A02C0000}"/>
    <cellStyle name="Standard 12 3 4 4 3 2" xfId="21807" xr:uid="{00000000-0005-0000-0000-0000A12C0000}"/>
    <cellStyle name="Standard 12 3 4 4 3 2 2" xfId="55695" xr:uid="{00000000-0005-0000-0000-0000A22C0000}"/>
    <cellStyle name="Standard 12 3 4 4 3 3" xfId="44399" xr:uid="{00000000-0005-0000-0000-0000A32C0000}"/>
    <cellStyle name="Standard 12 3 4 4 3 4" xfId="33103" xr:uid="{00000000-0005-0000-0000-0000A42C0000}"/>
    <cellStyle name="Standard 12 3 4 4 4" xfId="16159" xr:uid="{00000000-0005-0000-0000-0000A52C0000}"/>
    <cellStyle name="Standard 12 3 4 4 4 2" xfId="50047" xr:uid="{00000000-0005-0000-0000-0000A62C0000}"/>
    <cellStyle name="Standard 12 3 4 4 5" xfId="38751" xr:uid="{00000000-0005-0000-0000-0000A72C0000}"/>
    <cellStyle name="Standard 12 3 4 4 6" xfId="27455" xr:uid="{00000000-0005-0000-0000-0000A82C0000}"/>
    <cellStyle name="Standard 12 3 4 5" xfId="3507" xr:uid="{00000000-0005-0000-0000-0000A92C0000}"/>
    <cellStyle name="Standard 12 3 4 5 2" xfId="6621" xr:uid="{00000000-0005-0000-0000-0000AA2C0000}"/>
    <cellStyle name="Standard 12 3 4 5 2 2" xfId="12270" xr:uid="{00000000-0005-0000-0000-0000AB2C0000}"/>
    <cellStyle name="Standard 12 3 4 5 2 2 2" xfId="23566" xr:uid="{00000000-0005-0000-0000-0000AC2C0000}"/>
    <cellStyle name="Standard 12 3 4 5 2 2 2 2" xfId="57454" xr:uid="{00000000-0005-0000-0000-0000AD2C0000}"/>
    <cellStyle name="Standard 12 3 4 5 2 2 3" xfId="46158" xr:uid="{00000000-0005-0000-0000-0000AE2C0000}"/>
    <cellStyle name="Standard 12 3 4 5 2 2 4" xfId="34862" xr:uid="{00000000-0005-0000-0000-0000AF2C0000}"/>
    <cellStyle name="Standard 12 3 4 5 2 3" xfId="17918" xr:uid="{00000000-0005-0000-0000-0000B02C0000}"/>
    <cellStyle name="Standard 12 3 4 5 2 3 2" xfId="51806" xr:uid="{00000000-0005-0000-0000-0000B12C0000}"/>
    <cellStyle name="Standard 12 3 4 5 2 4" xfId="40510" xr:uid="{00000000-0005-0000-0000-0000B22C0000}"/>
    <cellStyle name="Standard 12 3 4 5 2 5" xfId="29214" xr:uid="{00000000-0005-0000-0000-0000B32C0000}"/>
    <cellStyle name="Standard 12 3 4 5 3" xfId="9446" xr:uid="{00000000-0005-0000-0000-0000B42C0000}"/>
    <cellStyle name="Standard 12 3 4 5 3 2" xfId="20742" xr:uid="{00000000-0005-0000-0000-0000B52C0000}"/>
    <cellStyle name="Standard 12 3 4 5 3 2 2" xfId="54630" xr:uid="{00000000-0005-0000-0000-0000B62C0000}"/>
    <cellStyle name="Standard 12 3 4 5 3 3" xfId="43334" xr:uid="{00000000-0005-0000-0000-0000B72C0000}"/>
    <cellStyle name="Standard 12 3 4 5 3 4" xfId="32038" xr:uid="{00000000-0005-0000-0000-0000B82C0000}"/>
    <cellStyle name="Standard 12 3 4 5 4" xfId="15094" xr:uid="{00000000-0005-0000-0000-0000B92C0000}"/>
    <cellStyle name="Standard 12 3 4 5 4 2" xfId="48982" xr:uid="{00000000-0005-0000-0000-0000BA2C0000}"/>
    <cellStyle name="Standard 12 3 4 5 5" xfId="37686" xr:uid="{00000000-0005-0000-0000-0000BB2C0000}"/>
    <cellStyle name="Standard 12 3 4 5 6" xfId="26390" xr:uid="{00000000-0005-0000-0000-0000BC2C0000}"/>
    <cellStyle name="Standard 12 3 4 6" xfId="5796" xr:uid="{00000000-0005-0000-0000-0000BD2C0000}"/>
    <cellStyle name="Standard 12 3 4 6 2" xfId="11446" xr:uid="{00000000-0005-0000-0000-0000BE2C0000}"/>
    <cellStyle name="Standard 12 3 4 6 2 2" xfId="22742" xr:uid="{00000000-0005-0000-0000-0000BF2C0000}"/>
    <cellStyle name="Standard 12 3 4 6 2 2 2" xfId="56630" xr:uid="{00000000-0005-0000-0000-0000C02C0000}"/>
    <cellStyle name="Standard 12 3 4 6 2 3" xfId="45334" xr:uid="{00000000-0005-0000-0000-0000C12C0000}"/>
    <cellStyle name="Standard 12 3 4 6 2 4" xfId="34038" xr:uid="{00000000-0005-0000-0000-0000C22C0000}"/>
    <cellStyle name="Standard 12 3 4 6 3" xfId="17094" xr:uid="{00000000-0005-0000-0000-0000C32C0000}"/>
    <cellStyle name="Standard 12 3 4 6 3 2" xfId="50982" xr:uid="{00000000-0005-0000-0000-0000C42C0000}"/>
    <cellStyle name="Standard 12 3 4 6 4" xfId="39686" xr:uid="{00000000-0005-0000-0000-0000C52C0000}"/>
    <cellStyle name="Standard 12 3 4 6 5" xfId="28390" xr:uid="{00000000-0005-0000-0000-0000C62C0000}"/>
    <cellStyle name="Standard 12 3 4 7" xfId="8622" xr:uid="{00000000-0005-0000-0000-0000C72C0000}"/>
    <cellStyle name="Standard 12 3 4 7 2" xfId="19918" xr:uid="{00000000-0005-0000-0000-0000C82C0000}"/>
    <cellStyle name="Standard 12 3 4 7 2 2" xfId="53806" xr:uid="{00000000-0005-0000-0000-0000C92C0000}"/>
    <cellStyle name="Standard 12 3 4 7 3" xfId="42510" xr:uid="{00000000-0005-0000-0000-0000CA2C0000}"/>
    <cellStyle name="Standard 12 3 4 7 4" xfId="31214" xr:uid="{00000000-0005-0000-0000-0000CB2C0000}"/>
    <cellStyle name="Standard 12 3 4 8" xfId="14270" xr:uid="{00000000-0005-0000-0000-0000CC2C0000}"/>
    <cellStyle name="Standard 12 3 4 8 2" xfId="48158" xr:uid="{00000000-0005-0000-0000-0000CD2C0000}"/>
    <cellStyle name="Standard 12 3 4 9" xfId="36862" xr:uid="{00000000-0005-0000-0000-0000CE2C0000}"/>
    <cellStyle name="Standard 12 3 5" xfId="2921" xr:uid="{00000000-0005-0000-0000-0000CF2C0000}"/>
    <cellStyle name="Standard 12 3 5 2" xfId="5077" xr:uid="{00000000-0005-0000-0000-0000D02C0000}"/>
    <cellStyle name="Standard 12 3 5 2 2" xfId="7903" xr:uid="{00000000-0005-0000-0000-0000D12C0000}"/>
    <cellStyle name="Standard 12 3 5 2 2 2" xfId="13552" xr:uid="{00000000-0005-0000-0000-0000D22C0000}"/>
    <cellStyle name="Standard 12 3 5 2 2 2 2" xfId="24848" xr:uid="{00000000-0005-0000-0000-0000D32C0000}"/>
    <cellStyle name="Standard 12 3 5 2 2 2 2 2" xfId="58736" xr:uid="{00000000-0005-0000-0000-0000D42C0000}"/>
    <cellStyle name="Standard 12 3 5 2 2 2 3" xfId="47440" xr:uid="{00000000-0005-0000-0000-0000D52C0000}"/>
    <cellStyle name="Standard 12 3 5 2 2 2 4" xfId="36144" xr:uid="{00000000-0005-0000-0000-0000D62C0000}"/>
    <cellStyle name="Standard 12 3 5 2 2 3" xfId="19200" xr:uid="{00000000-0005-0000-0000-0000D72C0000}"/>
    <cellStyle name="Standard 12 3 5 2 2 3 2" xfId="53088" xr:uid="{00000000-0005-0000-0000-0000D82C0000}"/>
    <cellStyle name="Standard 12 3 5 2 2 4" xfId="41792" xr:uid="{00000000-0005-0000-0000-0000D92C0000}"/>
    <cellStyle name="Standard 12 3 5 2 2 5" xfId="30496" xr:uid="{00000000-0005-0000-0000-0000DA2C0000}"/>
    <cellStyle name="Standard 12 3 5 2 3" xfId="10728" xr:uid="{00000000-0005-0000-0000-0000DB2C0000}"/>
    <cellStyle name="Standard 12 3 5 2 3 2" xfId="22024" xr:uid="{00000000-0005-0000-0000-0000DC2C0000}"/>
    <cellStyle name="Standard 12 3 5 2 3 2 2" xfId="55912" xr:uid="{00000000-0005-0000-0000-0000DD2C0000}"/>
    <cellStyle name="Standard 12 3 5 2 3 3" xfId="44616" xr:uid="{00000000-0005-0000-0000-0000DE2C0000}"/>
    <cellStyle name="Standard 12 3 5 2 3 4" xfId="33320" xr:uid="{00000000-0005-0000-0000-0000DF2C0000}"/>
    <cellStyle name="Standard 12 3 5 2 4" xfId="16376" xr:uid="{00000000-0005-0000-0000-0000E02C0000}"/>
    <cellStyle name="Standard 12 3 5 2 4 2" xfId="50264" xr:uid="{00000000-0005-0000-0000-0000E12C0000}"/>
    <cellStyle name="Standard 12 3 5 2 5" xfId="38968" xr:uid="{00000000-0005-0000-0000-0000E22C0000}"/>
    <cellStyle name="Standard 12 3 5 2 6" xfId="27672" xr:uid="{00000000-0005-0000-0000-0000E32C0000}"/>
    <cellStyle name="Standard 12 3 5 3" xfId="4280" xr:uid="{00000000-0005-0000-0000-0000E42C0000}"/>
    <cellStyle name="Standard 12 3 5 3 2" xfId="7169" xr:uid="{00000000-0005-0000-0000-0000E52C0000}"/>
    <cellStyle name="Standard 12 3 5 3 2 2" xfId="12818" xr:uid="{00000000-0005-0000-0000-0000E62C0000}"/>
    <cellStyle name="Standard 12 3 5 3 2 2 2" xfId="24114" xr:uid="{00000000-0005-0000-0000-0000E72C0000}"/>
    <cellStyle name="Standard 12 3 5 3 2 2 2 2" xfId="58002" xr:uid="{00000000-0005-0000-0000-0000E82C0000}"/>
    <cellStyle name="Standard 12 3 5 3 2 2 3" xfId="46706" xr:uid="{00000000-0005-0000-0000-0000E92C0000}"/>
    <cellStyle name="Standard 12 3 5 3 2 2 4" xfId="35410" xr:uid="{00000000-0005-0000-0000-0000EA2C0000}"/>
    <cellStyle name="Standard 12 3 5 3 2 3" xfId="18466" xr:uid="{00000000-0005-0000-0000-0000EB2C0000}"/>
    <cellStyle name="Standard 12 3 5 3 2 3 2" xfId="52354" xr:uid="{00000000-0005-0000-0000-0000EC2C0000}"/>
    <cellStyle name="Standard 12 3 5 3 2 4" xfId="41058" xr:uid="{00000000-0005-0000-0000-0000ED2C0000}"/>
    <cellStyle name="Standard 12 3 5 3 2 5" xfId="29762" xr:uid="{00000000-0005-0000-0000-0000EE2C0000}"/>
    <cellStyle name="Standard 12 3 5 3 3" xfId="9994" xr:uid="{00000000-0005-0000-0000-0000EF2C0000}"/>
    <cellStyle name="Standard 12 3 5 3 3 2" xfId="21290" xr:uid="{00000000-0005-0000-0000-0000F02C0000}"/>
    <cellStyle name="Standard 12 3 5 3 3 2 2" xfId="55178" xr:uid="{00000000-0005-0000-0000-0000F12C0000}"/>
    <cellStyle name="Standard 12 3 5 3 3 3" xfId="43882" xr:uid="{00000000-0005-0000-0000-0000F22C0000}"/>
    <cellStyle name="Standard 12 3 5 3 3 4" xfId="32586" xr:uid="{00000000-0005-0000-0000-0000F32C0000}"/>
    <cellStyle name="Standard 12 3 5 3 4" xfId="15642" xr:uid="{00000000-0005-0000-0000-0000F42C0000}"/>
    <cellStyle name="Standard 12 3 5 3 4 2" xfId="49530" xr:uid="{00000000-0005-0000-0000-0000F52C0000}"/>
    <cellStyle name="Standard 12 3 5 3 5" xfId="38234" xr:uid="{00000000-0005-0000-0000-0000F62C0000}"/>
    <cellStyle name="Standard 12 3 5 3 6" xfId="26938" xr:uid="{00000000-0005-0000-0000-0000F72C0000}"/>
    <cellStyle name="Standard 12 3 5 4" xfId="6049" xr:uid="{00000000-0005-0000-0000-0000F82C0000}"/>
    <cellStyle name="Standard 12 3 5 4 2" xfId="11699" xr:uid="{00000000-0005-0000-0000-0000F92C0000}"/>
    <cellStyle name="Standard 12 3 5 4 2 2" xfId="22995" xr:uid="{00000000-0005-0000-0000-0000FA2C0000}"/>
    <cellStyle name="Standard 12 3 5 4 2 2 2" xfId="56883" xr:uid="{00000000-0005-0000-0000-0000FB2C0000}"/>
    <cellStyle name="Standard 12 3 5 4 2 3" xfId="45587" xr:uid="{00000000-0005-0000-0000-0000FC2C0000}"/>
    <cellStyle name="Standard 12 3 5 4 2 4" xfId="34291" xr:uid="{00000000-0005-0000-0000-0000FD2C0000}"/>
    <cellStyle name="Standard 12 3 5 4 3" xfId="17347" xr:uid="{00000000-0005-0000-0000-0000FE2C0000}"/>
    <cellStyle name="Standard 12 3 5 4 3 2" xfId="51235" xr:uid="{00000000-0005-0000-0000-0000FF2C0000}"/>
    <cellStyle name="Standard 12 3 5 4 4" xfId="39939" xr:uid="{00000000-0005-0000-0000-0000002D0000}"/>
    <cellStyle name="Standard 12 3 5 4 5" xfId="28643" xr:uid="{00000000-0005-0000-0000-0000012D0000}"/>
    <cellStyle name="Standard 12 3 5 5" xfId="8875" xr:uid="{00000000-0005-0000-0000-0000022D0000}"/>
    <cellStyle name="Standard 12 3 5 5 2" xfId="20171" xr:uid="{00000000-0005-0000-0000-0000032D0000}"/>
    <cellStyle name="Standard 12 3 5 5 2 2" xfId="54059" xr:uid="{00000000-0005-0000-0000-0000042D0000}"/>
    <cellStyle name="Standard 12 3 5 5 3" xfId="42763" xr:uid="{00000000-0005-0000-0000-0000052D0000}"/>
    <cellStyle name="Standard 12 3 5 5 4" xfId="31467" xr:uid="{00000000-0005-0000-0000-0000062D0000}"/>
    <cellStyle name="Standard 12 3 5 6" xfId="14523" xr:uid="{00000000-0005-0000-0000-0000072D0000}"/>
    <cellStyle name="Standard 12 3 5 6 2" xfId="48411" xr:uid="{00000000-0005-0000-0000-0000082D0000}"/>
    <cellStyle name="Standard 12 3 5 7" xfId="37115" xr:uid="{00000000-0005-0000-0000-0000092D0000}"/>
    <cellStyle name="Standard 12 3 5 8" xfId="25819" xr:uid="{00000000-0005-0000-0000-00000A2D0000}"/>
    <cellStyle name="Standard 12 3 6" xfId="3735" xr:uid="{00000000-0005-0000-0000-00000B2D0000}"/>
    <cellStyle name="Standard 12 3 6 2" xfId="6846" xr:uid="{00000000-0005-0000-0000-00000C2D0000}"/>
    <cellStyle name="Standard 12 3 6 2 2" xfId="12495" xr:uid="{00000000-0005-0000-0000-00000D2D0000}"/>
    <cellStyle name="Standard 12 3 6 2 2 2" xfId="23791" xr:uid="{00000000-0005-0000-0000-00000E2D0000}"/>
    <cellStyle name="Standard 12 3 6 2 2 2 2" xfId="57679" xr:uid="{00000000-0005-0000-0000-00000F2D0000}"/>
    <cellStyle name="Standard 12 3 6 2 2 3" xfId="46383" xr:uid="{00000000-0005-0000-0000-0000102D0000}"/>
    <cellStyle name="Standard 12 3 6 2 2 4" xfId="35087" xr:uid="{00000000-0005-0000-0000-0000112D0000}"/>
    <cellStyle name="Standard 12 3 6 2 3" xfId="18143" xr:uid="{00000000-0005-0000-0000-0000122D0000}"/>
    <cellStyle name="Standard 12 3 6 2 3 2" xfId="52031" xr:uid="{00000000-0005-0000-0000-0000132D0000}"/>
    <cellStyle name="Standard 12 3 6 2 4" xfId="40735" xr:uid="{00000000-0005-0000-0000-0000142D0000}"/>
    <cellStyle name="Standard 12 3 6 2 5" xfId="29439" xr:uid="{00000000-0005-0000-0000-0000152D0000}"/>
    <cellStyle name="Standard 12 3 6 3" xfId="9671" xr:uid="{00000000-0005-0000-0000-0000162D0000}"/>
    <cellStyle name="Standard 12 3 6 3 2" xfId="20967" xr:uid="{00000000-0005-0000-0000-0000172D0000}"/>
    <cellStyle name="Standard 12 3 6 3 2 2" xfId="54855" xr:uid="{00000000-0005-0000-0000-0000182D0000}"/>
    <cellStyle name="Standard 12 3 6 3 3" xfId="43559" xr:uid="{00000000-0005-0000-0000-0000192D0000}"/>
    <cellStyle name="Standard 12 3 6 3 4" xfId="32263" xr:uid="{00000000-0005-0000-0000-00001A2D0000}"/>
    <cellStyle name="Standard 12 3 6 4" xfId="15319" xr:uid="{00000000-0005-0000-0000-00001B2D0000}"/>
    <cellStyle name="Standard 12 3 6 4 2" xfId="49207" xr:uid="{00000000-0005-0000-0000-00001C2D0000}"/>
    <cellStyle name="Standard 12 3 6 5" xfId="37911" xr:uid="{00000000-0005-0000-0000-00001D2D0000}"/>
    <cellStyle name="Standard 12 3 6 6" xfId="26615" xr:uid="{00000000-0005-0000-0000-00001E2D0000}"/>
    <cellStyle name="Standard 12 3 7" xfId="4793" xr:uid="{00000000-0005-0000-0000-00001F2D0000}"/>
    <cellStyle name="Standard 12 3 7 2" xfId="7619" xr:uid="{00000000-0005-0000-0000-0000202D0000}"/>
    <cellStyle name="Standard 12 3 7 2 2" xfId="13268" xr:uid="{00000000-0005-0000-0000-0000212D0000}"/>
    <cellStyle name="Standard 12 3 7 2 2 2" xfId="24564" xr:uid="{00000000-0005-0000-0000-0000222D0000}"/>
    <cellStyle name="Standard 12 3 7 2 2 2 2" xfId="58452" xr:uid="{00000000-0005-0000-0000-0000232D0000}"/>
    <cellStyle name="Standard 12 3 7 2 2 3" xfId="47156" xr:uid="{00000000-0005-0000-0000-0000242D0000}"/>
    <cellStyle name="Standard 12 3 7 2 2 4" xfId="35860" xr:uid="{00000000-0005-0000-0000-0000252D0000}"/>
    <cellStyle name="Standard 12 3 7 2 3" xfId="18916" xr:uid="{00000000-0005-0000-0000-0000262D0000}"/>
    <cellStyle name="Standard 12 3 7 2 3 2" xfId="52804" xr:uid="{00000000-0005-0000-0000-0000272D0000}"/>
    <cellStyle name="Standard 12 3 7 2 4" xfId="41508" xr:uid="{00000000-0005-0000-0000-0000282D0000}"/>
    <cellStyle name="Standard 12 3 7 2 5" xfId="30212" xr:uid="{00000000-0005-0000-0000-0000292D0000}"/>
    <cellStyle name="Standard 12 3 7 3" xfId="10444" xr:uid="{00000000-0005-0000-0000-00002A2D0000}"/>
    <cellStyle name="Standard 12 3 7 3 2" xfId="21740" xr:uid="{00000000-0005-0000-0000-00002B2D0000}"/>
    <cellStyle name="Standard 12 3 7 3 2 2" xfId="55628" xr:uid="{00000000-0005-0000-0000-00002C2D0000}"/>
    <cellStyle name="Standard 12 3 7 3 3" xfId="44332" xr:uid="{00000000-0005-0000-0000-00002D2D0000}"/>
    <cellStyle name="Standard 12 3 7 3 4" xfId="33036" xr:uid="{00000000-0005-0000-0000-00002E2D0000}"/>
    <cellStyle name="Standard 12 3 7 4" xfId="16092" xr:uid="{00000000-0005-0000-0000-00002F2D0000}"/>
    <cellStyle name="Standard 12 3 7 4 2" xfId="49980" xr:uid="{00000000-0005-0000-0000-0000302D0000}"/>
    <cellStyle name="Standard 12 3 7 5" xfId="38684" xr:uid="{00000000-0005-0000-0000-0000312D0000}"/>
    <cellStyle name="Standard 12 3 7 6" xfId="27388" xr:uid="{00000000-0005-0000-0000-0000322D0000}"/>
    <cellStyle name="Standard 12 3 8" xfId="3434" xr:uid="{00000000-0005-0000-0000-0000332D0000}"/>
    <cellStyle name="Standard 12 3 8 2" xfId="6549" xr:uid="{00000000-0005-0000-0000-0000342D0000}"/>
    <cellStyle name="Standard 12 3 8 2 2" xfId="12198" xr:uid="{00000000-0005-0000-0000-0000352D0000}"/>
    <cellStyle name="Standard 12 3 8 2 2 2" xfId="23494" xr:uid="{00000000-0005-0000-0000-0000362D0000}"/>
    <cellStyle name="Standard 12 3 8 2 2 2 2" xfId="57382" xr:uid="{00000000-0005-0000-0000-0000372D0000}"/>
    <cellStyle name="Standard 12 3 8 2 2 3" xfId="46086" xr:uid="{00000000-0005-0000-0000-0000382D0000}"/>
    <cellStyle name="Standard 12 3 8 2 2 4" xfId="34790" xr:uid="{00000000-0005-0000-0000-0000392D0000}"/>
    <cellStyle name="Standard 12 3 8 2 3" xfId="17846" xr:uid="{00000000-0005-0000-0000-00003A2D0000}"/>
    <cellStyle name="Standard 12 3 8 2 3 2" xfId="51734" xr:uid="{00000000-0005-0000-0000-00003B2D0000}"/>
    <cellStyle name="Standard 12 3 8 2 4" xfId="40438" xr:uid="{00000000-0005-0000-0000-00003C2D0000}"/>
    <cellStyle name="Standard 12 3 8 2 5" xfId="29142" xr:uid="{00000000-0005-0000-0000-00003D2D0000}"/>
    <cellStyle name="Standard 12 3 8 3" xfId="9374" xr:uid="{00000000-0005-0000-0000-00003E2D0000}"/>
    <cellStyle name="Standard 12 3 8 3 2" xfId="20670" xr:uid="{00000000-0005-0000-0000-00003F2D0000}"/>
    <cellStyle name="Standard 12 3 8 3 2 2" xfId="54558" xr:uid="{00000000-0005-0000-0000-0000402D0000}"/>
    <cellStyle name="Standard 12 3 8 3 3" xfId="43262" xr:uid="{00000000-0005-0000-0000-0000412D0000}"/>
    <cellStyle name="Standard 12 3 8 3 4" xfId="31966" xr:uid="{00000000-0005-0000-0000-0000422D0000}"/>
    <cellStyle name="Standard 12 3 8 4" xfId="15022" xr:uid="{00000000-0005-0000-0000-0000432D0000}"/>
    <cellStyle name="Standard 12 3 8 4 2" xfId="48910" xr:uid="{00000000-0005-0000-0000-0000442D0000}"/>
    <cellStyle name="Standard 12 3 8 5" xfId="37614" xr:uid="{00000000-0005-0000-0000-0000452D0000}"/>
    <cellStyle name="Standard 12 3 8 6" xfId="26318" xr:uid="{00000000-0005-0000-0000-0000462D0000}"/>
    <cellStyle name="Standard 12 3 9" xfId="5549" xr:uid="{00000000-0005-0000-0000-0000472D0000}"/>
    <cellStyle name="Standard 12 3 9 2" xfId="11199" xr:uid="{00000000-0005-0000-0000-0000482D0000}"/>
    <cellStyle name="Standard 12 3 9 2 2" xfId="22495" xr:uid="{00000000-0005-0000-0000-0000492D0000}"/>
    <cellStyle name="Standard 12 3 9 2 2 2" xfId="56383" xr:uid="{00000000-0005-0000-0000-00004A2D0000}"/>
    <cellStyle name="Standard 12 3 9 2 3" xfId="45087" xr:uid="{00000000-0005-0000-0000-00004B2D0000}"/>
    <cellStyle name="Standard 12 3 9 2 4" xfId="33791" xr:uid="{00000000-0005-0000-0000-00004C2D0000}"/>
    <cellStyle name="Standard 12 3 9 3" xfId="16847" xr:uid="{00000000-0005-0000-0000-00004D2D0000}"/>
    <cellStyle name="Standard 12 3 9 3 2" xfId="50735" xr:uid="{00000000-0005-0000-0000-00004E2D0000}"/>
    <cellStyle name="Standard 12 3 9 4" xfId="39439" xr:uid="{00000000-0005-0000-0000-00004F2D0000}"/>
    <cellStyle name="Standard 12 3 9 5" xfId="28143" xr:uid="{00000000-0005-0000-0000-0000502D0000}"/>
    <cellStyle name="Standard 12 4" xfId="1534" xr:uid="{00000000-0005-0000-0000-0000512D0000}"/>
    <cellStyle name="Standard 12 4 10" xfId="36697" xr:uid="{00000000-0005-0000-0000-0000522D0000}"/>
    <cellStyle name="Standard 12 4 11" xfId="25401" xr:uid="{00000000-0005-0000-0000-0000532D0000}"/>
    <cellStyle name="Standard 12 4 2" xfId="2747" xr:uid="{00000000-0005-0000-0000-0000542D0000}"/>
    <cellStyle name="Standard 12 4 2 2" xfId="3249" xr:uid="{00000000-0005-0000-0000-0000552D0000}"/>
    <cellStyle name="Standard 12 4 2 2 2" xfId="5086" xr:uid="{00000000-0005-0000-0000-0000562D0000}"/>
    <cellStyle name="Standard 12 4 2 2 2 2" xfId="7912" xr:uid="{00000000-0005-0000-0000-0000572D0000}"/>
    <cellStyle name="Standard 12 4 2 2 2 2 2" xfId="13561" xr:uid="{00000000-0005-0000-0000-0000582D0000}"/>
    <cellStyle name="Standard 12 4 2 2 2 2 2 2" xfId="24857" xr:uid="{00000000-0005-0000-0000-0000592D0000}"/>
    <cellStyle name="Standard 12 4 2 2 2 2 2 2 2" xfId="58745" xr:uid="{00000000-0005-0000-0000-00005A2D0000}"/>
    <cellStyle name="Standard 12 4 2 2 2 2 2 3" xfId="47449" xr:uid="{00000000-0005-0000-0000-00005B2D0000}"/>
    <cellStyle name="Standard 12 4 2 2 2 2 2 4" xfId="36153" xr:uid="{00000000-0005-0000-0000-00005C2D0000}"/>
    <cellStyle name="Standard 12 4 2 2 2 2 3" xfId="19209" xr:uid="{00000000-0005-0000-0000-00005D2D0000}"/>
    <cellStyle name="Standard 12 4 2 2 2 2 3 2" xfId="53097" xr:uid="{00000000-0005-0000-0000-00005E2D0000}"/>
    <cellStyle name="Standard 12 4 2 2 2 2 4" xfId="41801" xr:uid="{00000000-0005-0000-0000-00005F2D0000}"/>
    <cellStyle name="Standard 12 4 2 2 2 2 5" xfId="30505" xr:uid="{00000000-0005-0000-0000-0000602D0000}"/>
    <cellStyle name="Standard 12 4 2 2 2 3" xfId="10737" xr:uid="{00000000-0005-0000-0000-0000612D0000}"/>
    <cellStyle name="Standard 12 4 2 2 2 3 2" xfId="22033" xr:uid="{00000000-0005-0000-0000-0000622D0000}"/>
    <cellStyle name="Standard 12 4 2 2 2 3 2 2" xfId="55921" xr:uid="{00000000-0005-0000-0000-0000632D0000}"/>
    <cellStyle name="Standard 12 4 2 2 2 3 3" xfId="44625" xr:uid="{00000000-0005-0000-0000-0000642D0000}"/>
    <cellStyle name="Standard 12 4 2 2 2 3 4" xfId="33329" xr:uid="{00000000-0005-0000-0000-0000652D0000}"/>
    <cellStyle name="Standard 12 4 2 2 2 4" xfId="16385" xr:uid="{00000000-0005-0000-0000-0000662D0000}"/>
    <cellStyle name="Standard 12 4 2 2 2 4 2" xfId="50273" xr:uid="{00000000-0005-0000-0000-0000672D0000}"/>
    <cellStyle name="Standard 12 4 2 2 2 5" xfId="38977" xr:uid="{00000000-0005-0000-0000-0000682D0000}"/>
    <cellStyle name="Standard 12 4 2 2 2 6" xfId="27681" xr:uid="{00000000-0005-0000-0000-0000692D0000}"/>
    <cellStyle name="Standard 12 4 2 2 3" xfId="6377" xr:uid="{00000000-0005-0000-0000-00006A2D0000}"/>
    <cellStyle name="Standard 12 4 2 2 3 2" xfId="12027" xr:uid="{00000000-0005-0000-0000-00006B2D0000}"/>
    <cellStyle name="Standard 12 4 2 2 3 2 2" xfId="23323" xr:uid="{00000000-0005-0000-0000-00006C2D0000}"/>
    <cellStyle name="Standard 12 4 2 2 3 2 2 2" xfId="57211" xr:uid="{00000000-0005-0000-0000-00006D2D0000}"/>
    <cellStyle name="Standard 12 4 2 2 3 2 3" xfId="45915" xr:uid="{00000000-0005-0000-0000-00006E2D0000}"/>
    <cellStyle name="Standard 12 4 2 2 3 2 4" xfId="34619" xr:uid="{00000000-0005-0000-0000-00006F2D0000}"/>
    <cellStyle name="Standard 12 4 2 2 3 3" xfId="17675" xr:uid="{00000000-0005-0000-0000-0000702D0000}"/>
    <cellStyle name="Standard 12 4 2 2 3 3 2" xfId="51563" xr:uid="{00000000-0005-0000-0000-0000712D0000}"/>
    <cellStyle name="Standard 12 4 2 2 3 4" xfId="40267" xr:uid="{00000000-0005-0000-0000-0000722D0000}"/>
    <cellStyle name="Standard 12 4 2 2 3 5" xfId="28971" xr:uid="{00000000-0005-0000-0000-0000732D0000}"/>
    <cellStyle name="Standard 12 4 2 2 4" xfId="9203" xr:uid="{00000000-0005-0000-0000-0000742D0000}"/>
    <cellStyle name="Standard 12 4 2 2 4 2" xfId="20499" xr:uid="{00000000-0005-0000-0000-0000752D0000}"/>
    <cellStyle name="Standard 12 4 2 2 4 2 2" xfId="54387" xr:uid="{00000000-0005-0000-0000-0000762D0000}"/>
    <cellStyle name="Standard 12 4 2 2 4 3" xfId="43091" xr:uid="{00000000-0005-0000-0000-0000772D0000}"/>
    <cellStyle name="Standard 12 4 2 2 4 4" xfId="31795" xr:uid="{00000000-0005-0000-0000-0000782D0000}"/>
    <cellStyle name="Standard 12 4 2 2 5" xfId="14851" xr:uid="{00000000-0005-0000-0000-0000792D0000}"/>
    <cellStyle name="Standard 12 4 2 2 5 2" xfId="48739" xr:uid="{00000000-0005-0000-0000-00007A2D0000}"/>
    <cellStyle name="Standard 12 4 2 2 6" xfId="37443" xr:uid="{00000000-0005-0000-0000-00007B2D0000}"/>
    <cellStyle name="Standard 12 4 2 2 7" xfId="26147" xr:uid="{00000000-0005-0000-0000-00007C2D0000}"/>
    <cellStyle name="Standard 12 4 2 3" xfId="4289" xr:uid="{00000000-0005-0000-0000-00007D2D0000}"/>
    <cellStyle name="Standard 12 4 2 3 2" xfId="7178" xr:uid="{00000000-0005-0000-0000-00007E2D0000}"/>
    <cellStyle name="Standard 12 4 2 3 2 2" xfId="12827" xr:uid="{00000000-0005-0000-0000-00007F2D0000}"/>
    <cellStyle name="Standard 12 4 2 3 2 2 2" xfId="24123" xr:uid="{00000000-0005-0000-0000-0000802D0000}"/>
    <cellStyle name="Standard 12 4 2 3 2 2 2 2" xfId="58011" xr:uid="{00000000-0005-0000-0000-0000812D0000}"/>
    <cellStyle name="Standard 12 4 2 3 2 2 3" xfId="46715" xr:uid="{00000000-0005-0000-0000-0000822D0000}"/>
    <cellStyle name="Standard 12 4 2 3 2 2 4" xfId="35419" xr:uid="{00000000-0005-0000-0000-0000832D0000}"/>
    <cellStyle name="Standard 12 4 2 3 2 3" xfId="18475" xr:uid="{00000000-0005-0000-0000-0000842D0000}"/>
    <cellStyle name="Standard 12 4 2 3 2 3 2" xfId="52363" xr:uid="{00000000-0005-0000-0000-0000852D0000}"/>
    <cellStyle name="Standard 12 4 2 3 2 4" xfId="41067" xr:uid="{00000000-0005-0000-0000-0000862D0000}"/>
    <cellStyle name="Standard 12 4 2 3 2 5" xfId="29771" xr:uid="{00000000-0005-0000-0000-0000872D0000}"/>
    <cellStyle name="Standard 12 4 2 3 3" xfId="10003" xr:uid="{00000000-0005-0000-0000-0000882D0000}"/>
    <cellStyle name="Standard 12 4 2 3 3 2" xfId="21299" xr:uid="{00000000-0005-0000-0000-0000892D0000}"/>
    <cellStyle name="Standard 12 4 2 3 3 2 2" xfId="55187" xr:uid="{00000000-0005-0000-0000-00008A2D0000}"/>
    <cellStyle name="Standard 12 4 2 3 3 3" xfId="43891" xr:uid="{00000000-0005-0000-0000-00008B2D0000}"/>
    <cellStyle name="Standard 12 4 2 3 3 4" xfId="32595" xr:uid="{00000000-0005-0000-0000-00008C2D0000}"/>
    <cellStyle name="Standard 12 4 2 3 4" xfId="15651" xr:uid="{00000000-0005-0000-0000-00008D2D0000}"/>
    <cellStyle name="Standard 12 4 2 3 4 2" xfId="49539" xr:uid="{00000000-0005-0000-0000-00008E2D0000}"/>
    <cellStyle name="Standard 12 4 2 3 5" xfId="38243" xr:uid="{00000000-0005-0000-0000-00008F2D0000}"/>
    <cellStyle name="Standard 12 4 2 3 6" xfId="26947" xr:uid="{00000000-0005-0000-0000-0000902D0000}"/>
    <cellStyle name="Standard 12 4 2 4" xfId="5877" xr:uid="{00000000-0005-0000-0000-0000912D0000}"/>
    <cellStyle name="Standard 12 4 2 4 2" xfId="11527" xr:uid="{00000000-0005-0000-0000-0000922D0000}"/>
    <cellStyle name="Standard 12 4 2 4 2 2" xfId="22823" xr:uid="{00000000-0005-0000-0000-0000932D0000}"/>
    <cellStyle name="Standard 12 4 2 4 2 2 2" xfId="56711" xr:uid="{00000000-0005-0000-0000-0000942D0000}"/>
    <cellStyle name="Standard 12 4 2 4 2 3" xfId="45415" xr:uid="{00000000-0005-0000-0000-0000952D0000}"/>
    <cellStyle name="Standard 12 4 2 4 2 4" xfId="34119" xr:uid="{00000000-0005-0000-0000-0000962D0000}"/>
    <cellStyle name="Standard 12 4 2 4 3" xfId="17175" xr:uid="{00000000-0005-0000-0000-0000972D0000}"/>
    <cellStyle name="Standard 12 4 2 4 3 2" xfId="51063" xr:uid="{00000000-0005-0000-0000-0000982D0000}"/>
    <cellStyle name="Standard 12 4 2 4 4" xfId="39767" xr:uid="{00000000-0005-0000-0000-0000992D0000}"/>
    <cellStyle name="Standard 12 4 2 4 5" xfId="28471" xr:uid="{00000000-0005-0000-0000-00009A2D0000}"/>
    <cellStyle name="Standard 12 4 2 5" xfId="8703" xr:uid="{00000000-0005-0000-0000-00009B2D0000}"/>
    <cellStyle name="Standard 12 4 2 5 2" xfId="19999" xr:uid="{00000000-0005-0000-0000-00009C2D0000}"/>
    <cellStyle name="Standard 12 4 2 5 2 2" xfId="53887" xr:uid="{00000000-0005-0000-0000-00009D2D0000}"/>
    <cellStyle name="Standard 12 4 2 5 3" xfId="42591" xr:uid="{00000000-0005-0000-0000-00009E2D0000}"/>
    <cellStyle name="Standard 12 4 2 5 4" xfId="31295" xr:uid="{00000000-0005-0000-0000-00009F2D0000}"/>
    <cellStyle name="Standard 12 4 2 6" xfId="14351" xr:uid="{00000000-0005-0000-0000-0000A02D0000}"/>
    <cellStyle name="Standard 12 4 2 6 2" xfId="48239" xr:uid="{00000000-0005-0000-0000-0000A12D0000}"/>
    <cellStyle name="Standard 12 4 2 7" xfId="36943" xr:uid="{00000000-0005-0000-0000-0000A22D0000}"/>
    <cellStyle name="Standard 12 4 2 8" xfId="25647" xr:uid="{00000000-0005-0000-0000-0000A32D0000}"/>
    <cellStyle name="Standard 12 4 3" xfId="3003" xr:uid="{00000000-0005-0000-0000-0000A42D0000}"/>
    <cellStyle name="Standard 12 4 3 2" xfId="5085" xr:uid="{00000000-0005-0000-0000-0000A52D0000}"/>
    <cellStyle name="Standard 12 4 3 2 2" xfId="7911" xr:uid="{00000000-0005-0000-0000-0000A62D0000}"/>
    <cellStyle name="Standard 12 4 3 2 2 2" xfId="13560" xr:uid="{00000000-0005-0000-0000-0000A72D0000}"/>
    <cellStyle name="Standard 12 4 3 2 2 2 2" xfId="24856" xr:uid="{00000000-0005-0000-0000-0000A82D0000}"/>
    <cellStyle name="Standard 12 4 3 2 2 2 2 2" xfId="58744" xr:uid="{00000000-0005-0000-0000-0000A92D0000}"/>
    <cellStyle name="Standard 12 4 3 2 2 2 3" xfId="47448" xr:uid="{00000000-0005-0000-0000-0000AA2D0000}"/>
    <cellStyle name="Standard 12 4 3 2 2 2 4" xfId="36152" xr:uid="{00000000-0005-0000-0000-0000AB2D0000}"/>
    <cellStyle name="Standard 12 4 3 2 2 3" xfId="19208" xr:uid="{00000000-0005-0000-0000-0000AC2D0000}"/>
    <cellStyle name="Standard 12 4 3 2 2 3 2" xfId="53096" xr:uid="{00000000-0005-0000-0000-0000AD2D0000}"/>
    <cellStyle name="Standard 12 4 3 2 2 4" xfId="41800" xr:uid="{00000000-0005-0000-0000-0000AE2D0000}"/>
    <cellStyle name="Standard 12 4 3 2 2 5" xfId="30504" xr:uid="{00000000-0005-0000-0000-0000AF2D0000}"/>
    <cellStyle name="Standard 12 4 3 2 3" xfId="10736" xr:uid="{00000000-0005-0000-0000-0000B02D0000}"/>
    <cellStyle name="Standard 12 4 3 2 3 2" xfId="22032" xr:uid="{00000000-0005-0000-0000-0000B12D0000}"/>
    <cellStyle name="Standard 12 4 3 2 3 2 2" xfId="55920" xr:uid="{00000000-0005-0000-0000-0000B22D0000}"/>
    <cellStyle name="Standard 12 4 3 2 3 3" xfId="44624" xr:uid="{00000000-0005-0000-0000-0000B32D0000}"/>
    <cellStyle name="Standard 12 4 3 2 3 4" xfId="33328" xr:uid="{00000000-0005-0000-0000-0000B42D0000}"/>
    <cellStyle name="Standard 12 4 3 2 4" xfId="16384" xr:uid="{00000000-0005-0000-0000-0000B52D0000}"/>
    <cellStyle name="Standard 12 4 3 2 4 2" xfId="50272" xr:uid="{00000000-0005-0000-0000-0000B62D0000}"/>
    <cellStyle name="Standard 12 4 3 2 5" xfId="38976" xr:uid="{00000000-0005-0000-0000-0000B72D0000}"/>
    <cellStyle name="Standard 12 4 3 2 6" xfId="27680" xr:uid="{00000000-0005-0000-0000-0000B82D0000}"/>
    <cellStyle name="Standard 12 4 3 3" xfId="4288" xr:uid="{00000000-0005-0000-0000-0000B92D0000}"/>
    <cellStyle name="Standard 12 4 3 3 2" xfId="7177" xr:uid="{00000000-0005-0000-0000-0000BA2D0000}"/>
    <cellStyle name="Standard 12 4 3 3 2 2" xfId="12826" xr:uid="{00000000-0005-0000-0000-0000BB2D0000}"/>
    <cellStyle name="Standard 12 4 3 3 2 2 2" xfId="24122" xr:uid="{00000000-0005-0000-0000-0000BC2D0000}"/>
    <cellStyle name="Standard 12 4 3 3 2 2 2 2" xfId="58010" xr:uid="{00000000-0005-0000-0000-0000BD2D0000}"/>
    <cellStyle name="Standard 12 4 3 3 2 2 3" xfId="46714" xr:uid="{00000000-0005-0000-0000-0000BE2D0000}"/>
    <cellStyle name="Standard 12 4 3 3 2 2 4" xfId="35418" xr:uid="{00000000-0005-0000-0000-0000BF2D0000}"/>
    <cellStyle name="Standard 12 4 3 3 2 3" xfId="18474" xr:uid="{00000000-0005-0000-0000-0000C02D0000}"/>
    <cellStyle name="Standard 12 4 3 3 2 3 2" xfId="52362" xr:uid="{00000000-0005-0000-0000-0000C12D0000}"/>
    <cellStyle name="Standard 12 4 3 3 2 4" xfId="41066" xr:uid="{00000000-0005-0000-0000-0000C22D0000}"/>
    <cellStyle name="Standard 12 4 3 3 2 5" xfId="29770" xr:uid="{00000000-0005-0000-0000-0000C32D0000}"/>
    <cellStyle name="Standard 12 4 3 3 3" xfId="10002" xr:uid="{00000000-0005-0000-0000-0000C42D0000}"/>
    <cellStyle name="Standard 12 4 3 3 3 2" xfId="21298" xr:uid="{00000000-0005-0000-0000-0000C52D0000}"/>
    <cellStyle name="Standard 12 4 3 3 3 2 2" xfId="55186" xr:uid="{00000000-0005-0000-0000-0000C62D0000}"/>
    <cellStyle name="Standard 12 4 3 3 3 3" xfId="43890" xr:uid="{00000000-0005-0000-0000-0000C72D0000}"/>
    <cellStyle name="Standard 12 4 3 3 3 4" xfId="32594" xr:uid="{00000000-0005-0000-0000-0000C82D0000}"/>
    <cellStyle name="Standard 12 4 3 3 4" xfId="15650" xr:uid="{00000000-0005-0000-0000-0000C92D0000}"/>
    <cellStyle name="Standard 12 4 3 3 4 2" xfId="49538" xr:uid="{00000000-0005-0000-0000-0000CA2D0000}"/>
    <cellStyle name="Standard 12 4 3 3 5" xfId="38242" xr:uid="{00000000-0005-0000-0000-0000CB2D0000}"/>
    <cellStyle name="Standard 12 4 3 3 6" xfId="26946" xr:uid="{00000000-0005-0000-0000-0000CC2D0000}"/>
    <cellStyle name="Standard 12 4 3 4" xfId="6131" xr:uid="{00000000-0005-0000-0000-0000CD2D0000}"/>
    <cellStyle name="Standard 12 4 3 4 2" xfId="11781" xr:uid="{00000000-0005-0000-0000-0000CE2D0000}"/>
    <cellStyle name="Standard 12 4 3 4 2 2" xfId="23077" xr:uid="{00000000-0005-0000-0000-0000CF2D0000}"/>
    <cellStyle name="Standard 12 4 3 4 2 2 2" xfId="56965" xr:uid="{00000000-0005-0000-0000-0000D02D0000}"/>
    <cellStyle name="Standard 12 4 3 4 2 3" xfId="45669" xr:uid="{00000000-0005-0000-0000-0000D12D0000}"/>
    <cellStyle name="Standard 12 4 3 4 2 4" xfId="34373" xr:uid="{00000000-0005-0000-0000-0000D22D0000}"/>
    <cellStyle name="Standard 12 4 3 4 3" xfId="17429" xr:uid="{00000000-0005-0000-0000-0000D32D0000}"/>
    <cellStyle name="Standard 12 4 3 4 3 2" xfId="51317" xr:uid="{00000000-0005-0000-0000-0000D42D0000}"/>
    <cellStyle name="Standard 12 4 3 4 4" xfId="40021" xr:uid="{00000000-0005-0000-0000-0000D52D0000}"/>
    <cellStyle name="Standard 12 4 3 4 5" xfId="28725" xr:uid="{00000000-0005-0000-0000-0000D62D0000}"/>
    <cellStyle name="Standard 12 4 3 5" xfId="8957" xr:uid="{00000000-0005-0000-0000-0000D72D0000}"/>
    <cellStyle name="Standard 12 4 3 5 2" xfId="20253" xr:uid="{00000000-0005-0000-0000-0000D82D0000}"/>
    <cellStyle name="Standard 12 4 3 5 2 2" xfId="54141" xr:uid="{00000000-0005-0000-0000-0000D92D0000}"/>
    <cellStyle name="Standard 12 4 3 5 3" xfId="42845" xr:uid="{00000000-0005-0000-0000-0000DA2D0000}"/>
    <cellStyle name="Standard 12 4 3 5 4" xfId="31549" xr:uid="{00000000-0005-0000-0000-0000DB2D0000}"/>
    <cellStyle name="Standard 12 4 3 6" xfId="14605" xr:uid="{00000000-0005-0000-0000-0000DC2D0000}"/>
    <cellStyle name="Standard 12 4 3 6 2" xfId="48493" xr:uid="{00000000-0005-0000-0000-0000DD2D0000}"/>
    <cellStyle name="Standard 12 4 3 7" xfId="37197" xr:uid="{00000000-0005-0000-0000-0000DE2D0000}"/>
    <cellStyle name="Standard 12 4 3 8" xfId="25901" xr:uid="{00000000-0005-0000-0000-0000DF2D0000}"/>
    <cellStyle name="Standard 12 4 4" xfId="3868" xr:uid="{00000000-0005-0000-0000-0000E02D0000}"/>
    <cellStyle name="Standard 12 4 4 2" xfId="6979" xr:uid="{00000000-0005-0000-0000-0000E12D0000}"/>
    <cellStyle name="Standard 12 4 4 2 2" xfId="12628" xr:uid="{00000000-0005-0000-0000-0000E22D0000}"/>
    <cellStyle name="Standard 12 4 4 2 2 2" xfId="23924" xr:uid="{00000000-0005-0000-0000-0000E32D0000}"/>
    <cellStyle name="Standard 12 4 4 2 2 2 2" xfId="57812" xr:uid="{00000000-0005-0000-0000-0000E42D0000}"/>
    <cellStyle name="Standard 12 4 4 2 2 3" xfId="46516" xr:uid="{00000000-0005-0000-0000-0000E52D0000}"/>
    <cellStyle name="Standard 12 4 4 2 2 4" xfId="35220" xr:uid="{00000000-0005-0000-0000-0000E62D0000}"/>
    <cellStyle name="Standard 12 4 4 2 3" xfId="18276" xr:uid="{00000000-0005-0000-0000-0000E72D0000}"/>
    <cellStyle name="Standard 12 4 4 2 3 2" xfId="52164" xr:uid="{00000000-0005-0000-0000-0000E82D0000}"/>
    <cellStyle name="Standard 12 4 4 2 4" xfId="40868" xr:uid="{00000000-0005-0000-0000-0000E92D0000}"/>
    <cellStyle name="Standard 12 4 4 2 5" xfId="29572" xr:uid="{00000000-0005-0000-0000-0000EA2D0000}"/>
    <cellStyle name="Standard 12 4 4 3" xfId="9804" xr:uid="{00000000-0005-0000-0000-0000EB2D0000}"/>
    <cellStyle name="Standard 12 4 4 3 2" xfId="21100" xr:uid="{00000000-0005-0000-0000-0000EC2D0000}"/>
    <cellStyle name="Standard 12 4 4 3 2 2" xfId="54988" xr:uid="{00000000-0005-0000-0000-0000ED2D0000}"/>
    <cellStyle name="Standard 12 4 4 3 3" xfId="43692" xr:uid="{00000000-0005-0000-0000-0000EE2D0000}"/>
    <cellStyle name="Standard 12 4 4 3 4" xfId="32396" xr:uid="{00000000-0005-0000-0000-0000EF2D0000}"/>
    <cellStyle name="Standard 12 4 4 4" xfId="15452" xr:uid="{00000000-0005-0000-0000-0000F02D0000}"/>
    <cellStyle name="Standard 12 4 4 4 2" xfId="49340" xr:uid="{00000000-0005-0000-0000-0000F12D0000}"/>
    <cellStyle name="Standard 12 4 4 5" xfId="38044" xr:uid="{00000000-0005-0000-0000-0000F22D0000}"/>
    <cellStyle name="Standard 12 4 4 6" xfId="26748" xr:uid="{00000000-0005-0000-0000-0000F32D0000}"/>
    <cellStyle name="Standard 12 4 5" xfId="4926" xr:uid="{00000000-0005-0000-0000-0000F42D0000}"/>
    <cellStyle name="Standard 12 4 5 2" xfId="7752" xr:uid="{00000000-0005-0000-0000-0000F52D0000}"/>
    <cellStyle name="Standard 12 4 5 2 2" xfId="13401" xr:uid="{00000000-0005-0000-0000-0000F62D0000}"/>
    <cellStyle name="Standard 12 4 5 2 2 2" xfId="24697" xr:uid="{00000000-0005-0000-0000-0000F72D0000}"/>
    <cellStyle name="Standard 12 4 5 2 2 2 2" xfId="58585" xr:uid="{00000000-0005-0000-0000-0000F82D0000}"/>
    <cellStyle name="Standard 12 4 5 2 2 3" xfId="47289" xr:uid="{00000000-0005-0000-0000-0000F92D0000}"/>
    <cellStyle name="Standard 12 4 5 2 2 4" xfId="35993" xr:uid="{00000000-0005-0000-0000-0000FA2D0000}"/>
    <cellStyle name="Standard 12 4 5 2 3" xfId="19049" xr:uid="{00000000-0005-0000-0000-0000FB2D0000}"/>
    <cellStyle name="Standard 12 4 5 2 3 2" xfId="52937" xr:uid="{00000000-0005-0000-0000-0000FC2D0000}"/>
    <cellStyle name="Standard 12 4 5 2 4" xfId="41641" xr:uid="{00000000-0005-0000-0000-0000FD2D0000}"/>
    <cellStyle name="Standard 12 4 5 2 5" xfId="30345" xr:uid="{00000000-0005-0000-0000-0000FE2D0000}"/>
    <cellStyle name="Standard 12 4 5 3" xfId="10577" xr:uid="{00000000-0005-0000-0000-0000FF2D0000}"/>
    <cellStyle name="Standard 12 4 5 3 2" xfId="21873" xr:uid="{00000000-0005-0000-0000-0000002E0000}"/>
    <cellStyle name="Standard 12 4 5 3 2 2" xfId="55761" xr:uid="{00000000-0005-0000-0000-0000012E0000}"/>
    <cellStyle name="Standard 12 4 5 3 3" xfId="44465" xr:uid="{00000000-0005-0000-0000-0000022E0000}"/>
    <cellStyle name="Standard 12 4 5 3 4" xfId="33169" xr:uid="{00000000-0005-0000-0000-0000032E0000}"/>
    <cellStyle name="Standard 12 4 5 4" xfId="16225" xr:uid="{00000000-0005-0000-0000-0000042E0000}"/>
    <cellStyle name="Standard 12 4 5 4 2" xfId="50113" xr:uid="{00000000-0005-0000-0000-0000052E0000}"/>
    <cellStyle name="Standard 12 4 5 5" xfId="38817" xr:uid="{00000000-0005-0000-0000-0000062E0000}"/>
    <cellStyle name="Standard 12 4 5 6" xfId="27521" xr:uid="{00000000-0005-0000-0000-0000072E0000}"/>
    <cellStyle name="Standard 12 4 6" xfId="3575" xr:uid="{00000000-0005-0000-0000-0000082E0000}"/>
    <cellStyle name="Standard 12 4 6 2" xfId="6688" xr:uid="{00000000-0005-0000-0000-0000092E0000}"/>
    <cellStyle name="Standard 12 4 6 2 2" xfId="12337" xr:uid="{00000000-0005-0000-0000-00000A2E0000}"/>
    <cellStyle name="Standard 12 4 6 2 2 2" xfId="23633" xr:uid="{00000000-0005-0000-0000-00000B2E0000}"/>
    <cellStyle name="Standard 12 4 6 2 2 2 2" xfId="57521" xr:uid="{00000000-0005-0000-0000-00000C2E0000}"/>
    <cellStyle name="Standard 12 4 6 2 2 3" xfId="46225" xr:uid="{00000000-0005-0000-0000-00000D2E0000}"/>
    <cellStyle name="Standard 12 4 6 2 2 4" xfId="34929" xr:uid="{00000000-0005-0000-0000-00000E2E0000}"/>
    <cellStyle name="Standard 12 4 6 2 3" xfId="17985" xr:uid="{00000000-0005-0000-0000-00000F2E0000}"/>
    <cellStyle name="Standard 12 4 6 2 3 2" xfId="51873" xr:uid="{00000000-0005-0000-0000-0000102E0000}"/>
    <cellStyle name="Standard 12 4 6 2 4" xfId="40577" xr:uid="{00000000-0005-0000-0000-0000112E0000}"/>
    <cellStyle name="Standard 12 4 6 2 5" xfId="29281" xr:uid="{00000000-0005-0000-0000-0000122E0000}"/>
    <cellStyle name="Standard 12 4 6 3" xfId="9513" xr:uid="{00000000-0005-0000-0000-0000132E0000}"/>
    <cellStyle name="Standard 12 4 6 3 2" xfId="20809" xr:uid="{00000000-0005-0000-0000-0000142E0000}"/>
    <cellStyle name="Standard 12 4 6 3 2 2" xfId="54697" xr:uid="{00000000-0005-0000-0000-0000152E0000}"/>
    <cellStyle name="Standard 12 4 6 3 3" xfId="43401" xr:uid="{00000000-0005-0000-0000-0000162E0000}"/>
    <cellStyle name="Standard 12 4 6 3 4" xfId="32105" xr:uid="{00000000-0005-0000-0000-0000172E0000}"/>
    <cellStyle name="Standard 12 4 6 4" xfId="15161" xr:uid="{00000000-0005-0000-0000-0000182E0000}"/>
    <cellStyle name="Standard 12 4 6 4 2" xfId="49049" xr:uid="{00000000-0005-0000-0000-0000192E0000}"/>
    <cellStyle name="Standard 12 4 6 5" xfId="37753" xr:uid="{00000000-0005-0000-0000-00001A2E0000}"/>
    <cellStyle name="Standard 12 4 6 6" xfId="26457" xr:uid="{00000000-0005-0000-0000-00001B2E0000}"/>
    <cellStyle name="Standard 12 4 7" xfId="5631" xr:uid="{00000000-0005-0000-0000-00001C2E0000}"/>
    <cellStyle name="Standard 12 4 7 2" xfId="11281" xr:uid="{00000000-0005-0000-0000-00001D2E0000}"/>
    <cellStyle name="Standard 12 4 7 2 2" xfId="22577" xr:uid="{00000000-0005-0000-0000-00001E2E0000}"/>
    <cellStyle name="Standard 12 4 7 2 2 2" xfId="56465" xr:uid="{00000000-0005-0000-0000-00001F2E0000}"/>
    <cellStyle name="Standard 12 4 7 2 3" xfId="45169" xr:uid="{00000000-0005-0000-0000-0000202E0000}"/>
    <cellStyle name="Standard 12 4 7 2 4" xfId="33873" xr:uid="{00000000-0005-0000-0000-0000212E0000}"/>
    <cellStyle name="Standard 12 4 7 3" xfId="16929" xr:uid="{00000000-0005-0000-0000-0000222E0000}"/>
    <cellStyle name="Standard 12 4 7 3 2" xfId="50817" xr:uid="{00000000-0005-0000-0000-0000232E0000}"/>
    <cellStyle name="Standard 12 4 7 4" xfId="39521" xr:uid="{00000000-0005-0000-0000-0000242E0000}"/>
    <cellStyle name="Standard 12 4 7 5" xfId="28225" xr:uid="{00000000-0005-0000-0000-0000252E0000}"/>
    <cellStyle name="Standard 12 4 8" xfId="8457" xr:uid="{00000000-0005-0000-0000-0000262E0000}"/>
    <cellStyle name="Standard 12 4 8 2" xfId="19753" xr:uid="{00000000-0005-0000-0000-0000272E0000}"/>
    <cellStyle name="Standard 12 4 8 2 2" xfId="53641" xr:uid="{00000000-0005-0000-0000-0000282E0000}"/>
    <cellStyle name="Standard 12 4 8 3" xfId="42345" xr:uid="{00000000-0005-0000-0000-0000292E0000}"/>
    <cellStyle name="Standard 12 4 8 4" xfId="31049" xr:uid="{00000000-0005-0000-0000-00002A2E0000}"/>
    <cellStyle name="Standard 12 4 9" xfId="14105" xr:uid="{00000000-0005-0000-0000-00002B2E0000}"/>
    <cellStyle name="Standard 12 4 9 2" xfId="47993" xr:uid="{00000000-0005-0000-0000-00002C2E0000}"/>
    <cellStyle name="Standard 12 5" xfId="2621" xr:uid="{00000000-0005-0000-0000-00002D2E0000}"/>
    <cellStyle name="Standard 12 5 10" xfId="25521" xr:uid="{00000000-0005-0000-0000-00002E2E0000}"/>
    <cellStyle name="Standard 12 5 2" xfId="3123" xr:uid="{00000000-0005-0000-0000-00002F2E0000}"/>
    <cellStyle name="Standard 12 5 2 2" xfId="5087" xr:uid="{00000000-0005-0000-0000-0000302E0000}"/>
    <cellStyle name="Standard 12 5 2 2 2" xfId="7913" xr:uid="{00000000-0005-0000-0000-0000312E0000}"/>
    <cellStyle name="Standard 12 5 2 2 2 2" xfId="13562" xr:uid="{00000000-0005-0000-0000-0000322E0000}"/>
    <cellStyle name="Standard 12 5 2 2 2 2 2" xfId="24858" xr:uid="{00000000-0005-0000-0000-0000332E0000}"/>
    <cellStyle name="Standard 12 5 2 2 2 2 2 2" xfId="58746" xr:uid="{00000000-0005-0000-0000-0000342E0000}"/>
    <cellStyle name="Standard 12 5 2 2 2 2 3" xfId="47450" xr:uid="{00000000-0005-0000-0000-0000352E0000}"/>
    <cellStyle name="Standard 12 5 2 2 2 2 4" xfId="36154" xr:uid="{00000000-0005-0000-0000-0000362E0000}"/>
    <cellStyle name="Standard 12 5 2 2 2 3" xfId="19210" xr:uid="{00000000-0005-0000-0000-0000372E0000}"/>
    <cellStyle name="Standard 12 5 2 2 2 3 2" xfId="53098" xr:uid="{00000000-0005-0000-0000-0000382E0000}"/>
    <cellStyle name="Standard 12 5 2 2 2 4" xfId="41802" xr:uid="{00000000-0005-0000-0000-0000392E0000}"/>
    <cellStyle name="Standard 12 5 2 2 2 5" xfId="30506" xr:uid="{00000000-0005-0000-0000-00003A2E0000}"/>
    <cellStyle name="Standard 12 5 2 2 3" xfId="10738" xr:uid="{00000000-0005-0000-0000-00003B2E0000}"/>
    <cellStyle name="Standard 12 5 2 2 3 2" xfId="22034" xr:uid="{00000000-0005-0000-0000-00003C2E0000}"/>
    <cellStyle name="Standard 12 5 2 2 3 2 2" xfId="55922" xr:uid="{00000000-0005-0000-0000-00003D2E0000}"/>
    <cellStyle name="Standard 12 5 2 2 3 3" xfId="44626" xr:uid="{00000000-0005-0000-0000-00003E2E0000}"/>
    <cellStyle name="Standard 12 5 2 2 3 4" xfId="33330" xr:uid="{00000000-0005-0000-0000-00003F2E0000}"/>
    <cellStyle name="Standard 12 5 2 2 4" xfId="16386" xr:uid="{00000000-0005-0000-0000-0000402E0000}"/>
    <cellStyle name="Standard 12 5 2 2 4 2" xfId="50274" xr:uid="{00000000-0005-0000-0000-0000412E0000}"/>
    <cellStyle name="Standard 12 5 2 2 5" xfId="38978" xr:uid="{00000000-0005-0000-0000-0000422E0000}"/>
    <cellStyle name="Standard 12 5 2 2 6" xfId="27682" xr:uid="{00000000-0005-0000-0000-0000432E0000}"/>
    <cellStyle name="Standard 12 5 2 3" xfId="4290" xr:uid="{00000000-0005-0000-0000-0000442E0000}"/>
    <cellStyle name="Standard 12 5 2 3 2" xfId="7179" xr:uid="{00000000-0005-0000-0000-0000452E0000}"/>
    <cellStyle name="Standard 12 5 2 3 2 2" xfId="12828" xr:uid="{00000000-0005-0000-0000-0000462E0000}"/>
    <cellStyle name="Standard 12 5 2 3 2 2 2" xfId="24124" xr:uid="{00000000-0005-0000-0000-0000472E0000}"/>
    <cellStyle name="Standard 12 5 2 3 2 2 2 2" xfId="58012" xr:uid="{00000000-0005-0000-0000-0000482E0000}"/>
    <cellStyle name="Standard 12 5 2 3 2 2 3" xfId="46716" xr:uid="{00000000-0005-0000-0000-0000492E0000}"/>
    <cellStyle name="Standard 12 5 2 3 2 2 4" xfId="35420" xr:uid="{00000000-0005-0000-0000-00004A2E0000}"/>
    <cellStyle name="Standard 12 5 2 3 2 3" xfId="18476" xr:uid="{00000000-0005-0000-0000-00004B2E0000}"/>
    <cellStyle name="Standard 12 5 2 3 2 3 2" xfId="52364" xr:uid="{00000000-0005-0000-0000-00004C2E0000}"/>
    <cellStyle name="Standard 12 5 2 3 2 4" xfId="41068" xr:uid="{00000000-0005-0000-0000-00004D2E0000}"/>
    <cellStyle name="Standard 12 5 2 3 2 5" xfId="29772" xr:uid="{00000000-0005-0000-0000-00004E2E0000}"/>
    <cellStyle name="Standard 12 5 2 3 3" xfId="10004" xr:uid="{00000000-0005-0000-0000-00004F2E0000}"/>
    <cellStyle name="Standard 12 5 2 3 3 2" xfId="21300" xr:uid="{00000000-0005-0000-0000-0000502E0000}"/>
    <cellStyle name="Standard 12 5 2 3 3 2 2" xfId="55188" xr:uid="{00000000-0005-0000-0000-0000512E0000}"/>
    <cellStyle name="Standard 12 5 2 3 3 3" xfId="43892" xr:uid="{00000000-0005-0000-0000-0000522E0000}"/>
    <cellStyle name="Standard 12 5 2 3 3 4" xfId="32596" xr:uid="{00000000-0005-0000-0000-0000532E0000}"/>
    <cellStyle name="Standard 12 5 2 3 4" xfId="15652" xr:uid="{00000000-0005-0000-0000-0000542E0000}"/>
    <cellStyle name="Standard 12 5 2 3 4 2" xfId="49540" xr:uid="{00000000-0005-0000-0000-0000552E0000}"/>
    <cellStyle name="Standard 12 5 2 3 5" xfId="38244" xr:uid="{00000000-0005-0000-0000-0000562E0000}"/>
    <cellStyle name="Standard 12 5 2 3 6" xfId="26948" xr:uid="{00000000-0005-0000-0000-0000572E0000}"/>
    <cellStyle name="Standard 12 5 2 4" xfId="6251" xr:uid="{00000000-0005-0000-0000-0000582E0000}"/>
    <cellStyle name="Standard 12 5 2 4 2" xfId="11901" xr:uid="{00000000-0005-0000-0000-0000592E0000}"/>
    <cellStyle name="Standard 12 5 2 4 2 2" xfId="23197" xr:uid="{00000000-0005-0000-0000-00005A2E0000}"/>
    <cellStyle name="Standard 12 5 2 4 2 2 2" xfId="57085" xr:uid="{00000000-0005-0000-0000-00005B2E0000}"/>
    <cellStyle name="Standard 12 5 2 4 2 3" xfId="45789" xr:uid="{00000000-0005-0000-0000-00005C2E0000}"/>
    <cellStyle name="Standard 12 5 2 4 2 4" xfId="34493" xr:uid="{00000000-0005-0000-0000-00005D2E0000}"/>
    <cellStyle name="Standard 12 5 2 4 3" xfId="17549" xr:uid="{00000000-0005-0000-0000-00005E2E0000}"/>
    <cellStyle name="Standard 12 5 2 4 3 2" xfId="51437" xr:uid="{00000000-0005-0000-0000-00005F2E0000}"/>
    <cellStyle name="Standard 12 5 2 4 4" xfId="40141" xr:uid="{00000000-0005-0000-0000-0000602E0000}"/>
    <cellStyle name="Standard 12 5 2 4 5" xfId="28845" xr:uid="{00000000-0005-0000-0000-0000612E0000}"/>
    <cellStyle name="Standard 12 5 2 5" xfId="9077" xr:uid="{00000000-0005-0000-0000-0000622E0000}"/>
    <cellStyle name="Standard 12 5 2 5 2" xfId="20373" xr:uid="{00000000-0005-0000-0000-0000632E0000}"/>
    <cellStyle name="Standard 12 5 2 5 2 2" xfId="54261" xr:uid="{00000000-0005-0000-0000-0000642E0000}"/>
    <cellStyle name="Standard 12 5 2 5 3" xfId="42965" xr:uid="{00000000-0005-0000-0000-0000652E0000}"/>
    <cellStyle name="Standard 12 5 2 5 4" xfId="31669" xr:uid="{00000000-0005-0000-0000-0000662E0000}"/>
    <cellStyle name="Standard 12 5 2 6" xfId="14725" xr:uid="{00000000-0005-0000-0000-0000672E0000}"/>
    <cellStyle name="Standard 12 5 2 6 2" xfId="48613" xr:uid="{00000000-0005-0000-0000-0000682E0000}"/>
    <cellStyle name="Standard 12 5 2 7" xfId="37317" xr:uid="{00000000-0005-0000-0000-0000692E0000}"/>
    <cellStyle name="Standard 12 5 2 8" xfId="26021" xr:uid="{00000000-0005-0000-0000-00006A2E0000}"/>
    <cellStyle name="Standard 12 5 3" xfId="3758" xr:uid="{00000000-0005-0000-0000-00006B2E0000}"/>
    <cellStyle name="Standard 12 5 3 2" xfId="6869" xr:uid="{00000000-0005-0000-0000-00006C2E0000}"/>
    <cellStyle name="Standard 12 5 3 2 2" xfId="12518" xr:uid="{00000000-0005-0000-0000-00006D2E0000}"/>
    <cellStyle name="Standard 12 5 3 2 2 2" xfId="23814" xr:uid="{00000000-0005-0000-0000-00006E2E0000}"/>
    <cellStyle name="Standard 12 5 3 2 2 2 2" xfId="57702" xr:uid="{00000000-0005-0000-0000-00006F2E0000}"/>
    <cellStyle name="Standard 12 5 3 2 2 3" xfId="46406" xr:uid="{00000000-0005-0000-0000-0000702E0000}"/>
    <cellStyle name="Standard 12 5 3 2 2 4" xfId="35110" xr:uid="{00000000-0005-0000-0000-0000712E0000}"/>
    <cellStyle name="Standard 12 5 3 2 3" xfId="18166" xr:uid="{00000000-0005-0000-0000-0000722E0000}"/>
    <cellStyle name="Standard 12 5 3 2 3 2" xfId="52054" xr:uid="{00000000-0005-0000-0000-0000732E0000}"/>
    <cellStyle name="Standard 12 5 3 2 4" xfId="40758" xr:uid="{00000000-0005-0000-0000-0000742E0000}"/>
    <cellStyle name="Standard 12 5 3 2 5" xfId="29462" xr:uid="{00000000-0005-0000-0000-0000752E0000}"/>
    <cellStyle name="Standard 12 5 3 3" xfId="9694" xr:uid="{00000000-0005-0000-0000-0000762E0000}"/>
    <cellStyle name="Standard 12 5 3 3 2" xfId="20990" xr:uid="{00000000-0005-0000-0000-0000772E0000}"/>
    <cellStyle name="Standard 12 5 3 3 2 2" xfId="54878" xr:uid="{00000000-0005-0000-0000-0000782E0000}"/>
    <cellStyle name="Standard 12 5 3 3 3" xfId="43582" xr:uid="{00000000-0005-0000-0000-0000792E0000}"/>
    <cellStyle name="Standard 12 5 3 3 4" xfId="32286" xr:uid="{00000000-0005-0000-0000-00007A2E0000}"/>
    <cellStyle name="Standard 12 5 3 4" xfId="15342" xr:uid="{00000000-0005-0000-0000-00007B2E0000}"/>
    <cellStyle name="Standard 12 5 3 4 2" xfId="49230" xr:uid="{00000000-0005-0000-0000-00007C2E0000}"/>
    <cellStyle name="Standard 12 5 3 5" xfId="37934" xr:uid="{00000000-0005-0000-0000-00007D2E0000}"/>
    <cellStyle name="Standard 12 5 3 6" xfId="26638" xr:uid="{00000000-0005-0000-0000-00007E2E0000}"/>
    <cellStyle name="Standard 12 5 4" xfId="4816" xr:uid="{00000000-0005-0000-0000-00007F2E0000}"/>
    <cellStyle name="Standard 12 5 4 2" xfId="7642" xr:uid="{00000000-0005-0000-0000-0000802E0000}"/>
    <cellStyle name="Standard 12 5 4 2 2" xfId="13291" xr:uid="{00000000-0005-0000-0000-0000812E0000}"/>
    <cellStyle name="Standard 12 5 4 2 2 2" xfId="24587" xr:uid="{00000000-0005-0000-0000-0000822E0000}"/>
    <cellStyle name="Standard 12 5 4 2 2 2 2" xfId="58475" xr:uid="{00000000-0005-0000-0000-0000832E0000}"/>
    <cellStyle name="Standard 12 5 4 2 2 3" xfId="47179" xr:uid="{00000000-0005-0000-0000-0000842E0000}"/>
    <cellStyle name="Standard 12 5 4 2 2 4" xfId="35883" xr:uid="{00000000-0005-0000-0000-0000852E0000}"/>
    <cellStyle name="Standard 12 5 4 2 3" xfId="18939" xr:uid="{00000000-0005-0000-0000-0000862E0000}"/>
    <cellStyle name="Standard 12 5 4 2 3 2" xfId="52827" xr:uid="{00000000-0005-0000-0000-0000872E0000}"/>
    <cellStyle name="Standard 12 5 4 2 4" xfId="41531" xr:uid="{00000000-0005-0000-0000-0000882E0000}"/>
    <cellStyle name="Standard 12 5 4 2 5" xfId="30235" xr:uid="{00000000-0005-0000-0000-0000892E0000}"/>
    <cellStyle name="Standard 12 5 4 3" xfId="10467" xr:uid="{00000000-0005-0000-0000-00008A2E0000}"/>
    <cellStyle name="Standard 12 5 4 3 2" xfId="21763" xr:uid="{00000000-0005-0000-0000-00008B2E0000}"/>
    <cellStyle name="Standard 12 5 4 3 2 2" xfId="55651" xr:uid="{00000000-0005-0000-0000-00008C2E0000}"/>
    <cellStyle name="Standard 12 5 4 3 3" xfId="44355" xr:uid="{00000000-0005-0000-0000-00008D2E0000}"/>
    <cellStyle name="Standard 12 5 4 3 4" xfId="33059" xr:uid="{00000000-0005-0000-0000-00008E2E0000}"/>
    <cellStyle name="Standard 12 5 4 4" xfId="16115" xr:uid="{00000000-0005-0000-0000-00008F2E0000}"/>
    <cellStyle name="Standard 12 5 4 4 2" xfId="50003" xr:uid="{00000000-0005-0000-0000-0000902E0000}"/>
    <cellStyle name="Standard 12 5 4 5" xfId="38707" xr:uid="{00000000-0005-0000-0000-0000912E0000}"/>
    <cellStyle name="Standard 12 5 4 6" xfId="27411" xr:uid="{00000000-0005-0000-0000-0000922E0000}"/>
    <cellStyle name="Standard 12 5 5" xfId="3460" xr:uid="{00000000-0005-0000-0000-0000932E0000}"/>
    <cellStyle name="Standard 12 5 5 2" xfId="6575" xr:uid="{00000000-0005-0000-0000-0000942E0000}"/>
    <cellStyle name="Standard 12 5 5 2 2" xfId="12224" xr:uid="{00000000-0005-0000-0000-0000952E0000}"/>
    <cellStyle name="Standard 12 5 5 2 2 2" xfId="23520" xr:uid="{00000000-0005-0000-0000-0000962E0000}"/>
    <cellStyle name="Standard 12 5 5 2 2 2 2" xfId="57408" xr:uid="{00000000-0005-0000-0000-0000972E0000}"/>
    <cellStyle name="Standard 12 5 5 2 2 3" xfId="46112" xr:uid="{00000000-0005-0000-0000-0000982E0000}"/>
    <cellStyle name="Standard 12 5 5 2 2 4" xfId="34816" xr:uid="{00000000-0005-0000-0000-0000992E0000}"/>
    <cellStyle name="Standard 12 5 5 2 3" xfId="17872" xr:uid="{00000000-0005-0000-0000-00009A2E0000}"/>
    <cellStyle name="Standard 12 5 5 2 3 2" xfId="51760" xr:uid="{00000000-0005-0000-0000-00009B2E0000}"/>
    <cellStyle name="Standard 12 5 5 2 4" xfId="40464" xr:uid="{00000000-0005-0000-0000-00009C2E0000}"/>
    <cellStyle name="Standard 12 5 5 2 5" xfId="29168" xr:uid="{00000000-0005-0000-0000-00009D2E0000}"/>
    <cellStyle name="Standard 12 5 5 3" xfId="9400" xr:uid="{00000000-0005-0000-0000-00009E2E0000}"/>
    <cellStyle name="Standard 12 5 5 3 2" xfId="20696" xr:uid="{00000000-0005-0000-0000-00009F2E0000}"/>
    <cellStyle name="Standard 12 5 5 3 2 2" xfId="54584" xr:uid="{00000000-0005-0000-0000-0000A02E0000}"/>
    <cellStyle name="Standard 12 5 5 3 3" xfId="43288" xr:uid="{00000000-0005-0000-0000-0000A12E0000}"/>
    <cellStyle name="Standard 12 5 5 3 4" xfId="31992" xr:uid="{00000000-0005-0000-0000-0000A22E0000}"/>
    <cellStyle name="Standard 12 5 5 4" xfId="15048" xr:uid="{00000000-0005-0000-0000-0000A32E0000}"/>
    <cellStyle name="Standard 12 5 5 4 2" xfId="48936" xr:uid="{00000000-0005-0000-0000-0000A42E0000}"/>
    <cellStyle name="Standard 12 5 5 5" xfId="37640" xr:uid="{00000000-0005-0000-0000-0000A52E0000}"/>
    <cellStyle name="Standard 12 5 5 6" xfId="26344" xr:uid="{00000000-0005-0000-0000-0000A62E0000}"/>
    <cellStyle name="Standard 12 5 6" xfId="5751" xr:uid="{00000000-0005-0000-0000-0000A72E0000}"/>
    <cellStyle name="Standard 12 5 6 2" xfId="11401" xr:uid="{00000000-0005-0000-0000-0000A82E0000}"/>
    <cellStyle name="Standard 12 5 6 2 2" xfId="22697" xr:uid="{00000000-0005-0000-0000-0000A92E0000}"/>
    <cellStyle name="Standard 12 5 6 2 2 2" xfId="56585" xr:uid="{00000000-0005-0000-0000-0000AA2E0000}"/>
    <cellStyle name="Standard 12 5 6 2 3" xfId="45289" xr:uid="{00000000-0005-0000-0000-0000AB2E0000}"/>
    <cellStyle name="Standard 12 5 6 2 4" xfId="33993" xr:uid="{00000000-0005-0000-0000-0000AC2E0000}"/>
    <cellStyle name="Standard 12 5 6 3" xfId="17049" xr:uid="{00000000-0005-0000-0000-0000AD2E0000}"/>
    <cellStyle name="Standard 12 5 6 3 2" xfId="50937" xr:uid="{00000000-0005-0000-0000-0000AE2E0000}"/>
    <cellStyle name="Standard 12 5 6 4" xfId="39641" xr:uid="{00000000-0005-0000-0000-0000AF2E0000}"/>
    <cellStyle name="Standard 12 5 6 5" xfId="28345" xr:uid="{00000000-0005-0000-0000-0000B02E0000}"/>
    <cellStyle name="Standard 12 5 7" xfId="8577" xr:uid="{00000000-0005-0000-0000-0000B12E0000}"/>
    <cellStyle name="Standard 12 5 7 2" xfId="19873" xr:uid="{00000000-0005-0000-0000-0000B22E0000}"/>
    <cellStyle name="Standard 12 5 7 2 2" xfId="53761" xr:uid="{00000000-0005-0000-0000-0000B32E0000}"/>
    <cellStyle name="Standard 12 5 7 3" xfId="42465" xr:uid="{00000000-0005-0000-0000-0000B42E0000}"/>
    <cellStyle name="Standard 12 5 7 4" xfId="31169" xr:uid="{00000000-0005-0000-0000-0000B52E0000}"/>
    <cellStyle name="Standard 12 5 8" xfId="14225" xr:uid="{00000000-0005-0000-0000-0000B62E0000}"/>
    <cellStyle name="Standard 12 5 8 2" xfId="48113" xr:uid="{00000000-0005-0000-0000-0000B72E0000}"/>
    <cellStyle name="Standard 12 5 9" xfId="36817" xr:uid="{00000000-0005-0000-0000-0000B82E0000}"/>
    <cellStyle name="Standard 12 6" xfId="2874" xr:uid="{00000000-0005-0000-0000-0000B92E0000}"/>
    <cellStyle name="Standard 12 6 2" xfId="5076" xr:uid="{00000000-0005-0000-0000-0000BA2E0000}"/>
    <cellStyle name="Standard 12 6 2 2" xfId="7902" xr:uid="{00000000-0005-0000-0000-0000BB2E0000}"/>
    <cellStyle name="Standard 12 6 2 2 2" xfId="13551" xr:uid="{00000000-0005-0000-0000-0000BC2E0000}"/>
    <cellStyle name="Standard 12 6 2 2 2 2" xfId="24847" xr:uid="{00000000-0005-0000-0000-0000BD2E0000}"/>
    <cellStyle name="Standard 12 6 2 2 2 2 2" xfId="58735" xr:uid="{00000000-0005-0000-0000-0000BE2E0000}"/>
    <cellStyle name="Standard 12 6 2 2 2 3" xfId="47439" xr:uid="{00000000-0005-0000-0000-0000BF2E0000}"/>
    <cellStyle name="Standard 12 6 2 2 2 4" xfId="36143" xr:uid="{00000000-0005-0000-0000-0000C02E0000}"/>
    <cellStyle name="Standard 12 6 2 2 3" xfId="19199" xr:uid="{00000000-0005-0000-0000-0000C12E0000}"/>
    <cellStyle name="Standard 12 6 2 2 3 2" xfId="53087" xr:uid="{00000000-0005-0000-0000-0000C22E0000}"/>
    <cellStyle name="Standard 12 6 2 2 4" xfId="41791" xr:uid="{00000000-0005-0000-0000-0000C32E0000}"/>
    <cellStyle name="Standard 12 6 2 2 5" xfId="30495" xr:uid="{00000000-0005-0000-0000-0000C42E0000}"/>
    <cellStyle name="Standard 12 6 2 3" xfId="10727" xr:uid="{00000000-0005-0000-0000-0000C52E0000}"/>
    <cellStyle name="Standard 12 6 2 3 2" xfId="22023" xr:uid="{00000000-0005-0000-0000-0000C62E0000}"/>
    <cellStyle name="Standard 12 6 2 3 2 2" xfId="55911" xr:uid="{00000000-0005-0000-0000-0000C72E0000}"/>
    <cellStyle name="Standard 12 6 2 3 3" xfId="44615" xr:uid="{00000000-0005-0000-0000-0000C82E0000}"/>
    <cellStyle name="Standard 12 6 2 3 4" xfId="33319" xr:uid="{00000000-0005-0000-0000-0000C92E0000}"/>
    <cellStyle name="Standard 12 6 2 4" xfId="16375" xr:uid="{00000000-0005-0000-0000-0000CA2E0000}"/>
    <cellStyle name="Standard 12 6 2 4 2" xfId="50263" xr:uid="{00000000-0005-0000-0000-0000CB2E0000}"/>
    <cellStyle name="Standard 12 6 2 5" xfId="38967" xr:uid="{00000000-0005-0000-0000-0000CC2E0000}"/>
    <cellStyle name="Standard 12 6 2 6" xfId="27671" xr:uid="{00000000-0005-0000-0000-0000CD2E0000}"/>
    <cellStyle name="Standard 12 6 3" xfId="4279" xr:uid="{00000000-0005-0000-0000-0000CE2E0000}"/>
    <cellStyle name="Standard 12 6 3 2" xfId="7168" xr:uid="{00000000-0005-0000-0000-0000CF2E0000}"/>
    <cellStyle name="Standard 12 6 3 2 2" xfId="12817" xr:uid="{00000000-0005-0000-0000-0000D02E0000}"/>
    <cellStyle name="Standard 12 6 3 2 2 2" xfId="24113" xr:uid="{00000000-0005-0000-0000-0000D12E0000}"/>
    <cellStyle name="Standard 12 6 3 2 2 2 2" xfId="58001" xr:uid="{00000000-0005-0000-0000-0000D22E0000}"/>
    <cellStyle name="Standard 12 6 3 2 2 3" xfId="46705" xr:uid="{00000000-0005-0000-0000-0000D32E0000}"/>
    <cellStyle name="Standard 12 6 3 2 2 4" xfId="35409" xr:uid="{00000000-0005-0000-0000-0000D42E0000}"/>
    <cellStyle name="Standard 12 6 3 2 3" xfId="18465" xr:uid="{00000000-0005-0000-0000-0000D52E0000}"/>
    <cellStyle name="Standard 12 6 3 2 3 2" xfId="52353" xr:uid="{00000000-0005-0000-0000-0000D62E0000}"/>
    <cellStyle name="Standard 12 6 3 2 4" xfId="41057" xr:uid="{00000000-0005-0000-0000-0000D72E0000}"/>
    <cellStyle name="Standard 12 6 3 2 5" xfId="29761" xr:uid="{00000000-0005-0000-0000-0000D82E0000}"/>
    <cellStyle name="Standard 12 6 3 3" xfId="9993" xr:uid="{00000000-0005-0000-0000-0000D92E0000}"/>
    <cellStyle name="Standard 12 6 3 3 2" xfId="21289" xr:uid="{00000000-0005-0000-0000-0000DA2E0000}"/>
    <cellStyle name="Standard 12 6 3 3 2 2" xfId="55177" xr:uid="{00000000-0005-0000-0000-0000DB2E0000}"/>
    <cellStyle name="Standard 12 6 3 3 3" xfId="43881" xr:uid="{00000000-0005-0000-0000-0000DC2E0000}"/>
    <cellStyle name="Standard 12 6 3 3 4" xfId="32585" xr:uid="{00000000-0005-0000-0000-0000DD2E0000}"/>
    <cellStyle name="Standard 12 6 3 4" xfId="15641" xr:uid="{00000000-0005-0000-0000-0000DE2E0000}"/>
    <cellStyle name="Standard 12 6 3 4 2" xfId="49529" xr:uid="{00000000-0005-0000-0000-0000DF2E0000}"/>
    <cellStyle name="Standard 12 6 3 5" xfId="38233" xr:uid="{00000000-0005-0000-0000-0000E02E0000}"/>
    <cellStyle name="Standard 12 6 3 6" xfId="26937" xr:uid="{00000000-0005-0000-0000-0000E12E0000}"/>
    <cellStyle name="Standard 12 6 4" xfId="6002" xr:uid="{00000000-0005-0000-0000-0000E22E0000}"/>
    <cellStyle name="Standard 12 6 4 2" xfId="11652" xr:uid="{00000000-0005-0000-0000-0000E32E0000}"/>
    <cellStyle name="Standard 12 6 4 2 2" xfId="22948" xr:uid="{00000000-0005-0000-0000-0000E42E0000}"/>
    <cellStyle name="Standard 12 6 4 2 2 2" xfId="56836" xr:uid="{00000000-0005-0000-0000-0000E52E0000}"/>
    <cellStyle name="Standard 12 6 4 2 3" xfId="45540" xr:uid="{00000000-0005-0000-0000-0000E62E0000}"/>
    <cellStyle name="Standard 12 6 4 2 4" xfId="34244" xr:uid="{00000000-0005-0000-0000-0000E72E0000}"/>
    <cellStyle name="Standard 12 6 4 3" xfId="17300" xr:uid="{00000000-0005-0000-0000-0000E82E0000}"/>
    <cellStyle name="Standard 12 6 4 3 2" xfId="51188" xr:uid="{00000000-0005-0000-0000-0000E92E0000}"/>
    <cellStyle name="Standard 12 6 4 4" xfId="39892" xr:uid="{00000000-0005-0000-0000-0000EA2E0000}"/>
    <cellStyle name="Standard 12 6 4 5" xfId="28596" xr:uid="{00000000-0005-0000-0000-0000EB2E0000}"/>
    <cellStyle name="Standard 12 6 5" xfId="8828" xr:uid="{00000000-0005-0000-0000-0000EC2E0000}"/>
    <cellStyle name="Standard 12 6 5 2" xfId="20124" xr:uid="{00000000-0005-0000-0000-0000ED2E0000}"/>
    <cellStyle name="Standard 12 6 5 2 2" xfId="54012" xr:uid="{00000000-0005-0000-0000-0000EE2E0000}"/>
    <cellStyle name="Standard 12 6 5 3" xfId="42716" xr:uid="{00000000-0005-0000-0000-0000EF2E0000}"/>
    <cellStyle name="Standard 12 6 5 4" xfId="31420" xr:uid="{00000000-0005-0000-0000-0000F02E0000}"/>
    <cellStyle name="Standard 12 6 6" xfId="14476" xr:uid="{00000000-0005-0000-0000-0000F12E0000}"/>
    <cellStyle name="Standard 12 6 6 2" xfId="48364" xr:uid="{00000000-0005-0000-0000-0000F22E0000}"/>
    <cellStyle name="Standard 12 6 7" xfId="37068" xr:uid="{00000000-0005-0000-0000-0000F32E0000}"/>
    <cellStyle name="Standard 12 6 8" xfId="25772" xr:uid="{00000000-0005-0000-0000-0000F42E0000}"/>
    <cellStyle name="Standard 12 7" xfId="3711" xr:uid="{00000000-0005-0000-0000-0000F52E0000}"/>
    <cellStyle name="Standard 12 7 2" xfId="6822" xr:uid="{00000000-0005-0000-0000-0000F62E0000}"/>
    <cellStyle name="Standard 12 7 2 2" xfId="12471" xr:uid="{00000000-0005-0000-0000-0000F72E0000}"/>
    <cellStyle name="Standard 12 7 2 2 2" xfId="23767" xr:uid="{00000000-0005-0000-0000-0000F82E0000}"/>
    <cellStyle name="Standard 12 7 2 2 2 2" xfId="57655" xr:uid="{00000000-0005-0000-0000-0000F92E0000}"/>
    <cellStyle name="Standard 12 7 2 2 3" xfId="46359" xr:uid="{00000000-0005-0000-0000-0000FA2E0000}"/>
    <cellStyle name="Standard 12 7 2 2 4" xfId="35063" xr:uid="{00000000-0005-0000-0000-0000FB2E0000}"/>
    <cellStyle name="Standard 12 7 2 3" xfId="18119" xr:uid="{00000000-0005-0000-0000-0000FC2E0000}"/>
    <cellStyle name="Standard 12 7 2 3 2" xfId="52007" xr:uid="{00000000-0005-0000-0000-0000FD2E0000}"/>
    <cellStyle name="Standard 12 7 2 4" xfId="40711" xr:uid="{00000000-0005-0000-0000-0000FE2E0000}"/>
    <cellStyle name="Standard 12 7 2 5" xfId="29415" xr:uid="{00000000-0005-0000-0000-0000FF2E0000}"/>
    <cellStyle name="Standard 12 7 3" xfId="9647" xr:uid="{00000000-0005-0000-0000-0000002F0000}"/>
    <cellStyle name="Standard 12 7 3 2" xfId="20943" xr:uid="{00000000-0005-0000-0000-0000012F0000}"/>
    <cellStyle name="Standard 12 7 3 2 2" xfId="54831" xr:uid="{00000000-0005-0000-0000-0000022F0000}"/>
    <cellStyle name="Standard 12 7 3 3" xfId="43535" xr:uid="{00000000-0005-0000-0000-0000032F0000}"/>
    <cellStyle name="Standard 12 7 3 4" xfId="32239" xr:uid="{00000000-0005-0000-0000-0000042F0000}"/>
    <cellStyle name="Standard 12 7 4" xfId="15295" xr:uid="{00000000-0005-0000-0000-0000052F0000}"/>
    <cellStyle name="Standard 12 7 4 2" xfId="49183" xr:uid="{00000000-0005-0000-0000-0000062F0000}"/>
    <cellStyle name="Standard 12 7 5" xfId="37887" xr:uid="{00000000-0005-0000-0000-0000072F0000}"/>
    <cellStyle name="Standard 12 7 6" xfId="26591" xr:uid="{00000000-0005-0000-0000-0000082F0000}"/>
    <cellStyle name="Standard 12 8" xfId="4769" xr:uid="{00000000-0005-0000-0000-0000092F0000}"/>
    <cellStyle name="Standard 12 8 2" xfId="7595" xr:uid="{00000000-0005-0000-0000-00000A2F0000}"/>
    <cellStyle name="Standard 12 8 2 2" xfId="13244" xr:uid="{00000000-0005-0000-0000-00000B2F0000}"/>
    <cellStyle name="Standard 12 8 2 2 2" xfId="24540" xr:uid="{00000000-0005-0000-0000-00000C2F0000}"/>
    <cellStyle name="Standard 12 8 2 2 2 2" xfId="58428" xr:uid="{00000000-0005-0000-0000-00000D2F0000}"/>
    <cellStyle name="Standard 12 8 2 2 3" xfId="47132" xr:uid="{00000000-0005-0000-0000-00000E2F0000}"/>
    <cellStyle name="Standard 12 8 2 2 4" xfId="35836" xr:uid="{00000000-0005-0000-0000-00000F2F0000}"/>
    <cellStyle name="Standard 12 8 2 3" xfId="18892" xr:uid="{00000000-0005-0000-0000-0000102F0000}"/>
    <cellStyle name="Standard 12 8 2 3 2" xfId="52780" xr:uid="{00000000-0005-0000-0000-0000112F0000}"/>
    <cellStyle name="Standard 12 8 2 4" xfId="41484" xr:uid="{00000000-0005-0000-0000-0000122F0000}"/>
    <cellStyle name="Standard 12 8 2 5" xfId="30188" xr:uid="{00000000-0005-0000-0000-0000132F0000}"/>
    <cellStyle name="Standard 12 8 3" xfId="10420" xr:uid="{00000000-0005-0000-0000-0000142F0000}"/>
    <cellStyle name="Standard 12 8 3 2" xfId="21716" xr:uid="{00000000-0005-0000-0000-0000152F0000}"/>
    <cellStyle name="Standard 12 8 3 2 2" xfId="55604" xr:uid="{00000000-0005-0000-0000-0000162F0000}"/>
    <cellStyle name="Standard 12 8 3 3" xfId="44308" xr:uid="{00000000-0005-0000-0000-0000172F0000}"/>
    <cellStyle name="Standard 12 8 3 4" xfId="33012" xr:uid="{00000000-0005-0000-0000-0000182F0000}"/>
    <cellStyle name="Standard 12 8 4" xfId="16068" xr:uid="{00000000-0005-0000-0000-0000192F0000}"/>
    <cellStyle name="Standard 12 8 4 2" xfId="49956" xr:uid="{00000000-0005-0000-0000-00001A2F0000}"/>
    <cellStyle name="Standard 12 8 5" xfId="38660" xr:uid="{00000000-0005-0000-0000-00001B2F0000}"/>
    <cellStyle name="Standard 12 8 6" xfId="27364" xr:uid="{00000000-0005-0000-0000-00001C2F0000}"/>
    <cellStyle name="Standard 12 9" xfId="3402" xr:uid="{00000000-0005-0000-0000-00001D2F0000}"/>
    <cellStyle name="Standard 12 9 2" xfId="6517" xr:uid="{00000000-0005-0000-0000-00001E2F0000}"/>
    <cellStyle name="Standard 12 9 2 2" xfId="12166" xr:uid="{00000000-0005-0000-0000-00001F2F0000}"/>
    <cellStyle name="Standard 12 9 2 2 2" xfId="23462" xr:uid="{00000000-0005-0000-0000-0000202F0000}"/>
    <cellStyle name="Standard 12 9 2 2 2 2" xfId="57350" xr:uid="{00000000-0005-0000-0000-0000212F0000}"/>
    <cellStyle name="Standard 12 9 2 2 3" xfId="46054" xr:uid="{00000000-0005-0000-0000-0000222F0000}"/>
    <cellStyle name="Standard 12 9 2 2 4" xfId="34758" xr:uid="{00000000-0005-0000-0000-0000232F0000}"/>
    <cellStyle name="Standard 12 9 2 3" xfId="17814" xr:uid="{00000000-0005-0000-0000-0000242F0000}"/>
    <cellStyle name="Standard 12 9 2 3 2" xfId="51702" xr:uid="{00000000-0005-0000-0000-0000252F0000}"/>
    <cellStyle name="Standard 12 9 2 4" xfId="40406" xr:uid="{00000000-0005-0000-0000-0000262F0000}"/>
    <cellStyle name="Standard 12 9 2 5" xfId="29110" xr:uid="{00000000-0005-0000-0000-0000272F0000}"/>
    <cellStyle name="Standard 12 9 3" xfId="9342" xr:uid="{00000000-0005-0000-0000-0000282F0000}"/>
    <cellStyle name="Standard 12 9 3 2" xfId="20638" xr:uid="{00000000-0005-0000-0000-0000292F0000}"/>
    <cellStyle name="Standard 12 9 3 2 2" xfId="54526" xr:uid="{00000000-0005-0000-0000-00002A2F0000}"/>
    <cellStyle name="Standard 12 9 3 3" xfId="43230" xr:uid="{00000000-0005-0000-0000-00002B2F0000}"/>
    <cellStyle name="Standard 12 9 3 4" xfId="31934" xr:uid="{00000000-0005-0000-0000-00002C2F0000}"/>
    <cellStyle name="Standard 12 9 4" xfId="14990" xr:uid="{00000000-0005-0000-0000-00002D2F0000}"/>
    <cellStyle name="Standard 12 9 4 2" xfId="48878" xr:uid="{00000000-0005-0000-0000-00002E2F0000}"/>
    <cellStyle name="Standard 12 9 5" xfId="37582" xr:uid="{00000000-0005-0000-0000-00002F2F0000}"/>
    <cellStyle name="Standard 12 9 6" xfId="26286" xr:uid="{00000000-0005-0000-0000-0000302F0000}"/>
    <cellStyle name="Standard 13" xfId="195" xr:uid="{00000000-0005-0000-0000-0000312F0000}"/>
    <cellStyle name="Standard 13 2" xfId="196" xr:uid="{00000000-0005-0000-0000-0000322F0000}"/>
    <cellStyle name="Standard 13 3" xfId="1535" xr:uid="{00000000-0005-0000-0000-0000332F0000}"/>
    <cellStyle name="Standard 13 3 2" xfId="2748" xr:uid="{00000000-0005-0000-0000-0000342F0000}"/>
    <cellStyle name="Standard 13 3 2 2" xfId="3250" xr:uid="{00000000-0005-0000-0000-0000352F0000}"/>
    <cellStyle name="Standard 13 3 2 2 2" xfId="5089" xr:uid="{00000000-0005-0000-0000-0000362F0000}"/>
    <cellStyle name="Standard 13 3 2 2 2 2" xfId="7915" xr:uid="{00000000-0005-0000-0000-0000372F0000}"/>
    <cellStyle name="Standard 13 3 2 2 2 2 2" xfId="13564" xr:uid="{00000000-0005-0000-0000-0000382F0000}"/>
    <cellStyle name="Standard 13 3 2 2 2 2 2 2" xfId="24860" xr:uid="{00000000-0005-0000-0000-0000392F0000}"/>
    <cellStyle name="Standard 13 3 2 2 2 2 2 2 2" xfId="58748" xr:uid="{00000000-0005-0000-0000-00003A2F0000}"/>
    <cellStyle name="Standard 13 3 2 2 2 2 2 3" xfId="47452" xr:uid="{00000000-0005-0000-0000-00003B2F0000}"/>
    <cellStyle name="Standard 13 3 2 2 2 2 2 4" xfId="36156" xr:uid="{00000000-0005-0000-0000-00003C2F0000}"/>
    <cellStyle name="Standard 13 3 2 2 2 2 3" xfId="19212" xr:uid="{00000000-0005-0000-0000-00003D2F0000}"/>
    <cellStyle name="Standard 13 3 2 2 2 2 3 2" xfId="53100" xr:uid="{00000000-0005-0000-0000-00003E2F0000}"/>
    <cellStyle name="Standard 13 3 2 2 2 2 4" xfId="41804" xr:uid="{00000000-0005-0000-0000-00003F2F0000}"/>
    <cellStyle name="Standard 13 3 2 2 2 2 5" xfId="30508" xr:uid="{00000000-0005-0000-0000-0000402F0000}"/>
    <cellStyle name="Standard 13 3 2 2 2 3" xfId="10740" xr:uid="{00000000-0005-0000-0000-0000412F0000}"/>
    <cellStyle name="Standard 13 3 2 2 2 3 2" xfId="22036" xr:uid="{00000000-0005-0000-0000-0000422F0000}"/>
    <cellStyle name="Standard 13 3 2 2 2 3 2 2" xfId="55924" xr:uid="{00000000-0005-0000-0000-0000432F0000}"/>
    <cellStyle name="Standard 13 3 2 2 2 3 3" xfId="44628" xr:uid="{00000000-0005-0000-0000-0000442F0000}"/>
    <cellStyle name="Standard 13 3 2 2 2 3 4" xfId="33332" xr:uid="{00000000-0005-0000-0000-0000452F0000}"/>
    <cellStyle name="Standard 13 3 2 2 2 4" xfId="16388" xr:uid="{00000000-0005-0000-0000-0000462F0000}"/>
    <cellStyle name="Standard 13 3 2 2 2 4 2" xfId="50276" xr:uid="{00000000-0005-0000-0000-0000472F0000}"/>
    <cellStyle name="Standard 13 3 2 2 2 5" xfId="38980" xr:uid="{00000000-0005-0000-0000-0000482F0000}"/>
    <cellStyle name="Standard 13 3 2 2 2 6" xfId="27684" xr:uid="{00000000-0005-0000-0000-0000492F0000}"/>
    <cellStyle name="Standard 13 3 2 2 3" xfId="6378" xr:uid="{00000000-0005-0000-0000-00004A2F0000}"/>
    <cellStyle name="Standard 13 3 2 2 3 2" xfId="12028" xr:uid="{00000000-0005-0000-0000-00004B2F0000}"/>
    <cellStyle name="Standard 13 3 2 2 3 2 2" xfId="23324" xr:uid="{00000000-0005-0000-0000-00004C2F0000}"/>
    <cellStyle name="Standard 13 3 2 2 3 2 2 2" xfId="57212" xr:uid="{00000000-0005-0000-0000-00004D2F0000}"/>
    <cellStyle name="Standard 13 3 2 2 3 2 3" xfId="45916" xr:uid="{00000000-0005-0000-0000-00004E2F0000}"/>
    <cellStyle name="Standard 13 3 2 2 3 2 4" xfId="34620" xr:uid="{00000000-0005-0000-0000-00004F2F0000}"/>
    <cellStyle name="Standard 13 3 2 2 3 3" xfId="17676" xr:uid="{00000000-0005-0000-0000-0000502F0000}"/>
    <cellStyle name="Standard 13 3 2 2 3 3 2" xfId="51564" xr:uid="{00000000-0005-0000-0000-0000512F0000}"/>
    <cellStyle name="Standard 13 3 2 2 3 4" xfId="40268" xr:uid="{00000000-0005-0000-0000-0000522F0000}"/>
    <cellStyle name="Standard 13 3 2 2 3 5" xfId="28972" xr:uid="{00000000-0005-0000-0000-0000532F0000}"/>
    <cellStyle name="Standard 13 3 2 2 4" xfId="9204" xr:uid="{00000000-0005-0000-0000-0000542F0000}"/>
    <cellStyle name="Standard 13 3 2 2 4 2" xfId="20500" xr:uid="{00000000-0005-0000-0000-0000552F0000}"/>
    <cellStyle name="Standard 13 3 2 2 4 2 2" xfId="54388" xr:uid="{00000000-0005-0000-0000-0000562F0000}"/>
    <cellStyle name="Standard 13 3 2 2 4 3" xfId="43092" xr:uid="{00000000-0005-0000-0000-0000572F0000}"/>
    <cellStyle name="Standard 13 3 2 2 4 4" xfId="31796" xr:uid="{00000000-0005-0000-0000-0000582F0000}"/>
    <cellStyle name="Standard 13 3 2 2 5" xfId="14852" xr:uid="{00000000-0005-0000-0000-0000592F0000}"/>
    <cellStyle name="Standard 13 3 2 2 5 2" xfId="48740" xr:uid="{00000000-0005-0000-0000-00005A2F0000}"/>
    <cellStyle name="Standard 13 3 2 2 6" xfId="37444" xr:uid="{00000000-0005-0000-0000-00005B2F0000}"/>
    <cellStyle name="Standard 13 3 2 2 7" xfId="26148" xr:uid="{00000000-0005-0000-0000-00005C2F0000}"/>
    <cellStyle name="Standard 13 3 2 3" xfId="4292" xr:uid="{00000000-0005-0000-0000-00005D2F0000}"/>
    <cellStyle name="Standard 13 3 2 3 2" xfId="7181" xr:uid="{00000000-0005-0000-0000-00005E2F0000}"/>
    <cellStyle name="Standard 13 3 2 3 2 2" xfId="12830" xr:uid="{00000000-0005-0000-0000-00005F2F0000}"/>
    <cellStyle name="Standard 13 3 2 3 2 2 2" xfId="24126" xr:uid="{00000000-0005-0000-0000-0000602F0000}"/>
    <cellStyle name="Standard 13 3 2 3 2 2 2 2" xfId="58014" xr:uid="{00000000-0005-0000-0000-0000612F0000}"/>
    <cellStyle name="Standard 13 3 2 3 2 2 3" xfId="46718" xr:uid="{00000000-0005-0000-0000-0000622F0000}"/>
    <cellStyle name="Standard 13 3 2 3 2 2 4" xfId="35422" xr:uid="{00000000-0005-0000-0000-0000632F0000}"/>
    <cellStyle name="Standard 13 3 2 3 2 3" xfId="18478" xr:uid="{00000000-0005-0000-0000-0000642F0000}"/>
    <cellStyle name="Standard 13 3 2 3 2 3 2" xfId="52366" xr:uid="{00000000-0005-0000-0000-0000652F0000}"/>
    <cellStyle name="Standard 13 3 2 3 2 4" xfId="41070" xr:uid="{00000000-0005-0000-0000-0000662F0000}"/>
    <cellStyle name="Standard 13 3 2 3 2 5" xfId="29774" xr:uid="{00000000-0005-0000-0000-0000672F0000}"/>
    <cellStyle name="Standard 13 3 2 3 3" xfId="10006" xr:uid="{00000000-0005-0000-0000-0000682F0000}"/>
    <cellStyle name="Standard 13 3 2 3 3 2" xfId="21302" xr:uid="{00000000-0005-0000-0000-0000692F0000}"/>
    <cellStyle name="Standard 13 3 2 3 3 2 2" xfId="55190" xr:uid="{00000000-0005-0000-0000-00006A2F0000}"/>
    <cellStyle name="Standard 13 3 2 3 3 3" xfId="43894" xr:uid="{00000000-0005-0000-0000-00006B2F0000}"/>
    <cellStyle name="Standard 13 3 2 3 3 4" xfId="32598" xr:uid="{00000000-0005-0000-0000-00006C2F0000}"/>
    <cellStyle name="Standard 13 3 2 3 4" xfId="15654" xr:uid="{00000000-0005-0000-0000-00006D2F0000}"/>
    <cellStyle name="Standard 13 3 2 3 4 2" xfId="49542" xr:uid="{00000000-0005-0000-0000-00006E2F0000}"/>
    <cellStyle name="Standard 13 3 2 3 5" xfId="38246" xr:uid="{00000000-0005-0000-0000-00006F2F0000}"/>
    <cellStyle name="Standard 13 3 2 3 6" xfId="26950" xr:uid="{00000000-0005-0000-0000-0000702F0000}"/>
    <cellStyle name="Standard 13 3 2 4" xfId="5878" xr:uid="{00000000-0005-0000-0000-0000712F0000}"/>
    <cellStyle name="Standard 13 3 2 4 2" xfId="11528" xr:uid="{00000000-0005-0000-0000-0000722F0000}"/>
    <cellStyle name="Standard 13 3 2 4 2 2" xfId="22824" xr:uid="{00000000-0005-0000-0000-0000732F0000}"/>
    <cellStyle name="Standard 13 3 2 4 2 2 2" xfId="56712" xr:uid="{00000000-0005-0000-0000-0000742F0000}"/>
    <cellStyle name="Standard 13 3 2 4 2 3" xfId="45416" xr:uid="{00000000-0005-0000-0000-0000752F0000}"/>
    <cellStyle name="Standard 13 3 2 4 2 4" xfId="34120" xr:uid="{00000000-0005-0000-0000-0000762F0000}"/>
    <cellStyle name="Standard 13 3 2 4 3" xfId="17176" xr:uid="{00000000-0005-0000-0000-0000772F0000}"/>
    <cellStyle name="Standard 13 3 2 4 3 2" xfId="51064" xr:uid="{00000000-0005-0000-0000-0000782F0000}"/>
    <cellStyle name="Standard 13 3 2 4 4" xfId="39768" xr:uid="{00000000-0005-0000-0000-0000792F0000}"/>
    <cellStyle name="Standard 13 3 2 4 5" xfId="28472" xr:uid="{00000000-0005-0000-0000-00007A2F0000}"/>
    <cellStyle name="Standard 13 3 2 5" xfId="8704" xr:uid="{00000000-0005-0000-0000-00007B2F0000}"/>
    <cellStyle name="Standard 13 3 2 5 2" xfId="20000" xr:uid="{00000000-0005-0000-0000-00007C2F0000}"/>
    <cellStyle name="Standard 13 3 2 5 2 2" xfId="53888" xr:uid="{00000000-0005-0000-0000-00007D2F0000}"/>
    <cellStyle name="Standard 13 3 2 5 3" xfId="42592" xr:uid="{00000000-0005-0000-0000-00007E2F0000}"/>
    <cellStyle name="Standard 13 3 2 5 4" xfId="31296" xr:uid="{00000000-0005-0000-0000-00007F2F0000}"/>
    <cellStyle name="Standard 13 3 2 6" xfId="14352" xr:uid="{00000000-0005-0000-0000-0000802F0000}"/>
    <cellStyle name="Standard 13 3 2 6 2" xfId="48240" xr:uid="{00000000-0005-0000-0000-0000812F0000}"/>
    <cellStyle name="Standard 13 3 2 7" xfId="36944" xr:uid="{00000000-0005-0000-0000-0000822F0000}"/>
    <cellStyle name="Standard 13 3 2 8" xfId="25648" xr:uid="{00000000-0005-0000-0000-0000832F0000}"/>
    <cellStyle name="Standard 13 3 3" xfId="3004" xr:uid="{00000000-0005-0000-0000-0000842F0000}"/>
    <cellStyle name="Standard 13 3 3 2" xfId="5088" xr:uid="{00000000-0005-0000-0000-0000852F0000}"/>
    <cellStyle name="Standard 13 3 3 2 2" xfId="7914" xr:uid="{00000000-0005-0000-0000-0000862F0000}"/>
    <cellStyle name="Standard 13 3 3 2 2 2" xfId="13563" xr:uid="{00000000-0005-0000-0000-0000872F0000}"/>
    <cellStyle name="Standard 13 3 3 2 2 2 2" xfId="24859" xr:uid="{00000000-0005-0000-0000-0000882F0000}"/>
    <cellStyle name="Standard 13 3 3 2 2 2 2 2" xfId="58747" xr:uid="{00000000-0005-0000-0000-0000892F0000}"/>
    <cellStyle name="Standard 13 3 3 2 2 2 3" xfId="47451" xr:uid="{00000000-0005-0000-0000-00008A2F0000}"/>
    <cellStyle name="Standard 13 3 3 2 2 2 4" xfId="36155" xr:uid="{00000000-0005-0000-0000-00008B2F0000}"/>
    <cellStyle name="Standard 13 3 3 2 2 3" xfId="19211" xr:uid="{00000000-0005-0000-0000-00008C2F0000}"/>
    <cellStyle name="Standard 13 3 3 2 2 3 2" xfId="53099" xr:uid="{00000000-0005-0000-0000-00008D2F0000}"/>
    <cellStyle name="Standard 13 3 3 2 2 4" xfId="41803" xr:uid="{00000000-0005-0000-0000-00008E2F0000}"/>
    <cellStyle name="Standard 13 3 3 2 2 5" xfId="30507" xr:uid="{00000000-0005-0000-0000-00008F2F0000}"/>
    <cellStyle name="Standard 13 3 3 2 3" xfId="10739" xr:uid="{00000000-0005-0000-0000-0000902F0000}"/>
    <cellStyle name="Standard 13 3 3 2 3 2" xfId="22035" xr:uid="{00000000-0005-0000-0000-0000912F0000}"/>
    <cellStyle name="Standard 13 3 3 2 3 2 2" xfId="55923" xr:uid="{00000000-0005-0000-0000-0000922F0000}"/>
    <cellStyle name="Standard 13 3 3 2 3 3" xfId="44627" xr:uid="{00000000-0005-0000-0000-0000932F0000}"/>
    <cellStyle name="Standard 13 3 3 2 3 4" xfId="33331" xr:uid="{00000000-0005-0000-0000-0000942F0000}"/>
    <cellStyle name="Standard 13 3 3 2 4" xfId="16387" xr:uid="{00000000-0005-0000-0000-0000952F0000}"/>
    <cellStyle name="Standard 13 3 3 2 4 2" xfId="50275" xr:uid="{00000000-0005-0000-0000-0000962F0000}"/>
    <cellStyle name="Standard 13 3 3 2 5" xfId="38979" xr:uid="{00000000-0005-0000-0000-0000972F0000}"/>
    <cellStyle name="Standard 13 3 3 2 6" xfId="27683" xr:uid="{00000000-0005-0000-0000-0000982F0000}"/>
    <cellStyle name="Standard 13 3 3 3" xfId="6132" xr:uid="{00000000-0005-0000-0000-0000992F0000}"/>
    <cellStyle name="Standard 13 3 3 3 2" xfId="11782" xr:uid="{00000000-0005-0000-0000-00009A2F0000}"/>
    <cellStyle name="Standard 13 3 3 3 2 2" xfId="23078" xr:uid="{00000000-0005-0000-0000-00009B2F0000}"/>
    <cellStyle name="Standard 13 3 3 3 2 2 2" xfId="56966" xr:uid="{00000000-0005-0000-0000-00009C2F0000}"/>
    <cellStyle name="Standard 13 3 3 3 2 3" xfId="45670" xr:uid="{00000000-0005-0000-0000-00009D2F0000}"/>
    <cellStyle name="Standard 13 3 3 3 2 4" xfId="34374" xr:uid="{00000000-0005-0000-0000-00009E2F0000}"/>
    <cellStyle name="Standard 13 3 3 3 3" xfId="17430" xr:uid="{00000000-0005-0000-0000-00009F2F0000}"/>
    <cellStyle name="Standard 13 3 3 3 3 2" xfId="51318" xr:uid="{00000000-0005-0000-0000-0000A02F0000}"/>
    <cellStyle name="Standard 13 3 3 3 4" xfId="40022" xr:uid="{00000000-0005-0000-0000-0000A12F0000}"/>
    <cellStyle name="Standard 13 3 3 3 5" xfId="28726" xr:uid="{00000000-0005-0000-0000-0000A22F0000}"/>
    <cellStyle name="Standard 13 3 3 4" xfId="8958" xr:uid="{00000000-0005-0000-0000-0000A32F0000}"/>
    <cellStyle name="Standard 13 3 3 4 2" xfId="20254" xr:uid="{00000000-0005-0000-0000-0000A42F0000}"/>
    <cellStyle name="Standard 13 3 3 4 2 2" xfId="54142" xr:uid="{00000000-0005-0000-0000-0000A52F0000}"/>
    <cellStyle name="Standard 13 3 3 4 3" xfId="42846" xr:uid="{00000000-0005-0000-0000-0000A62F0000}"/>
    <cellStyle name="Standard 13 3 3 4 4" xfId="31550" xr:uid="{00000000-0005-0000-0000-0000A72F0000}"/>
    <cellStyle name="Standard 13 3 3 5" xfId="14606" xr:uid="{00000000-0005-0000-0000-0000A82F0000}"/>
    <cellStyle name="Standard 13 3 3 5 2" xfId="48494" xr:uid="{00000000-0005-0000-0000-0000A92F0000}"/>
    <cellStyle name="Standard 13 3 3 6" xfId="37198" xr:uid="{00000000-0005-0000-0000-0000AA2F0000}"/>
    <cellStyle name="Standard 13 3 3 7" xfId="25902" xr:uid="{00000000-0005-0000-0000-0000AB2F0000}"/>
    <cellStyle name="Standard 13 3 4" xfId="4291" xr:uid="{00000000-0005-0000-0000-0000AC2F0000}"/>
    <cellStyle name="Standard 13 3 4 2" xfId="7180" xr:uid="{00000000-0005-0000-0000-0000AD2F0000}"/>
    <cellStyle name="Standard 13 3 4 2 2" xfId="12829" xr:uid="{00000000-0005-0000-0000-0000AE2F0000}"/>
    <cellStyle name="Standard 13 3 4 2 2 2" xfId="24125" xr:uid="{00000000-0005-0000-0000-0000AF2F0000}"/>
    <cellStyle name="Standard 13 3 4 2 2 2 2" xfId="58013" xr:uid="{00000000-0005-0000-0000-0000B02F0000}"/>
    <cellStyle name="Standard 13 3 4 2 2 3" xfId="46717" xr:uid="{00000000-0005-0000-0000-0000B12F0000}"/>
    <cellStyle name="Standard 13 3 4 2 2 4" xfId="35421" xr:uid="{00000000-0005-0000-0000-0000B22F0000}"/>
    <cellStyle name="Standard 13 3 4 2 3" xfId="18477" xr:uid="{00000000-0005-0000-0000-0000B32F0000}"/>
    <cellStyle name="Standard 13 3 4 2 3 2" xfId="52365" xr:uid="{00000000-0005-0000-0000-0000B42F0000}"/>
    <cellStyle name="Standard 13 3 4 2 4" xfId="41069" xr:uid="{00000000-0005-0000-0000-0000B52F0000}"/>
    <cellStyle name="Standard 13 3 4 2 5" xfId="29773" xr:uid="{00000000-0005-0000-0000-0000B62F0000}"/>
    <cellStyle name="Standard 13 3 4 3" xfId="10005" xr:uid="{00000000-0005-0000-0000-0000B72F0000}"/>
    <cellStyle name="Standard 13 3 4 3 2" xfId="21301" xr:uid="{00000000-0005-0000-0000-0000B82F0000}"/>
    <cellStyle name="Standard 13 3 4 3 2 2" xfId="55189" xr:uid="{00000000-0005-0000-0000-0000B92F0000}"/>
    <cellStyle name="Standard 13 3 4 3 3" xfId="43893" xr:uid="{00000000-0005-0000-0000-0000BA2F0000}"/>
    <cellStyle name="Standard 13 3 4 3 4" xfId="32597" xr:uid="{00000000-0005-0000-0000-0000BB2F0000}"/>
    <cellStyle name="Standard 13 3 4 4" xfId="15653" xr:uid="{00000000-0005-0000-0000-0000BC2F0000}"/>
    <cellStyle name="Standard 13 3 4 4 2" xfId="49541" xr:uid="{00000000-0005-0000-0000-0000BD2F0000}"/>
    <cellStyle name="Standard 13 3 4 5" xfId="38245" xr:uid="{00000000-0005-0000-0000-0000BE2F0000}"/>
    <cellStyle name="Standard 13 3 4 6" xfId="26949" xr:uid="{00000000-0005-0000-0000-0000BF2F0000}"/>
    <cellStyle name="Standard 13 3 5" xfId="5632" xr:uid="{00000000-0005-0000-0000-0000C02F0000}"/>
    <cellStyle name="Standard 13 3 5 2" xfId="11282" xr:uid="{00000000-0005-0000-0000-0000C12F0000}"/>
    <cellStyle name="Standard 13 3 5 2 2" xfId="22578" xr:uid="{00000000-0005-0000-0000-0000C22F0000}"/>
    <cellStyle name="Standard 13 3 5 2 2 2" xfId="56466" xr:uid="{00000000-0005-0000-0000-0000C32F0000}"/>
    <cellStyle name="Standard 13 3 5 2 3" xfId="45170" xr:uid="{00000000-0005-0000-0000-0000C42F0000}"/>
    <cellStyle name="Standard 13 3 5 2 4" xfId="33874" xr:uid="{00000000-0005-0000-0000-0000C52F0000}"/>
    <cellStyle name="Standard 13 3 5 3" xfId="16930" xr:uid="{00000000-0005-0000-0000-0000C62F0000}"/>
    <cellStyle name="Standard 13 3 5 3 2" xfId="50818" xr:uid="{00000000-0005-0000-0000-0000C72F0000}"/>
    <cellStyle name="Standard 13 3 5 4" xfId="39522" xr:uid="{00000000-0005-0000-0000-0000C82F0000}"/>
    <cellStyle name="Standard 13 3 5 5" xfId="28226" xr:uid="{00000000-0005-0000-0000-0000C92F0000}"/>
    <cellStyle name="Standard 13 3 6" xfId="8458" xr:uid="{00000000-0005-0000-0000-0000CA2F0000}"/>
    <cellStyle name="Standard 13 3 6 2" xfId="19754" xr:uid="{00000000-0005-0000-0000-0000CB2F0000}"/>
    <cellStyle name="Standard 13 3 6 2 2" xfId="53642" xr:uid="{00000000-0005-0000-0000-0000CC2F0000}"/>
    <cellStyle name="Standard 13 3 6 3" xfId="42346" xr:uid="{00000000-0005-0000-0000-0000CD2F0000}"/>
    <cellStyle name="Standard 13 3 6 4" xfId="31050" xr:uid="{00000000-0005-0000-0000-0000CE2F0000}"/>
    <cellStyle name="Standard 13 3 7" xfId="14106" xr:uid="{00000000-0005-0000-0000-0000CF2F0000}"/>
    <cellStyle name="Standard 13 3 7 2" xfId="47994" xr:uid="{00000000-0005-0000-0000-0000D02F0000}"/>
    <cellStyle name="Standard 13 3 8" xfId="36698" xr:uid="{00000000-0005-0000-0000-0000D12F0000}"/>
    <cellStyle name="Standard 13 3 9" xfId="25402" xr:uid="{00000000-0005-0000-0000-0000D22F0000}"/>
    <cellStyle name="Standard 14" xfId="214" xr:uid="{00000000-0005-0000-0000-0000D32F0000}"/>
    <cellStyle name="Standard 14 2" xfId="334" xr:uid="{00000000-0005-0000-0000-0000D42F0000}"/>
    <cellStyle name="Standard 14 3" xfId="245" xr:uid="{00000000-0005-0000-0000-0000D52F0000}"/>
    <cellStyle name="Standard 14 3 2" xfId="1588" xr:uid="{00000000-0005-0000-0000-0000D62F0000}"/>
    <cellStyle name="Standard 14 4" xfId="1536" xr:uid="{00000000-0005-0000-0000-0000D72F0000}"/>
    <cellStyle name="Standard 14 4 2" xfId="2749" xr:uid="{00000000-0005-0000-0000-0000D82F0000}"/>
    <cellStyle name="Standard 14 4 2 2" xfId="3251" xr:uid="{00000000-0005-0000-0000-0000D92F0000}"/>
    <cellStyle name="Standard 14 4 2 2 2" xfId="5091" xr:uid="{00000000-0005-0000-0000-0000DA2F0000}"/>
    <cellStyle name="Standard 14 4 2 2 2 2" xfId="7917" xr:uid="{00000000-0005-0000-0000-0000DB2F0000}"/>
    <cellStyle name="Standard 14 4 2 2 2 2 2" xfId="13566" xr:uid="{00000000-0005-0000-0000-0000DC2F0000}"/>
    <cellStyle name="Standard 14 4 2 2 2 2 2 2" xfId="24862" xr:uid="{00000000-0005-0000-0000-0000DD2F0000}"/>
    <cellStyle name="Standard 14 4 2 2 2 2 2 2 2" xfId="58750" xr:uid="{00000000-0005-0000-0000-0000DE2F0000}"/>
    <cellStyle name="Standard 14 4 2 2 2 2 2 3" xfId="47454" xr:uid="{00000000-0005-0000-0000-0000DF2F0000}"/>
    <cellStyle name="Standard 14 4 2 2 2 2 2 4" xfId="36158" xr:uid="{00000000-0005-0000-0000-0000E02F0000}"/>
    <cellStyle name="Standard 14 4 2 2 2 2 3" xfId="19214" xr:uid="{00000000-0005-0000-0000-0000E12F0000}"/>
    <cellStyle name="Standard 14 4 2 2 2 2 3 2" xfId="53102" xr:uid="{00000000-0005-0000-0000-0000E22F0000}"/>
    <cellStyle name="Standard 14 4 2 2 2 2 4" xfId="41806" xr:uid="{00000000-0005-0000-0000-0000E32F0000}"/>
    <cellStyle name="Standard 14 4 2 2 2 2 5" xfId="30510" xr:uid="{00000000-0005-0000-0000-0000E42F0000}"/>
    <cellStyle name="Standard 14 4 2 2 2 3" xfId="10742" xr:uid="{00000000-0005-0000-0000-0000E52F0000}"/>
    <cellStyle name="Standard 14 4 2 2 2 3 2" xfId="22038" xr:uid="{00000000-0005-0000-0000-0000E62F0000}"/>
    <cellStyle name="Standard 14 4 2 2 2 3 2 2" xfId="55926" xr:uid="{00000000-0005-0000-0000-0000E72F0000}"/>
    <cellStyle name="Standard 14 4 2 2 2 3 3" xfId="44630" xr:uid="{00000000-0005-0000-0000-0000E82F0000}"/>
    <cellStyle name="Standard 14 4 2 2 2 3 4" xfId="33334" xr:uid="{00000000-0005-0000-0000-0000E92F0000}"/>
    <cellStyle name="Standard 14 4 2 2 2 4" xfId="16390" xr:uid="{00000000-0005-0000-0000-0000EA2F0000}"/>
    <cellStyle name="Standard 14 4 2 2 2 4 2" xfId="50278" xr:uid="{00000000-0005-0000-0000-0000EB2F0000}"/>
    <cellStyle name="Standard 14 4 2 2 2 5" xfId="38982" xr:uid="{00000000-0005-0000-0000-0000EC2F0000}"/>
    <cellStyle name="Standard 14 4 2 2 2 6" xfId="27686" xr:uid="{00000000-0005-0000-0000-0000ED2F0000}"/>
    <cellStyle name="Standard 14 4 2 2 3" xfId="6379" xr:uid="{00000000-0005-0000-0000-0000EE2F0000}"/>
    <cellStyle name="Standard 14 4 2 2 3 2" xfId="12029" xr:uid="{00000000-0005-0000-0000-0000EF2F0000}"/>
    <cellStyle name="Standard 14 4 2 2 3 2 2" xfId="23325" xr:uid="{00000000-0005-0000-0000-0000F02F0000}"/>
    <cellStyle name="Standard 14 4 2 2 3 2 2 2" xfId="57213" xr:uid="{00000000-0005-0000-0000-0000F12F0000}"/>
    <cellStyle name="Standard 14 4 2 2 3 2 3" xfId="45917" xr:uid="{00000000-0005-0000-0000-0000F22F0000}"/>
    <cellStyle name="Standard 14 4 2 2 3 2 4" xfId="34621" xr:uid="{00000000-0005-0000-0000-0000F32F0000}"/>
    <cellStyle name="Standard 14 4 2 2 3 3" xfId="17677" xr:uid="{00000000-0005-0000-0000-0000F42F0000}"/>
    <cellStyle name="Standard 14 4 2 2 3 3 2" xfId="51565" xr:uid="{00000000-0005-0000-0000-0000F52F0000}"/>
    <cellStyle name="Standard 14 4 2 2 3 4" xfId="40269" xr:uid="{00000000-0005-0000-0000-0000F62F0000}"/>
    <cellStyle name="Standard 14 4 2 2 3 5" xfId="28973" xr:uid="{00000000-0005-0000-0000-0000F72F0000}"/>
    <cellStyle name="Standard 14 4 2 2 4" xfId="9205" xr:uid="{00000000-0005-0000-0000-0000F82F0000}"/>
    <cellStyle name="Standard 14 4 2 2 4 2" xfId="20501" xr:uid="{00000000-0005-0000-0000-0000F92F0000}"/>
    <cellStyle name="Standard 14 4 2 2 4 2 2" xfId="54389" xr:uid="{00000000-0005-0000-0000-0000FA2F0000}"/>
    <cellStyle name="Standard 14 4 2 2 4 3" xfId="43093" xr:uid="{00000000-0005-0000-0000-0000FB2F0000}"/>
    <cellStyle name="Standard 14 4 2 2 4 4" xfId="31797" xr:uid="{00000000-0005-0000-0000-0000FC2F0000}"/>
    <cellStyle name="Standard 14 4 2 2 5" xfId="14853" xr:uid="{00000000-0005-0000-0000-0000FD2F0000}"/>
    <cellStyle name="Standard 14 4 2 2 5 2" xfId="48741" xr:uid="{00000000-0005-0000-0000-0000FE2F0000}"/>
    <cellStyle name="Standard 14 4 2 2 6" xfId="37445" xr:uid="{00000000-0005-0000-0000-0000FF2F0000}"/>
    <cellStyle name="Standard 14 4 2 2 7" xfId="26149" xr:uid="{00000000-0005-0000-0000-000000300000}"/>
    <cellStyle name="Standard 14 4 2 3" xfId="4294" xr:uid="{00000000-0005-0000-0000-000001300000}"/>
    <cellStyle name="Standard 14 4 2 3 2" xfId="7183" xr:uid="{00000000-0005-0000-0000-000002300000}"/>
    <cellStyle name="Standard 14 4 2 3 2 2" xfId="12832" xr:uid="{00000000-0005-0000-0000-000003300000}"/>
    <cellStyle name="Standard 14 4 2 3 2 2 2" xfId="24128" xr:uid="{00000000-0005-0000-0000-000004300000}"/>
    <cellStyle name="Standard 14 4 2 3 2 2 2 2" xfId="58016" xr:uid="{00000000-0005-0000-0000-000005300000}"/>
    <cellStyle name="Standard 14 4 2 3 2 2 3" xfId="46720" xr:uid="{00000000-0005-0000-0000-000006300000}"/>
    <cellStyle name="Standard 14 4 2 3 2 2 4" xfId="35424" xr:uid="{00000000-0005-0000-0000-000007300000}"/>
    <cellStyle name="Standard 14 4 2 3 2 3" xfId="18480" xr:uid="{00000000-0005-0000-0000-000008300000}"/>
    <cellStyle name="Standard 14 4 2 3 2 3 2" xfId="52368" xr:uid="{00000000-0005-0000-0000-000009300000}"/>
    <cellStyle name="Standard 14 4 2 3 2 4" xfId="41072" xr:uid="{00000000-0005-0000-0000-00000A300000}"/>
    <cellStyle name="Standard 14 4 2 3 2 5" xfId="29776" xr:uid="{00000000-0005-0000-0000-00000B300000}"/>
    <cellStyle name="Standard 14 4 2 3 3" xfId="10008" xr:uid="{00000000-0005-0000-0000-00000C300000}"/>
    <cellStyle name="Standard 14 4 2 3 3 2" xfId="21304" xr:uid="{00000000-0005-0000-0000-00000D300000}"/>
    <cellStyle name="Standard 14 4 2 3 3 2 2" xfId="55192" xr:uid="{00000000-0005-0000-0000-00000E300000}"/>
    <cellStyle name="Standard 14 4 2 3 3 3" xfId="43896" xr:uid="{00000000-0005-0000-0000-00000F300000}"/>
    <cellStyle name="Standard 14 4 2 3 3 4" xfId="32600" xr:uid="{00000000-0005-0000-0000-000010300000}"/>
    <cellStyle name="Standard 14 4 2 3 4" xfId="15656" xr:uid="{00000000-0005-0000-0000-000011300000}"/>
    <cellStyle name="Standard 14 4 2 3 4 2" xfId="49544" xr:uid="{00000000-0005-0000-0000-000012300000}"/>
    <cellStyle name="Standard 14 4 2 3 5" xfId="38248" xr:uid="{00000000-0005-0000-0000-000013300000}"/>
    <cellStyle name="Standard 14 4 2 3 6" xfId="26952" xr:uid="{00000000-0005-0000-0000-000014300000}"/>
    <cellStyle name="Standard 14 4 2 4" xfId="5879" xr:uid="{00000000-0005-0000-0000-000015300000}"/>
    <cellStyle name="Standard 14 4 2 4 2" xfId="11529" xr:uid="{00000000-0005-0000-0000-000016300000}"/>
    <cellStyle name="Standard 14 4 2 4 2 2" xfId="22825" xr:uid="{00000000-0005-0000-0000-000017300000}"/>
    <cellStyle name="Standard 14 4 2 4 2 2 2" xfId="56713" xr:uid="{00000000-0005-0000-0000-000018300000}"/>
    <cellStyle name="Standard 14 4 2 4 2 3" xfId="45417" xr:uid="{00000000-0005-0000-0000-000019300000}"/>
    <cellStyle name="Standard 14 4 2 4 2 4" xfId="34121" xr:uid="{00000000-0005-0000-0000-00001A300000}"/>
    <cellStyle name="Standard 14 4 2 4 3" xfId="17177" xr:uid="{00000000-0005-0000-0000-00001B300000}"/>
    <cellStyle name="Standard 14 4 2 4 3 2" xfId="51065" xr:uid="{00000000-0005-0000-0000-00001C300000}"/>
    <cellStyle name="Standard 14 4 2 4 4" xfId="39769" xr:uid="{00000000-0005-0000-0000-00001D300000}"/>
    <cellStyle name="Standard 14 4 2 4 5" xfId="28473" xr:uid="{00000000-0005-0000-0000-00001E300000}"/>
    <cellStyle name="Standard 14 4 2 5" xfId="8705" xr:uid="{00000000-0005-0000-0000-00001F300000}"/>
    <cellStyle name="Standard 14 4 2 5 2" xfId="20001" xr:uid="{00000000-0005-0000-0000-000020300000}"/>
    <cellStyle name="Standard 14 4 2 5 2 2" xfId="53889" xr:uid="{00000000-0005-0000-0000-000021300000}"/>
    <cellStyle name="Standard 14 4 2 5 3" xfId="42593" xr:uid="{00000000-0005-0000-0000-000022300000}"/>
    <cellStyle name="Standard 14 4 2 5 4" xfId="31297" xr:uid="{00000000-0005-0000-0000-000023300000}"/>
    <cellStyle name="Standard 14 4 2 6" xfId="14353" xr:uid="{00000000-0005-0000-0000-000024300000}"/>
    <cellStyle name="Standard 14 4 2 6 2" xfId="48241" xr:uid="{00000000-0005-0000-0000-000025300000}"/>
    <cellStyle name="Standard 14 4 2 7" xfId="36945" xr:uid="{00000000-0005-0000-0000-000026300000}"/>
    <cellStyle name="Standard 14 4 2 8" xfId="25649" xr:uid="{00000000-0005-0000-0000-000027300000}"/>
    <cellStyle name="Standard 14 4 3" xfId="3005" xr:uid="{00000000-0005-0000-0000-000028300000}"/>
    <cellStyle name="Standard 14 4 3 2" xfId="5090" xr:uid="{00000000-0005-0000-0000-000029300000}"/>
    <cellStyle name="Standard 14 4 3 2 2" xfId="7916" xr:uid="{00000000-0005-0000-0000-00002A300000}"/>
    <cellStyle name="Standard 14 4 3 2 2 2" xfId="13565" xr:uid="{00000000-0005-0000-0000-00002B300000}"/>
    <cellStyle name="Standard 14 4 3 2 2 2 2" xfId="24861" xr:uid="{00000000-0005-0000-0000-00002C300000}"/>
    <cellStyle name="Standard 14 4 3 2 2 2 2 2" xfId="58749" xr:uid="{00000000-0005-0000-0000-00002D300000}"/>
    <cellStyle name="Standard 14 4 3 2 2 2 3" xfId="47453" xr:uid="{00000000-0005-0000-0000-00002E300000}"/>
    <cellStyle name="Standard 14 4 3 2 2 2 4" xfId="36157" xr:uid="{00000000-0005-0000-0000-00002F300000}"/>
    <cellStyle name="Standard 14 4 3 2 2 3" xfId="19213" xr:uid="{00000000-0005-0000-0000-000030300000}"/>
    <cellStyle name="Standard 14 4 3 2 2 3 2" xfId="53101" xr:uid="{00000000-0005-0000-0000-000031300000}"/>
    <cellStyle name="Standard 14 4 3 2 2 4" xfId="41805" xr:uid="{00000000-0005-0000-0000-000032300000}"/>
    <cellStyle name="Standard 14 4 3 2 2 5" xfId="30509" xr:uid="{00000000-0005-0000-0000-000033300000}"/>
    <cellStyle name="Standard 14 4 3 2 3" xfId="10741" xr:uid="{00000000-0005-0000-0000-000034300000}"/>
    <cellStyle name="Standard 14 4 3 2 3 2" xfId="22037" xr:uid="{00000000-0005-0000-0000-000035300000}"/>
    <cellStyle name="Standard 14 4 3 2 3 2 2" xfId="55925" xr:uid="{00000000-0005-0000-0000-000036300000}"/>
    <cellStyle name="Standard 14 4 3 2 3 3" xfId="44629" xr:uid="{00000000-0005-0000-0000-000037300000}"/>
    <cellStyle name="Standard 14 4 3 2 3 4" xfId="33333" xr:uid="{00000000-0005-0000-0000-000038300000}"/>
    <cellStyle name="Standard 14 4 3 2 4" xfId="16389" xr:uid="{00000000-0005-0000-0000-000039300000}"/>
    <cellStyle name="Standard 14 4 3 2 4 2" xfId="50277" xr:uid="{00000000-0005-0000-0000-00003A300000}"/>
    <cellStyle name="Standard 14 4 3 2 5" xfId="38981" xr:uid="{00000000-0005-0000-0000-00003B300000}"/>
    <cellStyle name="Standard 14 4 3 2 6" xfId="27685" xr:uid="{00000000-0005-0000-0000-00003C300000}"/>
    <cellStyle name="Standard 14 4 3 3" xfId="6133" xr:uid="{00000000-0005-0000-0000-00003D300000}"/>
    <cellStyle name="Standard 14 4 3 3 2" xfId="11783" xr:uid="{00000000-0005-0000-0000-00003E300000}"/>
    <cellStyle name="Standard 14 4 3 3 2 2" xfId="23079" xr:uid="{00000000-0005-0000-0000-00003F300000}"/>
    <cellStyle name="Standard 14 4 3 3 2 2 2" xfId="56967" xr:uid="{00000000-0005-0000-0000-000040300000}"/>
    <cellStyle name="Standard 14 4 3 3 2 3" xfId="45671" xr:uid="{00000000-0005-0000-0000-000041300000}"/>
    <cellStyle name="Standard 14 4 3 3 2 4" xfId="34375" xr:uid="{00000000-0005-0000-0000-000042300000}"/>
    <cellStyle name="Standard 14 4 3 3 3" xfId="17431" xr:uid="{00000000-0005-0000-0000-000043300000}"/>
    <cellStyle name="Standard 14 4 3 3 3 2" xfId="51319" xr:uid="{00000000-0005-0000-0000-000044300000}"/>
    <cellStyle name="Standard 14 4 3 3 4" xfId="40023" xr:uid="{00000000-0005-0000-0000-000045300000}"/>
    <cellStyle name="Standard 14 4 3 3 5" xfId="28727" xr:uid="{00000000-0005-0000-0000-000046300000}"/>
    <cellStyle name="Standard 14 4 3 4" xfId="8959" xr:uid="{00000000-0005-0000-0000-000047300000}"/>
    <cellStyle name="Standard 14 4 3 4 2" xfId="20255" xr:uid="{00000000-0005-0000-0000-000048300000}"/>
    <cellStyle name="Standard 14 4 3 4 2 2" xfId="54143" xr:uid="{00000000-0005-0000-0000-000049300000}"/>
    <cellStyle name="Standard 14 4 3 4 3" xfId="42847" xr:uid="{00000000-0005-0000-0000-00004A300000}"/>
    <cellStyle name="Standard 14 4 3 4 4" xfId="31551" xr:uid="{00000000-0005-0000-0000-00004B300000}"/>
    <cellStyle name="Standard 14 4 3 5" xfId="14607" xr:uid="{00000000-0005-0000-0000-00004C300000}"/>
    <cellStyle name="Standard 14 4 3 5 2" xfId="48495" xr:uid="{00000000-0005-0000-0000-00004D300000}"/>
    <cellStyle name="Standard 14 4 3 6" xfId="37199" xr:uid="{00000000-0005-0000-0000-00004E300000}"/>
    <cellStyle name="Standard 14 4 3 7" xfId="25903" xr:uid="{00000000-0005-0000-0000-00004F300000}"/>
    <cellStyle name="Standard 14 4 4" xfId="4293" xr:uid="{00000000-0005-0000-0000-000050300000}"/>
    <cellStyle name="Standard 14 4 4 2" xfId="7182" xr:uid="{00000000-0005-0000-0000-000051300000}"/>
    <cellStyle name="Standard 14 4 4 2 2" xfId="12831" xr:uid="{00000000-0005-0000-0000-000052300000}"/>
    <cellStyle name="Standard 14 4 4 2 2 2" xfId="24127" xr:uid="{00000000-0005-0000-0000-000053300000}"/>
    <cellStyle name="Standard 14 4 4 2 2 2 2" xfId="58015" xr:uid="{00000000-0005-0000-0000-000054300000}"/>
    <cellStyle name="Standard 14 4 4 2 2 3" xfId="46719" xr:uid="{00000000-0005-0000-0000-000055300000}"/>
    <cellStyle name="Standard 14 4 4 2 2 4" xfId="35423" xr:uid="{00000000-0005-0000-0000-000056300000}"/>
    <cellStyle name="Standard 14 4 4 2 3" xfId="18479" xr:uid="{00000000-0005-0000-0000-000057300000}"/>
    <cellStyle name="Standard 14 4 4 2 3 2" xfId="52367" xr:uid="{00000000-0005-0000-0000-000058300000}"/>
    <cellStyle name="Standard 14 4 4 2 4" xfId="41071" xr:uid="{00000000-0005-0000-0000-000059300000}"/>
    <cellStyle name="Standard 14 4 4 2 5" xfId="29775" xr:uid="{00000000-0005-0000-0000-00005A300000}"/>
    <cellStyle name="Standard 14 4 4 3" xfId="10007" xr:uid="{00000000-0005-0000-0000-00005B300000}"/>
    <cellStyle name="Standard 14 4 4 3 2" xfId="21303" xr:uid="{00000000-0005-0000-0000-00005C300000}"/>
    <cellStyle name="Standard 14 4 4 3 2 2" xfId="55191" xr:uid="{00000000-0005-0000-0000-00005D300000}"/>
    <cellStyle name="Standard 14 4 4 3 3" xfId="43895" xr:uid="{00000000-0005-0000-0000-00005E300000}"/>
    <cellStyle name="Standard 14 4 4 3 4" xfId="32599" xr:uid="{00000000-0005-0000-0000-00005F300000}"/>
    <cellStyle name="Standard 14 4 4 4" xfId="15655" xr:uid="{00000000-0005-0000-0000-000060300000}"/>
    <cellStyle name="Standard 14 4 4 4 2" xfId="49543" xr:uid="{00000000-0005-0000-0000-000061300000}"/>
    <cellStyle name="Standard 14 4 4 5" xfId="38247" xr:uid="{00000000-0005-0000-0000-000062300000}"/>
    <cellStyle name="Standard 14 4 4 6" xfId="26951" xr:uid="{00000000-0005-0000-0000-000063300000}"/>
    <cellStyle name="Standard 14 4 5" xfId="5633" xr:uid="{00000000-0005-0000-0000-000064300000}"/>
    <cellStyle name="Standard 14 4 5 2" xfId="11283" xr:uid="{00000000-0005-0000-0000-000065300000}"/>
    <cellStyle name="Standard 14 4 5 2 2" xfId="22579" xr:uid="{00000000-0005-0000-0000-000066300000}"/>
    <cellStyle name="Standard 14 4 5 2 2 2" xfId="56467" xr:uid="{00000000-0005-0000-0000-000067300000}"/>
    <cellStyle name="Standard 14 4 5 2 3" xfId="45171" xr:uid="{00000000-0005-0000-0000-000068300000}"/>
    <cellStyle name="Standard 14 4 5 2 4" xfId="33875" xr:uid="{00000000-0005-0000-0000-000069300000}"/>
    <cellStyle name="Standard 14 4 5 3" xfId="16931" xr:uid="{00000000-0005-0000-0000-00006A300000}"/>
    <cellStyle name="Standard 14 4 5 3 2" xfId="50819" xr:uid="{00000000-0005-0000-0000-00006B300000}"/>
    <cellStyle name="Standard 14 4 5 4" xfId="39523" xr:uid="{00000000-0005-0000-0000-00006C300000}"/>
    <cellStyle name="Standard 14 4 5 5" xfId="28227" xr:uid="{00000000-0005-0000-0000-00006D300000}"/>
    <cellStyle name="Standard 14 4 6" xfId="8459" xr:uid="{00000000-0005-0000-0000-00006E300000}"/>
    <cellStyle name="Standard 14 4 6 2" xfId="19755" xr:uid="{00000000-0005-0000-0000-00006F300000}"/>
    <cellStyle name="Standard 14 4 6 2 2" xfId="53643" xr:uid="{00000000-0005-0000-0000-000070300000}"/>
    <cellStyle name="Standard 14 4 6 3" xfId="42347" xr:uid="{00000000-0005-0000-0000-000071300000}"/>
    <cellStyle name="Standard 14 4 6 4" xfId="31051" xr:uid="{00000000-0005-0000-0000-000072300000}"/>
    <cellStyle name="Standard 14 4 7" xfId="14107" xr:uid="{00000000-0005-0000-0000-000073300000}"/>
    <cellStyle name="Standard 14 4 7 2" xfId="47995" xr:uid="{00000000-0005-0000-0000-000074300000}"/>
    <cellStyle name="Standard 14 4 8" xfId="36699" xr:uid="{00000000-0005-0000-0000-000075300000}"/>
    <cellStyle name="Standard 14 4 9" xfId="25403" xr:uid="{00000000-0005-0000-0000-000076300000}"/>
    <cellStyle name="Standard 15" xfId="275" xr:uid="{00000000-0005-0000-0000-000077300000}"/>
    <cellStyle name="Standard 15 10" xfId="14011" xr:uid="{00000000-0005-0000-0000-000078300000}"/>
    <cellStyle name="Standard 15 10 2" xfId="47899" xr:uid="{00000000-0005-0000-0000-000079300000}"/>
    <cellStyle name="Standard 15 11" xfId="36603" xr:uid="{00000000-0005-0000-0000-00007A300000}"/>
    <cellStyle name="Standard 15 12" xfId="25307" xr:uid="{00000000-0005-0000-0000-00007B300000}"/>
    <cellStyle name="Standard 15 2" xfId="298" xr:uid="{00000000-0005-0000-0000-00007C300000}"/>
    <cellStyle name="Standard 15 2 2" xfId="1626" xr:uid="{00000000-0005-0000-0000-00007D300000}"/>
    <cellStyle name="Standard 15 2 2 2" xfId="59181" xr:uid="{00000000-0005-0000-0000-000009000000}"/>
    <cellStyle name="Standard 15 2 2 3" xfId="59191" xr:uid="{00000000-0005-0000-0000-000009000000}"/>
    <cellStyle name="Standard 15 2 2 4" xfId="59198" xr:uid="{00000000-0005-0000-0000-000009000000}"/>
    <cellStyle name="Standard 15 2 2 5" xfId="59205" xr:uid="{00000000-0005-0000-0000-000009000000}"/>
    <cellStyle name="Standard 15 3" xfId="291" xr:uid="{00000000-0005-0000-0000-00007E300000}"/>
    <cellStyle name="Standard 15 4" xfId="697" xr:uid="{00000000-0005-0000-0000-00007F300000}"/>
    <cellStyle name="Standard 15 4 10" xfId="14056" xr:uid="{00000000-0005-0000-0000-000080300000}"/>
    <cellStyle name="Standard 15 4 10 2" xfId="47944" xr:uid="{00000000-0005-0000-0000-000081300000}"/>
    <cellStyle name="Standard 15 4 11" xfId="36648" xr:uid="{00000000-0005-0000-0000-000082300000}"/>
    <cellStyle name="Standard 15 4 12" xfId="25352" xr:uid="{00000000-0005-0000-0000-000083300000}"/>
    <cellStyle name="Standard 15 4 2" xfId="1933" xr:uid="{00000000-0005-0000-0000-000084300000}"/>
    <cellStyle name="Standard 15 4 2 10" xfId="36781" xr:uid="{00000000-0005-0000-0000-000085300000}"/>
    <cellStyle name="Standard 15 4 2 11" xfId="25485" xr:uid="{00000000-0005-0000-0000-000086300000}"/>
    <cellStyle name="Standard 15 4 2 2" xfId="2831" xr:uid="{00000000-0005-0000-0000-000087300000}"/>
    <cellStyle name="Standard 15 4 2 2 2" xfId="3333" xr:uid="{00000000-0005-0000-0000-000088300000}"/>
    <cellStyle name="Standard 15 4 2 2 2 2" xfId="5095" xr:uid="{00000000-0005-0000-0000-000089300000}"/>
    <cellStyle name="Standard 15 4 2 2 2 2 2" xfId="7921" xr:uid="{00000000-0005-0000-0000-00008A300000}"/>
    <cellStyle name="Standard 15 4 2 2 2 2 2 2" xfId="13570" xr:uid="{00000000-0005-0000-0000-00008B300000}"/>
    <cellStyle name="Standard 15 4 2 2 2 2 2 2 2" xfId="24866" xr:uid="{00000000-0005-0000-0000-00008C300000}"/>
    <cellStyle name="Standard 15 4 2 2 2 2 2 2 2 2" xfId="58754" xr:uid="{00000000-0005-0000-0000-00008D300000}"/>
    <cellStyle name="Standard 15 4 2 2 2 2 2 2 3" xfId="47458" xr:uid="{00000000-0005-0000-0000-00008E300000}"/>
    <cellStyle name="Standard 15 4 2 2 2 2 2 2 4" xfId="36162" xr:uid="{00000000-0005-0000-0000-00008F300000}"/>
    <cellStyle name="Standard 15 4 2 2 2 2 2 3" xfId="19218" xr:uid="{00000000-0005-0000-0000-000090300000}"/>
    <cellStyle name="Standard 15 4 2 2 2 2 2 3 2" xfId="53106" xr:uid="{00000000-0005-0000-0000-000091300000}"/>
    <cellStyle name="Standard 15 4 2 2 2 2 2 4" xfId="41810" xr:uid="{00000000-0005-0000-0000-000092300000}"/>
    <cellStyle name="Standard 15 4 2 2 2 2 2 5" xfId="30514" xr:uid="{00000000-0005-0000-0000-000093300000}"/>
    <cellStyle name="Standard 15 4 2 2 2 2 3" xfId="10746" xr:uid="{00000000-0005-0000-0000-000094300000}"/>
    <cellStyle name="Standard 15 4 2 2 2 2 3 2" xfId="22042" xr:uid="{00000000-0005-0000-0000-000095300000}"/>
    <cellStyle name="Standard 15 4 2 2 2 2 3 2 2" xfId="55930" xr:uid="{00000000-0005-0000-0000-000096300000}"/>
    <cellStyle name="Standard 15 4 2 2 2 2 3 3" xfId="44634" xr:uid="{00000000-0005-0000-0000-000097300000}"/>
    <cellStyle name="Standard 15 4 2 2 2 2 3 4" xfId="33338" xr:uid="{00000000-0005-0000-0000-000098300000}"/>
    <cellStyle name="Standard 15 4 2 2 2 2 4" xfId="16394" xr:uid="{00000000-0005-0000-0000-000099300000}"/>
    <cellStyle name="Standard 15 4 2 2 2 2 4 2" xfId="50282" xr:uid="{00000000-0005-0000-0000-00009A300000}"/>
    <cellStyle name="Standard 15 4 2 2 2 2 5" xfId="38986" xr:uid="{00000000-0005-0000-0000-00009B300000}"/>
    <cellStyle name="Standard 15 4 2 2 2 2 6" xfId="27690" xr:uid="{00000000-0005-0000-0000-00009C300000}"/>
    <cellStyle name="Standard 15 4 2 2 2 3" xfId="6461" xr:uid="{00000000-0005-0000-0000-00009D300000}"/>
    <cellStyle name="Standard 15 4 2 2 2 3 2" xfId="12111" xr:uid="{00000000-0005-0000-0000-00009E300000}"/>
    <cellStyle name="Standard 15 4 2 2 2 3 2 2" xfId="23407" xr:uid="{00000000-0005-0000-0000-00009F300000}"/>
    <cellStyle name="Standard 15 4 2 2 2 3 2 2 2" xfId="57295" xr:uid="{00000000-0005-0000-0000-0000A0300000}"/>
    <cellStyle name="Standard 15 4 2 2 2 3 2 3" xfId="45999" xr:uid="{00000000-0005-0000-0000-0000A1300000}"/>
    <cellStyle name="Standard 15 4 2 2 2 3 2 4" xfId="34703" xr:uid="{00000000-0005-0000-0000-0000A2300000}"/>
    <cellStyle name="Standard 15 4 2 2 2 3 3" xfId="17759" xr:uid="{00000000-0005-0000-0000-0000A3300000}"/>
    <cellStyle name="Standard 15 4 2 2 2 3 3 2" xfId="51647" xr:uid="{00000000-0005-0000-0000-0000A4300000}"/>
    <cellStyle name="Standard 15 4 2 2 2 3 4" xfId="40351" xr:uid="{00000000-0005-0000-0000-0000A5300000}"/>
    <cellStyle name="Standard 15 4 2 2 2 3 5" xfId="29055" xr:uid="{00000000-0005-0000-0000-0000A6300000}"/>
    <cellStyle name="Standard 15 4 2 2 2 4" xfId="9287" xr:uid="{00000000-0005-0000-0000-0000A7300000}"/>
    <cellStyle name="Standard 15 4 2 2 2 4 2" xfId="20583" xr:uid="{00000000-0005-0000-0000-0000A8300000}"/>
    <cellStyle name="Standard 15 4 2 2 2 4 2 2" xfId="54471" xr:uid="{00000000-0005-0000-0000-0000A9300000}"/>
    <cellStyle name="Standard 15 4 2 2 2 4 3" xfId="43175" xr:uid="{00000000-0005-0000-0000-0000AA300000}"/>
    <cellStyle name="Standard 15 4 2 2 2 4 4" xfId="31879" xr:uid="{00000000-0005-0000-0000-0000AB300000}"/>
    <cellStyle name="Standard 15 4 2 2 2 5" xfId="14935" xr:uid="{00000000-0005-0000-0000-0000AC300000}"/>
    <cellStyle name="Standard 15 4 2 2 2 5 2" xfId="48823" xr:uid="{00000000-0005-0000-0000-0000AD300000}"/>
    <cellStyle name="Standard 15 4 2 2 2 6" xfId="37527" xr:uid="{00000000-0005-0000-0000-0000AE300000}"/>
    <cellStyle name="Standard 15 4 2 2 2 7" xfId="26231" xr:uid="{00000000-0005-0000-0000-0000AF300000}"/>
    <cellStyle name="Standard 15 4 2 2 3" xfId="4298" xr:uid="{00000000-0005-0000-0000-0000B0300000}"/>
    <cellStyle name="Standard 15 4 2 2 3 2" xfId="7187" xr:uid="{00000000-0005-0000-0000-0000B1300000}"/>
    <cellStyle name="Standard 15 4 2 2 3 2 2" xfId="12836" xr:uid="{00000000-0005-0000-0000-0000B2300000}"/>
    <cellStyle name="Standard 15 4 2 2 3 2 2 2" xfId="24132" xr:uid="{00000000-0005-0000-0000-0000B3300000}"/>
    <cellStyle name="Standard 15 4 2 2 3 2 2 2 2" xfId="58020" xr:uid="{00000000-0005-0000-0000-0000B4300000}"/>
    <cellStyle name="Standard 15 4 2 2 3 2 2 3" xfId="46724" xr:uid="{00000000-0005-0000-0000-0000B5300000}"/>
    <cellStyle name="Standard 15 4 2 2 3 2 2 4" xfId="35428" xr:uid="{00000000-0005-0000-0000-0000B6300000}"/>
    <cellStyle name="Standard 15 4 2 2 3 2 3" xfId="18484" xr:uid="{00000000-0005-0000-0000-0000B7300000}"/>
    <cellStyle name="Standard 15 4 2 2 3 2 3 2" xfId="52372" xr:uid="{00000000-0005-0000-0000-0000B8300000}"/>
    <cellStyle name="Standard 15 4 2 2 3 2 4" xfId="41076" xr:uid="{00000000-0005-0000-0000-0000B9300000}"/>
    <cellStyle name="Standard 15 4 2 2 3 2 5" xfId="29780" xr:uid="{00000000-0005-0000-0000-0000BA300000}"/>
    <cellStyle name="Standard 15 4 2 2 3 3" xfId="10012" xr:uid="{00000000-0005-0000-0000-0000BB300000}"/>
    <cellStyle name="Standard 15 4 2 2 3 3 2" xfId="21308" xr:uid="{00000000-0005-0000-0000-0000BC300000}"/>
    <cellStyle name="Standard 15 4 2 2 3 3 2 2" xfId="55196" xr:uid="{00000000-0005-0000-0000-0000BD300000}"/>
    <cellStyle name="Standard 15 4 2 2 3 3 3" xfId="43900" xr:uid="{00000000-0005-0000-0000-0000BE300000}"/>
    <cellStyle name="Standard 15 4 2 2 3 3 4" xfId="32604" xr:uid="{00000000-0005-0000-0000-0000BF300000}"/>
    <cellStyle name="Standard 15 4 2 2 3 4" xfId="15660" xr:uid="{00000000-0005-0000-0000-0000C0300000}"/>
    <cellStyle name="Standard 15 4 2 2 3 4 2" xfId="49548" xr:uid="{00000000-0005-0000-0000-0000C1300000}"/>
    <cellStyle name="Standard 15 4 2 2 3 5" xfId="38252" xr:uid="{00000000-0005-0000-0000-0000C2300000}"/>
    <cellStyle name="Standard 15 4 2 2 3 6" xfId="26956" xr:uid="{00000000-0005-0000-0000-0000C3300000}"/>
    <cellStyle name="Standard 15 4 2 2 4" xfId="5961" xr:uid="{00000000-0005-0000-0000-0000C4300000}"/>
    <cellStyle name="Standard 15 4 2 2 4 2" xfId="11611" xr:uid="{00000000-0005-0000-0000-0000C5300000}"/>
    <cellStyle name="Standard 15 4 2 2 4 2 2" xfId="22907" xr:uid="{00000000-0005-0000-0000-0000C6300000}"/>
    <cellStyle name="Standard 15 4 2 2 4 2 2 2" xfId="56795" xr:uid="{00000000-0005-0000-0000-0000C7300000}"/>
    <cellStyle name="Standard 15 4 2 2 4 2 3" xfId="45499" xr:uid="{00000000-0005-0000-0000-0000C8300000}"/>
    <cellStyle name="Standard 15 4 2 2 4 2 4" xfId="34203" xr:uid="{00000000-0005-0000-0000-0000C9300000}"/>
    <cellStyle name="Standard 15 4 2 2 4 3" xfId="17259" xr:uid="{00000000-0005-0000-0000-0000CA300000}"/>
    <cellStyle name="Standard 15 4 2 2 4 3 2" xfId="51147" xr:uid="{00000000-0005-0000-0000-0000CB300000}"/>
    <cellStyle name="Standard 15 4 2 2 4 4" xfId="39851" xr:uid="{00000000-0005-0000-0000-0000CC300000}"/>
    <cellStyle name="Standard 15 4 2 2 4 5" xfId="28555" xr:uid="{00000000-0005-0000-0000-0000CD300000}"/>
    <cellStyle name="Standard 15 4 2 2 5" xfId="8787" xr:uid="{00000000-0005-0000-0000-0000CE300000}"/>
    <cellStyle name="Standard 15 4 2 2 5 2" xfId="20083" xr:uid="{00000000-0005-0000-0000-0000CF300000}"/>
    <cellStyle name="Standard 15 4 2 2 5 2 2" xfId="53971" xr:uid="{00000000-0005-0000-0000-0000D0300000}"/>
    <cellStyle name="Standard 15 4 2 2 5 3" xfId="42675" xr:uid="{00000000-0005-0000-0000-0000D1300000}"/>
    <cellStyle name="Standard 15 4 2 2 5 4" xfId="31379" xr:uid="{00000000-0005-0000-0000-0000D2300000}"/>
    <cellStyle name="Standard 15 4 2 2 6" xfId="14435" xr:uid="{00000000-0005-0000-0000-0000D3300000}"/>
    <cellStyle name="Standard 15 4 2 2 6 2" xfId="48323" xr:uid="{00000000-0005-0000-0000-0000D4300000}"/>
    <cellStyle name="Standard 15 4 2 2 7" xfId="37027" xr:uid="{00000000-0005-0000-0000-0000D5300000}"/>
    <cellStyle name="Standard 15 4 2 2 8" xfId="25731" xr:uid="{00000000-0005-0000-0000-0000D6300000}"/>
    <cellStyle name="Standard 15 4 2 3" xfId="3087" xr:uid="{00000000-0005-0000-0000-0000D7300000}"/>
    <cellStyle name="Standard 15 4 2 3 2" xfId="5094" xr:uid="{00000000-0005-0000-0000-0000D8300000}"/>
    <cellStyle name="Standard 15 4 2 3 2 2" xfId="7920" xr:uid="{00000000-0005-0000-0000-0000D9300000}"/>
    <cellStyle name="Standard 15 4 2 3 2 2 2" xfId="13569" xr:uid="{00000000-0005-0000-0000-0000DA300000}"/>
    <cellStyle name="Standard 15 4 2 3 2 2 2 2" xfId="24865" xr:uid="{00000000-0005-0000-0000-0000DB300000}"/>
    <cellStyle name="Standard 15 4 2 3 2 2 2 2 2" xfId="58753" xr:uid="{00000000-0005-0000-0000-0000DC300000}"/>
    <cellStyle name="Standard 15 4 2 3 2 2 2 3" xfId="47457" xr:uid="{00000000-0005-0000-0000-0000DD300000}"/>
    <cellStyle name="Standard 15 4 2 3 2 2 2 4" xfId="36161" xr:uid="{00000000-0005-0000-0000-0000DE300000}"/>
    <cellStyle name="Standard 15 4 2 3 2 2 3" xfId="19217" xr:uid="{00000000-0005-0000-0000-0000DF300000}"/>
    <cellStyle name="Standard 15 4 2 3 2 2 3 2" xfId="53105" xr:uid="{00000000-0005-0000-0000-0000E0300000}"/>
    <cellStyle name="Standard 15 4 2 3 2 2 4" xfId="41809" xr:uid="{00000000-0005-0000-0000-0000E1300000}"/>
    <cellStyle name="Standard 15 4 2 3 2 2 5" xfId="30513" xr:uid="{00000000-0005-0000-0000-0000E2300000}"/>
    <cellStyle name="Standard 15 4 2 3 2 3" xfId="10745" xr:uid="{00000000-0005-0000-0000-0000E3300000}"/>
    <cellStyle name="Standard 15 4 2 3 2 3 2" xfId="22041" xr:uid="{00000000-0005-0000-0000-0000E4300000}"/>
    <cellStyle name="Standard 15 4 2 3 2 3 2 2" xfId="55929" xr:uid="{00000000-0005-0000-0000-0000E5300000}"/>
    <cellStyle name="Standard 15 4 2 3 2 3 3" xfId="44633" xr:uid="{00000000-0005-0000-0000-0000E6300000}"/>
    <cellStyle name="Standard 15 4 2 3 2 3 4" xfId="33337" xr:uid="{00000000-0005-0000-0000-0000E7300000}"/>
    <cellStyle name="Standard 15 4 2 3 2 4" xfId="16393" xr:uid="{00000000-0005-0000-0000-0000E8300000}"/>
    <cellStyle name="Standard 15 4 2 3 2 4 2" xfId="50281" xr:uid="{00000000-0005-0000-0000-0000E9300000}"/>
    <cellStyle name="Standard 15 4 2 3 2 5" xfId="38985" xr:uid="{00000000-0005-0000-0000-0000EA300000}"/>
    <cellStyle name="Standard 15 4 2 3 2 6" xfId="27689" xr:uid="{00000000-0005-0000-0000-0000EB300000}"/>
    <cellStyle name="Standard 15 4 2 3 3" xfId="4297" xr:uid="{00000000-0005-0000-0000-0000EC300000}"/>
    <cellStyle name="Standard 15 4 2 3 3 2" xfId="7186" xr:uid="{00000000-0005-0000-0000-0000ED300000}"/>
    <cellStyle name="Standard 15 4 2 3 3 2 2" xfId="12835" xr:uid="{00000000-0005-0000-0000-0000EE300000}"/>
    <cellStyle name="Standard 15 4 2 3 3 2 2 2" xfId="24131" xr:uid="{00000000-0005-0000-0000-0000EF300000}"/>
    <cellStyle name="Standard 15 4 2 3 3 2 2 2 2" xfId="58019" xr:uid="{00000000-0005-0000-0000-0000F0300000}"/>
    <cellStyle name="Standard 15 4 2 3 3 2 2 3" xfId="46723" xr:uid="{00000000-0005-0000-0000-0000F1300000}"/>
    <cellStyle name="Standard 15 4 2 3 3 2 2 4" xfId="35427" xr:uid="{00000000-0005-0000-0000-0000F2300000}"/>
    <cellStyle name="Standard 15 4 2 3 3 2 3" xfId="18483" xr:uid="{00000000-0005-0000-0000-0000F3300000}"/>
    <cellStyle name="Standard 15 4 2 3 3 2 3 2" xfId="52371" xr:uid="{00000000-0005-0000-0000-0000F4300000}"/>
    <cellStyle name="Standard 15 4 2 3 3 2 4" xfId="41075" xr:uid="{00000000-0005-0000-0000-0000F5300000}"/>
    <cellStyle name="Standard 15 4 2 3 3 2 5" xfId="29779" xr:uid="{00000000-0005-0000-0000-0000F6300000}"/>
    <cellStyle name="Standard 15 4 2 3 3 3" xfId="10011" xr:uid="{00000000-0005-0000-0000-0000F7300000}"/>
    <cellStyle name="Standard 15 4 2 3 3 3 2" xfId="21307" xr:uid="{00000000-0005-0000-0000-0000F8300000}"/>
    <cellStyle name="Standard 15 4 2 3 3 3 2 2" xfId="55195" xr:uid="{00000000-0005-0000-0000-0000F9300000}"/>
    <cellStyle name="Standard 15 4 2 3 3 3 3" xfId="43899" xr:uid="{00000000-0005-0000-0000-0000FA300000}"/>
    <cellStyle name="Standard 15 4 2 3 3 3 4" xfId="32603" xr:uid="{00000000-0005-0000-0000-0000FB300000}"/>
    <cellStyle name="Standard 15 4 2 3 3 4" xfId="15659" xr:uid="{00000000-0005-0000-0000-0000FC300000}"/>
    <cellStyle name="Standard 15 4 2 3 3 4 2" xfId="49547" xr:uid="{00000000-0005-0000-0000-0000FD300000}"/>
    <cellStyle name="Standard 15 4 2 3 3 5" xfId="38251" xr:uid="{00000000-0005-0000-0000-0000FE300000}"/>
    <cellStyle name="Standard 15 4 2 3 3 6" xfId="26955" xr:uid="{00000000-0005-0000-0000-0000FF300000}"/>
    <cellStyle name="Standard 15 4 2 3 4" xfId="6215" xr:uid="{00000000-0005-0000-0000-000000310000}"/>
    <cellStyle name="Standard 15 4 2 3 4 2" xfId="11865" xr:uid="{00000000-0005-0000-0000-000001310000}"/>
    <cellStyle name="Standard 15 4 2 3 4 2 2" xfId="23161" xr:uid="{00000000-0005-0000-0000-000002310000}"/>
    <cellStyle name="Standard 15 4 2 3 4 2 2 2" xfId="57049" xr:uid="{00000000-0005-0000-0000-000003310000}"/>
    <cellStyle name="Standard 15 4 2 3 4 2 3" xfId="45753" xr:uid="{00000000-0005-0000-0000-000004310000}"/>
    <cellStyle name="Standard 15 4 2 3 4 2 4" xfId="34457" xr:uid="{00000000-0005-0000-0000-000005310000}"/>
    <cellStyle name="Standard 15 4 2 3 4 3" xfId="17513" xr:uid="{00000000-0005-0000-0000-000006310000}"/>
    <cellStyle name="Standard 15 4 2 3 4 3 2" xfId="51401" xr:uid="{00000000-0005-0000-0000-000007310000}"/>
    <cellStyle name="Standard 15 4 2 3 4 4" xfId="40105" xr:uid="{00000000-0005-0000-0000-000008310000}"/>
    <cellStyle name="Standard 15 4 2 3 4 5" xfId="28809" xr:uid="{00000000-0005-0000-0000-000009310000}"/>
    <cellStyle name="Standard 15 4 2 3 5" xfId="9041" xr:uid="{00000000-0005-0000-0000-00000A310000}"/>
    <cellStyle name="Standard 15 4 2 3 5 2" xfId="20337" xr:uid="{00000000-0005-0000-0000-00000B310000}"/>
    <cellStyle name="Standard 15 4 2 3 5 2 2" xfId="54225" xr:uid="{00000000-0005-0000-0000-00000C310000}"/>
    <cellStyle name="Standard 15 4 2 3 5 3" xfId="42929" xr:uid="{00000000-0005-0000-0000-00000D310000}"/>
    <cellStyle name="Standard 15 4 2 3 5 4" xfId="31633" xr:uid="{00000000-0005-0000-0000-00000E310000}"/>
    <cellStyle name="Standard 15 4 2 3 6" xfId="14689" xr:uid="{00000000-0005-0000-0000-00000F310000}"/>
    <cellStyle name="Standard 15 4 2 3 6 2" xfId="48577" xr:uid="{00000000-0005-0000-0000-000010310000}"/>
    <cellStyle name="Standard 15 4 2 3 7" xfId="37281" xr:uid="{00000000-0005-0000-0000-000011310000}"/>
    <cellStyle name="Standard 15 4 2 3 8" xfId="25985" xr:uid="{00000000-0005-0000-0000-000012310000}"/>
    <cellStyle name="Standard 15 4 2 4" xfId="3945" xr:uid="{00000000-0005-0000-0000-000013310000}"/>
    <cellStyle name="Standard 15 4 2 4 2" xfId="7056" xr:uid="{00000000-0005-0000-0000-000014310000}"/>
    <cellStyle name="Standard 15 4 2 4 2 2" xfId="12705" xr:uid="{00000000-0005-0000-0000-000015310000}"/>
    <cellStyle name="Standard 15 4 2 4 2 2 2" xfId="24001" xr:uid="{00000000-0005-0000-0000-000016310000}"/>
    <cellStyle name="Standard 15 4 2 4 2 2 2 2" xfId="57889" xr:uid="{00000000-0005-0000-0000-000017310000}"/>
    <cellStyle name="Standard 15 4 2 4 2 2 3" xfId="46593" xr:uid="{00000000-0005-0000-0000-000018310000}"/>
    <cellStyle name="Standard 15 4 2 4 2 2 4" xfId="35297" xr:uid="{00000000-0005-0000-0000-000019310000}"/>
    <cellStyle name="Standard 15 4 2 4 2 3" xfId="18353" xr:uid="{00000000-0005-0000-0000-00001A310000}"/>
    <cellStyle name="Standard 15 4 2 4 2 3 2" xfId="52241" xr:uid="{00000000-0005-0000-0000-00001B310000}"/>
    <cellStyle name="Standard 15 4 2 4 2 4" xfId="40945" xr:uid="{00000000-0005-0000-0000-00001C310000}"/>
    <cellStyle name="Standard 15 4 2 4 2 5" xfId="29649" xr:uid="{00000000-0005-0000-0000-00001D310000}"/>
    <cellStyle name="Standard 15 4 2 4 3" xfId="9881" xr:uid="{00000000-0005-0000-0000-00001E310000}"/>
    <cellStyle name="Standard 15 4 2 4 3 2" xfId="21177" xr:uid="{00000000-0005-0000-0000-00001F310000}"/>
    <cellStyle name="Standard 15 4 2 4 3 2 2" xfId="55065" xr:uid="{00000000-0005-0000-0000-000020310000}"/>
    <cellStyle name="Standard 15 4 2 4 3 3" xfId="43769" xr:uid="{00000000-0005-0000-0000-000021310000}"/>
    <cellStyle name="Standard 15 4 2 4 3 4" xfId="32473" xr:uid="{00000000-0005-0000-0000-000022310000}"/>
    <cellStyle name="Standard 15 4 2 4 4" xfId="15529" xr:uid="{00000000-0005-0000-0000-000023310000}"/>
    <cellStyle name="Standard 15 4 2 4 4 2" xfId="49417" xr:uid="{00000000-0005-0000-0000-000024310000}"/>
    <cellStyle name="Standard 15 4 2 4 5" xfId="38121" xr:uid="{00000000-0005-0000-0000-000025310000}"/>
    <cellStyle name="Standard 15 4 2 4 6" xfId="26825" xr:uid="{00000000-0005-0000-0000-000026310000}"/>
    <cellStyle name="Standard 15 4 2 5" xfId="5003" xr:uid="{00000000-0005-0000-0000-000027310000}"/>
    <cellStyle name="Standard 15 4 2 5 2" xfId="7829" xr:uid="{00000000-0005-0000-0000-000028310000}"/>
    <cellStyle name="Standard 15 4 2 5 2 2" xfId="13478" xr:uid="{00000000-0005-0000-0000-000029310000}"/>
    <cellStyle name="Standard 15 4 2 5 2 2 2" xfId="24774" xr:uid="{00000000-0005-0000-0000-00002A310000}"/>
    <cellStyle name="Standard 15 4 2 5 2 2 2 2" xfId="58662" xr:uid="{00000000-0005-0000-0000-00002B310000}"/>
    <cellStyle name="Standard 15 4 2 5 2 2 3" xfId="47366" xr:uid="{00000000-0005-0000-0000-00002C310000}"/>
    <cellStyle name="Standard 15 4 2 5 2 2 4" xfId="36070" xr:uid="{00000000-0005-0000-0000-00002D310000}"/>
    <cellStyle name="Standard 15 4 2 5 2 3" xfId="19126" xr:uid="{00000000-0005-0000-0000-00002E310000}"/>
    <cellStyle name="Standard 15 4 2 5 2 3 2" xfId="53014" xr:uid="{00000000-0005-0000-0000-00002F310000}"/>
    <cellStyle name="Standard 15 4 2 5 2 4" xfId="41718" xr:uid="{00000000-0005-0000-0000-000030310000}"/>
    <cellStyle name="Standard 15 4 2 5 2 5" xfId="30422" xr:uid="{00000000-0005-0000-0000-000031310000}"/>
    <cellStyle name="Standard 15 4 2 5 3" xfId="10654" xr:uid="{00000000-0005-0000-0000-000032310000}"/>
    <cellStyle name="Standard 15 4 2 5 3 2" xfId="21950" xr:uid="{00000000-0005-0000-0000-000033310000}"/>
    <cellStyle name="Standard 15 4 2 5 3 2 2" xfId="55838" xr:uid="{00000000-0005-0000-0000-000034310000}"/>
    <cellStyle name="Standard 15 4 2 5 3 3" xfId="44542" xr:uid="{00000000-0005-0000-0000-000035310000}"/>
    <cellStyle name="Standard 15 4 2 5 3 4" xfId="33246" xr:uid="{00000000-0005-0000-0000-000036310000}"/>
    <cellStyle name="Standard 15 4 2 5 4" xfId="16302" xr:uid="{00000000-0005-0000-0000-000037310000}"/>
    <cellStyle name="Standard 15 4 2 5 4 2" xfId="50190" xr:uid="{00000000-0005-0000-0000-000038310000}"/>
    <cellStyle name="Standard 15 4 2 5 5" xfId="38894" xr:uid="{00000000-0005-0000-0000-000039310000}"/>
    <cellStyle name="Standard 15 4 2 5 6" xfId="27598" xr:uid="{00000000-0005-0000-0000-00003A310000}"/>
    <cellStyle name="Standard 15 4 2 6" xfId="3653" xr:uid="{00000000-0005-0000-0000-00003B310000}"/>
    <cellStyle name="Standard 15 4 2 6 2" xfId="6766" xr:uid="{00000000-0005-0000-0000-00003C310000}"/>
    <cellStyle name="Standard 15 4 2 6 2 2" xfId="12415" xr:uid="{00000000-0005-0000-0000-00003D310000}"/>
    <cellStyle name="Standard 15 4 2 6 2 2 2" xfId="23711" xr:uid="{00000000-0005-0000-0000-00003E310000}"/>
    <cellStyle name="Standard 15 4 2 6 2 2 2 2" xfId="57599" xr:uid="{00000000-0005-0000-0000-00003F310000}"/>
    <cellStyle name="Standard 15 4 2 6 2 2 3" xfId="46303" xr:uid="{00000000-0005-0000-0000-000040310000}"/>
    <cellStyle name="Standard 15 4 2 6 2 2 4" xfId="35007" xr:uid="{00000000-0005-0000-0000-000041310000}"/>
    <cellStyle name="Standard 15 4 2 6 2 3" xfId="18063" xr:uid="{00000000-0005-0000-0000-000042310000}"/>
    <cellStyle name="Standard 15 4 2 6 2 3 2" xfId="51951" xr:uid="{00000000-0005-0000-0000-000043310000}"/>
    <cellStyle name="Standard 15 4 2 6 2 4" xfId="40655" xr:uid="{00000000-0005-0000-0000-000044310000}"/>
    <cellStyle name="Standard 15 4 2 6 2 5" xfId="29359" xr:uid="{00000000-0005-0000-0000-000045310000}"/>
    <cellStyle name="Standard 15 4 2 6 3" xfId="9591" xr:uid="{00000000-0005-0000-0000-000046310000}"/>
    <cellStyle name="Standard 15 4 2 6 3 2" xfId="20887" xr:uid="{00000000-0005-0000-0000-000047310000}"/>
    <cellStyle name="Standard 15 4 2 6 3 2 2" xfId="54775" xr:uid="{00000000-0005-0000-0000-000048310000}"/>
    <cellStyle name="Standard 15 4 2 6 3 3" xfId="43479" xr:uid="{00000000-0005-0000-0000-000049310000}"/>
    <cellStyle name="Standard 15 4 2 6 3 4" xfId="32183" xr:uid="{00000000-0005-0000-0000-00004A310000}"/>
    <cellStyle name="Standard 15 4 2 6 4" xfId="15239" xr:uid="{00000000-0005-0000-0000-00004B310000}"/>
    <cellStyle name="Standard 15 4 2 6 4 2" xfId="49127" xr:uid="{00000000-0005-0000-0000-00004C310000}"/>
    <cellStyle name="Standard 15 4 2 6 5" xfId="37831" xr:uid="{00000000-0005-0000-0000-00004D310000}"/>
    <cellStyle name="Standard 15 4 2 6 6" xfId="26535" xr:uid="{00000000-0005-0000-0000-00004E310000}"/>
    <cellStyle name="Standard 15 4 2 7" xfId="5715" xr:uid="{00000000-0005-0000-0000-00004F310000}"/>
    <cellStyle name="Standard 15 4 2 7 2" xfId="11365" xr:uid="{00000000-0005-0000-0000-000050310000}"/>
    <cellStyle name="Standard 15 4 2 7 2 2" xfId="22661" xr:uid="{00000000-0005-0000-0000-000051310000}"/>
    <cellStyle name="Standard 15 4 2 7 2 2 2" xfId="56549" xr:uid="{00000000-0005-0000-0000-000052310000}"/>
    <cellStyle name="Standard 15 4 2 7 2 3" xfId="45253" xr:uid="{00000000-0005-0000-0000-000053310000}"/>
    <cellStyle name="Standard 15 4 2 7 2 4" xfId="33957" xr:uid="{00000000-0005-0000-0000-000054310000}"/>
    <cellStyle name="Standard 15 4 2 7 3" xfId="17013" xr:uid="{00000000-0005-0000-0000-000055310000}"/>
    <cellStyle name="Standard 15 4 2 7 3 2" xfId="50901" xr:uid="{00000000-0005-0000-0000-000056310000}"/>
    <cellStyle name="Standard 15 4 2 7 4" xfId="39605" xr:uid="{00000000-0005-0000-0000-000057310000}"/>
    <cellStyle name="Standard 15 4 2 7 5" xfId="28309" xr:uid="{00000000-0005-0000-0000-000058310000}"/>
    <cellStyle name="Standard 15 4 2 8" xfId="8541" xr:uid="{00000000-0005-0000-0000-000059310000}"/>
    <cellStyle name="Standard 15 4 2 8 2" xfId="19837" xr:uid="{00000000-0005-0000-0000-00005A310000}"/>
    <cellStyle name="Standard 15 4 2 8 2 2" xfId="53725" xr:uid="{00000000-0005-0000-0000-00005B310000}"/>
    <cellStyle name="Standard 15 4 2 8 3" xfId="42429" xr:uid="{00000000-0005-0000-0000-00005C310000}"/>
    <cellStyle name="Standard 15 4 2 8 4" xfId="31133" xr:uid="{00000000-0005-0000-0000-00005D310000}"/>
    <cellStyle name="Standard 15 4 2 9" xfId="14189" xr:uid="{00000000-0005-0000-0000-00005E310000}"/>
    <cellStyle name="Standard 15 4 2 9 2" xfId="48077" xr:uid="{00000000-0005-0000-0000-00005F310000}"/>
    <cellStyle name="Standard 15 4 3" xfId="2699" xr:uid="{00000000-0005-0000-0000-000060310000}"/>
    <cellStyle name="Standard 15 4 3 2" xfId="3201" xr:uid="{00000000-0005-0000-0000-000061310000}"/>
    <cellStyle name="Standard 15 4 3 2 2" xfId="5096" xr:uid="{00000000-0005-0000-0000-000062310000}"/>
    <cellStyle name="Standard 15 4 3 2 2 2" xfId="7922" xr:uid="{00000000-0005-0000-0000-000063310000}"/>
    <cellStyle name="Standard 15 4 3 2 2 2 2" xfId="13571" xr:uid="{00000000-0005-0000-0000-000064310000}"/>
    <cellStyle name="Standard 15 4 3 2 2 2 2 2" xfId="24867" xr:uid="{00000000-0005-0000-0000-000065310000}"/>
    <cellStyle name="Standard 15 4 3 2 2 2 2 2 2" xfId="58755" xr:uid="{00000000-0005-0000-0000-000066310000}"/>
    <cellStyle name="Standard 15 4 3 2 2 2 2 3" xfId="47459" xr:uid="{00000000-0005-0000-0000-000067310000}"/>
    <cellStyle name="Standard 15 4 3 2 2 2 2 4" xfId="36163" xr:uid="{00000000-0005-0000-0000-000068310000}"/>
    <cellStyle name="Standard 15 4 3 2 2 2 3" xfId="19219" xr:uid="{00000000-0005-0000-0000-000069310000}"/>
    <cellStyle name="Standard 15 4 3 2 2 2 3 2" xfId="53107" xr:uid="{00000000-0005-0000-0000-00006A310000}"/>
    <cellStyle name="Standard 15 4 3 2 2 2 4" xfId="41811" xr:uid="{00000000-0005-0000-0000-00006B310000}"/>
    <cellStyle name="Standard 15 4 3 2 2 2 5" xfId="30515" xr:uid="{00000000-0005-0000-0000-00006C310000}"/>
    <cellStyle name="Standard 15 4 3 2 2 3" xfId="10747" xr:uid="{00000000-0005-0000-0000-00006D310000}"/>
    <cellStyle name="Standard 15 4 3 2 2 3 2" xfId="22043" xr:uid="{00000000-0005-0000-0000-00006E310000}"/>
    <cellStyle name="Standard 15 4 3 2 2 3 2 2" xfId="55931" xr:uid="{00000000-0005-0000-0000-00006F310000}"/>
    <cellStyle name="Standard 15 4 3 2 2 3 3" xfId="44635" xr:uid="{00000000-0005-0000-0000-000070310000}"/>
    <cellStyle name="Standard 15 4 3 2 2 3 4" xfId="33339" xr:uid="{00000000-0005-0000-0000-000071310000}"/>
    <cellStyle name="Standard 15 4 3 2 2 4" xfId="16395" xr:uid="{00000000-0005-0000-0000-000072310000}"/>
    <cellStyle name="Standard 15 4 3 2 2 4 2" xfId="50283" xr:uid="{00000000-0005-0000-0000-000073310000}"/>
    <cellStyle name="Standard 15 4 3 2 2 5" xfId="38987" xr:uid="{00000000-0005-0000-0000-000074310000}"/>
    <cellStyle name="Standard 15 4 3 2 2 6" xfId="27691" xr:uid="{00000000-0005-0000-0000-000075310000}"/>
    <cellStyle name="Standard 15 4 3 2 3" xfId="6329" xr:uid="{00000000-0005-0000-0000-000076310000}"/>
    <cellStyle name="Standard 15 4 3 2 3 2" xfId="11979" xr:uid="{00000000-0005-0000-0000-000077310000}"/>
    <cellStyle name="Standard 15 4 3 2 3 2 2" xfId="23275" xr:uid="{00000000-0005-0000-0000-000078310000}"/>
    <cellStyle name="Standard 15 4 3 2 3 2 2 2" xfId="57163" xr:uid="{00000000-0005-0000-0000-000079310000}"/>
    <cellStyle name="Standard 15 4 3 2 3 2 3" xfId="45867" xr:uid="{00000000-0005-0000-0000-00007A310000}"/>
    <cellStyle name="Standard 15 4 3 2 3 2 4" xfId="34571" xr:uid="{00000000-0005-0000-0000-00007B310000}"/>
    <cellStyle name="Standard 15 4 3 2 3 3" xfId="17627" xr:uid="{00000000-0005-0000-0000-00007C310000}"/>
    <cellStyle name="Standard 15 4 3 2 3 3 2" xfId="51515" xr:uid="{00000000-0005-0000-0000-00007D310000}"/>
    <cellStyle name="Standard 15 4 3 2 3 4" xfId="40219" xr:uid="{00000000-0005-0000-0000-00007E310000}"/>
    <cellStyle name="Standard 15 4 3 2 3 5" xfId="28923" xr:uid="{00000000-0005-0000-0000-00007F310000}"/>
    <cellStyle name="Standard 15 4 3 2 4" xfId="9155" xr:uid="{00000000-0005-0000-0000-000080310000}"/>
    <cellStyle name="Standard 15 4 3 2 4 2" xfId="20451" xr:uid="{00000000-0005-0000-0000-000081310000}"/>
    <cellStyle name="Standard 15 4 3 2 4 2 2" xfId="54339" xr:uid="{00000000-0005-0000-0000-000082310000}"/>
    <cellStyle name="Standard 15 4 3 2 4 3" xfId="43043" xr:uid="{00000000-0005-0000-0000-000083310000}"/>
    <cellStyle name="Standard 15 4 3 2 4 4" xfId="31747" xr:uid="{00000000-0005-0000-0000-000084310000}"/>
    <cellStyle name="Standard 15 4 3 2 5" xfId="14803" xr:uid="{00000000-0005-0000-0000-000085310000}"/>
    <cellStyle name="Standard 15 4 3 2 5 2" xfId="48691" xr:uid="{00000000-0005-0000-0000-000086310000}"/>
    <cellStyle name="Standard 15 4 3 2 6" xfId="37395" xr:uid="{00000000-0005-0000-0000-000087310000}"/>
    <cellStyle name="Standard 15 4 3 2 7" xfId="26099" xr:uid="{00000000-0005-0000-0000-000088310000}"/>
    <cellStyle name="Standard 15 4 3 3" xfId="4299" xr:uid="{00000000-0005-0000-0000-000089310000}"/>
    <cellStyle name="Standard 15 4 3 3 2" xfId="7188" xr:uid="{00000000-0005-0000-0000-00008A310000}"/>
    <cellStyle name="Standard 15 4 3 3 2 2" xfId="12837" xr:uid="{00000000-0005-0000-0000-00008B310000}"/>
    <cellStyle name="Standard 15 4 3 3 2 2 2" xfId="24133" xr:uid="{00000000-0005-0000-0000-00008C310000}"/>
    <cellStyle name="Standard 15 4 3 3 2 2 2 2" xfId="58021" xr:uid="{00000000-0005-0000-0000-00008D310000}"/>
    <cellStyle name="Standard 15 4 3 3 2 2 3" xfId="46725" xr:uid="{00000000-0005-0000-0000-00008E310000}"/>
    <cellStyle name="Standard 15 4 3 3 2 2 4" xfId="35429" xr:uid="{00000000-0005-0000-0000-00008F310000}"/>
    <cellStyle name="Standard 15 4 3 3 2 3" xfId="18485" xr:uid="{00000000-0005-0000-0000-000090310000}"/>
    <cellStyle name="Standard 15 4 3 3 2 3 2" xfId="52373" xr:uid="{00000000-0005-0000-0000-000091310000}"/>
    <cellStyle name="Standard 15 4 3 3 2 4" xfId="41077" xr:uid="{00000000-0005-0000-0000-000092310000}"/>
    <cellStyle name="Standard 15 4 3 3 2 5" xfId="29781" xr:uid="{00000000-0005-0000-0000-000093310000}"/>
    <cellStyle name="Standard 15 4 3 3 3" xfId="10013" xr:uid="{00000000-0005-0000-0000-000094310000}"/>
    <cellStyle name="Standard 15 4 3 3 3 2" xfId="21309" xr:uid="{00000000-0005-0000-0000-000095310000}"/>
    <cellStyle name="Standard 15 4 3 3 3 2 2" xfId="55197" xr:uid="{00000000-0005-0000-0000-000096310000}"/>
    <cellStyle name="Standard 15 4 3 3 3 3" xfId="43901" xr:uid="{00000000-0005-0000-0000-000097310000}"/>
    <cellStyle name="Standard 15 4 3 3 3 4" xfId="32605" xr:uid="{00000000-0005-0000-0000-000098310000}"/>
    <cellStyle name="Standard 15 4 3 3 4" xfId="15661" xr:uid="{00000000-0005-0000-0000-000099310000}"/>
    <cellStyle name="Standard 15 4 3 3 4 2" xfId="49549" xr:uid="{00000000-0005-0000-0000-00009A310000}"/>
    <cellStyle name="Standard 15 4 3 3 5" xfId="38253" xr:uid="{00000000-0005-0000-0000-00009B310000}"/>
    <cellStyle name="Standard 15 4 3 3 6" xfId="26957" xr:uid="{00000000-0005-0000-0000-00009C310000}"/>
    <cellStyle name="Standard 15 4 3 4" xfId="5829" xr:uid="{00000000-0005-0000-0000-00009D310000}"/>
    <cellStyle name="Standard 15 4 3 4 2" xfId="11479" xr:uid="{00000000-0005-0000-0000-00009E310000}"/>
    <cellStyle name="Standard 15 4 3 4 2 2" xfId="22775" xr:uid="{00000000-0005-0000-0000-00009F310000}"/>
    <cellStyle name="Standard 15 4 3 4 2 2 2" xfId="56663" xr:uid="{00000000-0005-0000-0000-0000A0310000}"/>
    <cellStyle name="Standard 15 4 3 4 2 3" xfId="45367" xr:uid="{00000000-0005-0000-0000-0000A1310000}"/>
    <cellStyle name="Standard 15 4 3 4 2 4" xfId="34071" xr:uid="{00000000-0005-0000-0000-0000A2310000}"/>
    <cellStyle name="Standard 15 4 3 4 3" xfId="17127" xr:uid="{00000000-0005-0000-0000-0000A3310000}"/>
    <cellStyle name="Standard 15 4 3 4 3 2" xfId="51015" xr:uid="{00000000-0005-0000-0000-0000A4310000}"/>
    <cellStyle name="Standard 15 4 3 4 4" xfId="39719" xr:uid="{00000000-0005-0000-0000-0000A5310000}"/>
    <cellStyle name="Standard 15 4 3 4 5" xfId="28423" xr:uid="{00000000-0005-0000-0000-0000A6310000}"/>
    <cellStyle name="Standard 15 4 3 5" xfId="8655" xr:uid="{00000000-0005-0000-0000-0000A7310000}"/>
    <cellStyle name="Standard 15 4 3 5 2" xfId="19951" xr:uid="{00000000-0005-0000-0000-0000A8310000}"/>
    <cellStyle name="Standard 15 4 3 5 2 2" xfId="53839" xr:uid="{00000000-0005-0000-0000-0000A9310000}"/>
    <cellStyle name="Standard 15 4 3 5 3" xfId="42543" xr:uid="{00000000-0005-0000-0000-0000AA310000}"/>
    <cellStyle name="Standard 15 4 3 5 4" xfId="31247" xr:uid="{00000000-0005-0000-0000-0000AB310000}"/>
    <cellStyle name="Standard 15 4 3 6" xfId="14303" xr:uid="{00000000-0005-0000-0000-0000AC310000}"/>
    <cellStyle name="Standard 15 4 3 6 2" xfId="48191" xr:uid="{00000000-0005-0000-0000-0000AD310000}"/>
    <cellStyle name="Standard 15 4 3 7" xfId="36895" xr:uid="{00000000-0005-0000-0000-0000AE310000}"/>
    <cellStyle name="Standard 15 4 3 8" xfId="25599" xr:uid="{00000000-0005-0000-0000-0000AF310000}"/>
    <cellStyle name="Standard 15 4 4" xfId="2954" xr:uid="{00000000-0005-0000-0000-0000B0310000}"/>
    <cellStyle name="Standard 15 4 4 2" xfId="5093" xr:uid="{00000000-0005-0000-0000-0000B1310000}"/>
    <cellStyle name="Standard 15 4 4 2 2" xfId="7919" xr:uid="{00000000-0005-0000-0000-0000B2310000}"/>
    <cellStyle name="Standard 15 4 4 2 2 2" xfId="13568" xr:uid="{00000000-0005-0000-0000-0000B3310000}"/>
    <cellStyle name="Standard 15 4 4 2 2 2 2" xfId="24864" xr:uid="{00000000-0005-0000-0000-0000B4310000}"/>
    <cellStyle name="Standard 15 4 4 2 2 2 2 2" xfId="58752" xr:uid="{00000000-0005-0000-0000-0000B5310000}"/>
    <cellStyle name="Standard 15 4 4 2 2 2 3" xfId="47456" xr:uid="{00000000-0005-0000-0000-0000B6310000}"/>
    <cellStyle name="Standard 15 4 4 2 2 2 4" xfId="36160" xr:uid="{00000000-0005-0000-0000-0000B7310000}"/>
    <cellStyle name="Standard 15 4 4 2 2 3" xfId="19216" xr:uid="{00000000-0005-0000-0000-0000B8310000}"/>
    <cellStyle name="Standard 15 4 4 2 2 3 2" xfId="53104" xr:uid="{00000000-0005-0000-0000-0000B9310000}"/>
    <cellStyle name="Standard 15 4 4 2 2 4" xfId="41808" xr:uid="{00000000-0005-0000-0000-0000BA310000}"/>
    <cellStyle name="Standard 15 4 4 2 2 5" xfId="30512" xr:uid="{00000000-0005-0000-0000-0000BB310000}"/>
    <cellStyle name="Standard 15 4 4 2 3" xfId="10744" xr:uid="{00000000-0005-0000-0000-0000BC310000}"/>
    <cellStyle name="Standard 15 4 4 2 3 2" xfId="22040" xr:uid="{00000000-0005-0000-0000-0000BD310000}"/>
    <cellStyle name="Standard 15 4 4 2 3 2 2" xfId="55928" xr:uid="{00000000-0005-0000-0000-0000BE310000}"/>
    <cellStyle name="Standard 15 4 4 2 3 3" xfId="44632" xr:uid="{00000000-0005-0000-0000-0000BF310000}"/>
    <cellStyle name="Standard 15 4 4 2 3 4" xfId="33336" xr:uid="{00000000-0005-0000-0000-0000C0310000}"/>
    <cellStyle name="Standard 15 4 4 2 4" xfId="16392" xr:uid="{00000000-0005-0000-0000-0000C1310000}"/>
    <cellStyle name="Standard 15 4 4 2 4 2" xfId="50280" xr:uid="{00000000-0005-0000-0000-0000C2310000}"/>
    <cellStyle name="Standard 15 4 4 2 5" xfId="38984" xr:uid="{00000000-0005-0000-0000-0000C3310000}"/>
    <cellStyle name="Standard 15 4 4 2 6" xfId="27688" xr:uid="{00000000-0005-0000-0000-0000C4310000}"/>
    <cellStyle name="Standard 15 4 4 3" xfId="4296" xr:uid="{00000000-0005-0000-0000-0000C5310000}"/>
    <cellStyle name="Standard 15 4 4 3 2" xfId="7185" xr:uid="{00000000-0005-0000-0000-0000C6310000}"/>
    <cellStyle name="Standard 15 4 4 3 2 2" xfId="12834" xr:uid="{00000000-0005-0000-0000-0000C7310000}"/>
    <cellStyle name="Standard 15 4 4 3 2 2 2" xfId="24130" xr:uid="{00000000-0005-0000-0000-0000C8310000}"/>
    <cellStyle name="Standard 15 4 4 3 2 2 2 2" xfId="58018" xr:uid="{00000000-0005-0000-0000-0000C9310000}"/>
    <cellStyle name="Standard 15 4 4 3 2 2 3" xfId="46722" xr:uid="{00000000-0005-0000-0000-0000CA310000}"/>
    <cellStyle name="Standard 15 4 4 3 2 2 4" xfId="35426" xr:uid="{00000000-0005-0000-0000-0000CB310000}"/>
    <cellStyle name="Standard 15 4 4 3 2 3" xfId="18482" xr:uid="{00000000-0005-0000-0000-0000CC310000}"/>
    <cellStyle name="Standard 15 4 4 3 2 3 2" xfId="52370" xr:uid="{00000000-0005-0000-0000-0000CD310000}"/>
    <cellStyle name="Standard 15 4 4 3 2 4" xfId="41074" xr:uid="{00000000-0005-0000-0000-0000CE310000}"/>
    <cellStyle name="Standard 15 4 4 3 2 5" xfId="29778" xr:uid="{00000000-0005-0000-0000-0000CF310000}"/>
    <cellStyle name="Standard 15 4 4 3 3" xfId="10010" xr:uid="{00000000-0005-0000-0000-0000D0310000}"/>
    <cellStyle name="Standard 15 4 4 3 3 2" xfId="21306" xr:uid="{00000000-0005-0000-0000-0000D1310000}"/>
    <cellStyle name="Standard 15 4 4 3 3 2 2" xfId="55194" xr:uid="{00000000-0005-0000-0000-0000D2310000}"/>
    <cellStyle name="Standard 15 4 4 3 3 3" xfId="43898" xr:uid="{00000000-0005-0000-0000-0000D3310000}"/>
    <cellStyle name="Standard 15 4 4 3 3 4" xfId="32602" xr:uid="{00000000-0005-0000-0000-0000D4310000}"/>
    <cellStyle name="Standard 15 4 4 3 4" xfId="15658" xr:uid="{00000000-0005-0000-0000-0000D5310000}"/>
    <cellStyle name="Standard 15 4 4 3 4 2" xfId="49546" xr:uid="{00000000-0005-0000-0000-0000D6310000}"/>
    <cellStyle name="Standard 15 4 4 3 5" xfId="38250" xr:uid="{00000000-0005-0000-0000-0000D7310000}"/>
    <cellStyle name="Standard 15 4 4 3 6" xfId="26954" xr:uid="{00000000-0005-0000-0000-0000D8310000}"/>
    <cellStyle name="Standard 15 4 4 4" xfId="6082" xr:uid="{00000000-0005-0000-0000-0000D9310000}"/>
    <cellStyle name="Standard 15 4 4 4 2" xfId="11732" xr:uid="{00000000-0005-0000-0000-0000DA310000}"/>
    <cellStyle name="Standard 15 4 4 4 2 2" xfId="23028" xr:uid="{00000000-0005-0000-0000-0000DB310000}"/>
    <cellStyle name="Standard 15 4 4 4 2 2 2" xfId="56916" xr:uid="{00000000-0005-0000-0000-0000DC310000}"/>
    <cellStyle name="Standard 15 4 4 4 2 3" xfId="45620" xr:uid="{00000000-0005-0000-0000-0000DD310000}"/>
    <cellStyle name="Standard 15 4 4 4 2 4" xfId="34324" xr:uid="{00000000-0005-0000-0000-0000DE310000}"/>
    <cellStyle name="Standard 15 4 4 4 3" xfId="17380" xr:uid="{00000000-0005-0000-0000-0000DF310000}"/>
    <cellStyle name="Standard 15 4 4 4 3 2" xfId="51268" xr:uid="{00000000-0005-0000-0000-0000E0310000}"/>
    <cellStyle name="Standard 15 4 4 4 4" xfId="39972" xr:uid="{00000000-0005-0000-0000-0000E1310000}"/>
    <cellStyle name="Standard 15 4 4 4 5" xfId="28676" xr:uid="{00000000-0005-0000-0000-0000E2310000}"/>
    <cellStyle name="Standard 15 4 4 5" xfId="8908" xr:uid="{00000000-0005-0000-0000-0000E3310000}"/>
    <cellStyle name="Standard 15 4 4 5 2" xfId="20204" xr:uid="{00000000-0005-0000-0000-0000E4310000}"/>
    <cellStyle name="Standard 15 4 4 5 2 2" xfId="54092" xr:uid="{00000000-0005-0000-0000-0000E5310000}"/>
    <cellStyle name="Standard 15 4 4 5 3" xfId="42796" xr:uid="{00000000-0005-0000-0000-0000E6310000}"/>
    <cellStyle name="Standard 15 4 4 5 4" xfId="31500" xr:uid="{00000000-0005-0000-0000-0000E7310000}"/>
    <cellStyle name="Standard 15 4 4 6" xfId="14556" xr:uid="{00000000-0005-0000-0000-0000E8310000}"/>
    <cellStyle name="Standard 15 4 4 6 2" xfId="48444" xr:uid="{00000000-0005-0000-0000-0000E9310000}"/>
    <cellStyle name="Standard 15 4 4 7" xfId="37148" xr:uid="{00000000-0005-0000-0000-0000EA310000}"/>
    <cellStyle name="Standard 15 4 4 8" xfId="25852" xr:uid="{00000000-0005-0000-0000-0000EB310000}"/>
    <cellStyle name="Standard 15 4 5" xfId="3835" xr:uid="{00000000-0005-0000-0000-0000EC310000}"/>
    <cellStyle name="Standard 15 4 5 2" xfId="6946" xr:uid="{00000000-0005-0000-0000-0000ED310000}"/>
    <cellStyle name="Standard 15 4 5 2 2" xfId="12595" xr:uid="{00000000-0005-0000-0000-0000EE310000}"/>
    <cellStyle name="Standard 15 4 5 2 2 2" xfId="23891" xr:uid="{00000000-0005-0000-0000-0000EF310000}"/>
    <cellStyle name="Standard 15 4 5 2 2 2 2" xfId="57779" xr:uid="{00000000-0005-0000-0000-0000F0310000}"/>
    <cellStyle name="Standard 15 4 5 2 2 3" xfId="46483" xr:uid="{00000000-0005-0000-0000-0000F1310000}"/>
    <cellStyle name="Standard 15 4 5 2 2 4" xfId="35187" xr:uid="{00000000-0005-0000-0000-0000F2310000}"/>
    <cellStyle name="Standard 15 4 5 2 3" xfId="18243" xr:uid="{00000000-0005-0000-0000-0000F3310000}"/>
    <cellStyle name="Standard 15 4 5 2 3 2" xfId="52131" xr:uid="{00000000-0005-0000-0000-0000F4310000}"/>
    <cellStyle name="Standard 15 4 5 2 4" xfId="40835" xr:uid="{00000000-0005-0000-0000-0000F5310000}"/>
    <cellStyle name="Standard 15 4 5 2 5" xfId="29539" xr:uid="{00000000-0005-0000-0000-0000F6310000}"/>
    <cellStyle name="Standard 15 4 5 3" xfId="9771" xr:uid="{00000000-0005-0000-0000-0000F7310000}"/>
    <cellStyle name="Standard 15 4 5 3 2" xfId="21067" xr:uid="{00000000-0005-0000-0000-0000F8310000}"/>
    <cellStyle name="Standard 15 4 5 3 2 2" xfId="54955" xr:uid="{00000000-0005-0000-0000-0000F9310000}"/>
    <cellStyle name="Standard 15 4 5 3 3" xfId="43659" xr:uid="{00000000-0005-0000-0000-0000FA310000}"/>
    <cellStyle name="Standard 15 4 5 3 4" xfId="32363" xr:uid="{00000000-0005-0000-0000-0000FB310000}"/>
    <cellStyle name="Standard 15 4 5 4" xfId="15419" xr:uid="{00000000-0005-0000-0000-0000FC310000}"/>
    <cellStyle name="Standard 15 4 5 4 2" xfId="49307" xr:uid="{00000000-0005-0000-0000-0000FD310000}"/>
    <cellStyle name="Standard 15 4 5 5" xfId="38011" xr:uid="{00000000-0005-0000-0000-0000FE310000}"/>
    <cellStyle name="Standard 15 4 5 6" xfId="26715" xr:uid="{00000000-0005-0000-0000-0000FF310000}"/>
    <cellStyle name="Standard 15 4 6" xfId="4893" xr:uid="{00000000-0005-0000-0000-000000320000}"/>
    <cellStyle name="Standard 15 4 6 2" xfId="7719" xr:uid="{00000000-0005-0000-0000-000001320000}"/>
    <cellStyle name="Standard 15 4 6 2 2" xfId="13368" xr:uid="{00000000-0005-0000-0000-000002320000}"/>
    <cellStyle name="Standard 15 4 6 2 2 2" xfId="24664" xr:uid="{00000000-0005-0000-0000-000003320000}"/>
    <cellStyle name="Standard 15 4 6 2 2 2 2" xfId="58552" xr:uid="{00000000-0005-0000-0000-000004320000}"/>
    <cellStyle name="Standard 15 4 6 2 2 3" xfId="47256" xr:uid="{00000000-0005-0000-0000-000005320000}"/>
    <cellStyle name="Standard 15 4 6 2 2 4" xfId="35960" xr:uid="{00000000-0005-0000-0000-000006320000}"/>
    <cellStyle name="Standard 15 4 6 2 3" xfId="19016" xr:uid="{00000000-0005-0000-0000-000007320000}"/>
    <cellStyle name="Standard 15 4 6 2 3 2" xfId="52904" xr:uid="{00000000-0005-0000-0000-000008320000}"/>
    <cellStyle name="Standard 15 4 6 2 4" xfId="41608" xr:uid="{00000000-0005-0000-0000-000009320000}"/>
    <cellStyle name="Standard 15 4 6 2 5" xfId="30312" xr:uid="{00000000-0005-0000-0000-00000A320000}"/>
    <cellStyle name="Standard 15 4 6 3" xfId="10544" xr:uid="{00000000-0005-0000-0000-00000B320000}"/>
    <cellStyle name="Standard 15 4 6 3 2" xfId="21840" xr:uid="{00000000-0005-0000-0000-00000C320000}"/>
    <cellStyle name="Standard 15 4 6 3 2 2" xfId="55728" xr:uid="{00000000-0005-0000-0000-00000D320000}"/>
    <cellStyle name="Standard 15 4 6 3 3" xfId="44432" xr:uid="{00000000-0005-0000-0000-00000E320000}"/>
    <cellStyle name="Standard 15 4 6 3 4" xfId="33136" xr:uid="{00000000-0005-0000-0000-00000F320000}"/>
    <cellStyle name="Standard 15 4 6 4" xfId="16192" xr:uid="{00000000-0005-0000-0000-000010320000}"/>
    <cellStyle name="Standard 15 4 6 4 2" xfId="50080" xr:uid="{00000000-0005-0000-0000-000011320000}"/>
    <cellStyle name="Standard 15 4 6 5" xfId="38784" xr:uid="{00000000-0005-0000-0000-000012320000}"/>
    <cellStyle name="Standard 15 4 6 6" xfId="27488" xr:uid="{00000000-0005-0000-0000-000013320000}"/>
    <cellStyle name="Standard 15 4 7" xfId="3541" xr:uid="{00000000-0005-0000-0000-000014320000}"/>
    <cellStyle name="Standard 15 4 7 2" xfId="6654" xr:uid="{00000000-0005-0000-0000-000015320000}"/>
    <cellStyle name="Standard 15 4 7 2 2" xfId="12303" xr:uid="{00000000-0005-0000-0000-000016320000}"/>
    <cellStyle name="Standard 15 4 7 2 2 2" xfId="23599" xr:uid="{00000000-0005-0000-0000-000017320000}"/>
    <cellStyle name="Standard 15 4 7 2 2 2 2" xfId="57487" xr:uid="{00000000-0005-0000-0000-000018320000}"/>
    <cellStyle name="Standard 15 4 7 2 2 3" xfId="46191" xr:uid="{00000000-0005-0000-0000-000019320000}"/>
    <cellStyle name="Standard 15 4 7 2 2 4" xfId="34895" xr:uid="{00000000-0005-0000-0000-00001A320000}"/>
    <cellStyle name="Standard 15 4 7 2 3" xfId="17951" xr:uid="{00000000-0005-0000-0000-00001B320000}"/>
    <cellStyle name="Standard 15 4 7 2 3 2" xfId="51839" xr:uid="{00000000-0005-0000-0000-00001C320000}"/>
    <cellStyle name="Standard 15 4 7 2 4" xfId="40543" xr:uid="{00000000-0005-0000-0000-00001D320000}"/>
    <cellStyle name="Standard 15 4 7 2 5" xfId="29247" xr:uid="{00000000-0005-0000-0000-00001E320000}"/>
    <cellStyle name="Standard 15 4 7 3" xfId="9479" xr:uid="{00000000-0005-0000-0000-00001F320000}"/>
    <cellStyle name="Standard 15 4 7 3 2" xfId="20775" xr:uid="{00000000-0005-0000-0000-000020320000}"/>
    <cellStyle name="Standard 15 4 7 3 2 2" xfId="54663" xr:uid="{00000000-0005-0000-0000-000021320000}"/>
    <cellStyle name="Standard 15 4 7 3 3" xfId="43367" xr:uid="{00000000-0005-0000-0000-000022320000}"/>
    <cellStyle name="Standard 15 4 7 3 4" xfId="32071" xr:uid="{00000000-0005-0000-0000-000023320000}"/>
    <cellStyle name="Standard 15 4 7 4" xfId="15127" xr:uid="{00000000-0005-0000-0000-000024320000}"/>
    <cellStyle name="Standard 15 4 7 4 2" xfId="49015" xr:uid="{00000000-0005-0000-0000-000025320000}"/>
    <cellStyle name="Standard 15 4 7 5" xfId="37719" xr:uid="{00000000-0005-0000-0000-000026320000}"/>
    <cellStyle name="Standard 15 4 7 6" xfId="26423" xr:uid="{00000000-0005-0000-0000-000027320000}"/>
    <cellStyle name="Standard 15 4 8" xfId="5582" xr:uid="{00000000-0005-0000-0000-000028320000}"/>
    <cellStyle name="Standard 15 4 8 2" xfId="11232" xr:uid="{00000000-0005-0000-0000-000029320000}"/>
    <cellStyle name="Standard 15 4 8 2 2" xfId="22528" xr:uid="{00000000-0005-0000-0000-00002A320000}"/>
    <cellStyle name="Standard 15 4 8 2 2 2" xfId="56416" xr:uid="{00000000-0005-0000-0000-00002B320000}"/>
    <cellStyle name="Standard 15 4 8 2 3" xfId="45120" xr:uid="{00000000-0005-0000-0000-00002C320000}"/>
    <cellStyle name="Standard 15 4 8 2 4" xfId="33824" xr:uid="{00000000-0005-0000-0000-00002D320000}"/>
    <cellStyle name="Standard 15 4 8 3" xfId="16880" xr:uid="{00000000-0005-0000-0000-00002E320000}"/>
    <cellStyle name="Standard 15 4 8 3 2" xfId="50768" xr:uid="{00000000-0005-0000-0000-00002F320000}"/>
    <cellStyle name="Standard 15 4 8 4" xfId="39472" xr:uid="{00000000-0005-0000-0000-000030320000}"/>
    <cellStyle name="Standard 15 4 8 5" xfId="28176" xr:uid="{00000000-0005-0000-0000-000031320000}"/>
    <cellStyle name="Standard 15 4 9" xfId="8408" xr:uid="{00000000-0005-0000-0000-000032320000}"/>
    <cellStyle name="Standard 15 4 9 2" xfId="19704" xr:uid="{00000000-0005-0000-0000-000033320000}"/>
    <cellStyle name="Standard 15 4 9 2 2" xfId="53592" xr:uid="{00000000-0005-0000-0000-000034320000}"/>
    <cellStyle name="Standard 15 4 9 3" xfId="42296" xr:uid="{00000000-0005-0000-0000-000035320000}"/>
    <cellStyle name="Standard 15 4 9 4" xfId="31000" xr:uid="{00000000-0005-0000-0000-000036320000}"/>
    <cellStyle name="Standard 15 5" xfId="1612" xr:uid="{00000000-0005-0000-0000-000037320000}"/>
    <cellStyle name="Standard 15 5 10" xfId="36736" xr:uid="{00000000-0005-0000-0000-000038320000}"/>
    <cellStyle name="Standard 15 5 11" xfId="25440" xr:uid="{00000000-0005-0000-0000-000039320000}"/>
    <cellStyle name="Standard 15 5 2" xfId="2786" xr:uid="{00000000-0005-0000-0000-00003A320000}"/>
    <cellStyle name="Standard 15 5 2 2" xfId="3288" xr:uid="{00000000-0005-0000-0000-00003B320000}"/>
    <cellStyle name="Standard 15 5 2 2 2" xfId="5098" xr:uid="{00000000-0005-0000-0000-00003C320000}"/>
    <cellStyle name="Standard 15 5 2 2 2 2" xfId="7924" xr:uid="{00000000-0005-0000-0000-00003D320000}"/>
    <cellStyle name="Standard 15 5 2 2 2 2 2" xfId="13573" xr:uid="{00000000-0005-0000-0000-00003E320000}"/>
    <cellStyle name="Standard 15 5 2 2 2 2 2 2" xfId="24869" xr:uid="{00000000-0005-0000-0000-00003F320000}"/>
    <cellStyle name="Standard 15 5 2 2 2 2 2 2 2" xfId="58757" xr:uid="{00000000-0005-0000-0000-000040320000}"/>
    <cellStyle name="Standard 15 5 2 2 2 2 2 3" xfId="47461" xr:uid="{00000000-0005-0000-0000-000041320000}"/>
    <cellStyle name="Standard 15 5 2 2 2 2 2 4" xfId="36165" xr:uid="{00000000-0005-0000-0000-000042320000}"/>
    <cellStyle name="Standard 15 5 2 2 2 2 3" xfId="19221" xr:uid="{00000000-0005-0000-0000-000043320000}"/>
    <cellStyle name="Standard 15 5 2 2 2 2 3 2" xfId="53109" xr:uid="{00000000-0005-0000-0000-000044320000}"/>
    <cellStyle name="Standard 15 5 2 2 2 2 4" xfId="41813" xr:uid="{00000000-0005-0000-0000-000045320000}"/>
    <cellStyle name="Standard 15 5 2 2 2 2 5" xfId="30517" xr:uid="{00000000-0005-0000-0000-000046320000}"/>
    <cellStyle name="Standard 15 5 2 2 2 3" xfId="10749" xr:uid="{00000000-0005-0000-0000-000047320000}"/>
    <cellStyle name="Standard 15 5 2 2 2 3 2" xfId="22045" xr:uid="{00000000-0005-0000-0000-000048320000}"/>
    <cellStyle name="Standard 15 5 2 2 2 3 2 2" xfId="55933" xr:uid="{00000000-0005-0000-0000-000049320000}"/>
    <cellStyle name="Standard 15 5 2 2 2 3 3" xfId="44637" xr:uid="{00000000-0005-0000-0000-00004A320000}"/>
    <cellStyle name="Standard 15 5 2 2 2 3 4" xfId="33341" xr:uid="{00000000-0005-0000-0000-00004B320000}"/>
    <cellStyle name="Standard 15 5 2 2 2 4" xfId="16397" xr:uid="{00000000-0005-0000-0000-00004C320000}"/>
    <cellStyle name="Standard 15 5 2 2 2 4 2" xfId="50285" xr:uid="{00000000-0005-0000-0000-00004D320000}"/>
    <cellStyle name="Standard 15 5 2 2 2 5" xfId="38989" xr:uid="{00000000-0005-0000-0000-00004E320000}"/>
    <cellStyle name="Standard 15 5 2 2 2 6" xfId="27693" xr:uid="{00000000-0005-0000-0000-00004F320000}"/>
    <cellStyle name="Standard 15 5 2 2 3" xfId="6416" xr:uid="{00000000-0005-0000-0000-000050320000}"/>
    <cellStyle name="Standard 15 5 2 2 3 2" xfId="12066" xr:uid="{00000000-0005-0000-0000-000051320000}"/>
    <cellStyle name="Standard 15 5 2 2 3 2 2" xfId="23362" xr:uid="{00000000-0005-0000-0000-000052320000}"/>
    <cellStyle name="Standard 15 5 2 2 3 2 2 2" xfId="57250" xr:uid="{00000000-0005-0000-0000-000053320000}"/>
    <cellStyle name="Standard 15 5 2 2 3 2 3" xfId="45954" xr:uid="{00000000-0005-0000-0000-000054320000}"/>
    <cellStyle name="Standard 15 5 2 2 3 2 4" xfId="34658" xr:uid="{00000000-0005-0000-0000-000055320000}"/>
    <cellStyle name="Standard 15 5 2 2 3 3" xfId="17714" xr:uid="{00000000-0005-0000-0000-000056320000}"/>
    <cellStyle name="Standard 15 5 2 2 3 3 2" xfId="51602" xr:uid="{00000000-0005-0000-0000-000057320000}"/>
    <cellStyle name="Standard 15 5 2 2 3 4" xfId="40306" xr:uid="{00000000-0005-0000-0000-000058320000}"/>
    <cellStyle name="Standard 15 5 2 2 3 5" xfId="29010" xr:uid="{00000000-0005-0000-0000-000059320000}"/>
    <cellStyle name="Standard 15 5 2 2 4" xfId="9242" xr:uid="{00000000-0005-0000-0000-00005A320000}"/>
    <cellStyle name="Standard 15 5 2 2 4 2" xfId="20538" xr:uid="{00000000-0005-0000-0000-00005B320000}"/>
    <cellStyle name="Standard 15 5 2 2 4 2 2" xfId="54426" xr:uid="{00000000-0005-0000-0000-00005C320000}"/>
    <cellStyle name="Standard 15 5 2 2 4 3" xfId="43130" xr:uid="{00000000-0005-0000-0000-00005D320000}"/>
    <cellStyle name="Standard 15 5 2 2 4 4" xfId="31834" xr:uid="{00000000-0005-0000-0000-00005E320000}"/>
    <cellStyle name="Standard 15 5 2 2 5" xfId="14890" xr:uid="{00000000-0005-0000-0000-00005F320000}"/>
    <cellStyle name="Standard 15 5 2 2 5 2" xfId="48778" xr:uid="{00000000-0005-0000-0000-000060320000}"/>
    <cellStyle name="Standard 15 5 2 2 6" xfId="37482" xr:uid="{00000000-0005-0000-0000-000061320000}"/>
    <cellStyle name="Standard 15 5 2 2 7" xfId="26186" xr:uid="{00000000-0005-0000-0000-000062320000}"/>
    <cellStyle name="Standard 15 5 2 3" xfId="4301" xr:uid="{00000000-0005-0000-0000-000063320000}"/>
    <cellStyle name="Standard 15 5 2 3 2" xfId="7190" xr:uid="{00000000-0005-0000-0000-000064320000}"/>
    <cellStyle name="Standard 15 5 2 3 2 2" xfId="12839" xr:uid="{00000000-0005-0000-0000-000065320000}"/>
    <cellStyle name="Standard 15 5 2 3 2 2 2" xfId="24135" xr:uid="{00000000-0005-0000-0000-000066320000}"/>
    <cellStyle name="Standard 15 5 2 3 2 2 2 2" xfId="58023" xr:uid="{00000000-0005-0000-0000-000067320000}"/>
    <cellStyle name="Standard 15 5 2 3 2 2 3" xfId="46727" xr:uid="{00000000-0005-0000-0000-000068320000}"/>
    <cellStyle name="Standard 15 5 2 3 2 2 4" xfId="35431" xr:uid="{00000000-0005-0000-0000-000069320000}"/>
    <cellStyle name="Standard 15 5 2 3 2 3" xfId="18487" xr:uid="{00000000-0005-0000-0000-00006A320000}"/>
    <cellStyle name="Standard 15 5 2 3 2 3 2" xfId="52375" xr:uid="{00000000-0005-0000-0000-00006B320000}"/>
    <cellStyle name="Standard 15 5 2 3 2 4" xfId="41079" xr:uid="{00000000-0005-0000-0000-00006C320000}"/>
    <cellStyle name="Standard 15 5 2 3 2 5" xfId="29783" xr:uid="{00000000-0005-0000-0000-00006D320000}"/>
    <cellStyle name="Standard 15 5 2 3 3" xfId="10015" xr:uid="{00000000-0005-0000-0000-00006E320000}"/>
    <cellStyle name="Standard 15 5 2 3 3 2" xfId="21311" xr:uid="{00000000-0005-0000-0000-00006F320000}"/>
    <cellStyle name="Standard 15 5 2 3 3 2 2" xfId="55199" xr:uid="{00000000-0005-0000-0000-000070320000}"/>
    <cellStyle name="Standard 15 5 2 3 3 3" xfId="43903" xr:uid="{00000000-0005-0000-0000-000071320000}"/>
    <cellStyle name="Standard 15 5 2 3 3 4" xfId="32607" xr:uid="{00000000-0005-0000-0000-000072320000}"/>
    <cellStyle name="Standard 15 5 2 3 4" xfId="15663" xr:uid="{00000000-0005-0000-0000-000073320000}"/>
    <cellStyle name="Standard 15 5 2 3 4 2" xfId="49551" xr:uid="{00000000-0005-0000-0000-000074320000}"/>
    <cellStyle name="Standard 15 5 2 3 5" xfId="38255" xr:uid="{00000000-0005-0000-0000-000075320000}"/>
    <cellStyle name="Standard 15 5 2 3 6" xfId="26959" xr:uid="{00000000-0005-0000-0000-000076320000}"/>
    <cellStyle name="Standard 15 5 2 4" xfId="5916" xr:uid="{00000000-0005-0000-0000-000077320000}"/>
    <cellStyle name="Standard 15 5 2 4 2" xfId="11566" xr:uid="{00000000-0005-0000-0000-000078320000}"/>
    <cellStyle name="Standard 15 5 2 4 2 2" xfId="22862" xr:uid="{00000000-0005-0000-0000-000079320000}"/>
    <cellStyle name="Standard 15 5 2 4 2 2 2" xfId="56750" xr:uid="{00000000-0005-0000-0000-00007A320000}"/>
    <cellStyle name="Standard 15 5 2 4 2 3" xfId="45454" xr:uid="{00000000-0005-0000-0000-00007B320000}"/>
    <cellStyle name="Standard 15 5 2 4 2 4" xfId="34158" xr:uid="{00000000-0005-0000-0000-00007C320000}"/>
    <cellStyle name="Standard 15 5 2 4 3" xfId="17214" xr:uid="{00000000-0005-0000-0000-00007D320000}"/>
    <cellStyle name="Standard 15 5 2 4 3 2" xfId="51102" xr:uid="{00000000-0005-0000-0000-00007E320000}"/>
    <cellStyle name="Standard 15 5 2 4 4" xfId="39806" xr:uid="{00000000-0005-0000-0000-00007F320000}"/>
    <cellStyle name="Standard 15 5 2 4 5" xfId="28510" xr:uid="{00000000-0005-0000-0000-000080320000}"/>
    <cellStyle name="Standard 15 5 2 5" xfId="8742" xr:uid="{00000000-0005-0000-0000-000081320000}"/>
    <cellStyle name="Standard 15 5 2 5 2" xfId="20038" xr:uid="{00000000-0005-0000-0000-000082320000}"/>
    <cellStyle name="Standard 15 5 2 5 2 2" xfId="53926" xr:uid="{00000000-0005-0000-0000-000083320000}"/>
    <cellStyle name="Standard 15 5 2 5 3" xfId="42630" xr:uid="{00000000-0005-0000-0000-000084320000}"/>
    <cellStyle name="Standard 15 5 2 5 4" xfId="31334" xr:uid="{00000000-0005-0000-0000-000085320000}"/>
    <cellStyle name="Standard 15 5 2 6" xfId="14390" xr:uid="{00000000-0005-0000-0000-000086320000}"/>
    <cellStyle name="Standard 15 5 2 6 2" xfId="48278" xr:uid="{00000000-0005-0000-0000-000087320000}"/>
    <cellStyle name="Standard 15 5 2 7" xfId="36982" xr:uid="{00000000-0005-0000-0000-000088320000}"/>
    <cellStyle name="Standard 15 5 2 8" xfId="25686" xr:uid="{00000000-0005-0000-0000-000089320000}"/>
    <cellStyle name="Standard 15 5 3" xfId="3042" xr:uid="{00000000-0005-0000-0000-00008A320000}"/>
    <cellStyle name="Standard 15 5 3 2" xfId="5097" xr:uid="{00000000-0005-0000-0000-00008B320000}"/>
    <cellStyle name="Standard 15 5 3 2 2" xfId="7923" xr:uid="{00000000-0005-0000-0000-00008C320000}"/>
    <cellStyle name="Standard 15 5 3 2 2 2" xfId="13572" xr:uid="{00000000-0005-0000-0000-00008D320000}"/>
    <cellStyle name="Standard 15 5 3 2 2 2 2" xfId="24868" xr:uid="{00000000-0005-0000-0000-00008E320000}"/>
    <cellStyle name="Standard 15 5 3 2 2 2 2 2" xfId="58756" xr:uid="{00000000-0005-0000-0000-00008F320000}"/>
    <cellStyle name="Standard 15 5 3 2 2 2 3" xfId="47460" xr:uid="{00000000-0005-0000-0000-000090320000}"/>
    <cellStyle name="Standard 15 5 3 2 2 2 4" xfId="36164" xr:uid="{00000000-0005-0000-0000-000091320000}"/>
    <cellStyle name="Standard 15 5 3 2 2 3" xfId="19220" xr:uid="{00000000-0005-0000-0000-000092320000}"/>
    <cellStyle name="Standard 15 5 3 2 2 3 2" xfId="53108" xr:uid="{00000000-0005-0000-0000-000093320000}"/>
    <cellStyle name="Standard 15 5 3 2 2 4" xfId="41812" xr:uid="{00000000-0005-0000-0000-000094320000}"/>
    <cellStyle name="Standard 15 5 3 2 2 5" xfId="30516" xr:uid="{00000000-0005-0000-0000-000095320000}"/>
    <cellStyle name="Standard 15 5 3 2 3" xfId="10748" xr:uid="{00000000-0005-0000-0000-000096320000}"/>
    <cellStyle name="Standard 15 5 3 2 3 2" xfId="22044" xr:uid="{00000000-0005-0000-0000-000097320000}"/>
    <cellStyle name="Standard 15 5 3 2 3 2 2" xfId="55932" xr:uid="{00000000-0005-0000-0000-000098320000}"/>
    <cellStyle name="Standard 15 5 3 2 3 3" xfId="44636" xr:uid="{00000000-0005-0000-0000-000099320000}"/>
    <cellStyle name="Standard 15 5 3 2 3 4" xfId="33340" xr:uid="{00000000-0005-0000-0000-00009A320000}"/>
    <cellStyle name="Standard 15 5 3 2 4" xfId="16396" xr:uid="{00000000-0005-0000-0000-00009B320000}"/>
    <cellStyle name="Standard 15 5 3 2 4 2" xfId="50284" xr:uid="{00000000-0005-0000-0000-00009C320000}"/>
    <cellStyle name="Standard 15 5 3 2 5" xfId="38988" xr:uid="{00000000-0005-0000-0000-00009D320000}"/>
    <cellStyle name="Standard 15 5 3 2 6" xfId="27692" xr:uid="{00000000-0005-0000-0000-00009E320000}"/>
    <cellStyle name="Standard 15 5 3 3" xfId="4300" xr:uid="{00000000-0005-0000-0000-00009F320000}"/>
    <cellStyle name="Standard 15 5 3 3 2" xfId="7189" xr:uid="{00000000-0005-0000-0000-0000A0320000}"/>
    <cellStyle name="Standard 15 5 3 3 2 2" xfId="12838" xr:uid="{00000000-0005-0000-0000-0000A1320000}"/>
    <cellStyle name="Standard 15 5 3 3 2 2 2" xfId="24134" xr:uid="{00000000-0005-0000-0000-0000A2320000}"/>
    <cellStyle name="Standard 15 5 3 3 2 2 2 2" xfId="58022" xr:uid="{00000000-0005-0000-0000-0000A3320000}"/>
    <cellStyle name="Standard 15 5 3 3 2 2 3" xfId="46726" xr:uid="{00000000-0005-0000-0000-0000A4320000}"/>
    <cellStyle name="Standard 15 5 3 3 2 2 4" xfId="35430" xr:uid="{00000000-0005-0000-0000-0000A5320000}"/>
    <cellStyle name="Standard 15 5 3 3 2 3" xfId="18486" xr:uid="{00000000-0005-0000-0000-0000A6320000}"/>
    <cellStyle name="Standard 15 5 3 3 2 3 2" xfId="52374" xr:uid="{00000000-0005-0000-0000-0000A7320000}"/>
    <cellStyle name="Standard 15 5 3 3 2 4" xfId="41078" xr:uid="{00000000-0005-0000-0000-0000A8320000}"/>
    <cellStyle name="Standard 15 5 3 3 2 5" xfId="29782" xr:uid="{00000000-0005-0000-0000-0000A9320000}"/>
    <cellStyle name="Standard 15 5 3 3 3" xfId="10014" xr:uid="{00000000-0005-0000-0000-0000AA320000}"/>
    <cellStyle name="Standard 15 5 3 3 3 2" xfId="21310" xr:uid="{00000000-0005-0000-0000-0000AB320000}"/>
    <cellStyle name="Standard 15 5 3 3 3 2 2" xfId="55198" xr:uid="{00000000-0005-0000-0000-0000AC320000}"/>
    <cellStyle name="Standard 15 5 3 3 3 3" xfId="43902" xr:uid="{00000000-0005-0000-0000-0000AD320000}"/>
    <cellStyle name="Standard 15 5 3 3 3 4" xfId="32606" xr:uid="{00000000-0005-0000-0000-0000AE320000}"/>
    <cellStyle name="Standard 15 5 3 3 4" xfId="15662" xr:uid="{00000000-0005-0000-0000-0000AF320000}"/>
    <cellStyle name="Standard 15 5 3 3 4 2" xfId="49550" xr:uid="{00000000-0005-0000-0000-0000B0320000}"/>
    <cellStyle name="Standard 15 5 3 3 5" xfId="38254" xr:uid="{00000000-0005-0000-0000-0000B1320000}"/>
    <cellStyle name="Standard 15 5 3 3 6" xfId="26958" xr:uid="{00000000-0005-0000-0000-0000B2320000}"/>
    <cellStyle name="Standard 15 5 3 4" xfId="6170" xr:uid="{00000000-0005-0000-0000-0000B3320000}"/>
    <cellStyle name="Standard 15 5 3 4 2" xfId="11820" xr:uid="{00000000-0005-0000-0000-0000B4320000}"/>
    <cellStyle name="Standard 15 5 3 4 2 2" xfId="23116" xr:uid="{00000000-0005-0000-0000-0000B5320000}"/>
    <cellStyle name="Standard 15 5 3 4 2 2 2" xfId="57004" xr:uid="{00000000-0005-0000-0000-0000B6320000}"/>
    <cellStyle name="Standard 15 5 3 4 2 3" xfId="45708" xr:uid="{00000000-0005-0000-0000-0000B7320000}"/>
    <cellStyle name="Standard 15 5 3 4 2 4" xfId="34412" xr:uid="{00000000-0005-0000-0000-0000B8320000}"/>
    <cellStyle name="Standard 15 5 3 4 3" xfId="17468" xr:uid="{00000000-0005-0000-0000-0000B9320000}"/>
    <cellStyle name="Standard 15 5 3 4 3 2" xfId="51356" xr:uid="{00000000-0005-0000-0000-0000BA320000}"/>
    <cellStyle name="Standard 15 5 3 4 4" xfId="40060" xr:uid="{00000000-0005-0000-0000-0000BB320000}"/>
    <cellStyle name="Standard 15 5 3 4 5" xfId="28764" xr:uid="{00000000-0005-0000-0000-0000BC320000}"/>
    <cellStyle name="Standard 15 5 3 5" xfId="8996" xr:uid="{00000000-0005-0000-0000-0000BD320000}"/>
    <cellStyle name="Standard 15 5 3 5 2" xfId="20292" xr:uid="{00000000-0005-0000-0000-0000BE320000}"/>
    <cellStyle name="Standard 15 5 3 5 2 2" xfId="54180" xr:uid="{00000000-0005-0000-0000-0000BF320000}"/>
    <cellStyle name="Standard 15 5 3 5 3" xfId="42884" xr:uid="{00000000-0005-0000-0000-0000C0320000}"/>
    <cellStyle name="Standard 15 5 3 5 4" xfId="31588" xr:uid="{00000000-0005-0000-0000-0000C1320000}"/>
    <cellStyle name="Standard 15 5 3 6" xfId="14644" xr:uid="{00000000-0005-0000-0000-0000C2320000}"/>
    <cellStyle name="Standard 15 5 3 6 2" xfId="48532" xr:uid="{00000000-0005-0000-0000-0000C3320000}"/>
    <cellStyle name="Standard 15 5 3 7" xfId="37236" xr:uid="{00000000-0005-0000-0000-0000C4320000}"/>
    <cellStyle name="Standard 15 5 3 8" xfId="25940" xr:uid="{00000000-0005-0000-0000-0000C5320000}"/>
    <cellStyle name="Standard 15 5 4" xfId="3901" xr:uid="{00000000-0005-0000-0000-0000C6320000}"/>
    <cellStyle name="Standard 15 5 4 2" xfId="7012" xr:uid="{00000000-0005-0000-0000-0000C7320000}"/>
    <cellStyle name="Standard 15 5 4 2 2" xfId="12661" xr:uid="{00000000-0005-0000-0000-0000C8320000}"/>
    <cellStyle name="Standard 15 5 4 2 2 2" xfId="23957" xr:uid="{00000000-0005-0000-0000-0000C9320000}"/>
    <cellStyle name="Standard 15 5 4 2 2 2 2" xfId="57845" xr:uid="{00000000-0005-0000-0000-0000CA320000}"/>
    <cellStyle name="Standard 15 5 4 2 2 3" xfId="46549" xr:uid="{00000000-0005-0000-0000-0000CB320000}"/>
    <cellStyle name="Standard 15 5 4 2 2 4" xfId="35253" xr:uid="{00000000-0005-0000-0000-0000CC320000}"/>
    <cellStyle name="Standard 15 5 4 2 3" xfId="18309" xr:uid="{00000000-0005-0000-0000-0000CD320000}"/>
    <cellStyle name="Standard 15 5 4 2 3 2" xfId="52197" xr:uid="{00000000-0005-0000-0000-0000CE320000}"/>
    <cellStyle name="Standard 15 5 4 2 4" xfId="40901" xr:uid="{00000000-0005-0000-0000-0000CF320000}"/>
    <cellStyle name="Standard 15 5 4 2 5" xfId="29605" xr:uid="{00000000-0005-0000-0000-0000D0320000}"/>
    <cellStyle name="Standard 15 5 4 3" xfId="9837" xr:uid="{00000000-0005-0000-0000-0000D1320000}"/>
    <cellStyle name="Standard 15 5 4 3 2" xfId="21133" xr:uid="{00000000-0005-0000-0000-0000D2320000}"/>
    <cellStyle name="Standard 15 5 4 3 2 2" xfId="55021" xr:uid="{00000000-0005-0000-0000-0000D3320000}"/>
    <cellStyle name="Standard 15 5 4 3 3" xfId="43725" xr:uid="{00000000-0005-0000-0000-0000D4320000}"/>
    <cellStyle name="Standard 15 5 4 3 4" xfId="32429" xr:uid="{00000000-0005-0000-0000-0000D5320000}"/>
    <cellStyle name="Standard 15 5 4 4" xfId="15485" xr:uid="{00000000-0005-0000-0000-0000D6320000}"/>
    <cellStyle name="Standard 15 5 4 4 2" xfId="49373" xr:uid="{00000000-0005-0000-0000-0000D7320000}"/>
    <cellStyle name="Standard 15 5 4 5" xfId="38077" xr:uid="{00000000-0005-0000-0000-0000D8320000}"/>
    <cellStyle name="Standard 15 5 4 6" xfId="26781" xr:uid="{00000000-0005-0000-0000-0000D9320000}"/>
    <cellStyle name="Standard 15 5 5" xfId="4959" xr:uid="{00000000-0005-0000-0000-0000DA320000}"/>
    <cellStyle name="Standard 15 5 5 2" xfId="7785" xr:uid="{00000000-0005-0000-0000-0000DB320000}"/>
    <cellStyle name="Standard 15 5 5 2 2" xfId="13434" xr:uid="{00000000-0005-0000-0000-0000DC320000}"/>
    <cellStyle name="Standard 15 5 5 2 2 2" xfId="24730" xr:uid="{00000000-0005-0000-0000-0000DD320000}"/>
    <cellStyle name="Standard 15 5 5 2 2 2 2" xfId="58618" xr:uid="{00000000-0005-0000-0000-0000DE320000}"/>
    <cellStyle name="Standard 15 5 5 2 2 3" xfId="47322" xr:uid="{00000000-0005-0000-0000-0000DF320000}"/>
    <cellStyle name="Standard 15 5 5 2 2 4" xfId="36026" xr:uid="{00000000-0005-0000-0000-0000E0320000}"/>
    <cellStyle name="Standard 15 5 5 2 3" xfId="19082" xr:uid="{00000000-0005-0000-0000-0000E1320000}"/>
    <cellStyle name="Standard 15 5 5 2 3 2" xfId="52970" xr:uid="{00000000-0005-0000-0000-0000E2320000}"/>
    <cellStyle name="Standard 15 5 5 2 4" xfId="41674" xr:uid="{00000000-0005-0000-0000-0000E3320000}"/>
    <cellStyle name="Standard 15 5 5 2 5" xfId="30378" xr:uid="{00000000-0005-0000-0000-0000E4320000}"/>
    <cellStyle name="Standard 15 5 5 3" xfId="10610" xr:uid="{00000000-0005-0000-0000-0000E5320000}"/>
    <cellStyle name="Standard 15 5 5 3 2" xfId="21906" xr:uid="{00000000-0005-0000-0000-0000E6320000}"/>
    <cellStyle name="Standard 15 5 5 3 2 2" xfId="55794" xr:uid="{00000000-0005-0000-0000-0000E7320000}"/>
    <cellStyle name="Standard 15 5 5 3 3" xfId="44498" xr:uid="{00000000-0005-0000-0000-0000E8320000}"/>
    <cellStyle name="Standard 15 5 5 3 4" xfId="33202" xr:uid="{00000000-0005-0000-0000-0000E9320000}"/>
    <cellStyle name="Standard 15 5 5 4" xfId="16258" xr:uid="{00000000-0005-0000-0000-0000EA320000}"/>
    <cellStyle name="Standard 15 5 5 4 2" xfId="50146" xr:uid="{00000000-0005-0000-0000-0000EB320000}"/>
    <cellStyle name="Standard 15 5 5 5" xfId="38850" xr:uid="{00000000-0005-0000-0000-0000EC320000}"/>
    <cellStyle name="Standard 15 5 5 6" xfId="27554" xr:uid="{00000000-0005-0000-0000-0000ED320000}"/>
    <cellStyle name="Standard 15 5 6" xfId="3608" xr:uid="{00000000-0005-0000-0000-0000EE320000}"/>
    <cellStyle name="Standard 15 5 6 2" xfId="6721" xr:uid="{00000000-0005-0000-0000-0000EF320000}"/>
    <cellStyle name="Standard 15 5 6 2 2" xfId="12370" xr:uid="{00000000-0005-0000-0000-0000F0320000}"/>
    <cellStyle name="Standard 15 5 6 2 2 2" xfId="23666" xr:uid="{00000000-0005-0000-0000-0000F1320000}"/>
    <cellStyle name="Standard 15 5 6 2 2 2 2" xfId="57554" xr:uid="{00000000-0005-0000-0000-0000F2320000}"/>
    <cellStyle name="Standard 15 5 6 2 2 3" xfId="46258" xr:uid="{00000000-0005-0000-0000-0000F3320000}"/>
    <cellStyle name="Standard 15 5 6 2 2 4" xfId="34962" xr:uid="{00000000-0005-0000-0000-0000F4320000}"/>
    <cellStyle name="Standard 15 5 6 2 3" xfId="18018" xr:uid="{00000000-0005-0000-0000-0000F5320000}"/>
    <cellStyle name="Standard 15 5 6 2 3 2" xfId="51906" xr:uid="{00000000-0005-0000-0000-0000F6320000}"/>
    <cellStyle name="Standard 15 5 6 2 4" xfId="40610" xr:uid="{00000000-0005-0000-0000-0000F7320000}"/>
    <cellStyle name="Standard 15 5 6 2 5" xfId="29314" xr:uid="{00000000-0005-0000-0000-0000F8320000}"/>
    <cellStyle name="Standard 15 5 6 3" xfId="9546" xr:uid="{00000000-0005-0000-0000-0000F9320000}"/>
    <cellStyle name="Standard 15 5 6 3 2" xfId="20842" xr:uid="{00000000-0005-0000-0000-0000FA320000}"/>
    <cellStyle name="Standard 15 5 6 3 2 2" xfId="54730" xr:uid="{00000000-0005-0000-0000-0000FB320000}"/>
    <cellStyle name="Standard 15 5 6 3 3" xfId="43434" xr:uid="{00000000-0005-0000-0000-0000FC320000}"/>
    <cellStyle name="Standard 15 5 6 3 4" xfId="32138" xr:uid="{00000000-0005-0000-0000-0000FD320000}"/>
    <cellStyle name="Standard 15 5 6 4" xfId="15194" xr:uid="{00000000-0005-0000-0000-0000FE320000}"/>
    <cellStyle name="Standard 15 5 6 4 2" xfId="49082" xr:uid="{00000000-0005-0000-0000-0000FF320000}"/>
    <cellStyle name="Standard 15 5 6 5" xfId="37786" xr:uid="{00000000-0005-0000-0000-000000330000}"/>
    <cellStyle name="Standard 15 5 6 6" xfId="26490" xr:uid="{00000000-0005-0000-0000-000001330000}"/>
    <cellStyle name="Standard 15 5 7" xfId="5670" xr:uid="{00000000-0005-0000-0000-000002330000}"/>
    <cellStyle name="Standard 15 5 7 2" xfId="11320" xr:uid="{00000000-0005-0000-0000-000003330000}"/>
    <cellStyle name="Standard 15 5 7 2 2" xfId="22616" xr:uid="{00000000-0005-0000-0000-000004330000}"/>
    <cellStyle name="Standard 15 5 7 2 2 2" xfId="56504" xr:uid="{00000000-0005-0000-0000-000005330000}"/>
    <cellStyle name="Standard 15 5 7 2 3" xfId="45208" xr:uid="{00000000-0005-0000-0000-000006330000}"/>
    <cellStyle name="Standard 15 5 7 2 4" xfId="33912" xr:uid="{00000000-0005-0000-0000-000007330000}"/>
    <cellStyle name="Standard 15 5 7 3" xfId="16968" xr:uid="{00000000-0005-0000-0000-000008330000}"/>
    <cellStyle name="Standard 15 5 7 3 2" xfId="50856" xr:uid="{00000000-0005-0000-0000-000009330000}"/>
    <cellStyle name="Standard 15 5 7 4" xfId="39560" xr:uid="{00000000-0005-0000-0000-00000A330000}"/>
    <cellStyle name="Standard 15 5 7 5" xfId="28264" xr:uid="{00000000-0005-0000-0000-00000B330000}"/>
    <cellStyle name="Standard 15 5 8" xfId="8496" xr:uid="{00000000-0005-0000-0000-00000C330000}"/>
    <cellStyle name="Standard 15 5 8 2" xfId="19792" xr:uid="{00000000-0005-0000-0000-00000D330000}"/>
    <cellStyle name="Standard 15 5 8 2 2" xfId="53680" xr:uid="{00000000-0005-0000-0000-00000E330000}"/>
    <cellStyle name="Standard 15 5 8 3" xfId="42384" xr:uid="{00000000-0005-0000-0000-00000F330000}"/>
    <cellStyle name="Standard 15 5 8 4" xfId="31088" xr:uid="{00000000-0005-0000-0000-000010330000}"/>
    <cellStyle name="Standard 15 5 9" xfId="14144" xr:uid="{00000000-0005-0000-0000-000011330000}"/>
    <cellStyle name="Standard 15 5 9 2" xfId="48032" xr:uid="{00000000-0005-0000-0000-000012330000}"/>
    <cellStyle name="Standard 15 6" xfId="2655" xr:uid="{00000000-0005-0000-0000-000013330000}"/>
    <cellStyle name="Standard 15 6 10" xfId="25555" xr:uid="{00000000-0005-0000-0000-000014330000}"/>
    <cellStyle name="Standard 15 6 2" xfId="3157" xr:uid="{00000000-0005-0000-0000-000015330000}"/>
    <cellStyle name="Standard 15 6 2 2" xfId="5099" xr:uid="{00000000-0005-0000-0000-000016330000}"/>
    <cellStyle name="Standard 15 6 2 2 2" xfId="7925" xr:uid="{00000000-0005-0000-0000-000017330000}"/>
    <cellStyle name="Standard 15 6 2 2 2 2" xfId="13574" xr:uid="{00000000-0005-0000-0000-000018330000}"/>
    <cellStyle name="Standard 15 6 2 2 2 2 2" xfId="24870" xr:uid="{00000000-0005-0000-0000-000019330000}"/>
    <cellStyle name="Standard 15 6 2 2 2 2 2 2" xfId="58758" xr:uid="{00000000-0005-0000-0000-00001A330000}"/>
    <cellStyle name="Standard 15 6 2 2 2 2 3" xfId="47462" xr:uid="{00000000-0005-0000-0000-00001B330000}"/>
    <cellStyle name="Standard 15 6 2 2 2 2 4" xfId="36166" xr:uid="{00000000-0005-0000-0000-00001C330000}"/>
    <cellStyle name="Standard 15 6 2 2 2 3" xfId="19222" xr:uid="{00000000-0005-0000-0000-00001D330000}"/>
    <cellStyle name="Standard 15 6 2 2 2 3 2" xfId="53110" xr:uid="{00000000-0005-0000-0000-00001E330000}"/>
    <cellStyle name="Standard 15 6 2 2 2 4" xfId="41814" xr:uid="{00000000-0005-0000-0000-00001F330000}"/>
    <cellStyle name="Standard 15 6 2 2 2 5" xfId="30518" xr:uid="{00000000-0005-0000-0000-000020330000}"/>
    <cellStyle name="Standard 15 6 2 2 3" xfId="10750" xr:uid="{00000000-0005-0000-0000-000021330000}"/>
    <cellStyle name="Standard 15 6 2 2 3 2" xfId="22046" xr:uid="{00000000-0005-0000-0000-000022330000}"/>
    <cellStyle name="Standard 15 6 2 2 3 2 2" xfId="55934" xr:uid="{00000000-0005-0000-0000-000023330000}"/>
    <cellStyle name="Standard 15 6 2 2 3 3" xfId="44638" xr:uid="{00000000-0005-0000-0000-000024330000}"/>
    <cellStyle name="Standard 15 6 2 2 3 4" xfId="33342" xr:uid="{00000000-0005-0000-0000-000025330000}"/>
    <cellStyle name="Standard 15 6 2 2 4" xfId="16398" xr:uid="{00000000-0005-0000-0000-000026330000}"/>
    <cellStyle name="Standard 15 6 2 2 4 2" xfId="50286" xr:uid="{00000000-0005-0000-0000-000027330000}"/>
    <cellStyle name="Standard 15 6 2 2 5" xfId="38990" xr:uid="{00000000-0005-0000-0000-000028330000}"/>
    <cellStyle name="Standard 15 6 2 2 6" xfId="27694" xr:uid="{00000000-0005-0000-0000-000029330000}"/>
    <cellStyle name="Standard 15 6 2 3" xfId="4302" xr:uid="{00000000-0005-0000-0000-00002A330000}"/>
    <cellStyle name="Standard 15 6 2 3 2" xfId="7191" xr:uid="{00000000-0005-0000-0000-00002B330000}"/>
    <cellStyle name="Standard 15 6 2 3 2 2" xfId="12840" xr:uid="{00000000-0005-0000-0000-00002C330000}"/>
    <cellStyle name="Standard 15 6 2 3 2 2 2" xfId="24136" xr:uid="{00000000-0005-0000-0000-00002D330000}"/>
    <cellStyle name="Standard 15 6 2 3 2 2 2 2" xfId="58024" xr:uid="{00000000-0005-0000-0000-00002E330000}"/>
    <cellStyle name="Standard 15 6 2 3 2 2 3" xfId="46728" xr:uid="{00000000-0005-0000-0000-00002F330000}"/>
    <cellStyle name="Standard 15 6 2 3 2 2 4" xfId="35432" xr:uid="{00000000-0005-0000-0000-000030330000}"/>
    <cellStyle name="Standard 15 6 2 3 2 3" xfId="18488" xr:uid="{00000000-0005-0000-0000-000031330000}"/>
    <cellStyle name="Standard 15 6 2 3 2 3 2" xfId="52376" xr:uid="{00000000-0005-0000-0000-000032330000}"/>
    <cellStyle name="Standard 15 6 2 3 2 4" xfId="41080" xr:uid="{00000000-0005-0000-0000-000033330000}"/>
    <cellStyle name="Standard 15 6 2 3 2 5" xfId="29784" xr:uid="{00000000-0005-0000-0000-000034330000}"/>
    <cellStyle name="Standard 15 6 2 3 3" xfId="10016" xr:uid="{00000000-0005-0000-0000-000035330000}"/>
    <cellStyle name="Standard 15 6 2 3 3 2" xfId="21312" xr:uid="{00000000-0005-0000-0000-000036330000}"/>
    <cellStyle name="Standard 15 6 2 3 3 2 2" xfId="55200" xr:uid="{00000000-0005-0000-0000-000037330000}"/>
    <cellStyle name="Standard 15 6 2 3 3 3" xfId="43904" xr:uid="{00000000-0005-0000-0000-000038330000}"/>
    <cellStyle name="Standard 15 6 2 3 3 4" xfId="32608" xr:uid="{00000000-0005-0000-0000-000039330000}"/>
    <cellStyle name="Standard 15 6 2 3 4" xfId="15664" xr:uid="{00000000-0005-0000-0000-00003A330000}"/>
    <cellStyle name="Standard 15 6 2 3 4 2" xfId="49552" xr:uid="{00000000-0005-0000-0000-00003B330000}"/>
    <cellStyle name="Standard 15 6 2 3 5" xfId="38256" xr:uid="{00000000-0005-0000-0000-00003C330000}"/>
    <cellStyle name="Standard 15 6 2 3 6" xfId="26960" xr:uid="{00000000-0005-0000-0000-00003D330000}"/>
    <cellStyle name="Standard 15 6 2 4" xfId="6285" xr:uid="{00000000-0005-0000-0000-00003E330000}"/>
    <cellStyle name="Standard 15 6 2 4 2" xfId="11935" xr:uid="{00000000-0005-0000-0000-00003F330000}"/>
    <cellStyle name="Standard 15 6 2 4 2 2" xfId="23231" xr:uid="{00000000-0005-0000-0000-000040330000}"/>
    <cellStyle name="Standard 15 6 2 4 2 2 2" xfId="57119" xr:uid="{00000000-0005-0000-0000-000041330000}"/>
    <cellStyle name="Standard 15 6 2 4 2 3" xfId="45823" xr:uid="{00000000-0005-0000-0000-000042330000}"/>
    <cellStyle name="Standard 15 6 2 4 2 4" xfId="34527" xr:uid="{00000000-0005-0000-0000-000043330000}"/>
    <cellStyle name="Standard 15 6 2 4 3" xfId="17583" xr:uid="{00000000-0005-0000-0000-000044330000}"/>
    <cellStyle name="Standard 15 6 2 4 3 2" xfId="51471" xr:uid="{00000000-0005-0000-0000-000045330000}"/>
    <cellStyle name="Standard 15 6 2 4 4" xfId="40175" xr:uid="{00000000-0005-0000-0000-000046330000}"/>
    <cellStyle name="Standard 15 6 2 4 5" xfId="28879" xr:uid="{00000000-0005-0000-0000-000047330000}"/>
    <cellStyle name="Standard 15 6 2 5" xfId="9111" xr:uid="{00000000-0005-0000-0000-000048330000}"/>
    <cellStyle name="Standard 15 6 2 5 2" xfId="20407" xr:uid="{00000000-0005-0000-0000-000049330000}"/>
    <cellStyle name="Standard 15 6 2 5 2 2" xfId="54295" xr:uid="{00000000-0005-0000-0000-00004A330000}"/>
    <cellStyle name="Standard 15 6 2 5 3" xfId="42999" xr:uid="{00000000-0005-0000-0000-00004B330000}"/>
    <cellStyle name="Standard 15 6 2 5 4" xfId="31703" xr:uid="{00000000-0005-0000-0000-00004C330000}"/>
    <cellStyle name="Standard 15 6 2 6" xfId="14759" xr:uid="{00000000-0005-0000-0000-00004D330000}"/>
    <cellStyle name="Standard 15 6 2 6 2" xfId="48647" xr:uid="{00000000-0005-0000-0000-00004E330000}"/>
    <cellStyle name="Standard 15 6 2 7" xfId="37351" xr:uid="{00000000-0005-0000-0000-00004F330000}"/>
    <cellStyle name="Standard 15 6 2 8" xfId="26055" xr:uid="{00000000-0005-0000-0000-000050330000}"/>
    <cellStyle name="Standard 15 6 3" xfId="3791" xr:uid="{00000000-0005-0000-0000-000051330000}"/>
    <cellStyle name="Standard 15 6 3 2" xfId="6902" xr:uid="{00000000-0005-0000-0000-000052330000}"/>
    <cellStyle name="Standard 15 6 3 2 2" xfId="12551" xr:uid="{00000000-0005-0000-0000-000053330000}"/>
    <cellStyle name="Standard 15 6 3 2 2 2" xfId="23847" xr:uid="{00000000-0005-0000-0000-000054330000}"/>
    <cellStyle name="Standard 15 6 3 2 2 2 2" xfId="57735" xr:uid="{00000000-0005-0000-0000-000055330000}"/>
    <cellStyle name="Standard 15 6 3 2 2 3" xfId="46439" xr:uid="{00000000-0005-0000-0000-000056330000}"/>
    <cellStyle name="Standard 15 6 3 2 2 4" xfId="35143" xr:uid="{00000000-0005-0000-0000-000057330000}"/>
    <cellStyle name="Standard 15 6 3 2 3" xfId="18199" xr:uid="{00000000-0005-0000-0000-000058330000}"/>
    <cellStyle name="Standard 15 6 3 2 3 2" xfId="52087" xr:uid="{00000000-0005-0000-0000-000059330000}"/>
    <cellStyle name="Standard 15 6 3 2 4" xfId="40791" xr:uid="{00000000-0005-0000-0000-00005A330000}"/>
    <cellStyle name="Standard 15 6 3 2 5" xfId="29495" xr:uid="{00000000-0005-0000-0000-00005B330000}"/>
    <cellStyle name="Standard 15 6 3 3" xfId="9727" xr:uid="{00000000-0005-0000-0000-00005C330000}"/>
    <cellStyle name="Standard 15 6 3 3 2" xfId="21023" xr:uid="{00000000-0005-0000-0000-00005D330000}"/>
    <cellStyle name="Standard 15 6 3 3 2 2" xfId="54911" xr:uid="{00000000-0005-0000-0000-00005E330000}"/>
    <cellStyle name="Standard 15 6 3 3 3" xfId="43615" xr:uid="{00000000-0005-0000-0000-00005F330000}"/>
    <cellStyle name="Standard 15 6 3 3 4" xfId="32319" xr:uid="{00000000-0005-0000-0000-000060330000}"/>
    <cellStyle name="Standard 15 6 3 4" xfId="15375" xr:uid="{00000000-0005-0000-0000-000061330000}"/>
    <cellStyle name="Standard 15 6 3 4 2" xfId="49263" xr:uid="{00000000-0005-0000-0000-000062330000}"/>
    <cellStyle name="Standard 15 6 3 5" xfId="37967" xr:uid="{00000000-0005-0000-0000-000063330000}"/>
    <cellStyle name="Standard 15 6 3 6" xfId="26671" xr:uid="{00000000-0005-0000-0000-000064330000}"/>
    <cellStyle name="Standard 15 6 4" xfId="4849" xr:uid="{00000000-0005-0000-0000-000065330000}"/>
    <cellStyle name="Standard 15 6 4 2" xfId="7675" xr:uid="{00000000-0005-0000-0000-000066330000}"/>
    <cellStyle name="Standard 15 6 4 2 2" xfId="13324" xr:uid="{00000000-0005-0000-0000-000067330000}"/>
    <cellStyle name="Standard 15 6 4 2 2 2" xfId="24620" xr:uid="{00000000-0005-0000-0000-000068330000}"/>
    <cellStyle name="Standard 15 6 4 2 2 2 2" xfId="58508" xr:uid="{00000000-0005-0000-0000-000069330000}"/>
    <cellStyle name="Standard 15 6 4 2 2 3" xfId="47212" xr:uid="{00000000-0005-0000-0000-00006A330000}"/>
    <cellStyle name="Standard 15 6 4 2 2 4" xfId="35916" xr:uid="{00000000-0005-0000-0000-00006B330000}"/>
    <cellStyle name="Standard 15 6 4 2 3" xfId="18972" xr:uid="{00000000-0005-0000-0000-00006C330000}"/>
    <cellStyle name="Standard 15 6 4 2 3 2" xfId="52860" xr:uid="{00000000-0005-0000-0000-00006D330000}"/>
    <cellStyle name="Standard 15 6 4 2 4" xfId="41564" xr:uid="{00000000-0005-0000-0000-00006E330000}"/>
    <cellStyle name="Standard 15 6 4 2 5" xfId="30268" xr:uid="{00000000-0005-0000-0000-00006F330000}"/>
    <cellStyle name="Standard 15 6 4 3" xfId="10500" xr:uid="{00000000-0005-0000-0000-000070330000}"/>
    <cellStyle name="Standard 15 6 4 3 2" xfId="21796" xr:uid="{00000000-0005-0000-0000-000071330000}"/>
    <cellStyle name="Standard 15 6 4 3 2 2" xfId="55684" xr:uid="{00000000-0005-0000-0000-000072330000}"/>
    <cellStyle name="Standard 15 6 4 3 3" xfId="44388" xr:uid="{00000000-0005-0000-0000-000073330000}"/>
    <cellStyle name="Standard 15 6 4 3 4" xfId="33092" xr:uid="{00000000-0005-0000-0000-000074330000}"/>
    <cellStyle name="Standard 15 6 4 4" xfId="16148" xr:uid="{00000000-0005-0000-0000-000075330000}"/>
    <cellStyle name="Standard 15 6 4 4 2" xfId="50036" xr:uid="{00000000-0005-0000-0000-000076330000}"/>
    <cellStyle name="Standard 15 6 4 5" xfId="38740" xr:uid="{00000000-0005-0000-0000-000077330000}"/>
    <cellStyle name="Standard 15 6 4 6" xfId="27444" xr:uid="{00000000-0005-0000-0000-000078330000}"/>
    <cellStyle name="Standard 15 6 5" xfId="3495" xr:uid="{00000000-0005-0000-0000-000079330000}"/>
    <cellStyle name="Standard 15 6 5 2" xfId="6609" xr:uid="{00000000-0005-0000-0000-00007A330000}"/>
    <cellStyle name="Standard 15 6 5 2 2" xfId="12258" xr:uid="{00000000-0005-0000-0000-00007B330000}"/>
    <cellStyle name="Standard 15 6 5 2 2 2" xfId="23554" xr:uid="{00000000-0005-0000-0000-00007C330000}"/>
    <cellStyle name="Standard 15 6 5 2 2 2 2" xfId="57442" xr:uid="{00000000-0005-0000-0000-00007D330000}"/>
    <cellStyle name="Standard 15 6 5 2 2 3" xfId="46146" xr:uid="{00000000-0005-0000-0000-00007E330000}"/>
    <cellStyle name="Standard 15 6 5 2 2 4" xfId="34850" xr:uid="{00000000-0005-0000-0000-00007F330000}"/>
    <cellStyle name="Standard 15 6 5 2 3" xfId="17906" xr:uid="{00000000-0005-0000-0000-000080330000}"/>
    <cellStyle name="Standard 15 6 5 2 3 2" xfId="51794" xr:uid="{00000000-0005-0000-0000-000081330000}"/>
    <cellStyle name="Standard 15 6 5 2 4" xfId="40498" xr:uid="{00000000-0005-0000-0000-000082330000}"/>
    <cellStyle name="Standard 15 6 5 2 5" xfId="29202" xr:uid="{00000000-0005-0000-0000-000083330000}"/>
    <cellStyle name="Standard 15 6 5 3" xfId="9434" xr:uid="{00000000-0005-0000-0000-000084330000}"/>
    <cellStyle name="Standard 15 6 5 3 2" xfId="20730" xr:uid="{00000000-0005-0000-0000-000085330000}"/>
    <cellStyle name="Standard 15 6 5 3 2 2" xfId="54618" xr:uid="{00000000-0005-0000-0000-000086330000}"/>
    <cellStyle name="Standard 15 6 5 3 3" xfId="43322" xr:uid="{00000000-0005-0000-0000-000087330000}"/>
    <cellStyle name="Standard 15 6 5 3 4" xfId="32026" xr:uid="{00000000-0005-0000-0000-000088330000}"/>
    <cellStyle name="Standard 15 6 5 4" xfId="15082" xr:uid="{00000000-0005-0000-0000-000089330000}"/>
    <cellStyle name="Standard 15 6 5 4 2" xfId="48970" xr:uid="{00000000-0005-0000-0000-00008A330000}"/>
    <cellStyle name="Standard 15 6 5 5" xfId="37674" xr:uid="{00000000-0005-0000-0000-00008B330000}"/>
    <cellStyle name="Standard 15 6 5 6" xfId="26378" xr:uid="{00000000-0005-0000-0000-00008C330000}"/>
    <cellStyle name="Standard 15 6 6" xfId="5785" xr:uid="{00000000-0005-0000-0000-00008D330000}"/>
    <cellStyle name="Standard 15 6 6 2" xfId="11435" xr:uid="{00000000-0005-0000-0000-00008E330000}"/>
    <cellStyle name="Standard 15 6 6 2 2" xfId="22731" xr:uid="{00000000-0005-0000-0000-00008F330000}"/>
    <cellStyle name="Standard 15 6 6 2 2 2" xfId="56619" xr:uid="{00000000-0005-0000-0000-000090330000}"/>
    <cellStyle name="Standard 15 6 6 2 3" xfId="45323" xr:uid="{00000000-0005-0000-0000-000091330000}"/>
    <cellStyle name="Standard 15 6 6 2 4" xfId="34027" xr:uid="{00000000-0005-0000-0000-000092330000}"/>
    <cellStyle name="Standard 15 6 6 3" xfId="17083" xr:uid="{00000000-0005-0000-0000-000093330000}"/>
    <cellStyle name="Standard 15 6 6 3 2" xfId="50971" xr:uid="{00000000-0005-0000-0000-000094330000}"/>
    <cellStyle name="Standard 15 6 6 4" xfId="39675" xr:uid="{00000000-0005-0000-0000-000095330000}"/>
    <cellStyle name="Standard 15 6 6 5" xfId="28379" xr:uid="{00000000-0005-0000-0000-000096330000}"/>
    <cellStyle name="Standard 15 6 7" xfId="8611" xr:uid="{00000000-0005-0000-0000-000097330000}"/>
    <cellStyle name="Standard 15 6 7 2" xfId="19907" xr:uid="{00000000-0005-0000-0000-000098330000}"/>
    <cellStyle name="Standard 15 6 7 2 2" xfId="53795" xr:uid="{00000000-0005-0000-0000-000099330000}"/>
    <cellStyle name="Standard 15 6 7 3" xfId="42499" xr:uid="{00000000-0005-0000-0000-00009A330000}"/>
    <cellStyle name="Standard 15 6 7 4" xfId="31203" xr:uid="{00000000-0005-0000-0000-00009B330000}"/>
    <cellStyle name="Standard 15 6 8" xfId="14259" xr:uid="{00000000-0005-0000-0000-00009C330000}"/>
    <cellStyle name="Standard 15 6 8 2" xfId="48147" xr:uid="{00000000-0005-0000-0000-00009D330000}"/>
    <cellStyle name="Standard 15 6 9" xfId="36851" xr:uid="{00000000-0005-0000-0000-00009E330000}"/>
    <cellStyle name="Standard 15 7" xfId="2909" xr:uid="{00000000-0005-0000-0000-00009F330000}"/>
    <cellStyle name="Standard 15 7 2" xfId="5092" xr:uid="{00000000-0005-0000-0000-0000A0330000}"/>
    <cellStyle name="Standard 15 7 2 2" xfId="7918" xr:uid="{00000000-0005-0000-0000-0000A1330000}"/>
    <cellStyle name="Standard 15 7 2 2 2" xfId="13567" xr:uid="{00000000-0005-0000-0000-0000A2330000}"/>
    <cellStyle name="Standard 15 7 2 2 2 2" xfId="24863" xr:uid="{00000000-0005-0000-0000-0000A3330000}"/>
    <cellStyle name="Standard 15 7 2 2 2 2 2" xfId="58751" xr:uid="{00000000-0005-0000-0000-0000A4330000}"/>
    <cellStyle name="Standard 15 7 2 2 2 3" xfId="47455" xr:uid="{00000000-0005-0000-0000-0000A5330000}"/>
    <cellStyle name="Standard 15 7 2 2 2 4" xfId="36159" xr:uid="{00000000-0005-0000-0000-0000A6330000}"/>
    <cellStyle name="Standard 15 7 2 2 3" xfId="19215" xr:uid="{00000000-0005-0000-0000-0000A7330000}"/>
    <cellStyle name="Standard 15 7 2 2 3 2" xfId="53103" xr:uid="{00000000-0005-0000-0000-0000A8330000}"/>
    <cellStyle name="Standard 15 7 2 2 4" xfId="41807" xr:uid="{00000000-0005-0000-0000-0000A9330000}"/>
    <cellStyle name="Standard 15 7 2 2 5" xfId="30511" xr:uid="{00000000-0005-0000-0000-0000AA330000}"/>
    <cellStyle name="Standard 15 7 2 3" xfId="10743" xr:uid="{00000000-0005-0000-0000-0000AB330000}"/>
    <cellStyle name="Standard 15 7 2 3 2" xfId="22039" xr:uid="{00000000-0005-0000-0000-0000AC330000}"/>
    <cellStyle name="Standard 15 7 2 3 2 2" xfId="55927" xr:uid="{00000000-0005-0000-0000-0000AD330000}"/>
    <cellStyle name="Standard 15 7 2 3 3" xfId="44631" xr:uid="{00000000-0005-0000-0000-0000AE330000}"/>
    <cellStyle name="Standard 15 7 2 3 4" xfId="33335" xr:uid="{00000000-0005-0000-0000-0000AF330000}"/>
    <cellStyle name="Standard 15 7 2 4" xfId="16391" xr:uid="{00000000-0005-0000-0000-0000B0330000}"/>
    <cellStyle name="Standard 15 7 2 4 2" xfId="50279" xr:uid="{00000000-0005-0000-0000-0000B1330000}"/>
    <cellStyle name="Standard 15 7 2 5" xfId="38983" xr:uid="{00000000-0005-0000-0000-0000B2330000}"/>
    <cellStyle name="Standard 15 7 2 6" xfId="27687" xr:uid="{00000000-0005-0000-0000-0000B3330000}"/>
    <cellStyle name="Standard 15 7 3" xfId="4295" xr:uid="{00000000-0005-0000-0000-0000B4330000}"/>
    <cellStyle name="Standard 15 7 3 2" xfId="7184" xr:uid="{00000000-0005-0000-0000-0000B5330000}"/>
    <cellStyle name="Standard 15 7 3 2 2" xfId="12833" xr:uid="{00000000-0005-0000-0000-0000B6330000}"/>
    <cellStyle name="Standard 15 7 3 2 2 2" xfId="24129" xr:uid="{00000000-0005-0000-0000-0000B7330000}"/>
    <cellStyle name="Standard 15 7 3 2 2 2 2" xfId="58017" xr:uid="{00000000-0005-0000-0000-0000B8330000}"/>
    <cellStyle name="Standard 15 7 3 2 2 3" xfId="46721" xr:uid="{00000000-0005-0000-0000-0000B9330000}"/>
    <cellStyle name="Standard 15 7 3 2 2 4" xfId="35425" xr:uid="{00000000-0005-0000-0000-0000BA330000}"/>
    <cellStyle name="Standard 15 7 3 2 3" xfId="18481" xr:uid="{00000000-0005-0000-0000-0000BB330000}"/>
    <cellStyle name="Standard 15 7 3 2 3 2" xfId="52369" xr:uid="{00000000-0005-0000-0000-0000BC330000}"/>
    <cellStyle name="Standard 15 7 3 2 4" xfId="41073" xr:uid="{00000000-0005-0000-0000-0000BD330000}"/>
    <cellStyle name="Standard 15 7 3 2 5" xfId="29777" xr:uid="{00000000-0005-0000-0000-0000BE330000}"/>
    <cellStyle name="Standard 15 7 3 3" xfId="10009" xr:uid="{00000000-0005-0000-0000-0000BF330000}"/>
    <cellStyle name="Standard 15 7 3 3 2" xfId="21305" xr:uid="{00000000-0005-0000-0000-0000C0330000}"/>
    <cellStyle name="Standard 15 7 3 3 2 2" xfId="55193" xr:uid="{00000000-0005-0000-0000-0000C1330000}"/>
    <cellStyle name="Standard 15 7 3 3 3" xfId="43897" xr:uid="{00000000-0005-0000-0000-0000C2330000}"/>
    <cellStyle name="Standard 15 7 3 3 4" xfId="32601" xr:uid="{00000000-0005-0000-0000-0000C3330000}"/>
    <cellStyle name="Standard 15 7 3 4" xfId="15657" xr:uid="{00000000-0005-0000-0000-0000C4330000}"/>
    <cellStyle name="Standard 15 7 3 4 2" xfId="49545" xr:uid="{00000000-0005-0000-0000-0000C5330000}"/>
    <cellStyle name="Standard 15 7 3 5" xfId="38249" xr:uid="{00000000-0005-0000-0000-0000C6330000}"/>
    <cellStyle name="Standard 15 7 3 6" xfId="26953" xr:uid="{00000000-0005-0000-0000-0000C7330000}"/>
    <cellStyle name="Standard 15 7 4" xfId="6037" xr:uid="{00000000-0005-0000-0000-0000C8330000}"/>
    <cellStyle name="Standard 15 7 4 2" xfId="11687" xr:uid="{00000000-0005-0000-0000-0000C9330000}"/>
    <cellStyle name="Standard 15 7 4 2 2" xfId="22983" xr:uid="{00000000-0005-0000-0000-0000CA330000}"/>
    <cellStyle name="Standard 15 7 4 2 2 2" xfId="56871" xr:uid="{00000000-0005-0000-0000-0000CB330000}"/>
    <cellStyle name="Standard 15 7 4 2 3" xfId="45575" xr:uid="{00000000-0005-0000-0000-0000CC330000}"/>
    <cellStyle name="Standard 15 7 4 2 4" xfId="34279" xr:uid="{00000000-0005-0000-0000-0000CD330000}"/>
    <cellStyle name="Standard 15 7 4 3" xfId="17335" xr:uid="{00000000-0005-0000-0000-0000CE330000}"/>
    <cellStyle name="Standard 15 7 4 3 2" xfId="51223" xr:uid="{00000000-0005-0000-0000-0000CF330000}"/>
    <cellStyle name="Standard 15 7 4 4" xfId="39927" xr:uid="{00000000-0005-0000-0000-0000D0330000}"/>
    <cellStyle name="Standard 15 7 4 5" xfId="28631" xr:uid="{00000000-0005-0000-0000-0000D1330000}"/>
    <cellStyle name="Standard 15 7 5" xfId="8863" xr:uid="{00000000-0005-0000-0000-0000D2330000}"/>
    <cellStyle name="Standard 15 7 5 2" xfId="20159" xr:uid="{00000000-0005-0000-0000-0000D3330000}"/>
    <cellStyle name="Standard 15 7 5 2 2" xfId="54047" xr:uid="{00000000-0005-0000-0000-0000D4330000}"/>
    <cellStyle name="Standard 15 7 5 3" xfId="42751" xr:uid="{00000000-0005-0000-0000-0000D5330000}"/>
    <cellStyle name="Standard 15 7 5 4" xfId="31455" xr:uid="{00000000-0005-0000-0000-0000D6330000}"/>
    <cellStyle name="Standard 15 7 6" xfId="14511" xr:uid="{00000000-0005-0000-0000-0000D7330000}"/>
    <cellStyle name="Standard 15 7 6 2" xfId="48399" xr:uid="{00000000-0005-0000-0000-0000D8330000}"/>
    <cellStyle name="Standard 15 7 7" xfId="37103" xr:uid="{00000000-0005-0000-0000-0000D9330000}"/>
    <cellStyle name="Standard 15 7 8" xfId="25807" xr:uid="{00000000-0005-0000-0000-0000DA330000}"/>
    <cellStyle name="Standard 15 8" xfId="5537" xr:uid="{00000000-0005-0000-0000-0000DB330000}"/>
    <cellStyle name="Standard 15 8 2" xfId="11187" xr:uid="{00000000-0005-0000-0000-0000DC330000}"/>
    <cellStyle name="Standard 15 8 2 2" xfId="22483" xr:uid="{00000000-0005-0000-0000-0000DD330000}"/>
    <cellStyle name="Standard 15 8 2 2 2" xfId="56371" xr:uid="{00000000-0005-0000-0000-0000DE330000}"/>
    <cellStyle name="Standard 15 8 2 3" xfId="45075" xr:uid="{00000000-0005-0000-0000-0000DF330000}"/>
    <cellStyle name="Standard 15 8 2 4" xfId="33779" xr:uid="{00000000-0005-0000-0000-0000E0330000}"/>
    <cellStyle name="Standard 15 8 3" xfId="16835" xr:uid="{00000000-0005-0000-0000-0000E1330000}"/>
    <cellStyle name="Standard 15 8 3 2" xfId="50723" xr:uid="{00000000-0005-0000-0000-0000E2330000}"/>
    <cellStyle name="Standard 15 8 4" xfId="39427" xr:uid="{00000000-0005-0000-0000-0000E3330000}"/>
    <cellStyle name="Standard 15 8 5" xfId="28131" xr:uid="{00000000-0005-0000-0000-0000E4330000}"/>
    <cellStyle name="Standard 15 9" xfId="8363" xr:uid="{00000000-0005-0000-0000-0000E5330000}"/>
    <cellStyle name="Standard 15 9 2" xfId="19659" xr:uid="{00000000-0005-0000-0000-0000E6330000}"/>
    <cellStyle name="Standard 15 9 2 2" xfId="53547" xr:uid="{00000000-0005-0000-0000-0000E7330000}"/>
    <cellStyle name="Standard 15 9 3" xfId="42251" xr:uid="{00000000-0005-0000-0000-0000E8330000}"/>
    <cellStyle name="Standard 15 9 4" xfId="30955" xr:uid="{00000000-0005-0000-0000-0000E9330000}"/>
    <cellStyle name="Standard 16" xfId="281" xr:uid="{00000000-0005-0000-0000-0000EA330000}"/>
    <cellStyle name="Standard 16 2" xfId="348" xr:uid="{00000000-0005-0000-0000-0000EB330000}"/>
    <cellStyle name="Standard 17" xfId="229" xr:uid="{00000000-0005-0000-0000-0000EC330000}"/>
    <cellStyle name="Standard 17 2" xfId="803" xr:uid="{00000000-0005-0000-0000-0000ED330000}"/>
    <cellStyle name="Standard 17 2 10" xfId="14083" xr:uid="{00000000-0005-0000-0000-0000EE330000}"/>
    <cellStyle name="Standard 17 2 10 2" xfId="47971" xr:uid="{00000000-0005-0000-0000-0000EF330000}"/>
    <cellStyle name="Standard 17 2 11" xfId="36675" xr:uid="{00000000-0005-0000-0000-0000F0330000}"/>
    <cellStyle name="Standard 17 2 12" xfId="25379" xr:uid="{00000000-0005-0000-0000-0000F1330000}"/>
    <cellStyle name="Standard 17 2 2" xfId="1992" xr:uid="{00000000-0005-0000-0000-0000F2330000}"/>
    <cellStyle name="Standard 17 2 2 10" xfId="36808" xr:uid="{00000000-0005-0000-0000-0000F3330000}"/>
    <cellStyle name="Standard 17 2 2 11" xfId="25512" xr:uid="{00000000-0005-0000-0000-0000F4330000}"/>
    <cellStyle name="Standard 17 2 2 2" xfId="2858" xr:uid="{00000000-0005-0000-0000-0000F5330000}"/>
    <cellStyle name="Standard 17 2 2 2 2" xfId="3360" xr:uid="{00000000-0005-0000-0000-0000F6330000}"/>
    <cellStyle name="Standard 17 2 2 2 2 2" xfId="5102" xr:uid="{00000000-0005-0000-0000-0000F7330000}"/>
    <cellStyle name="Standard 17 2 2 2 2 2 2" xfId="7928" xr:uid="{00000000-0005-0000-0000-0000F8330000}"/>
    <cellStyle name="Standard 17 2 2 2 2 2 2 2" xfId="13577" xr:uid="{00000000-0005-0000-0000-0000F9330000}"/>
    <cellStyle name="Standard 17 2 2 2 2 2 2 2 2" xfId="24873" xr:uid="{00000000-0005-0000-0000-0000FA330000}"/>
    <cellStyle name="Standard 17 2 2 2 2 2 2 2 2 2" xfId="58761" xr:uid="{00000000-0005-0000-0000-0000FB330000}"/>
    <cellStyle name="Standard 17 2 2 2 2 2 2 2 3" xfId="47465" xr:uid="{00000000-0005-0000-0000-0000FC330000}"/>
    <cellStyle name="Standard 17 2 2 2 2 2 2 2 4" xfId="36169" xr:uid="{00000000-0005-0000-0000-0000FD330000}"/>
    <cellStyle name="Standard 17 2 2 2 2 2 2 3" xfId="19225" xr:uid="{00000000-0005-0000-0000-0000FE330000}"/>
    <cellStyle name="Standard 17 2 2 2 2 2 2 3 2" xfId="53113" xr:uid="{00000000-0005-0000-0000-0000FF330000}"/>
    <cellStyle name="Standard 17 2 2 2 2 2 2 4" xfId="41817" xr:uid="{00000000-0005-0000-0000-000000340000}"/>
    <cellStyle name="Standard 17 2 2 2 2 2 2 5" xfId="30521" xr:uid="{00000000-0005-0000-0000-000001340000}"/>
    <cellStyle name="Standard 17 2 2 2 2 2 3" xfId="10753" xr:uid="{00000000-0005-0000-0000-000002340000}"/>
    <cellStyle name="Standard 17 2 2 2 2 2 3 2" xfId="22049" xr:uid="{00000000-0005-0000-0000-000003340000}"/>
    <cellStyle name="Standard 17 2 2 2 2 2 3 2 2" xfId="55937" xr:uid="{00000000-0005-0000-0000-000004340000}"/>
    <cellStyle name="Standard 17 2 2 2 2 2 3 3" xfId="44641" xr:uid="{00000000-0005-0000-0000-000005340000}"/>
    <cellStyle name="Standard 17 2 2 2 2 2 3 4" xfId="33345" xr:uid="{00000000-0005-0000-0000-000006340000}"/>
    <cellStyle name="Standard 17 2 2 2 2 2 4" xfId="16401" xr:uid="{00000000-0005-0000-0000-000007340000}"/>
    <cellStyle name="Standard 17 2 2 2 2 2 4 2" xfId="50289" xr:uid="{00000000-0005-0000-0000-000008340000}"/>
    <cellStyle name="Standard 17 2 2 2 2 2 5" xfId="38993" xr:uid="{00000000-0005-0000-0000-000009340000}"/>
    <cellStyle name="Standard 17 2 2 2 2 2 6" xfId="27697" xr:uid="{00000000-0005-0000-0000-00000A340000}"/>
    <cellStyle name="Standard 17 2 2 2 2 3" xfId="6488" xr:uid="{00000000-0005-0000-0000-00000B340000}"/>
    <cellStyle name="Standard 17 2 2 2 2 3 2" xfId="12138" xr:uid="{00000000-0005-0000-0000-00000C340000}"/>
    <cellStyle name="Standard 17 2 2 2 2 3 2 2" xfId="23434" xr:uid="{00000000-0005-0000-0000-00000D340000}"/>
    <cellStyle name="Standard 17 2 2 2 2 3 2 2 2" xfId="57322" xr:uid="{00000000-0005-0000-0000-00000E340000}"/>
    <cellStyle name="Standard 17 2 2 2 2 3 2 3" xfId="46026" xr:uid="{00000000-0005-0000-0000-00000F340000}"/>
    <cellStyle name="Standard 17 2 2 2 2 3 2 4" xfId="34730" xr:uid="{00000000-0005-0000-0000-000010340000}"/>
    <cellStyle name="Standard 17 2 2 2 2 3 3" xfId="17786" xr:uid="{00000000-0005-0000-0000-000011340000}"/>
    <cellStyle name="Standard 17 2 2 2 2 3 3 2" xfId="51674" xr:uid="{00000000-0005-0000-0000-000012340000}"/>
    <cellStyle name="Standard 17 2 2 2 2 3 4" xfId="40378" xr:uid="{00000000-0005-0000-0000-000013340000}"/>
    <cellStyle name="Standard 17 2 2 2 2 3 5" xfId="29082" xr:uid="{00000000-0005-0000-0000-000014340000}"/>
    <cellStyle name="Standard 17 2 2 2 2 4" xfId="9314" xr:uid="{00000000-0005-0000-0000-000015340000}"/>
    <cellStyle name="Standard 17 2 2 2 2 4 2" xfId="20610" xr:uid="{00000000-0005-0000-0000-000016340000}"/>
    <cellStyle name="Standard 17 2 2 2 2 4 2 2" xfId="54498" xr:uid="{00000000-0005-0000-0000-000017340000}"/>
    <cellStyle name="Standard 17 2 2 2 2 4 3" xfId="43202" xr:uid="{00000000-0005-0000-0000-000018340000}"/>
    <cellStyle name="Standard 17 2 2 2 2 4 4" xfId="31906" xr:uid="{00000000-0005-0000-0000-000019340000}"/>
    <cellStyle name="Standard 17 2 2 2 2 5" xfId="14962" xr:uid="{00000000-0005-0000-0000-00001A340000}"/>
    <cellStyle name="Standard 17 2 2 2 2 5 2" xfId="48850" xr:uid="{00000000-0005-0000-0000-00001B340000}"/>
    <cellStyle name="Standard 17 2 2 2 2 6" xfId="37554" xr:uid="{00000000-0005-0000-0000-00001C340000}"/>
    <cellStyle name="Standard 17 2 2 2 2 7" xfId="26258" xr:uid="{00000000-0005-0000-0000-00001D340000}"/>
    <cellStyle name="Standard 17 2 2 2 3" xfId="4305" xr:uid="{00000000-0005-0000-0000-00001E340000}"/>
    <cellStyle name="Standard 17 2 2 2 3 2" xfId="7194" xr:uid="{00000000-0005-0000-0000-00001F340000}"/>
    <cellStyle name="Standard 17 2 2 2 3 2 2" xfId="12843" xr:uid="{00000000-0005-0000-0000-000020340000}"/>
    <cellStyle name="Standard 17 2 2 2 3 2 2 2" xfId="24139" xr:uid="{00000000-0005-0000-0000-000021340000}"/>
    <cellStyle name="Standard 17 2 2 2 3 2 2 2 2" xfId="58027" xr:uid="{00000000-0005-0000-0000-000022340000}"/>
    <cellStyle name="Standard 17 2 2 2 3 2 2 3" xfId="46731" xr:uid="{00000000-0005-0000-0000-000023340000}"/>
    <cellStyle name="Standard 17 2 2 2 3 2 2 4" xfId="35435" xr:uid="{00000000-0005-0000-0000-000024340000}"/>
    <cellStyle name="Standard 17 2 2 2 3 2 3" xfId="18491" xr:uid="{00000000-0005-0000-0000-000025340000}"/>
    <cellStyle name="Standard 17 2 2 2 3 2 3 2" xfId="52379" xr:uid="{00000000-0005-0000-0000-000026340000}"/>
    <cellStyle name="Standard 17 2 2 2 3 2 4" xfId="41083" xr:uid="{00000000-0005-0000-0000-000027340000}"/>
    <cellStyle name="Standard 17 2 2 2 3 2 5" xfId="29787" xr:uid="{00000000-0005-0000-0000-000028340000}"/>
    <cellStyle name="Standard 17 2 2 2 3 3" xfId="10019" xr:uid="{00000000-0005-0000-0000-000029340000}"/>
    <cellStyle name="Standard 17 2 2 2 3 3 2" xfId="21315" xr:uid="{00000000-0005-0000-0000-00002A340000}"/>
    <cellStyle name="Standard 17 2 2 2 3 3 2 2" xfId="55203" xr:uid="{00000000-0005-0000-0000-00002B340000}"/>
    <cellStyle name="Standard 17 2 2 2 3 3 3" xfId="43907" xr:uid="{00000000-0005-0000-0000-00002C340000}"/>
    <cellStyle name="Standard 17 2 2 2 3 3 4" xfId="32611" xr:uid="{00000000-0005-0000-0000-00002D340000}"/>
    <cellStyle name="Standard 17 2 2 2 3 4" xfId="15667" xr:uid="{00000000-0005-0000-0000-00002E340000}"/>
    <cellStyle name="Standard 17 2 2 2 3 4 2" xfId="49555" xr:uid="{00000000-0005-0000-0000-00002F340000}"/>
    <cellStyle name="Standard 17 2 2 2 3 5" xfId="38259" xr:uid="{00000000-0005-0000-0000-000030340000}"/>
    <cellStyle name="Standard 17 2 2 2 3 6" xfId="26963" xr:uid="{00000000-0005-0000-0000-000031340000}"/>
    <cellStyle name="Standard 17 2 2 2 4" xfId="5988" xr:uid="{00000000-0005-0000-0000-000032340000}"/>
    <cellStyle name="Standard 17 2 2 2 4 2" xfId="11638" xr:uid="{00000000-0005-0000-0000-000033340000}"/>
    <cellStyle name="Standard 17 2 2 2 4 2 2" xfId="22934" xr:uid="{00000000-0005-0000-0000-000034340000}"/>
    <cellStyle name="Standard 17 2 2 2 4 2 2 2" xfId="56822" xr:uid="{00000000-0005-0000-0000-000035340000}"/>
    <cellStyle name="Standard 17 2 2 2 4 2 3" xfId="45526" xr:uid="{00000000-0005-0000-0000-000036340000}"/>
    <cellStyle name="Standard 17 2 2 2 4 2 4" xfId="34230" xr:uid="{00000000-0005-0000-0000-000037340000}"/>
    <cellStyle name="Standard 17 2 2 2 4 3" xfId="17286" xr:uid="{00000000-0005-0000-0000-000038340000}"/>
    <cellStyle name="Standard 17 2 2 2 4 3 2" xfId="51174" xr:uid="{00000000-0005-0000-0000-000039340000}"/>
    <cellStyle name="Standard 17 2 2 2 4 4" xfId="39878" xr:uid="{00000000-0005-0000-0000-00003A340000}"/>
    <cellStyle name="Standard 17 2 2 2 4 5" xfId="28582" xr:uid="{00000000-0005-0000-0000-00003B340000}"/>
    <cellStyle name="Standard 17 2 2 2 5" xfId="8814" xr:uid="{00000000-0005-0000-0000-00003C340000}"/>
    <cellStyle name="Standard 17 2 2 2 5 2" xfId="20110" xr:uid="{00000000-0005-0000-0000-00003D340000}"/>
    <cellStyle name="Standard 17 2 2 2 5 2 2" xfId="53998" xr:uid="{00000000-0005-0000-0000-00003E340000}"/>
    <cellStyle name="Standard 17 2 2 2 5 3" xfId="42702" xr:uid="{00000000-0005-0000-0000-00003F340000}"/>
    <cellStyle name="Standard 17 2 2 2 5 4" xfId="31406" xr:uid="{00000000-0005-0000-0000-000040340000}"/>
    <cellStyle name="Standard 17 2 2 2 6" xfId="14462" xr:uid="{00000000-0005-0000-0000-000041340000}"/>
    <cellStyle name="Standard 17 2 2 2 6 2" xfId="48350" xr:uid="{00000000-0005-0000-0000-000042340000}"/>
    <cellStyle name="Standard 17 2 2 2 7" xfId="37054" xr:uid="{00000000-0005-0000-0000-000043340000}"/>
    <cellStyle name="Standard 17 2 2 2 8" xfId="25758" xr:uid="{00000000-0005-0000-0000-000044340000}"/>
    <cellStyle name="Standard 17 2 2 3" xfId="3114" xr:uid="{00000000-0005-0000-0000-000045340000}"/>
    <cellStyle name="Standard 17 2 2 3 2" xfId="5101" xr:uid="{00000000-0005-0000-0000-000046340000}"/>
    <cellStyle name="Standard 17 2 2 3 2 2" xfId="7927" xr:uid="{00000000-0005-0000-0000-000047340000}"/>
    <cellStyle name="Standard 17 2 2 3 2 2 2" xfId="13576" xr:uid="{00000000-0005-0000-0000-000048340000}"/>
    <cellStyle name="Standard 17 2 2 3 2 2 2 2" xfId="24872" xr:uid="{00000000-0005-0000-0000-000049340000}"/>
    <cellStyle name="Standard 17 2 2 3 2 2 2 2 2" xfId="58760" xr:uid="{00000000-0005-0000-0000-00004A340000}"/>
    <cellStyle name="Standard 17 2 2 3 2 2 2 3" xfId="47464" xr:uid="{00000000-0005-0000-0000-00004B340000}"/>
    <cellStyle name="Standard 17 2 2 3 2 2 2 4" xfId="36168" xr:uid="{00000000-0005-0000-0000-00004C340000}"/>
    <cellStyle name="Standard 17 2 2 3 2 2 3" xfId="19224" xr:uid="{00000000-0005-0000-0000-00004D340000}"/>
    <cellStyle name="Standard 17 2 2 3 2 2 3 2" xfId="53112" xr:uid="{00000000-0005-0000-0000-00004E340000}"/>
    <cellStyle name="Standard 17 2 2 3 2 2 4" xfId="41816" xr:uid="{00000000-0005-0000-0000-00004F340000}"/>
    <cellStyle name="Standard 17 2 2 3 2 2 5" xfId="30520" xr:uid="{00000000-0005-0000-0000-000050340000}"/>
    <cellStyle name="Standard 17 2 2 3 2 3" xfId="10752" xr:uid="{00000000-0005-0000-0000-000051340000}"/>
    <cellStyle name="Standard 17 2 2 3 2 3 2" xfId="22048" xr:uid="{00000000-0005-0000-0000-000052340000}"/>
    <cellStyle name="Standard 17 2 2 3 2 3 2 2" xfId="55936" xr:uid="{00000000-0005-0000-0000-000053340000}"/>
    <cellStyle name="Standard 17 2 2 3 2 3 3" xfId="44640" xr:uid="{00000000-0005-0000-0000-000054340000}"/>
    <cellStyle name="Standard 17 2 2 3 2 3 4" xfId="33344" xr:uid="{00000000-0005-0000-0000-000055340000}"/>
    <cellStyle name="Standard 17 2 2 3 2 4" xfId="16400" xr:uid="{00000000-0005-0000-0000-000056340000}"/>
    <cellStyle name="Standard 17 2 2 3 2 4 2" xfId="50288" xr:uid="{00000000-0005-0000-0000-000057340000}"/>
    <cellStyle name="Standard 17 2 2 3 2 5" xfId="38992" xr:uid="{00000000-0005-0000-0000-000058340000}"/>
    <cellStyle name="Standard 17 2 2 3 2 6" xfId="27696" xr:uid="{00000000-0005-0000-0000-000059340000}"/>
    <cellStyle name="Standard 17 2 2 3 3" xfId="4304" xr:uid="{00000000-0005-0000-0000-00005A340000}"/>
    <cellStyle name="Standard 17 2 2 3 3 2" xfId="7193" xr:uid="{00000000-0005-0000-0000-00005B340000}"/>
    <cellStyle name="Standard 17 2 2 3 3 2 2" xfId="12842" xr:uid="{00000000-0005-0000-0000-00005C340000}"/>
    <cellStyle name="Standard 17 2 2 3 3 2 2 2" xfId="24138" xr:uid="{00000000-0005-0000-0000-00005D340000}"/>
    <cellStyle name="Standard 17 2 2 3 3 2 2 2 2" xfId="58026" xr:uid="{00000000-0005-0000-0000-00005E340000}"/>
    <cellStyle name="Standard 17 2 2 3 3 2 2 3" xfId="46730" xr:uid="{00000000-0005-0000-0000-00005F340000}"/>
    <cellStyle name="Standard 17 2 2 3 3 2 2 4" xfId="35434" xr:uid="{00000000-0005-0000-0000-000060340000}"/>
    <cellStyle name="Standard 17 2 2 3 3 2 3" xfId="18490" xr:uid="{00000000-0005-0000-0000-000061340000}"/>
    <cellStyle name="Standard 17 2 2 3 3 2 3 2" xfId="52378" xr:uid="{00000000-0005-0000-0000-000062340000}"/>
    <cellStyle name="Standard 17 2 2 3 3 2 4" xfId="41082" xr:uid="{00000000-0005-0000-0000-000063340000}"/>
    <cellStyle name="Standard 17 2 2 3 3 2 5" xfId="29786" xr:uid="{00000000-0005-0000-0000-000064340000}"/>
    <cellStyle name="Standard 17 2 2 3 3 3" xfId="10018" xr:uid="{00000000-0005-0000-0000-000065340000}"/>
    <cellStyle name="Standard 17 2 2 3 3 3 2" xfId="21314" xr:uid="{00000000-0005-0000-0000-000066340000}"/>
    <cellStyle name="Standard 17 2 2 3 3 3 2 2" xfId="55202" xr:uid="{00000000-0005-0000-0000-000067340000}"/>
    <cellStyle name="Standard 17 2 2 3 3 3 3" xfId="43906" xr:uid="{00000000-0005-0000-0000-000068340000}"/>
    <cellStyle name="Standard 17 2 2 3 3 3 4" xfId="32610" xr:uid="{00000000-0005-0000-0000-000069340000}"/>
    <cellStyle name="Standard 17 2 2 3 3 4" xfId="15666" xr:uid="{00000000-0005-0000-0000-00006A340000}"/>
    <cellStyle name="Standard 17 2 2 3 3 4 2" xfId="49554" xr:uid="{00000000-0005-0000-0000-00006B340000}"/>
    <cellStyle name="Standard 17 2 2 3 3 5" xfId="38258" xr:uid="{00000000-0005-0000-0000-00006C340000}"/>
    <cellStyle name="Standard 17 2 2 3 3 6" xfId="26962" xr:uid="{00000000-0005-0000-0000-00006D340000}"/>
    <cellStyle name="Standard 17 2 2 3 4" xfId="6242" xr:uid="{00000000-0005-0000-0000-00006E340000}"/>
    <cellStyle name="Standard 17 2 2 3 4 2" xfId="11892" xr:uid="{00000000-0005-0000-0000-00006F340000}"/>
    <cellStyle name="Standard 17 2 2 3 4 2 2" xfId="23188" xr:uid="{00000000-0005-0000-0000-000070340000}"/>
    <cellStyle name="Standard 17 2 2 3 4 2 2 2" xfId="57076" xr:uid="{00000000-0005-0000-0000-000071340000}"/>
    <cellStyle name="Standard 17 2 2 3 4 2 3" xfId="45780" xr:uid="{00000000-0005-0000-0000-000072340000}"/>
    <cellStyle name="Standard 17 2 2 3 4 2 4" xfId="34484" xr:uid="{00000000-0005-0000-0000-000073340000}"/>
    <cellStyle name="Standard 17 2 2 3 4 3" xfId="17540" xr:uid="{00000000-0005-0000-0000-000074340000}"/>
    <cellStyle name="Standard 17 2 2 3 4 3 2" xfId="51428" xr:uid="{00000000-0005-0000-0000-000075340000}"/>
    <cellStyle name="Standard 17 2 2 3 4 4" xfId="40132" xr:uid="{00000000-0005-0000-0000-000076340000}"/>
    <cellStyle name="Standard 17 2 2 3 4 5" xfId="28836" xr:uid="{00000000-0005-0000-0000-000077340000}"/>
    <cellStyle name="Standard 17 2 2 3 5" xfId="9068" xr:uid="{00000000-0005-0000-0000-000078340000}"/>
    <cellStyle name="Standard 17 2 2 3 5 2" xfId="20364" xr:uid="{00000000-0005-0000-0000-000079340000}"/>
    <cellStyle name="Standard 17 2 2 3 5 2 2" xfId="54252" xr:uid="{00000000-0005-0000-0000-00007A340000}"/>
    <cellStyle name="Standard 17 2 2 3 5 3" xfId="42956" xr:uid="{00000000-0005-0000-0000-00007B340000}"/>
    <cellStyle name="Standard 17 2 2 3 5 4" xfId="31660" xr:uid="{00000000-0005-0000-0000-00007C340000}"/>
    <cellStyle name="Standard 17 2 2 3 6" xfId="14716" xr:uid="{00000000-0005-0000-0000-00007D340000}"/>
    <cellStyle name="Standard 17 2 2 3 6 2" xfId="48604" xr:uid="{00000000-0005-0000-0000-00007E340000}"/>
    <cellStyle name="Standard 17 2 2 3 7" xfId="37308" xr:uid="{00000000-0005-0000-0000-00007F340000}"/>
    <cellStyle name="Standard 17 2 2 3 8" xfId="26012" xr:uid="{00000000-0005-0000-0000-000080340000}"/>
    <cellStyle name="Standard 17 2 2 4" xfId="3972" xr:uid="{00000000-0005-0000-0000-000081340000}"/>
    <cellStyle name="Standard 17 2 2 4 2" xfId="7083" xr:uid="{00000000-0005-0000-0000-000082340000}"/>
    <cellStyle name="Standard 17 2 2 4 2 2" xfId="12732" xr:uid="{00000000-0005-0000-0000-000083340000}"/>
    <cellStyle name="Standard 17 2 2 4 2 2 2" xfId="24028" xr:uid="{00000000-0005-0000-0000-000084340000}"/>
    <cellStyle name="Standard 17 2 2 4 2 2 2 2" xfId="57916" xr:uid="{00000000-0005-0000-0000-000085340000}"/>
    <cellStyle name="Standard 17 2 2 4 2 2 3" xfId="46620" xr:uid="{00000000-0005-0000-0000-000086340000}"/>
    <cellStyle name="Standard 17 2 2 4 2 2 4" xfId="35324" xr:uid="{00000000-0005-0000-0000-000087340000}"/>
    <cellStyle name="Standard 17 2 2 4 2 3" xfId="18380" xr:uid="{00000000-0005-0000-0000-000088340000}"/>
    <cellStyle name="Standard 17 2 2 4 2 3 2" xfId="52268" xr:uid="{00000000-0005-0000-0000-000089340000}"/>
    <cellStyle name="Standard 17 2 2 4 2 4" xfId="40972" xr:uid="{00000000-0005-0000-0000-00008A340000}"/>
    <cellStyle name="Standard 17 2 2 4 2 5" xfId="29676" xr:uid="{00000000-0005-0000-0000-00008B340000}"/>
    <cellStyle name="Standard 17 2 2 4 3" xfId="9908" xr:uid="{00000000-0005-0000-0000-00008C340000}"/>
    <cellStyle name="Standard 17 2 2 4 3 2" xfId="21204" xr:uid="{00000000-0005-0000-0000-00008D340000}"/>
    <cellStyle name="Standard 17 2 2 4 3 2 2" xfId="55092" xr:uid="{00000000-0005-0000-0000-00008E340000}"/>
    <cellStyle name="Standard 17 2 2 4 3 3" xfId="43796" xr:uid="{00000000-0005-0000-0000-00008F340000}"/>
    <cellStyle name="Standard 17 2 2 4 3 4" xfId="32500" xr:uid="{00000000-0005-0000-0000-000090340000}"/>
    <cellStyle name="Standard 17 2 2 4 4" xfId="15556" xr:uid="{00000000-0005-0000-0000-000091340000}"/>
    <cellStyle name="Standard 17 2 2 4 4 2" xfId="49444" xr:uid="{00000000-0005-0000-0000-000092340000}"/>
    <cellStyle name="Standard 17 2 2 4 5" xfId="38148" xr:uid="{00000000-0005-0000-0000-000093340000}"/>
    <cellStyle name="Standard 17 2 2 4 6" xfId="26852" xr:uid="{00000000-0005-0000-0000-000094340000}"/>
    <cellStyle name="Standard 17 2 2 5" xfId="5030" xr:uid="{00000000-0005-0000-0000-000095340000}"/>
    <cellStyle name="Standard 17 2 2 5 2" xfId="7856" xr:uid="{00000000-0005-0000-0000-000096340000}"/>
    <cellStyle name="Standard 17 2 2 5 2 2" xfId="13505" xr:uid="{00000000-0005-0000-0000-000097340000}"/>
    <cellStyle name="Standard 17 2 2 5 2 2 2" xfId="24801" xr:uid="{00000000-0005-0000-0000-000098340000}"/>
    <cellStyle name="Standard 17 2 2 5 2 2 2 2" xfId="58689" xr:uid="{00000000-0005-0000-0000-000099340000}"/>
    <cellStyle name="Standard 17 2 2 5 2 2 3" xfId="47393" xr:uid="{00000000-0005-0000-0000-00009A340000}"/>
    <cellStyle name="Standard 17 2 2 5 2 2 4" xfId="36097" xr:uid="{00000000-0005-0000-0000-00009B340000}"/>
    <cellStyle name="Standard 17 2 2 5 2 3" xfId="19153" xr:uid="{00000000-0005-0000-0000-00009C340000}"/>
    <cellStyle name="Standard 17 2 2 5 2 3 2" xfId="53041" xr:uid="{00000000-0005-0000-0000-00009D340000}"/>
    <cellStyle name="Standard 17 2 2 5 2 4" xfId="41745" xr:uid="{00000000-0005-0000-0000-00009E340000}"/>
    <cellStyle name="Standard 17 2 2 5 2 5" xfId="30449" xr:uid="{00000000-0005-0000-0000-00009F340000}"/>
    <cellStyle name="Standard 17 2 2 5 3" xfId="10681" xr:uid="{00000000-0005-0000-0000-0000A0340000}"/>
    <cellStyle name="Standard 17 2 2 5 3 2" xfId="21977" xr:uid="{00000000-0005-0000-0000-0000A1340000}"/>
    <cellStyle name="Standard 17 2 2 5 3 2 2" xfId="55865" xr:uid="{00000000-0005-0000-0000-0000A2340000}"/>
    <cellStyle name="Standard 17 2 2 5 3 3" xfId="44569" xr:uid="{00000000-0005-0000-0000-0000A3340000}"/>
    <cellStyle name="Standard 17 2 2 5 3 4" xfId="33273" xr:uid="{00000000-0005-0000-0000-0000A4340000}"/>
    <cellStyle name="Standard 17 2 2 5 4" xfId="16329" xr:uid="{00000000-0005-0000-0000-0000A5340000}"/>
    <cellStyle name="Standard 17 2 2 5 4 2" xfId="50217" xr:uid="{00000000-0005-0000-0000-0000A6340000}"/>
    <cellStyle name="Standard 17 2 2 5 5" xfId="38921" xr:uid="{00000000-0005-0000-0000-0000A7340000}"/>
    <cellStyle name="Standard 17 2 2 5 6" xfId="27625" xr:uid="{00000000-0005-0000-0000-0000A8340000}"/>
    <cellStyle name="Standard 17 2 2 6" xfId="3680" xr:uid="{00000000-0005-0000-0000-0000A9340000}"/>
    <cellStyle name="Standard 17 2 2 6 2" xfId="6793" xr:uid="{00000000-0005-0000-0000-0000AA340000}"/>
    <cellStyle name="Standard 17 2 2 6 2 2" xfId="12442" xr:uid="{00000000-0005-0000-0000-0000AB340000}"/>
    <cellStyle name="Standard 17 2 2 6 2 2 2" xfId="23738" xr:uid="{00000000-0005-0000-0000-0000AC340000}"/>
    <cellStyle name="Standard 17 2 2 6 2 2 2 2" xfId="57626" xr:uid="{00000000-0005-0000-0000-0000AD340000}"/>
    <cellStyle name="Standard 17 2 2 6 2 2 3" xfId="46330" xr:uid="{00000000-0005-0000-0000-0000AE340000}"/>
    <cellStyle name="Standard 17 2 2 6 2 2 4" xfId="35034" xr:uid="{00000000-0005-0000-0000-0000AF340000}"/>
    <cellStyle name="Standard 17 2 2 6 2 3" xfId="18090" xr:uid="{00000000-0005-0000-0000-0000B0340000}"/>
    <cellStyle name="Standard 17 2 2 6 2 3 2" xfId="51978" xr:uid="{00000000-0005-0000-0000-0000B1340000}"/>
    <cellStyle name="Standard 17 2 2 6 2 4" xfId="40682" xr:uid="{00000000-0005-0000-0000-0000B2340000}"/>
    <cellStyle name="Standard 17 2 2 6 2 5" xfId="29386" xr:uid="{00000000-0005-0000-0000-0000B3340000}"/>
    <cellStyle name="Standard 17 2 2 6 3" xfId="9618" xr:uid="{00000000-0005-0000-0000-0000B4340000}"/>
    <cellStyle name="Standard 17 2 2 6 3 2" xfId="20914" xr:uid="{00000000-0005-0000-0000-0000B5340000}"/>
    <cellStyle name="Standard 17 2 2 6 3 2 2" xfId="54802" xr:uid="{00000000-0005-0000-0000-0000B6340000}"/>
    <cellStyle name="Standard 17 2 2 6 3 3" xfId="43506" xr:uid="{00000000-0005-0000-0000-0000B7340000}"/>
    <cellStyle name="Standard 17 2 2 6 3 4" xfId="32210" xr:uid="{00000000-0005-0000-0000-0000B8340000}"/>
    <cellStyle name="Standard 17 2 2 6 4" xfId="15266" xr:uid="{00000000-0005-0000-0000-0000B9340000}"/>
    <cellStyle name="Standard 17 2 2 6 4 2" xfId="49154" xr:uid="{00000000-0005-0000-0000-0000BA340000}"/>
    <cellStyle name="Standard 17 2 2 6 5" xfId="37858" xr:uid="{00000000-0005-0000-0000-0000BB340000}"/>
    <cellStyle name="Standard 17 2 2 6 6" xfId="26562" xr:uid="{00000000-0005-0000-0000-0000BC340000}"/>
    <cellStyle name="Standard 17 2 2 7" xfId="5742" xr:uid="{00000000-0005-0000-0000-0000BD340000}"/>
    <cellStyle name="Standard 17 2 2 7 2" xfId="11392" xr:uid="{00000000-0005-0000-0000-0000BE340000}"/>
    <cellStyle name="Standard 17 2 2 7 2 2" xfId="22688" xr:uid="{00000000-0005-0000-0000-0000BF340000}"/>
    <cellStyle name="Standard 17 2 2 7 2 2 2" xfId="56576" xr:uid="{00000000-0005-0000-0000-0000C0340000}"/>
    <cellStyle name="Standard 17 2 2 7 2 3" xfId="45280" xr:uid="{00000000-0005-0000-0000-0000C1340000}"/>
    <cellStyle name="Standard 17 2 2 7 2 4" xfId="33984" xr:uid="{00000000-0005-0000-0000-0000C2340000}"/>
    <cellStyle name="Standard 17 2 2 7 3" xfId="17040" xr:uid="{00000000-0005-0000-0000-0000C3340000}"/>
    <cellStyle name="Standard 17 2 2 7 3 2" xfId="50928" xr:uid="{00000000-0005-0000-0000-0000C4340000}"/>
    <cellStyle name="Standard 17 2 2 7 4" xfId="39632" xr:uid="{00000000-0005-0000-0000-0000C5340000}"/>
    <cellStyle name="Standard 17 2 2 7 5" xfId="28336" xr:uid="{00000000-0005-0000-0000-0000C6340000}"/>
    <cellStyle name="Standard 17 2 2 8" xfId="8568" xr:uid="{00000000-0005-0000-0000-0000C7340000}"/>
    <cellStyle name="Standard 17 2 2 8 2" xfId="19864" xr:uid="{00000000-0005-0000-0000-0000C8340000}"/>
    <cellStyle name="Standard 17 2 2 8 2 2" xfId="53752" xr:uid="{00000000-0005-0000-0000-0000C9340000}"/>
    <cellStyle name="Standard 17 2 2 8 3" xfId="42456" xr:uid="{00000000-0005-0000-0000-0000CA340000}"/>
    <cellStyle name="Standard 17 2 2 8 4" xfId="31160" xr:uid="{00000000-0005-0000-0000-0000CB340000}"/>
    <cellStyle name="Standard 17 2 2 9" xfId="14216" xr:uid="{00000000-0005-0000-0000-0000CC340000}"/>
    <cellStyle name="Standard 17 2 2 9 2" xfId="48104" xr:uid="{00000000-0005-0000-0000-0000CD340000}"/>
    <cellStyle name="Standard 17 2 3" xfId="2726" xr:uid="{00000000-0005-0000-0000-0000CE340000}"/>
    <cellStyle name="Standard 17 2 3 2" xfId="3228" xr:uid="{00000000-0005-0000-0000-0000CF340000}"/>
    <cellStyle name="Standard 17 2 3 2 2" xfId="5103" xr:uid="{00000000-0005-0000-0000-0000D0340000}"/>
    <cellStyle name="Standard 17 2 3 2 2 2" xfId="7929" xr:uid="{00000000-0005-0000-0000-0000D1340000}"/>
    <cellStyle name="Standard 17 2 3 2 2 2 2" xfId="13578" xr:uid="{00000000-0005-0000-0000-0000D2340000}"/>
    <cellStyle name="Standard 17 2 3 2 2 2 2 2" xfId="24874" xr:uid="{00000000-0005-0000-0000-0000D3340000}"/>
    <cellStyle name="Standard 17 2 3 2 2 2 2 2 2" xfId="58762" xr:uid="{00000000-0005-0000-0000-0000D4340000}"/>
    <cellStyle name="Standard 17 2 3 2 2 2 2 3" xfId="47466" xr:uid="{00000000-0005-0000-0000-0000D5340000}"/>
    <cellStyle name="Standard 17 2 3 2 2 2 2 4" xfId="36170" xr:uid="{00000000-0005-0000-0000-0000D6340000}"/>
    <cellStyle name="Standard 17 2 3 2 2 2 3" xfId="19226" xr:uid="{00000000-0005-0000-0000-0000D7340000}"/>
    <cellStyle name="Standard 17 2 3 2 2 2 3 2" xfId="53114" xr:uid="{00000000-0005-0000-0000-0000D8340000}"/>
    <cellStyle name="Standard 17 2 3 2 2 2 4" xfId="41818" xr:uid="{00000000-0005-0000-0000-0000D9340000}"/>
    <cellStyle name="Standard 17 2 3 2 2 2 5" xfId="30522" xr:uid="{00000000-0005-0000-0000-0000DA340000}"/>
    <cellStyle name="Standard 17 2 3 2 2 3" xfId="10754" xr:uid="{00000000-0005-0000-0000-0000DB340000}"/>
    <cellStyle name="Standard 17 2 3 2 2 3 2" xfId="22050" xr:uid="{00000000-0005-0000-0000-0000DC340000}"/>
    <cellStyle name="Standard 17 2 3 2 2 3 2 2" xfId="55938" xr:uid="{00000000-0005-0000-0000-0000DD340000}"/>
    <cellStyle name="Standard 17 2 3 2 2 3 3" xfId="44642" xr:uid="{00000000-0005-0000-0000-0000DE340000}"/>
    <cellStyle name="Standard 17 2 3 2 2 3 4" xfId="33346" xr:uid="{00000000-0005-0000-0000-0000DF340000}"/>
    <cellStyle name="Standard 17 2 3 2 2 4" xfId="16402" xr:uid="{00000000-0005-0000-0000-0000E0340000}"/>
    <cellStyle name="Standard 17 2 3 2 2 4 2" xfId="50290" xr:uid="{00000000-0005-0000-0000-0000E1340000}"/>
    <cellStyle name="Standard 17 2 3 2 2 5" xfId="38994" xr:uid="{00000000-0005-0000-0000-0000E2340000}"/>
    <cellStyle name="Standard 17 2 3 2 2 6" xfId="27698" xr:uid="{00000000-0005-0000-0000-0000E3340000}"/>
    <cellStyle name="Standard 17 2 3 2 3" xfId="6356" xr:uid="{00000000-0005-0000-0000-0000E4340000}"/>
    <cellStyle name="Standard 17 2 3 2 3 2" xfId="12006" xr:uid="{00000000-0005-0000-0000-0000E5340000}"/>
    <cellStyle name="Standard 17 2 3 2 3 2 2" xfId="23302" xr:uid="{00000000-0005-0000-0000-0000E6340000}"/>
    <cellStyle name="Standard 17 2 3 2 3 2 2 2" xfId="57190" xr:uid="{00000000-0005-0000-0000-0000E7340000}"/>
    <cellStyle name="Standard 17 2 3 2 3 2 3" xfId="45894" xr:uid="{00000000-0005-0000-0000-0000E8340000}"/>
    <cellStyle name="Standard 17 2 3 2 3 2 4" xfId="34598" xr:uid="{00000000-0005-0000-0000-0000E9340000}"/>
    <cellStyle name="Standard 17 2 3 2 3 3" xfId="17654" xr:uid="{00000000-0005-0000-0000-0000EA340000}"/>
    <cellStyle name="Standard 17 2 3 2 3 3 2" xfId="51542" xr:uid="{00000000-0005-0000-0000-0000EB340000}"/>
    <cellStyle name="Standard 17 2 3 2 3 4" xfId="40246" xr:uid="{00000000-0005-0000-0000-0000EC340000}"/>
    <cellStyle name="Standard 17 2 3 2 3 5" xfId="28950" xr:uid="{00000000-0005-0000-0000-0000ED340000}"/>
    <cellStyle name="Standard 17 2 3 2 4" xfId="9182" xr:uid="{00000000-0005-0000-0000-0000EE340000}"/>
    <cellStyle name="Standard 17 2 3 2 4 2" xfId="20478" xr:uid="{00000000-0005-0000-0000-0000EF340000}"/>
    <cellStyle name="Standard 17 2 3 2 4 2 2" xfId="54366" xr:uid="{00000000-0005-0000-0000-0000F0340000}"/>
    <cellStyle name="Standard 17 2 3 2 4 3" xfId="43070" xr:uid="{00000000-0005-0000-0000-0000F1340000}"/>
    <cellStyle name="Standard 17 2 3 2 4 4" xfId="31774" xr:uid="{00000000-0005-0000-0000-0000F2340000}"/>
    <cellStyle name="Standard 17 2 3 2 5" xfId="14830" xr:uid="{00000000-0005-0000-0000-0000F3340000}"/>
    <cellStyle name="Standard 17 2 3 2 5 2" xfId="48718" xr:uid="{00000000-0005-0000-0000-0000F4340000}"/>
    <cellStyle name="Standard 17 2 3 2 6" xfId="37422" xr:uid="{00000000-0005-0000-0000-0000F5340000}"/>
    <cellStyle name="Standard 17 2 3 2 7" xfId="26126" xr:uid="{00000000-0005-0000-0000-0000F6340000}"/>
    <cellStyle name="Standard 17 2 3 3" xfId="4306" xr:uid="{00000000-0005-0000-0000-0000F7340000}"/>
    <cellStyle name="Standard 17 2 3 3 2" xfId="7195" xr:uid="{00000000-0005-0000-0000-0000F8340000}"/>
    <cellStyle name="Standard 17 2 3 3 2 2" xfId="12844" xr:uid="{00000000-0005-0000-0000-0000F9340000}"/>
    <cellStyle name="Standard 17 2 3 3 2 2 2" xfId="24140" xr:uid="{00000000-0005-0000-0000-0000FA340000}"/>
    <cellStyle name="Standard 17 2 3 3 2 2 2 2" xfId="58028" xr:uid="{00000000-0005-0000-0000-0000FB340000}"/>
    <cellStyle name="Standard 17 2 3 3 2 2 3" xfId="46732" xr:uid="{00000000-0005-0000-0000-0000FC340000}"/>
    <cellStyle name="Standard 17 2 3 3 2 2 4" xfId="35436" xr:uid="{00000000-0005-0000-0000-0000FD340000}"/>
    <cellStyle name="Standard 17 2 3 3 2 3" xfId="18492" xr:uid="{00000000-0005-0000-0000-0000FE340000}"/>
    <cellStyle name="Standard 17 2 3 3 2 3 2" xfId="52380" xr:uid="{00000000-0005-0000-0000-0000FF340000}"/>
    <cellStyle name="Standard 17 2 3 3 2 4" xfId="41084" xr:uid="{00000000-0005-0000-0000-000000350000}"/>
    <cellStyle name="Standard 17 2 3 3 2 5" xfId="29788" xr:uid="{00000000-0005-0000-0000-000001350000}"/>
    <cellStyle name="Standard 17 2 3 3 3" xfId="10020" xr:uid="{00000000-0005-0000-0000-000002350000}"/>
    <cellStyle name="Standard 17 2 3 3 3 2" xfId="21316" xr:uid="{00000000-0005-0000-0000-000003350000}"/>
    <cellStyle name="Standard 17 2 3 3 3 2 2" xfId="55204" xr:uid="{00000000-0005-0000-0000-000004350000}"/>
    <cellStyle name="Standard 17 2 3 3 3 3" xfId="43908" xr:uid="{00000000-0005-0000-0000-000005350000}"/>
    <cellStyle name="Standard 17 2 3 3 3 4" xfId="32612" xr:uid="{00000000-0005-0000-0000-000006350000}"/>
    <cellStyle name="Standard 17 2 3 3 4" xfId="15668" xr:uid="{00000000-0005-0000-0000-000007350000}"/>
    <cellStyle name="Standard 17 2 3 3 4 2" xfId="49556" xr:uid="{00000000-0005-0000-0000-000008350000}"/>
    <cellStyle name="Standard 17 2 3 3 5" xfId="38260" xr:uid="{00000000-0005-0000-0000-000009350000}"/>
    <cellStyle name="Standard 17 2 3 3 6" xfId="26964" xr:uid="{00000000-0005-0000-0000-00000A350000}"/>
    <cellStyle name="Standard 17 2 3 4" xfId="5856" xr:uid="{00000000-0005-0000-0000-00000B350000}"/>
    <cellStyle name="Standard 17 2 3 4 2" xfId="11506" xr:uid="{00000000-0005-0000-0000-00000C350000}"/>
    <cellStyle name="Standard 17 2 3 4 2 2" xfId="22802" xr:uid="{00000000-0005-0000-0000-00000D350000}"/>
    <cellStyle name="Standard 17 2 3 4 2 2 2" xfId="56690" xr:uid="{00000000-0005-0000-0000-00000E350000}"/>
    <cellStyle name="Standard 17 2 3 4 2 3" xfId="45394" xr:uid="{00000000-0005-0000-0000-00000F350000}"/>
    <cellStyle name="Standard 17 2 3 4 2 4" xfId="34098" xr:uid="{00000000-0005-0000-0000-000010350000}"/>
    <cellStyle name="Standard 17 2 3 4 3" xfId="17154" xr:uid="{00000000-0005-0000-0000-000011350000}"/>
    <cellStyle name="Standard 17 2 3 4 3 2" xfId="51042" xr:uid="{00000000-0005-0000-0000-000012350000}"/>
    <cellStyle name="Standard 17 2 3 4 4" xfId="39746" xr:uid="{00000000-0005-0000-0000-000013350000}"/>
    <cellStyle name="Standard 17 2 3 4 5" xfId="28450" xr:uid="{00000000-0005-0000-0000-000014350000}"/>
    <cellStyle name="Standard 17 2 3 5" xfId="8682" xr:uid="{00000000-0005-0000-0000-000015350000}"/>
    <cellStyle name="Standard 17 2 3 5 2" xfId="19978" xr:uid="{00000000-0005-0000-0000-000016350000}"/>
    <cellStyle name="Standard 17 2 3 5 2 2" xfId="53866" xr:uid="{00000000-0005-0000-0000-000017350000}"/>
    <cellStyle name="Standard 17 2 3 5 3" xfId="42570" xr:uid="{00000000-0005-0000-0000-000018350000}"/>
    <cellStyle name="Standard 17 2 3 5 4" xfId="31274" xr:uid="{00000000-0005-0000-0000-000019350000}"/>
    <cellStyle name="Standard 17 2 3 6" xfId="14330" xr:uid="{00000000-0005-0000-0000-00001A350000}"/>
    <cellStyle name="Standard 17 2 3 6 2" xfId="48218" xr:uid="{00000000-0005-0000-0000-00001B350000}"/>
    <cellStyle name="Standard 17 2 3 7" xfId="36922" xr:uid="{00000000-0005-0000-0000-00001C350000}"/>
    <cellStyle name="Standard 17 2 3 8" xfId="25626" xr:uid="{00000000-0005-0000-0000-00001D350000}"/>
    <cellStyle name="Standard 17 2 4" xfId="2981" xr:uid="{00000000-0005-0000-0000-00001E350000}"/>
    <cellStyle name="Standard 17 2 4 2" xfId="5100" xr:uid="{00000000-0005-0000-0000-00001F350000}"/>
    <cellStyle name="Standard 17 2 4 2 2" xfId="7926" xr:uid="{00000000-0005-0000-0000-000020350000}"/>
    <cellStyle name="Standard 17 2 4 2 2 2" xfId="13575" xr:uid="{00000000-0005-0000-0000-000021350000}"/>
    <cellStyle name="Standard 17 2 4 2 2 2 2" xfId="24871" xr:uid="{00000000-0005-0000-0000-000022350000}"/>
    <cellStyle name="Standard 17 2 4 2 2 2 2 2" xfId="58759" xr:uid="{00000000-0005-0000-0000-000023350000}"/>
    <cellStyle name="Standard 17 2 4 2 2 2 3" xfId="47463" xr:uid="{00000000-0005-0000-0000-000024350000}"/>
    <cellStyle name="Standard 17 2 4 2 2 2 4" xfId="36167" xr:uid="{00000000-0005-0000-0000-000025350000}"/>
    <cellStyle name="Standard 17 2 4 2 2 3" xfId="19223" xr:uid="{00000000-0005-0000-0000-000026350000}"/>
    <cellStyle name="Standard 17 2 4 2 2 3 2" xfId="53111" xr:uid="{00000000-0005-0000-0000-000027350000}"/>
    <cellStyle name="Standard 17 2 4 2 2 4" xfId="41815" xr:uid="{00000000-0005-0000-0000-000028350000}"/>
    <cellStyle name="Standard 17 2 4 2 2 5" xfId="30519" xr:uid="{00000000-0005-0000-0000-000029350000}"/>
    <cellStyle name="Standard 17 2 4 2 3" xfId="10751" xr:uid="{00000000-0005-0000-0000-00002A350000}"/>
    <cellStyle name="Standard 17 2 4 2 3 2" xfId="22047" xr:uid="{00000000-0005-0000-0000-00002B350000}"/>
    <cellStyle name="Standard 17 2 4 2 3 2 2" xfId="55935" xr:uid="{00000000-0005-0000-0000-00002C350000}"/>
    <cellStyle name="Standard 17 2 4 2 3 3" xfId="44639" xr:uid="{00000000-0005-0000-0000-00002D350000}"/>
    <cellStyle name="Standard 17 2 4 2 3 4" xfId="33343" xr:uid="{00000000-0005-0000-0000-00002E350000}"/>
    <cellStyle name="Standard 17 2 4 2 4" xfId="16399" xr:uid="{00000000-0005-0000-0000-00002F350000}"/>
    <cellStyle name="Standard 17 2 4 2 4 2" xfId="50287" xr:uid="{00000000-0005-0000-0000-000030350000}"/>
    <cellStyle name="Standard 17 2 4 2 5" xfId="38991" xr:uid="{00000000-0005-0000-0000-000031350000}"/>
    <cellStyle name="Standard 17 2 4 2 6" xfId="27695" xr:uid="{00000000-0005-0000-0000-000032350000}"/>
    <cellStyle name="Standard 17 2 4 3" xfId="4303" xr:uid="{00000000-0005-0000-0000-000033350000}"/>
    <cellStyle name="Standard 17 2 4 3 2" xfId="7192" xr:uid="{00000000-0005-0000-0000-000034350000}"/>
    <cellStyle name="Standard 17 2 4 3 2 2" xfId="12841" xr:uid="{00000000-0005-0000-0000-000035350000}"/>
    <cellStyle name="Standard 17 2 4 3 2 2 2" xfId="24137" xr:uid="{00000000-0005-0000-0000-000036350000}"/>
    <cellStyle name="Standard 17 2 4 3 2 2 2 2" xfId="58025" xr:uid="{00000000-0005-0000-0000-000037350000}"/>
    <cellStyle name="Standard 17 2 4 3 2 2 3" xfId="46729" xr:uid="{00000000-0005-0000-0000-000038350000}"/>
    <cellStyle name="Standard 17 2 4 3 2 2 4" xfId="35433" xr:uid="{00000000-0005-0000-0000-000039350000}"/>
    <cellStyle name="Standard 17 2 4 3 2 3" xfId="18489" xr:uid="{00000000-0005-0000-0000-00003A350000}"/>
    <cellStyle name="Standard 17 2 4 3 2 3 2" xfId="52377" xr:uid="{00000000-0005-0000-0000-00003B350000}"/>
    <cellStyle name="Standard 17 2 4 3 2 4" xfId="41081" xr:uid="{00000000-0005-0000-0000-00003C350000}"/>
    <cellStyle name="Standard 17 2 4 3 2 5" xfId="29785" xr:uid="{00000000-0005-0000-0000-00003D350000}"/>
    <cellStyle name="Standard 17 2 4 3 3" xfId="10017" xr:uid="{00000000-0005-0000-0000-00003E350000}"/>
    <cellStyle name="Standard 17 2 4 3 3 2" xfId="21313" xr:uid="{00000000-0005-0000-0000-00003F350000}"/>
    <cellStyle name="Standard 17 2 4 3 3 2 2" xfId="55201" xr:uid="{00000000-0005-0000-0000-000040350000}"/>
    <cellStyle name="Standard 17 2 4 3 3 3" xfId="43905" xr:uid="{00000000-0005-0000-0000-000041350000}"/>
    <cellStyle name="Standard 17 2 4 3 3 4" xfId="32609" xr:uid="{00000000-0005-0000-0000-000042350000}"/>
    <cellStyle name="Standard 17 2 4 3 4" xfId="15665" xr:uid="{00000000-0005-0000-0000-000043350000}"/>
    <cellStyle name="Standard 17 2 4 3 4 2" xfId="49553" xr:uid="{00000000-0005-0000-0000-000044350000}"/>
    <cellStyle name="Standard 17 2 4 3 5" xfId="38257" xr:uid="{00000000-0005-0000-0000-000045350000}"/>
    <cellStyle name="Standard 17 2 4 3 6" xfId="26961" xr:uid="{00000000-0005-0000-0000-000046350000}"/>
    <cellStyle name="Standard 17 2 4 4" xfId="6109" xr:uid="{00000000-0005-0000-0000-000047350000}"/>
    <cellStyle name="Standard 17 2 4 4 2" xfId="11759" xr:uid="{00000000-0005-0000-0000-000048350000}"/>
    <cellStyle name="Standard 17 2 4 4 2 2" xfId="23055" xr:uid="{00000000-0005-0000-0000-000049350000}"/>
    <cellStyle name="Standard 17 2 4 4 2 2 2" xfId="56943" xr:uid="{00000000-0005-0000-0000-00004A350000}"/>
    <cellStyle name="Standard 17 2 4 4 2 3" xfId="45647" xr:uid="{00000000-0005-0000-0000-00004B350000}"/>
    <cellStyle name="Standard 17 2 4 4 2 4" xfId="34351" xr:uid="{00000000-0005-0000-0000-00004C350000}"/>
    <cellStyle name="Standard 17 2 4 4 3" xfId="17407" xr:uid="{00000000-0005-0000-0000-00004D350000}"/>
    <cellStyle name="Standard 17 2 4 4 3 2" xfId="51295" xr:uid="{00000000-0005-0000-0000-00004E350000}"/>
    <cellStyle name="Standard 17 2 4 4 4" xfId="39999" xr:uid="{00000000-0005-0000-0000-00004F350000}"/>
    <cellStyle name="Standard 17 2 4 4 5" xfId="28703" xr:uid="{00000000-0005-0000-0000-000050350000}"/>
    <cellStyle name="Standard 17 2 4 5" xfId="8935" xr:uid="{00000000-0005-0000-0000-000051350000}"/>
    <cellStyle name="Standard 17 2 4 5 2" xfId="20231" xr:uid="{00000000-0005-0000-0000-000052350000}"/>
    <cellStyle name="Standard 17 2 4 5 2 2" xfId="54119" xr:uid="{00000000-0005-0000-0000-000053350000}"/>
    <cellStyle name="Standard 17 2 4 5 3" xfId="42823" xr:uid="{00000000-0005-0000-0000-000054350000}"/>
    <cellStyle name="Standard 17 2 4 5 4" xfId="31527" xr:uid="{00000000-0005-0000-0000-000055350000}"/>
    <cellStyle name="Standard 17 2 4 6" xfId="14583" xr:uid="{00000000-0005-0000-0000-000056350000}"/>
    <cellStyle name="Standard 17 2 4 6 2" xfId="48471" xr:uid="{00000000-0005-0000-0000-000057350000}"/>
    <cellStyle name="Standard 17 2 4 7" xfId="37175" xr:uid="{00000000-0005-0000-0000-000058350000}"/>
    <cellStyle name="Standard 17 2 4 8" xfId="25879" xr:uid="{00000000-0005-0000-0000-000059350000}"/>
    <cellStyle name="Standard 17 2 5" xfId="3862" xr:uid="{00000000-0005-0000-0000-00005A350000}"/>
    <cellStyle name="Standard 17 2 5 2" xfId="6973" xr:uid="{00000000-0005-0000-0000-00005B350000}"/>
    <cellStyle name="Standard 17 2 5 2 2" xfId="12622" xr:uid="{00000000-0005-0000-0000-00005C350000}"/>
    <cellStyle name="Standard 17 2 5 2 2 2" xfId="23918" xr:uid="{00000000-0005-0000-0000-00005D350000}"/>
    <cellStyle name="Standard 17 2 5 2 2 2 2" xfId="57806" xr:uid="{00000000-0005-0000-0000-00005E350000}"/>
    <cellStyle name="Standard 17 2 5 2 2 3" xfId="46510" xr:uid="{00000000-0005-0000-0000-00005F350000}"/>
    <cellStyle name="Standard 17 2 5 2 2 4" xfId="35214" xr:uid="{00000000-0005-0000-0000-000060350000}"/>
    <cellStyle name="Standard 17 2 5 2 3" xfId="18270" xr:uid="{00000000-0005-0000-0000-000061350000}"/>
    <cellStyle name="Standard 17 2 5 2 3 2" xfId="52158" xr:uid="{00000000-0005-0000-0000-000062350000}"/>
    <cellStyle name="Standard 17 2 5 2 4" xfId="40862" xr:uid="{00000000-0005-0000-0000-000063350000}"/>
    <cellStyle name="Standard 17 2 5 2 5" xfId="29566" xr:uid="{00000000-0005-0000-0000-000064350000}"/>
    <cellStyle name="Standard 17 2 5 3" xfId="9798" xr:uid="{00000000-0005-0000-0000-000065350000}"/>
    <cellStyle name="Standard 17 2 5 3 2" xfId="21094" xr:uid="{00000000-0005-0000-0000-000066350000}"/>
    <cellStyle name="Standard 17 2 5 3 2 2" xfId="54982" xr:uid="{00000000-0005-0000-0000-000067350000}"/>
    <cellStyle name="Standard 17 2 5 3 3" xfId="43686" xr:uid="{00000000-0005-0000-0000-000068350000}"/>
    <cellStyle name="Standard 17 2 5 3 4" xfId="32390" xr:uid="{00000000-0005-0000-0000-000069350000}"/>
    <cellStyle name="Standard 17 2 5 4" xfId="15446" xr:uid="{00000000-0005-0000-0000-00006A350000}"/>
    <cellStyle name="Standard 17 2 5 4 2" xfId="49334" xr:uid="{00000000-0005-0000-0000-00006B350000}"/>
    <cellStyle name="Standard 17 2 5 5" xfId="38038" xr:uid="{00000000-0005-0000-0000-00006C350000}"/>
    <cellStyle name="Standard 17 2 5 6" xfId="26742" xr:uid="{00000000-0005-0000-0000-00006D350000}"/>
    <cellStyle name="Standard 17 2 6" xfId="4920" xr:uid="{00000000-0005-0000-0000-00006E350000}"/>
    <cellStyle name="Standard 17 2 6 2" xfId="7746" xr:uid="{00000000-0005-0000-0000-00006F350000}"/>
    <cellStyle name="Standard 17 2 6 2 2" xfId="13395" xr:uid="{00000000-0005-0000-0000-000070350000}"/>
    <cellStyle name="Standard 17 2 6 2 2 2" xfId="24691" xr:uid="{00000000-0005-0000-0000-000071350000}"/>
    <cellStyle name="Standard 17 2 6 2 2 2 2" xfId="58579" xr:uid="{00000000-0005-0000-0000-000072350000}"/>
    <cellStyle name="Standard 17 2 6 2 2 3" xfId="47283" xr:uid="{00000000-0005-0000-0000-000073350000}"/>
    <cellStyle name="Standard 17 2 6 2 2 4" xfId="35987" xr:uid="{00000000-0005-0000-0000-000074350000}"/>
    <cellStyle name="Standard 17 2 6 2 3" xfId="19043" xr:uid="{00000000-0005-0000-0000-000075350000}"/>
    <cellStyle name="Standard 17 2 6 2 3 2" xfId="52931" xr:uid="{00000000-0005-0000-0000-000076350000}"/>
    <cellStyle name="Standard 17 2 6 2 4" xfId="41635" xr:uid="{00000000-0005-0000-0000-000077350000}"/>
    <cellStyle name="Standard 17 2 6 2 5" xfId="30339" xr:uid="{00000000-0005-0000-0000-000078350000}"/>
    <cellStyle name="Standard 17 2 6 3" xfId="10571" xr:uid="{00000000-0005-0000-0000-000079350000}"/>
    <cellStyle name="Standard 17 2 6 3 2" xfId="21867" xr:uid="{00000000-0005-0000-0000-00007A350000}"/>
    <cellStyle name="Standard 17 2 6 3 2 2" xfId="55755" xr:uid="{00000000-0005-0000-0000-00007B350000}"/>
    <cellStyle name="Standard 17 2 6 3 3" xfId="44459" xr:uid="{00000000-0005-0000-0000-00007C350000}"/>
    <cellStyle name="Standard 17 2 6 3 4" xfId="33163" xr:uid="{00000000-0005-0000-0000-00007D350000}"/>
    <cellStyle name="Standard 17 2 6 4" xfId="16219" xr:uid="{00000000-0005-0000-0000-00007E350000}"/>
    <cellStyle name="Standard 17 2 6 4 2" xfId="50107" xr:uid="{00000000-0005-0000-0000-00007F350000}"/>
    <cellStyle name="Standard 17 2 6 5" xfId="38811" xr:uid="{00000000-0005-0000-0000-000080350000}"/>
    <cellStyle name="Standard 17 2 6 6" xfId="27515" xr:uid="{00000000-0005-0000-0000-000081350000}"/>
    <cellStyle name="Standard 17 2 7" xfId="3568" xr:uid="{00000000-0005-0000-0000-000082350000}"/>
    <cellStyle name="Standard 17 2 7 2" xfId="6681" xr:uid="{00000000-0005-0000-0000-000083350000}"/>
    <cellStyle name="Standard 17 2 7 2 2" xfId="12330" xr:uid="{00000000-0005-0000-0000-000084350000}"/>
    <cellStyle name="Standard 17 2 7 2 2 2" xfId="23626" xr:uid="{00000000-0005-0000-0000-000085350000}"/>
    <cellStyle name="Standard 17 2 7 2 2 2 2" xfId="57514" xr:uid="{00000000-0005-0000-0000-000086350000}"/>
    <cellStyle name="Standard 17 2 7 2 2 3" xfId="46218" xr:uid="{00000000-0005-0000-0000-000087350000}"/>
    <cellStyle name="Standard 17 2 7 2 2 4" xfId="34922" xr:uid="{00000000-0005-0000-0000-000088350000}"/>
    <cellStyle name="Standard 17 2 7 2 3" xfId="17978" xr:uid="{00000000-0005-0000-0000-000089350000}"/>
    <cellStyle name="Standard 17 2 7 2 3 2" xfId="51866" xr:uid="{00000000-0005-0000-0000-00008A350000}"/>
    <cellStyle name="Standard 17 2 7 2 4" xfId="40570" xr:uid="{00000000-0005-0000-0000-00008B350000}"/>
    <cellStyle name="Standard 17 2 7 2 5" xfId="29274" xr:uid="{00000000-0005-0000-0000-00008C350000}"/>
    <cellStyle name="Standard 17 2 7 3" xfId="9506" xr:uid="{00000000-0005-0000-0000-00008D350000}"/>
    <cellStyle name="Standard 17 2 7 3 2" xfId="20802" xr:uid="{00000000-0005-0000-0000-00008E350000}"/>
    <cellStyle name="Standard 17 2 7 3 2 2" xfId="54690" xr:uid="{00000000-0005-0000-0000-00008F350000}"/>
    <cellStyle name="Standard 17 2 7 3 3" xfId="43394" xr:uid="{00000000-0005-0000-0000-000090350000}"/>
    <cellStyle name="Standard 17 2 7 3 4" xfId="32098" xr:uid="{00000000-0005-0000-0000-000091350000}"/>
    <cellStyle name="Standard 17 2 7 4" xfId="15154" xr:uid="{00000000-0005-0000-0000-000092350000}"/>
    <cellStyle name="Standard 17 2 7 4 2" xfId="49042" xr:uid="{00000000-0005-0000-0000-000093350000}"/>
    <cellStyle name="Standard 17 2 7 5" xfId="37746" xr:uid="{00000000-0005-0000-0000-000094350000}"/>
    <cellStyle name="Standard 17 2 7 6" xfId="26450" xr:uid="{00000000-0005-0000-0000-000095350000}"/>
    <cellStyle name="Standard 17 2 8" xfId="5609" xr:uid="{00000000-0005-0000-0000-000096350000}"/>
    <cellStyle name="Standard 17 2 8 2" xfId="11259" xr:uid="{00000000-0005-0000-0000-000097350000}"/>
    <cellStyle name="Standard 17 2 8 2 2" xfId="22555" xr:uid="{00000000-0005-0000-0000-000098350000}"/>
    <cellStyle name="Standard 17 2 8 2 2 2" xfId="56443" xr:uid="{00000000-0005-0000-0000-000099350000}"/>
    <cellStyle name="Standard 17 2 8 2 3" xfId="45147" xr:uid="{00000000-0005-0000-0000-00009A350000}"/>
    <cellStyle name="Standard 17 2 8 2 4" xfId="33851" xr:uid="{00000000-0005-0000-0000-00009B350000}"/>
    <cellStyle name="Standard 17 2 8 3" xfId="16907" xr:uid="{00000000-0005-0000-0000-00009C350000}"/>
    <cellStyle name="Standard 17 2 8 3 2" xfId="50795" xr:uid="{00000000-0005-0000-0000-00009D350000}"/>
    <cellStyle name="Standard 17 2 8 4" xfId="39499" xr:uid="{00000000-0005-0000-0000-00009E350000}"/>
    <cellStyle name="Standard 17 2 8 5" xfId="28203" xr:uid="{00000000-0005-0000-0000-00009F350000}"/>
    <cellStyle name="Standard 17 2 9" xfId="8435" xr:uid="{00000000-0005-0000-0000-0000A0350000}"/>
    <cellStyle name="Standard 17 2 9 2" xfId="19731" xr:uid="{00000000-0005-0000-0000-0000A1350000}"/>
    <cellStyle name="Standard 17 2 9 2 2" xfId="53619" xr:uid="{00000000-0005-0000-0000-0000A2350000}"/>
    <cellStyle name="Standard 17 2 9 3" xfId="42323" xr:uid="{00000000-0005-0000-0000-0000A3350000}"/>
    <cellStyle name="Standard 17 2 9 4" xfId="31027" xr:uid="{00000000-0005-0000-0000-0000A4350000}"/>
    <cellStyle name="Standard 17 3" xfId="1573" xr:uid="{00000000-0005-0000-0000-0000A5350000}"/>
    <cellStyle name="Standard 17 4" xfId="3477" xr:uid="{00000000-0005-0000-0000-0000A6350000}"/>
    <cellStyle name="Standard 17 5" xfId="3727" xr:uid="{00000000-0005-0000-0000-0000A7350000}"/>
    <cellStyle name="Standard 17 5 2" xfId="6838" xr:uid="{00000000-0005-0000-0000-0000A8350000}"/>
    <cellStyle name="Standard 17 5 2 2" xfId="12487" xr:uid="{00000000-0005-0000-0000-0000A9350000}"/>
    <cellStyle name="Standard 17 5 2 2 2" xfId="23783" xr:uid="{00000000-0005-0000-0000-0000AA350000}"/>
    <cellStyle name="Standard 17 5 2 2 2 2" xfId="57671" xr:uid="{00000000-0005-0000-0000-0000AB350000}"/>
    <cellStyle name="Standard 17 5 2 2 3" xfId="46375" xr:uid="{00000000-0005-0000-0000-0000AC350000}"/>
    <cellStyle name="Standard 17 5 2 2 4" xfId="35079" xr:uid="{00000000-0005-0000-0000-0000AD350000}"/>
    <cellStyle name="Standard 17 5 2 3" xfId="18135" xr:uid="{00000000-0005-0000-0000-0000AE350000}"/>
    <cellStyle name="Standard 17 5 2 3 2" xfId="52023" xr:uid="{00000000-0005-0000-0000-0000AF350000}"/>
    <cellStyle name="Standard 17 5 2 4" xfId="40727" xr:uid="{00000000-0005-0000-0000-0000B0350000}"/>
    <cellStyle name="Standard 17 5 2 5" xfId="29431" xr:uid="{00000000-0005-0000-0000-0000B1350000}"/>
    <cellStyle name="Standard 17 5 3" xfId="9663" xr:uid="{00000000-0005-0000-0000-0000B2350000}"/>
    <cellStyle name="Standard 17 5 3 2" xfId="20959" xr:uid="{00000000-0005-0000-0000-0000B3350000}"/>
    <cellStyle name="Standard 17 5 3 2 2" xfId="54847" xr:uid="{00000000-0005-0000-0000-0000B4350000}"/>
    <cellStyle name="Standard 17 5 3 3" xfId="43551" xr:uid="{00000000-0005-0000-0000-0000B5350000}"/>
    <cellStyle name="Standard 17 5 3 4" xfId="32255" xr:uid="{00000000-0005-0000-0000-0000B6350000}"/>
    <cellStyle name="Standard 17 5 4" xfId="15311" xr:uid="{00000000-0005-0000-0000-0000B7350000}"/>
    <cellStyle name="Standard 17 5 4 2" xfId="49199" xr:uid="{00000000-0005-0000-0000-0000B8350000}"/>
    <cellStyle name="Standard 17 5 5" xfId="37903" xr:uid="{00000000-0005-0000-0000-0000B9350000}"/>
    <cellStyle name="Standard 17 5 6" xfId="26607" xr:uid="{00000000-0005-0000-0000-0000BA350000}"/>
    <cellStyle name="Standard 17 6" xfId="4785" xr:uid="{00000000-0005-0000-0000-0000BB350000}"/>
    <cellStyle name="Standard 17 6 2" xfId="7611" xr:uid="{00000000-0005-0000-0000-0000BC350000}"/>
    <cellStyle name="Standard 17 6 2 2" xfId="13260" xr:uid="{00000000-0005-0000-0000-0000BD350000}"/>
    <cellStyle name="Standard 17 6 2 2 2" xfId="24556" xr:uid="{00000000-0005-0000-0000-0000BE350000}"/>
    <cellStyle name="Standard 17 6 2 2 2 2" xfId="58444" xr:uid="{00000000-0005-0000-0000-0000BF350000}"/>
    <cellStyle name="Standard 17 6 2 2 3" xfId="47148" xr:uid="{00000000-0005-0000-0000-0000C0350000}"/>
    <cellStyle name="Standard 17 6 2 2 4" xfId="35852" xr:uid="{00000000-0005-0000-0000-0000C1350000}"/>
    <cellStyle name="Standard 17 6 2 3" xfId="18908" xr:uid="{00000000-0005-0000-0000-0000C2350000}"/>
    <cellStyle name="Standard 17 6 2 3 2" xfId="52796" xr:uid="{00000000-0005-0000-0000-0000C3350000}"/>
    <cellStyle name="Standard 17 6 2 4" xfId="41500" xr:uid="{00000000-0005-0000-0000-0000C4350000}"/>
    <cellStyle name="Standard 17 6 2 5" xfId="30204" xr:uid="{00000000-0005-0000-0000-0000C5350000}"/>
    <cellStyle name="Standard 17 6 3" xfId="10436" xr:uid="{00000000-0005-0000-0000-0000C6350000}"/>
    <cellStyle name="Standard 17 6 3 2" xfId="21732" xr:uid="{00000000-0005-0000-0000-0000C7350000}"/>
    <cellStyle name="Standard 17 6 3 2 2" xfId="55620" xr:uid="{00000000-0005-0000-0000-0000C8350000}"/>
    <cellStyle name="Standard 17 6 3 3" xfId="44324" xr:uid="{00000000-0005-0000-0000-0000C9350000}"/>
    <cellStyle name="Standard 17 6 3 4" xfId="33028" xr:uid="{00000000-0005-0000-0000-0000CA350000}"/>
    <cellStyle name="Standard 17 6 4" xfId="16084" xr:uid="{00000000-0005-0000-0000-0000CB350000}"/>
    <cellStyle name="Standard 17 6 4 2" xfId="49972" xr:uid="{00000000-0005-0000-0000-0000CC350000}"/>
    <cellStyle name="Standard 17 6 5" xfId="38676" xr:uid="{00000000-0005-0000-0000-0000CD350000}"/>
    <cellStyle name="Standard 17 6 6" xfId="27380" xr:uid="{00000000-0005-0000-0000-0000CE350000}"/>
    <cellStyle name="Standard 17 7" xfId="3420" xr:uid="{00000000-0005-0000-0000-0000CF350000}"/>
    <cellStyle name="Standard 17 7 2" xfId="6535" xr:uid="{00000000-0005-0000-0000-0000D0350000}"/>
    <cellStyle name="Standard 17 7 2 2" xfId="12184" xr:uid="{00000000-0005-0000-0000-0000D1350000}"/>
    <cellStyle name="Standard 17 7 2 2 2" xfId="23480" xr:uid="{00000000-0005-0000-0000-0000D2350000}"/>
    <cellStyle name="Standard 17 7 2 2 2 2" xfId="57368" xr:uid="{00000000-0005-0000-0000-0000D3350000}"/>
    <cellStyle name="Standard 17 7 2 2 3" xfId="46072" xr:uid="{00000000-0005-0000-0000-0000D4350000}"/>
    <cellStyle name="Standard 17 7 2 2 4" xfId="34776" xr:uid="{00000000-0005-0000-0000-0000D5350000}"/>
    <cellStyle name="Standard 17 7 2 3" xfId="17832" xr:uid="{00000000-0005-0000-0000-0000D6350000}"/>
    <cellStyle name="Standard 17 7 2 3 2" xfId="51720" xr:uid="{00000000-0005-0000-0000-0000D7350000}"/>
    <cellStyle name="Standard 17 7 2 4" xfId="40424" xr:uid="{00000000-0005-0000-0000-0000D8350000}"/>
    <cellStyle name="Standard 17 7 2 5" xfId="29128" xr:uid="{00000000-0005-0000-0000-0000D9350000}"/>
    <cellStyle name="Standard 17 7 3" xfId="9360" xr:uid="{00000000-0005-0000-0000-0000DA350000}"/>
    <cellStyle name="Standard 17 7 3 2" xfId="20656" xr:uid="{00000000-0005-0000-0000-0000DB350000}"/>
    <cellStyle name="Standard 17 7 3 2 2" xfId="54544" xr:uid="{00000000-0005-0000-0000-0000DC350000}"/>
    <cellStyle name="Standard 17 7 3 3" xfId="43248" xr:uid="{00000000-0005-0000-0000-0000DD350000}"/>
    <cellStyle name="Standard 17 7 3 4" xfId="31952" xr:uid="{00000000-0005-0000-0000-0000DE350000}"/>
    <cellStyle name="Standard 17 7 4" xfId="15008" xr:uid="{00000000-0005-0000-0000-0000DF350000}"/>
    <cellStyle name="Standard 17 7 4 2" xfId="48896" xr:uid="{00000000-0005-0000-0000-0000E0350000}"/>
    <cellStyle name="Standard 17 7 5" xfId="37600" xr:uid="{00000000-0005-0000-0000-0000E1350000}"/>
    <cellStyle name="Standard 17 7 6" xfId="26304" xr:uid="{00000000-0005-0000-0000-0000E2350000}"/>
    <cellStyle name="Standard 18" xfId="3380" xr:uid="{00000000-0005-0000-0000-0000E3350000}"/>
    <cellStyle name="Standard 18 2" xfId="4307" xr:uid="{00000000-0005-0000-0000-0000E4350000}"/>
    <cellStyle name="Standard 18 3" xfId="3703" xr:uid="{00000000-0005-0000-0000-0000E5350000}"/>
    <cellStyle name="Standard 18 3 2" xfId="6814" xr:uid="{00000000-0005-0000-0000-0000E6350000}"/>
    <cellStyle name="Standard 18 3 2 2" xfId="12463" xr:uid="{00000000-0005-0000-0000-0000E7350000}"/>
    <cellStyle name="Standard 18 3 2 2 2" xfId="23759" xr:uid="{00000000-0005-0000-0000-0000E8350000}"/>
    <cellStyle name="Standard 18 3 2 2 2 2" xfId="57647" xr:uid="{00000000-0005-0000-0000-0000E9350000}"/>
    <cellStyle name="Standard 18 3 2 2 3" xfId="46351" xr:uid="{00000000-0005-0000-0000-0000EA350000}"/>
    <cellStyle name="Standard 18 3 2 2 4" xfId="35055" xr:uid="{00000000-0005-0000-0000-0000EB350000}"/>
    <cellStyle name="Standard 18 3 2 3" xfId="18111" xr:uid="{00000000-0005-0000-0000-0000EC350000}"/>
    <cellStyle name="Standard 18 3 2 3 2" xfId="51999" xr:uid="{00000000-0005-0000-0000-0000ED350000}"/>
    <cellStyle name="Standard 18 3 2 4" xfId="40703" xr:uid="{00000000-0005-0000-0000-0000EE350000}"/>
    <cellStyle name="Standard 18 3 2 5" xfId="29407" xr:uid="{00000000-0005-0000-0000-0000EF350000}"/>
    <cellStyle name="Standard 18 3 3" xfId="9639" xr:uid="{00000000-0005-0000-0000-0000F0350000}"/>
    <cellStyle name="Standard 18 3 3 2" xfId="20935" xr:uid="{00000000-0005-0000-0000-0000F1350000}"/>
    <cellStyle name="Standard 18 3 3 2 2" xfId="54823" xr:uid="{00000000-0005-0000-0000-0000F2350000}"/>
    <cellStyle name="Standard 18 3 3 3" xfId="43527" xr:uid="{00000000-0005-0000-0000-0000F3350000}"/>
    <cellStyle name="Standard 18 3 3 4" xfId="32231" xr:uid="{00000000-0005-0000-0000-0000F4350000}"/>
    <cellStyle name="Standard 18 3 4" xfId="15287" xr:uid="{00000000-0005-0000-0000-0000F5350000}"/>
    <cellStyle name="Standard 18 3 4 2" xfId="49175" xr:uid="{00000000-0005-0000-0000-0000F6350000}"/>
    <cellStyle name="Standard 18 3 5" xfId="37879" xr:uid="{00000000-0005-0000-0000-0000F7350000}"/>
    <cellStyle name="Standard 18 3 6" xfId="26583" xr:uid="{00000000-0005-0000-0000-0000F8350000}"/>
    <cellStyle name="Standard 18 4" xfId="4761" xr:uid="{00000000-0005-0000-0000-0000F9350000}"/>
    <cellStyle name="Standard 18 4 2" xfId="7587" xr:uid="{00000000-0005-0000-0000-0000FA350000}"/>
    <cellStyle name="Standard 18 4 2 2" xfId="13236" xr:uid="{00000000-0005-0000-0000-0000FB350000}"/>
    <cellStyle name="Standard 18 4 2 2 2" xfId="24532" xr:uid="{00000000-0005-0000-0000-0000FC350000}"/>
    <cellStyle name="Standard 18 4 2 2 2 2" xfId="58420" xr:uid="{00000000-0005-0000-0000-0000FD350000}"/>
    <cellStyle name="Standard 18 4 2 2 3" xfId="47124" xr:uid="{00000000-0005-0000-0000-0000FE350000}"/>
    <cellStyle name="Standard 18 4 2 2 4" xfId="35828" xr:uid="{00000000-0005-0000-0000-0000FF350000}"/>
    <cellStyle name="Standard 18 4 2 3" xfId="18884" xr:uid="{00000000-0005-0000-0000-000000360000}"/>
    <cellStyle name="Standard 18 4 2 3 2" xfId="52772" xr:uid="{00000000-0005-0000-0000-000001360000}"/>
    <cellStyle name="Standard 18 4 2 4" xfId="41476" xr:uid="{00000000-0005-0000-0000-000002360000}"/>
    <cellStyle name="Standard 18 4 2 5" xfId="30180" xr:uid="{00000000-0005-0000-0000-000003360000}"/>
    <cellStyle name="Standard 18 4 3" xfId="10412" xr:uid="{00000000-0005-0000-0000-000004360000}"/>
    <cellStyle name="Standard 18 4 3 2" xfId="21708" xr:uid="{00000000-0005-0000-0000-000005360000}"/>
    <cellStyle name="Standard 18 4 3 2 2" xfId="55596" xr:uid="{00000000-0005-0000-0000-000006360000}"/>
    <cellStyle name="Standard 18 4 3 3" xfId="44300" xr:uid="{00000000-0005-0000-0000-000007360000}"/>
    <cellStyle name="Standard 18 4 3 4" xfId="33004" xr:uid="{00000000-0005-0000-0000-000008360000}"/>
    <cellStyle name="Standard 18 4 4" xfId="16060" xr:uid="{00000000-0005-0000-0000-000009360000}"/>
    <cellStyle name="Standard 18 4 4 2" xfId="49948" xr:uid="{00000000-0005-0000-0000-00000A360000}"/>
    <cellStyle name="Standard 18 4 5" xfId="38652" xr:uid="{00000000-0005-0000-0000-00000B360000}"/>
    <cellStyle name="Standard 18 4 6" xfId="27356" xr:uid="{00000000-0005-0000-0000-00000C360000}"/>
    <cellStyle name="Standard 18 5" xfId="6502" xr:uid="{00000000-0005-0000-0000-00000D360000}"/>
    <cellStyle name="Standard 18 5 2" xfId="12151" xr:uid="{00000000-0005-0000-0000-00000E360000}"/>
    <cellStyle name="Standard 18 5 2 2" xfId="23447" xr:uid="{00000000-0005-0000-0000-00000F360000}"/>
    <cellStyle name="Standard 18 5 2 2 2" xfId="57335" xr:uid="{00000000-0005-0000-0000-000010360000}"/>
    <cellStyle name="Standard 18 5 2 3" xfId="46039" xr:uid="{00000000-0005-0000-0000-000011360000}"/>
    <cellStyle name="Standard 18 5 2 4" xfId="34743" xr:uid="{00000000-0005-0000-0000-000012360000}"/>
    <cellStyle name="Standard 18 5 3" xfId="17799" xr:uid="{00000000-0005-0000-0000-000013360000}"/>
    <cellStyle name="Standard 18 5 3 2" xfId="51687" xr:uid="{00000000-0005-0000-0000-000014360000}"/>
    <cellStyle name="Standard 18 5 4" xfId="40391" xr:uid="{00000000-0005-0000-0000-000015360000}"/>
    <cellStyle name="Standard 18 5 5" xfId="29095" xr:uid="{00000000-0005-0000-0000-000016360000}"/>
    <cellStyle name="Standard 18 6" xfId="9327" xr:uid="{00000000-0005-0000-0000-000017360000}"/>
    <cellStyle name="Standard 18 6 2" xfId="20623" xr:uid="{00000000-0005-0000-0000-000018360000}"/>
    <cellStyle name="Standard 18 6 2 2" xfId="54511" xr:uid="{00000000-0005-0000-0000-000019360000}"/>
    <cellStyle name="Standard 18 6 3" xfId="43215" xr:uid="{00000000-0005-0000-0000-00001A360000}"/>
    <cellStyle name="Standard 18 6 4" xfId="31919" xr:uid="{00000000-0005-0000-0000-00001B360000}"/>
    <cellStyle name="Standard 18 7" xfId="14975" xr:uid="{00000000-0005-0000-0000-00001C360000}"/>
    <cellStyle name="Standard 18 7 2" xfId="48863" xr:uid="{00000000-0005-0000-0000-00001D360000}"/>
    <cellStyle name="Standard 18 8" xfId="37567" xr:uid="{00000000-0005-0000-0000-00001E360000}"/>
    <cellStyle name="Standard 18 9" xfId="26271" xr:uid="{00000000-0005-0000-0000-00001F360000}"/>
    <cellStyle name="Standard 19" xfId="3687" xr:uid="{00000000-0005-0000-0000-000020360000}"/>
    <cellStyle name="Standard 19 10" xfId="26568" xr:uid="{00000000-0005-0000-0000-000021360000}"/>
    <cellStyle name="Standard 19 2" xfId="4308" xr:uid="{00000000-0005-0000-0000-000022360000}"/>
    <cellStyle name="Standard 19 2 2" xfId="4755" xr:uid="{00000000-0005-0000-0000-000023360000}"/>
    <cellStyle name="Standard 19 3" xfId="3975" xr:uid="{00000000-0005-0000-0000-000024360000}"/>
    <cellStyle name="Standard 19 3 2" xfId="7086" xr:uid="{00000000-0005-0000-0000-000025360000}"/>
    <cellStyle name="Standard 19 3 2 2" xfId="12735" xr:uid="{00000000-0005-0000-0000-000026360000}"/>
    <cellStyle name="Standard 19 3 2 2 2" xfId="24031" xr:uid="{00000000-0005-0000-0000-000027360000}"/>
    <cellStyle name="Standard 19 3 2 2 2 2" xfId="57919" xr:uid="{00000000-0005-0000-0000-000028360000}"/>
    <cellStyle name="Standard 19 3 2 2 3" xfId="46623" xr:uid="{00000000-0005-0000-0000-000029360000}"/>
    <cellStyle name="Standard 19 3 2 2 4" xfId="35327" xr:uid="{00000000-0005-0000-0000-00002A360000}"/>
    <cellStyle name="Standard 19 3 2 3" xfId="18383" xr:uid="{00000000-0005-0000-0000-00002B360000}"/>
    <cellStyle name="Standard 19 3 2 3 2" xfId="52271" xr:uid="{00000000-0005-0000-0000-00002C360000}"/>
    <cellStyle name="Standard 19 3 2 4" xfId="40975" xr:uid="{00000000-0005-0000-0000-00002D360000}"/>
    <cellStyle name="Standard 19 3 2 5" xfId="29679" xr:uid="{00000000-0005-0000-0000-00002E360000}"/>
    <cellStyle name="Standard 19 3 3" xfId="9911" xr:uid="{00000000-0005-0000-0000-00002F360000}"/>
    <cellStyle name="Standard 19 3 3 2" xfId="21207" xr:uid="{00000000-0005-0000-0000-000030360000}"/>
    <cellStyle name="Standard 19 3 3 2 2" xfId="55095" xr:uid="{00000000-0005-0000-0000-000031360000}"/>
    <cellStyle name="Standard 19 3 3 3" xfId="43799" xr:uid="{00000000-0005-0000-0000-000032360000}"/>
    <cellStyle name="Standard 19 3 3 4" xfId="32503" xr:uid="{00000000-0005-0000-0000-000033360000}"/>
    <cellStyle name="Standard 19 3 4" xfId="15559" xr:uid="{00000000-0005-0000-0000-000034360000}"/>
    <cellStyle name="Standard 19 3 4 2" xfId="49447" xr:uid="{00000000-0005-0000-0000-000035360000}"/>
    <cellStyle name="Standard 19 3 5" xfId="38151" xr:uid="{00000000-0005-0000-0000-000036360000}"/>
    <cellStyle name="Standard 19 3 6" xfId="26855" xr:uid="{00000000-0005-0000-0000-000037360000}"/>
    <cellStyle name="Standard 19 4" xfId="5033" xr:uid="{00000000-0005-0000-0000-000038360000}"/>
    <cellStyle name="Standard 19 4 2" xfId="7859" xr:uid="{00000000-0005-0000-0000-000039360000}"/>
    <cellStyle name="Standard 19 4 2 2" xfId="13508" xr:uid="{00000000-0005-0000-0000-00003A360000}"/>
    <cellStyle name="Standard 19 4 2 2 2" xfId="24804" xr:uid="{00000000-0005-0000-0000-00003B360000}"/>
    <cellStyle name="Standard 19 4 2 2 2 2" xfId="58692" xr:uid="{00000000-0005-0000-0000-00003C360000}"/>
    <cellStyle name="Standard 19 4 2 2 3" xfId="47396" xr:uid="{00000000-0005-0000-0000-00003D360000}"/>
    <cellStyle name="Standard 19 4 2 2 4" xfId="36100" xr:uid="{00000000-0005-0000-0000-00003E360000}"/>
    <cellStyle name="Standard 19 4 2 3" xfId="19156" xr:uid="{00000000-0005-0000-0000-00003F360000}"/>
    <cellStyle name="Standard 19 4 2 3 2" xfId="53044" xr:uid="{00000000-0005-0000-0000-000040360000}"/>
    <cellStyle name="Standard 19 4 2 4" xfId="41748" xr:uid="{00000000-0005-0000-0000-000041360000}"/>
    <cellStyle name="Standard 19 4 2 5" xfId="30452" xr:uid="{00000000-0005-0000-0000-000042360000}"/>
    <cellStyle name="Standard 19 4 3" xfId="10684" xr:uid="{00000000-0005-0000-0000-000043360000}"/>
    <cellStyle name="Standard 19 4 3 2" xfId="21980" xr:uid="{00000000-0005-0000-0000-000044360000}"/>
    <cellStyle name="Standard 19 4 3 2 2" xfId="55868" xr:uid="{00000000-0005-0000-0000-000045360000}"/>
    <cellStyle name="Standard 19 4 3 3" xfId="44572" xr:uid="{00000000-0005-0000-0000-000046360000}"/>
    <cellStyle name="Standard 19 4 3 4" xfId="33276" xr:uid="{00000000-0005-0000-0000-000047360000}"/>
    <cellStyle name="Standard 19 4 4" xfId="16332" xr:uid="{00000000-0005-0000-0000-000048360000}"/>
    <cellStyle name="Standard 19 4 4 2" xfId="50220" xr:uid="{00000000-0005-0000-0000-000049360000}"/>
    <cellStyle name="Standard 19 4 5" xfId="38924" xr:uid="{00000000-0005-0000-0000-00004A360000}"/>
    <cellStyle name="Standard 19 4 6" xfId="27628" xr:uid="{00000000-0005-0000-0000-00004B360000}"/>
    <cellStyle name="Standard 19 5" xfId="5490" xr:uid="{00000000-0005-0000-0000-00004C360000}"/>
    <cellStyle name="Standard 19 5 2" xfId="8316" xr:uid="{00000000-0005-0000-0000-00004D360000}"/>
    <cellStyle name="Standard 19 5 2 2" xfId="13965" xr:uid="{00000000-0005-0000-0000-00004E360000}"/>
    <cellStyle name="Standard 19 5 2 2 2" xfId="25261" xr:uid="{00000000-0005-0000-0000-00004F360000}"/>
    <cellStyle name="Standard 19 5 2 2 2 2" xfId="59149" xr:uid="{00000000-0005-0000-0000-000050360000}"/>
    <cellStyle name="Standard 19 5 2 2 3" xfId="47853" xr:uid="{00000000-0005-0000-0000-000051360000}"/>
    <cellStyle name="Standard 19 5 2 2 4" xfId="36557" xr:uid="{00000000-0005-0000-0000-000052360000}"/>
    <cellStyle name="Standard 19 5 2 3" xfId="19613" xr:uid="{00000000-0005-0000-0000-000053360000}"/>
    <cellStyle name="Standard 19 5 2 3 2" xfId="53501" xr:uid="{00000000-0005-0000-0000-000054360000}"/>
    <cellStyle name="Standard 19 5 2 4" xfId="42205" xr:uid="{00000000-0005-0000-0000-000055360000}"/>
    <cellStyle name="Standard 19 5 2 5" xfId="30909" xr:uid="{00000000-0005-0000-0000-000056360000}"/>
    <cellStyle name="Standard 19 5 3" xfId="11141" xr:uid="{00000000-0005-0000-0000-000057360000}"/>
    <cellStyle name="Standard 19 5 3 2" xfId="22437" xr:uid="{00000000-0005-0000-0000-000058360000}"/>
    <cellStyle name="Standard 19 5 3 2 2" xfId="56325" xr:uid="{00000000-0005-0000-0000-000059360000}"/>
    <cellStyle name="Standard 19 5 3 3" xfId="45029" xr:uid="{00000000-0005-0000-0000-00005A360000}"/>
    <cellStyle name="Standard 19 5 3 4" xfId="33733" xr:uid="{00000000-0005-0000-0000-00005B360000}"/>
    <cellStyle name="Standard 19 5 4" xfId="16789" xr:uid="{00000000-0005-0000-0000-00005C360000}"/>
    <cellStyle name="Standard 19 5 4 2" xfId="50677" xr:uid="{00000000-0005-0000-0000-00005D360000}"/>
    <cellStyle name="Standard 19 5 5" xfId="39381" xr:uid="{00000000-0005-0000-0000-00005E360000}"/>
    <cellStyle name="Standard 19 5 6" xfId="28085" xr:uid="{00000000-0005-0000-0000-00005F360000}"/>
    <cellStyle name="Standard 19 6" xfId="6799" xr:uid="{00000000-0005-0000-0000-000060360000}"/>
    <cellStyle name="Standard 19 6 2" xfId="12448" xr:uid="{00000000-0005-0000-0000-000061360000}"/>
    <cellStyle name="Standard 19 6 2 2" xfId="23744" xr:uid="{00000000-0005-0000-0000-000062360000}"/>
    <cellStyle name="Standard 19 6 2 2 2" xfId="57632" xr:uid="{00000000-0005-0000-0000-000063360000}"/>
    <cellStyle name="Standard 19 6 2 3" xfId="46336" xr:uid="{00000000-0005-0000-0000-000064360000}"/>
    <cellStyle name="Standard 19 6 2 4" xfId="35040" xr:uid="{00000000-0005-0000-0000-000065360000}"/>
    <cellStyle name="Standard 19 6 3" xfId="18096" xr:uid="{00000000-0005-0000-0000-000066360000}"/>
    <cellStyle name="Standard 19 6 3 2" xfId="51984" xr:uid="{00000000-0005-0000-0000-000067360000}"/>
    <cellStyle name="Standard 19 6 4" xfId="40688" xr:uid="{00000000-0005-0000-0000-000068360000}"/>
    <cellStyle name="Standard 19 6 5" xfId="29392" xr:uid="{00000000-0005-0000-0000-000069360000}"/>
    <cellStyle name="Standard 19 7" xfId="9624" xr:uid="{00000000-0005-0000-0000-00006A360000}"/>
    <cellStyle name="Standard 19 7 2" xfId="20920" xr:uid="{00000000-0005-0000-0000-00006B360000}"/>
    <cellStyle name="Standard 19 7 2 2" xfId="54808" xr:uid="{00000000-0005-0000-0000-00006C360000}"/>
    <cellStyle name="Standard 19 7 3" xfId="43512" xr:uid="{00000000-0005-0000-0000-00006D360000}"/>
    <cellStyle name="Standard 19 7 4" xfId="32216" xr:uid="{00000000-0005-0000-0000-00006E360000}"/>
    <cellStyle name="Standard 19 8" xfId="15272" xr:uid="{00000000-0005-0000-0000-00006F360000}"/>
    <cellStyle name="Standard 19 8 2" xfId="49160" xr:uid="{00000000-0005-0000-0000-000070360000}"/>
    <cellStyle name="Standard 19 9" xfId="37864" xr:uid="{00000000-0005-0000-0000-000071360000}"/>
    <cellStyle name="Standard 2" xfId="59" xr:uid="{00000000-0005-0000-0000-000072360000}"/>
    <cellStyle name="Standard 2 2" xfId="104" xr:uid="{00000000-0005-0000-0000-000073360000}"/>
    <cellStyle name="Standard 2 2 2" xfId="215" xr:uid="{00000000-0005-0000-0000-000074360000}"/>
    <cellStyle name="Standard 2 2 3" xfId="4311" xr:uid="{00000000-0005-0000-0000-000075360000}"/>
    <cellStyle name="Standard 2 2 4" xfId="4310" xr:uid="{00000000-0005-0000-0000-000076360000}"/>
    <cellStyle name="Standard 2 2_Daten" xfId="4312" xr:uid="{00000000-0005-0000-0000-000077360000}"/>
    <cellStyle name="Standard 2 3" xfId="105" xr:uid="{00000000-0005-0000-0000-000078360000}"/>
    <cellStyle name="Standard 2 3 2" xfId="1537" xr:uid="{00000000-0005-0000-0000-000079360000}"/>
    <cellStyle name="Standard 2 3 2 2" xfId="3453" xr:uid="{00000000-0005-0000-0000-00007A360000}"/>
    <cellStyle name="Standard 2 3 2 2 2" xfId="3752" xr:uid="{00000000-0005-0000-0000-00007B360000}"/>
    <cellStyle name="Standard 2 3 2 2 2 2" xfId="6863" xr:uid="{00000000-0005-0000-0000-00007C360000}"/>
    <cellStyle name="Standard 2 3 2 2 2 2 2" xfId="12512" xr:uid="{00000000-0005-0000-0000-00007D360000}"/>
    <cellStyle name="Standard 2 3 2 2 2 2 2 2" xfId="23808" xr:uid="{00000000-0005-0000-0000-00007E360000}"/>
    <cellStyle name="Standard 2 3 2 2 2 2 2 2 2" xfId="57696" xr:uid="{00000000-0005-0000-0000-00007F360000}"/>
    <cellStyle name="Standard 2 3 2 2 2 2 2 3" xfId="46400" xr:uid="{00000000-0005-0000-0000-000080360000}"/>
    <cellStyle name="Standard 2 3 2 2 2 2 2 4" xfId="35104" xr:uid="{00000000-0005-0000-0000-000081360000}"/>
    <cellStyle name="Standard 2 3 2 2 2 2 3" xfId="18160" xr:uid="{00000000-0005-0000-0000-000082360000}"/>
    <cellStyle name="Standard 2 3 2 2 2 2 3 2" xfId="52048" xr:uid="{00000000-0005-0000-0000-000083360000}"/>
    <cellStyle name="Standard 2 3 2 2 2 2 4" xfId="40752" xr:uid="{00000000-0005-0000-0000-000084360000}"/>
    <cellStyle name="Standard 2 3 2 2 2 2 5" xfId="29456" xr:uid="{00000000-0005-0000-0000-000085360000}"/>
    <cellStyle name="Standard 2 3 2 2 2 3" xfId="9688" xr:uid="{00000000-0005-0000-0000-000086360000}"/>
    <cellStyle name="Standard 2 3 2 2 2 3 2" xfId="20984" xr:uid="{00000000-0005-0000-0000-000087360000}"/>
    <cellStyle name="Standard 2 3 2 2 2 3 2 2" xfId="54872" xr:uid="{00000000-0005-0000-0000-000088360000}"/>
    <cellStyle name="Standard 2 3 2 2 2 3 3" xfId="43576" xr:uid="{00000000-0005-0000-0000-000089360000}"/>
    <cellStyle name="Standard 2 3 2 2 2 3 4" xfId="32280" xr:uid="{00000000-0005-0000-0000-00008A360000}"/>
    <cellStyle name="Standard 2 3 2 2 2 4" xfId="15336" xr:uid="{00000000-0005-0000-0000-00008B360000}"/>
    <cellStyle name="Standard 2 3 2 2 2 4 2" xfId="49224" xr:uid="{00000000-0005-0000-0000-00008C360000}"/>
    <cellStyle name="Standard 2 3 2 2 2 5" xfId="37928" xr:uid="{00000000-0005-0000-0000-00008D360000}"/>
    <cellStyle name="Standard 2 3 2 2 2 6" xfId="26632" xr:uid="{00000000-0005-0000-0000-00008E360000}"/>
    <cellStyle name="Standard 2 3 2 2 3" xfId="4810" xr:uid="{00000000-0005-0000-0000-00008F360000}"/>
    <cellStyle name="Standard 2 3 2 2 3 2" xfId="7636" xr:uid="{00000000-0005-0000-0000-000090360000}"/>
    <cellStyle name="Standard 2 3 2 2 3 2 2" xfId="13285" xr:uid="{00000000-0005-0000-0000-000091360000}"/>
    <cellStyle name="Standard 2 3 2 2 3 2 2 2" xfId="24581" xr:uid="{00000000-0005-0000-0000-000092360000}"/>
    <cellStyle name="Standard 2 3 2 2 3 2 2 2 2" xfId="58469" xr:uid="{00000000-0005-0000-0000-000093360000}"/>
    <cellStyle name="Standard 2 3 2 2 3 2 2 3" xfId="47173" xr:uid="{00000000-0005-0000-0000-000094360000}"/>
    <cellStyle name="Standard 2 3 2 2 3 2 2 4" xfId="35877" xr:uid="{00000000-0005-0000-0000-000095360000}"/>
    <cellStyle name="Standard 2 3 2 2 3 2 3" xfId="18933" xr:uid="{00000000-0005-0000-0000-000096360000}"/>
    <cellStyle name="Standard 2 3 2 2 3 2 3 2" xfId="52821" xr:uid="{00000000-0005-0000-0000-000097360000}"/>
    <cellStyle name="Standard 2 3 2 2 3 2 4" xfId="41525" xr:uid="{00000000-0005-0000-0000-000098360000}"/>
    <cellStyle name="Standard 2 3 2 2 3 2 5" xfId="30229" xr:uid="{00000000-0005-0000-0000-000099360000}"/>
    <cellStyle name="Standard 2 3 2 2 3 3" xfId="10461" xr:uid="{00000000-0005-0000-0000-00009A360000}"/>
    <cellStyle name="Standard 2 3 2 2 3 3 2" xfId="21757" xr:uid="{00000000-0005-0000-0000-00009B360000}"/>
    <cellStyle name="Standard 2 3 2 2 3 3 2 2" xfId="55645" xr:uid="{00000000-0005-0000-0000-00009C360000}"/>
    <cellStyle name="Standard 2 3 2 2 3 3 3" xfId="44349" xr:uid="{00000000-0005-0000-0000-00009D360000}"/>
    <cellStyle name="Standard 2 3 2 2 3 3 4" xfId="33053" xr:uid="{00000000-0005-0000-0000-00009E360000}"/>
    <cellStyle name="Standard 2 3 2 2 3 4" xfId="16109" xr:uid="{00000000-0005-0000-0000-00009F360000}"/>
    <cellStyle name="Standard 2 3 2 2 3 4 2" xfId="49997" xr:uid="{00000000-0005-0000-0000-0000A0360000}"/>
    <cellStyle name="Standard 2 3 2 2 3 5" xfId="38701" xr:uid="{00000000-0005-0000-0000-0000A1360000}"/>
    <cellStyle name="Standard 2 3 2 2 3 6" xfId="27405" xr:uid="{00000000-0005-0000-0000-0000A2360000}"/>
    <cellStyle name="Standard 2 3 2 2 4" xfId="6568" xr:uid="{00000000-0005-0000-0000-0000A3360000}"/>
    <cellStyle name="Standard 2 3 2 2 4 2" xfId="12217" xr:uid="{00000000-0005-0000-0000-0000A4360000}"/>
    <cellStyle name="Standard 2 3 2 2 4 2 2" xfId="23513" xr:uid="{00000000-0005-0000-0000-0000A5360000}"/>
    <cellStyle name="Standard 2 3 2 2 4 2 2 2" xfId="57401" xr:uid="{00000000-0005-0000-0000-0000A6360000}"/>
    <cellStyle name="Standard 2 3 2 2 4 2 3" xfId="46105" xr:uid="{00000000-0005-0000-0000-0000A7360000}"/>
    <cellStyle name="Standard 2 3 2 2 4 2 4" xfId="34809" xr:uid="{00000000-0005-0000-0000-0000A8360000}"/>
    <cellStyle name="Standard 2 3 2 2 4 3" xfId="17865" xr:uid="{00000000-0005-0000-0000-0000A9360000}"/>
    <cellStyle name="Standard 2 3 2 2 4 3 2" xfId="51753" xr:uid="{00000000-0005-0000-0000-0000AA360000}"/>
    <cellStyle name="Standard 2 3 2 2 4 4" xfId="40457" xr:uid="{00000000-0005-0000-0000-0000AB360000}"/>
    <cellStyle name="Standard 2 3 2 2 4 5" xfId="29161" xr:uid="{00000000-0005-0000-0000-0000AC360000}"/>
    <cellStyle name="Standard 2 3 2 2 5" xfId="9393" xr:uid="{00000000-0005-0000-0000-0000AD360000}"/>
    <cellStyle name="Standard 2 3 2 2 5 2" xfId="20689" xr:uid="{00000000-0005-0000-0000-0000AE360000}"/>
    <cellStyle name="Standard 2 3 2 2 5 2 2" xfId="54577" xr:uid="{00000000-0005-0000-0000-0000AF360000}"/>
    <cellStyle name="Standard 2 3 2 2 5 3" xfId="43281" xr:uid="{00000000-0005-0000-0000-0000B0360000}"/>
    <cellStyle name="Standard 2 3 2 2 5 4" xfId="31985" xr:uid="{00000000-0005-0000-0000-0000B1360000}"/>
    <cellStyle name="Standard 2 3 2 2 6" xfId="15041" xr:uid="{00000000-0005-0000-0000-0000B2360000}"/>
    <cellStyle name="Standard 2 3 2 2 6 2" xfId="48929" xr:uid="{00000000-0005-0000-0000-0000B3360000}"/>
    <cellStyle name="Standard 2 3 2 2 7" xfId="37633" xr:uid="{00000000-0005-0000-0000-0000B4360000}"/>
    <cellStyle name="Standard 2 3 2 2 8" xfId="26337" xr:uid="{00000000-0005-0000-0000-0000B5360000}"/>
    <cellStyle name="Standard 2 3 2 3" xfId="4313" xr:uid="{00000000-0005-0000-0000-0000B6360000}"/>
    <cellStyle name="Standard 2 3 2 4" xfId="3701" xr:uid="{00000000-0005-0000-0000-0000B7360000}"/>
    <cellStyle name="Standard 2 3 2 4 2" xfId="6812" xr:uid="{00000000-0005-0000-0000-0000B8360000}"/>
    <cellStyle name="Standard 2 3 2 4 2 2" xfId="12461" xr:uid="{00000000-0005-0000-0000-0000B9360000}"/>
    <cellStyle name="Standard 2 3 2 4 2 2 2" xfId="23757" xr:uid="{00000000-0005-0000-0000-0000BA360000}"/>
    <cellStyle name="Standard 2 3 2 4 2 2 2 2" xfId="57645" xr:uid="{00000000-0005-0000-0000-0000BB360000}"/>
    <cellStyle name="Standard 2 3 2 4 2 2 3" xfId="46349" xr:uid="{00000000-0005-0000-0000-0000BC360000}"/>
    <cellStyle name="Standard 2 3 2 4 2 2 4" xfId="35053" xr:uid="{00000000-0005-0000-0000-0000BD360000}"/>
    <cellStyle name="Standard 2 3 2 4 2 3" xfId="18109" xr:uid="{00000000-0005-0000-0000-0000BE360000}"/>
    <cellStyle name="Standard 2 3 2 4 2 3 2" xfId="51997" xr:uid="{00000000-0005-0000-0000-0000BF360000}"/>
    <cellStyle name="Standard 2 3 2 4 2 4" xfId="40701" xr:uid="{00000000-0005-0000-0000-0000C0360000}"/>
    <cellStyle name="Standard 2 3 2 4 2 5" xfId="29405" xr:uid="{00000000-0005-0000-0000-0000C1360000}"/>
    <cellStyle name="Standard 2 3 2 4 3" xfId="9637" xr:uid="{00000000-0005-0000-0000-0000C2360000}"/>
    <cellStyle name="Standard 2 3 2 4 3 2" xfId="20933" xr:uid="{00000000-0005-0000-0000-0000C3360000}"/>
    <cellStyle name="Standard 2 3 2 4 3 2 2" xfId="54821" xr:uid="{00000000-0005-0000-0000-0000C4360000}"/>
    <cellStyle name="Standard 2 3 2 4 3 3" xfId="43525" xr:uid="{00000000-0005-0000-0000-0000C5360000}"/>
    <cellStyle name="Standard 2 3 2 4 3 4" xfId="32229" xr:uid="{00000000-0005-0000-0000-0000C6360000}"/>
    <cellStyle name="Standard 2 3 2 4 4" xfId="15285" xr:uid="{00000000-0005-0000-0000-0000C7360000}"/>
    <cellStyle name="Standard 2 3 2 4 4 2" xfId="49173" xr:uid="{00000000-0005-0000-0000-0000C8360000}"/>
    <cellStyle name="Standard 2 3 2 4 5" xfId="37877" xr:uid="{00000000-0005-0000-0000-0000C9360000}"/>
    <cellStyle name="Standard 2 3 2 4 6" xfId="26581" xr:uid="{00000000-0005-0000-0000-0000CA360000}"/>
    <cellStyle name="Standard 2 3 2 5" xfId="4759" xr:uid="{00000000-0005-0000-0000-0000CB360000}"/>
    <cellStyle name="Standard 2 3 2 5 2" xfId="7585" xr:uid="{00000000-0005-0000-0000-0000CC360000}"/>
    <cellStyle name="Standard 2 3 2 5 2 2" xfId="13234" xr:uid="{00000000-0005-0000-0000-0000CD360000}"/>
    <cellStyle name="Standard 2 3 2 5 2 2 2" xfId="24530" xr:uid="{00000000-0005-0000-0000-0000CE360000}"/>
    <cellStyle name="Standard 2 3 2 5 2 2 2 2" xfId="58418" xr:uid="{00000000-0005-0000-0000-0000CF360000}"/>
    <cellStyle name="Standard 2 3 2 5 2 2 3" xfId="47122" xr:uid="{00000000-0005-0000-0000-0000D0360000}"/>
    <cellStyle name="Standard 2 3 2 5 2 2 4" xfId="35826" xr:uid="{00000000-0005-0000-0000-0000D1360000}"/>
    <cellStyle name="Standard 2 3 2 5 2 3" xfId="18882" xr:uid="{00000000-0005-0000-0000-0000D2360000}"/>
    <cellStyle name="Standard 2 3 2 5 2 3 2" xfId="52770" xr:uid="{00000000-0005-0000-0000-0000D3360000}"/>
    <cellStyle name="Standard 2 3 2 5 2 4" xfId="41474" xr:uid="{00000000-0005-0000-0000-0000D4360000}"/>
    <cellStyle name="Standard 2 3 2 5 2 5" xfId="30178" xr:uid="{00000000-0005-0000-0000-0000D5360000}"/>
    <cellStyle name="Standard 2 3 2 5 3" xfId="10410" xr:uid="{00000000-0005-0000-0000-0000D6360000}"/>
    <cellStyle name="Standard 2 3 2 5 3 2" xfId="21706" xr:uid="{00000000-0005-0000-0000-0000D7360000}"/>
    <cellStyle name="Standard 2 3 2 5 3 2 2" xfId="55594" xr:uid="{00000000-0005-0000-0000-0000D8360000}"/>
    <cellStyle name="Standard 2 3 2 5 3 3" xfId="44298" xr:uid="{00000000-0005-0000-0000-0000D9360000}"/>
    <cellStyle name="Standard 2 3 2 5 3 4" xfId="33002" xr:uid="{00000000-0005-0000-0000-0000DA360000}"/>
    <cellStyle name="Standard 2 3 2 5 4" xfId="16058" xr:uid="{00000000-0005-0000-0000-0000DB360000}"/>
    <cellStyle name="Standard 2 3 2 5 4 2" xfId="49946" xr:uid="{00000000-0005-0000-0000-0000DC360000}"/>
    <cellStyle name="Standard 2 3 2 5 5" xfId="38650" xr:uid="{00000000-0005-0000-0000-0000DD360000}"/>
    <cellStyle name="Standard 2 3 2 5 6" xfId="27354" xr:uid="{00000000-0005-0000-0000-0000DE360000}"/>
    <cellStyle name="Standard 2 3 2 6" xfId="3378" xr:uid="{00000000-0005-0000-0000-0000DF360000}"/>
    <cellStyle name="Standard 2 3 2 6 2" xfId="6500" xr:uid="{00000000-0005-0000-0000-0000E0360000}"/>
    <cellStyle name="Standard 2 3 2 6 2 2" xfId="12149" xr:uid="{00000000-0005-0000-0000-0000E1360000}"/>
    <cellStyle name="Standard 2 3 2 6 2 2 2" xfId="23445" xr:uid="{00000000-0005-0000-0000-0000E2360000}"/>
    <cellStyle name="Standard 2 3 2 6 2 2 2 2" xfId="57333" xr:uid="{00000000-0005-0000-0000-0000E3360000}"/>
    <cellStyle name="Standard 2 3 2 6 2 2 3" xfId="46037" xr:uid="{00000000-0005-0000-0000-0000E4360000}"/>
    <cellStyle name="Standard 2 3 2 6 2 2 4" xfId="34741" xr:uid="{00000000-0005-0000-0000-0000E5360000}"/>
    <cellStyle name="Standard 2 3 2 6 2 3" xfId="17797" xr:uid="{00000000-0005-0000-0000-0000E6360000}"/>
    <cellStyle name="Standard 2 3 2 6 2 3 2" xfId="51685" xr:uid="{00000000-0005-0000-0000-0000E7360000}"/>
    <cellStyle name="Standard 2 3 2 6 2 4" xfId="40389" xr:uid="{00000000-0005-0000-0000-0000E8360000}"/>
    <cellStyle name="Standard 2 3 2 6 2 5" xfId="29093" xr:uid="{00000000-0005-0000-0000-0000E9360000}"/>
    <cellStyle name="Standard 2 3 2 6 3" xfId="9325" xr:uid="{00000000-0005-0000-0000-0000EA360000}"/>
    <cellStyle name="Standard 2 3 2 6 3 2" xfId="20621" xr:uid="{00000000-0005-0000-0000-0000EB360000}"/>
    <cellStyle name="Standard 2 3 2 6 3 2 2" xfId="54509" xr:uid="{00000000-0005-0000-0000-0000EC360000}"/>
    <cellStyle name="Standard 2 3 2 6 3 3" xfId="43213" xr:uid="{00000000-0005-0000-0000-0000ED360000}"/>
    <cellStyle name="Standard 2 3 2 6 3 4" xfId="31917" xr:uid="{00000000-0005-0000-0000-0000EE360000}"/>
    <cellStyle name="Standard 2 3 2 6 4" xfId="14973" xr:uid="{00000000-0005-0000-0000-0000EF360000}"/>
    <cellStyle name="Standard 2 3 2 6 4 2" xfId="48861" xr:uid="{00000000-0005-0000-0000-0000F0360000}"/>
    <cellStyle name="Standard 2 3 2 6 5" xfId="37565" xr:uid="{00000000-0005-0000-0000-0000F1360000}"/>
    <cellStyle name="Standard 2 3 2 6 6" xfId="26269" xr:uid="{00000000-0005-0000-0000-0000F2360000}"/>
    <cellStyle name="Standard 2 3 3" xfId="3392" xr:uid="{00000000-0005-0000-0000-0000F3360000}"/>
    <cellStyle name="Standard 2 3 4" xfId="3452" xr:uid="{00000000-0005-0000-0000-0000F4360000}"/>
    <cellStyle name="Standard 2 3 4 2" xfId="3751" xr:uid="{00000000-0005-0000-0000-0000F5360000}"/>
    <cellStyle name="Standard 2 3 4 2 2" xfId="6862" xr:uid="{00000000-0005-0000-0000-0000F6360000}"/>
    <cellStyle name="Standard 2 3 4 2 2 2" xfId="12511" xr:uid="{00000000-0005-0000-0000-0000F7360000}"/>
    <cellStyle name="Standard 2 3 4 2 2 2 2" xfId="23807" xr:uid="{00000000-0005-0000-0000-0000F8360000}"/>
    <cellStyle name="Standard 2 3 4 2 2 2 2 2" xfId="57695" xr:uid="{00000000-0005-0000-0000-0000F9360000}"/>
    <cellStyle name="Standard 2 3 4 2 2 2 3" xfId="46399" xr:uid="{00000000-0005-0000-0000-0000FA360000}"/>
    <cellStyle name="Standard 2 3 4 2 2 2 4" xfId="35103" xr:uid="{00000000-0005-0000-0000-0000FB360000}"/>
    <cellStyle name="Standard 2 3 4 2 2 3" xfId="18159" xr:uid="{00000000-0005-0000-0000-0000FC360000}"/>
    <cellStyle name="Standard 2 3 4 2 2 3 2" xfId="52047" xr:uid="{00000000-0005-0000-0000-0000FD360000}"/>
    <cellStyle name="Standard 2 3 4 2 2 4" xfId="40751" xr:uid="{00000000-0005-0000-0000-0000FE360000}"/>
    <cellStyle name="Standard 2 3 4 2 2 5" xfId="29455" xr:uid="{00000000-0005-0000-0000-0000FF360000}"/>
    <cellStyle name="Standard 2 3 4 2 3" xfId="9687" xr:uid="{00000000-0005-0000-0000-000000370000}"/>
    <cellStyle name="Standard 2 3 4 2 3 2" xfId="20983" xr:uid="{00000000-0005-0000-0000-000001370000}"/>
    <cellStyle name="Standard 2 3 4 2 3 2 2" xfId="54871" xr:uid="{00000000-0005-0000-0000-000002370000}"/>
    <cellStyle name="Standard 2 3 4 2 3 3" xfId="43575" xr:uid="{00000000-0005-0000-0000-000003370000}"/>
    <cellStyle name="Standard 2 3 4 2 3 4" xfId="32279" xr:uid="{00000000-0005-0000-0000-000004370000}"/>
    <cellStyle name="Standard 2 3 4 2 4" xfId="15335" xr:uid="{00000000-0005-0000-0000-000005370000}"/>
    <cellStyle name="Standard 2 3 4 2 4 2" xfId="49223" xr:uid="{00000000-0005-0000-0000-000006370000}"/>
    <cellStyle name="Standard 2 3 4 2 5" xfId="37927" xr:uid="{00000000-0005-0000-0000-000007370000}"/>
    <cellStyle name="Standard 2 3 4 2 6" xfId="26631" xr:uid="{00000000-0005-0000-0000-000008370000}"/>
    <cellStyle name="Standard 2 3 4 3" xfId="4809" xr:uid="{00000000-0005-0000-0000-000009370000}"/>
    <cellStyle name="Standard 2 3 4 3 2" xfId="7635" xr:uid="{00000000-0005-0000-0000-00000A370000}"/>
    <cellStyle name="Standard 2 3 4 3 2 2" xfId="13284" xr:uid="{00000000-0005-0000-0000-00000B370000}"/>
    <cellStyle name="Standard 2 3 4 3 2 2 2" xfId="24580" xr:uid="{00000000-0005-0000-0000-00000C370000}"/>
    <cellStyle name="Standard 2 3 4 3 2 2 2 2" xfId="58468" xr:uid="{00000000-0005-0000-0000-00000D370000}"/>
    <cellStyle name="Standard 2 3 4 3 2 2 3" xfId="47172" xr:uid="{00000000-0005-0000-0000-00000E370000}"/>
    <cellStyle name="Standard 2 3 4 3 2 2 4" xfId="35876" xr:uid="{00000000-0005-0000-0000-00000F370000}"/>
    <cellStyle name="Standard 2 3 4 3 2 3" xfId="18932" xr:uid="{00000000-0005-0000-0000-000010370000}"/>
    <cellStyle name="Standard 2 3 4 3 2 3 2" xfId="52820" xr:uid="{00000000-0005-0000-0000-000011370000}"/>
    <cellStyle name="Standard 2 3 4 3 2 4" xfId="41524" xr:uid="{00000000-0005-0000-0000-000012370000}"/>
    <cellStyle name="Standard 2 3 4 3 2 5" xfId="30228" xr:uid="{00000000-0005-0000-0000-000013370000}"/>
    <cellStyle name="Standard 2 3 4 3 3" xfId="10460" xr:uid="{00000000-0005-0000-0000-000014370000}"/>
    <cellStyle name="Standard 2 3 4 3 3 2" xfId="21756" xr:uid="{00000000-0005-0000-0000-000015370000}"/>
    <cellStyle name="Standard 2 3 4 3 3 2 2" xfId="55644" xr:uid="{00000000-0005-0000-0000-000016370000}"/>
    <cellStyle name="Standard 2 3 4 3 3 3" xfId="44348" xr:uid="{00000000-0005-0000-0000-000017370000}"/>
    <cellStyle name="Standard 2 3 4 3 3 4" xfId="33052" xr:uid="{00000000-0005-0000-0000-000018370000}"/>
    <cellStyle name="Standard 2 3 4 3 4" xfId="16108" xr:uid="{00000000-0005-0000-0000-000019370000}"/>
    <cellStyle name="Standard 2 3 4 3 4 2" xfId="49996" xr:uid="{00000000-0005-0000-0000-00001A370000}"/>
    <cellStyle name="Standard 2 3 4 3 5" xfId="38700" xr:uid="{00000000-0005-0000-0000-00001B370000}"/>
    <cellStyle name="Standard 2 3 4 3 6" xfId="27404" xr:uid="{00000000-0005-0000-0000-00001C370000}"/>
    <cellStyle name="Standard 2 3 4 4" xfId="6567" xr:uid="{00000000-0005-0000-0000-00001D370000}"/>
    <cellStyle name="Standard 2 3 4 4 2" xfId="12216" xr:uid="{00000000-0005-0000-0000-00001E370000}"/>
    <cellStyle name="Standard 2 3 4 4 2 2" xfId="23512" xr:uid="{00000000-0005-0000-0000-00001F370000}"/>
    <cellStyle name="Standard 2 3 4 4 2 2 2" xfId="57400" xr:uid="{00000000-0005-0000-0000-000020370000}"/>
    <cellStyle name="Standard 2 3 4 4 2 3" xfId="46104" xr:uid="{00000000-0005-0000-0000-000021370000}"/>
    <cellStyle name="Standard 2 3 4 4 2 4" xfId="34808" xr:uid="{00000000-0005-0000-0000-000022370000}"/>
    <cellStyle name="Standard 2 3 4 4 3" xfId="17864" xr:uid="{00000000-0005-0000-0000-000023370000}"/>
    <cellStyle name="Standard 2 3 4 4 3 2" xfId="51752" xr:uid="{00000000-0005-0000-0000-000024370000}"/>
    <cellStyle name="Standard 2 3 4 4 4" xfId="40456" xr:uid="{00000000-0005-0000-0000-000025370000}"/>
    <cellStyle name="Standard 2 3 4 4 5" xfId="29160" xr:uid="{00000000-0005-0000-0000-000026370000}"/>
    <cellStyle name="Standard 2 3 4 5" xfId="9392" xr:uid="{00000000-0005-0000-0000-000027370000}"/>
    <cellStyle name="Standard 2 3 4 5 2" xfId="20688" xr:uid="{00000000-0005-0000-0000-000028370000}"/>
    <cellStyle name="Standard 2 3 4 5 2 2" xfId="54576" xr:uid="{00000000-0005-0000-0000-000029370000}"/>
    <cellStyle name="Standard 2 3 4 5 3" xfId="43280" xr:uid="{00000000-0005-0000-0000-00002A370000}"/>
    <cellStyle name="Standard 2 3 4 5 4" xfId="31984" xr:uid="{00000000-0005-0000-0000-00002B370000}"/>
    <cellStyle name="Standard 2 3 4 6" xfId="15040" xr:uid="{00000000-0005-0000-0000-00002C370000}"/>
    <cellStyle name="Standard 2 3 4 6 2" xfId="48928" xr:uid="{00000000-0005-0000-0000-00002D370000}"/>
    <cellStyle name="Standard 2 3 4 7" xfId="37632" xr:uid="{00000000-0005-0000-0000-00002E370000}"/>
    <cellStyle name="Standard 2 3 4 8" xfId="26336" xr:uid="{00000000-0005-0000-0000-00002F370000}"/>
    <cellStyle name="Standard 2 3 5" xfId="3700" xr:uid="{00000000-0005-0000-0000-000030370000}"/>
    <cellStyle name="Standard 2 3 5 2" xfId="6811" xr:uid="{00000000-0005-0000-0000-000031370000}"/>
    <cellStyle name="Standard 2 3 5 2 2" xfId="12460" xr:uid="{00000000-0005-0000-0000-000032370000}"/>
    <cellStyle name="Standard 2 3 5 2 2 2" xfId="23756" xr:uid="{00000000-0005-0000-0000-000033370000}"/>
    <cellStyle name="Standard 2 3 5 2 2 2 2" xfId="57644" xr:uid="{00000000-0005-0000-0000-000034370000}"/>
    <cellStyle name="Standard 2 3 5 2 2 3" xfId="46348" xr:uid="{00000000-0005-0000-0000-000035370000}"/>
    <cellStyle name="Standard 2 3 5 2 2 4" xfId="35052" xr:uid="{00000000-0005-0000-0000-000036370000}"/>
    <cellStyle name="Standard 2 3 5 2 3" xfId="18108" xr:uid="{00000000-0005-0000-0000-000037370000}"/>
    <cellStyle name="Standard 2 3 5 2 3 2" xfId="51996" xr:uid="{00000000-0005-0000-0000-000038370000}"/>
    <cellStyle name="Standard 2 3 5 2 4" xfId="40700" xr:uid="{00000000-0005-0000-0000-000039370000}"/>
    <cellStyle name="Standard 2 3 5 2 5" xfId="29404" xr:uid="{00000000-0005-0000-0000-00003A370000}"/>
    <cellStyle name="Standard 2 3 5 3" xfId="9636" xr:uid="{00000000-0005-0000-0000-00003B370000}"/>
    <cellStyle name="Standard 2 3 5 3 2" xfId="20932" xr:uid="{00000000-0005-0000-0000-00003C370000}"/>
    <cellStyle name="Standard 2 3 5 3 2 2" xfId="54820" xr:uid="{00000000-0005-0000-0000-00003D370000}"/>
    <cellStyle name="Standard 2 3 5 3 3" xfId="43524" xr:uid="{00000000-0005-0000-0000-00003E370000}"/>
    <cellStyle name="Standard 2 3 5 3 4" xfId="32228" xr:uid="{00000000-0005-0000-0000-00003F370000}"/>
    <cellStyle name="Standard 2 3 5 4" xfId="15284" xr:uid="{00000000-0005-0000-0000-000040370000}"/>
    <cellStyle name="Standard 2 3 5 4 2" xfId="49172" xr:uid="{00000000-0005-0000-0000-000041370000}"/>
    <cellStyle name="Standard 2 3 5 5" xfId="37876" xr:uid="{00000000-0005-0000-0000-000042370000}"/>
    <cellStyle name="Standard 2 3 5 6" xfId="26580" xr:uid="{00000000-0005-0000-0000-000043370000}"/>
    <cellStyle name="Standard 2 3 6" xfId="4758" xr:uid="{00000000-0005-0000-0000-000044370000}"/>
    <cellStyle name="Standard 2 3 6 2" xfId="7584" xr:uid="{00000000-0005-0000-0000-000045370000}"/>
    <cellStyle name="Standard 2 3 6 2 2" xfId="13233" xr:uid="{00000000-0005-0000-0000-000046370000}"/>
    <cellStyle name="Standard 2 3 6 2 2 2" xfId="24529" xr:uid="{00000000-0005-0000-0000-000047370000}"/>
    <cellStyle name="Standard 2 3 6 2 2 2 2" xfId="58417" xr:uid="{00000000-0005-0000-0000-000048370000}"/>
    <cellStyle name="Standard 2 3 6 2 2 3" xfId="47121" xr:uid="{00000000-0005-0000-0000-000049370000}"/>
    <cellStyle name="Standard 2 3 6 2 2 4" xfId="35825" xr:uid="{00000000-0005-0000-0000-00004A370000}"/>
    <cellStyle name="Standard 2 3 6 2 3" xfId="18881" xr:uid="{00000000-0005-0000-0000-00004B370000}"/>
    <cellStyle name="Standard 2 3 6 2 3 2" xfId="52769" xr:uid="{00000000-0005-0000-0000-00004C370000}"/>
    <cellStyle name="Standard 2 3 6 2 4" xfId="41473" xr:uid="{00000000-0005-0000-0000-00004D370000}"/>
    <cellStyle name="Standard 2 3 6 2 5" xfId="30177" xr:uid="{00000000-0005-0000-0000-00004E370000}"/>
    <cellStyle name="Standard 2 3 6 3" xfId="10409" xr:uid="{00000000-0005-0000-0000-00004F370000}"/>
    <cellStyle name="Standard 2 3 6 3 2" xfId="21705" xr:uid="{00000000-0005-0000-0000-000050370000}"/>
    <cellStyle name="Standard 2 3 6 3 2 2" xfId="55593" xr:uid="{00000000-0005-0000-0000-000051370000}"/>
    <cellStyle name="Standard 2 3 6 3 3" xfId="44297" xr:uid="{00000000-0005-0000-0000-000052370000}"/>
    <cellStyle name="Standard 2 3 6 3 4" xfId="33001" xr:uid="{00000000-0005-0000-0000-000053370000}"/>
    <cellStyle name="Standard 2 3 6 4" xfId="16057" xr:uid="{00000000-0005-0000-0000-000054370000}"/>
    <cellStyle name="Standard 2 3 6 4 2" xfId="49945" xr:uid="{00000000-0005-0000-0000-000055370000}"/>
    <cellStyle name="Standard 2 3 6 5" xfId="38649" xr:uid="{00000000-0005-0000-0000-000056370000}"/>
    <cellStyle name="Standard 2 3 6 6" xfId="27353" xr:uid="{00000000-0005-0000-0000-000057370000}"/>
    <cellStyle name="Standard 2 3 7" xfId="3375" xr:uid="{00000000-0005-0000-0000-000058370000}"/>
    <cellStyle name="Standard 2 3 7 2" xfId="6499" xr:uid="{00000000-0005-0000-0000-000059370000}"/>
    <cellStyle name="Standard 2 3 7 2 2" xfId="12148" xr:uid="{00000000-0005-0000-0000-00005A370000}"/>
    <cellStyle name="Standard 2 3 7 2 2 2" xfId="23444" xr:uid="{00000000-0005-0000-0000-00005B370000}"/>
    <cellStyle name="Standard 2 3 7 2 2 2 2" xfId="57332" xr:uid="{00000000-0005-0000-0000-00005C370000}"/>
    <cellStyle name="Standard 2 3 7 2 2 3" xfId="46036" xr:uid="{00000000-0005-0000-0000-00005D370000}"/>
    <cellStyle name="Standard 2 3 7 2 2 4" xfId="34740" xr:uid="{00000000-0005-0000-0000-00005E370000}"/>
    <cellStyle name="Standard 2 3 7 2 3" xfId="17796" xr:uid="{00000000-0005-0000-0000-00005F370000}"/>
    <cellStyle name="Standard 2 3 7 2 3 2" xfId="51684" xr:uid="{00000000-0005-0000-0000-000060370000}"/>
    <cellStyle name="Standard 2 3 7 2 4" xfId="40388" xr:uid="{00000000-0005-0000-0000-000061370000}"/>
    <cellStyle name="Standard 2 3 7 2 5" xfId="29092" xr:uid="{00000000-0005-0000-0000-000062370000}"/>
    <cellStyle name="Standard 2 3 7 3" xfId="9324" xr:uid="{00000000-0005-0000-0000-000063370000}"/>
    <cellStyle name="Standard 2 3 7 3 2" xfId="20620" xr:uid="{00000000-0005-0000-0000-000064370000}"/>
    <cellStyle name="Standard 2 3 7 3 2 2" xfId="54508" xr:uid="{00000000-0005-0000-0000-000065370000}"/>
    <cellStyle name="Standard 2 3 7 3 3" xfId="43212" xr:uid="{00000000-0005-0000-0000-000066370000}"/>
    <cellStyle name="Standard 2 3 7 3 4" xfId="31916" xr:uid="{00000000-0005-0000-0000-000067370000}"/>
    <cellStyle name="Standard 2 3 7 4" xfId="14972" xr:uid="{00000000-0005-0000-0000-000068370000}"/>
    <cellStyle name="Standard 2 3 7 4 2" xfId="48860" xr:uid="{00000000-0005-0000-0000-000069370000}"/>
    <cellStyle name="Standard 2 3 7 5" xfId="37564" xr:uid="{00000000-0005-0000-0000-00006A370000}"/>
    <cellStyle name="Standard 2 3 7 6" xfId="26268" xr:uid="{00000000-0005-0000-0000-00006B370000}"/>
    <cellStyle name="Standard 2 4" xfId="185" xr:uid="{00000000-0005-0000-0000-00006C370000}"/>
    <cellStyle name="Standard 2 5" xfId="192" xr:uid="{00000000-0005-0000-0000-00006D370000}"/>
    <cellStyle name="Standard 2 6" xfId="4314" xr:uid="{00000000-0005-0000-0000-00006E370000}"/>
    <cellStyle name="Standard 2 7" xfId="4309" xr:uid="{00000000-0005-0000-0000-00006F370000}"/>
    <cellStyle name="Standard 2 8" xfId="3523" xr:uid="{00000000-0005-0000-0000-000070370000}"/>
    <cellStyle name="Standard 2 9" xfId="59152" xr:uid="{00000000-0005-0000-0000-000003000000}"/>
    <cellStyle name="Standard 2_Daten" xfId="4315" xr:uid="{00000000-0005-0000-0000-000071370000}"/>
    <cellStyle name="Standard 20" xfId="3693" xr:uid="{00000000-0005-0000-0000-000072370000}"/>
    <cellStyle name="Standard 20 2" xfId="3980" xr:uid="{00000000-0005-0000-0000-000073370000}"/>
    <cellStyle name="Standard 20 2 2" xfId="7091" xr:uid="{00000000-0005-0000-0000-000074370000}"/>
    <cellStyle name="Standard 20 2 2 2" xfId="12740" xr:uid="{00000000-0005-0000-0000-000075370000}"/>
    <cellStyle name="Standard 20 2 2 2 2" xfId="24036" xr:uid="{00000000-0005-0000-0000-000076370000}"/>
    <cellStyle name="Standard 20 2 2 2 2 2" xfId="57924" xr:uid="{00000000-0005-0000-0000-000077370000}"/>
    <cellStyle name="Standard 20 2 2 2 3" xfId="46628" xr:uid="{00000000-0005-0000-0000-000078370000}"/>
    <cellStyle name="Standard 20 2 2 2 4" xfId="35332" xr:uid="{00000000-0005-0000-0000-000079370000}"/>
    <cellStyle name="Standard 20 2 2 3" xfId="18388" xr:uid="{00000000-0005-0000-0000-00007A370000}"/>
    <cellStyle name="Standard 20 2 2 3 2" xfId="52276" xr:uid="{00000000-0005-0000-0000-00007B370000}"/>
    <cellStyle name="Standard 20 2 2 4" xfId="40980" xr:uid="{00000000-0005-0000-0000-00007C370000}"/>
    <cellStyle name="Standard 20 2 2 5" xfId="29684" xr:uid="{00000000-0005-0000-0000-00007D370000}"/>
    <cellStyle name="Standard 20 2 3" xfId="9916" xr:uid="{00000000-0005-0000-0000-00007E370000}"/>
    <cellStyle name="Standard 20 2 3 2" xfId="21212" xr:uid="{00000000-0005-0000-0000-00007F370000}"/>
    <cellStyle name="Standard 20 2 3 2 2" xfId="55100" xr:uid="{00000000-0005-0000-0000-000080370000}"/>
    <cellStyle name="Standard 20 2 3 3" xfId="43804" xr:uid="{00000000-0005-0000-0000-000081370000}"/>
    <cellStyle name="Standard 20 2 3 4" xfId="32508" xr:uid="{00000000-0005-0000-0000-000082370000}"/>
    <cellStyle name="Standard 20 2 4" xfId="15564" xr:uid="{00000000-0005-0000-0000-000083370000}"/>
    <cellStyle name="Standard 20 2 4 2" xfId="49452" xr:uid="{00000000-0005-0000-0000-000084370000}"/>
    <cellStyle name="Standard 20 2 5" xfId="38156" xr:uid="{00000000-0005-0000-0000-000085370000}"/>
    <cellStyle name="Standard 20 2 6" xfId="26860" xr:uid="{00000000-0005-0000-0000-000086370000}"/>
    <cellStyle name="Standard 20 3" xfId="5038" xr:uid="{00000000-0005-0000-0000-000087370000}"/>
    <cellStyle name="Standard 20 3 2" xfId="7864" xr:uid="{00000000-0005-0000-0000-000088370000}"/>
    <cellStyle name="Standard 20 3 2 2" xfId="13513" xr:uid="{00000000-0005-0000-0000-000089370000}"/>
    <cellStyle name="Standard 20 3 2 2 2" xfId="24809" xr:uid="{00000000-0005-0000-0000-00008A370000}"/>
    <cellStyle name="Standard 20 3 2 2 2 2" xfId="58697" xr:uid="{00000000-0005-0000-0000-00008B370000}"/>
    <cellStyle name="Standard 20 3 2 2 3" xfId="47401" xr:uid="{00000000-0005-0000-0000-00008C370000}"/>
    <cellStyle name="Standard 20 3 2 2 4" xfId="36105" xr:uid="{00000000-0005-0000-0000-00008D370000}"/>
    <cellStyle name="Standard 20 3 2 3" xfId="19161" xr:uid="{00000000-0005-0000-0000-00008E370000}"/>
    <cellStyle name="Standard 20 3 2 3 2" xfId="53049" xr:uid="{00000000-0005-0000-0000-00008F370000}"/>
    <cellStyle name="Standard 20 3 2 4" xfId="41753" xr:uid="{00000000-0005-0000-0000-000090370000}"/>
    <cellStyle name="Standard 20 3 2 5" xfId="30457" xr:uid="{00000000-0005-0000-0000-000091370000}"/>
    <cellStyle name="Standard 20 3 3" xfId="10689" xr:uid="{00000000-0005-0000-0000-000092370000}"/>
    <cellStyle name="Standard 20 3 3 2" xfId="21985" xr:uid="{00000000-0005-0000-0000-000093370000}"/>
    <cellStyle name="Standard 20 3 3 2 2" xfId="55873" xr:uid="{00000000-0005-0000-0000-000094370000}"/>
    <cellStyle name="Standard 20 3 3 3" xfId="44577" xr:uid="{00000000-0005-0000-0000-000095370000}"/>
    <cellStyle name="Standard 20 3 3 4" xfId="33281" xr:uid="{00000000-0005-0000-0000-000096370000}"/>
    <cellStyle name="Standard 20 3 4" xfId="16337" xr:uid="{00000000-0005-0000-0000-000097370000}"/>
    <cellStyle name="Standard 20 3 4 2" xfId="50225" xr:uid="{00000000-0005-0000-0000-000098370000}"/>
    <cellStyle name="Standard 20 3 5" xfId="38929" xr:uid="{00000000-0005-0000-0000-000099370000}"/>
    <cellStyle name="Standard 20 3 6" xfId="27633" xr:uid="{00000000-0005-0000-0000-00009A370000}"/>
    <cellStyle name="Standard 20 4" xfId="6804" xr:uid="{00000000-0005-0000-0000-00009B370000}"/>
    <cellStyle name="Standard 20 4 2" xfId="12453" xr:uid="{00000000-0005-0000-0000-00009C370000}"/>
    <cellStyle name="Standard 20 4 2 2" xfId="23749" xr:uid="{00000000-0005-0000-0000-00009D370000}"/>
    <cellStyle name="Standard 20 4 2 2 2" xfId="57637" xr:uid="{00000000-0005-0000-0000-00009E370000}"/>
    <cellStyle name="Standard 20 4 2 3" xfId="46341" xr:uid="{00000000-0005-0000-0000-00009F370000}"/>
    <cellStyle name="Standard 20 4 2 4" xfId="35045" xr:uid="{00000000-0005-0000-0000-0000A0370000}"/>
    <cellStyle name="Standard 20 4 3" xfId="18101" xr:uid="{00000000-0005-0000-0000-0000A1370000}"/>
    <cellStyle name="Standard 20 4 3 2" xfId="51989" xr:uid="{00000000-0005-0000-0000-0000A2370000}"/>
    <cellStyle name="Standard 20 4 4" xfId="40693" xr:uid="{00000000-0005-0000-0000-0000A3370000}"/>
    <cellStyle name="Standard 20 4 5" xfId="29397" xr:uid="{00000000-0005-0000-0000-0000A4370000}"/>
    <cellStyle name="Standard 20 5" xfId="9629" xr:uid="{00000000-0005-0000-0000-0000A5370000}"/>
    <cellStyle name="Standard 20 5 2" xfId="20925" xr:uid="{00000000-0005-0000-0000-0000A6370000}"/>
    <cellStyle name="Standard 20 5 2 2" xfId="54813" xr:uid="{00000000-0005-0000-0000-0000A7370000}"/>
    <cellStyle name="Standard 20 5 3" xfId="43517" xr:uid="{00000000-0005-0000-0000-0000A8370000}"/>
    <cellStyle name="Standard 20 5 4" xfId="32221" xr:uid="{00000000-0005-0000-0000-0000A9370000}"/>
    <cellStyle name="Standard 20 6" xfId="15277" xr:uid="{00000000-0005-0000-0000-0000AA370000}"/>
    <cellStyle name="Standard 20 6 2" xfId="49165" xr:uid="{00000000-0005-0000-0000-0000AB370000}"/>
    <cellStyle name="Standard 20 7" xfId="37869" xr:uid="{00000000-0005-0000-0000-0000AC370000}"/>
    <cellStyle name="Standard 20 8" xfId="26573" xr:uid="{00000000-0005-0000-0000-0000AD370000}"/>
    <cellStyle name="Standard 21" xfId="3985" xr:uid="{00000000-0005-0000-0000-0000AE370000}"/>
    <cellStyle name="Standard 22" xfId="3365" xr:uid="{00000000-0005-0000-0000-0000AF370000}"/>
    <cellStyle name="Standard 22 2" xfId="6493" xr:uid="{00000000-0005-0000-0000-0000B0370000}"/>
    <cellStyle name="Standard 23" xfId="5491" xr:uid="{00000000-0005-0000-0000-0000B1370000}"/>
    <cellStyle name="Standard 23 2" xfId="8317" xr:uid="{00000000-0005-0000-0000-0000B2370000}"/>
    <cellStyle name="Standard 24" xfId="3364" xr:uid="{00000000-0005-0000-0000-0000B3370000}"/>
    <cellStyle name="Standard 24 2" xfId="6492" xr:uid="{00000000-0005-0000-0000-0000B4370000}"/>
    <cellStyle name="Standard 24 2 2" xfId="12142" xr:uid="{00000000-0005-0000-0000-0000B5370000}"/>
    <cellStyle name="Standard 24 2 2 2" xfId="23438" xr:uid="{00000000-0005-0000-0000-0000B6370000}"/>
    <cellStyle name="Standard 24 2 2 2 2" xfId="57326" xr:uid="{00000000-0005-0000-0000-0000B7370000}"/>
    <cellStyle name="Standard 24 2 2 3" xfId="46030" xr:uid="{00000000-0005-0000-0000-0000B8370000}"/>
    <cellStyle name="Standard 24 2 2 4" xfId="34734" xr:uid="{00000000-0005-0000-0000-0000B9370000}"/>
    <cellStyle name="Standard 24 2 3" xfId="17790" xr:uid="{00000000-0005-0000-0000-0000BA370000}"/>
    <cellStyle name="Standard 24 2 3 2" xfId="51678" xr:uid="{00000000-0005-0000-0000-0000BB370000}"/>
    <cellStyle name="Standard 24 2 4" xfId="40382" xr:uid="{00000000-0005-0000-0000-0000BC370000}"/>
    <cellStyle name="Standard 24 2 5" xfId="29086" xr:uid="{00000000-0005-0000-0000-0000BD370000}"/>
    <cellStyle name="Standard 24 3" xfId="9318" xr:uid="{00000000-0005-0000-0000-0000BE370000}"/>
    <cellStyle name="Standard 24 3 2" xfId="20614" xr:uid="{00000000-0005-0000-0000-0000BF370000}"/>
    <cellStyle name="Standard 24 3 2 2" xfId="54502" xr:uid="{00000000-0005-0000-0000-0000C0370000}"/>
    <cellStyle name="Standard 24 3 3" xfId="43206" xr:uid="{00000000-0005-0000-0000-0000C1370000}"/>
    <cellStyle name="Standard 24 3 4" xfId="31910" xr:uid="{00000000-0005-0000-0000-0000C2370000}"/>
    <cellStyle name="Standard 24 4" xfId="14966" xr:uid="{00000000-0005-0000-0000-0000C3370000}"/>
    <cellStyle name="Standard 24 4 2" xfId="48854" xr:uid="{00000000-0005-0000-0000-0000C4370000}"/>
    <cellStyle name="Standard 24 5" xfId="37558" xr:uid="{00000000-0005-0000-0000-0000C5370000}"/>
    <cellStyle name="Standard 24 6" xfId="26262" xr:uid="{00000000-0005-0000-0000-0000C6370000}"/>
    <cellStyle name="Standard 25" xfId="59150" xr:uid="{00000000-0005-0000-0000-0000C7370000}"/>
    <cellStyle name="Standard 26" xfId="59153" xr:uid="{00000000-0005-0000-0000-000063E70000}"/>
    <cellStyle name="Standard 27" xfId="59154" xr:uid="{00000000-0005-0000-0000-000064E70000}"/>
    <cellStyle name="Standard 28" xfId="59155" xr:uid="{00000000-0005-0000-0000-000065E70000}"/>
    <cellStyle name="Standard 29" xfId="59156" xr:uid="{00000000-0005-0000-0000-000066E70000}"/>
    <cellStyle name="Standard 3" xfId="60" xr:uid="{00000000-0005-0000-0000-0000C8370000}"/>
    <cellStyle name="Standard 3 2" xfId="87" xr:uid="{00000000-0005-0000-0000-0000C9370000}"/>
    <cellStyle name="Standard 3 2 2" xfId="1539" xr:uid="{00000000-0005-0000-0000-0000CA370000}"/>
    <cellStyle name="Standard 3 2 2 2" xfId="4317" xr:uid="{00000000-0005-0000-0000-0000CB370000}"/>
    <cellStyle name="Standard 3 2 2 3" xfId="3385" xr:uid="{00000000-0005-0000-0000-0000CC370000}"/>
    <cellStyle name="Standard 3 2 3" xfId="1538" xr:uid="{00000000-0005-0000-0000-0000CD370000}"/>
    <cellStyle name="Standard 3 2 4" xfId="3370" xr:uid="{00000000-0005-0000-0000-0000CE370000}"/>
    <cellStyle name="Standard 3 3" xfId="72" xr:uid="{00000000-0005-0000-0000-0000CF370000}"/>
    <cellStyle name="Standard 3 3 2" xfId="1540" xr:uid="{00000000-0005-0000-0000-0000D0370000}"/>
    <cellStyle name="Standard 3 3 2 2" xfId="4318" xr:uid="{00000000-0005-0000-0000-0000D1370000}"/>
    <cellStyle name="Standard 3 3 2 3" xfId="3398" xr:uid="{00000000-0005-0000-0000-0000D2370000}"/>
    <cellStyle name="Standard 3 3 3" xfId="3372" xr:uid="{00000000-0005-0000-0000-0000D3370000}"/>
    <cellStyle name="Standard 3 4" xfId="216" xr:uid="{00000000-0005-0000-0000-0000D4370000}"/>
    <cellStyle name="Standard 3 4 10" xfId="8337" xr:uid="{00000000-0005-0000-0000-0000D5370000}"/>
    <cellStyle name="Standard 3 4 10 2" xfId="19633" xr:uid="{00000000-0005-0000-0000-0000D6370000}"/>
    <cellStyle name="Standard 3 4 10 2 2" xfId="53521" xr:uid="{00000000-0005-0000-0000-0000D7370000}"/>
    <cellStyle name="Standard 3 4 10 3" xfId="42225" xr:uid="{00000000-0005-0000-0000-0000D8370000}"/>
    <cellStyle name="Standard 3 4 10 4" xfId="30929" xr:uid="{00000000-0005-0000-0000-0000D9370000}"/>
    <cellStyle name="Standard 3 4 11" xfId="13985" xr:uid="{00000000-0005-0000-0000-0000DA370000}"/>
    <cellStyle name="Standard 3 4 11 2" xfId="47873" xr:uid="{00000000-0005-0000-0000-0000DB370000}"/>
    <cellStyle name="Standard 3 4 12" xfId="36577" xr:uid="{00000000-0005-0000-0000-0000DC370000}"/>
    <cellStyle name="Standard 3 4 13" xfId="25281" xr:uid="{00000000-0005-0000-0000-0000DD370000}"/>
    <cellStyle name="Standard 3 4 2" xfId="335" xr:uid="{00000000-0005-0000-0000-0000DE370000}"/>
    <cellStyle name="Standard 3 4 2 10" xfId="14030" xr:uid="{00000000-0005-0000-0000-0000DF370000}"/>
    <cellStyle name="Standard 3 4 2 10 2" xfId="47918" xr:uid="{00000000-0005-0000-0000-0000E0370000}"/>
    <cellStyle name="Standard 3 4 2 11" xfId="36622" xr:uid="{00000000-0005-0000-0000-0000E1370000}"/>
    <cellStyle name="Standard 3 4 2 12" xfId="25326" xr:uid="{00000000-0005-0000-0000-0000E2370000}"/>
    <cellStyle name="Standard 3 4 2 2" xfId="1645" xr:uid="{00000000-0005-0000-0000-0000E3370000}"/>
    <cellStyle name="Standard 3 4 2 2 10" xfId="36755" xr:uid="{00000000-0005-0000-0000-0000E4370000}"/>
    <cellStyle name="Standard 3 4 2 2 11" xfId="25459" xr:uid="{00000000-0005-0000-0000-0000E5370000}"/>
    <cellStyle name="Standard 3 4 2 2 2" xfId="2805" xr:uid="{00000000-0005-0000-0000-0000E6370000}"/>
    <cellStyle name="Standard 3 4 2 2 2 2" xfId="3307" xr:uid="{00000000-0005-0000-0000-0000E7370000}"/>
    <cellStyle name="Standard 3 4 2 2 2 2 2" xfId="5107" xr:uid="{00000000-0005-0000-0000-0000E8370000}"/>
    <cellStyle name="Standard 3 4 2 2 2 2 2 2" xfId="7933" xr:uid="{00000000-0005-0000-0000-0000E9370000}"/>
    <cellStyle name="Standard 3 4 2 2 2 2 2 2 2" xfId="13582" xr:uid="{00000000-0005-0000-0000-0000EA370000}"/>
    <cellStyle name="Standard 3 4 2 2 2 2 2 2 2 2" xfId="24878" xr:uid="{00000000-0005-0000-0000-0000EB370000}"/>
    <cellStyle name="Standard 3 4 2 2 2 2 2 2 2 2 2" xfId="58766" xr:uid="{00000000-0005-0000-0000-0000EC370000}"/>
    <cellStyle name="Standard 3 4 2 2 2 2 2 2 2 3" xfId="47470" xr:uid="{00000000-0005-0000-0000-0000ED370000}"/>
    <cellStyle name="Standard 3 4 2 2 2 2 2 2 2 4" xfId="36174" xr:uid="{00000000-0005-0000-0000-0000EE370000}"/>
    <cellStyle name="Standard 3 4 2 2 2 2 2 2 3" xfId="19230" xr:uid="{00000000-0005-0000-0000-0000EF370000}"/>
    <cellStyle name="Standard 3 4 2 2 2 2 2 2 3 2" xfId="53118" xr:uid="{00000000-0005-0000-0000-0000F0370000}"/>
    <cellStyle name="Standard 3 4 2 2 2 2 2 2 4" xfId="41822" xr:uid="{00000000-0005-0000-0000-0000F1370000}"/>
    <cellStyle name="Standard 3 4 2 2 2 2 2 2 5" xfId="30526" xr:uid="{00000000-0005-0000-0000-0000F2370000}"/>
    <cellStyle name="Standard 3 4 2 2 2 2 2 3" xfId="10758" xr:uid="{00000000-0005-0000-0000-0000F3370000}"/>
    <cellStyle name="Standard 3 4 2 2 2 2 2 3 2" xfId="22054" xr:uid="{00000000-0005-0000-0000-0000F4370000}"/>
    <cellStyle name="Standard 3 4 2 2 2 2 2 3 2 2" xfId="55942" xr:uid="{00000000-0005-0000-0000-0000F5370000}"/>
    <cellStyle name="Standard 3 4 2 2 2 2 2 3 3" xfId="44646" xr:uid="{00000000-0005-0000-0000-0000F6370000}"/>
    <cellStyle name="Standard 3 4 2 2 2 2 2 3 4" xfId="33350" xr:uid="{00000000-0005-0000-0000-0000F7370000}"/>
    <cellStyle name="Standard 3 4 2 2 2 2 2 4" xfId="16406" xr:uid="{00000000-0005-0000-0000-0000F8370000}"/>
    <cellStyle name="Standard 3 4 2 2 2 2 2 4 2" xfId="50294" xr:uid="{00000000-0005-0000-0000-0000F9370000}"/>
    <cellStyle name="Standard 3 4 2 2 2 2 2 5" xfId="38998" xr:uid="{00000000-0005-0000-0000-0000FA370000}"/>
    <cellStyle name="Standard 3 4 2 2 2 2 2 6" xfId="27702" xr:uid="{00000000-0005-0000-0000-0000FB370000}"/>
    <cellStyle name="Standard 3 4 2 2 2 2 3" xfId="6435" xr:uid="{00000000-0005-0000-0000-0000FC370000}"/>
    <cellStyle name="Standard 3 4 2 2 2 2 3 2" xfId="12085" xr:uid="{00000000-0005-0000-0000-0000FD370000}"/>
    <cellStyle name="Standard 3 4 2 2 2 2 3 2 2" xfId="23381" xr:uid="{00000000-0005-0000-0000-0000FE370000}"/>
    <cellStyle name="Standard 3 4 2 2 2 2 3 2 2 2" xfId="57269" xr:uid="{00000000-0005-0000-0000-0000FF370000}"/>
    <cellStyle name="Standard 3 4 2 2 2 2 3 2 3" xfId="45973" xr:uid="{00000000-0005-0000-0000-000000380000}"/>
    <cellStyle name="Standard 3 4 2 2 2 2 3 2 4" xfId="34677" xr:uid="{00000000-0005-0000-0000-000001380000}"/>
    <cellStyle name="Standard 3 4 2 2 2 2 3 3" xfId="17733" xr:uid="{00000000-0005-0000-0000-000002380000}"/>
    <cellStyle name="Standard 3 4 2 2 2 2 3 3 2" xfId="51621" xr:uid="{00000000-0005-0000-0000-000003380000}"/>
    <cellStyle name="Standard 3 4 2 2 2 2 3 4" xfId="40325" xr:uid="{00000000-0005-0000-0000-000004380000}"/>
    <cellStyle name="Standard 3 4 2 2 2 2 3 5" xfId="29029" xr:uid="{00000000-0005-0000-0000-000005380000}"/>
    <cellStyle name="Standard 3 4 2 2 2 2 4" xfId="9261" xr:uid="{00000000-0005-0000-0000-000006380000}"/>
    <cellStyle name="Standard 3 4 2 2 2 2 4 2" xfId="20557" xr:uid="{00000000-0005-0000-0000-000007380000}"/>
    <cellStyle name="Standard 3 4 2 2 2 2 4 2 2" xfId="54445" xr:uid="{00000000-0005-0000-0000-000008380000}"/>
    <cellStyle name="Standard 3 4 2 2 2 2 4 3" xfId="43149" xr:uid="{00000000-0005-0000-0000-000009380000}"/>
    <cellStyle name="Standard 3 4 2 2 2 2 4 4" xfId="31853" xr:uid="{00000000-0005-0000-0000-00000A380000}"/>
    <cellStyle name="Standard 3 4 2 2 2 2 5" xfId="14909" xr:uid="{00000000-0005-0000-0000-00000B380000}"/>
    <cellStyle name="Standard 3 4 2 2 2 2 5 2" xfId="48797" xr:uid="{00000000-0005-0000-0000-00000C380000}"/>
    <cellStyle name="Standard 3 4 2 2 2 2 6" xfId="37501" xr:uid="{00000000-0005-0000-0000-00000D380000}"/>
    <cellStyle name="Standard 3 4 2 2 2 2 7" xfId="26205" xr:uid="{00000000-0005-0000-0000-00000E380000}"/>
    <cellStyle name="Standard 3 4 2 2 2 3" xfId="4322" xr:uid="{00000000-0005-0000-0000-00000F380000}"/>
    <cellStyle name="Standard 3 4 2 2 2 3 2" xfId="7199" xr:uid="{00000000-0005-0000-0000-000010380000}"/>
    <cellStyle name="Standard 3 4 2 2 2 3 2 2" xfId="12848" xr:uid="{00000000-0005-0000-0000-000011380000}"/>
    <cellStyle name="Standard 3 4 2 2 2 3 2 2 2" xfId="24144" xr:uid="{00000000-0005-0000-0000-000012380000}"/>
    <cellStyle name="Standard 3 4 2 2 2 3 2 2 2 2" xfId="58032" xr:uid="{00000000-0005-0000-0000-000013380000}"/>
    <cellStyle name="Standard 3 4 2 2 2 3 2 2 3" xfId="46736" xr:uid="{00000000-0005-0000-0000-000014380000}"/>
    <cellStyle name="Standard 3 4 2 2 2 3 2 2 4" xfId="35440" xr:uid="{00000000-0005-0000-0000-000015380000}"/>
    <cellStyle name="Standard 3 4 2 2 2 3 2 3" xfId="18496" xr:uid="{00000000-0005-0000-0000-000016380000}"/>
    <cellStyle name="Standard 3 4 2 2 2 3 2 3 2" xfId="52384" xr:uid="{00000000-0005-0000-0000-000017380000}"/>
    <cellStyle name="Standard 3 4 2 2 2 3 2 4" xfId="41088" xr:uid="{00000000-0005-0000-0000-000018380000}"/>
    <cellStyle name="Standard 3 4 2 2 2 3 2 5" xfId="29792" xr:uid="{00000000-0005-0000-0000-000019380000}"/>
    <cellStyle name="Standard 3 4 2 2 2 3 3" xfId="10024" xr:uid="{00000000-0005-0000-0000-00001A380000}"/>
    <cellStyle name="Standard 3 4 2 2 2 3 3 2" xfId="21320" xr:uid="{00000000-0005-0000-0000-00001B380000}"/>
    <cellStyle name="Standard 3 4 2 2 2 3 3 2 2" xfId="55208" xr:uid="{00000000-0005-0000-0000-00001C380000}"/>
    <cellStyle name="Standard 3 4 2 2 2 3 3 3" xfId="43912" xr:uid="{00000000-0005-0000-0000-00001D380000}"/>
    <cellStyle name="Standard 3 4 2 2 2 3 3 4" xfId="32616" xr:uid="{00000000-0005-0000-0000-00001E380000}"/>
    <cellStyle name="Standard 3 4 2 2 2 3 4" xfId="15672" xr:uid="{00000000-0005-0000-0000-00001F380000}"/>
    <cellStyle name="Standard 3 4 2 2 2 3 4 2" xfId="49560" xr:uid="{00000000-0005-0000-0000-000020380000}"/>
    <cellStyle name="Standard 3 4 2 2 2 3 5" xfId="38264" xr:uid="{00000000-0005-0000-0000-000021380000}"/>
    <cellStyle name="Standard 3 4 2 2 2 3 6" xfId="26968" xr:uid="{00000000-0005-0000-0000-000022380000}"/>
    <cellStyle name="Standard 3 4 2 2 2 4" xfId="5935" xr:uid="{00000000-0005-0000-0000-000023380000}"/>
    <cellStyle name="Standard 3 4 2 2 2 4 2" xfId="11585" xr:uid="{00000000-0005-0000-0000-000024380000}"/>
    <cellStyle name="Standard 3 4 2 2 2 4 2 2" xfId="22881" xr:uid="{00000000-0005-0000-0000-000025380000}"/>
    <cellStyle name="Standard 3 4 2 2 2 4 2 2 2" xfId="56769" xr:uid="{00000000-0005-0000-0000-000026380000}"/>
    <cellStyle name="Standard 3 4 2 2 2 4 2 3" xfId="45473" xr:uid="{00000000-0005-0000-0000-000027380000}"/>
    <cellStyle name="Standard 3 4 2 2 2 4 2 4" xfId="34177" xr:uid="{00000000-0005-0000-0000-000028380000}"/>
    <cellStyle name="Standard 3 4 2 2 2 4 3" xfId="17233" xr:uid="{00000000-0005-0000-0000-000029380000}"/>
    <cellStyle name="Standard 3 4 2 2 2 4 3 2" xfId="51121" xr:uid="{00000000-0005-0000-0000-00002A380000}"/>
    <cellStyle name="Standard 3 4 2 2 2 4 4" xfId="39825" xr:uid="{00000000-0005-0000-0000-00002B380000}"/>
    <cellStyle name="Standard 3 4 2 2 2 4 5" xfId="28529" xr:uid="{00000000-0005-0000-0000-00002C380000}"/>
    <cellStyle name="Standard 3 4 2 2 2 5" xfId="8761" xr:uid="{00000000-0005-0000-0000-00002D380000}"/>
    <cellStyle name="Standard 3 4 2 2 2 5 2" xfId="20057" xr:uid="{00000000-0005-0000-0000-00002E380000}"/>
    <cellStyle name="Standard 3 4 2 2 2 5 2 2" xfId="53945" xr:uid="{00000000-0005-0000-0000-00002F380000}"/>
    <cellStyle name="Standard 3 4 2 2 2 5 3" xfId="42649" xr:uid="{00000000-0005-0000-0000-000030380000}"/>
    <cellStyle name="Standard 3 4 2 2 2 5 4" xfId="31353" xr:uid="{00000000-0005-0000-0000-000031380000}"/>
    <cellStyle name="Standard 3 4 2 2 2 6" xfId="14409" xr:uid="{00000000-0005-0000-0000-000032380000}"/>
    <cellStyle name="Standard 3 4 2 2 2 6 2" xfId="48297" xr:uid="{00000000-0005-0000-0000-000033380000}"/>
    <cellStyle name="Standard 3 4 2 2 2 7" xfId="37001" xr:uid="{00000000-0005-0000-0000-000034380000}"/>
    <cellStyle name="Standard 3 4 2 2 2 8" xfId="25705" xr:uid="{00000000-0005-0000-0000-000035380000}"/>
    <cellStyle name="Standard 3 4 2 2 3" xfId="3061" xr:uid="{00000000-0005-0000-0000-000036380000}"/>
    <cellStyle name="Standard 3 4 2 2 3 2" xfId="5106" xr:uid="{00000000-0005-0000-0000-000037380000}"/>
    <cellStyle name="Standard 3 4 2 2 3 2 2" xfId="7932" xr:uid="{00000000-0005-0000-0000-000038380000}"/>
    <cellStyle name="Standard 3 4 2 2 3 2 2 2" xfId="13581" xr:uid="{00000000-0005-0000-0000-000039380000}"/>
    <cellStyle name="Standard 3 4 2 2 3 2 2 2 2" xfId="24877" xr:uid="{00000000-0005-0000-0000-00003A380000}"/>
    <cellStyle name="Standard 3 4 2 2 3 2 2 2 2 2" xfId="58765" xr:uid="{00000000-0005-0000-0000-00003B380000}"/>
    <cellStyle name="Standard 3 4 2 2 3 2 2 2 3" xfId="47469" xr:uid="{00000000-0005-0000-0000-00003C380000}"/>
    <cellStyle name="Standard 3 4 2 2 3 2 2 2 4" xfId="36173" xr:uid="{00000000-0005-0000-0000-00003D380000}"/>
    <cellStyle name="Standard 3 4 2 2 3 2 2 3" xfId="19229" xr:uid="{00000000-0005-0000-0000-00003E380000}"/>
    <cellStyle name="Standard 3 4 2 2 3 2 2 3 2" xfId="53117" xr:uid="{00000000-0005-0000-0000-00003F380000}"/>
    <cellStyle name="Standard 3 4 2 2 3 2 2 4" xfId="41821" xr:uid="{00000000-0005-0000-0000-000040380000}"/>
    <cellStyle name="Standard 3 4 2 2 3 2 2 5" xfId="30525" xr:uid="{00000000-0005-0000-0000-000041380000}"/>
    <cellStyle name="Standard 3 4 2 2 3 2 3" xfId="10757" xr:uid="{00000000-0005-0000-0000-000042380000}"/>
    <cellStyle name="Standard 3 4 2 2 3 2 3 2" xfId="22053" xr:uid="{00000000-0005-0000-0000-000043380000}"/>
    <cellStyle name="Standard 3 4 2 2 3 2 3 2 2" xfId="55941" xr:uid="{00000000-0005-0000-0000-000044380000}"/>
    <cellStyle name="Standard 3 4 2 2 3 2 3 3" xfId="44645" xr:uid="{00000000-0005-0000-0000-000045380000}"/>
    <cellStyle name="Standard 3 4 2 2 3 2 3 4" xfId="33349" xr:uid="{00000000-0005-0000-0000-000046380000}"/>
    <cellStyle name="Standard 3 4 2 2 3 2 4" xfId="16405" xr:uid="{00000000-0005-0000-0000-000047380000}"/>
    <cellStyle name="Standard 3 4 2 2 3 2 4 2" xfId="50293" xr:uid="{00000000-0005-0000-0000-000048380000}"/>
    <cellStyle name="Standard 3 4 2 2 3 2 5" xfId="38997" xr:uid="{00000000-0005-0000-0000-000049380000}"/>
    <cellStyle name="Standard 3 4 2 2 3 2 6" xfId="27701" xr:uid="{00000000-0005-0000-0000-00004A380000}"/>
    <cellStyle name="Standard 3 4 2 2 3 3" xfId="4321" xr:uid="{00000000-0005-0000-0000-00004B380000}"/>
    <cellStyle name="Standard 3 4 2 2 3 3 2" xfId="7198" xr:uid="{00000000-0005-0000-0000-00004C380000}"/>
    <cellStyle name="Standard 3 4 2 2 3 3 2 2" xfId="12847" xr:uid="{00000000-0005-0000-0000-00004D380000}"/>
    <cellStyle name="Standard 3 4 2 2 3 3 2 2 2" xfId="24143" xr:uid="{00000000-0005-0000-0000-00004E380000}"/>
    <cellStyle name="Standard 3 4 2 2 3 3 2 2 2 2" xfId="58031" xr:uid="{00000000-0005-0000-0000-00004F380000}"/>
    <cellStyle name="Standard 3 4 2 2 3 3 2 2 3" xfId="46735" xr:uid="{00000000-0005-0000-0000-000050380000}"/>
    <cellStyle name="Standard 3 4 2 2 3 3 2 2 4" xfId="35439" xr:uid="{00000000-0005-0000-0000-000051380000}"/>
    <cellStyle name="Standard 3 4 2 2 3 3 2 3" xfId="18495" xr:uid="{00000000-0005-0000-0000-000052380000}"/>
    <cellStyle name="Standard 3 4 2 2 3 3 2 3 2" xfId="52383" xr:uid="{00000000-0005-0000-0000-000053380000}"/>
    <cellStyle name="Standard 3 4 2 2 3 3 2 4" xfId="41087" xr:uid="{00000000-0005-0000-0000-000054380000}"/>
    <cellStyle name="Standard 3 4 2 2 3 3 2 5" xfId="29791" xr:uid="{00000000-0005-0000-0000-000055380000}"/>
    <cellStyle name="Standard 3 4 2 2 3 3 3" xfId="10023" xr:uid="{00000000-0005-0000-0000-000056380000}"/>
    <cellStyle name="Standard 3 4 2 2 3 3 3 2" xfId="21319" xr:uid="{00000000-0005-0000-0000-000057380000}"/>
    <cellStyle name="Standard 3 4 2 2 3 3 3 2 2" xfId="55207" xr:uid="{00000000-0005-0000-0000-000058380000}"/>
    <cellStyle name="Standard 3 4 2 2 3 3 3 3" xfId="43911" xr:uid="{00000000-0005-0000-0000-000059380000}"/>
    <cellStyle name="Standard 3 4 2 2 3 3 3 4" xfId="32615" xr:uid="{00000000-0005-0000-0000-00005A380000}"/>
    <cellStyle name="Standard 3 4 2 2 3 3 4" xfId="15671" xr:uid="{00000000-0005-0000-0000-00005B380000}"/>
    <cellStyle name="Standard 3 4 2 2 3 3 4 2" xfId="49559" xr:uid="{00000000-0005-0000-0000-00005C380000}"/>
    <cellStyle name="Standard 3 4 2 2 3 3 5" xfId="38263" xr:uid="{00000000-0005-0000-0000-00005D380000}"/>
    <cellStyle name="Standard 3 4 2 2 3 3 6" xfId="26967" xr:uid="{00000000-0005-0000-0000-00005E380000}"/>
    <cellStyle name="Standard 3 4 2 2 3 4" xfId="6189" xr:uid="{00000000-0005-0000-0000-00005F380000}"/>
    <cellStyle name="Standard 3 4 2 2 3 4 2" xfId="11839" xr:uid="{00000000-0005-0000-0000-000060380000}"/>
    <cellStyle name="Standard 3 4 2 2 3 4 2 2" xfId="23135" xr:uid="{00000000-0005-0000-0000-000061380000}"/>
    <cellStyle name="Standard 3 4 2 2 3 4 2 2 2" xfId="57023" xr:uid="{00000000-0005-0000-0000-000062380000}"/>
    <cellStyle name="Standard 3 4 2 2 3 4 2 3" xfId="45727" xr:uid="{00000000-0005-0000-0000-000063380000}"/>
    <cellStyle name="Standard 3 4 2 2 3 4 2 4" xfId="34431" xr:uid="{00000000-0005-0000-0000-000064380000}"/>
    <cellStyle name="Standard 3 4 2 2 3 4 3" xfId="17487" xr:uid="{00000000-0005-0000-0000-000065380000}"/>
    <cellStyle name="Standard 3 4 2 2 3 4 3 2" xfId="51375" xr:uid="{00000000-0005-0000-0000-000066380000}"/>
    <cellStyle name="Standard 3 4 2 2 3 4 4" xfId="40079" xr:uid="{00000000-0005-0000-0000-000067380000}"/>
    <cellStyle name="Standard 3 4 2 2 3 4 5" xfId="28783" xr:uid="{00000000-0005-0000-0000-000068380000}"/>
    <cellStyle name="Standard 3 4 2 2 3 5" xfId="9015" xr:uid="{00000000-0005-0000-0000-000069380000}"/>
    <cellStyle name="Standard 3 4 2 2 3 5 2" xfId="20311" xr:uid="{00000000-0005-0000-0000-00006A380000}"/>
    <cellStyle name="Standard 3 4 2 2 3 5 2 2" xfId="54199" xr:uid="{00000000-0005-0000-0000-00006B380000}"/>
    <cellStyle name="Standard 3 4 2 2 3 5 3" xfId="42903" xr:uid="{00000000-0005-0000-0000-00006C380000}"/>
    <cellStyle name="Standard 3 4 2 2 3 5 4" xfId="31607" xr:uid="{00000000-0005-0000-0000-00006D380000}"/>
    <cellStyle name="Standard 3 4 2 2 3 6" xfId="14663" xr:uid="{00000000-0005-0000-0000-00006E380000}"/>
    <cellStyle name="Standard 3 4 2 2 3 6 2" xfId="48551" xr:uid="{00000000-0005-0000-0000-00006F380000}"/>
    <cellStyle name="Standard 3 4 2 2 3 7" xfId="37255" xr:uid="{00000000-0005-0000-0000-000070380000}"/>
    <cellStyle name="Standard 3 4 2 2 3 8" xfId="25959" xr:uid="{00000000-0005-0000-0000-000071380000}"/>
    <cellStyle name="Standard 3 4 2 2 4" xfId="3919" xr:uid="{00000000-0005-0000-0000-000072380000}"/>
    <cellStyle name="Standard 3 4 2 2 4 2" xfId="7030" xr:uid="{00000000-0005-0000-0000-000073380000}"/>
    <cellStyle name="Standard 3 4 2 2 4 2 2" xfId="12679" xr:uid="{00000000-0005-0000-0000-000074380000}"/>
    <cellStyle name="Standard 3 4 2 2 4 2 2 2" xfId="23975" xr:uid="{00000000-0005-0000-0000-000075380000}"/>
    <cellStyle name="Standard 3 4 2 2 4 2 2 2 2" xfId="57863" xr:uid="{00000000-0005-0000-0000-000076380000}"/>
    <cellStyle name="Standard 3 4 2 2 4 2 2 3" xfId="46567" xr:uid="{00000000-0005-0000-0000-000077380000}"/>
    <cellStyle name="Standard 3 4 2 2 4 2 2 4" xfId="35271" xr:uid="{00000000-0005-0000-0000-000078380000}"/>
    <cellStyle name="Standard 3 4 2 2 4 2 3" xfId="18327" xr:uid="{00000000-0005-0000-0000-000079380000}"/>
    <cellStyle name="Standard 3 4 2 2 4 2 3 2" xfId="52215" xr:uid="{00000000-0005-0000-0000-00007A380000}"/>
    <cellStyle name="Standard 3 4 2 2 4 2 4" xfId="40919" xr:uid="{00000000-0005-0000-0000-00007B380000}"/>
    <cellStyle name="Standard 3 4 2 2 4 2 5" xfId="29623" xr:uid="{00000000-0005-0000-0000-00007C380000}"/>
    <cellStyle name="Standard 3 4 2 2 4 3" xfId="9855" xr:uid="{00000000-0005-0000-0000-00007D380000}"/>
    <cellStyle name="Standard 3 4 2 2 4 3 2" xfId="21151" xr:uid="{00000000-0005-0000-0000-00007E380000}"/>
    <cellStyle name="Standard 3 4 2 2 4 3 2 2" xfId="55039" xr:uid="{00000000-0005-0000-0000-00007F380000}"/>
    <cellStyle name="Standard 3 4 2 2 4 3 3" xfId="43743" xr:uid="{00000000-0005-0000-0000-000080380000}"/>
    <cellStyle name="Standard 3 4 2 2 4 3 4" xfId="32447" xr:uid="{00000000-0005-0000-0000-000081380000}"/>
    <cellStyle name="Standard 3 4 2 2 4 4" xfId="15503" xr:uid="{00000000-0005-0000-0000-000082380000}"/>
    <cellStyle name="Standard 3 4 2 2 4 4 2" xfId="49391" xr:uid="{00000000-0005-0000-0000-000083380000}"/>
    <cellStyle name="Standard 3 4 2 2 4 5" xfId="38095" xr:uid="{00000000-0005-0000-0000-000084380000}"/>
    <cellStyle name="Standard 3 4 2 2 4 6" xfId="26799" xr:uid="{00000000-0005-0000-0000-000085380000}"/>
    <cellStyle name="Standard 3 4 2 2 5" xfId="4977" xr:uid="{00000000-0005-0000-0000-000086380000}"/>
    <cellStyle name="Standard 3 4 2 2 5 2" xfId="7803" xr:uid="{00000000-0005-0000-0000-000087380000}"/>
    <cellStyle name="Standard 3 4 2 2 5 2 2" xfId="13452" xr:uid="{00000000-0005-0000-0000-000088380000}"/>
    <cellStyle name="Standard 3 4 2 2 5 2 2 2" xfId="24748" xr:uid="{00000000-0005-0000-0000-000089380000}"/>
    <cellStyle name="Standard 3 4 2 2 5 2 2 2 2" xfId="58636" xr:uid="{00000000-0005-0000-0000-00008A380000}"/>
    <cellStyle name="Standard 3 4 2 2 5 2 2 3" xfId="47340" xr:uid="{00000000-0005-0000-0000-00008B380000}"/>
    <cellStyle name="Standard 3 4 2 2 5 2 2 4" xfId="36044" xr:uid="{00000000-0005-0000-0000-00008C380000}"/>
    <cellStyle name="Standard 3 4 2 2 5 2 3" xfId="19100" xr:uid="{00000000-0005-0000-0000-00008D380000}"/>
    <cellStyle name="Standard 3 4 2 2 5 2 3 2" xfId="52988" xr:uid="{00000000-0005-0000-0000-00008E380000}"/>
    <cellStyle name="Standard 3 4 2 2 5 2 4" xfId="41692" xr:uid="{00000000-0005-0000-0000-00008F380000}"/>
    <cellStyle name="Standard 3 4 2 2 5 2 5" xfId="30396" xr:uid="{00000000-0005-0000-0000-000090380000}"/>
    <cellStyle name="Standard 3 4 2 2 5 3" xfId="10628" xr:uid="{00000000-0005-0000-0000-000091380000}"/>
    <cellStyle name="Standard 3 4 2 2 5 3 2" xfId="21924" xr:uid="{00000000-0005-0000-0000-000092380000}"/>
    <cellStyle name="Standard 3 4 2 2 5 3 2 2" xfId="55812" xr:uid="{00000000-0005-0000-0000-000093380000}"/>
    <cellStyle name="Standard 3 4 2 2 5 3 3" xfId="44516" xr:uid="{00000000-0005-0000-0000-000094380000}"/>
    <cellStyle name="Standard 3 4 2 2 5 3 4" xfId="33220" xr:uid="{00000000-0005-0000-0000-000095380000}"/>
    <cellStyle name="Standard 3 4 2 2 5 4" xfId="16276" xr:uid="{00000000-0005-0000-0000-000096380000}"/>
    <cellStyle name="Standard 3 4 2 2 5 4 2" xfId="50164" xr:uid="{00000000-0005-0000-0000-000097380000}"/>
    <cellStyle name="Standard 3 4 2 2 5 5" xfId="38868" xr:uid="{00000000-0005-0000-0000-000098380000}"/>
    <cellStyle name="Standard 3 4 2 2 5 6" xfId="27572" xr:uid="{00000000-0005-0000-0000-000099380000}"/>
    <cellStyle name="Standard 3 4 2 2 6" xfId="3627" xr:uid="{00000000-0005-0000-0000-00009A380000}"/>
    <cellStyle name="Standard 3 4 2 2 6 2" xfId="6740" xr:uid="{00000000-0005-0000-0000-00009B380000}"/>
    <cellStyle name="Standard 3 4 2 2 6 2 2" xfId="12389" xr:uid="{00000000-0005-0000-0000-00009C380000}"/>
    <cellStyle name="Standard 3 4 2 2 6 2 2 2" xfId="23685" xr:uid="{00000000-0005-0000-0000-00009D380000}"/>
    <cellStyle name="Standard 3 4 2 2 6 2 2 2 2" xfId="57573" xr:uid="{00000000-0005-0000-0000-00009E380000}"/>
    <cellStyle name="Standard 3 4 2 2 6 2 2 3" xfId="46277" xr:uid="{00000000-0005-0000-0000-00009F380000}"/>
    <cellStyle name="Standard 3 4 2 2 6 2 2 4" xfId="34981" xr:uid="{00000000-0005-0000-0000-0000A0380000}"/>
    <cellStyle name="Standard 3 4 2 2 6 2 3" xfId="18037" xr:uid="{00000000-0005-0000-0000-0000A1380000}"/>
    <cellStyle name="Standard 3 4 2 2 6 2 3 2" xfId="51925" xr:uid="{00000000-0005-0000-0000-0000A2380000}"/>
    <cellStyle name="Standard 3 4 2 2 6 2 4" xfId="40629" xr:uid="{00000000-0005-0000-0000-0000A3380000}"/>
    <cellStyle name="Standard 3 4 2 2 6 2 5" xfId="29333" xr:uid="{00000000-0005-0000-0000-0000A4380000}"/>
    <cellStyle name="Standard 3 4 2 2 6 3" xfId="9565" xr:uid="{00000000-0005-0000-0000-0000A5380000}"/>
    <cellStyle name="Standard 3 4 2 2 6 3 2" xfId="20861" xr:uid="{00000000-0005-0000-0000-0000A6380000}"/>
    <cellStyle name="Standard 3 4 2 2 6 3 2 2" xfId="54749" xr:uid="{00000000-0005-0000-0000-0000A7380000}"/>
    <cellStyle name="Standard 3 4 2 2 6 3 3" xfId="43453" xr:uid="{00000000-0005-0000-0000-0000A8380000}"/>
    <cellStyle name="Standard 3 4 2 2 6 3 4" xfId="32157" xr:uid="{00000000-0005-0000-0000-0000A9380000}"/>
    <cellStyle name="Standard 3 4 2 2 6 4" xfId="15213" xr:uid="{00000000-0005-0000-0000-0000AA380000}"/>
    <cellStyle name="Standard 3 4 2 2 6 4 2" xfId="49101" xr:uid="{00000000-0005-0000-0000-0000AB380000}"/>
    <cellStyle name="Standard 3 4 2 2 6 5" xfId="37805" xr:uid="{00000000-0005-0000-0000-0000AC380000}"/>
    <cellStyle name="Standard 3 4 2 2 6 6" xfId="26509" xr:uid="{00000000-0005-0000-0000-0000AD380000}"/>
    <cellStyle name="Standard 3 4 2 2 7" xfId="5689" xr:uid="{00000000-0005-0000-0000-0000AE380000}"/>
    <cellStyle name="Standard 3 4 2 2 7 2" xfId="11339" xr:uid="{00000000-0005-0000-0000-0000AF380000}"/>
    <cellStyle name="Standard 3 4 2 2 7 2 2" xfId="22635" xr:uid="{00000000-0005-0000-0000-0000B0380000}"/>
    <cellStyle name="Standard 3 4 2 2 7 2 2 2" xfId="56523" xr:uid="{00000000-0005-0000-0000-0000B1380000}"/>
    <cellStyle name="Standard 3 4 2 2 7 2 3" xfId="45227" xr:uid="{00000000-0005-0000-0000-0000B2380000}"/>
    <cellStyle name="Standard 3 4 2 2 7 2 4" xfId="33931" xr:uid="{00000000-0005-0000-0000-0000B3380000}"/>
    <cellStyle name="Standard 3 4 2 2 7 3" xfId="16987" xr:uid="{00000000-0005-0000-0000-0000B4380000}"/>
    <cellStyle name="Standard 3 4 2 2 7 3 2" xfId="50875" xr:uid="{00000000-0005-0000-0000-0000B5380000}"/>
    <cellStyle name="Standard 3 4 2 2 7 4" xfId="39579" xr:uid="{00000000-0005-0000-0000-0000B6380000}"/>
    <cellStyle name="Standard 3 4 2 2 7 5" xfId="28283" xr:uid="{00000000-0005-0000-0000-0000B7380000}"/>
    <cellStyle name="Standard 3 4 2 2 8" xfId="8515" xr:uid="{00000000-0005-0000-0000-0000B8380000}"/>
    <cellStyle name="Standard 3 4 2 2 8 2" xfId="19811" xr:uid="{00000000-0005-0000-0000-0000B9380000}"/>
    <cellStyle name="Standard 3 4 2 2 8 2 2" xfId="53699" xr:uid="{00000000-0005-0000-0000-0000BA380000}"/>
    <cellStyle name="Standard 3 4 2 2 8 3" xfId="42403" xr:uid="{00000000-0005-0000-0000-0000BB380000}"/>
    <cellStyle name="Standard 3 4 2 2 8 4" xfId="31107" xr:uid="{00000000-0005-0000-0000-0000BC380000}"/>
    <cellStyle name="Standard 3 4 2 2 9" xfId="14163" xr:uid="{00000000-0005-0000-0000-0000BD380000}"/>
    <cellStyle name="Standard 3 4 2 2 9 2" xfId="48051" xr:uid="{00000000-0005-0000-0000-0000BE380000}"/>
    <cellStyle name="Standard 3 4 2 3" xfId="2673" xr:uid="{00000000-0005-0000-0000-0000BF380000}"/>
    <cellStyle name="Standard 3 4 2 3 10" xfId="25573" xr:uid="{00000000-0005-0000-0000-0000C0380000}"/>
    <cellStyle name="Standard 3 4 2 3 2" xfId="3175" xr:uid="{00000000-0005-0000-0000-0000C1380000}"/>
    <cellStyle name="Standard 3 4 2 3 2 2" xfId="5108" xr:uid="{00000000-0005-0000-0000-0000C2380000}"/>
    <cellStyle name="Standard 3 4 2 3 2 2 2" xfId="7934" xr:uid="{00000000-0005-0000-0000-0000C3380000}"/>
    <cellStyle name="Standard 3 4 2 3 2 2 2 2" xfId="13583" xr:uid="{00000000-0005-0000-0000-0000C4380000}"/>
    <cellStyle name="Standard 3 4 2 3 2 2 2 2 2" xfId="24879" xr:uid="{00000000-0005-0000-0000-0000C5380000}"/>
    <cellStyle name="Standard 3 4 2 3 2 2 2 2 2 2" xfId="58767" xr:uid="{00000000-0005-0000-0000-0000C6380000}"/>
    <cellStyle name="Standard 3 4 2 3 2 2 2 2 3" xfId="47471" xr:uid="{00000000-0005-0000-0000-0000C7380000}"/>
    <cellStyle name="Standard 3 4 2 3 2 2 2 2 4" xfId="36175" xr:uid="{00000000-0005-0000-0000-0000C8380000}"/>
    <cellStyle name="Standard 3 4 2 3 2 2 2 3" xfId="19231" xr:uid="{00000000-0005-0000-0000-0000C9380000}"/>
    <cellStyle name="Standard 3 4 2 3 2 2 2 3 2" xfId="53119" xr:uid="{00000000-0005-0000-0000-0000CA380000}"/>
    <cellStyle name="Standard 3 4 2 3 2 2 2 4" xfId="41823" xr:uid="{00000000-0005-0000-0000-0000CB380000}"/>
    <cellStyle name="Standard 3 4 2 3 2 2 2 5" xfId="30527" xr:uid="{00000000-0005-0000-0000-0000CC380000}"/>
    <cellStyle name="Standard 3 4 2 3 2 2 3" xfId="10759" xr:uid="{00000000-0005-0000-0000-0000CD380000}"/>
    <cellStyle name="Standard 3 4 2 3 2 2 3 2" xfId="22055" xr:uid="{00000000-0005-0000-0000-0000CE380000}"/>
    <cellStyle name="Standard 3 4 2 3 2 2 3 2 2" xfId="55943" xr:uid="{00000000-0005-0000-0000-0000CF380000}"/>
    <cellStyle name="Standard 3 4 2 3 2 2 3 3" xfId="44647" xr:uid="{00000000-0005-0000-0000-0000D0380000}"/>
    <cellStyle name="Standard 3 4 2 3 2 2 3 4" xfId="33351" xr:uid="{00000000-0005-0000-0000-0000D1380000}"/>
    <cellStyle name="Standard 3 4 2 3 2 2 4" xfId="16407" xr:uid="{00000000-0005-0000-0000-0000D2380000}"/>
    <cellStyle name="Standard 3 4 2 3 2 2 4 2" xfId="50295" xr:uid="{00000000-0005-0000-0000-0000D3380000}"/>
    <cellStyle name="Standard 3 4 2 3 2 2 5" xfId="38999" xr:uid="{00000000-0005-0000-0000-0000D4380000}"/>
    <cellStyle name="Standard 3 4 2 3 2 2 6" xfId="27703" xr:uid="{00000000-0005-0000-0000-0000D5380000}"/>
    <cellStyle name="Standard 3 4 2 3 2 3" xfId="4323" xr:uid="{00000000-0005-0000-0000-0000D6380000}"/>
    <cellStyle name="Standard 3 4 2 3 2 3 2" xfId="7200" xr:uid="{00000000-0005-0000-0000-0000D7380000}"/>
    <cellStyle name="Standard 3 4 2 3 2 3 2 2" xfId="12849" xr:uid="{00000000-0005-0000-0000-0000D8380000}"/>
    <cellStyle name="Standard 3 4 2 3 2 3 2 2 2" xfId="24145" xr:uid="{00000000-0005-0000-0000-0000D9380000}"/>
    <cellStyle name="Standard 3 4 2 3 2 3 2 2 2 2" xfId="58033" xr:uid="{00000000-0005-0000-0000-0000DA380000}"/>
    <cellStyle name="Standard 3 4 2 3 2 3 2 2 3" xfId="46737" xr:uid="{00000000-0005-0000-0000-0000DB380000}"/>
    <cellStyle name="Standard 3 4 2 3 2 3 2 2 4" xfId="35441" xr:uid="{00000000-0005-0000-0000-0000DC380000}"/>
    <cellStyle name="Standard 3 4 2 3 2 3 2 3" xfId="18497" xr:uid="{00000000-0005-0000-0000-0000DD380000}"/>
    <cellStyle name="Standard 3 4 2 3 2 3 2 3 2" xfId="52385" xr:uid="{00000000-0005-0000-0000-0000DE380000}"/>
    <cellStyle name="Standard 3 4 2 3 2 3 2 4" xfId="41089" xr:uid="{00000000-0005-0000-0000-0000DF380000}"/>
    <cellStyle name="Standard 3 4 2 3 2 3 2 5" xfId="29793" xr:uid="{00000000-0005-0000-0000-0000E0380000}"/>
    <cellStyle name="Standard 3 4 2 3 2 3 3" xfId="10025" xr:uid="{00000000-0005-0000-0000-0000E1380000}"/>
    <cellStyle name="Standard 3 4 2 3 2 3 3 2" xfId="21321" xr:uid="{00000000-0005-0000-0000-0000E2380000}"/>
    <cellStyle name="Standard 3 4 2 3 2 3 3 2 2" xfId="55209" xr:uid="{00000000-0005-0000-0000-0000E3380000}"/>
    <cellStyle name="Standard 3 4 2 3 2 3 3 3" xfId="43913" xr:uid="{00000000-0005-0000-0000-0000E4380000}"/>
    <cellStyle name="Standard 3 4 2 3 2 3 3 4" xfId="32617" xr:uid="{00000000-0005-0000-0000-0000E5380000}"/>
    <cellStyle name="Standard 3 4 2 3 2 3 4" xfId="15673" xr:uid="{00000000-0005-0000-0000-0000E6380000}"/>
    <cellStyle name="Standard 3 4 2 3 2 3 4 2" xfId="49561" xr:uid="{00000000-0005-0000-0000-0000E7380000}"/>
    <cellStyle name="Standard 3 4 2 3 2 3 5" xfId="38265" xr:uid="{00000000-0005-0000-0000-0000E8380000}"/>
    <cellStyle name="Standard 3 4 2 3 2 3 6" xfId="26969" xr:uid="{00000000-0005-0000-0000-0000E9380000}"/>
    <cellStyle name="Standard 3 4 2 3 2 4" xfId="6303" xr:uid="{00000000-0005-0000-0000-0000EA380000}"/>
    <cellStyle name="Standard 3 4 2 3 2 4 2" xfId="11953" xr:uid="{00000000-0005-0000-0000-0000EB380000}"/>
    <cellStyle name="Standard 3 4 2 3 2 4 2 2" xfId="23249" xr:uid="{00000000-0005-0000-0000-0000EC380000}"/>
    <cellStyle name="Standard 3 4 2 3 2 4 2 2 2" xfId="57137" xr:uid="{00000000-0005-0000-0000-0000ED380000}"/>
    <cellStyle name="Standard 3 4 2 3 2 4 2 3" xfId="45841" xr:uid="{00000000-0005-0000-0000-0000EE380000}"/>
    <cellStyle name="Standard 3 4 2 3 2 4 2 4" xfId="34545" xr:uid="{00000000-0005-0000-0000-0000EF380000}"/>
    <cellStyle name="Standard 3 4 2 3 2 4 3" xfId="17601" xr:uid="{00000000-0005-0000-0000-0000F0380000}"/>
    <cellStyle name="Standard 3 4 2 3 2 4 3 2" xfId="51489" xr:uid="{00000000-0005-0000-0000-0000F1380000}"/>
    <cellStyle name="Standard 3 4 2 3 2 4 4" xfId="40193" xr:uid="{00000000-0005-0000-0000-0000F2380000}"/>
    <cellStyle name="Standard 3 4 2 3 2 4 5" xfId="28897" xr:uid="{00000000-0005-0000-0000-0000F3380000}"/>
    <cellStyle name="Standard 3 4 2 3 2 5" xfId="9129" xr:uid="{00000000-0005-0000-0000-0000F4380000}"/>
    <cellStyle name="Standard 3 4 2 3 2 5 2" xfId="20425" xr:uid="{00000000-0005-0000-0000-0000F5380000}"/>
    <cellStyle name="Standard 3 4 2 3 2 5 2 2" xfId="54313" xr:uid="{00000000-0005-0000-0000-0000F6380000}"/>
    <cellStyle name="Standard 3 4 2 3 2 5 3" xfId="43017" xr:uid="{00000000-0005-0000-0000-0000F7380000}"/>
    <cellStyle name="Standard 3 4 2 3 2 5 4" xfId="31721" xr:uid="{00000000-0005-0000-0000-0000F8380000}"/>
    <cellStyle name="Standard 3 4 2 3 2 6" xfId="14777" xr:uid="{00000000-0005-0000-0000-0000F9380000}"/>
    <cellStyle name="Standard 3 4 2 3 2 6 2" xfId="48665" xr:uid="{00000000-0005-0000-0000-0000FA380000}"/>
    <cellStyle name="Standard 3 4 2 3 2 7" xfId="37369" xr:uid="{00000000-0005-0000-0000-0000FB380000}"/>
    <cellStyle name="Standard 3 4 2 3 2 8" xfId="26073" xr:uid="{00000000-0005-0000-0000-0000FC380000}"/>
    <cellStyle name="Standard 3 4 2 3 3" xfId="3809" xr:uid="{00000000-0005-0000-0000-0000FD380000}"/>
    <cellStyle name="Standard 3 4 2 3 3 2" xfId="6920" xr:uid="{00000000-0005-0000-0000-0000FE380000}"/>
    <cellStyle name="Standard 3 4 2 3 3 2 2" xfId="12569" xr:uid="{00000000-0005-0000-0000-0000FF380000}"/>
    <cellStyle name="Standard 3 4 2 3 3 2 2 2" xfId="23865" xr:uid="{00000000-0005-0000-0000-000000390000}"/>
    <cellStyle name="Standard 3 4 2 3 3 2 2 2 2" xfId="57753" xr:uid="{00000000-0005-0000-0000-000001390000}"/>
    <cellStyle name="Standard 3 4 2 3 3 2 2 3" xfId="46457" xr:uid="{00000000-0005-0000-0000-000002390000}"/>
    <cellStyle name="Standard 3 4 2 3 3 2 2 4" xfId="35161" xr:uid="{00000000-0005-0000-0000-000003390000}"/>
    <cellStyle name="Standard 3 4 2 3 3 2 3" xfId="18217" xr:uid="{00000000-0005-0000-0000-000004390000}"/>
    <cellStyle name="Standard 3 4 2 3 3 2 3 2" xfId="52105" xr:uid="{00000000-0005-0000-0000-000005390000}"/>
    <cellStyle name="Standard 3 4 2 3 3 2 4" xfId="40809" xr:uid="{00000000-0005-0000-0000-000006390000}"/>
    <cellStyle name="Standard 3 4 2 3 3 2 5" xfId="29513" xr:uid="{00000000-0005-0000-0000-000007390000}"/>
    <cellStyle name="Standard 3 4 2 3 3 3" xfId="9745" xr:uid="{00000000-0005-0000-0000-000008390000}"/>
    <cellStyle name="Standard 3 4 2 3 3 3 2" xfId="21041" xr:uid="{00000000-0005-0000-0000-000009390000}"/>
    <cellStyle name="Standard 3 4 2 3 3 3 2 2" xfId="54929" xr:uid="{00000000-0005-0000-0000-00000A390000}"/>
    <cellStyle name="Standard 3 4 2 3 3 3 3" xfId="43633" xr:uid="{00000000-0005-0000-0000-00000B390000}"/>
    <cellStyle name="Standard 3 4 2 3 3 3 4" xfId="32337" xr:uid="{00000000-0005-0000-0000-00000C390000}"/>
    <cellStyle name="Standard 3 4 2 3 3 4" xfId="15393" xr:uid="{00000000-0005-0000-0000-00000D390000}"/>
    <cellStyle name="Standard 3 4 2 3 3 4 2" xfId="49281" xr:uid="{00000000-0005-0000-0000-00000E390000}"/>
    <cellStyle name="Standard 3 4 2 3 3 5" xfId="37985" xr:uid="{00000000-0005-0000-0000-00000F390000}"/>
    <cellStyle name="Standard 3 4 2 3 3 6" xfId="26689" xr:uid="{00000000-0005-0000-0000-000010390000}"/>
    <cellStyle name="Standard 3 4 2 3 4" xfId="4867" xr:uid="{00000000-0005-0000-0000-000011390000}"/>
    <cellStyle name="Standard 3 4 2 3 4 2" xfId="7693" xr:uid="{00000000-0005-0000-0000-000012390000}"/>
    <cellStyle name="Standard 3 4 2 3 4 2 2" xfId="13342" xr:uid="{00000000-0005-0000-0000-000013390000}"/>
    <cellStyle name="Standard 3 4 2 3 4 2 2 2" xfId="24638" xr:uid="{00000000-0005-0000-0000-000014390000}"/>
    <cellStyle name="Standard 3 4 2 3 4 2 2 2 2" xfId="58526" xr:uid="{00000000-0005-0000-0000-000015390000}"/>
    <cellStyle name="Standard 3 4 2 3 4 2 2 3" xfId="47230" xr:uid="{00000000-0005-0000-0000-000016390000}"/>
    <cellStyle name="Standard 3 4 2 3 4 2 2 4" xfId="35934" xr:uid="{00000000-0005-0000-0000-000017390000}"/>
    <cellStyle name="Standard 3 4 2 3 4 2 3" xfId="18990" xr:uid="{00000000-0005-0000-0000-000018390000}"/>
    <cellStyle name="Standard 3 4 2 3 4 2 3 2" xfId="52878" xr:uid="{00000000-0005-0000-0000-000019390000}"/>
    <cellStyle name="Standard 3 4 2 3 4 2 4" xfId="41582" xr:uid="{00000000-0005-0000-0000-00001A390000}"/>
    <cellStyle name="Standard 3 4 2 3 4 2 5" xfId="30286" xr:uid="{00000000-0005-0000-0000-00001B390000}"/>
    <cellStyle name="Standard 3 4 2 3 4 3" xfId="10518" xr:uid="{00000000-0005-0000-0000-00001C390000}"/>
    <cellStyle name="Standard 3 4 2 3 4 3 2" xfId="21814" xr:uid="{00000000-0005-0000-0000-00001D390000}"/>
    <cellStyle name="Standard 3 4 2 3 4 3 2 2" xfId="55702" xr:uid="{00000000-0005-0000-0000-00001E390000}"/>
    <cellStyle name="Standard 3 4 2 3 4 3 3" xfId="44406" xr:uid="{00000000-0005-0000-0000-00001F390000}"/>
    <cellStyle name="Standard 3 4 2 3 4 3 4" xfId="33110" xr:uid="{00000000-0005-0000-0000-000020390000}"/>
    <cellStyle name="Standard 3 4 2 3 4 4" xfId="16166" xr:uid="{00000000-0005-0000-0000-000021390000}"/>
    <cellStyle name="Standard 3 4 2 3 4 4 2" xfId="50054" xr:uid="{00000000-0005-0000-0000-000022390000}"/>
    <cellStyle name="Standard 3 4 2 3 4 5" xfId="38758" xr:uid="{00000000-0005-0000-0000-000023390000}"/>
    <cellStyle name="Standard 3 4 2 3 4 6" xfId="27462" xr:uid="{00000000-0005-0000-0000-000024390000}"/>
    <cellStyle name="Standard 3 4 2 3 5" xfId="3514" xr:uid="{00000000-0005-0000-0000-000025390000}"/>
    <cellStyle name="Standard 3 4 2 3 5 2" xfId="6628" xr:uid="{00000000-0005-0000-0000-000026390000}"/>
    <cellStyle name="Standard 3 4 2 3 5 2 2" xfId="12277" xr:uid="{00000000-0005-0000-0000-000027390000}"/>
    <cellStyle name="Standard 3 4 2 3 5 2 2 2" xfId="23573" xr:uid="{00000000-0005-0000-0000-000028390000}"/>
    <cellStyle name="Standard 3 4 2 3 5 2 2 2 2" xfId="57461" xr:uid="{00000000-0005-0000-0000-000029390000}"/>
    <cellStyle name="Standard 3 4 2 3 5 2 2 3" xfId="46165" xr:uid="{00000000-0005-0000-0000-00002A390000}"/>
    <cellStyle name="Standard 3 4 2 3 5 2 2 4" xfId="34869" xr:uid="{00000000-0005-0000-0000-00002B390000}"/>
    <cellStyle name="Standard 3 4 2 3 5 2 3" xfId="17925" xr:uid="{00000000-0005-0000-0000-00002C390000}"/>
    <cellStyle name="Standard 3 4 2 3 5 2 3 2" xfId="51813" xr:uid="{00000000-0005-0000-0000-00002D390000}"/>
    <cellStyle name="Standard 3 4 2 3 5 2 4" xfId="40517" xr:uid="{00000000-0005-0000-0000-00002E390000}"/>
    <cellStyle name="Standard 3 4 2 3 5 2 5" xfId="29221" xr:uid="{00000000-0005-0000-0000-00002F390000}"/>
    <cellStyle name="Standard 3 4 2 3 5 3" xfId="9453" xr:uid="{00000000-0005-0000-0000-000030390000}"/>
    <cellStyle name="Standard 3 4 2 3 5 3 2" xfId="20749" xr:uid="{00000000-0005-0000-0000-000031390000}"/>
    <cellStyle name="Standard 3 4 2 3 5 3 2 2" xfId="54637" xr:uid="{00000000-0005-0000-0000-000032390000}"/>
    <cellStyle name="Standard 3 4 2 3 5 3 3" xfId="43341" xr:uid="{00000000-0005-0000-0000-000033390000}"/>
    <cellStyle name="Standard 3 4 2 3 5 3 4" xfId="32045" xr:uid="{00000000-0005-0000-0000-000034390000}"/>
    <cellStyle name="Standard 3 4 2 3 5 4" xfId="15101" xr:uid="{00000000-0005-0000-0000-000035390000}"/>
    <cellStyle name="Standard 3 4 2 3 5 4 2" xfId="48989" xr:uid="{00000000-0005-0000-0000-000036390000}"/>
    <cellStyle name="Standard 3 4 2 3 5 5" xfId="37693" xr:uid="{00000000-0005-0000-0000-000037390000}"/>
    <cellStyle name="Standard 3 4 2 3 5 6" xfId="26397" xr:uid="{00000000-0005-0000-0000-000038390000}"/>
    <cellStyle name="Standard 3 4 2 3 6" xfId="5803" xr:uid="{00000000-0005-0000-0000-000039390000}"/>
    <cellStyle name="Standard 3 4 2 3 6 2" xfId="11453" xr:uid="{00000000-0005-0000-0000-00003A390000}"/>
    <cellStyle name="Standard 3 4 2 3 6 2 2" xfId="22749" xr:uid="{00000000-0005-0000-0000-00003B390000}"/>
    <cellStyle name="Standard 3 4 2 3 6 2 2 2" xfId="56637" xr:uid="{00000000-0005-0000-0000-00003C390000}"/>
    <cellStyle name="Standard 3 4 2 3 6 2 3" xfId="45341" xr:uid="{00000000-0005-0000-0000-00003D390000}"/>
    <cellStyle name="Standard 3 4 2 3 6 2 4" xfId="34045" xr:uid="{00000000-0005-0000-0000-00003E390000}"/>
    <cellStyle name="Standard 3 4 2 3 6 3" xfId="17101" xr:uid="{00000000-0005-0000-0000-00003F390000}"/>
    <cellStyle name="Standard 3 4 2 3 6 3 2" xfId="50989" xr:uid="{00000000-0005-0000-0000-000040390000}"/>
    <cellStyle name="Standard 3 4 2 3 6 4" xfId="39693" xr:uid="{00000000-0005-0000-0000-000041390000}"/>
    <cellStyle name="Standard 3 4 2 3 6 5" xfId="28397" xr:uid="{00000000-0005-0000-0000-000042390000}"/>
    <cellStyle name="Standard 3 4 2 3 7" xfId="8629" xr:uid="{00000000-0005-0000-0000-000043390000}"/>
    <cellStyle name="Standard 3 4 2 3 7 2" xfId="19925" xr:uid="{00000000-0005-0000-0000-000044390000}"/>
    <cellStyle name="Standard 3 4 2 3 7 2 2" xfId="53813" xr:uid="{00000000-0005-0000-0000-000045390000}"/>
    <cellStyle name="Standard 3 4 2 3 7 3" xfId="42517" xr:uid="{00000000-0005-0000-0000-000046390000}"/>
    <cellStyle name="Standard 3 4 2 3 7 4" xfId="31221" xr:uid="{00000000-0005-0000-0000-000047390000}"/>
    <cellStyle name="Standard 3 4 2 3 8" xfId="14277" xr:uid="{00000000-0005-0000-0000-000048390000}"/>
    <cellStyle name="Standard 3 4 2 3 8 2" xfId="48165" xr:uid="{00000000-0005-0000-0000-000049390000}"/>
    <cellStyle name="Standard 3 4 2 3 9" xfId="36869" xr:uid="{00000000-0005-0000-0000-00004A390000}"/>
    <cellStyle name="Standard 3 4 2 4" xfId="2928" xr:uid="{00000000-0005-0000-0000-00004B390000}"/>
    <cellStyle name="Standard 3 4 2 4 2" xfId="5105" xr:uid="{00000000-0005-0000-0000-00004C390000}"/>
    <cellStyle name="Standard 3 4 2 4 2 2" xfId="7931" xr:uid="{00000000-0005-0000-0000-00004D390000}"/>
    <cellStyle name="Standard 3 4 2 4 2 2 2" xfId="13580" xr:uid="{00000000-0005-0000-0000-00004E390000}"/>
    <cellStyle name="Standard 3 4 2 4 2 2 2 2" xfId="24876" xr:uid="{00000000-0005-0000-0000-00004F390000}"/>
    <cellStyle name="Standard 3 4 2 4 2 2 2 2 2" xfId="58764" xr:uid="{00000000-0005-0000-0000-000050390000}"/>
    <cellStyle name="Standard 3 4 2 4 2 2 2 3" xfId="47468" xr:uid="{00000000-0005-0000-0000-000051390000}"/>
    <cellStyle name="Standard 3 4 2 4 2 2 2 4" xfId="36172" xr:uid="{00000000-0005-0000-0000-000052390000}"/>
    <cellStyle name="Standard 3 4 2 4 2 2 3" xfId="19228" xr:uid="{00000000-0005-0000-0000-000053390000}"/>
    <cellStyle name="Standard 3 4 2 4 2 2 3 2" xfId="53116" xr:uid="{00000000-0005-0000-0000-000054390000}"/>
    <cellStyle name="Standard 3 4 2 4 2 2 4" xfId="41820" xr:uid="{00000000-0005-0000-0000-000055390000}"/>
    <cellStyle name="Standard 3 4 2 4 2 2 5" xfId="30524" xr:uid="{00000000-0005-0000-0000-000056390000}"/>
    <cellStyle name="Standard 3 4 2 4 2 3" xfId="10756" xr:uid="{00000000-0005-0000-0000-000057390000}"/>
    <cellStyle name="Standard 3 4 2 4 2 3 2" xfId="22052" xr:uid="{00000000-0005-0000-0000-000058390000}"/>
    <cellStyle name="Standard 3 4 2 4 2 3 2 2" xfId="55940" xr:uid="{00000000-0005-0000-0000-000059390000}"/>
    <cellStyle name="Standard 3 4 2 4 2 3 3" xfId="44644" xr:uid="{00000000-0005-0000-0000-00005A390000}"/>
    <cellStyle name="Standard 3 4 2 4 2 3 4" xfId="33348" xr:uid="{00000000-0005-0000-0000-00005B390000}"/>
    <cellStyle name="Standard 3 4 2 4 2 4" xfId="16404" xr:uid="{00000000-0005-0000-0000-00005C390000}"/>
    <cellStyle name="Standard 3 4 2 4 2 4 2" xfId="50292" xr:uid="{00000000-0005-0000-0000-00005D390000}"/>
    <cellStyle name="Standard 3 4 2 4 2 5" xfId="38996" xr:uid="{00000000-0005-0000-0000-00005E390000}"/>
    <cellStyle name="Standard 3 4 2 4 2 6" xfId="27700" xr:uid="{00000000-0005-0000-0000-00005F390000}"/>
    <cellStyle name="Standard 3 4 2 4 3" xfId="4320" xr:uid="{00000000-0005-0000-0000-000060390000}"/>
    <cellStyle name="Standard 3 4 2 4 3 2" xfId="7197" xr:uid="{00000000-0005-0000-0000-000061390000}"/>
    <cellStyle name="Standard 3 4 2 4 3 2 2" xfId="12846" xr:uid="{00000000-0005-0000-0000-000062390000}"/>
    <cellStyle name="Standard 3 4 2 4 3 2 2 2" xfId="24142" xr:uid="{00000000-0005-0000-0000-000063390000}"/>
    <cellStyle name="Standard 3 4 2 4 3 2 2 2 2" xfId="58030" xr:uid="{00000000-0005-0000-0000-000064390000}"/>
    <cellStyle name="Standard 3 4 2 4 3 2 2 3" xfId="46734" xr:uid="{00000000-0005-0000-0000-000065390000}"/>
    <cellStyle name="Standard 3 4 2 4 3 2 2 4" xfId="35438" xr:uid="{00000000-0005-0000-0000-000066390000}"/>
    <cellStyle name="Standard 3 4 2 4 3 2 3" xfId="18494" xr:uid="{00000000-0005-0000-0000-000067390000}"/>
    <cellStyle name="Standard 3 4 2 4 3 2 3 2" xfId="52382" xr:uid="{00000000-0005-0000-0000-000068390000}"/>
    <cellStyle name="Standard 3 4 2 4 3 2 4" xfId="41086" xr:uid="{00000000-0005-0000-0000-000069390000}"/>
    <cellStyle name="Standard 3 4 2 4 3 2 5" xfId="29790" xr:uid="{00000000-0005-0000-0000-00006A390000}"/>
    <cellStyle name="Standard 3 4 2 4 3 3" xfId="10022" xr:uid="{00000000-0005-0000-0000-00006B390000}"/>
    <cellStyle name="Standard 3 4 2 4 3 3 2" xfId="21318" xr:uid="{00000000-0005-0000-0000-00006C390000}"/>
    <cellStyle name="Standard 3 4 2 4 3 3 2 2" xfId="55206" xr:uid="{00000000-0005-0000-0000-00006D390000}"/>
    <cellStyle name="Standard 3 4 2 4 3 3 3" xfId="43910" xr:uid="{00000000-0005-0000-0000-00006E390000}"/>
    <cellStyle name="Standard 3 4 2 4 3 3 4" xfId="32614" xr:uid="{00000000-0005-0000-0000-00006F390000}"/>
    <cellStyle name="Standard 3 4 2 4 3 4" xfId="15670" xr:uid="{00000000-0005-0000-0000-000070390000}"/>
    <cellStyle name="Standard 3 4 2 4 3 4 2" xfId="49558" xr:uid="{00000000-0005-0000-0000-000071390000}"/>
    <cellStyle name="Standard 3 4 2 4 3 5" xfId="38262" xr:uid="{00000000-0005-0000-0000-000072390000}"/>
    <cellStyle name="Standard 3 4 2 4 3 6" xfId="26966" xr:uid="{00000000-0005-0000-0000-000073390000}"/>
    <cellStyle name="Standard 3 4 2 4 4" xfId="6056" xr:uid="{00000000-0005-0000-0000-000074390000}"/>
    <cellStyle name="Standard 3 4 2 4 4 2" xfId="11706" xr:uid="{00000000-0005-0000-0000-000075390000}"/>
    <cellStyle name="Standard 3 4 2 4 4 2 2" xfId="23002" xr:uid="{00000000-0005-0000-0000-000076390000}"/>
    <cellStyle name="Standard 3 4 2 4 4 2 2 2" xfId="56890" xr:uid="{00000000-0005-0000-0000-000077390000}"/>
    <cellStyle name="Standard 3 4 2 4 4 2 3" xfId="45594" xr:uid="{00000000-0005-0000-0000-000078390000}"/>
    <cellStyle name="Standard 3 4 2 4 4 2 4" xfId="34298" xr:uid="{00000000-0005-0000-0000-000079390000}"/>
    <cellStyle name="Standard 3 4 2 4 4 3" xfId="17354" xr:uid="{00000000-0005-0000-0000-00007A390000}"/>
    <cellStyle name="Standard 3 4 2 4 4 3 2" xfId="51242" xr:uid="{00000000-0005-0000-0000-00007B390000}"/>
    <cellStyle name="Standard 3 4 2 4 4 4" xfId="39946" xr:uid="{00000000-0005-0000-0000-00007C390000}"/>
    <cellStyle name="Standard 3 4 2 4 4 5" xfId="28650" xr:uid="{00000000-0005-0000-0000-00007D390000}"/>
    <cellStyle name="Standard 3 4 2 4 5" xfId="8882" xr:uid="{00000000-0005-0000-0000-00007E390000}"/>
    <cellStyle name="Standard 3 4 2 4 5 2" xfId="20178" xr:uid="{00000000-0005-0000-0000-00007F390000}"/>
    <cellStyle name="Standard 3 4 2 4 5 2 2" xfId="54066" xr:uid="{00000000-0005-0000-0000-000080390000}"/>
    <cellStyle name="Standard 3 4 2 4 5 3" xfId="42770" xr:uid="{00000000-0005-0000-0000-000081390000}"/>
    <cellStyle name="Standard 3 4 2 4 5 4" xfId="31474" xr:uid="{00000000-0005-0000-0000-000082390000}"/>
    <cellStyle name="Standard 3 4 2 4 6" xfId="14530" xr:uid="{00000000-0005-0000-0000-000083390000}"/>
    <cellStyle name="Standard 3 4 2 4 6 2" xfId="48418" xr:uid="{00000000-0005-0000-0000-000084390000}"/>
    <cellStyle name="Standard 3 4 2 4 7" xfId="37122" xr:uid="{00000000-0005-0000-0000-000085390000}"/>
    <cellStyle name="Standard 3 4 2 4 8" xfId="25826" xr:uid="{00000000-0005-0000-0000-000086390000}"/>
    <cellStyle name="Standard 3 4 2 5" xfId="3742" xr:uid="{00000000-0005-0000-0000-000087390000}"/>
    <cellStyle name="Standard 3 4 2 5 2" xfId="6853" xr:uid="{00000000-0005-0000-0000-000088390000}"/>
    <cellStyle name="Standard 3 4 2 5 2 2" xfId="12502" xr:uid="{00000000-0005-0000-0000-000089390000}"/>
    <cellStyle name="Standard 3 4 2 5 2 2 2" xfId="23798" xr:uid="{00000000-0005-0000-0000-00008A390000}"/>
    <cellStyle name="Standard 3 4 2 5 2 2 2 2" xfId="57686" xr:uid="{00000000-0005-0000-0000-00008B390000}"/>
    <cellStyle name="Standard 3 4 2 5 2 2 3" xfId="46390" xr:uid="{00000000-0005-0000-0000-00008C390000}"/>
    <cellStyle name="Standard 3 4 2 5 2 2 4" xfId="35094" xr:uid="{00000000-0005-0000-0000-00008D390000}"/>
    <cellStyle name="Standard 3 4 2 5 2 3" xfId="18150" xr:uid="{00000000-0005-0000-0000-00008E390000}"/>
    <cellStyle name="Standard 3 4 2 5 2 3 2" xfId="52038" xr:uid="{00000000-0005-0000-0000-00008F390000}"/>
    <cellStyle name="Standard 3 4 2 5 2 4" xfId="40742" xr:uid="{00000000-0005-0000-0000-000090390000}"/>
    <cellStyle name="Standard 3 4 2 5 2 5" xfId="29446" xr:uid="{00000000-0005-0000-0000-000091390000}"/>
    <cellStyle name="Standard 3 4 2 5 3" xfId="9678" xr:uid="{00000000-0005-0000-0000-000092390000}"/>
    <cellStyle name="Standard 3 4 2 5 3 2" xfId="20974" xr:uid="{00000000-0005-0000-0000-000093390000}"/>
    <cellStyle name="Standard 3 4 2 5 3 2 2" xfId="54862" xr:uid="{00000000-0005-0000-0000-000094390000}"/>
    <cellStyle name="Standard 3 4 2 5 3 3" xfId="43566" xr:uid="{00000000-0005-0000-0000-000095390000}"/>
    <cellStyle name="Standard 3 4 2 5 3 4" xfId="32270" xr:uid="{00000000-0005-0000-0000-000096390000}"/>
    <cellStyle name="Standard 3 4 2 5 4" xfId="15326" xr:uid="{00000000-0005-0000-0000-000097390000}"/>
    <cellStyle name="Standard 3 4 2 5 4 2" xfId="49214" xr:uid="{00000000-0005-0000-0000-000098390000}"/>
    <cellStyle name="Standard 3 4 2 5 5" xfId="37918" xr:uid="{00000000-0005-0000-0000-000099390000}"/>
    <cellStyle name="Standard 3 4 2 5 6" xfId="26622" xr:uid="{00000000-0005-0000-0000-00009A390000}"/>
    <cellStyle name="Standard 3 4 2 6" xfId="4800" xr:uid="{00000000-0005-0000-0000-00009B390000}"/>
    <cellStyle name="Standard 3 4 2 6 2" xfId="7626" xr:uid="{00000000-0005-0000-0000-00009C390000}"/>
    <cellStyle name="Standard 3 4 2 6 2 2" xfId="13275" xr:uid="{00000000-0005-0000-0000-00009D390000}"/>
    <cellStyle name="Standard 3 4 2 6 2 2 2" xfId="24571" xr:uid="{00000000-0005-0000-0000-00009E390000}"/>
    <cellStyle name="Standard 3 4 2 6 2 2 2 2" xfId="58459" xr:uid="{00000000-0005-0000-0000-00009F390000}"/>
    <cellStyle name="Standard 3 4 2 6 2 2 3" xfId="47163" xr:uid="{00000000-0005-0000-0000-0000A0390000}"/>
    <cellStyle name="Standard 3 4 2 6 2 2 4" xfId="35867" xr:uid="{00000000-0005-0000-0000-0000A1390000}"/>
    <cellStyle name="Standard 3 4 2 6 2 3" xfId="18923" xr:uid="{00000000-0005-0000-0000-0000A2390000}"/>
    <cellStyle name="Standard 3 4 2 6 2 3 2" xfId="52811" xr:uid="{00000000-0005-0000-0000-0000A3390000}"/>
    <cellStyle name="Standard 3 4 2 6 2 4" xfId="41515" xr:uid="{00000000-0005-0000-0000-0000A4390000}"/>
    <cellStyle name="Standard 3 4 2 6 2 5" xfId="30219" xr:uid="{00000000-0005-0000-0000-0000A5390000}"/>
    <cellStyle name="Standard 3 4 2 6 3" xfId="10451" xr:uid="{00000000-0005-0000-0000-0000A6390000}"/>
    <cellStyle name="Standard 3 4 2 6 3 2" xfId="21747" xr:uid="{00000000-0005-0000-0000-0000A7390000}"/>
    <cellStyle name="Standard 3 4 2 6 3 2 2" xfId="55635" xr:uid="{00000000-0005-0000-0000-0000A8390000}"/>
    <cellStyle name="Standard 3 4 2 6 3 3" xfId="44339" xr:uid="{00000000-0005-0000-0000-0000A9390000}"/>
    <cellStyle name="Standard 3 4 2 6 3 4" xfId="33043" xr:uid="{00000000-0005-0000-0000-0000AA390000}"/>
    <cellStyle name="Standard 3 4 2 6 4" xfId="16099" xr:uid="{00000000-0005-0000-0000-0000AB390000}"/>
    <cellStyle name="Standard 3 4 2 6 4 2" xfId="49987" xr:uid="{00000000-0005-0000-0000-0000AC390000}"/>
    <cellStyle name="Standard 3 4 2 6 5" xfId="38691" xr:uid="{00000000-0005-0000-0000-0000AD390000}"/>
    <cellStyle name="Standard 3 4 2 6 6" xfId="27395" xr:uid="{00000000-0005-0000-0000-0000AE390000}"/>
    <cellStyle name="Standard 3 4 2 7" xfId="3443" xr:uid="{00000000-0005-0000-0000-0000AF390000}"/>
    <cellStyle name="Standard 3 4 2 7 2" xfId="6558" xr:uid="{00000000-0005-0000-0000-0000B0390000}"/>
    <cellStyle name="Standard 3 4 2 7 2 2" xfId="12207" xr:uid="{00000000-0005-0000-0000-0000B1390000}"/>
    <cellStyle name="Standard 3 4 2 7 2 2 2" xfId="23503" xr:uid="{00000000-0005-0000-0000-0000B2390000}"/>
    <cellStyle name="Standard 3 4 2 7 2 2 2 2" xfId="57391" xr:uid="{00000000-0005-0000-0000-0000B3390000}"/>
    <cellStyle name="Standard 3 4 2 7 2 2 3" xfId="46095" xr:uid="{00000000-0005-0000-0000-0000B4390000}"/>
    <cellStyle name="Standard 3 4 2 7 2 2 4" xfId="34799" xr:uid="{00000000-0005-0000-0000-0000B5390000}"/>
    <cellStyle name="Standard 3 4 2 7 2 3" xfId="17855" xr:uid="{00000000-0005-0000-0000-0000B6390000}"/>
    <cellStyle name="Standard 3 4 2 7 2 3 2" xfId="51743" xr:uid="{00000000-0005-0000-0000-0000B7390000}"/>
    <cellStyle name="Standard 3 4 2 7 2 4" xfId="40447" xr:uid="{00000000-0005-0000-0000-0000B8390000}"/>
    <cellStyle name="Standard 3 4 2 7 2 5" xfId="29151" xr:uid="{00000000-0005-0000-0000-0000B9390000}"/>
    <cellStyle name="Standard 3 4 2 7 3" xfId="9383" xr:uid="{00000000-0005-0000-0000-0000BA390000}"/>
    <cellStyle name="Standard 3 4 2 7 3 2" xfId="20679" xr:uid="{00000000-0005-0000-0000-0000BB390000}"/>
    <cellStyle name="Standard 3 4 2 7 3 2 2" xfId="54567" xr:uid="{00000000-0005-0000-0000-0000BC390000}"/>
    <cellStyle name="Standard 3 4 2 7 3 3" xfId="43271" xr:uid="{00000000-0005-0000-0000-0000BD390000}"/>
    <cellStyle name="Standard 3 4 2 7 3 4" xfId="31975" xr:uid="{00000000-0005-0000-0000-0000BE390000}"/>
    <cellStyle name="Standard 3 4 2 7 4" xfId="15031" xr:uid="{00000000-0005-0000-0000-0000BF390000}"/>
    <cellStyle name="Standard 3 4 2 7 4 2" xfId="48919" xr:uid="{00000000-0005-0000-0000-0000C0390000}"/>
    <cellStyle name="Standard 3 4 2 7 5" xfId="37623" xr:uid="{00000000-0005-0000-0000-0000C1390000}"/>
    <cellStyle name="Standard 3 4 2 7 6" xfId="26327" xr:uid="{00000000-0005-0000-0000-0000C2390000}"/>
    <cellStyle name="Standard 3 4 2 8" xfId="5556" xr:uid="{00000000-0005-0000-0000-0000C3390000}"/>
    <cellStyle name="Standard 3 4 2 8 2" xfId="11206" xr:uid="{00000000-0005-0000-0000-0000C4390000}"/>
    <cellStyle name="Standard 3 4 2 8 2 2" xfId="22502" xr:uid="{00000000-0005-0000-0000-0000C5390000}"/>
    <cellStyle name="Standard 3 4 2 8 2 2 2" xfId="56390" xr:uid="{00000000-0005-0000-0000-0000C6390000}"/>
    <cellStyle name="Standard 3 4 2 8 2 3" xfId="45094" xr:uid="{00000000-0005-0000-0000-0000C7390000}"/>
    <cellStyle name="Standard 3 4 2 8 2 4" xfId="33798" xr:uid="{00000000-0005-0000-0000-0000C8390000}"/>
    <cellStyle name="Standard 3 4 2 8 3" xfId="16854" xr:uid="{00000000-0005-0000-0000-0000C9390000}"/>
    <cellStyle name="Standard 3 4 2 8 3 2" xfId="50742" xr:uid="{00000000-0005-0000-0000-0000CA390000}"/>
    <cellStyle name="Standard 3 4 2 8 4" xfId="39446" xr:uid="{00000000-0005-0000-0000-0000CB390000}"/>
    <cellStyle name="Standard 3 4 2 8 5" xfId="28150" xr:uid="{00000000-0005-0000-0000-0000CC390000}"/>
    <cellStyle name="Standard 3 4 2 9" xfId="8382" xr:uid="{00000000-0005-0000-0000-0000CD390000}"/>
    <cellStyle name="Standard 3 4 2 9 2" xfId="19678" xr:uid="{00000000-0005-0000-0000-0000CE390000}"/>
    <cellStyle name="Standard 3 4 2 9 2 2" xfId="53566" xr:uid="{00000000-0005-0000-0000-0000CF390000}"/>
    <cellStyle name="Standard 3 4 2 9 3" xfId="42270" xr:uid="{00000000-0005-0000-0000-0000D0390000}"/>
    <cellStyle name="Standard 3 4 2 9 4" xfId="30974" xr:uid="{00000000-0005-0000-0000-0000D1390000}"/>
    <cellStyle name="Standard 3 4 3" xfId="726" xr:uid="{00000000-0005-0000-0000-0000D2390000}"/>
    <cellStyle name="Standard 3 4 3 10" xfId="14074" xr:uid="{00000000-0005-0000-0000-0000D3390000}"/>
    <cellStyle name="Standard 3 4 3 10 2" xfId="47962" xr:uid="{00000000-0005-0000-0000-0000D4390000}"/>
    <cellStyle name="Standard 3 4 3 11" xfId="36666" xr:uid="{00000000-0005-0000-0000-0000D5390000}"/>
    <cellStyle name="Standard 3 4 3 12" xfId="25370" xr:uid="{00000000-0005-0000-0000-0000D6390000}"/>
    <cellStyle name="Standard 3 4 3 2" xfId="1962" xr:uid="{00000000-0005-0000-0000-0000D7390000}"/>
    <cellStyle name="Standard 3 4 3 2 10" xfId="36799" xr:uid="{00000000-0005-0000-0000-0000D8390000}"/>
    <cellStyle name="Standard 3 4 3 2 11" xfId="25503" xr:uid="{00000000-0005-0000-0000-0000D9390000}"/>
    <cellStyle name="Standard 3 4 3 2 2" xfId="2849" xr:uid="{00000000-0005-0000-0000-0000DA390000}"/>
    <cellStyle name="Standard 3 4 3 2 2 2" xfId="3351" xr:uid="{00000000-0005-0000-0000-0000DB390000}"/>
    <cellStyle name="Standard 3 4 3 2 2 2 2" xfId="5111" xr:uid="{00000000-0005-0000-0000-0000DC390000}"/>
    <cellStyle name="Standard 3 4 3 2 2 2 2 2" xfId="7937" xr:uid="{00000000-0005-0000-0000-0000DD390000}"/>
    <cellStyle name="Standard 3 4 3 2 2 2 2 2 2" xfId="13586" xr:uid="{00000000-0005-0000-0000-0000DE390000}"/>
    <cellStyle name="Standard 3 4 3 2 2 2 2 2 2 2" xfId="24882" xr:uid="{00000000-0005-0000-0000-0000DF390000}"/>
    <cellStyle name="Standard 3 4 3 2 2 2 2 2 2 2 2" xfId="58770" xr:uid="{00000000-0005-0000-0000-0000E0390000}"/>
    <cellStyle name="Standard 3 4 3 2 2 2 2 2 2 3" xfId="47474" xr:uid="{00000000-0005-0000-0000-0000E1390000}"/>
    <cellStyle name="Standard 3 4 3 2 2 2 2 2 2 4" xfId="36178" xr:uid="{00000000-0005-0000-0000-0000E2390000}"/>
    <cellStyle name="Standard 3 4 3 2 2 2 2 2 3" xfId="19234" xr:uid="{00000000-0005-0000-0000-0000E3390000}"/>
    <cellStyle name="Standard 3 4 3 2 2 2 2 2 3 2" xfId="53122" xr:uid="{00000000-0005-0000-0000-0000E4390000}"/>
    <cellStyle name="Standard 3 4 3 2 2 2 2 2 4" xfId="41826" xr:uid="{00000000-0005-0000-0000-0000E5390000}"/>
    <cellStyle name="Standard 3 4 3 2 2 2 2 2 5" xfId="30530" xr:uid="{00000000-0005-0000-0000-0000E6390000}"/>
    <cellStyle name="Standard 3 4 3 2 2 2 2 3" xfId="10762" xr:uid="{00000000-0005-0000-0000-0000E7390000}"/>
    <cellStyle name="Standard 3 4 3 2 2 2 2 3 2" xfId="22058" xr:uid="{00000000-0005-0000-0000-0000E8390000}"/>
    <cellStyle name="Standard 3 4 3 2 2 2 2 3 2 2" xfId="55946" xr:uid="{00000000-0005-0000-0000-0000E9390000}"/>
    <cellStyle name="Standard 3 4 3 2 2 2 2 3 3" xfId="44650" xr:uid="{00000000-0005-0000-0000-0000EA390000}"/>
    <cellStyle name="Standard 3 4 3 2 2 2 2 3 4" xfId="33354" xr:uid="{00000000-0005-0000-0000-0000EB390000}"/>
    <cellStyle name="Standard 3 4 3 2 2 2 2 4" xfId="16410" xr:uid="{00000000-0005-0000-0000-0000EC390000}"/>
    <cellStyle name="Standard 3 4 3 2 2 2 2 4 2" xfId="50298" xr:uid="{00000000-0005-0000-0000-0000ED390000}"/>
    <cellStyle name="Standard 3 4 3 2 2 2 2 5" xfId="39002" xr:uid="{00000000-0005-0000-0000-0000EE390000}"/>
    <cellStyle name="Standard 3 4 3 2 2 2 2 6" xfId="27706" xr:uid="{00000000-0005-0000-0000-0000EF390000}"/>
    <cellStyle name="Standard 3 4 3 2 2 2 3" xfId="6479" xr:uid="{00000000-0005-0000-0000-0000F0390000}"/>
    <cellStyle name="Standard 3 4 3 2 2 2 3 2" xfId="12129" xr:uid="{00000000-0005-0000-0000-0000F1390000}"/>
    <cellStyle name="Standard 3 4 3 2 2 2 3 2 2" xfId="23425" xr:uid="{00000000-0005-0000-0000-0000F2390000}"/>
    <cellStyle name="Standard 3 4 3 2 2 2 3 2 2 2" xfId="57313" xr:uid="{00000000-0005-0000-0000-0000F3390000}"/>
    <cellStyle name="Standard 3 4 3 2 2 2 3 2 3" xfId="46017" xr:uid="{00000000-0005-0000-0000-0000F4390000}"/>
    <cellStyle name="Standard 3 4 3 2 2 2 3 2 4" xfId="34721" xr:uid="{00000000-0005-0000-0000-0000F5390000}"/>
    <cellStyle name="Standard 3 4 3 2 2 2 3 3" xfId="17777" xr:uid="{00000000-0005-0000-0000-0000F6390000}"/>
    <cellStyle name="Standard 3 4 3 2 2 2 3 3 2" xfId="51665" xr:uid="{00000000-0005-0000-0000-0000F7390000}"/>
    <cellStyle name="Standard 3 4 3 2 2 2 3 4" xfId="40369" xr:uid="{00000000-0005-0000-0000-0000F8390000}"/>
    <cellStyle name="Standard 3 4 3 2 2 2 3 5" xfId="29073" xr:uid="{00000000-0005-0000-0000-0000F9390000}"/>
    <cellStyle name="Standard 3 4 3 2 2 2 4" xfId="9305" xr:uid="{00000000-0005-0000-0000-0000FA390000}"/>
    <cellStyle name="Standard 3 4 3 2 2 2 4 2" xfId="20601" xr:uid="{00000000-0005-0000-0000-0000FB390000}"/>
    <cellStyle name="Standard 3 4 3 2 2 2 4 2 2" xfId="54489" xr:uid="{00000000-0005-0000-0000-0000FC390000}"/>
    <cellStyle name="Standard 3 4 3 2 2 2 4 3" xfId="43193" xr:uid="{00000000-0005-0000-0000-0000FD390000}"/>
    <cellStyle name="Standard 3 4 3 2 2 2 4 4" xfId="31897" xr:uid="{00000000-0005-0000-0000-0000FE390000}"/>
    <cellStyle name="Standard 3 4 3 2 2 2 5" xfId="14953" xr:uid="{00000000-0005-0000-0000-0000FF390000}"/>
    <cellStyle name="Standard 3 4 3 2 2 2 5 2" xfId="48841" xr:uid="{00000000-0005-0000-0000-0000003A0000}"/>
    <cellStyle name="Standard 3 4 3 2 2 2 6" xfId="37545" xr:uid="{00000000-0005-0000-0000-0000013A0000}"/>
    <cellStyle name="Standard 3 4 3 2 2 2 7" xfId="26249" xr:uid="{00000000-0005-0000-0000-0000023A0000}"/>
    <cellStyle name="Standard 3 4 3 2 2 3" xfId="4326" xr:uid="{00000000-0005-0000-0000-0000033A0000}"/>
    <cellStyle name="Standard 3 4 3 2 2 3 2" xfId="7203" xr:uid="{00000000-0005-0000-0000-0000043A0000}"/>
    <cellStyle name="Standard 3 4 3 2 2 3 2 2" xfId="12852" xr:uid="{00000000-0005-0000-0000-0000053A0000}"/>
    <cellStyle name="Standard 3 4 3 2 2 3 2 2 2" xfId="24148" xr:uid="{00000000-0005-0000-0000-0000063A0000}"/>
    <cellStyle name="Standard 3 4 3 2 2 3 2 2 2 2" xfId="58036" xr:uid="{00000000-0005-0000-0000-0000073A0000}"/>
    <cellStyle name="Standard 3 4 3 2 2 3 2 2 3" xfId="46740" xr:uid="{00000000-0005-0000-0000-0000083A0000}"/>
    <cellStyle name="Standard 3 4 3 2 2 3 2 2 4" xfId="35444" xr:uid="{00000000-0005-0000-0000-0000093A0000}"/>
    <cellStyle name="Standard 3 4 3 2 2 3 2 3" xfId="18500" xr:uid="{00000000-0005-0000-0000-00000A3A0000}"/>
    <cellStyle name="Standard 3 4 3 2 2 3 2 3 2" xfId="52388" xr:uid="{00000000-0005-0000-0000-00000B3A0000}"/>
    <cellStyle name="Standard 3 4 3 2 2 3 2 4" xfId="41092" xr:uid="{00000000-0005-0000-0000-00000C3A0000}"/>
    <cellStyle name="Standard 3 4 3 2 2 3 2 5" xfId="29796" xr:uid="{00000000-0005-0000-0000-00000D3A0000}"/>
    <cellStyle name="Standard 3 4 3 2 2 3 3" xfId="10028" xr:uid="{00000000-0005-0000-0000-00000E3A0000}"/>
    <cellStyle name="Standard 3 4 3 2 2 3 3 2" xfId="21324" xr:uid="{00000000-0005-0000-0000-00000F3A0000}"/>
    <cellStyle name="Standard 3 4 3 2 2 3 3 2 2" xfId="55212" xr:uid="{00000000-0005-0000-0000-0000103A0000}"/>
    <cellStyle name="Standard 3 4 3 2 2 3 3 3" xfId="43916" xr:uid="{00000000-0005-0000-0000-0000113A0000}"/>
    <cellStyle name="Standard 3 4 3 2 2 3 3 4" xfId="32620" xr:uid="{00000000-0005-0000-0000-0000123A0000}"/>
    <cellStyle name="Standard 3 4 3 2 2 3 4" xfId="15676" xr:uid="{00000000-0005-0000-0000-0000133A0000}"/>
    <cellStyle name="Standard 3 4 3 2 2 3 4 2" xfId="49564" xr:uid="{00000000-0005-0000-0000-0000143A0000}"/>
    <cellStyle name="Standard 3 4 3 2 2 3 5" xfId="38268" xr:uid="{00000000-0005-0000-0000-0000153A0000}"/>
    <cellStyle name="Standard 3 4 3 2 2 3 6" xfId="26972" xr:uid="{00000000-0005-0000-0000-0000163A0000}"/>
    <cellStyle name="Standard 3 4 3 2 2 4" xfId="5979" xr:uid="{00000000-0005-0000-0000-0000173A0000}"/>
    <cellStyle name="Standard 3 4 3 2 2 4 2" xfId="11629" xr:uid="{00000000-0005-0000-0000-0000183A0000}"/>
    <cellStyle name="Standard 3 4 3 2 2 4 2 2" xfId="22925" xr:uid="{00000000-0005-0000-0000-0000193A0000}"/>
    <cellStyle name="Standard 3 4 3 2 2 4 2 2 2" xfId="56813" xr:uid="{00000000-0005-0000-0000-00001A3A0000}"/>
    <cellStyle name="Standard 3 4 3 2 2 4 2 3" xfId="45517" xr:uid="{00000000-0005-0000-0000-00001B3A0000}"/>
    <cellStyle name="Standard 3 4 3 2 2 4 2 4" xfId="34221" xr:uid="{00000000-0005-0000-0000-00001C3A0000}"/>
    <cellStyle name="Standard 3 4 3 2 2 4 3" xfId="17277" xr:uid="{00000000-0005-0000-0000-00001D3A0000}"/>
    <cellStyle name="Standard 3 4 3 2 2 4 3 2" xfId="51165" xr:uid="{00000000-0005-0000-0000-00001E3A0000}"/>
    <cellStyle name="Standard 3 4 3 2 2 4 4" xfId="39869" xr:uid="{00000000-0005-0000-0000-00001F3A0000}"/>
    <cellStyle name="Standard 3 4 3 2 2 4 5" xfId="28573" xr:uid="{00000000-0005-0000-0000-0000203A0000}"/>
    <cellStyle name="Standard 3 4 3 2 2 5" xfId="8805" xr:uid="{00000000-0005-0000-0000-0000213A0000}"/>
    <cellStyle name="Standard 3 4 3 2 2 5 2" xfId="20101" xr:uid="{00000000-0005-0000-0000-0000223A0000}"/>
    <cellStyle name="Standard 3 4 3 2 2 5 2 2" xfId="53989" xr:uid="{00000000-0005-0000-0000-0000233A0000}"/>
    <cellStyle name="Standard 3 4 3 2 2 5 3" xfId="42693" xr:uid="{00000000-0005-0000-0000-0000243A0000}"/>
    <cellStyle name="Standard 3 4 3 2 2 5 4" xfId="31397" xr:uid="{00000000-0005-0000-0000-0000253A0000}"/>
    <cellStyle name="Standard 3 4 3 2 2 6" xfId="14453" xr:uid="{00000000-0005-0000-0000-0000263A0000}"/>
    <cellStyle name="Standard 3 4 3 2 2 6 2" xfId="48341" xr:uid="{00000000-0005-0000-0000-0000273A0000}"/>
    <cellStyle name="Standard 3 4 3 2 2 7" xfId="37045" xr:uid="{00000000-0005-0000-0000-0000283A0000}"/>
    <cellStyle name="Standard 3 4 3 2 2 8" xfId="25749" xr:uid="{00000000-0005-0000-0000-0000293A0000}"/>
    <cellStyle name="Standard 3 4 3 2 3" xfId="3105" xr:uid="{00000000-0005-0000-0000-00002A3A0000}"/>
    <cellStyle name="Standard 3 4 3 2 3 2" xfId="5110" xr:uid="{00000000-0005-0000-0000-00002B3A0000}"/>
    <cellStyle name="Standard 3 4 3 2 3 2 2" xfId="7936" xr:uid="{00000000-0005-0000-0000-00002C3A0000}"/>
    <cellStyle name="Standard 3 4 3 2 3 2 2 2" xfId="13585" xr:uid="{00000000-0005-0000-0000-00002D3A0000}"/>
    <cellStyle name="Standard 3 4 3 2 3 2 2 2 2" xfId="24881" xr:uid="{00000000-0005-0000-0000-00002E3A0000}"/>
    <cellStyle name="Standard 3 4 3 2 3 2 2 2 2 2" xfId="58769" xr:uid="{00000000-0005-0000-0000-00002F3A0000}"/>
    <cellStyle name="Standard 3 4 3 2 3 2 2 2 3" xfId="47473" xr:uid="{00000000-0005-0000-0000-0000303A0000}"/>
    <cellStyle name="Standard 3 4 3 2 3 2 2 2 4" xfId="36177" xr:uid="{00000000-0005-0000-0000-0000313A0000}"/>
    <cellStyle name="Standard 3 4 3 2 3 2 2 3" xfId="19233" xr:uid="{00000000-0005-0000-0000-0000323A0000}"/>
    <cellStyle name="Standard 3 4 3 2 3 2 2 3 2" xfId="53121" xr:uid="{00000000-0005-0000-0000-0000333A0000}"/>
    <cellStyle name="Standard 3 4 3 2 3 2 2 4" xfId="41825" xr:uid="{00000000-0005-0000-0000-0000343A0000}"/>
    <cellStyle name="Standard 3 4 3 2 3 2 2 5" xfId="30529" xr:uid="{00000000-0005-0000-0000-0000353A0000}"/>
    <cellStyle name="Standard 3 4 3 2 3 2 3" xfId="10761" xr:uid="{00000000-0005-0000-0000-0000363A0000}"/>
    <cellStyle name="Standard 3 4 3 2 3 2 3 2" xfId="22057" xr:uid="{00000000-0005-0000-0000-0000373A0000}"/>
    <cellStyle name="Standard 3 4 3 2 3 2 3 2 2" xfId="55945" xr:uid="{00000000-0005-0000-0000-0000383A0000}"/>
    <cellStyle name="Standard 3 4 3 2 3 2 3 3" xfId="44649" xr:uid="{00000000-0005-0000-0000-0000393A0000}"/>
    <cellStyle name="Standard 3 4 3 2 3 2 3 4" xfId="33353" xr:uid="{00000000-0005-0000-0000-00003A3A0000}"/>
    <cellStyle name="Standard 3 4 3 2 3 2 4" xfId="16409" xr:uid="{00000000-0005-0000-0000-00003B3A0000}"/>
    <cellStyle name="Standard 3 4 3 2 3 2 4 2" xfId="50297" xr:uid="{00000000-0005-0000-0000-00003C3A0000}"/>
    <cellStyle name="Standard 3 4 3 2 3 2 5" xfId="39001" xr:uid="{00000000-0005-0000-0000-00003D3A0000}"/>
    <cellStyle name="Standard 3 4 3 2 3 2 6" xfId="27705" xr:uid="{00000000-0005-0000-0000-00003E3A0000}"/>
    <cellStyle name="Standard 3 4 3 2 3 3" xfId="4325" xr:uid="{00000000-0005-0000-0000-00003F3A0000}"/>
    <cellStyle name="Standard 3 4 3 2 3 3 2" xfId="7202" xr:uid="{00000000-0005-0000-0000-0000403A0000}"/>
    <cellStyle name="Standard 3 4 3 2 3 3 2 2" xfId="12851" xr:uid="{00000000-0005-0000-0000-0000413A0000}"/>
    <cellStyle name="Standard 3 4 3 2 3 3 2 2 2" xfId="24147" xr:uid="{00000000-0005-0000-0000-0000423A0000}"/>
    <cellStyle name="Standard 3 4 3 2 3 3 2 2 2 2" xfId="58035" xr:uid="{00000000-0005-0000-0000-0000433A0000}"/>
    <cellStyle name="Standard 3 4 3 2 3 3 2 2 3" xfId="46739" xr:uid="{00000000-0005-0000-0000-0000443A0000}"/>
    <cellStyle name="Standard 3 4 3 2 3 3 2 2 4" xfId="35443" xr:uid="{00000000-0005-0000-0000-0000453A0000}"/>
    <cellStyle name="Standard 3 4 3 2 3 3 2 3" xfId="18499" xr:uid="{00000000-0005-0000-0000-0000463A0000}"/>
    <cellStyle name="Standard 3 4 3 2 3 3 2 3 2" xfId="52387" xr:uid="{00000000-0005-0000-0000-0000473A0000}"/>
    <cellStyle name="Standard 3 4 3 2 3 3 2 4" xfId="41091" xr:uid="{00000000-0005-0000-0000-0000483A0000}"/>
    <cellStyle name="Standard 3 4 3 2 3 3 2 5" xfId="29795" xr:uid="{00000000-0005-0000-0000-0000493A0000}"/>
    <cellStyle name="Standard 3 4 3 2 3 3 3" xfId="10027" xr:uid="{00000000-0005-0000-0000-00004A3A0000}"/>
    <cellStyle name="Standard 3 4 3 2 3 3 3 2" xfId="21323" xr:uid="{00000000-0005-0000-0000-00004B3A0000}"/>
    <cellStyle name="Standard 3 4 3 2 3 3 3 2 2" xfId="55211" xr:uid="{00000000-0005-0000-0000-00004C3A0000}"/>
    <cellStyle name="Standard 3 4 3 2 3 3 3 3" xfId="43915" xr:uid="{00000000-0005-0000-0000-00004D3A0000}"/>
    <cellStyle name="Standard 3 4 3 2 3 3 3 4" xfId="32619" xr:uid="{00000000-0005-0000-0000-00004E3A0000}"/>
    <cellStyle name="Standard 3 4 3 2 3 3 4" xfId="15675" xr:uid="{00000000-0005-0000-0000-00004F3A0000}"/>
    <cellStyle name="Standard 3 4 3 2 3 3 4 2" xfId="49563" xr:uid="{00000000-0005-0000-0000-0000503A0000}"/>
    <cellStyle name="Standard 3 4 3 2 3 3 5" xfId="38267" xr:uid="{00000000-0005-0000-0000-0000513A0000}"/>
    <cellStyle name="Standard 3 4 3 2 3 3 6" xfId="26971" xr:uid="{00000000-0005-0000-0000-0000523A0000}"/>
    <cellStyle name="Standard 3 4 3 2 3 4" xfId="6233" xr:uid="{00000000-0005-0000-0000-0000533A0000}"/>
    <cellStyle name="Standard 3 4 3 2 3 4 2" xfId="11883" xr:uid="{00000000-0005-0000-0000-0000543A0000}"/>
    <cellStyle name="Standard 3 4 3 2 3 4 2 2" xfId="23179" xr:uid="{00000000-0005-0000-0000-0000553A0000}"/>
    <cellStyle name="Standard 3 4 3 2 3 4 2 2 2" xfId="57067" xr:uid="{00000000-0005-0000-0000-0000563A0000}"/>
    <cellStyle name="Standard 3 4 3 2 3 4 2 3" xfId="45771" xr:uid="{00000000-0005-0000-0000-0000573A0000}"/>
    <cellStyle name="Standard 3 4 3 2 3 4 2 4" xfId="34475" xr:uid="{00000000-0005-0000-0000-0000583A0000}"/>
    <cellStyle name="Standard 3 4 3 2 3 4 3" xfId="17531" xr:uid="{00000000-0005-0000-0000-0000593A0000}"/>
    <cellStyle name="Standard 3 4 3 2 3 4 3 2" xfId="51419" xr:uid="{00000000-0005-0000-0000-00005A3A0000}"/>
    <cellStyle name="Standard 3 4 3 2 3 4 4" xfId="40123" xr:uid="{00000000-0005-0000-0000-00005B3A0000}"/>
    <cellStyle name="Standard 3 4 3 2 3 4 5" xfId="28827" xr:uid="{00000000-0005-0000-0000-00005C3A0000}"/>
    <cellStyle name="Standard 3 4 3 2 3 5" xfId="9059" xr:uid="{00000000-0005-0000-0000-00005D3A0000}"/>
    <cellStyle name="Standard 3 4 3 2 3 5 2" xfId="20355" xr:uid="{00000000-0005-0000-0000-00005E3A0000}"/>
    <cellStyle name="Standard 3 4 3 2 3 5 2 2" xfId="54243" xr:uid="{00000000-0005-0000-0000-00005F3A0000}"/>
    <cellStyle name="Standard 3 4 3 2 3 5 3" xfId="42947" xr:uid="{00000000-0005-0000-0000-0000603A0000}"/>
    <cellStyle name="Standard 3 4 3 2 3 5 4" xfId="31651" xr:uid="{00000000-0005-0000-0000-0000613A0000}"/>
    <cellStyle name="Standard 3 4 3 2 3 6" xfId="14707" xr:uid="{00000000-0005-0000-0000-0000623A0000}"/>
    <cellStyle name="Standard 3 4 3 2 3 6 2" xfId="48595" xr:uid="{00000000-0005-0000-0000-0000633A0000}"/>
    <cellStyle name="Standard 3 4 3 2 3 7" xfId="37299" xr:uid="{00000000-0005-0000-0000-0000643A0000}"/>
    <cellStyle name="Standard 3 4 3 2 3 8" xfId="26003" xr:uid="{00000000-0005-0000-0000-0000653A0000}"/>
    <cellStyle name="Standard 3 4 3 2 4" xfId="3963" xr:uid="{00000000-0005-0000-0000-0000663A0000}"/>
    <cellStyle name="Standard 3 4 3 2 4 2" xfId="7074" xr:uid="{00000000-0005-0000-0000-0000673A0000}"/>
    <cellStyle name="Standard 3 4 3 2 4 2 2" xfId="12723" xr:uid="{00000000-0005-0000-0000-0000683A0000}"/>
    <cellStyle name="Standard 3 4 3 2 4 2 2 2" xfId="24019" xr:uid="{00000000-0005-0000-0000-0000693A0000}"/>
    <cellStyle name="Standard 3 4 3 2 4 2 2 2 2" xfId="57907" xr:uid="{00000000-0005-0000-0000-00006A3A0000}"/>
    <cellStyle name="Standard 3 4 3 2 4 2 2 3" xfId="46611" xr:uid="{00000000-0005-0000-0000-00006B3A0000}"/>
    <cellStyle name="Standard 3 4 3 2 4 2 2 4" xfId="35315" xr:uid="{00000000-0005-0000-0000-00006C3A0000}"/>
    <cellStyle name="Standard 3 4 3 2 4 2 3" xfId="18371" xr:uid="{00000000-0005-0000-0000-00006D3A0000}"/>
    <cellStyle name="Standard 3 4 3 2 4 2 3 2" xfId="52259" xr:uid="{00000000-0005-0000-0000-00006E3A0000}"/>
    <cellStyle name="Standard 3 4 3 2 4 2 4" xfId="40963" xr:uid="{00000000-0005-0000-0000-00006F3A0000}"/>
    <cellStyle name="Standard 3 4 3 2 4 2 5" xfId="29667" xr:uid="{00000000-0005-0000-0000-0000703A0000}"/>
    <cellStyle name="Standard 3 4 3 2 4 3" xfId="9899" xr:uid="{00000000-0005-0000-0000-0000713A0000}"/>
    <cellStyle name="Standard 3 4 3 2 4 3 2" xfId="21195" xr:uid="{00000000-0005-0000-0000-0000723A0000}"/>
    <cellStyle name="Standard 3 4 3 2 4 3 2 2" xfId="55083" xr:uid="{00000000-0005-0000-0000-0000733A0000}"/>
    <cellStyle name="Standard 3 4 3 2 4 3 3" xfId="43787" xr:uid="{00000000-0005-0000-0000-0000743A0000}"/>
    <cellStyle name="Standard 3 4 3 2 4 3 4" xfId="32491" xr:uid="{00000000-0005-0000-0000-0000753A0000}"/>
    <cellStyle name="Standard 3 4 3 2 4 4" xfId="15547" xr:uid="{00000000-0005-0000-0000-0000763A0000}"/>
    <cellStyle name="Standard 3 4 3 2 4 4 2" xfId="49435" xr:uid="{00000000-0005-0000-0000-0000773A0000}"/>
    <cellStyle name="Standard 3 4 3 2 4 5" xfId="38139" xr:uid="{00000000-0005-0000-0000-0000783A0000}"/>
    <cellStyle name="Standard 3 4 3 2 4 6" xfId="26843" xr:uid="{00000000-0005-0000-0000-0000793A0000}"/>
    <cellStyle name="Standard 3 4 3 2 5" xfId="5021" xr:uid="{00000000-0005-0000-0000-00007A3A0000}"/>
    <cellStyle name="Standard 3 4 3 2 5 2" xfId="7847" xr:uid="{00000000-0005-0000-0000-00007B3A0000}"/>
    <cellStyle name="Standard 3 4 3 2 5 2 2" xfId="13496" xr:uid="{00000000-0005-0000-0000-00007C3A0000}"/>
    <cellStyle name="Standard 3 4 3 2 5 2 2 2" xfId="24792" xr:uid="{00000000-0005-0000-0000-00007D3A0000}"/>
    <cellStyle name="Standard 3 4 3 2 5 2 2 2 2" xfId="58680" xr:uid="{00000000-0005-0000-0000-00007E3A0000}"/>
    <cellStyle name="Standard 3 4 3 2 5 2 2 3" xfId="47384" xr:uid="{00000000-0005-0000-0000-00007F3A0000}"/>
    <cellStyle name="Standard 3 4 3 2 5 2 2 4" xfId="36088" xr:uid="{00000000-0005-0000-0000-0000803A0000}"/>
    <cellStyle name="Standard 3 4 3 2 5 2 3" xfId="19144" xr:uid="{00000000-0005-0000-0000-0000813A0000}"/>
    <cellStyle name="Standard 3 4 3 2 5 2 3 2" xfId="53032" xr:uid="{00000000-0005-0000-0000-0000823A0000}"/>
    <cellStyle name="Standard 3 4 3 2 5 2 4" xfId="41736" xr:uid="{00000000-0005-0000-0000-0000833A0000}"/>
    <cellStyle name="Standard 3 4 3 2 5 2 5" xfId="30440" xr:uid="{00000000-0005-0000-0000-0000843A0000}"/>
    <cellStyle name="Standard 3 4 3 2 5 3" xfId="10672" xr:uid="{00000000-0005-0000-0000-0000853A0000}"/>
    <cellStyle name="Standard 3 4 3 2 5 3 2" xfId="21968" xr:uid="{00000000-0005-0000-0000-0000863A0000}"/>
    <cellStyle name="Standard 3 4 3 2 5 3 2 2" xfId="55856" xr:uid="{00000000-0005-0000-0000-0000873A0000}"/>
    <cellStyle name="Standard 3 4 3 2 5 3 3" xfId="44560" xr:uid="{00000000-0005-0000-0000-0000883A0000}"/>
    <cellStyle name="Standard 3 4 3 2 5 3 4" xfId="33264" xr:uid="{00000000-0005-0000-0000-0000893A0000}"/>
    <cellStyle name="Standard 3 4 3 2 5 4" xfId="16320" xr:uid="{00000000-0005-0000-0000-00008A3A0000}"/>
    <cellStyle name="Standard 3 4 3 2 5 4 2" xfId="50208" xr:uid="{00000000-0005-0000-0000-00008B3A0000}"/>
    <cellStyle name="Standard 3 4 3 2 5 5" xfId="38912" xr:uid="{00000000-0005-0000-0000-00008C3A0000}"/>
    <cellStyle name="Standard 3 4 3 2 5 6" xfId="27616" xr:uid="{00000000-0005-0000-0000-00008D3A0000}"/>
    <cellStyle name="Standard 3 4 3 2 6" xfId="3671" xr:uid="{00000000-0005-0000-0000-00008E3A0000}"/>
    <cellStyle name="Standard 3 4 3 2 6 2" xfId="6784" xr:uid="{00000000-0005-0000-0000-00008F3A0000}"/>
    <cellStyle name="Standard 3 4 3 2 6 2 2" xfId="12433" xr:uid="{00000000-0005-0000-0000-0000903A0000}"/>
    <cellStyle name="Standard 3 4 3 2 6 2 2 2" xfId="23729" xr:uid="{00000000-0005-0000-0000-0000913A0000}"/>
    <cellStyle name="Standard 3 4 3 2 6 2 2 2 2" xfId="57617" xr:uid="{00000000-0005-0000-0000-0000923A0000}"/>
    <cellStyle name="Standard 3 4 3 2 6 2 2 3" xfId="46321" xr:uid="{00000000-0005-0000-0000-0000933A0000}"/>
    <cellStyle name="Standard 3 4 3 2 6 2 2 4" xfId="35025" xr:uid="{00000000-0005-0000-0000-0000943A0000}"/>
    <cellStyle name="Standard 3 4 3 2 6 2 3" xfId="18081" xr:uid="{00000000-0005-0000-0000-0000953A0000}"/>
    <cellStyle name="Standard 3 4 3 2 6 2 3 2" xfId="51969" xr:uid="{00000000-0005-0000-0000-0000963A0000}"/>
    <cellStyle name="Standard 3 4 3 2 6 2 4" xfId="40673" xr:uid="{00000000-0005-0000-0000-0000973A0000}"/>
    <cellStyle name="Standard 3 4 3 2 6 2 5" xfId="29377" xr:uid="{00000000-0005-0000-0000-0000983A0000}"/>
    <cellStyle name="Standard 3 4 3 2 6 3" xfId="9609" xr:uid="{00000000-0005-0000-0000-0000993A0000}"/>
    <cellStyle name="Standard 3 4 3 2 6 3 2" xfId="20905" xr:uid="{00000000-0005-0000-0000-00009A3A0000}"/>
    <cellStyle name="Standard 3 4 3 2 6 3 2 2" xfId="54793" xr:uid="{00000000-0005-0000-0000-00009B3A0000}"/>
    <cellStyle name="Standard 3 4 3 2 6 3 3" xfId="43497" xr:uid="{00000000-0005-0000-0000-00009C3A0000}"/>
    <cellStyle name="Standard 3 4 3 2 6 3 4" xfId="32201" xr:uid="{00000000-0005-0000-0000-00009D3A0000}"/>
    <cellStyle name="Standard 3 4 3 2 6 4" xfId="15257" xr:uid="{00000000-0005-0000-0000-00009E3A0000}"/>
    <cellStyle name="Standard 3 4 3 2 6 4 2" xfId="49145" xr:uid="{00000000-0005-0000-0000-00009F3A0000}"/>
    <cellStyle name="Standard 3 4 3 2 6 5" xfId="37849" xr:uid="{00000000-0005-0000-0000-0000A03A0000}"/>
    <cellStyle name="Standard 3 4 3 2 6 6" xfId="26553" xr:uid="{00000000-0005-0000-0000-0000A13A0000}"/>
    <cellStyle name="Standard 3 4 3 2 7" xfId="5733" xr:uid="{00000000-0005-0000-0000-0000A23A0000}"/>
    <cellStyle name="Standard 3 4 3 2 7 2" xfId="11383" xr:uid="{00000000-0005-0000-0000-0000A33A0000}"/>
    <cellStyle name="Standard 3 4 3 2 7 2 2" xfId="22679" xr:uid="{00000000-0005-0000-0000-0000A43A0000}"/>
    <cellStyle name="Standard 3 4 3 2 7 2 2 2" xfId="56567" xr:uid="{00000000-0005-0000-0000-0000A53A0000}"/>
    <cellStyle name="Standard 3 4 3 2 7 2 3" xfId="45271" xr:uid="{00000000-0005-0000-0000-0000A63A0000}"/>
    <cellStyle name="Standard 3 4 3 2 7 2 4" xfId="33975" xr:uid="{00000000-0005-0000-0000-0000A73A0000}"/>
    <cellStyle name="Standard 3 4 3 2 7 3" xfId="17031" xr:uid="{00000000-0005-0000-0000-0000A83A0000}"/>
    <cellStyle name="Standard 3 4 3 2 7 3 2" xfId="50919" xr:uid="{00000000-0005-0000-0000-0000A93A0000}"/>
    <cellStyle name="Standard 3 4 3 2 7 4" xfId="39623" xr:uid="{00000000-0005-0000-0000-0000AA3A0000}"/>
    <cellStyle name="Standard 3 4 3 2 7 5" xfId="28327" xr:uid="{00000000-0005-0000-0000-0000AB3A0000}"/>
    <cellStyle name="Standard 3 4 3 2 8" xfId="8559" xr:uid="{00000000-0005-0000-0000-0000AC3A0000}"/>
    <cellStyle name="Standard 3 4 3 2 8 2" xfId="19855" xr:uid="{00000000-0005-0000-0000-0000AD3A0000}"/>
    <cellStyle name="Standard 3 4 3 2 8 2 2" xfId="53743" xr:uid="{00000000-0005-0000-0000-0000AE3A0000}"/>
    <cellStyle name="Standard 3 4 3 2 8 3" xfId="42447" xr:uid="{00000000-0005-0000-0000-0000AF3A0000}"/>
    <cellStyle name="Standard 3 4 3 2 8 4" xfId="31151" xr:uid="{00000000-0005-0000-0000-0000B03A0000}"/>
    <cellStyle name="Standard 3 4 3 2 9" xfId="14207" xr:uid="{00000000-0005-0000-0000-0000B13A0000}"/>
    <cellStyle name="Standard 3 4 3 2 9 2" xfId="48095" xr:uid="{00000000-0005-0000-0000-0000B23A0000}"/>
    <cellStyle name="Standard 3 4 3 3" xfId="2717" xr:uid="{00000000-0005-0000-0000-0000B33A0000}"/>
    <cellStyle name="Standard 3 4 3 3 10" xfId="25617" xr:uid="{00000000-0005-0000-0000-0000B43A0000}"/>
    <cellStyle name="Standard 3 4 3 3 2" xfId="3219" xr:uid="{00000000-0005-0000-0000-0000B53A0000}"/>
    <cellStyle name="Standard 3 4 3 3 2 2" xfId="5112" xr:uid="{00000000-0005-0000-0000-0000B63A0000}"/>
    <cellStyle name="Standard 3 4 3 3 2 2 2" xfId="7938" xr:uid="{00000000-0005-0000-0000-0000B73A0000}"/>
    <cellStyle name="Standard 3 4 3 3 2 2 2 2" xfId="13587" xr:uid="{00000000-0005-0000-0000-0000B83A0000}"/>
    <cellStyle name="Standard 3 4 3 3 2 2 2 2 2" xfId="24883" xr:uid="{00000000-0005-0000-0000-0000B93A0000}"/>
    <cellStyle name="Standard 3 4 3 3 2 2 2 2 2 2" xfId="58771" xr:uid="{00000000-0005-0000-0000-0000BA3A0000}"/>
    <cellStyle name="Standard 3 4 3 3 2 2 2 2 3" xfId="47475" xr:uid="{00000000-0005-0000-0000-0000BB3A0000}"/>
    <cellStyle name="Standard 3 4 3 3 2 2 2 2 4" xfId="36179" xr:uid="{00000000-0005-0000-0000-0000BC3A0000}"/>
    <cellStyle name="Standard 3 4 3 3 2 2 2 3" xfId="19235" xr:uid="{00000000-0005-0000-0000-0000BD3A0000}"/>
    <cellStyle name="Standard 3 4 3 3 2 2 2 3 2" xfId="53123" xr:uid="{00000000-0005-0000-0000-0000BE3A0000}"/>
    <cellStyle name="Standard 3 4 3 3 2 2 2 4" xfId="41827" xr:uid="{00000000-0005-0000-0000-0000BF3A0000}"/>
    <cellStyle name="Standard 3 4 3 3 2 2 2 5" xfId="30531" xr:uid="{00000000-0005-0000-0000-0000C03A0000}"/>
    <cellStyle name="Standard 3 4 3 3 2 2 3" xfId="10763" xr:uid="{00000000-0005-0000-0000-0000C13A0000}"/>
    <cellStyle name="Standard 3 4 3 3 2 2 3 2" xfId="22059" xr:uid="{00000000-0005-0000-0000-0000C23A0000}"/>
    <cellStyle name="Standard 3 4 3 3 2 2 3 2 2" xfId="55947" xr:uid="{00000000-0005-0000-0000-0000C33A0000}"/>
    <cellStyle name="Standard 3 4 3 3 2 2 3 3" xfId="44651" xr:uid="{00000000-0005-0000-0000-0000C43A0000}"/>
    <cellStyle name="Standard 3 4 3 3 2 2 3 4" xfId="33355" xr:uid="{00000000-0005-0000-0000-0000C53A0000}"/>
    <cellStyle name="Standard 3 4 3 3 2 2 4" xfId="16411" xr:uid="{00000000-0005-0000-0000-0000C63A0000}"/>
    <cellStyle name="Standard 3 4 3 3 2 2 4 2" xfId="50299" xr:uid="{00000000-0005-0000-0000-0000C73A0000}"/>
    <cellStyle name="Standard 3 4 3 3 2 2 5" xfId="39003" xr:uid="{00000000-0005-0000-0000-0000C83A0000}"/>
    <cellStyle name="Standard 3 4 3 3 2 2 6" xfId="27707" xr:uid="{00000000-0005-0000-0000-0000C93A0000}"/>
    <cellStyle name="Standard 3 4 3 3 2 3" xfId="4327" xr:uid="{00000000-0005-0000-0000-0000CA3A0000}"/>
    <cellStyle name="Standard 3 4 3 3 2 3 2" xfId="7204" xr:uid="{00000000-0005-0000-0000-0000CB3A0000}"/>
    <cellStyle name="Standard 3 4 3 3 2 3 2 2" xfId="12853" xr:uid="{00000000-0005-0000-0000-0000CC3A0000}"/>
    <cellStyle name="Standard 3 4 3 3 2 3 2 2 2" xfId="24149" xr:uid="{00000000-0005-0000-0000-0000CD3A0000}"/>
    <cellStyle name="Standard 3 4 3 3 2 3 2 2 2 2" xfId="58037" xr:uid="{00000000-0005-0000-0000-0000CE3A0000}"/>
    <cellStyle name="Standard 3 4 3 3 2 3 2 2 3" xfId="46741" xr:uid="{00000000-0005-0000-0000-0000CF3A0000}"/>
    <cellStyle name="Standard 3 4 3 3 2 3 2 2 4" xfId="35445" xr:uid="{00000000-0005-0000-0000-0000D03A0000}"/>
    <cellStyle name="Standard 3 4 3 3 2 3 2 3" xfId="18501" xr:uid="{00000000-0005-0000-0000-0000D13A0000}"/>
    <cellStyle name="Standard 3 4 3 3 2 3 2 3 2" xfId="52389" xr:uid="{00000000-0005-0000-0000-0000D23A0000}"/>
    <cellStyle name="Standard 3 4 3 3 2 3 2 4" xfId="41093" xr:uid="{00000000-0005-0000-0000-0000D33A0000}"/>
    <cellStyle name="Standard 3 4 3 3 2 3 2 5" xfId="29797" xr:uid="{00000000-0005-0000-0000-0000D43A0000}"/>
    <cellStyle name="Standard 3 4 3 3 2 3 3" xfId="10029" xr:uid="{00000000-0005-0000-0000-0000D53A0000}"/>
    <cellStyle name="Standard 3 4 3 3 2 3 3 2" xfId="21325" xr:uid="{00000000-0005-0000-0000-0000D63A0000}"/>
    <cellStyle name="Standard 3 4 3 3 2 3 3 2 2" xfId="55213" xr:uid="{00000000-0005-0000-0000-0000D73A0000}"/>
    <cellStyle name="Standard 3 4 3 3 2 3 3 3" xfId="43917" xr:uid="{00000000-0005-0000-0000-0000D83A0000}"/>
    <cellStyle name="Standard 3 4 3 3 2 3 3 4" xfId="32621" xr:uid="{00000000-0005-0000-0000-0000D93A0000}"/>
    <cellStyle name="Standard 3 4 3 3 2 3 4" xfId="15677" xr:uid="{00000000-0005-0000-0000-0000DA3A0000}"/>
    <cellStyle name="Standard 3 4 3 3 2 3 4 2" xfId="49565" xr:uid="{00000000-0005-0000-0000-0000DB3A0000}"/>
    <cellStyle name="Standard 3 4 3 3 2 3 5" xfId="38269" xr:uid="{00000000-0005-0000-0000-0000DC3A0000}"/>
    <cellStyle name="Standard 3 4 3 3 2 3 6" xfId="26973" xr:uid="{00000000-0005-0000-0000-0000DD3A0000}"/>
    <cellStyle name="Standard 3 4 3 3 2 4" xfId="6347" xr:uid="{00000000-0005-0000-0000-0000DE3A0000}"/>
    <cellStyle name="Standard 3 4 3 3 2 4 2" xfId="11997" xr:uid="{00000000-0005-0000-0000-0000DF3A0000}"/>
    <cellStyle name="Standard 3 4 3 3 2 4 2 2" xfId="23293" xr:uid="{00000000-0005-0000-0000-0000E03A0000}"/>
    <cellStyle name="Standard 3 4 3 3 2 4 2 2 2" xfId="57181" xr:uid="{00000000-0005-0000-0000-0000E13A0000}"/>
    <cellStyle name="Standard 3 4 3 3 2 4 2 3" xfId="45885" xr:uid="{00000000-0005-0000-0000-0000E23A0000}"/>
    <cellStyle name="Standard 3 4 3 3 2 4 2 4" xfId="34589" xr:uid="{00000000-0005-0000-0000-0000E33A0000}"/>
    <cellStyle name="Standard 3 4 3 3 2 4 3" xfId="17645" xr:uid="{00000000-0005-0000-0000-0000E43A0000}"/>
    <cellStyle name="Standard 3 4 3 3 2 4 3 2" xfId="51533" xr:uid="{00000000-0005-0000-0000-0000E53A0000}"/>
    <cellStyle name="Standard 3 4 3 3 2 4 4" xfId="40237" xr:uid="{00000000-0005-0000-0000-0000E63A0000}"/>
    <cellStyle name="Standard 3 4 3 3 2 4 5" xfId="28941" xr:uid="{00000000-0005-0000-0000-0000E73A0000}"/>
    <cellStyle name="Standard 3 4 3 3 2 5" xfId="9173" xr:uid="{00000000-0005-0000-0000-0000E83A0000}"/>
    <cellStyle name="Standard 3 4 3 3 2 5 2" xfId="20469" xr:uid="{00000000-0005-0000-0000-0000E93A0000}"/>
    <cellStyle name="Standard 3 4 3 3 2 5 2 2" xfId="54357" xr:uid="{00000000-0005-0000-0000-0000EA3A0000}"/>
    <cellStyle name="Standard 3 4 3 3 2 5 3" xfId="43061" xr:uid="{00000000-0005-0000-0000-0000EB3A0000}"/>
    <cellStyle name="Standard 3 4 3 3 2 5 4" xfId="31765" xr:uid="{00000000-0005-0000-0000-0000EC3A0000}"/>
    <cellStyle name="Standard 3 4 3 3 2 6" xfId="14821" xr:uid="{00000000-0005-0000-0000-0000ED3A0000}"/>
    <cellStyle name="Standard 3 4 3 3 2 6 2" xfId="48709" xr:uid="{00000000-0005-0000-0000-0000EE3A0000}"/>
    <cellStyle name="Standard 3 4 3 3 2 7" xfId="37413" xr:uid="{00000000-0005-0000-0000-0000EF3A0000}"/>
    <cellStyle name="Standard 3 4 3 3 2 8" xfId="26117" xr:uid="{00000000-0005-0000-0000-0000F03A0000}"/>
    <cellStyle name="Standard 3 4 3 3 3" xfId="3853" xr:uid="{00000000-0005-0000-0000-0000F13A0000}"/>
    <cellStyle name="Standard 3 4 3 3 3 2" xfId="6964" xr:uid="{00000000-0005-0000-0000-0000F23A0000}"/>
    <cellStyle name="Standard 3 4 3 3 3 2 2" xfId="12613" xr:uid="{00000000-0005-0000-0000-0000F33A0000}"/>
    <cellStyle name="Standard 3 4 3 3 3 2 2 2" xfId="23909" xr:uid="{00000000-0005-0000-0000-0000F43A0000}"/>
    <cellStyle name="Standard 3 4 3 3 3 2 2 2 2" xfId="57797" xr:uid="{00000000-0005-0000-0000-0000F53A0000}"/>
    <cellStyle name="Standard 3 4 3 3 3 2 2 3" xfId="46501" xr:uid="{00000000-0005-0000-0000-0000F63A0000}"/>
    <cellStyle name="Standard 3 4 3 3 3 2 2 4" xfId="35205" xr:uid="{00000000-0005-0000-0000-0000F73A0000}"/>
    <cellStyle name="Standard 3 4 3 3 3 2 3" xfId="18261" xr:uid="{00000000-0005-0000-0000-0000F83A0000}"/>
    <cellStyle name="Standard 3 4 3 3 3 2 3 2" xfId="52149" xr:uid="{00000000-0005-0000-0000-0000F93A0000}"/>
    <cellStyle name="Standard 3 4 3 3 3 2 4" xfId="40853" xr:uid="{00000000-0005-0000-0000-0000FA3A0000}"/>
    <cellStyle name="Standard 3 4 3 3 3 2 5" xfId="29557" xr:uid="{00000000-0005-0000-0000-0000FB3A0000}"/>
    <cellStyle name="Standard 3 4 3 3 3 3" xfId="9789" xr:uid="{00000000-0005-0000-0000-0000FC3A0000}"/>
    <cellStyle name="Standard 3 4 3 3 3 3 2" xfId="21085" xr:uid="{00000000-0005-0000-0000-0000FD3A0000}"/>
    <cellStyle name="Standard 3 4 3 3 3 3 2 2" xfId="54973" xr:uid="{00000000-0005-0000-0000-0000FE3A0000}"/>
    <cellStyle name="Standard 3 4 3 3 3 3 3" xfId="43677" xr:uid="{00000000-0005-0000-0000-0000FF3A0000}"/>
    <cellStyle name="Standard 3 4 3 3 3 3 4" xfId="32381" xr:uid="{00000000-0005-0000-0000-0000003B0000}"/>
    <cellStyle name="Standard 3 4 3 3 3 4" xfId="15437" xr:uid="{00000000-0005-0000-0000-0000013B0000}"/>
    <cellStyle name="Standard 3 4 3 3 3 4 2" xfId="49325" xr:uid="{00000000-0005-0000-0000-0000023B0000}"/>
    <cellStyle name="Standard 3 4 3 3 3 5" xfId="38029" xr:uid="{00000000-0005-0000-0000-0000033B0000}"/>
    <cellStyle name="Standard 3 4 3 3 3 6" xfId="26733" xr:uid="{00000000-0005-0000-0000-0000043B0000}"/>
    <cellStyle name="Standard 3 4 3 3 4" xfId="4911" xr:uid="{00000000-0005-0000-0000-0000053B0000}"/>
    <cellStyle name="Standard 3 4 3 3 4 2" xfId="7737" xr:uid="{00000000-0005-0000-0000-0000063B0000}"/>
    <cellStyle name="Standard 3 4 3 3 4 2 2" xfId="13386" xr:uid="{00000000-0005-0000-0000-0000073B0000}"/>
    <cellStyle name="Standard 3 4 3 3 4 2 2 2" xfId="24682" xr:uid="{00000000-0005-0000-0000-0000083B0000}"/>
    <cellStyle name="Standard 3 4 3 3 4 2 2 2 2" xfId="58570" xr:uid="{00000000-0005-0000-0000-0000093B0000}"/>
    <cellStyle name="Standard 3 4 3 3 4 2 2 3" xfId="47274" xr:uid="{00000000-0005-0000-0000-00000A3B0000}"/>
    <cellStyle name="Standard 3 4 3 3 4 2 2 4" xfId="35978" xr:uid="{00000000-0005-0000-0000-00000B3B0000}"/>
    <cellStyle name="Standard 3 4 3 3 4 2 3" xfId="19034" xr:uid="{00000000-0005-0000-0000-00000C3B0000}"/>
    <cellStyle name="Standard 3 4 3 3 4 2 3 2" xfId="52922" xr:uid="{00000000-0005-0000-0000-00000D3B0000}"/>
    <cellStyle name="Standard 3 4 3 3 4 2 4" xfId="41626" xr:uid="{00000000-0005-0000-0000-00000E3B0000}"/>
    <cellStyle name="Standard 3 4 3 3 4 2 5" xfId="30330" xr:uid="{00000000-0005-0000-0000-00000F3B0000}"/>
    <cellStyle name="Standard 3 4 3 3 4 3" xfId="10562" xr:uid="{00000000-0005-0000-0000-0000103B0000}"/>
    <cellStyle name="Standard 3 4 3 3 4 3 2" xfId="21858" xr:uid="{00000000-0005-0000-0000-0000113B0000}"/>
    <cellStyle name="Standard 3 4 3 3 4 3 2 2" xfId="55746" xr:uid="{00000000-0005-0000-0000-0000123B0000}"/>
    <cellStyle name="Standard 3 4 3 3 4 3 3" xfId="44450" xr:uid="{00000000-0005-0000-0000-0000133B0000}"/>
    <cellStyle name="Standard 3 4 3 3 4 3 4" xfId="33154" xr:uid="{00000000-0005-0000-0000-0000143B0000}"/>
    <cellStyle name="Standard 3 4 3 3 4 4" xfId="16210" xr:uid="{00000000-0005-0000-0000-0000153B0000}"/>
    <cellStyle name="Standard 3 4 3 3 4 4 2" xfId="50098" xr:uid="{00000000-0005-0000-0000-0000163B0000}"/>
    <cellStyle name="Standard 3 4 3 3 4 5" xfId="38802" xr:uid="{00000000-0005-0000-0000-0000173B0000}"/>
    <cellStyle name="Standard 3 4 3 3 4 6" xfId="27506" xr:uid="{00000000-0005-0000-0000-0000183B0000}"/>
    <cellStyle name="Standard 3 4 3 3 5" xfId="3559" xr:uid="{00000000-0005-0000-0000-0000193B0000}"/>
    <cellStyle name="Standard 3 4 3 3 5 2" xfId="6672" xr:uid="{00000000-0005-0000-0000-00001A3B0000}"/>
    <cellStyle name="Standard 3 4 3 3 5 2 2" xfId="12321" xr:uid="{00000000-0005-0000-0000-00001B3B0000}"/>
    <cellStyle name="Standard 3 4 3 3 5 2 2 2" xfId="23617" xr:uid="{00000000-0005-0000-0000-00001C3B0000}"/>
    <cellStyle name="Standard 3 4 3 3 5 2 2 2 2" xfId="57505" xr:uid="{00000000-0005-0000-0000-00001D3B0000}"/>
    <cellStyle name="Standard 3 4 3 3 5 2 2 3" xfId="46209" xr:uid="{00000000-0005-0000-0000-00001E3B0000}"/>
    <cellStyle name="Standard 3 4 3 3 5 2 2 4" xfId="34913" xr:uid="{00000000-0005-0000-0000-00001F3B0000}"/>
    <cellStyle name="Standard 3 4 3 3 5 2 3" xfId="17969" xr:uid="{00000000-0005-0000-0000-0000203B0000}"/>
    <cellStyle name="Standard 3 4 3 3 5 2 3 2" xfId="51857" xr:uid="{00000000-0005-0000-0000-0000213B0000}"/>
    <cellStyle name="Standard 3 4 3 3 5 2 4" xfId="40561" xr:uid="{00000000-0005-0000-0000-0000223B0000}"/>
    <cellStyle name="Standard 3 4 3 3 5 2 5" xfId="29265" xr:uid="{00000000-0005-0000-0000-0000233B0000}"/>
    <cellStyle name="Standard 3 4 3 3 5 3" xfId="9497" xr:uid="{00000000-0005-0000-0000-0000243B0000}"/>
    <cellStyle name="Standard 3 4 3 3 5 3 2" xfId="20793" xr:uid="{00000000-0005-0000-0000-0000253B0000}"/>
    <cellStyle name="Standard 3 4 3 3 5 3 2 2" xfId="54681" xr:uid="{00000000-0005-0000-0000-0000263B0000}"/>
    <cellStyle name="Standard 3 4 3 3 5 3 3" xfId="43385" xr:uid="{00000000-0005-0000-0000-0000273B0000}"/>
    <cellStyle name="Standard 3 4 3 3 5 3 4" xfId="32089" xr:uid="{00000000-0005-0000-0000-0000283B0000}"/>
    <cellStyle name="Standard 3 4 3 3 5 4" xfId="15145" xr:uid="{00000000-0005-0000-0000-0000293B0000}"/>
    <cellStyle name="Standard 3 4 3 3 5 4 2" xfId="49033" xr:uid="{00000000-0005-0000-0000-00002A3B0000}"/>
    <cellStyle name="Standard 3 4 3 3 5 5" xfId="37737" xr:uid="{00000000-0005-0000-0000-00002B3B0000}"/>
    <cellStyle name="Standard 3 4 3 3 5 6" xfId="26441" xr:uid="{00000000-0005-0000-0000-00002C3B0000}"/>
    <cellStyle name="Standard 3 4 3 3 6" xfId="5847" xr:uid="{00000000-0005-0000-0000-00002D3B0000}"/>
    <cellStyle name="Standard 3 4 3 3 6 2" xfId="11497" xr:uid="{00000000-0005-0000-0000-00002E3B0000}"/>
    <cellStyle name="Standard 3 4 3 3 6 2 2" xfId="22793" xr:uid="{00000000-0005-0000-0000-00002F3B0000}"/>
    <cellStyle name="Standard 3 4 3 3 6 2 2 2" xfId="56681" xr:uid="{00000000-0005-0000-0000-0000303B0000}"/>
    <cellStyle name="Standard 3 4 3 3 6 2 3" xfId="45385" xr:uid="{00000000-0005-0000-0000-0000313B0000}"/>
    <cellStyle name="Standard 3 4 3 3 6 2 4" xfId="34089" xr:uid="{00000000-0005-0000-0000-0000323B0000}"/>
    <cellStyle name="Standard 3 4 3 3 6 3" xfId="17145" xr:uid="{00000000-0005-0000-0000-0000333B0000}"/>
    <cellStyle name="Standard 3 4 3 3 6 3 2" xfId="51033" xr:uid="{00000000-0005-0000-0000-0000343B0000}"/>
    <cellStyle name="Standard 3 4 3 3 6 4" xfId="39737" xr:uid="{00000000-0005-0000-0000-0000353B0000}"/>
    <cellStyle name="Standard 3 4 3 3 6 5" xfId="28441" xr:uid="{00000000-0005-0000-0000-0000363B0000}"/>
    <cellStyle name="Standard 3 4 3 3 7" xfId="8673" xr:uid="{00000000-0005-0000-0000-0000373B0000}"/>
    <cellStyle name="Standard 3 4 3 3 7 2" xfId="19969" xr:uid="{00000000-0005-0000-0000-0000383B0000}"/>
    <cellStyle name="Standard 3 4 3 3 7 2 2" xfId="53857" xr:uid="{00000000-0005-0000-0000-0000393B0000}"/>
    <cellStyle name="Standard 3 4 3 3 7 3" xfId="42561" xr:uid="{00000000-0005-0000-0000-00003A3B0000}"/>
    <cellStyle name="Standard 3 4 3 3 7 4" xfId="31265" xr:uid="{00000000-0005-0000-0000-00003B3B0000}"/>
    <cellStyle name="Standard 3 4 3 3 8" xfId="14321" xr:uid="{00000000-0005-0000-0000-00003C3B0000}"/>
    <cellStyle name="Standard 3 4 3 3 8 2" xfId="48209" xr:uid="{00000000-0005-0000-0000-00003D3B0000}"/>
    <cellStyle name="Standard 3 4 3 3 9" xfId="36913" xr:uid="{00000000-0005-0000-0000-00003E3B0000}"/>
    <cellStyle name="Standard 3 4 3 4" xfId="2972" xr:uid="{00000000-0005-0000-0000-00003F3B0000}"/>
    <cellStyle name="Standard 3 4 3 4 2" xfId="5109" xr:uid="{00000000-0005-0000-0000-0000403B0000}"/>
    <cellStyle name="Standard 3 4 3 4 2 2" xfId="7935" xr:uid="{00000000-0005-0000-0000-0000413B0000}"/>
    <cellStyle name="Standard 3 4 3 4 2 2 2" xfId="13584" xr:uid="{00000000-0005-0000-0000-0000423B0000}"/>
    <cellStyle name="Standard 3 4 3 4 2 2 2 2" xfId="24880" xr:uid="{00000000-0005-0000-0000-0000433B0000}"/>
    <cellStyle name="Standard 3 4 3 4 2 2 2 2 2" xfId="58768" xr:uid="{00000000-0005-0000-0000-0000443B0000}"/>
    <cellStyle name="Standard 3 4 3 4 2 2 2 3" xfId="47472" xr:uid="{00000000-0005-0000-0000-0000453B0000}"/>
    <cellStyle name="Standard 3 4 3 4 2 2 2 4" xfId="36176" xr:uid="{00000000-0005-0000-0000-0000463B0000}"/>
    <cellStyle name="Standard 3 4 3 4 2 2 3" xfId="19232" xr:uid="{00000000-0005-0000-0000-0000473B0000}"/>
    <cellStyle name="Standard 3 4 3 4 2 2 3 2" xfId="53120" xr:uid="{00000000-0005-0000-0000-0000483B0000}"/>
    <cellStyle name="Standard 3 4 3 4 2 2 4" xfId="41824" xr:uid="{00000000-0005-0000-0000-0000493B0000}"/>
    <cellStyle name="Standard 3 4 3 4 2 2 5" xfId="30528" xr:uid="{00000000-0005-0000-0000-00004A3B0000}"/>
    <cellStyle name="Standard 3 4 3 4 2 3" xfId="10760" xr:uid="{00000000-0005-0000-0000-00004B3B0000}"/>
    <cellStyle name="Standard 3 4 3 4 2 3 2" xfId="22056" xr:uid="{00000000-0005-0000-0000-00004C3B0000}"/>
    <cellStyle name="Standard 3 4 3 4 2 3 2 2" xfId="55944" xr:uid="{00000000-0005-0000-0000-00004D3B0000}"/>
    <cellStyle name="Standard 3 4 3 4 2 3 3" xfId="44648" xr:uid="{00000000-0005-0000-0000-00004E3B0000}"/>
    <cellStyle name="Standard 3 4 3 4 2 3 4" xfId="33352" xr:uid="{00000000-0005-0000-0000-00004F3B0000}"/>
    <cellStyle name="Standard 3 4 3 4 2 4" xfId="16408" xr:uid="{00000000-0005-0000-0000-0000503B0000}"/>
    <cellStyle name="Standard 3 4 3 4 2 4 2" xfId="50296" xr:uid="{00000000-0005-0000-0000-0000513B0000}"/>
    <cellStyle name="Standard 3 4 3 4 2 5" xfId="39000" xr:uid="{00000000-0005-0000-0000-0000523B0000}"/>
    <cellStyle name="Standard 3 4 3 4 2 6" xfId="27704" xr:uid="{00000000-0005-0000-0000-0000533B0000}"/>
    <cellStyle name="Standard 3 4 3 4 3" xfId="4324" xr:uid="{00000000-0005-0000-0000-0000543B0000}"/>
    <cellStyle name="Standard 3 4 3 4 3 2" xfId="7201" xr:uid="{00000000-0005-0000-0000-0000553B0000}"/>
    <cellStyle name="Standard 3 4 3 4 3 2 2" xfId="12850" xr:uid="{00000000-0005-0000-0000-0000563B0000}"/>
    <cellStyle name="Standard 3 4 3 4 3 2 2 2" xfId="24146" xr:uid="{00000000-0005-0000-0000-0000573B0000}"/>
    <cellStyle name="Standard 3 4 3 4 3 2 2 2 2" xfId="58034" xr:uid="{00000000-0005-0000-0000-0000583B0000}"/>
    <cellStyle name="Standard 3 4 3 4 3 2 2 3" xfId="46738" xr:uid="{00000000-0005-0000-0000-0000593B0000}"/>
    <cellStyle name="Standard 3 4 3 4 3 2 2 4" xfId="35442" xr:uid="{00000000-0005-0000-0000-00005A3B0000}"/>
    <cellStyle name="Standard 3 4 3 4 3 2 3" xfId="18498" xr:uid="{00000000-0005-0000-0000-00005B3B0000}"/>
    <cellStyle name="Standard 3 4 3 4 3 2 3 2" xfId="52386" xr:uid="{00000000-0005-0000-0000-00005C3B0000}"/>
    <cellStyle name="Standard 3 4 3 4 3 2 4" xfId="41090" xr:uid="{00000000-0005-0000-0000-00005D3B0000}"/>
    <cellStyle name="Standard 3 4 3 4 3 2 5" xfId="29794" xr:uid="{00000000-0005-0000-0000-00005E3B0000}"/>
    <cellStyle name="Standard 3 4 3 4 3 3" xfId="10026" xr:uid="{00000000-0005-0000-0000-00005F3B0000}"/>
    <cellStyle name="Standard 3 4 3 4 3 3 2" xfId="21322" xr:uid="{00000000-0005-0000-0000-0000603B0000}"/>
    <cellStyle name="Standard 3 4 3 4 3 3 2 2" xfId="55210" xr:uid="{00000000-0005-0000-0000-0000613B0000}"/>
    <cellStyle name="Standard 3 4 3 4 3 3 3" xfId="43914" xr:uid="{00000000-0005-0000-0000-0000623B0000}"/>
    <cellStyle name="Standard 3 4 3 4 3 3 4" xfId="32618" xr:uid="{00000000-0005-0000-0000-0000633B0000}"/>
    <cellStyle name="Standard 3 4 3 4 3 4" xfId="15674" xr:uid="{00000000-0005-0000-0000-0000643B0000}"/>
    <cellStyle name="Standard 3 4 3 4 3 4 2" xfId="49562" xr:uid="{00000000-0005-0000-0000-0000653B0000}"/>
    <cellStyle name="Standard 3 4 3 4 3 5" xfId="38266" xr:uid="{00000000-0005-0000-0000-0000663B0000}"/>
    <cellStyle name="Standard 3 4 3 4 3 6" xfId="26970" xr:uid="{00000000-0005-0000-0000-0000673B0000}"/>
    <cellStyle name="Standard 3 4 3 4 4" xfId="6100" xr:uid="{00000000-0005-0000-0000-0000683B0000}"/>
    <cellStyle name="Standard 3 4 3 4 4 2" xfId="11750" xr:uid="{00000000-0005-0000-0000-0000693B0000}"/>
    <cellStyle name="Standard 3 4 3 4 4 2 2" xfId="23046" xr:uid="{00000000-0005-0000-0000-00006A3B0000}"/>
    <cellStyle name="Standard 3 4 3 4 4 2 2 2" xfId="56934" xr:uid="{00000000-0005-0000-0000-00006B3B0000}"/>
    <cellStyle name="Standard 3 4 3 4 4 2 3" xfId="45638" xr:uid="{00000000-0005-0000-0000-00006C3B0000}"/>
    <cellStyle name="Standard 3 4 3 4 4 2 4" xfId="34342" xr:uid="{00000000-0005-0000-0000-00006D3B0000}"/>
    <cellStyle name="Standard 3 4 3 4 4 3" xfId="17398" xr:uid="{00000000-0005-0000-0000-00006E3B0000}"/>
    <cellStyle name="Standard 3 4 3 4 4 3 2" xfId="51286" xr:uid="{00000000-0005-0000-0000-00006F3B0000}"/>
    <cellStyle name="Standard 3 4 3 4 4 4" xfId="39990" xr:uid="{00000000-0005-0000-0000-0000703B0000}"/>
    <cellStyle name="Standard 3 4 3 4 4 5" xfId="28694" xr:uid="{00000000-0005-0000-0000-0000713B0000}"/>
    <cellStyle name="Standard 3 4 3 4 5" xfId="8926" xr:uid="{00000000-0005-0000-0000-0000723B0000}"/>
    <cellStyle name="Standard 3 4 3 4 5 2" xfId="20222" xr:uid="{00000000-0005-0000-0000-0000733B0000}"/>
    <cellStyle name="Standard 3 4 3 4 5 2 2" xfId="54110" xr:uid="{00000000-0005-0000-0000-0000743B0000}"/>
    <cellStyle name="Standard 3 4 3 4 5 3" xfId="42814" xr:uid="{00000000-0005-0000-0000-0000753B0000}"/>
    <cellStyle name="Standard 3 4 3 4 5 4" xfId="31518" xr:uid="{00000000-0005-0000-0000-0000763B0000}"/>
    <cellStyle name="Standard 3 4 3 4 6" xfId="14574" xr:uid="{00000000-0005-0000-0000-0000773B0000}"/>
    <cellStyle name="Standard 3 4 3 4 6 2" xfId="48462" xr:uid="{00000000-0005-0000-0000-0000783B0000}"/>
    <cellStyle name="Standard 3 4 3 4 7" xfId="37166" xr:uid="{00000000-0005-0000-0000-0000793B0000}"/>
    <cellStyle name="Standard 3 4 3 4 8" xfId="25870" xr:uid="{00000000-0005-0000-0000-00007A3B0000}"/>
    <cellStyle name="Standard 3 4 3 5" xfId="3718" xr:uid="{00000000-0005-0000-0000-00007B3B0000}"/>
    <cellStyle name="Standard 3 4 3 5 2" xfId="6829" xr:uid="{00000000-0005-0000-0000-00007C3B0000}"/>
    <cellStyle name="Standard 3 4 3 5 2 2" xfId="12478" xr:uid="{00000000-0005-0000-0000-00007D3B0000}"/>
    <cellStyle name="Standard 3 4 3 5 2 2 2" xfId="23774" xr:uid="{00000000-0005-0000-0000-00007E3B0000}"/>
    <cellStyle name="Standard 3 4 3 5 2 2 2 2" xfId="57662" xr:uid="{00000000-0005-0000-0000-00007F3B0000}"/>
    <cellStyle name="Standard 3 4 3 5 2 2 3" xfId="46366" xr:uid="{00000000-0005-0000-0000-0000803B0000}"/>
    <cellStyle name="Standard 3 4 3 5 2 2 4" xfId="35070" xr:uid="{00000000-0005-0000-0000-0000813B0000}"/>
    <cellStyle name="Standard 3 4 3 5 2 3" xfId="18126" xr:uid="{00000000-0005-0000-0000-0000823B0000}"/>
    <cellStyle name="Standard 3 4 3 5 2 3 2" xfId="52014" xr:uid="{00000000-0005-0000-0000-0000833B0000}"/>
    <cellStyle name="Standard 3 4 3 5 2 4" xfId="40718" xr:uid="{00000000-0005-0000-0000-0000843B0000}"/>
    <cellStyle name="Standard 3 4 3 5 2 5" xfId="29422" xr:uid="{00000000-0005-0000-0000-0000853B0000}"/>
    <cellStyle name="Standard 3 4 3 5 3" xfId="9654" xr:uid="{00000000-0005-0000-0000-0000863B0000}"/>
    <cellStyle name="Standard 3 4 3 5 3 2" xfId="20950" xr:uid="{00000000-0005-0000-0000-0000873B0000}"/>
    <cellStyle name="Standard 3 4 3 5 3 2 2" xfId="54838" xr:uid="{00000000-0005-0000-0000-0000883B0000}"/>
    <cellStyle name="Standard 3 4 3 5 3 3" xfId="43542" xr:uid="{00000000-0005-0000-0000-0000893B0000}"/>
    <cellStyle name="Standard 3 4 3 5 3 4" xfId="32246" xr:uid="{00000000-0005-0000-0000-00008A3B0000}"/>
    <cellStyle name="Standard 3 4 3 5 4" xfId="15302" xr:uid="{00000000-0005-0000-0000-00008B3B0000}"/>
    <cellStyle name="Standard 3 4 3 5 4 2" xfId="49190" xr:uid="{00000000-0005-0000-0000-00008C3B0000}"/>
    <cellStyle name="Standard 3 4 3 5 5" xfId="37894" xr:uid="{00000000-0005-0000-0000-00008D3B0000}"/>
    <cellStyle name="Standard 3 4 3 5 6" xfId="26598" xr:uid="{00000000-0005-0000-0000-00008E3B0000}"/>
    <cellStyle name="Standard 3 4 3 6" xfId="4776" xr:uid="{00000000-0005-0000-0000-00008F3B0000}"/>
    <cellStyle name="Standard 3 4 3 6 2" xfId="7602" xr:uid="{00000000-0005-0000-0000-0000903B0000}"/>
    <cellStyle name="Standard 3 4 3 6 2 2" xfId="13251" xr:uid="{00000000-0005-0000-0000-0000913B0000}"/>
    <cellStyle name="Standard 3 4 3 6 2 2 2" xfId="24547" xr:uid="{00000000-0005-0000-0000-0000923B0000}"/>
    <cellStyle name="Standard 3 4 3 6 2 2 2 2" xfId="58435" xr:uid="{00000000-0005-0000-0000-0000933B0000}"/>
    <cellStyle name="Standard 3 4 3 6 2 2 3" xfId="47139" xr:uid="{00000000-0005-0000-0000-0000943B0000}"/>
    <cellStyle name="Standard 3 4 3 6 2 2 4" xfId="35843" xr:uid="{00000000-0005-0000-0000-0000953B0000}"/>
    <cellStyle name="Standard 3 4 3 6 2 3" xfId="18899" xr:uid="{00000000-0005-0000-0000-0000963B0000}"/>
    <cellStyle name="Standard 3 4 3 6 2 3 2" xfId="52787" xr:uid="{00000000-0005-0000-0000-0000973B0000}"/>
    <cellStyle name="Standard 3 4 3 6 2 4" xfId="41491" xr:uid="{00000000-0005-0000-0000-0000983B0000}"/>
    <cellStyle name="Standard 3 4 3 6 2 5" xfId="30195" xr:uid="{00000000-0005-0000-0000-0000993B0000}"/>
    <cellStyle name="Standard 3 4 3 6 3" xfId="10427" xr:uid="{00000000-0005-0000-0000-00009A3B0000}"/>
    <cellStyle name="Standard 3 4 3 6 3 2" xfId="21723" xr:uid="{00000000-0005-0000-0000-00009B3B0000}"/>
    <cellStyle name="Standard 3 4 3 6 3 2 2" xfId="55611" xr:uid="{00000000-0005-0000-0000-00009C3B0000}"/>
    <cellStyle name="Standard 3 4 3 6 3 3" xfId="44315" xr:uid="{00000000-0005-0000-0000-00009D3B0000}"/>
    <cellStyle name="Standard 3 4 3 6 3 4" xfId="33019" xr:uid="{00000000-0005-0000-0000-00009E3B0000}"/>
    <cellStyle name="Standard 3 4 3 6 4" xfId="16075" xr:uid="{00000000-0005-0000-0000-00009F3B0000}"/>
    <cellStyle name="Standard 3 4 3 6 4 2" xfId="49963" xr:uid="{00000000-0005-0000-0000-0000A03B0000}"/>
    <cellStyle name="Standard 3 4 3 6 5" xfId="38667" xr:uid="{00000000-0005-0000-0000-0000A13B0000}"/>
    <cellStyle name="Standard 3 4 3 6 6" xfId="27371" xr:uid="{00000000-0005-0000-0000-0000A23B0000}"/>
    <cellStyle name="Standard 3 4 3 7" xfId="3411" xr:uid="{00000000-0005-0000-0000-0000A33B0000}"/>
    <cellStyle name="Standard 3 4 3 7 2" xfId="6526" xr:uid="{00000000-0005-0000-0000-0000A43B0000}"/>
    <cellStyle name="Standard 3 4 3 7 2 2" xfId="12175" xr:uid="{00000000-0005-0000-0000-0000A53B0000}"/>
    <cellStyle name="Standard 3 4 3 7 2 2 2" xfId="23471" xr:uid="{00000000-0005-0000-0000-0000A63B0000}"/>
    <cellStyle name="Standard 3 4 3 7 2 2 2 2" xfId="57359" xr:uid="{00000000-0005-0000-0000-0000A73B0000}"/>
    <cellStyle name="Standard 3 4 3 7 2 2 3" xfId="46063" xr:uid="{00000000-0005-0000-0000-0000A83B0000}"/>
    <cellStyle name="Standard 3 4 3 7 2 2 4" xfId="34767" xr:uid="{00000000-0005-0000-0000-0000A93B0000}"/>
    <cellStyle name="Standard 3 4 3 7 2 3" xfId="17823" xr:uid="{00000000-0005-0000-0000-0000AA3B0000}"/>
    <cellStyle name="Standard 3 4 3 7 2 3 2" xfId="51711" xr:uid="{00000000-0005-0000-0000-0000AB3B0000}"/>
    <cellStyle name="Standard 3 4 3 7 2 4" xfId="40415" xr:uid="{00000000-0005-0000-0000-0000AC3B0000}"/>
    <cellStyle name="Standard 3 4 3 7 2 5" xfId="29119" xr:uid="{00000000-0005-0000-0000-0000AD3B0000}"/>
    <cellStyle name="Standard 3 4 3 7 3" xfId="9351" xr:uid="{00000000-0005-0000-0000-0000AE3B0000}"/>
    <cellStyle name="Standard 3 4 3 7 3 2" xfId="20647" xr:uid="{00000000-0005-0000-0000-0000AF3B0000}"/>
    <cellStyle name="Standard 3 4 3 7 3 2 2" xfId="54535" xr:uid="{00000000-0005-0000-0000-0000B03B0000}"/>
    <cellStyle name="Standard 3 4 3 7 3 3" xfId="43239" xr:uid="{00000000-0005-0000-0000-0000B13B0000}"/>
    <cellStyle name="Standard 3 4 3 7 3 4" xfId="31943" xr:uid="{00000000-0005-0000-0000-0000B23B0000}"/>
    <cellStyle name="Standard 3 4 3 7 4" xfId="14999" xr:uid="{00000000-0005-0000-0000-0000B33B0000}"/>
    <cellStyle name="Standard 3 4 3 7 4 2" xfId="48887" xr:uid="{00000000-0005-0000-0000-0000B43B0000}"/>
    <cellStyle name="Standard 3 4 3 7 5" xfId="37591" xr:uid="{00000000-0005-0000-0000-0000B53B0000}"/>
    <cellStyle name="Standard 3 4 3 7 6" xfId="26295" xr:uid="{00000000-0005-0000-0000-0000B63B0000}"/>
    <cellStyle name="Standard 3 4 3 8" xfId="5600" xr:uid="{00000000-0005-0000-0000-0000B73B0000}"/>
    <cellStyle name="Standard 3 4 3 8 2" xfId="11250" xr:uid="{00000000-0005-0000-0000-0000B83B0000}"/>
    <cellStyle name="Standard 3 4 3 8 2 2" xfId="22546" xr:uid="{00000000-0005-0000-0000-0000B93B0000}"/>
    <cellStyle name="Standard 3 4 3 8 2 2 2" xfId="56434" xr:uid="{00000000-0005-0000-0000-0000BA3B0000}"/>
    <cellStyle name="Standard 3 4 3 8 2 3" xfId="45138" xr:uid="{00000000-0005-0000-0000-0000BB3B0000}"/>
    <cellStyle name="Standard 3 4 3 8 2 4" xfId="33842" xr:uid="{00000000-0005-0000-0000-0000BC3B0000}"/>
    <cellStyle name="Standard 3 4 3 8 3" xfId="16898" xr:uid="{00000000-0005-0000-0000-0000BD3B0000}"/>
    <cellStyle name="Standard 3 4 3 8 3 2" xfId="50786" xr:uid="{00000000-0005-0000-0000-0000BE3B0000}"/>
    <cellStyle name="Standard 3 4 3 8 4" xfId="39490" xr:uid="{00000000-0005-0000-0000-0000BF3B0000}"/>
    <cellStyle name="Standard 3 4 3 8 5" xfId="28194" xr:uid="{00000000-0005-0000-0000-0000C03B0000}"/>
    <cellStyle name="Standard 3 4 3 9" xfId="8426" xr:uid="{00000000-0005-0000-0000-0000C13B0000}"/>
    <cellStyle name="Standard 3 4 3 9 2" xfId="19722" xr:uid="{00000000-0005-0000-0000-0000C23B0000}"/>
    <cellStyle name="Standard 3 4 3 9 2 2" xfId="53610" xr:uid="{00000000-0005-0000-0000-0000C33B0000}"/>
    <cellStyle name="Standard 3 4 3 9 3" xfId="42314" xr:uid="{00000000-0005-0000-0000-0000C43B0000}"/>
    <cellStyle name="Standard 3 4 3 9 4" xfId="31018" xr:uid="{00000000-0005-0000-0000-0000C53B0000}"/>
    <cellStyle name="Standard 3 4 4" xfId="1541" xr:uid="{00000000-0005-0000-0000-0000C63B0000}"/>
    <cellStyle name="Standard 3 4 4 2" xfId="4329" xr:uid="{00000000-0005-0000-0000-0000C73B0000}"/>
    <cellStyle name="Standard 3 4 4 3" xfId="4328" xr:uid="{00000000-0005-0000-0000-0000C83B0000}"/>
    <cellStyle name="Standard 3 4 4 3 2" xfId="5113" xr:uid="{00000000-0005-0000-0000-0000C93B0000}"/>
    <cellStyle name="Standard 3 4 4 3 2 2" xfId="7939" xr:uid="{00000000-0005-0000-0000-0000CA3B0000}"/>
    <cellStyle name="Standard 3 4 4 3 2 2 2" xfId="13588" xr:uid="{00000000-0005-0000-0000-0000CB3B0000}"/>
    <cellStyle name="Standard 3 4 4 3 2 2 2 2" xfId="24884" xr:uid="{00000000-0005-0000-0000-0000CC3B0000}"/>
    <cellStyle name="Standard 3 4 4 3 2 2 2 2 2" xfId="58772" xr:uid="{00000000-0005-0000-0000-0000CD3B0000}"/>
    <cellStyle name="Standard 3 4 4 3 2 2 2 3" xfId="47476" xr:uid="{00000000-0005-0000-0000-0000CE3B0000}"/>
    <cellStyle name="Standard 3 4 4 3 2 2 2 4" xfId="36180" xr:uid="{00000000-0005-0000-0000-0000CF3B0000}"/>
    <cellStyle name="Standard 3 4 4 3 2 2 3" xfId="19236" xr:uid="{00000000-0005-0000-0000-0000D03B0000}"/>
    <cellStyle name="Standard 3 4 4 3 2 2 3 2" xfId="53124" xr:uid="{00000000-0005-0000-0000-0000D13B0000}"/>
    <cellStyle name="Standard 3 4 4 3 2 2 4" xfId="41828" xr:uid="{00000000-0005-0000-0000-0000D23B0000}"/>
    <cellStyle name="Standard 3 4 4 3 2 2 5" xfId="30532" xr:uid="{00000000-0005-0000-0000-0000D33B0000}"/>
    <cellStyle name="Standard 3 4 4 3 2 3" xfId="10764" xr:uid="{00000000-0005-0000-0000-0000D43B0000}"/>
    <cellStyle name="Standard 3 4 4 3 2 3 2" xfId="22060" xr:uid="{00000000-0005-0000-0000-0000D53B0000}"/>
    <cellStyle name="Standard 3 4 4 3 2 3 2 2" xfId="55948" xr:uid="{00000000-0005-0000-0000-0000D63B0000}"/>
    <cellStyle name="Standard 3 4 4 3 2 3 3" xfId="44652" xr:uid="{00000000-0005-0000-0000-0000D73B0000}"/>
    <cellStyle name="Standard 3 4 4 3 2 3 4" xfId="33356" xr:uid="{00000000-0005-0000-0000-0000D83B0000}"/>
    <cellStyle name="Standard 3 4 4 3 2 4" xfId="16412" xr:uid="{00000000-0005-0000-0000-0000D93B0000}"/>
    <cellStyle name="Standard 3 4 4 3 2 4 2" xfId="50300" xr:uid="{00000000-0005-0000-0000-0000DA3B0000}"/>
    <cellStyle name="Standard 3 4 4 3 2 5" xfId="39004" xr:uid="{00000000-0005-0000-0000-0000DB3B0000}"/>
    <cellStyle name="Standard 3 4 4 3 2 6" xfId="27708" xr:uid="{00000000-0005-0000-0000-0000DC3B0000}"/>
    <cellStyle name="Standard 3 4 4 3 3" xfId="7205" xr:uid="{00000000-0005-0000-0000-0000DD3B0000}"/>
    <cellStyle name="Standard 3 4 4 3 3 2" xfId="12854" xr:uid="{00000000-0005-0000-0000-0000DE3B0000}"/>
    <cellStyle name="Standard 3 4 4 3 3 2 2" xfId="24150" xr:uid="{00000000-0005-0000-0000-0000DF3B0000}"/>
    <cellStyle name="Standard 3 4 4 3 3 2 2 2" xfId="58038" xr:uid="{00000000-0005-0000-0000-0000E03B0000}"/>
    <cellStyle name="Standard 3 4 4 3 3 2 3" xfId="46742" xr:uid="{00000000-0005-0000-0000-0000E13B0000}"/>
    <cellStyle name="Standard 3 4 4 3 3 2 4" xfId="35446" xr:uid="{00000000-0005-0000-0000-0000E23B0000}"/>
    <cellStyle name="Standard 3 4 4 3 3 3" xfId="18502" xr:uid="{00000000-0005-0000-0000-0000E33B0000}"/>
    <cellStyle name="Standard 3 4 4 3 3 3 2" xfId="52390" xr:uid="{00000000-0005-0000-0000-0000E43B0000}"/>
    <cellStyle name="Standard 3 4 4 3 3 4" xfId="41094" xr:uid="{00000000-0005-0000-0000-0000E53B0000}"/>
    <cellStyle name="Standard 3 4 4 3 3 5" xfId="29798" xr:uid="{00000000-0005-0000-0000-0000E63B0000}"/>
    <cellStyle name="Standard 3 4 4 3 4" xfId="10030" xr:uid="{00000000-0005-0000-0000-0000E73B0000}"/>
    <cellStyle name="Standard 3 4 4 3 4 2" xfId="21326" xr:uid="{00000000-0005-0000-0000-0000E83B0000}"/>
    <cellStyle name="Standard 3 4 4 3 4 2 2" xfId="55214" xr:uid="{00000000-0005-0000-0000-0000E93B0000}"/>
    <cellStyle name="Standard 3 4 4 3 4 3" xfId="43918" xr:uid="{00000000-0005-0000-0000-0000EA3B0000}"/>
    <cellStyle name="Standard 3 4 4 3 4 4" xfId="32622" xr:uid="{00000000-0005-0000-0000-0000EB3B0000}"/>
    <cellStyle name="Standard 3 4 4 3 5" xfId="15678" xr:uid="{00000000-0005-0000-0000-0000EC3B0000}"/>
    <cellStyle name="Standard 3 4 4 3 5 2" xfId="49566" xr:uid="{00000000-0005-0000-0000-0000ED3B0000}"/>
    <cellStyle name="Standard 3 4 4 3 6" xfId="38270" xr:uid="{00000000-0005-0000-0000-0000EE3B0000}"/>
    <cellStyle name="Standard 3 4 4 3 7" xfId="26974" xr:uid="{00000000-0005-0000-0000-0000EF3B0000}"/>
    <cellStyle name="Standard 3 4 4 4" xfId="3875" xr:uid="{00000000-0005-0000-0000-0000F03B0000}"/>
    <cellStyle name="Standard 3 4 4 4 2" xfId="6986" xr:uid="{00000000-0005-0000-0000-0000F13B0000}"/>
    <cellStyle name="Standard 3 4 4 4 2 2" xfId="12635" xr:uid="{00000000-0005-0000-0000-0000F23B0000}"/>
    <cellStyle name="Standard 3 4 4 4 2 2 2" xfId="23931" xr:uid="{00000000-0005-0000-0000-0000F33B0000}"/>
    <cellStyle name="Standard 3 4 4 4 2 2 2 2" xfId="57819" xr:uid="{00000000-0005-0000-0000-0000F43B0000}"/>
    <cellStyle name="Standard 3 4 4 4 2 2 3" xfId="46523" xr:uid="{00000000-0005-0000-0000-0000F53B0000}"/>
    <cellStyle name="Standard 3 4 4 4 2 2 4" xfId="35227" xr:uid="{00000000-0005-0000-0000-0000F63B0000}"/>
    <cellStyle name="Standard 3 4 4 4 2 3" xfId="18283" xr:uid="{00000000-0005-0000-0000-0000F73B0000}"/>
    <cellStyle name="Standard 3 4 4 4 2 3 2" xfId="52171" xr:uid="{00000000-0005-0000-0000-0000F83B0000}"/>
    <cellStyle name="Standard 3 4 4 4 2 4" xfId="40875" xr:uid="{00000000-0005-0000-0000-0000F93B0000}"/>
    <cellStyle name="Standard 3 4 4 4 2 5" xfId="29579" xr:uid="{00000000-0005-0000-0000-0000FA3B0000}"/>
    <cellStyle name="Standard 3 4 4 4 3" xfId="9811" xr:uid="{00000000-0005-0000-0000-0000FB3B0000}"/>
    <cellStyle name="Standard 3 4 4 4 3 2" xfId="21107" xr:uid="{00000000-0005-0000-0000-0000FC3B0000}"/>
    <cellStyle name="Standard 3 4 4 4 3 2 2" xfId="54995" xr:uid="{00000000-0005-0000-0000-0000FD3B0000}"/>
    <cellStyle name="Standard 3 4 4 4 3 3" xfId="43699" xr:uid="{00000000-0005-0000-0000-0000FE3B0000}"/>
    <cellStyle name="Standard 3 4 4 4 3 4" xfId="32403" xr:uid="{00000000-0005-0000-0000-0000FF3B0000}"/>
    <cellStyle name="Standard 3 4 4 4 4" xfId="15459" xr:uid="{00000000-0005-0000-0000-0000003C0000}"/>
    <cellStyle name="Standard 3 4 4 4 4 2" xfId="49347" xr:uid="{00000000-0005-0000-0000-0000013C0000}"/>
    <cellStyle name="Standard 3 4 4 4 5" xfId="38051" xr:uid="{00000000-0005-0000-0000-0000023C0000}"/>
    <cellStyle name="Standard 3 4 4 4 6" xfId="26755" xr:uid="{00000000-0005-0000-0000-0000033C0000}"/>
    <cellStyle name="Standard 3 4 4 5" xfId="4933" xr:uid="{00000000-0005-0000-0000-0000043C0000}"/>
    <cellStyle name="Standard 3 4 4 5 2" xfId="7759" xr:uid="{00000000-0005-0000-0000-0000053C0000}"/>
    <cellStyle name="Standard 3 4 4 5 2 2" xfId="13408" xr:uid="{00000000-0005-0000-0000-0000063C0000}"/>
    <cellStyle name="Standard 3 4 4 5 2 2 2" xfId="24704" xr:uid="{00000000-0005-0000-0000-0000073C0000}"/>
    <cellStyle name="Standard 3 4 4 5 2 2 2 2" xfId="58592" xr:uid="{00000000-0005-0000-0000-0000083C0000}"/>
    <cellStyle name="Standard 3 4 4 5 2 2 3" xfId="47296" xr:uid="{00000000-0005-0000-0000-0000093C0000}"/>
    <cellStyle name="Standard 3 4 4 5 2 2 4" xfId="36000" xr:uid="{00000000-0005-0000-0000-00000A3C0000}"/>
    <cellStyle name="Standard 3 4 4 5 2 3" xfId="19056" xr:uid="{00000000-0005-0000-0000-00000B3C0000}"/>
    <cellStyle name="Standard 3 4 4 5 2 3 2" xfId="52944" xr:uid="{00000000-0005-0000-0000-00000C3C0000}"/>
    <cellStyle name="Standard 3 4 4 5 2 4" xfId="41648" xr:uid="{00000000-0005-0000-0000-00000D3C0000}"/>
    <cellStyle name="Standard 3 4 4 5 2 5" xfId="30352" xr:uid="{00000000-0005-0000-0000-00000E3C0000}"/>
    <cellStyle name="Standard 3 4 4 5 3" xfId="10584" xr:uid="{00000000-0005-0000-0000-00000F3C0000}"/>
    <cellStyle name="Standard 3 4 4 5 3 2" xfId="21880" xr:uid="{00000000-0005-0000-0000-0000103C0000}"/>
    <cellStyle name="Standard 3 4 4 5 3 2 2" xfId="55768" xr:uid="{00000000-0005-0000-0000-0000113C0000}"/>
    <cellStyle name="Standard 3 4 4 5 3 3" xfId="44472" xr:uid="{00000000-0005-0000-0000-0000123C0000}"/>
    <cellStyle name="Standard 3 4 4 5 3 4" xfId="33176" xr:uid="{00000000-0005-0000-0000-0000133C0000}"/>
    <cellStyle name="Standard 3 4 4 5 4" xfId="16232" xr:uid="{00000000-0005-0000-0000-0000143C0000}"/>
    <cellStyle name="Standard 3 4 4 5 4 2" xfId="50120" xr:uid="{00000000-0005-0000-0000-0000153C0000}"/>
    <cellStyle name="Standard 3 4 4 5 5" xfId="38824" xr:uid="{00000000-0005-0000-0000-0000163C0000}"/>
    <cellStyle name="Standard 3 4 4 5 6" xfId="27528" xr:uid="{00000000-0005-0000-0000-0000173C0000}"/>
    <cellStyle name="Standard 3 4 4 6" xfId="3582" xr:uid="{00000000-0005-0000-0000-0000183C0000}"/>
    <cellStyle name="Standard 3 4 4 6 2" xfId="6695" xr:uid="{00000000-0005-0000-0000-0000193C0000}"/>
    <cellStyle name="Standard 3 4 4 6 2 2" xfId="12344" xr:uid="{00000000-0005-0000-0000-00001A3C0000}"/>
    <cellStyle name="Standard 3 4 4 6 2 2 2" xfId="23640" xr:uid="{00000000-0005-0000-0000-00001B3C0000}"/>
    <cellStyle name="Standard 3 4 4 6 2 2 2 2" xfId="57528" xr:uid="{00000000-0005-0000-0000-00001C3C0000}"/>
    <cellStyle name="Standard 3 4 4 6 2 2 3" xfId="46232" xr:uid="{00000000-0005-0000-0000-00001D3C0000}"/>
    <cellStyle name="Standard 3 4 4 6 2 2 4" xfId="34936" xr:uid="{00000000-0005-0000-0000-00001E3C0000}"/>
    <cellStyle name="Standard 3 4 4 6 2 3" xfId="17992" xr:uid="{00000000-0005-0000-0000-00001F3C0000}"/>
    <cellStyle name="Standard 3 4 4 6 2 3 2" xfId="51880" xr:uid="{00000000-0005-0000-0000-0000203C0000}"/>
    <cellStyle name="Standard 3 4 4 6 2 4" xfId="40584" xr:uid="{00000000-0005-0000-0000-0000213C0000}"/>
    <cellStyle name="Standard 3 4 4 6 2 5" xfId="29288" xr:uid="{00000000-0005-0000-0000-0000223C0000}"/>
    <cellStyle name="Standard 3 4 4 6 3" xfId="9520" xr:uid="{00000000-0005-0000-0000-0000233C0000}"/>
    <cellStyle name="Standard 3 4 4 6 3 2" xfId="20816" xr:uid="{00000000-0005-0000-0000-0000243C0000}"/>
    <cellStyle name="Standard 3 4 4 6 3 2 2" xfId="54704" xr:uid="{00000000-0005-0000-0000-0000253C0000}"/>
    <cellStyle name="Standard 3 4 4 6 3 3" xfId="43408" xr:uid="{00000000-0005-0000-0000-0000263C0000}"/>
    <cellStyle name="Standard 3 4 4 6 3 4" xfId="32112" xr:uid="{00000000-0005-0000-0000-0000273C0000}"/>
    <cellStyle name="Standard 3 4 4 6 4" xfId="15168" xr:uid="{00000000-0005-0000-0000-0000283C0000}"/>
    <cellStyle name="Standard 3 4 4 6 4 2" xfId="49056" xr:uid="{00000000-0005-0000-0000-0000293C0000}"/>
    <cellStyle name="Standard 3 4 4 6 5" xfId="37760" xr:uid="{00000000-0005-0000-0000-00002A3C0000}"/>
    <cellStyle name="Standard 3 4 4 6 6" xfId="26464" xr:uid="{00000000-0005-0000-0000-00002B3C0000}"/>
    <cellStyle name="Standard 3 4 5" xfId="1564" xr:uid="{00000000-0005-0000-0000-00002C3C0000}"/>
    <cellStyle name="Standard 3 4 5 10" xfId="36710" xr:uid="{00000000-0005-0000-0000-00002D3C0000}"/>
    <cellStyle name="Standard 3 4 5 11" xfId="25414" xr:uid="{00000000-0005-0000-0000-00002E3C0000}"/>
    <cellStyle name="Standard 3 4 5 2" xfId="2760" xr:uid="{00000000-0005-0000-0000-00002F3C0000}"/>
    <cellStyle name="Standard 3 4 5 2 2" xfId="3262" xr:uid="{00000000-0005-0000-0000-0000303C0000}"/>
    <cellStyle name="Standard 3 4 5 2 2 2" xfId="5115" xr:uid="{00000000-0005-0000-0000-0000313C0000}"/>
    <cellStyle name="Standard 3 4 5 2 2 2 2" xfId="7941" xr:uid="{00000000-0005-0000-0000-0000323C0000}"/>
    <cellStyle name="Standard 3 4 5 2 2 2 2 2" xfId="13590" xr:uid="{00000000-0005-0000-0000-0000333C0000}"/>
    <cellStyle name="Standard 3 4 5 2 2 2 2 2 2" xfId="24886" xr:uid="{00000000-0005-0000-0000-0000343C0000}"/>
    <cellStyle name="Standard 3 4 5 2 2 2 2 2 2 2" xfId="58774" xr:uid="{00000000-0005-0000-0000-0000353C0000}"/>
    <cellStyle name="Standard 3 4 5 2 2 2 2 2 3" xfId="47478" xr:uid="{00000000-0005-0000-0000-0000363C0000}"/>
    <cellStyle name="Standard 3 4 5 2 2 2 2 2 4" xfId="36182" xr:uid="{00000000-0005-0000-0000-0000373C0000}"/>
    <cellStyle name="Standard 3 4 5 2 2 2 2 3" xfId="19238" xr:uid="{00000000-0005-0000-0000-0000383C0000}"/>
    <cellStyle name="Standard 3 4 5 2 2 2 2 3 2" xfId="53126" xr:uid="{00000000-0005-0000-0000-0000393C0000}"/>
    <cellStyle name="Standard 3 4 5 2 2 2 2 4" xfId="41830" xr:uid="{00000000-0005-0000-0000-00003A3C0000}"/>
    <cellStyle name="Standard 3 4 5 2 2 2 2 5" xfId="30534" xr:uid="{00000000-0005-0000-0000-00003B3C0000}"/>
    <cellStyle name="Standard 3 4 5 2 2 2 3" xfId="10766" xr:uid="{00000000-0005-0000-0000-00003C3C0000}"/>
    <cellStyle name="Standard 3 4 5 2 2 2 3 2" xfId="22062" xr:uid="{00000000-0005-0000-0000-00003D3C0000}"/>
    <cellStyle name="Standard 3 4 5 2 2 2 3 2 2" xfId="55950" xr:uid="{00000000-0005-0000-0000-00003E3C0000}"/>
    <cellStyle name="Standard 3 4 5 2 2 2 3 3" xfId="44654" xr:uid="{00000000-0005-0000-0000-00003F3C0000}"/>
    <cellStyle name="Standard 3 4 5 2 2 2 3 4" xfId="33358" xr:uid="{00000000-0005-0000-0000-0000403C0000}"/>
    <cellStyle name="Standard 3 4 5 2 2 2 4" xfId="16414" xr:uid="{00000000-0005-0000-0000-0000413C0000}"/>
    <cellStyle name="Standard 3 4 5 2 2 2 4 2" xfId="50302" xr:uid="{00000000-0005-0000-0000-0000423C0000}"/>
    <cellStyle name="Standard 3 4 5 2 2 2 5" xfId="39006" xr:uid="{00000000-0005-0000-0000-0000433C0000}"/>
    <cellStyle name="Standard 3 4 5 2 2 2 6" xfId="27710" xr:uid="{00000000-0005-0000-0000-0000443C0000}"/>
    <cellStyle name="Standard 3 4 5 2 2 3" xfId="6390" xr:uid="{00000000-0005-0000-0000-0000453C0000}"/>
    <cellStyle name="Standard 3 4 5 2 2 3 2" xfId="12040" xr:uid="{00000000-0005-0000-0000-0000463C0000}"/>
    <cellStyle name="Standard 3 4 5 2 2 3 2 2" xfId="23336" xr:uid="{00000000-0005-0000-0000-0000473C0000}"/>
    <cellStyle name="Standard 3 4 5 2 2 3 2 2 2" xfId="57224" xr:uid="{00000000-0005-0000-0000-0000483C0000}"/>
    <cellStyle name="Standard 3 4 5 2 2 3 2 3" xfId="45928" xr:uid="{00000000-0005-0000-0000-0000493C0000}"/>
    <cellStyle name="Standard 3 4 5 2 2 3 2 4" xfId="34632" xr:uid="{00000000-0005-0000-0000-00004A3C0000}"/>
    <cellStyle name="Standard 3 4 5 2 2 3 3" xfId="17688" xr:uid="{00000000-0005-0000-0000-00004B3C0000}"/>
    <cellStyle name="Standard 3 4 5 2 2 3 3 2" xfId="51576" xr:uid="{00000000-0005-0000-0000-00004C3C0000}"/>
    <cellStyle name="Standard 3 4 5 2 2 3 4" xfId="40280" xr:uid="{00000000-0005-0000-0000-00004D3C0000}"/>
    <cellStyle name="Standard 3 4 5 2 2 3 5" xfId="28984" xr:uid="{00000000-0005-0000-0000-00004E3C0000}"/>
    <cellStyle name="Standard 3 4 5 2 2 4" xfId="9216" xr:uid="{00000000-0005-0000-0000-00004F3C0000}"/>
    <cellStyle name="Standard 3 4 5 2 2 4 2" xfId="20512" xr:uid="{00000000-0005-0000-0000-0000503C0000}"/>
    <cellStyle name="Standard 3 4 5 2 2 4 2 2" xfId="54400" xr:uid="{00000000-0005-0000-0000-0000513C0000}"/>
    <cellStyle name="Standard 3 4 5 2 2 4 3" xfId="43104" xr:uid="{00000000-0005-0000-0000-0000523C0000}"/>
    <cellStyle name="Standard 3 4 5 2 2 4 4" xfId="31808" xr:uid="{00000000-0005-0000-0000-0000533C0000}"/>
    <cellStyle name="Standard 3 4 5 2 2 5" xfId="14864" xr:uid="{00000000-0005-0000-0000-0000543C0000}"/>
    <cellStyle name="Standard 3 4 5 2 2 5 2" xfId="48752" xr:uid="{00000000-0005-0000-0000-0000553C0000}"/>
    <cellStyle name="Standard 3 4 5 2 2 6" xfId="37456" xr:uid="{00000000-0005-0000-0000-0000563C0000}"/>
    <cellStyle name="Standard 3 4 5 2 2 7" xfId="26160" xr:uid="{00000000-0005-0000-0000-0000573C0000}"/>
    <cellStyle name="Standard 3 4 5 2 3" xfId="4331" xr:uid="{00000000-0005-0000-0000-0000583C0000}"/>
    <cellStyle name="Standard 3 4 5 2 3 2" xfId="7207" xr:uid="{00000000-0005-0000-0000-0000593C0000}"/>
    <cellStyle name="Standard 3 4 5 2 3 2 2" xfId="12856" xr:uid="{00000000-0005-0000-0000-00005A3C0000}"/>
    <cellStyle name="Standard 3 4 5 2 3 2 2 2" xfId="24152" xr:uid="{00000000-0005-0000-0000-00005B3C0000}"/>
    <cellStyle name="Standard 3 4 5 2 3 2 2 2 2" xfId="58040" xr:uid="{00000000-0005-0000-0000-00005C3C0000}"/>
    <cellStyle name="Standard 3 4 5 2 3 2 2 3" xfId="46744" xr:uid="{00000000-0005-0000-0000-00005D3C0000}"/>
    <cellStyle name="Standard 3 4 5 2 3 2 2 4" xfId="35448" xr:uid="{00000000-0005-0000-0000-00005E3C0000}"/>
    <cellStyle name="Standard 3 4 5 2 3 2 3" xfId="18504" xr:uid="{00000000-0005-0000-0000-00005F3C0000}"/>
    <cellStyle name="Standard 3 4 5 2 3 2 3 2" xfId="52392" xr:uid="{00000000-0005-0000-0000-0000603C0000}"/>
    <cellStyle name="Standard 3 4 5 2 3 2 4" xfId="41096" xr:uid="{00000000-0005-0000-0000-0000613C0000}"/>
    <cellStyle name="Standard 3 4 5 2 3 2 5" xfId="29800" xr:uid="{00000000-0005-0000-0000-0000623C0000}"/>
    <cellStyle name="Standard 3 4 5 2 3 3" xfId="10032" xr:uid="{00000000-0005-0000-0000-0000633C0000}"/>
    <cellStyle name="Standard 3 4 5 2 3 3 2" xfId="21328" xr:uid="{00000000-0005-0000-0000-0000643C0000}"/>
    <cellStyle name="Standard 3 4 5 2 3 3 2 2" xfId="55216" xr:uid="{00000000-0005-0000-0000-0000653C0000}"/>
    <cellStyle name="Standard 3 4 5 2 3 3 3" xfId="43920" xr:uid="{00000000-0005-0000-0000-0000663C0000}"/>
    <cellStyle name="Standard 3 4 5 2 3 3 4" xfId="32624" xr:uid="{00000000-0005-0000-0000-0000673C0000}"/>
    <cellStyle name="Standard 3 4 5 2 3 4" xfId="15680" xr:uid="{00000000-0005-0000-0000-0000683C0000}"/>
    <cellStyle name="Standard 3 4 5 2 3 4 2" xfId="49568" xr:uid="{00000000-0005-0000-0000-0000693C0000}"/>
    <cellStyle name="Standard 3 4 5 2 3 5" xfId="38272" xr:uid="{00000000-0005-0000-0000-00006A3C0000}"/>
    <cellStyle name="Standard 3 4 5 2 3 6" xfId="26976" xr:uid="{00000000-0005-0000-0000-00006B3C0000}"/>
    <cellStyle name="Standard 3 4 5 2 4" xfId="5890" xr:uid="{00000000-0005-0000-0000-00006C3C0000}"/>
    <cellStyle name="Standard 3 4 5 2 4 2" xfId="11540" xr:uid="{00000000-0005-0000-0000-00006D3C0000}"/>
    <cellStyle name="Standard 3 4 5 2 4 2 2" xfId="22836" xr:uid="{00000000-0005-0000-0000-00006E3C0000}"/>
    <cellStyle name="Standard 3 4 5 2 4 2 2 2" xfId="56724" xr:uid="{00000000-0005-0000-0000-00006F3C0000}"/>
    <cellStyle name="Standard 3 4 5 2 4 2 3" xfId="45428" xr:uid="{00000000-0005-0000-0000-0000703C0000}"/>
    <cellStyle name="Standard 3 4 5 2 4 2 4" xfId="34132" xr:uid="{00000000-0005-0000-0000-0000713C0000}"/>
    <cellStyle name="Standard 3 4 5 2 4 3" xfId="17188" xr:uid="{00000000-0005-0000-0000-0000723C0000}"/>
    <cellStyle name="Standard 3 4 5 2 4 3 2" xfId="51076" xr:uid="{00000000-0005-0000-0000-0000733C0000}"/>
    <cellStyle name="Standard 3 4 5 2 4 4" xfId="39780" xr:uid="{00000000-0005-0000-0000-0000743C0000}"/>
    <cellStyle name="Standard 3 4 5 2 4 5" xfId="28484" xr:uid="{00000000-0005-0000-0000-0000753C0000}"/>
    <cellStyle name="Standard 3 4 5 2 5" xfId="8716" xr:uid="{00000000-0005-0000-0000-0000763C0000}"/>
    <cellStyle name="Standard 3 4 5 2 5 2" xfId="20012" xr:uid="{00000000-0005-0000-0000-0000773C0000}"/>
    <cellStyle name="Standard 3 4 5 2 5 2 2" xfId="53900" xr:uid="{00000000-0005-0000-0000-0000783C0000}"/>
    <cellStyle name="Standard 3 4 5 2 5 3" xfId="42604" xr:uid="{00000000-0005-0000-0000-0000793C0000}"/>
    <cellStyle name="Standard 3 4 5 2 5 4" xfId="31308" xr:uid="{00000000-0005-0000-0000-00007A3C0000}"/>
    <cellStyle name="Standard 3 4 5 2 6" xfId="14364" xr:uid="{00000000-0005-0000-0000-00007B3C0000}"/>
    <cellStyle name="Standard 3 4 5 2 6 2" xfId="48252" xr:uid="{00000000-0005-0000-0000-00007C3C0000}"/>
    <cellStyle name="Standard 3 4 5 2 7" xfId="36956" xr:uid="{00000000-0005-0000-0000-00007D3C0000}"/>
    <cellStyle name="Standard 3 4 5 2 8" xfId="25660" xr:uid="{00000000-0005-0000-0000-00007E3C0000}"/>
    <cellStyle name="Standard 3 4 5 3" xfId="3016" xr:uid="{00000000-0005-0000-0000-00007F3C0000}"/>
    <cellStyle name="Standard 3 4 5 3 2" xfId="5114" xr:uid="{00000000-0005-0000-0000-0000803C0000}"/>
    <cellStyle name="Standard 3 4 5 3 2 2" xfId="7940" xr:uid="{00000000-0005-0000-0000-0000813C0000}"/>
    <cellStyle name="Standard 3 4 5 3 2 2 2" xfId="13589" xr:uid="{00000000-0005-0000-0000-0000823C0000}"/>
    <cellStyle name="Standard 3 4 5 3 2 2 2 2" xfId="24885" xr:uid="{00000000-0005-0000-0000-0000833C0000}"/>
    <cellStyle name="Standard 3 4 5 3 2 2 2 2 2" xfId="58773" xr:uid="{00000000-0005-0000-0000-0000843C0000}"/>
    <cellStyle name="Standard 3 4 5 3 2 2 2 3" xfId="47477" xr:uid="{00000000-0005-0000-0000-0000853C0000}"/>
    <cellStyle name="Standard 3 4 5 3 2 2 2 4" xfId="36181" xr:uid="{00000000-0005-0000-0000-0000863C0000}"/>
    <cellStyle name="Standard 3 4 5 3 2 2 3" xfId="19237" xr:uid="{00000000-0005-0000-0000-0000873C0000}"/>
    <cellStyle name="Standard 3 4 5 3 2 2 3 2" xfId="53125" xr:uid="{00000000-0005-0000-0000-0000883C0000}"/>
    <cellStyle name="Standard 3 4 5 3 2 2 4" xfId="41829" xr:uid="{00000000-0005-0000-0000-0000893C0000}"/>
    <cellStyle name="Standard 3 4 5 3 2 2 5" xfId="30533" xr:uid="{00000000-0005-0000-0000-00008A3C0000}"/>
    <cellStyle name="Standard 3 4 5 3 2 3" xfId="10765" xr:uid="{00000000-0005-0000-0000-00008B3C0000}"/>
    <cellStyle name="Standard 3 4 5 3 2 3 2" xfId="22061" xr:uid="{00000000-0005-0000-0000-00008C3C0000}"/>
    <cellStyle name="Standard 3 4 5 3 2 3 2 2" xfId="55949" xr:uid="{00000000-0005-0000-0000-00008D3C0000}"/>
    <cellStyle name="Standard 3 4 5 3 2 3 3" xfId="44653" xr:uid="{00000000-0005-0000-0000-00008E3C0000}"/>
    <cellStyle name="Standard 3 4 5 3 2 3 4" xfId="33357" xr:uid="{00000000-0005-0000-0000-00008F3C0000}"/>
    <cellStyle name="Standard 3 4 5 3 2 4" xfId="16413" xr:uid="{00000000-0005-0000-0000-0000903C0000}"/>
    <cellStyle name="Standard 3 4 5 3 2 4 2" xfId="50301" xr:uid="{00000000-0005-0000-0000-0000913C0000}"/>
    <cellStyle name="Standard 3 4 5 3 2 5" xfId="39005" xr:uid="{00000000-0005-0000-0000-0000923C0000}"/>
    <cellStyle name="Standard 3 4 5 3 2 6" xfId="27709" xr:uid="{00000000-0005-0000-0000-0000933C0000}"/>
    <cellStyle name="Standard 3 4 5 3 3" xfId="4330" xr:uid="{00000000-0005-0000-0000-0000943C0000}"/>
    <cellStyle name="Standard 3 4 5 3 3 2" xfId="7206" xr:uid="{00000000-0005-0000-0000-0000953C0000}"/>
    <cellStyle name="Standard 3 4 5 3 3 2 2" xfId="12855" xr:uid="{00000000-0005-0000-0000-0000963C0000}"/>
    <cellStyle name="Standard 3 4 5 3 3 2 2 2" xfId="24151" xr:uid="{00000000-0005-0000-0000-0000973C0000}"/>
    <cellStyle name="Standard 3 4 5 3 3 2 2 2 2" xfId="58039" xr:uid="{00000000-0005-0000-0000-0000983C0000}"/>
    <cellStyle name="Standard 3 4 5 3 3 2 2 3" xfId="46743" xr:uid="{00000000-0005-0000-0000-0000993C0000}"/>
    <cellStyle name="Standard 3 4 5 3 3 2 2 4" xfId="35447" xr:uid="{00000000-0005-0000-0000-00009A3C0000}"/>
    <cellStyle name="Standard 3 4 5 3 3 2 3" xfId="18503" xr:uid="{00000000-0005-0000-0000-00009B3C0000}"/>
    <cellStyle name="Standard 3 4 5 3 3 2 3 2" xfId="52391" xr:uid="{00000000-0005-0000-0000-00009C3C0000}"/>
    <cellStyle name="Standard 3 4 5 3 3 2 4" xfId="41095" xr:uid="{00000000-0005-0000-0000-00009D3C0000}"/>
    <cellStyle name="Standard 3 4 5 3 3 2 5" xfId="29799" xr:uid="{00000000-0005-0000-0000-00009E3C0000}"/>
    <cellStyle name="Standard 3 4 5 3 3 3" xfId="10031" xr:uid="{00000000-0005-0000-0000-00009F3C0000}"/>
    <cellStyle name="Standard 3 4 5 3 3 3 2" xfId="21327" xr:uid="{00000000-0005-0000-0000-0000A03C0000}"/>
    <cellStyle name="Standard 3 4 5 3 3 3 2 2" xfId="55215" xr:uid="{00000000-0005-0000-0000-0000A13C0000}"/>
    <cellStyle name="Standard 3 4 5 3 3 3 3" xfId="43919" xr:uid="{00000000-0005-0000-0000-0000A23C0000}"/>
    <cellStyle name="Standard 3 4 5 3 3 3 4" xfId="32623" xr:uid="{00000000-0005-0000-0000-0000A33C0000}"/>
    <cellStyle name="Standard 3 4 5 3 3 4" xfId="15679" xr:uid="{00000000-0005-0000-0000-0000A43C0000}"/>
    <cellStyle name="Standard 3 4 5 3 3 4 2" xfId="49567" xr:uid="{00000000-0005-0000-0000-0000A53C0000}"/>
    <cellStyle name="Standard 3 4 5 3 3 5" xfId="38271" xr:uid="{00000000-0005-0000-0000-0000A63C0000}"/>
    <cellStyle name="Standard 3 4 5 3 3 6" xfId="26975" xr:uid="{00000000-0005-0000-0000-0000A73C0000}"/>
    <cellStyle name="Standard 3 4 5 3 4" xfId="6144" xr:uid="{00000000-0005-0000-0000-0000A83C0000}"/>
    <cellStyle name="Standard 3 4 5 3 4 2" xfId="11794" xr:uid="{00000000-0005-0000-0000-0000A93C0000}"/>
    <cellStyle name="Standard 3 4 5 3 4 2 2" xfId="23090" xr:uid="{00000000-0005-0000-0000-0000AA3C0000}"/>
    <cellStyle name="Standard 3 4 5 3 4 2 2 2" xfId="56978" xr:uid="{00000000-0005-0000-0000-0000AB3C0000}"/>
    <cellStyle name="Standard 3 4 5 3 4 2 3" xfId="45682" xr:uid="{00000000-0005-0000-0000-0000AC3C0000}"/>
    <cellStyle name="Standard 3 4 5 3 4 2 4" xfId="34386" xr:uid="{00000000-0005-0000-0000-0000AD3C0000}"/>
    <cellStyle name="Standard 3 4 5 3 4 3" xfId="17442" xr:uid="{00000000-0005-0000-0000-0000AE3C0000}"/>
    <cellStyle name="Standard 3 4 5 3 4 3 2" xfId="51330" xr:uid="{00000000-0005-0000-0000-0000AF3C0000}"/>
    <cellStyle name="Standard 3 4 5 3 4 4" xfId="40034" xr:uid="{00000000-0005-0000-0000-0000B03C0000}"/>
    <cellStyle name="Standard 3 4 5 3 4 5" xfId="28738" xr:uid="{00000000-0005-0000-0000-0000B13C0000}"/>
    <cellStyle name="Standard 3 4 5 3 5" xfId="8970" xr:uid="{00000000-0005-0000-0000-0000B23C0000}"/>
    <cellStyle name="Standard 3 4 5 3 5 2" xfId="20266" xr:uid="{00000000-0005-0000-0000-0000B33C0000}"/>
    <cellStyle name="Standard 3 4 5 3 5 2 2" xfId="54154" xr:uid="{00000000-0005-0000-0000-0000B43C0000}"/>
    <cellStyle name="Standard 3 4 5 3 5 3" xfId="42858" xr:uid="{00000000-0005-0000-0000-0000B53C0000}"/>
    <cellStyle name="Standard 3 4 5 3 5 4" xfId="31562" xr:uid="{00000000-0005-0000-0000-0000B63C0000}"/>
    <cellStyle name="Standard 3 4 5 3 6" xfId="14618" xr:uid="{00000000-0005-0000-0000-0000B73C0000}"/>
    <cellStyle name="Standard 3 4 5 3 6 2" xfId="48506" xr:uid="{00000000-0005-0000-0000-0000B83C0000}"/>
    <cellStyle name="Standard 3 4 5 3 7" xfId="37210" xr:uid="{00000000-0005-0000-0000-0000B93C0000}"/>
    <cellStyle name="Standard 3 4 5 3 8" xfId="25914" xr:uid="{00000000-0005-0000-0000-0000BA3C0000}"/>
    <cellStyle name="Standard 3 4 5 4" xfId="3765" xr:uid="{00000000-0005-0000-0000-0000BB3C0000}"/>
    <cellStyle name="Standard 3 4 5 4 2" xfId="6876" xr:uid="{00000000-0005-0000-0000-0000BC3C0000}"/>
    <cellStyle name="Standard 3 4 5 4 2 2" xfId="12525" xr:uid="{00000000-0005-0000-0000-0000BD3C0000}"/>
    <cellStyle name="Standard 3 4 5 4 2 2 2" xfId="23821" xr:uid="{00000000-0005-0000-0000-0000BE3C0000}"/>
    <cellStyle name="Standard 3 4 5 4 2 2 2 2" xfId="57709" xr:uid="{00000000-0005-0000-0000-0000BF3C0000}"/>
    <cellStyle name="Standard 3 4 5 4 2 2 3" xfId="46413" xr:uid="{00000000-0005-0000-0000-0000C03C0000}"/>
    <cellStyle name="Standard 3 4 5 4 2 2 4" xfId="35117" xr:uid="{00000000-0005-0000-0000-0000C13C0000}"/>
    <cellStyle name="Standard 3 4 5 4 2 3" xfId="18173" xr:uid="{00000000-0005-0000-0000-0000C23C0000}"/>
    <cellStyle name="Standard 3 4 5 4 2 3 2" xfId="52061" xr:uid="{00000000-0005-0000-0000-0000C33C0000}"/>
    <cellStyle name="Standard 3 4 5 4 2 4" xfId="40765" xr:uid="{00000000-0005-0000-0000-0000C43C0000}"/>
    <cellStyle name="Standard 3 4 5 4 2 5" xfId="29469" xr:uid="{00000000-0005-0000-0000-0000C53C0000}"/>
    <cellStyle name="Standard 3 4 5 4 3" xfId="9701" xr:uid="{00000000-0005-0000-0000-0000C63C0000}"/>
    <cellStyle name="Standard 3 4 5 4 3 2" xfId="20997" xr:uid="{00000000-0005-0000-0000-0000C73C0000}"/>
    <cellStyle name="Standard 3 4 5 4 3 2 2" xfId="54885" xr:uid="{00000000-0005-0000-0000-0000C83C0000}"/>
    <cellStyle name="Standard 3 4 5 4 3 3" xfId="43589" xr:uid="{00000000-0005-0000-0000-0000C93C0000}"/>
    <cellStyle name="Standard 3 4 5 4 3 4" xfId="32293" xr:uid="{00000000-0005-0000-0000-0000CA3C0000}"/>
    <cellStyle name="Standard 3 4 5 4 4" xfId="15349" xr:uid="{00000000-0005-0000-0000-0000CB3C0000}"/>
    <cellStyle name="Standard 3 4 5 4 4 2" xfId="49237" xr:uid="{00000000-0005-0000-0000-0000CC3C0000}"/>
    <cellStyle name="Standard 3 4 5 4 5" xfId="37941" xr:uid="{00000000-0005-0000-0000-0000CD3C0000}"/>
    <cellStyle name="Standard 3 4 5 4 6" xfId="26645" xr:uid="{00000000-0005-0000-0000-0000CE3C0000}"/>
    <cellStyle name="Standard 3 4 5 5" xfId="4823" xr:uid="{00000000-0005-0000-0000-0000CF3C0000}"/>
    <cellStyle name="Standard 3 4 5 5 2" xfId="7649" xr:uid="{00000000-0005-0000-0000-0000D03C0000}"/>
    <cellStyle name="Standard 3 4 5 5 2 2" xfId="13298" xr:uid="{00000000-0005-0000-0000-0000D13C0000}"/>
    <cellStyle name="Standard 3 4 5 5 2 2 2" xfId="24594" xr:uid="{00000000-0005-0000-0000-0000D23C0000}"/>
    <cellStyle name="Standard 3 4 5 5 2 2 2 2" xfId="58482" xr:uid="{00000000-0005-0000-0000-0000D33C0000}"/>
    <cellStyle name="Standard 3 4 5 5 2 2 3" xfId="47186" xr:uid="{00000000-0005-0000-0000-0000D43C0000}"/>
    <cellStyle name="Standard 3 4 5 5 2 2 4" xfId="35890" xr:uid="{00000000-0005-0000-0000-0000D53C0000}"/>
    <cellStyle name="Standard 3 4 5 5 2 3" xfId="18946" xr:uid="{00000000-0005-0000-0000-0000D63C0000}"/>
    <cellStyle name="Standard 3 4 5 5 2 3 2" xfId="52834" xr:uid="{00000000-0005-0000-0000-0000D73C0000}"/>
    <cellStyle name="Standard 3 4 5 5 2 4" xfId="41538" xr:uid="{00000000-0005-0000-0000-0000D83C0000}"/>
    <cellStyle name="Standard 3 4 5 5 2 5" xfId="30242" xr:uid="{00000000-0005-0000-0000-0000D93C0000}"/>
    <cellStyle name="Standard 3 4 5 5 3" xfId="10474" xr:uid="{00000000-0005-0000-0000-0000DA3C0000}"/>
    <cellStyle name="Standard 3 4 5 5 3 2" xfId="21770" xr:uid="{00000000-0005-0000-0000-0000DB3C0000}"/>
    <cellStyle name="Standard 3 4 5 5 3 2 2" xfId="55658" xr:uid="{00000000-0005-0000-0000-0000DC3C0000}"/>
    <cellStyle name="Standard 3 4 5 5 3 3" xfId="44362" xr:uid="{00000000-0005-0000-0000-0000DD3C0000}"/>
    <cellStyle name="Standard 3 4 5 5 3 4" xfId="33066" xr:uid="{00000000-0005-0000-0000-0000DE3C0000}"/>
    <cellStyle name="Standard 3 4 5 5 4" xfId="16122" xr:uid="{00000000-0005-0000-0000-0000DF3C0000}"/>
    <cellStyle name="Standard 3 4 5 5 4 2" xfId="50010" xr:uid="{00000000-0005-0000-0000-0000E03C0000}"/>
    <cellStyle name="Standard 3 4 5 5 5" xfId="38714" xr:uid="{00000000-0005-0000-0000-0000E13C0000}"/>
    <cellStyle name="Standard 3 4 5 5 6" xfId="27418" xr:uid="{00000000-0005-0000-0000-0000E23C0000}"/>
    <cellStyle name="Standard 3 4 5 6" xfId="3468" xr:uid="{00000000-0005-0000-0000-0000E33C0000}"/>
    <cellStyle name="Standard 3 4 5 6 2" xfId="6583" xr:uid="{00000000-0005-0000-0000-0000E43C0000}"/>
    <cellStyle name="Standard 3 4 5 6 2 2" xfId="12232" xr:uid="{00000000-0005-0000-0000-0000E53C0000}"/>
    <cellStyle name="Standard 3 4 5 6 2 2 2" xfId="23528" xr:uid="{00000000-0005-0000-0000-0000E63C0000}"/>
    <cellStyle name="Standard 3 4 5 6 2 2 2 2" xfId="57416" xr:uid="{00000000-0005-0000-0000-0000E73C0000}"/>
    <cellStyle name="Standard 3 4 5 6 2 2 3" xfId="46120" xr:uid="{00000000-0005-0000-0000-0000E83C0000}"/>
    <cellStyle name="Standard 3 4 5 6 2 2 4" xfId="34824" xr:uid="{00000000-0005-0000-0000-0000E93C0000}"/>
    <cellStyle name="Standard 3 4 5 6 2 3" xfId="17880" xr:uid="{00000000-0005-0000-0000-0000EA3C0000}"/>
    <cellStyle name="Standard 3 4 5 6 2 3 2" xfId="51768" xr:uid="{00000000-0005-0000-0000-0000EB3C0000}"/>
    <cellStyle name="Standard 3 4 5 6 2 4" xfId="40472" xr:uid="{00000000-0005-0000-0000-0000EC3C0000}"/>
    <cellStyle name="Standard 3 4 5 6 2 5" xfId="29176" xr:uid="{00000000-0005-0000-0000-0000ED3C0000}"/>
    <cellStyle name="Standard 3 4 5 6 3" xfId="9408" xr:uid="{00000000-0005-0000-0000-0000EE3C0000}"/>
    <cellStyle name="Standard 3 4 5 6 3 2" xfId="20704" xr:uid="{00000000-0005-0000-0000-0000EF3C0000}"/>
    <cellStyle name="Standard 3 4 5 6 3 2 2" xfId="54592" xr:uid="{00000000-0005-0000-0000-0000F03C0000}"/>
    <cellStyle name="Standard 3 4 5 6 3 3" xfId="43296" xr:uid="{00000000-0005-0000-0000-0000F13C0000}"/>
    <cellStyle name="Standard 3 4 5 6 3 4" xfId="32000" xr:uid="{00000000-0005-0000-0000-0000F23C0000}"/>
    <cellStyle name="Standard 3 4 5 6 4" xfId="15056" xr:uid="{00000000-0005-0000-0000-0000F33C0000}"/>
    <cellStyle name="Standard 3 4 5 6 4 2" xfId="48944" xr:uid="{00000000-0005-0000-0000-0000F43C0000}"/>
    <cellStyle name="Standard 3 4 5 6 5" xfId="37648" xr:uid="{00000000-0005-0000-0000-0000F53C0000}"/>
    <cellStyle name="Standard 3 4 5 6 6" xfId="26352" xr:uid="{00000000-0005-0000-0000-0000F63C0000}"/>
    <cellStyle name="Standard 3 4 5 7" xfId="5644" xr:uid="{00000000-0005-0000-0000-0000F73C0000}"/>
    <cellStyle name="Standard 3 4 5 7 2" xfId="11294" xr:uid="{00000000-0005-0000-0000-0000F83C0000}"/>
    <cellStyle name="Standard 3 4 5 7 2 2" xfId="22590" xr:uid="{00000000-0005-0000-0000-0000F93C0000}"/>
    <cellStyle name="Standard 3 4 5 7 2 2 2" xfId="56478" xr:uid="{00000000-0005-0000-0000-0000FA3C0000}"/>
    <cellStyle name="Standard 3 4 5 7 2 3" xfId="45182" xr:uid="{00000000-0005-0000-0000-0000FB3C0000}"/>
    <cellStyle name="Standard 3 4 5 7 2 4" xfId="33886" xr:uid="{00000000-0005-0000-0000-0000FC3C0000}"/>
    <cellStyle name="Standard 3 4 5 7 3" xfId="16942" xr:uid="{00000000-0005-0000-0000-0000FD3C0000}"/>
    <cellStyle name="Standard 3 4 5 7 3 2" xfId="50830" xr:uid="{00000000-0005-0000-0000-0000FE3C0000}"/>
    <cellStyle name="Standard 3 4 5 7 4" xfId="39534" xr:uid="{00000000-0005-0000-0000-0000FF3C0000}"/>
    <cellStyle name="Standard 3 4 5 7 5" xfId="28238" xr:uid="{00000000-0005-0000-0000-0000003D0000}"/>
    <cellStyle name="Standard 3 4 5 8" xfId="8470" xr:uid="{00000000-0005-0000-0000-0000013D0000}"/>
    <cellStyle name="Standard 3 4 5 8 2" xfId="19766" xr:uid="{00000000-0005-0000-0000-0000023D0000}"/>
    <cellStyle name="Standard 3 4 5 8 2 2" xfId="53654" xr:uid="{00000000-0005-0000-0000-0000033D0000}"/>
    <cellStyle name="Standard 3 4 5 8 3" xfId="42358" xr:uid="{00000000-0005-0000-0000-0000043D0000}"/>
    <cellStyle name="Standard 3 4 5 8 4" xfId="31062" xr:uid="{00000000-0005-0000-0000-0000053D0000}"/>
    <cellStyle name="Standard 3 4 5 9" xfId="14118" xr:uid="{00000000-0005-0000-0000-0000063D0000}"/>
    <cellStyle name="Standard 3 4 5 9 2" xfId="48006" xr:uid="{00000000-0005-0000-0000-0000073D0000}"/>
    <cellStyle name="Standard 3 4 6" xfId="2629" xr:uid="{00000000-0005-0000-0000-0000083D0000}"/>
    <cellStyle name="Standard 3 4 6 2" xfId="3131" xr:uid="{00000000-0005-0000-0000-0000093D0000}"/>
    <cellStyle name="Standard 3 4 6 2 2" xfId="5116" xr:uid="{00000000-0005-0000-0000-00000A3D0000}"/>
    <cellStyle name="Standard 3 4 6 2 2 2" xfId="7942" xr:uid="{00000000-0005-0000-0000-00000B3D0000}"/>
    <cellStyle name="Standard 3 4 6 2 2 2 2" xfId="13591" xr:uid="{00000000-0005-0000-0000-00000C3D0000}"/>
    <cellStyle name="Standard 3 4 6 2 2 2 2 2" xfId="24887" xr:uid="{00000000-0005-0000-0000-00000D3D0000}"/>
    <cellStyle name="Standard 3 4 6 2 2 2 2 2 2" xfId="58775" xr:uid="{00000000-0005-0000-0000-00000E3D0000}"/>
    <cellStyle name="Standard 3 4 6 2 2 2 2 3" xfId="47479" xr:uid="{00000000-0005-0000-0000-00000F3D0000}"/>
    <cellStyle name="Standard 3 4 6 2 2 2 2 4" xfId="36183" xr:uid="{00000000-0005-0000-0000-0000103D0000}"/>
    <cellStyle name="Standard 3 4 6 2 2 2 3" xfId="19239" xr:uid="{00000000-0005-0000-0000-0000113D0000}"/>
    <cellStyle name="Standard 3 4 6 2 2 2 3 2" xfId="53127" xr:uid="{00000000-0005-0000-0000-0000123D0000}"/>
    <cellStyle name="Standard 3 4 6 2 2 2 4" xfId="41831" xr:uid="{00000000-0005-0000-0000-0000133D0000}"/>
    <cellStyle name="Standard 3 4 6 2 2 2 5" xfId="30535" xr:uid="{00000000-0005-0000-0000-0000143D0000}"/>
    <cellStyle name="Standard 3 4 6 2 2 3" xfId="10767" xr:uid="{00000000-0005-0000-0000-0000153D0000}"/>
    <cellStyle name="Standard 3 4 6 2 2 3 2" xfId="22063" xr:uid="{00000000-0005-0000-0000-0000163D0000}"/>
    <cellStyle name="Standard 3 4 6 2 2 3 2 2" xfId="55951" xr:uid="{00000000-0005-0000-0000-0000173D0000}"/>
    <cellStyle name="Standard 3 4 6 2 2 3 3" xfId="44655" xr:uid="{00000000-0005-0000-0000-0000183D0000}"/>
    <cellStyle name="Standard 3 4 6 2 2 3 4" xfId="33359" xr:uid="{00000000-0005-0000-0000-0000193D0000}"/>
    <cellStyle name="Standard 3 4 6 2 2 4" xfId="16415" xr:uid="{00000000-0005-0000-0000-00001A3D0000}"/>
    <cellStyle name="Standard 3 4 6 2 2 4 2" xfId="50303" xr:uid="{00000000-0005-0000-0000-00001B3D0000}"/>
    <cellStyle name="Standard 3 4 6 2 2 5" xfId="39007" xr:uid="{00000000-0005-0000-0000-00001C3D0000}"/>
    <cellStyle name="Standard 3 4 6 2 2 6" xfId="27711" xr:uid="{00000000-0005-0000-0000-00001D3D0000}"/>
    <cellStyle name="Standard 3 4 6 2 3" xfId="6259" xr:uid="{00000000-0005-0000-0000-00001E3D0000}"/>
    <cellStyle name="Standard 3 4 6 2 3 2" xfId="11909" xr:uid="{00000000-0005-0000-0000-00001F3D0000}"/>
    <cellStyle name="Standard 3 4 6 2 3 2 2" xfId="23205" xr:uid="{00000000-0005-0000-0000-0000203D0000}"/>
    <cellStyle name="Standard 3 4 6 2 3 2 2 2" xfId="57093" xr:uid="{00000000-0005-0000-0000-0000213D0000}"/>
    <cellStyle name="Standard 3 4 6 2 3 2 3" xfId="45797" xr:uid="{00000000-0005-0000-0000-0000223D0000}"/>
    <cellStyle name="Standard 3 4 6 2 3 2 4" xfId="34501" xr:uid="{00000000-0005-0000-0000-0000233D0000}"/>
    <cellStyle name="Standard 3 4 6 2 3 3" xfId="17557" xr:uid="{00000000-0005-0000-0000-0000243D0000}"/>
    <cellStyle name="Standard 3 4 6 2 3 3 2" xfId="51445" xr:uid="{00000000-0005-0000-0000-0000253D0000}"/>
    <cellStyle name="Standard 3 4 6 2 3 4" xfId="40149" xr:uid="{00000000-0005-0000-0000-0000263D0000}"/>
    <cellStyle name="Standard 3 4 6 2 3 5" xfId="28853" xr:uid="{00000000-0005-0000-0000-0000273D0000}"/>
    <cellStyle name="Standard 3 4 6 2 4" xfId="9085" xr:uid="{00000000-0005-0000-0000-0000283D0000}"/>
    <cellStyle name="Standard 3 4 6 2 4 2" xfId="20381" xr:uid="{00000000-0005-0000-0000-0000293D0000}"/>
    <cellStyle name="Standard 3 4 6 2 4 2 2" xfId="54269" xr:uid="{00000000-0005-0000-0000-00002A3D0000}"/>
    <cellStyle name="Standard 3 4 6 2 4 3" xfId="42973" xr:uid="{00000000-0005-0000-0000-00002B3D0000}"/>
    <cellStyle name="Standard 3 4 6 2 4 4" xfId="31677" xr:uid="{00000000-0005-0000-0000-00002C3D0000}"/>
    <cellStyle name="Standard 3 4 6 2 5" xfId="14733" xr:uid="{00000000-0005-0000-0000-00002D3D0000}"/>
    <cellStyle name="Standard 3 4 6 2 5 2" xfId="48621" xr:uid="{00000000-0005-0000-0000-00002E3D0000}"/>
    <cellStyle name="Standard 3 4 6 2 6" xfId="37325" xr:uid="{00000000-0005-0000-0000-00002F3D0000}"/>
    <cellStyle name="Standard 3 4 6 2 7" xfId="26029" xr:uid="{00000000-0005-0000-0000-0000303D0000}"/>
    <cellStyle name="Standard 3 4 6 3" xfId="4332" xr:uid="{00000000-0005-0000-0000-0000313D0000}"/>
    <cellStyle name="Standard 3 4 6 3 2" xfId="7208" xr:uid="{00000000-0005-0000-0000-0000323D0000}"/>
    <cellStyle name="Standard 3 4 6 3 2 2" xfId="12857" xr:uid="{00000000-0005-0000-0000-0000333D0000}"/>
    <cellStyle name="Standard 3 4 6 3 2 2 2" xfId="24153" xr:uid="{00000000-0005-0000-0000-0000343D0000}"/>
    <cellStyle name="Standard 3 4 6 3 2 2 2 2" xfId="58041" xr:uid="{00000000-0005-0000-0000-0000353D0000}"/>
    <cellStyle name="Standard 3 4 6 3 2 2 3" xfId="46745" xr:uid="{00000000-0005-0000-0000-0000363D0000}"/>
    <cellStyle name="Standard 3 4 6 3 2 2 4" xfId="35449" xr:uid="{00000000-0005-0000-0000-0000373D0000}"/>
    <cellStyle name="Standard 3 4 6 3 2 3" xfId="18505" xr:uid="{00000000-0005-0000-0000-0000383D0000}"/>
    <cellStyle name="Standard 3 4 6 3 2 3 2" xfId="52393" xr:uid="{00000000-0005-0000-0000-0000393D0000}"/>
    <cellStyle name="Standard 3 4 6 3 2 4" xfId="41097" xr:uid="{00000000-0005-0000-0000-00003A3D0000}"/>
    <cellStyle name="Standard 3 4 6 3 2 5" xfId="29801" xr:uid="{00000000-0005-0000-0000-00003B3D0000}"/>
    <cellStyle name="Standard 3 4 6 3 3" xfId="10033" xr:uid="{00000000-0005-0000-0000-00003C3D0000}"/>
    <cellStyle name="Standard 3 4 6 3 3 2" xfId="21329" xr:uid="{00000000-0005-0000-0000-00003D3D0000}"/>
    <cellStyle name="Standard 3 4 6 3 3 2 2" xfId="55217" xr:uid="{00000000-0005-0000-0000-00003E3D0000}"/>
    <cellStyle name="Standard 3 4 6 3 3 3" xfId="43921" xr:uid="{00000000-0005-0000-0000-00003F3D0000}"/>
    <cellStyle name="Standard 3 4 6 3 3 4" xfId="32625" xr:uid="{00000000-0005-0000-0000-0000403D0000}"/>
    <cellStyle name="Standard 3 4 6 3 4" xfId="15681" xr:uid="{00000000-0005-0000-0000-0000413D0000}"/>
    <cellStyle name="Standard 3 4 6 3 4 2" xfId="49569" xr:uid="{00000000-0005-0000-0000-0000423D0000}"/>
    <cellStyle name="Standard 3 4 6 3 5" xfId="38273" xr:uid="{00000000-0005-0000-0000-0000433D0000}"/>
    <cellStyle name="Standard 3 4 6 3 6" xfId="26977" xr:uid="{00000000-0005-0000-0000-0000443D0000}"/>
    <cellStyle name="Standard 3 4 6 4" xfId="5759" xr:uid="{00000000-0005-0000-0000-0000453D0000}"/>
    <cellStyle name="Standard 3 4 6 4 2" xfId="11409" xr:uid="{00000000-0005-0000-0000-0000463D0000}"/>
    <cellStyle name="Standard 3 4 6 4 2 2" xfId="22705" xr:uid="{00000000-0005-0000-0000-0000473D0000}"/>
    <cellStyle name="Standard 3 4 6 4 2 2 2" xfId="56593" xr:uid="{00000000-0005-0000-0000-0000483D0000}"/>
    <cellStyle name="Standard 3 4 6 4 2 3" xfId="45297" xr:uid="{00000000-0005-0000-0000-0000493D0000}"/>
    <cellStyle name="Standard 3 4 6 4 2 4" xfId="34001" xr:uid="{00000000-0005-0000-0000-00004A3D0000}"/>
    <cellStyle name="Standard 3 4 6 4 3" xfId="17057" xr:uid="{00000000-0005-0000-0000-00004B3D0000}"/>
    <cellStyle name="Standard 3 4 6 4 3 2" xfId="50945" xr:uid="{00000000-0005-0000-0000-00004C3D0000}"/>
    <cellStyle name="Standard 3 4 6 4 4" xfId="39649" xr:uid="{00000000-0005-0000-0000-00004D3D0000}"/>
    <cellStyle name="Standard 3 4 6 4 5" xfId="28353" xr:uid="{00000000-0005-0000-0000-00004E3D0000}"/>
    <cellStyle name="Standard 3 4 6 5" xfId="8585" xr:uid="{00000000-0005-0000-0000-00004F3D0000}"/>
    <cellStyle name="Standard 3 4 6 5 2" xfId="19881" xr:uid="{00000000-0005-0000-0000-0000503D0000}"/>
    <cellStyle name="Standard 3 4 6 5 2 2" xfId="53769" xr:uid="{00000000-0005-0000-0000-0000513D0000}"/>
    <cellStyle name="Standard 3 4 6 5 3" xfId="42473" xr:uid="{00000000-0005-0000-0000-0000523D0000}"/>
    <cellStyle name="Standard 3 4 6 5 4" xfId="31177" xr:uid="{00000000-0005-0000-0000-0000533D0000}"/>
    <cellStyle name="Standard 3 4 6 6" xfId="14233" xr:uid="{00000000-0005-0000-0000-0000543D0000}"/>
    <cellStyle name="Standard 3 4 6 6 2" xfId="48121" xr:uid="{00000000-0005-0000-0000-0000553D0000}"/>
    <cellStyle name="Standard 3 4 6 7" xfId="36825" xr:uid="{00000000-0005-0000-0000-0000563D0000}"/>
    <cellStyle name="Standard 3 4 6 8" xfId="25529" xr:uid="{00000000-0005-0000-0000-0000573D0000}"/>
    <cellStyle name="Standard 3 4 7" xfId="2883" xr:uid="{00000000-0005-0000-0000-0000583D0000}"/>
    <cellStyle name="Standard 3 4 7 2" xfId="5104" xr:uid="{00000000-0005-0000-0000-0000593D0000}"/>
    <cellStyle name="Standard 3 4 7 2 2" xfId="7930" xr:uid="{00000000-0005-0000-0000-00005A3D0000}"/>
    <cellStyle name="Standard 3 4 7 2 2 2" xfId="13579" xr:uid="{00000000-0005-0000-0000-00005B3D0000}"/>
    <cellStyle name="Standard 3 4 7 2 2 2 2" xfId="24875" xr:uid="{00000000-0005-0000-0000-00005C3D0000}"/>
    <cellStyle name="Standard 3 4 7 2 2 2 2 2" xfId="58763" xr:uid="{00000000-0005-0000-0000-00005D3D0000}"/>
    <cellStyle name="Standard 3 4 7 2 2 2 3" xfId="47467" xr:uid="{00000000-0005-0000-0000-00005E3D0000}"/>
    <cellStyle name="Standard 3 4 7 2 2 2 4" xfId="36171" xr:uid="{00000000-0005-0000-0000-00005F3D0000}"/>
    <cellStyle name="Standard 3 4 7 2 2 3" xfId="19227" xr:uid="{00000000-0005-0000-0000-0000603D0000}"/>
    <cellStyle name="Standard 3 4 7 2 2 3 2" xfId="53115" xr:uid="{00000000-0005-0000-0000-0000613D0000}"/>
    <cellStyle name="Standard 3 4 7 2 2 4" xfId="41819" xr:uid="{00000000-0005-0000-0000-0000623D0000}"/>
    <cellStyle name="Standard 3 4 7 2 2 5" xfId="30523" xr:uid="{00000000-0005-0000-0000-0000633D0000}"/>
    <cellStyle name="Standard 3 4 7 2 3" xfId="10755" xr:uid="{00000000-0005-0000-0000-0000643D0000}"/>
    <cellStyle name="Standard 3 4 7 2 3 2" xfId="22051" xr:uid="{00000000-0005-0000-0000-0000653D0000}"/>
    <cellStyle name="Standard 3 4 7 2 3 2 2" xfId="55939" xr:uid="{00000000-0005-0000-0000-0000663D0000}"/>
    <cellStyle name="Standard 3 4 7 2 3 3" xfId="44643" xr:uid="{00000000-0005-0000-0000-0000673D0000}"/>
    <cellStyle name="Standard 3 4 7 2 3 4" xfId="33347" xr:uid="{00000000-0005-0000-0000-0000683D0000}"/>
    <cellStyle name="Standard 3 4 7 2 4" xfId="16403" xr:uid="{00000000-0005-0000-0000-0000693D0000}"/>
    <cellStyle name="Standard 3 4 7 2 4 2" xfId="50291" xr:uid="{00000000-0005-0000-0000-00006A3D0000}"/>
    <cellStyle name="Standard 3 4 7 2 5" xfId="38995" xr:uid="{00000000-0005-0000-0000-00006B3D0000}"/>
    <cellStyle name="Standard 3 4 7 2 6" xfId="27699" xr:uid="{00000000-0005-0000-0000-00006C3D0000}"/>
    <cellStyle name="Standard 3 4 7 3" xfId="4319" xr:uid="{00000000-0005-0000-0000-00006D3D0000}"/>
    <cellStyle name="Standard 3 4 7 3 2" xfId="7196" xr:uid="{00000000-0005-0000-0000-00006E3D0000}"/>
    <cellStyle name="Standard 3 4 7 3 2 2" xfId="12845" xr:uid="{00000000-0005-0000-0000-00006F3D0000}"/>
    <cellStyle name="Standard 3 4 7 3 2 2 2" xfId="24141" xr:uid="{00000000-0005-0000-0000-0000703D0000}"/>
    <cellStyle name="Standard 3 4 7 3 2 2 2 2" xfId="58029" xr:uid="{00000000-0005-0000-0000-0000713D0000}"/>
    <cellStyle name="Standard 3 4 7 3 2 2 3" xfId="46733" xr:uid="{00000000-0005-0000-0000-0000723D0000}"/>
    <cellStyle name="Standard 3 4 7 3 2 2 4" xfId="35437" xr:uid="{00000000-0005-0000-0000-0000733D0000}"/>
    <cellStyle name="Standard 3 4 7 3 2 3" xfId="18493" xr:uid="{00000000-0005-0000-0000-0000743D0000}"/>
    <cellStyle name="Standard 3 4 7 3 2 3 2" xfId="52381" xr:uid="{00000000-0005-0000-0000-0000753D0000}"/>
    <cellStyle name="Standard 3 4 7 3 2 4" xfId="41085" xr:uid="{00000000-0005-0000-0000-0000763D0000}"/>
    <cellStyle name="Standard 3 4 7 3 2 5" xfId="29789" xr:uid="{00000000-0005-0000-0000-0000773D0000}"/>
    <cellStyle name="Standard 3 4 7 3 3" xfId="10021" xr:uid="{00000000-0005-0000-0000-0000783D0000}"/>
    <cellStyle name="Standard 3 4 7 3 3 2" xfId="21317" xr:uid="{00000000-0005-0000-0000-0000793D0000}"/>
    <cellStyle name="Standard 3 4 7 3 3 2 2" xfId="55205" xr:uid="{00000000-0005-0000-0000-00007A3D0000}"/>
    <cellStyle name="Standard 3 4 7 3 3 3" xfId="43909" xr:uid="{00000000-0005-0000-0000-00007B3D0000}"/>
    <cellStyle name="Standard 3 4 7 3 3 4" xfId="32613" xr:uid="{00000000-0005-0000-0000-00007C3D0000}"/>
    <cellStyle name="Standard 3 4 7 3 4" xfId="15669" xr:uid="{00000000-0005-0000-0000-00007D3D0000}"/>
    <cellStyle name="Standard 3 4 7 3 4 2" xfId="49557" xr:uid="{00000000-0005-0000-0000-00007E3D0000}"/>
    <cellStyle name="Standard 3 4 7 3 5" xfId="38261" xr:uid="{00000000-0005-0000-0000-00007F3D0000}"/>
    <cellStyle name="Standard 3 4 7 3 6" xfId="26965" xr:uid="{00000000-0005-0000-0000-0000803D0000}"/>
    <cellStyle name="Standard 3 4 7 4" xfId="6011" xr:uid="{00000000-0005-0000-0000-0000813D0000}"/>
    <cellStyle name="Standard 3 4 7 4 2" xfId="11661" xr:uid="{00000000-0005-0000-0000-0000823D0000}"/>
    <cellStyle name="Standard 3 4 7 4 2 2" xfId="22957" xr:uid="{00000000-0005-0000-0000-0000833D0000}"/>
    <cellStyle name="Standard 3 4 7 4 2 2 2" xfId="56845" xr:uid="{00000000-0005-0000-0000-0000843D0000}"/>
    <cellStyle name="Standard 3 4 7 4 2 3" xfId="45549" xr:uid="{00000000-0005-0000-0000-0000853D0000}"/>
    <cellStyle name="Standard 3 4 7 4 2 4" xfId="34253" xr:uid="{00000000-0005-0000-0000-0000863D0000}"/>
    <cellStyle name="Standard 3 4 7 4 3" xfId="17309" xr:uid="{00000000-0005-0000-0000-0000873D0000}"/>
    <cellStyle name="Standard 3 4 7 4 3 2" xfId="51197" xr:uid="{00000000-0005-0000-0000-0000883D0000}"/>
    <cellStyle name="Standard 3 4 7 4 4" xfId="39901" xr:uid="{00000000-0005-0000-0000-0000893D0000}"/>
    <cellStyle name="Standard 3 4 7 4 5" xfId="28605" xr:uid="{00000000-0005-0000-0000-00008A3D0000}"/>
    <cellStyle name="Standard 3 4 7 5" xfId="8837" xr:uid="{00000000-0005-0000-0000-00008B3D0000}"/>
    <cellStyle name="Standard 3 4 7 5 2" xfId="20133" xr:uid="{00000000-0005-0000-0000-00008C3D0000}"/>
    <cellStyle name="Standard 3 4 7 5 2 2" xfId="54021" xr:uid="{00000000-0005-0000-0000-00008D3D0000}"/>
    <cellStyle name="Standard 3 4 7 5 3" xfId="42725" xr:uid="{00000000-0005-0000-0000-00008E3D0000}"/>
    <cellStyle name="Standard 3 4 7 5 4" xfId="31429" xr:uid="{00000000-0005-0000-0000-00008F3D0000}"/>
    <cellStyle name="Standard 3 4 7 6" xfId="14485" xr:uid="{00000000-0005-0000-0000-0000903D0000}"/>
    <cellStyle name="Standard 3 4 7 6 2" xfId="48373" xr:uid="{00000000-0005-0000-0000-0000913D0000}"/>
    <cellStyle name="Standard 3 4 7 7" xfId="37077" xr:uid="{00000000-0005-0000-0000-0000923D0000}"/>
    <cellStyle name="Standard 3 4 7 8" xfId="25781" xr:uid="{00000000-0005-0000-0000-0000933D0000}"/>
    <cellStyle name="Standard 3 4 8" xfId="3376" xr:uid="{00000000-0005-0000-0000-0000943D0000}"/>
    <cellStyle name="Standard 3 4 9" xfId="5511" xr:uid="{00000000-0005-0000-0000-0000953D0000}"/>
    <cellStyle name="Standard 3 4 9 2" xfId="11161" xr:uid="{00000000-0005-0000-0000-0000963D0000}"/>
    <cellStyle name="Standard 3 4 9 2 2" xfId="22457" xr:uid="{00000000-0005-0000-0000-0000973D0000}"/>
    <cellStyle name="Standard 3 4 9 2 2 2" xfId="56345" xr:uid="{00000000-0005-0000-0000-0000983D0000}"/>
    <cellStyle name="Standard 3 4 9 2 3" xfId="45049" xr:uid="{00000000-0005-0000-0000-0000993D0000}"/>
    <cellStyle name="Standard 3 4 9 2 4" xfId="33753" xr:uid="{00000000-0005-0000-0000-00009A3D0000}"/>
    <cellStyle name="Standard 3 4 9 3" xfId="16809" xr:uid="{00000000-0005-0000-0000-00009B3D0000}"/>
    <cellStyle name="Standard 3 4 9 3 2" xfId="50697" xr:uid="{00000000-0005-0000-0000-00009C3D0000}"/>
    <cellStyle name="Standard 3 4 9 4" xfId="39401" xr:uid="{00000000-0005-0000-0000-00009D3D0000}"/>
    <cellStyle name="Standard 3 4 9 5" xfId="28105" xr:uid="{00000000-0005-0000-0000-00009E3D0000}"/>
    <cellStyle name="Standard 3 5" xfId="284" xr:uid="{00000000-0005-0000-0000-00009F3D0000}"/>
    <cellStyle name="Standard 3 5 2" xfId="1554" xr:uid="{00000000-0005-0000-0000-0000A03D0000}"/>
    <cellStyle name="Standard 3 5 2 2" xfId="2751" xr:uid="{00000000-0005-0000-0000-0000A13D0000}"/>
    <cellStyle name="Standard 3 5 2 2 2" xfId="3253" xr:uid="{00000000-0005-0000-0000-0000A23D0000}"/>
    <cellStyle name="Standard 3 5 2 2 2 2" xfId="5118" xr:uid="{00000000-0005-0000-0000-0000A33D0000}"/>
    <cellStyle name="Standard 3 5 2 2 2 2 2" xfId="7944" xr:uid="{00000000-0005-0000-0000-0000A43D0000}"/>
    <cellStyle name="Standard 3 5 2 2 2 2 2 2" xfId="13593" xr:uid="{00000000-0005-0000-0000-0000A53D0000}"/>
    <cellStyle name="Standard 3 5 2 2 2 2 2 2 2" xfId="24889" xr:uid="{00000000-0005-0000-0000-0000A63D0000}"/>
    <cellStyle name="Standard 3 5 2 2 2 2 2 2 2 2" xfId="58777" xr:uid="{00000000-0005-0000-0000-0000A73D0000}"/>
    <cellStyle name="Standard 3 5 2 2 2 2 2 2 3" xfId="47481" xr:uid="{00000000-0005-0000-0000-0000A83D0000}"/>
    <cellStyle name="Standard 3 5 2 2 2 2 2 2 4" xfId="36185" xr:uid="{00000000-0005-0000-0000-0000A93D0000}"/>
    <cellStyle name="Standard 3 5 2 2 2 2 2 3" xfId="19241" xr:uid="{00000000-0005-0000-0000-0000AA3D0000}"/>
    <cellStyle name="Standard 3 5 2 2 2 2 2 3 2" xfId="53129" xr:uid="{00000000-0005-0000-0000-0000AB3D0000}"/>
    <cellStyle name="Standard 3 5 2 2 2 2 2 4" xfId="41833" xr:uid="{00000000-0005-0000-0000-0000AC3D0000}"/>
    <cellStyle name="Standard 3 5 2 2 2 2 2 5" xfId="30537" xr:uid="{00000000-0005-0000-0000-0000AD3D0000}"/>
    <cellStyle name="Standard 3 5 2 2 2 2 3" xfId="10769" xr:uid="{00000000-0005-0000-0000-0000AE3D0000}"/>
    <cellStyle name="Standard 3 5 2 2 2 2 3 2" xfId="22065" xr:uid="{00000000-0005-0000-0000-0000AF3D0000}"/>
    <cellStyle name="Standard 3 5 2 2 2 2 3 2 2" xfId="55953" xr:uid="{00000000-0005-0000-0000-0000B03D0000}"/>
    <cellStyle name="Standard 3 5 2 2 2 2 3 3" xfId="44657" xr:uid="{00000000-0005-0000-0000-0000B13D0000}"/>
    <cellStyle name="Standard 3 5 2 2 2 2 3 4" xfId="33361" xr:uid="{00000000-0005-0000-0000-0000B23D0000}"/>
    <cellStyle name="Standard 3 5 2 2 2 2 4" xfId="16417" xr:uid="{00000000-0005-0000-0000-0000B33D0000}"/>
    <cellStyle name="Standard 3 5 2 2 2 2 4 2" xfId="50305" xr:uid="{00000000-0005-0000-0000-0000B43D0000}"/>
    <cellStyle name="Standard 3 5 2 2 2 2 5" xfId="39009" xr:uid="{00000000-0005-0000-0000-0000B53D0000}"/>
    <cellStyle name="Standard 3 5 2 2 2 2 6" xfId="27713" xr:uid="{00000000-0005-0000-0000-0000B63D0000}"/>
    <cellStyle name="Standard 3 5 2 2 2 3" xfId="6381" xr:uid="{00000000-0005-0000-0000-0000B73D0000}"/>
    <cellStyle name="Standard 3 5 2 2 2 3 2" xfId="12031" xr:uid="{00000000-0005-0000-0000-0000B83D0000}"/>
    <cellStyle name="Standard 3 5 2 2 2 3 2 2" xfId="23327" xr:uid="{00000000-0005-0000-0000-0000B93D0000}"/>
    <cellStyle name="Standard 3 5 2 2 2 3 2 2 2" xfId="57215" xr:uid="{00000000-0005-0000-0000-0000BA3D0000}"/>
    <cellStyle name="Standard 3 5 2 2 2 3 2 3" xfId="45919" xr:uid="{00000000-0005-0000-0000-0000BB3D0000}"/>
    <cellStyle name="Standard 3 5 2 2 2 3 2 4" xfId="34623" xr:uid="{00000000-0005-0000-0000-0000BC3D0000}"/>
    <cellStyle name="Standard 3 5 2 2 2 3 3" xfId="17679" xr:uid="{00000000-0005-0000-0000-0000BD3D0000}"/>
    <cellStyle name="Standard 3 5 2 2 2 3 3 2" xfId="51567" xr:uid="{00000000-0005-0000-0000-0000BE3D0000}"/>
    <cellStyle name="Standard 3 5 2 2 2 3 4" xfId="40271" xr:uid="{00000000-0005-0000-0000-0000BF3D0000}"/>
    <cellStyle name="Standard 3 5 2 2 2 3 5" xfId="28975" xr:uid="{00000000-0005-0000-0000-0000C03D0000}"/>
    <cellStyle name="Standard 3 5 2 2 2 4" xfId="9207" xr:uid="{00000000-0005-0000-0000-0000C13D0000}"/>
    <cellStyle name="Standard 3 5 2 2 2 4 2" xfId="20503" xr:uid="{00000000-0005-0000-0000-0000C23D0000}"/>
    <cellStyle name="Standard 3 5 2 2 2 4 2 2" xfId="54391" xr:uid="{00000000-0005-0000-0000-0000C33D0000}"/>
    <cellStyle name="Standard 3 5 2 2 2 4 3" xfId="43095" xr:uid="{00000000-0005-0000-0000-0000C43D0000}"/>
    <cellStyle name="Standard 3 5 2 2 2 4 4" xfId="31799" xr:uid="{00000000-0005-0000-0000-0000C53D0000}"/>
    <cellStyle name="Standard 3 5 2 2 2 5" xfId="14855" xr:uid="{00000000-0005-0000-0000-0000C63D0000}"/>
    <cellStyle name="Standard 3 5 2 2 2 5 2" xfId="48743" xr:uid="{00000000-0005-0000-0000-0000C73D0000}"/>
    <cellStyle name="Standard 3 5 2 2 2 6" xfId="37447" xr:uid="{00000000-0005-0000-0000-0000C83D0000}"/>
    <cellStyle name="Standard 3 5 2 2 2 7" xfId="26151" xr:uid="{00000000-0005-0000-0000-0000C93D0000}"/>
    <cellStyle name="Standard 3 5 2 2 3" xfId="4334" xr:uid="{00000000-0005-0000-0000-0000CA3D0000}"/>
    <cellStyle name="Standard 3 5 2 2 3 2" xfId="7210" xr:uid="{00000000-0005-0000-0000-0000CB3D0000}"/>
    <cellStyle name="Standard 3 5 2 2 3 2 2" xfId="12859" xr:uid="{00000000-0005-0000-0000-0000CC3D0000}"/>
    <cellStyle name="Standard 3 5 2 2 3 2 2 2" xfId="24155" xr:uid="{00000000-0005-0000-0000-0000CD3D0000}"/>
    <cellStyle name="Standard 3 5 2 2 3 2 2 2 2" xfId="58043" xr:uid="{00000000-0005-0000-0000-0000CE3D0000}"/>
    <cellStyle name="Standard 3 5 2 2 3 2 2 3" xfId="46747" xr:uid="{00000000-0005-0000-0000-0000CF3D0000}"/>
    <cellStyle name="Standard 3 5 2 2 3 2 2 4" xfId="35451" xr:uid="{00000000-0005-0000-0000-0000D03D0000}"/>
    <cellStyle name="Standard 3 5 2 2 3 2 3" xfId="18507" xr:uid="{00000000-0005-0000-0000-0000D13D0000}"/>
    <cellStyle name="Standard 3 5 2 2 3 2 3 2" xfId="52395" xr:uid="{00000000-0005-0000-0000-0000D23D0000}"/>
    <cellStyle name="Standard 3 5 2 2 3 2 4" xfId="41099" xr:uid="{00000000-0005-0000-0000-0000D33D0000}"/>
    <cellStyle name="Standard 3 5 2 2 3 2 5" xfId="29803" xr:uid="{00000000-0005-0000-0000-0000D43D0000}"/>
    <cellStyle name="Standard 3 5 2 2 3 3" xfId="10035" xr:uid="{00000000-0005-0000-0000-0000D53D0000}"/>
    <cellStyle name="Standard 3 5 2 2 3 3 2" xfId="21331" xr:uid="{00000000-0005-0000-0000-0000D63D0000}"/>
    <cellStyle name="Standard 3 5 2 2 3 3 2 2" xfId="55219" xr:uid="{00000000-0005-0000-0000-0000D73D0000}"/>
    <cellStyle name="Standard 3 5 2 2 3 3 3" xfId="43923" xr:uid="{00000000-0005-0000-0000-0000D83D0000}"/>
    <cellStyle name="Standard 3 5 2 2 3 3 4" xfId="32627" xr:uid="{00000000-0005-0000-0000-0000D93D0000}"/>
    <cellStyle name="Standard 3 5 2 2 3 4" xfId="15683" xr:uid="{00000000-0005-0000-0000-0000DA3D0000}"/>
    <cellStyle name="Standard 3 5 2 2 3 4 2" xfId="49571" xr:uid="{00000000-0005-0000-0000-0000DB3D0000}"/>
    <cellStyle name="Standard 3 5 2 2 3 5" xfId="38275" xr:uid="{00000000-0005-0000-0000-0000DC3D0000}"/>
    <cellStyle name="Standard 3 5 2 2 3 6" xfId="26979" xr:uid="{00000000-0005-0000-0000-0000DD3D0000}"/>
    <cellStyle name="Standard 3 5 2 2 4" xfId="5881" xr:uid="{00000000-0005-0000-0000-0000DE3D0000}"/>
    <cellStyle name="Standard 3 5 2 2 4 2" xfId="11531" xr:uid="{00000000-0005-0000-0000-0000DF3D0000}"/>
    <cellStyle name="Standard 3 5 2 2 4 2 2" xfId="22827" xr:uid="{00000000-0005-0000-0000-0000E03D0000}"/>
    <cellStyle name="Standard 3 5 2 2 4 2 2 2" xfId="56715" xr:uid="{00000000-0005-0000-0000-0000E13D0000}"/>
    <cellStyle name="Standard 3 5 2 2 4 2 3" xfId="45419" xr:uid="{00000000-0005-0000-0000-0000E23D0000}"/>
    <cellStyle name="Standard 3 5 2 2 4 2 4" xfId="34123" xr:uid="{00000000-0005-0000-0000-0000E33D0000}"/>
    <cellStyle name="Standard 3 5 2 2 4 3" xfId="17179" xr:uid="{00000000-0005-0000-0000-0000E43D0000}"/>
    <cellStyle name="Standard 3 5 2 2 4 3 2" xfId="51067" xr:uid="{00000000-0005-0000-0000-0000E53D0000}"/>
    <cellStyle name="Standard 3 5 2 2 4 4" xfId="39771" xr:uid="{00000000-0005-0000-0000-0000E63D0000}"/>
    <cellStyle name="Standard 3 5 2 2 4 5" xfId="28475" xr:uid="{00000000-0005-0000-0000-0000E73D0000}"/>
    <cellStyle name="Standard 3 5 2 2 5" xfId="8707" xr:uid="{00000000-0005-0000-0000-0000E83D0000}"/>
    <cellStyle name="Standard 3 5 2 2 5 2" xfId="20003" xr:uid="{00000000-0005-0000-0000-0000E93D0000}"/>
    <cellStyle name="Standard 3 5 2 2 5 2 2" xfId="53891" xr:uid="{00000000-0005-0000-0000-0000EA3D0000}"/>
    <cellStyle name="Standard 3 5 2 2 5 3" xfId="42595" xr:uid="{00000000-0005-0000-0000-0000EB3D0000}"/>
    <cellStyle name="Standard 3 5 2 2 5 4" xfId="31299" xr:uid="{00000000-0005-0000-0000-0000EC3D0000}"/>
    <cellStyle name="Standard 3 5 2 2 6" xfId="14355" xr:uid="{00000000-0005-0000-0000-0000ED3D0000}"/>
    <cellStyle name="Standard 3 5 2 2 6 2" xfId="48243" xr:uid="{00000000-0005-0000-0000-0000EE3D0000}"/>
    <cellStyle name="Standard 3 5 2 2 7" xfId="36947" xr:uid="{00000000-0005-0000-0000-0000EF3D0000}"/>
    <cellStyle name="Standard 3 5 2 2 8" xfId="25651" xr:uid="{00000000-0005-0000-0000-0000F03D0000}"/>
    <cellStyle name="Standard 3 5 2 3" xfId="3007" xr:uid="{00000000-0005-0000-0000-0000F13D0000}"/>
    <cellStyle name="Standard 3 5 2 3 2" xfId="5117" xr:uid="{00000000-0005-0000-0000-0000F23D0000}"/>
    <cellStyle name="Standard 3 5 2 3 2 2" xfId="7943" xr:uid="{00000000-0005-0000-0000-0000F33D0000}"/>
    <cellStyle name="Standard 3 5 2 3 2 2 2" xfId="13592" xr:uid="{00000000-0005-0000-0000-0000F43D0000}"/>
    <cellStyle name="Standard 3 5 2 3 2 2 2 2" xfId="24888" xr:uid="{00000000-0005-0000-0000-0000F53D0000}"/>
    <cellStyle name="Standard 3 5 2 3 2 2 2 2 2" xfId="58776" xr:uid="{00000000-0005-0000-0000-0000F63D0000}"/>
    <cellStyle name="Standard 3 5 2 3 2 2 2 3" xfId="47480" xr:uid="{00000000-0005-0000-0000-0000F73D0000}"/>
    <cellStyle name="Standard 3 5 2 3 2 2 2 4" xfId="36184" xr:uid="{00000000-0005-0000-0000-0000F83D0000}"/>
    <cellStyle name="Standard 3 5 2 3 2 2 3" xfId="19240" xr:uid="{00000000-0005-0000-0000-0000F93D0000}"/>
    <cellStyle name="Standard 3 5 2 3 2 2 3 2" xfId="53128" xr:uid="{00000000-0005-0000-0000-0000FA3D0000}"/>
    <cellStyle name="Standard 3 5 2 3 2 2 4" xfId="41832" xr:uid="{00000000-0005-0000-0000-0000FB3D0000}"/>
    <cellStyle name="Standard 3 5 2 3 2 2 5" xfId="30536" xr:uid="{00000000-0005-0000-0000-0000FC3D0000}"/>
    <cellStyle name="Standard 3 5 2 3 2 3" xfId="10768" xr:uid="{00000000-0005-0000-0000-0000FD3D0000}"/>
    <cellStyle name="Standard 3 5 2 3 2 3 2" xfId="22064" xr:uid="{00000000-0005-0000-0000-0000FE3D0000}"/>
    <cellStyle name="Standard 3 5 2 3 2 3 2 2" xfId="55952" xr:uid="{00000000-0005-0000-0000-0000FF3D0000}"/>
    <cellStyle name="Standard 3 5 2 3 2 3 3" xfId="44656" xr:uid="{00000000-0005-0000-0000-0000003E0000}"/>
    <cellStyle name="Standard 3 5 2 3 2 3 4" xfId="33360" xr:uid="{00000000-0005-0000-0000-0000013E0000}"/>
    <cellStyle name="Standard 3 5 2 3 2 4" xfId="16416" xr:uid="{00000000-0005-0000-0000-0000023E0000}"/>
    <cellStyle name="Standard 3 5 2 3 2 4 2" xfId="50304" xr:uid="{00000000-0005-0000-0000-0000033E0000}"/>
    <cellStyle name="Standard 3 5 2 3 2 5" xfId="39008" xr:uid="{00000000-0005-0000-0000-0000043E0000}"/>
    <cellStyle name="Standard 3 5 2 3 2 6" xfId="27712" xr:uid="{00000000-0005-0000-0000-0000053E0000}"/>
    <cellStyle name="Standard 3 5 2 3 3" xfId="6135" xr:uid="{00000000-0005-0000-0000-0000063E0000}"/>
    <cellStyle name="Standard 3 5 2 3 3 2" xfId="11785" xr:uid="{00000000-0005-0000-0000-0000073E0000}"/>
    <cellStyle name="Standard 3 5 2 3 3 2 2" xfId="23081" xr:uid="{00000000-0005-0000-0000-0000083E0000}"/>
    <cellStyle name="Standard 3 5 2 3 3 2 2 2" xfId="56969" xr:uid="{00000000-0005-0000-0000-0000093E0000}"/>
    <cellStyle name="Standard 3 5 2 3 3 2 3" xfId="45673" xr:uid="{00000000-0005-0000-0000-00000A3E0000}"/>
    <cellStyle name="Standard 3 5 2 3 3 2 4" xfId="34377" xr:uid="{00000000-0005-0000-0000-00000B3E0000}"/>
    <cellStyle name="Standard 3 5 2 3 3 3" xfId="17433" xr:uid="{00000000-0005-0000-0000-00000C3E0000}"/>
    <cellStyle name="Standard 3 5 2 3 3 3 2" xfId="51321" xr:uid="{00000000-0005-0000-0000-00000D3E0000}"/>
    <cellStyle name="Standard 3 5 2 3 3 4" xfId="40025" xr:uid="{00000000-0005-0000-0000-00000E3E0000}"/>
    <cellStyle name="Standard 3 5 2 3 3 5" xfId="28729" xr:uid="{00000000-0005-0000-0000-00000F3E0000}"/>
    <cellStyle name="Standard 3 5 2 3 4" xfId="8961" xr:uid="{00000000-0005-0000-0000-0000103E0000}"/>
    <cellStyle name="Standard 3 5 2 3 4 2" xfId="20257" xr:uid="{00000000-0005-0000-0000-0000113E0000}"/>
    <cellStyle name="Standard 3 5 2 3 4 2 2" xfId="54145" xr:uid="{00000000-0005-0000-0000-0000123E0000}"/>
    <cellStyle name="Standard 3 5 2 3 4 3" xfId="42849" xr:uid="{00000000-0005-0000-0000-0000133E0000}"/>
    <cellStyle name="Standard 3 5 2 3 4 4" xfId="31553" xr:uid="{00000000-0005-0000-0000-0000143E0000}"/>
    <cellStyle name="Standard 3 5 2 3 5" xfId="14609" xr:uid="{00000000-0005-0000-0000-0000153E0000}"/>
    <cellStyle name="Standard 3 5 2 3 5 2" xfId="48497" xr:uid="{00000000-0005-0000-0000-0000163E0000}"/>
    <cellStyle name="Standard 3 5 2 3 6" xfId="37201" xr:uid="{00000000-0005-0000-0000-0000173E0000}"/>
    <cellStyle name="Standard 3 5 2 3 7" xfId="25905" xr:uid="{00000000-0005-0000-0000-0000183E0000}"/>
    <cellStyle name="Standard 3 5 2 4" xfId="4333" xr:uid="{00000000-0005-0000-0000-0000193E0000}"/>
    <cellStyle name="Standard 3 5 2 4 2" xfId="7209" xr:uid="{00000000-0005-0000-0000-00001A3E0000}"/>
    <cellStyle name="Standard 3 5 2 4 2 2" xfId="12858" xr:uid="{00000000-0005-0000-0000-00001B3E0000}"/>
    <cellStyle name="Standard 3 5 2 4 2 2 2" xfId="24154" xr:uid="{00000000-0005-0000-0000-00001C3E0000}"/>
    <cellStyle name="Standard 3 5 2 4 2 2 2 2" xfId="58042" xr:uid="{00000000-0005-0000-0000-00001D3E0000}"/>
    <cellStyle name="Standard 3 5 2 4 2 2 3" xfId="46746" xr:uid="{00000000-0005-0000-0000-00001E3E0000}"/>
    <cellStyle name="Standard 3 5 2 4 2 2 4" xfId="35450" xr:uid="{00000000-0005-0000-0000-00001F3E0000}"/>
    <cellStyle name="Standard 3 5 2 4 2 3" xfId="18506" xr:uid="{00000000-0005-0000-0000-0000203E0000}"/>
    <cellStyle name="Standard 3 5 2 4 2 3 2" xfId="52394" xr:uid="{00000000-0005-0000-0000-0000213E0000}"/>
    <cellStyle name="Standard 3 5 2 4 2 4" xfId="41098" xr:uid="{00000000-0005-0000-0000-0000223E0000}"/>
    <cellStyle name="Standard 3 5 2 4 2 5" xfId="29802" xr:uid="{00000000-0005-0000-0000-0000233E0000}"/>
    <cellStyle name="Standard 3 5 2 4 3" xfId="10034" xr:uid="{00000000-0005-0000-0000-0000243E0000}"/>
    <cellStyle name="Standard 3 5 2 4 3 2" xfId="21330" xr:uid="{00000000-0005-0000-0000-0000253E0000}"/>
    <cellStyle name="Standard 3 5 2 4 3 2 2" xfId="55218" xr:uid="{00000000-0005-0000-0000-0000263E0000}"/>
    <cellStyle name="Standard 3 5 2 4 3 3" xfId="43922" xr:uid="{00000000-0005-0000-0000-0000273E0000}"/>
    <cellStyle name="Standard 3 5 2 4 3 4" xfId="32626" xr:uid="{00000000-0005-0000-0000-0000283E0000}"/>
    <cellStyle name="Standard 3 5 2 4 4" xfId="15682" xr:uid="{00000000-0005-0000-0000-0000293E0000}"/>
    <cellStyle name="Standard 3 5 2 4 4 2" xfId="49570" xr:uid="{00000000-0005-0000-0000-00002A3E0000}"/>
    <cellStyle name="Standard 3 5 2 4 5" xfId="38274" xr:uid="{00000000-0005-0000-0000-00002B3E0000}"/>
    <cellStyle name="Standard 3 5 2 4 6" xfId="26978" xr:uid="{00000000-0005-0000-0000-00002C3E0000}"/>
    <cellStyle name="Standard 3 5 2 5" xfId="5635" xr:uid="{00000000-0005-0000-0000-00002D3E0000}"/>
    <cellStyle name="Standard 3 5 2 5 2" xfId="11285" xr:uid="{00000000-0005-0000-0000-00002E3E0000}"/>
    <cellStyle name="Standard 3 5 2 5 2 2" xfId="22581" xr:uid="{00000000-0005-0000-0000-00002F3E0000}"/>
    <cellStyle name="Standard 3 5 2 5 2 2 2" xfId="56469" xr:uid="{00000000-0005-0000-0000-0000303E0000}"/>
    <cellStyle name="Standard 3 5 2 5 2 3" xfId="45173" xr:uid="{00000000-0005-0000-0000-0000313E0000}"/>
    <cellStyle name="Standard 3 5 2 5 2 4" xfId="33877" xr:uid="{00000000-0005-0000-0000-0000323E0000}"/>
    <cellStyle name="Standard 3 5 2 5 3" xfId="16933" xr:uid="{00000000-0005-0000-0000-0000333E0000}"/>
    <cellStyle name="Standard 3 5 2 5 3 2" xfId="50821" xr:uid="{00000000-0005-0000-0000-0000343E0000}"/>
    <cellStyle name="Standard 3 5 2 5 4" xfId="39525" xr:uid="{00000000-0005-0000-0000-0000353E0000}"/>
    <cellStyle name="Standard 3 5 2 5 5" xfId="28229" xr:uid="{00000000-0005-0000-0000-0000363E0000}"/>
    <cellStyle name="Standard 3 5 2 6" xfId="8461" xr:uid="{00000000-0005-0000-0000-0000373E0000}"/>
    <cellStyle name="Standard 3 5 2 6 2" xfId="19757" xr:uid="{00000000-0005-0000-0000-0000383E0000}"/>
    <cellStyle name="Standard 3 5 2 6 2 2" xfId="53645" xr:uid="{00000000-0005-0000-0000-0000393E0000}"/>
    <cellStyle name="Standard 3 5 2 6 3" xfId="42349" xr:uid="{00000000-0005-0000-0000-00003A3E0000}"/>
    <cellStyle name="Standard 3 5 2 6 4" xfId="31053" xr:uid="{00000000-0005-0000-0000-00003B3E0000}"/>
    <cellStyle name="Standard 3 5 2 7" xfId="14109" xr:uid="{00000000-0005-0000-0000-00003C3E0000}"/>
    <cellStyle name="Standard 3 5 2 7 2" xfId="47997" xr:uid="{00000000-0005-0000-0000-00003D3E0000}"/>
    <cellStyle name="Standard 3 5 2 8" xfId="36701" xr:uid="{00000000-0005-0000-0000-00003E3E0000}"/>
    <cellStyle name="Standard 3 5 2 9" xfId="25405" xr:uid="{00000000-0005-0000-0000-00003F3E0000}"/>
    <cellStyle name="Standard 3 6" xfId="276" xr:uid="{00000000-0005-0000-0000-0000403E0000}"/>
    <cellStyle name="Standard 3 7" xfId="1446" xr:uid="{00000000-0005-0000-0000-0000413E0000}"/>
    <cellStyle name="Standard 3 7 2" xfId="2729" xr:uid="{00000000-0005-0000-0000-0000423E0000}"/>
    <cellStyle name="Standard 3 7 2 2" xfId="3231" xr:uid="{00000000-0005-0000-0000-0000433E0000}"/>
    <cellStyle name="Standard 3 7 2 2 2" xfId="5119" xr:uid="{00000000-0005-0000-0000-0000443E0000}"/>
    <cellStyle name="Standard 3 7 2 2 2 2" xfId="7945" xr:uid="{00000000-0005-0000-0000-0000453E0000}"/>
    <cellStyle name="Standard 3 7 2 2 2 2 2" xfId="13594" xr:uid="{00000000-0005-0000-0000-0000463E0000}"/>
    <cellStyle name="Standard 3 7 2 2 2 2 2 2" xfId="24890" xr:uid="{00000000-0005-0000-0000-0000473E0000}"/>
    <cellStyle name="Standard 3 7 2 2 2 2 2 2 2" xfId="58778" xr:uid="{00000000-0005-0000-0000-0000483E0000}"/>
    <cellStyle name="Standard 3 7 2 2 2 2 2 3" xfId="47482" xr:uid="{00000000-0005-0000-0000-0000493E0000}"/>
    <cellStyle name="Standard 3 7 2 2 2 2 2 4" xfId="36186" xr:uid="{00000000-0005-0000-0000-00004A3E0000}"/>
    <cellStyle name="Standard 3 7 2 2 2 2 3" xfId="19242" xr:uid="{00000000-0005-0000-0000-00004B3E0000}"/>
    <cellStyle name="Standard 3 7 2 2 2 2 3 2" xfId="53130" xr:uid="{00000000-0005-0000-0000-00004C3E0000}"/>
    <cellStyle name="Standard 3 7 2 2 2 2 4" xfId="41834" xr:uid="{00000000-0005-0000-0000-00004D3E0000}"/>
    <cellStyle name="Standard 3 7 2 2 2 2 5" xfId="30538" xr:uid="{00000000-0005-0000-0000-00004E3E0000}"/>
    <cellStyle name="Standard 3 7 2 2 2 3" xfId="10770" xr:uid="{00000000-0005-0000-0000-00004F3E0000}"/>
    <cellStyle name="Standard 3 7 2 2 2 3 2" xfId="22066" xr:uid="{00000000-0005-0000-0000-0000503E0000}"/>
    <cellStyle name="Standard 3 7 2 2 2 3 2 2" xfId="55954" xr:uid="{00000000-0005-0000-0000-0000513E0000}"/>
    <cellStyle name="Standard 3 7 2 2 2 3 3" xfId="44658" xr:uid="{00000000-0005-0000-0000-0000523E0000}"/>
    <cellStyle name="Standard 3 7 2 2 2 3 4" xfId="33362" xr:uid="{00000000-0005-0000-0000-0000533E0000}"/>
    <cellStyle name="Standard 3 7 2 2 2 4" xfId="16418" xr:uid="{00000000-0005-0000-0000-0000543E0000}"/>
    <cellStyle name="Standard 3 7 2 2 2 4 2" xfId="50306" xr:uid="{00000000-0005-0000-0000-0000553E0000}"/>
    <cellStyle name="Standard 3 7 2 2 2 5" xfId="39010" xr:uid="{00000000-0005-0000-0000-0000563E0000}"/>
    <cellStyle name="Standard 3 7 2 2 2 6" xfId="27714" xr:uid="{00000000-0005-0000-0000-0000573E0000}"/>
    <cellStyle name="Standard 3 7 2 2 3" xfId="6359" xr:uid="{00000000-0005-0000-0000-0000583E0000}"/>
    <cellStyle name="Standard 3 7 2 2 3 2" xfId="12009" xr:uid="{00000000-0005-0000-0000-0000593E0000}"/>
    <cellStyle name="Standard 3 7 2 2 3 2 2" xfId="23305" xr:uid="{00000000-0005-0000-0000-00005A3E0000}"/>
    <cellStyle name="Standard 3 7 2 2 3 2 2 2" xfId="57193" xr:uid="{00000000-0005-0000-0000-00005B3E0000}"/>
    <cellStyle name="Standard 3 7 2 2 3 2 3" xfId="45897" xr:uid="{00000000-0005-0000-0000-00005C3E0000}"/>
    <cellStyle name="Standard 3 7 2 2 3 2 4" xfId="34601" xr:uid="{00000000-0005-0000-0000-00005D3E0000}"/>
    <cellStyle name="Standard 3 7 2 2 3 3" xfId="17657" xr:uid="{00000000-0005-0000-0000-00005E3E0000}"/>
    <cellStyle name="Standard 3 7 2 2 3 3 2" xfId="51545" xr:uid="{00000000-0005-0000-0000-00005F3E0000}"/>
    <cellStyle name="Standard 3 7 2 2 3 4" xfId="40249" xr:uid="{00000000-0005-0000-0000-0000603E0000}"/>
    <cellStyle name="Standard 3 7 2 2 3 5" xfId="28953" xr:uid="{00000000-0005-0000-0000-0000613E0000}"/>
    <cellStyle name="Standard 3 7 2 2 4" xfId="9185" xr:uid="{00000000-0005-0000-0000-0000623E0000}"/>
    <cellStyle name="Standard 3 7 2 2 4 2" xfId="20481" xr:uid="{00000000-0005-0000-0000-0000633E0000}"/>
    <cellStyle name="Standard 3 7 2 2 4 2 2" xfId="54369" xr:uid="{00000000-0005-0000-0000-0000643E0000}"/>
    <cellStyle name="Standard 3 7 2 2 4 3" xfId="43073" xr:uid="{00000000-0005-0000-0000-0000653E0000}"/>
    <cellStyle name="Standard 3 7 2 2 4 4" xfId="31777" xr:uid="{00000000-0005-0000-0000-0000663E0000}"/>
    <cellStyle name="Standard 3 7 2 2 5" xfId="14833" xr:uid="{00000000-0005-0000-0000-0000673E0000}"/>
    <cellStyle name="Standard 3 7 2 2 5 2" xfId="48721" xr:uid="{00000000-0005-0000-0000-0000683E0000}"/>
    <cellStyle name="Standard 3 7 2 2 6" xfId="37425" xr:uid="{00000000-0005-0000-0000-0000693E0000}"/>
    <cellStyle name="Standard 3 7 2 2 7" xfId="26129" xr:uid="{00000000-0005-0000-0000-00006A3E0000}"/>
    <cellStyle name="Standard 3 7 2 3" xfId="4336" xr:uid="{00000000-0005-0000-0000-00006B3E0000}"/>
    <cellStyle name="Standard 3 7 2 3 2" xfId="7211" xr:uid="{00000000-0005-0000-0000-00006C3E0000}"/>
    <cellStyle name="Standard 3 7 2 3 2 2" xfId="12860" xr:uid="{00000000-0005-0000-0000-00006D3E0000}"/>
    <cellStyle name="Standard 3 7 2 3 2 2 2" xfId="24156" xr:uid="{00000000-0005-0000-0000-00006E3E0000}"/>
    <cellStyle name="Standard 3 7 2 3 2 2 2 2" xfId="58044" xr:uid="{00000000-0005-0000-0000-00006F3E0000}"/>
    <cellStyle name="Standard 3 7 2 3 2 2 3" xfId="46748" xr:uid="{00000000-0005-0000-0000-0000703E0000}"/>
    <cellStyle name="Standard 3 7 2 3 2 2 4" xfId="35452" xr:uid="{00000000-0005-0000-0000-0000713E0000}"/>
    <cellStyle name="Standard 3 7 2 3 2 3" xfId="18508" xr:uid="{00000000-0005-0000-0000-0000723E0000}"/>
    <cellStyle name="Standard 3 7 2 3 2 3 2" xfId="52396" xr:uid="{00000000-0005-0000-0000-0000733E0000}"/>
    <cellStyle name="Standard 3 7 2 3 2 4" xfId="41100" xr:uid="{00000000-0005-0000-0000-0000743E0000}"/>
    <cellStyle name="Standard 3 7 2 3 2 5" xfId="29804" xr:uid="{00000000-0005-0000-0000-0000753E0000}"/>
    <cellStyle name="Standard 3 7 2 3 3" xfId="10036" xr:uid="{00000000-0005-0000-0000-0000763E0000}"/>
    <cellStyle name="Standard 3 7 2 3 3 2" xfId="21332" xr:uid="{00000000-0005-0000-0000-0000773E0000}"/>
    <cellStyle name="Standard 3 7 2 3 3 2 2" xfId="55220" xr:uid="{00000000-0005-0000-0000-0000783E0000}"/>
    <cellStyle name="Standard 3 7 2 3 3 3" xfId="43924" xr:uid="{00000000-0005-0000-0000-0000793E0000}"/>
    <cellStyle name="Standard 3 7 2 3 3 4" xfId="32628" xr:uid="{00000000-0005-0000-0000-00007A3E0000}"/>
    <cellStyle name="Standard 3 7 2 3 4" xfId="15684" xr:uid="{00000000-0005-0000-0000-00007B3E0000}"/>
    <cellStyle name="Standard 3 7 2 3 4 2" xfId="49572" xr:uid="{00000000-0005-0000-0000-00007C3E0000}"/>
    <cellStyle name="Standard 3 7 2 3 5" xfId="38276" xr:uid="{00000000-0005-0000-0000-00007D3E0000}"/>
    <cellStyle name="Standard 3 7 2 3 6" xfId="26980" xr:uid="{00000000-0005-0000-0000-00007E3E0000}"/>
    <cellStyle name="Standard 3 7 2 4" xfId="5859" xr:uid="{00000000-0005-0000-0000-00007F3E0000}"/>
    <cellStyle name="Standard 3 7 2 4 2" xfId="11509" xr:uid="{00000000-0005-0000-0000-0000803E0000}"/>
    <cellStyle name="Standard 3 7 2 4 2 2" xfId="22805" xr:uid="{00000000-0005-0000-0000-0000813E0000}"/>
    <cellStyle name="Standard 3 7 2 4 2 2 2" xfId="56693" xr:uid="{00000000-0005-0000-0000-0000823E0000}"/>
    <cellStyle name="Standard 3 7 2 4 2 3" xfId="45397" xr:uid="{00000000-0005-0000-0000-0000833E0000}"/>
    <cellStyle name="Standard 3 7 2 4 2 4" xfId="34101" xr:uid="{00000000-0005-0000-0000-0000843E0000}"/>
    <cellStyle name="Standard 3 7 2 4 3" xfId="17157" xr:uid="{00000000-0005-0000-0000-0000853E0000}"/>
    <cellStyle name="Standard 3 7 2 4 3 2" xfId="51045" xr:uid="{00000000-0005-0000-0000-0000863E0000}"/>
    <cellStyle name="Standard 3 7 2 4 4" xfId="39749" xr:uid="{00000000-0005-0000-0000-0000873E0000}"/>
    <cellStyle name="Standard 3 7 2 4 5" xfId="28453" xr:uid="{00000000-0005-0000-0000-0000883E0000}"/>
    <cellStyle name="Standard 3 7 2 5" xfId="8685" xr:uid="{00000000-0005-0000-0000-0000893E0000}"/>
    <cellStyle name="Standard 3 7 2 5 2" xfId="19981" xr:uid="{00000000-0005-0000-0000-00008A3E0000}"/>
    <cellStyle name="Standard 3 7 2 5 2 2" xfId="53869" xr:uid="{00000000-0005-0000-0000-00008B3E0000}"/>
    <cellStyle name="Standard 3 7 2 5 3" xfId="42573" xr:uid="{00000000-0005-0000-0000-00008C3E0000}"/>
    <cellStyle name="Standard 3 7 2 5 4" xfId="31277" xr:uid="{00000000-0005-0000-0000-00008D3E0000}"/>
    <cellStyle name="Standard 3 7 2 6" xfId="14333" xr:uid="{00000000-0005-0000-0000-00008E3E0000}"/>
    <cellStyle name="Standard 3 7 2 6 2" xfId="48221" xr:uid="{00000000-0005-0000-0000-00008F3E0000}"/>
    <cellStyle name="Standard 3 7 2 7" xfId="36925" xr:uid="{00000000-0005-0000-0000-0000903E0000}"/>
    <cellStyle name="Standard 3 7 2 8" xfId="25629" xr:uid="{00000000-0005-0000-0000-0000913E0000}"/>
    <cellStyle name="Standard 3 7 3" xfId="2985" xr:uid="{00000000-0005-0000-0000-0000923E0000}"/>
    <cellStyle name="Standard 3 7 3 2" xfId="5120" xr:uid="{00000000-0005-0000-0000-0000933E0000}"/>
    <cellStyle name="Standard 3 7 3 2 2" xfId="7946" xr:uid="{00000000-0005-0000-0000-0000943E0000}"/>
    <cellStyle name="Standard 3 7 3 2 2 2" xfId="13595" xr:uid="{00000000-0005-0000-0000-0000953E0000}"/>
    <cellStyle name="Standard 3 7 3 2 2 2 2" xfId="24891" xr:uid="{00000000-0005-0000-0000-0000963E0000}"/>
    <cellStyle name="Standard 3 7 3 2 2 2 2 2" xfId="58779" xr:uid="{00000000-0005-0000-0000-0000973E0000}"/>
    <cellStyle name="Standard 3 7 3 2 2 2 3" xfId="47483" xr:uid="{00000000-0005-0000-0000-0000983E0000}"/>
    <cellStyle name="Standard 3 7 3 2 2 2 4" xfId="36187" xr:uid="{00000000-0005-0000-0000-0000993E0000}"/>
    <cellStyle name="Standard 3 7 3 2 2 3" xfId="19243" xr:uid="{00000000-0005-0000-0000-00009A3E0000}"/>
    <cellStyle name="Standard 3 7 3 2 2 3 2" xfId="53131" xr:uid="{00000000-0005-0000-0000-00009B3E0000}"/>
    <cellStyle name="Standard 3 7 3 2 2 4" xfId="41835" xr:uid="{00000000-0005-0000-0000-00009C3E0000}"/>
    <cellStyle name="Standard 3 7 3 2 2 5" xfId="30539" xr:uid="{00000000-0005-0000-0000-00009D3E0000}"/>
    <cellStyle name="Standard 3 7 3 2 3" xfId="10771" xr:uid="{00000000-0005-0000-0000-00009E3E0000}"/>
    <cellStyle name="Standard 3 7 3 2 3 2" xfId="22067" xr:uid="{00000000-0005-0000-0000-00009F3E0000}"/>
    <cellStyle name="Standard 3 7 3 2 3 2 2" xfId="55955" xr:uid="{00000000-0005-0000-0000-0000A03E0000}"/>
    <cellStyle name="Standard 3 7 3 2 3 3" xfId="44659" xr:uid="{00000000-0005-0000-0000-0000A13E0000}"/>
    <cellStyle name="Standard 3 7 3 2 3 4" xfId="33363" xr:uid="{00000000-0005-0000-0000-0000A23E0000}"/>
    <cellStyle name="Standard 3 7 3 2 4" xfId="16419" xr:uid="{00000000-0005-0000-0000-0000A33E0000}"/>
    <cellStyle name="Standard 3 7 3 2 4 2" xfId="50307" xr:uid="{00000000-0005-0000-0000-0000A43E0000}"/>
    <cellStyle name="Standard 3 7 3 2 5" xfId="39011" xr:uid="{00000000-0005-0000-0000-0000A53E0000}"/>
    <cellStyle name="Standard 3 7 3 2 6" xfId="27715" xr:uid="{00000000-0005-0000-0000-0000A63E0000}"/>
    <cellStyle name="Standard 3 7 3 3" xfId="4337" xr:uid="{00000000-0005-0000-0000-0000A73E0000}"/>
    <cellStyle name="Standard 3 7 3 3 2" xfId="7212" xr:uid="{00000000-0005-0000-0000-0000A83E0000}"/>
    <cellStyle name="Standard 3 7 3 3 2 2" xfId="12861" xr:uid="{00000000-0005-0000-0000-0000A93E0000}"/>
    <cellStyle name="Standard 3 7 3 3 2 2 2" xfId="24157" xr:uid="{00000000-0005-0000-0000-0000AA3E0000}"/>
    <cellStyle name="Standard 3 7 3 3 2 2 2 2" xfId="58045" xr:uid="{00000000-0005-0000-0000-0000AB3E0000}"/>
    <cellStyle name="Standard 3 7 3 3 2 2 3" xfId="46749" xr:uid="{00000000-0005-0000-0000-0000AC3E0000}"/>
    <cellStyle name="Standard 3 7 3 3 2 2 4" xfId="35453" xr:uid="{00000000-0005-0000-0000-0000AD3E0000}"/>
    <cellStyle name="Standard 3 7 3 3 2 3" xfId="18509" xr:uid="{00000000-0005-0000-0000-0000AE3E0000}"/>
    <cellStyle name="Standard 3 7 3 3 2 3 2" xfId="52397" xr:uid="{00000000-0005-0000-0000-0000AF3E0000}"/>
    <cellStyle name="Standard 3 7 3 3 2 4" xfId="41101" xr:uid="{00000000-0005-0000-0000-0000B03E0000}"/>
    <cellStyle name="Standard 3 7 3 3 2 5" xfId="29805" xr:uid="{00000000-0005-0000-0000-0000B13E0000}"/>
    <cellStyle name="Standard 3 7 3 3 3" xfId="10037" xr:uid="{00000000-0005-0000-0000-0000B23E0000}"/>
    <cellStyle name="Standard 3 7 3 3 3 2" xfId="21333" xr:uid="{00000000-0005-0000-0000-0000B33E0000}"/>
    <cellStyle name="Standard 3 7 3 3 3 2 2" xfId="55221" xr:uid="{00000000-0005-0000-0000-0000B43E0000}"/>
    <cellStyle name="Standard 3 7 3 3 3 3" xfId="43925" xr:uid="{00000000-0005-0000-0000-0000B53E0000}"/>
    <cellStyle name="Standard 3 7 3 3 3 4" xfId="32629" xr:uid="{00000000-0005-0000-0000-0000B63E0000}"/>
    <cellStyle name="Standard 3 7 3 3 4" xfId="15685" xr:uid="{00000000-0005-0000-0000-0000B73E0000}"/>
    <cellStyle name="Standard 3 7 3 3 4 2" xfId="49573" xr:uid="{00000000-0005-0000-0000-0000B83E0000}"/>
    <cellStyle name="Standard 3 7 3 3 5" xfId="38277" xr:uid="{00000000-0005-0000-0000-0000B93E0000}"/>
    <cellStyle name="Standard 3 7 3 3 6" xfId="26981" xr:uid="{00000000-0005-0000-0000-0000BA3E0000}"/>
    <cellStyle name="Standard 3 7 3 4" xfId="6113" xr:uid="{00000000-0005-0000-0000-0000BB3E0000}"/>
    <cellStyle name="Standard 3 7 3 4 2" xfId="11763" xr:uid="{00000000-0005-0000-0000-0000BC3E0000}"/>
    <cellStyle name="Standard 3 7 3 4 2 2" xfId="23059" xr:uid="{00000000-0005-0000-0000-0000BD3E0000}"/>
    <cellStyle name="Standard 3 7 3 4 2 2 2" xfId="56947" xr:uid="{00000000-0005-0000-0000-0000BE3E0000}"/>
    <cellStyle name="Standard 3 7 3 4 2 3" xfId="45651" xr:uid="{00000000-0005-0000-0000-0000BF3E0000}"/>
    <cellStyle name="Standard 3 7 3 4 2 4" xfId="34355" xr:uid="{00000000-0005-0000-0000-0000C03E0000}"/>
    <cellStyle name="Standard 3 7 3 4 3" xfId="17411" xr:uid="{00000000-0005-0000-0000-0000C13E0000}"/>
    <cellStyle name="Standard 3 7 3 4 3 2" xfId="51299" xr:uid="{00000000-0005-0000-0000-0000C23E0000}"/>
    <cellStyle name="Standard 3 7 3 4 4" xfId="40003" xr:uid="{00000000-0005-0000-0000-0000C33E0000}"/>
    <cellStyle name="Standard 3 7 3 4 5" xfId="28707" xr:uid="{00000000-0005-0000-0000-0000C43E0000}"/>
    <cellStyle name="Standard 3 7 3 5" xfId="8939" xr:uid="{00000000-0005-0000-0000-0000C53E0000}"/>
    <cellStyle name="Standard 3 7 3 5 2" xfId="20235" xr:uid="{00000000-0005-0000-0000-0000C63E0000}"/>
    <cellStyle name="Standard 3 7 3 5 2 2" xfId="54123" xr:uid="{00000000-0005-0000-0000-0000C73E0000}"/>
    <cellStyle name="Standard 3 7 3 5 3" xfId="42827" xr:uid="{00000000-0005-0000-0000-0000C83E0000}"/>
    <cellStyle name="Standard 3 7 3 5 4" xfId="31531" xr:uid="{00000000-0005-0000-0000-0000C93E0000}"/>
    <cellStyle name="Standard 3 7 3 6" xfId="14587" xr:uid="{00000000-0005-0000-0000-0000CA3E0000}"/>
    <cellStyle name="Standard 3 7 3 6 2" xfId="48475" xr:uid="{00000000-0005-0000-0000-0000CB3E0000}"/>
    <cellStyle name="Standard 3 7 3 7" xfId="37179" xr:uid="{00000000-0005-0000-0000-0000CC3E0000}"/>
    <cellStyle name="Standard 3 7 3 8" xfId="25883" xr:uid="{00000000-0005-0000-0000-0000CD3E0000}"/>
    <cellStyle name="Standard 3 7 4" xfId="4335" xr:uid="{00000000-0005-0000-0000-0000CE3E0000}"/>
    <cellStyle name="Standard 3 7 5" xfId="5613" xr:uid="{00000000-0005-0000-0000-0000CF3E0000}"/>
    <cellStyle name="Standard 3 7 5 2" xfId="11263" xr:uid="{00000000-0005-0000-0000-0000D03E0000}"/>
    <cellStyle name="Standard 3 7 5 2 2" xfId="22559" xr:uid="{00000000-0005-0000-0000-0000D13E0000}"/>
    <cellStyle name="Standard 3 7 5 2 2 2" xfId="56447" xr:uid="{00000000-0005-0000-0000-0000D23E0000}"/>
    <cellStyle name="Standard 3 7 5 2 3" xfId="45151" xr:uid="{00000000-0005-0000-0000-0000D33E0000}"/>
    <cellStyle name="Standard 3 7 5 2 4" xfId="33855" xr:uid="{00000000-0005-0000-0000-0000D43E0000}"/>
    <cellStyle name="Standard 3 7 5 3" xfId="16911" xr:uid="{00000000-0005-0000-0000-0000D53E0000}"/>
    <cellStyle name="Standard 3 7 5 3 2" xfId="50799" xr:uid="{00000000-0005-0000-0000-0000D63E0000}"/>
    <cellStyle name="Standard 3 7 5 4" xfId="39503" xr:uid="{00000000-0005-0000-0000-0000D73E0000}"/>
    <cellStyle name="Standard 3 7 5 5" xfId="28207" xr:uid="{00000000-0005-0000-0000-0000D83E0000}"/>
    <cellStyle name="Standard 3 7 6" xfId="8439" xr:uid="{00000000-0005-0000-0000-0000D93E0000}"/>
    <cellStyle name="Standard 3 7 6 2" xfId="19735" xr:uid="{00000000-0005-0000-0000-0000DA3E0000}"/>
    <cellStyle name="Standard 3 7 6 2 2" xfId="53623" xr:uid="{00000000-0005-0000-0000-0000DB3E0000}"/>
    <cellStyle name="Standard 3 7 6 3" xfId="42327" xr:uid="{00000000-0005-0000-0000-0000DC3E0000}"/>
    <cellStyle name="Standard 3 7 6 4" xfId="31031" xr:uid="{00000000-0005-0000-0000-0000DD3E0000}"/>
    <cellStyle name="Standard 3 7 7" xfId="14087" xr:uid="{00000000-0005-0000-0000-0000DE3E0000}"/>
    <cellStyle name="Standard 3 7 7 2" xfId="47975" xr:uid="{00000000-0005-0000-0000-0000DF3E0000}"/>
    <cellStyle name="Standard 3 7 8" xfId="36679" xr:uid="{00000000-0005-0000-0000-0000E03E0000}"/>
    <cellStyle name="Standard 3 7 9" xfId="25383" xr:uid="{00000000-0005-0000-0000-0000E13E0000}"/>
    <cellStyle name="Standard 3 8" xfId="4316" xr:uid="{00000000-0005-0000-0000-0000E23E0000}"/>
    <cellStyle name="Standard 3_Daten" xfId="4338" xr:uid="{00000000-0005-0000-0000-0000E33E0000}"/>
    <cellStyle name="Standard 30" xfId="59157" xr:uid="{00000000-0005-0000-0000-000067E70000}"/>
    <cellStyle name="Standard 31" xfId="59158" xr:uid="{00000000-0005-0000-0000-000068E70000}"/>
    <cellStyle name="Standard 32" xfId="59159" xr:uid="{00000000-0005-0000-0000-000069E70000}"/>
    <cellStyle name="Standard 33" xfId="59160" xr:uid="{00000000-0005-0000-0000-00006AE70000}"/>
    <cellStyle name="Standard 34" xfId="59161" xr:uid="{00000000-0005-0000-0000-00006BE70000}"/>
    <cellStyle name="Standard 35" xfId="59162" xr:uid="{00000000-0005-0000-0000-00006CE70000}"/>
    <cellStyle name="Standard 36" xfId="59163" xr:uid="{00000000-0005-0000-0000-00006DE70000}"/>
    <cellStyle name="Standard 37" xfId="59164" xr:uid="{00000000-0005-0000-0000-00006EE70000}"/>
    <cellStyle name="Standard 38" xfId="59165" xr:uid="{00000000-0005-0000-0000-00006FE70000}"/>
    <cellStyle name="Standard 39" xfId="59166" xr:uid="{00000000-0005-0000-0000-000070E70000}"/>
    <cellStyle name="Standard 4" xfId="61" xr:uid="{00000000-0005-0000-0000-0000E43E0000}"/>
    <cellStyle name="Standard 4 10" xfId="234" xr:uid="{00000000-0005-0000-0000-0000E53E0000}"/>
    <cellStyle name="Standard 4 10 10" xfId="13994" xr:uid="{00000000-0005-0000-0000-0000E63E0000}"/>
    <cellStyle name="Standard 4 10 10 2" xfId="47882" xr:uid="{00000000-0005-0000-0000-0000E73E0000}"/>
    <cellStyle name="Standard 4 10 11" xfId="36586" xr:uid="{00000000-0005-0000-0000-0000E83E0000}"/>
    <cellStyle name="Standard 4 10 12" xfId="25290" xr:uid="{00000000-0005-0000-0000-0000E93E0000}"/>
    <cellStyle name="Standard 4 10 2" xfId="1577" xr:uid="{00000000-0005-0000-0000-0000EA3E0000}"/>
    <cellStyle name="Standard 4 10 2 10" xfId="36719" xr:uid="{00000000-0005-0000-0000-0000EB3E0000}"/>
    <cellStyle name="Standard 4 10 2 11" xfId="25423" xr:uid="{00000000-0005-0000-0000-0000EC3E0000}"/>
    <cellStyle name="Standard 4 10 2 2" xfId="2769" xr:uid="{00000000-0005-0000-0000-0000ED3E0000}"/>
    <cellStyle name="Standard 4 10 2 2 2" xfId="3271" xr:uid="{00000000-0005-0000-0000-0000EE3E0000}"/>
    <cellStyle name="Standard 4 10 2 2 2 2" xfId="5123" xr:uid="{00000000-0005-0000-0000-0000EF3E0000}"/>
    <cellStyle name="Standard 4 10 2 2 2 2 2" xfId="7949" xr:uid="{00000000-0005-0000-0000-0000F03E0000}"/>
    <cellStyle name="Standard 4 10 2 2 2 2 2 2" xfId="13598" xr:uid="{00000000-0005-0000-0000-0000F13E0000}"/>
    <cellStyle name="Standard 4 10 2 2 2 2 2 2 2" xfId="24894" xr:uid="{00000000-0005-0000-0000-0000F23E0000}"/>
    <cellStyle name="Standard 4 10 2 2 2 2 2 2 2 2" xfId="58782" xr:uid="{00000000-0005-0000-0000-0000F33E0000}"/>
    <cellStyle name="Standard 4 10 2 2 2 2 2 2 3" xfId="47486" xr:uid="{00000000-0005-0000-0000-0000F43E0000}"/>
    <cellStyle name="Standard 4 10 2 2 2 2 2 2 4" xfId="36190" xr:uid="{00000000-0005-0000-0000-0000F53E0000}"/>
    <cellStyle name="Standard 4 10 2 2 2 2 2 3" xfId="19246" xr:uid="{00000000-0005-0000-0000-0000F63E0000}"/>
    <cellStyle name="Standard 4 10 2 2 2 2 2 3 2" xfId="53134" xr:uid="{00000000-0005-0000-0000-0000F73E0000}"/>
    <cellStyle name="Standard 4 10 2 2 2 2 2 4" xfId="41838" xr:uid="{00000000-0005-0000-0000-0000F83E0000}"/>
    <cellStyle name="Standard 4 10 2 2 2 2 2 5" xfId="30542" xr:uid="{00000000-0005-0000-0000-0000F93E0000}"/>
    <cellStyle name="Standard 4 10 2 2 2 2 3" xfId="10774" xr:uid="{00000000-0005-0000-0000-0000FA3E0000}"/>
    <cellStyle name="Standard 4 10 2 2 2 2 3 2" xfId="22070" xr:uid="{00000000-0005-0000-0000-0000FB3E0000}"/>
    <cellStyle name="Standard 4 10 2 2 2 2 3 2 2" xfId="55958" xr:uid="{00000000-0005-0000-0000-0000FC3E0000}"/>
    <cellStyle name="Standard 4 10 2 2 2 2 3 3" xfId="44662" xr:uid="{00000000-0005-0000-0000-0000FD3E0000}"/>
    <cellStyle name="Standard 4 10 2 2 2 2 3 4" xfId="33366" xr:uid="{00000000-0005-0000-0000-0000FE3E0000}"/>
    <cellStyle name="Standard 4 10 2 2 2 2 4" xfId="16422" xr:uid="{00000000-0005-0000-0000-0000FF3E0000}"/>
    <cellStyle name="Standard 4 10 2 2 2 2 4 2" xfId="50310" xr:uid="{00000000-0005-0000-0000-0000003F0000}"/>
    <cellStyle name="Standard 4 10 2 2 2 2 5" xfId="39014" xr:uid="{00000000-0005-0000-0000-0000013F0000}"/>
    <cellStyle name="Standard 4 10 2 2 2 2 6" xfId="27718" xr:uid="{00000000-0005-0000-0000-0000023F0000}"/>
    <cellStyle name="Standard 4 10 2 2 2 3" xfId="6399" xr:uid="{00000000-0005-0000-0000-0000033F0000}"/>
    <cellStyle name="Standard 4 10 2 2 2 3 2" xfId="12049" xr:uid="{00000000-0005-0000-0000-0000043F0000}"/>
    <cellStyle name="Standard 4 10 2 2 2 3 2 2" xfId="23345" xr:uid="{00000000-0005-0000-0000-0000053F0000}"/>
    <cellStyle name="Standard 4 10 2 2 2 3 2 2 2" xfId="57233" xr:uid="{00000000-0005-0000-0000-0000063F0000}"/>
    <cellStyle name="Standard 4 10 2 2 2 3 2 3" xfId="45937" xr:uid="{00000000-0005-0000-0000-0000073F0000}"/>
    <cellStyle name="Standard 4 10 2 2 2 3 2 4" xfId="34641" xr:uid="{00000000-0005-0000-0000-0000083F0000}"/>
    <cellStyle name="Standard 4 10 2 2 2 3 3" xfId="17697" xr:uid="{00000000-0005-0000-0000-0000093F0000}"/>
    <cellStyle name="Standard 4 10 2 2 2 3 3 2" xfId="51585" xr:uid="{00000000-0005-0000-0000-00000A3F0000}"/>
    <cellStyle name="Standard 4 10 2 2 2 3 4" xfId="40289" xr:uid="{00000000-0005-0000-0000-00000B3F0000}"/>
    <cellStyle name="Standard 4 10 2 2 2 3 5" xfId="28993" xr:uid="{00000000-0005-0000-0000-00000C3F0000}"/>
    <cellStyle name="Standard 4 10 2 2 2 4" xfId="9225" xr:uid="{00000000-0005-0000-0000-00000D3F0000}"/>
    <cellStyle name="Standard 4 10 2 2 2 4 2" xfId="20521" xr:uid="{00000000-0005-0000-0000-00000E3F0000}"/>
    <cellStyle name="Standard 4 10 2 2 2 4 2 2" xfId="54409" xr:uid="{00000000-0005-0000-0000-00000F3F0000}"/>
    <cellStyle name="Standard 4 10 2 2 2 4 3" xfId="43113" xr:uid="{00000000-0005-0000-0000-0000103F0000}"/>
    <cellStyle name="Standard 4 10 2 2 2 4 4" xfId="31817" xr:uid="{00000000-0005-0000-0000-0000113F0000}"/>
    <cellStyle name="Standard 4 10 2 2 2 5" xfId="14873" xr:uid="{00000000-0005-0000-0000-0000123F0000}"/>
    <cellStyle name="Standard 4 10 2 2 2 5 2" xfId="48761" xr:uid="{00000000-0005-0000-0000-0000133F0000}"/>
    <cellStyle name="Standard 4 10 2 2 2 6" xfId="37465" xr:uid="{00000000-0005-0000-0000-0000143F0000}"/>
    <cellStyle name="Standard 4 10 2 2 2 7" xfId="26169" xr:uid="{00000000-0005-0000-0000-0000153F0000}"/>
    <cellStyle name="Standard 4 10 2 2 3" xfId="4342" xr:uid="{00000000-0005-0000-0000-0000163F0000}"/>
    <cellStyle name="Standard 4 10 2 2 3 2" xfId="7215" xr:uid="{00000000-0005-0000-0000-0000173F0000}"/>
    <cellStyle name="Standard 4 10 2 2 3 2 2" xfId="12864" xr:uid="{00000000-0005-0000-0000-0000183F0000}"/>
    <cellStyle name="Standard 4 10 2 2 3 2 2 2" xfId="24160" xr:uid="{00000000-0005-0000-0000-0000193F0000}"/>
    <cellStyle name="Standard 4 10 2 2 3 2 2 2 2" xfId="58048" xr:uid="{00000000-0005-0000-0000-00001A3F0000}"/>
    <cellStyle name="Standard 4 10 2 2 3 2 2 3" xfId="46752" xr:uid="{00000000-0005-0000-0000-00001B3F0000}"/>
    <cellStyle name="Standard 4 10 2 2 3 2 2 4" xfId="35456" xr:uid="{00000000-0005-0000-0000-00001C3F0000}"/>
    <cellStyle name="Standard 4 10 2 2 3 2 3" xfId="18512" xr:uid="{00000000-0005-0000-0000-00001D3F0000}"/>
    <cellStyle name="Standard 4 10 2 2 3 2 3 2" xfId="52400" xr:uid="{00000000-0005-0000-0000-00001E3F0000}"/>
    <cellStyle name="Standard 4 10 2 2 3 2 4" xfId="41104" xr:uid="{00000000-0005-0000-0000-00001F3F0000}"/>
    <cellStyle name="Standard 4 10 2 2 3 2 5" xfId="29808" xr:uid="{00000000-0005-0000-0000-0000203F0000}"/>
    <cellStyle name="Standard 4 10 2 2 3 3" xfId="10040" xr:uid="{00000000-0005-0000-0000-0000213F0000}"/>
    <cellStyle name="Standard 4 10 2 2 3 3 2" xfId="21336" xr:uid="{00000000-0005-0000-0000-0000223F0000}"/>
    <cellStyle name="Standard 4 10 2 2 3 3 2 2" xfId="55224" xr:uid="{00000000-0005-0000-0000-0000233F0000}"/>
    <cellStyle name="Standard 4 10 2 2 3 3 3" xfId="43928" xr:uid="{00000000-0005-0000-0000-0000243F0000}"/>
    <cellStyle name="Standard 4 10 2 2 3 3 4" xfId="32632" xr:uid="{00000000-0005-0000-0000-0000253F0000}"/>
    <cellStyle name="Standard 4 10 2 2 3 4" xfId="15688" xr:uid="{00000000-0005-0000-0000-0000263F0000}"/>
    <cellStyle name="Standard 4 10 2 2 3 4 2" xfId="49576" xr:uid="{00000000-0005-0000-0000-0000273F0000}"/>
    <cellStyle name="Standard 4 10 2 2 3 5" xfId="38280" xr:uid="{00000000-0005-0000-0000-0000283F0000}"/>
    <cellStyle name="Standard 4 10 2 2 3 6" xfId="26984" xr:uid="{00000000-0005-0000-0000-0000293F0000}"/>
    <cellStyle name="Standard 4 10 2 2 4" xfId="5899" xr:uid="{00000000-0005-0000-0000-00002A3F0000}"/>
    <cellStyle name="Standard 4 10 2 2 4 2" xfId="11549" xr:uid="{00000000-0005-0000-0000-00002B3F0000}"/>
    <cellStyle name="Standard 4 10 2 2 4 2 2" xfId="22845" xr:uid="{00000000-0005-0000-0000-00002C3F0000}"/>
    <cellStyle name="Standard 4 10 2 2 4 2 2 2" xfId="56733" xr:uid="{00000000-0005-0000-0000-00002D3F0000}"/>
    <cellStyle name="Standard 4 10 2 2 4 2 3" xfId="45437" xr:uid="{00000000-0005-0000-0000-00002E3F0000}"/>
    <cellStyle name="Standard 4 10 2 2 4 2 4" xfId="34141" xr:uid="{00000000-0005-0000-0000-00002F3F0000}"/>
    <cellStyle name="Standard 4 10 2 2 4 3" xfId="17197" xr:uid="{00000000-0005-0000-0000-0000303F0000}"/>
    <cellStyle name="Standard 4 10 2 2 4 3 2" xfId="51085" xr:uid="{00000000-0005-0000-0000-0000313F0000}"/>
    <cellStyle name="Standard 4 10 2 2 4 4" xfId="39789" xr:uid="{00000000-0005-0000-0000-0000323F0000}"/>
    <cellStyle name="Standard 4 10 2 2 4 5" xfId="28493" xr:uid="{00000000-0005-0000-0000-0000333F0000}"/>
    <cellStyle name="Standard 4 10 2 2 5" xfId="8725" xr:uid="{00000000-0005-0000-0000-0000343F0000}"/>
    <cellStyle name="Standard 4 10 2 2 5 2" xfId="20021" xr:uid="{00000000-0005-0000-0000-0000353F0000}"/>
    <cellStyle name="Standard 4 10 2 2 5 2 2" xfId="53909" xr:uid="{00000000-0005-0000-0000-0000363F0000}"/>
    <cellStyle name="Standard 4 10 2 2 5 3" xfId="42613" xr:uid="{00000000-0005-0000-0000-0000373F0000}"/>
    <cellStyle name="Standard 4 10 2 2 5 4" xfId="31317" xr:uid="{00000000-0005-0000-0000-0000383F0000}"/>
    <cellStyle name="Standard 4 10 2 2 6" xfId="14373" xr:uid="{00000000-0005-0000-0000-0000393F0000}"/>
    <cellStyle name="Standard 4 10 2 2 6 2" xfId="48261" xr:uid="{00000000-0005-0000-0000-00003A3F0000}"/>
    <cellStyle name="Standard 4 10 2 2 7" xfId="36965" xr:uid="{00000000-0005-0000-0000-00003B3F0000}"/>
    <cellStyle name="Standard 4 10 2 2 8" xfId="25669" xr:uid="{00000000-0005-0000-0000-00003C3F0000}"/>
    <cellStyle name="Standard 4 10 2 3" xfId="3025" xr:uid="{00000000-0005-0000-0000-00003D3F0000}"/>
    <cellStyle name="Standard 4 10 2 3 2" xfId="5122" xr:uid="{00000000-0005-0000-0000-00003E3F0000}"/>
    <cellStyle name="Standard 4 10 2 3 2 2" xfId="7948" xr:uid="{00000000-0005-0000-0000-00003F3F0000}"/>
    <cellStyle name="Standard 4 10 2 3 2 2 2" xfId="13597" xr:uid="{00000000-0005-0000-0000-0000403F0000}"/>
    <cellStyle name="Standard 4 10 2 3 2 2 2 2" xfId="24893" xr:uid="{00000000-0005-0000-0000-0000413F0000}"/>
    <cellStyle name="Standard 4 10 2 3 2 2 2 2 2" xfId="58781" xr:uid="{00000000-0005-0000-0000-0000423F0000}"/>
    <cellStyle name="Standard 4 10 2 3 2 2 2 3" xfId="47485" xr:uid="{00000000-0005-0000-0000-0000433F0000}"/>
    <cellStyle name="Standard 4 10 2 3 2 2 2 4" xfId="36189" xr:uid="{00000000-0005-0000-0000-0000443F0000}"/>
    <cellStyle name="Standard 4 10 2 3 2 2 3" xfId="19245" xr:uid="{00000000-0005-0000-0000-0000453F0000}"/>
    <cellStyle name="Standard 4 10 2 3 2 2 3 2" xfId="53133" xr:uid="{00000000-0005-0000-0000-0000463F0000}"/>
    <cellStyle name="Standard 4 10 2 3 2 2 4" xfId="41837" xr:uid="{00000000-0005-0000-0000-0000473F0000}"/>
    <cellStyle name="Standard 4 10 2 3 2 2 5" xfId="30541" xr:uid="{00000000-0005-0000-0000-0000483F0000}"/>
    <cellStyle name="Standard 4 10 2 3 2 3" xfId="10773" xr:uid="{00000000-0005-0000-0000-0000493F0000}"/>
    <cellStyle name="Standard 4 10 2 3 2 3 2" xfId="22069" xr:uid="{00000000-0005-0000-0000-00004A3F0000}"/>
    <cellStyle name="Standard 4 10 2 3 2 3 2 2" xfId="55957" xr:uid="{00000000-0005-0000-0000-00004B3F0000}"/>
    <cellStyle name="Standard 4 10 2 3 2 3 3" xfId="44661" xr:uid="{00000000-0005-0000-0000-00004C3F0000}"/>
    <cellStyle name="Standard 4 10 2 3 2 3 4" xfId="33365" xr:uid="{00000000-0005-0000-0000-00004D3F0000}"/>
    <cellStyle name="Standard 4 10 2 3 2 4" xfId="16421" xr:uid="{00000000-0005-0000-0000-00004E3F0000}"/>
    <cellStyle name="Standard 4 10 2 3 2 4 2" xfId="50309" xr:uid="{00000000-0005-0000-0000-00004F3F0000}"/>
    <cellStyle name="Standard 4 10 2 3 2 5" xfId="39013" xr:uid="{00000000-0005-0000-0000-0000503F0000}"/>
    <cellStyle name="Standard 4 10 2 3 2 6" xfId="27717" xr:uid="{00000000-0005-0000-0000-0000513F0000}"/>
    <cellStyle name="Standard 4 10 2 3 3" xfId="4341" xr:uid="{00000000-0005-0000-0000-0000523F0000}"/>
    <cellStyle name="Standard 4 10 2 3 3 2" xfId="7214" xr:uid="{00000000-0005-0000-0000-0000533F0000}"/>
    <cellStyle name="Standard 4 10 2 3 3 2 2" xfId="12863" xr:uid="{00000000-0005-0000-0000-0000543F0000}"/>
    <cellStyle name="Standard 4 10 2 3 3 2 2 2" xfId="24159" xr:uid="{00000000-0005-0000-0000-0000553F0000}"/>
    <cellStyle name="Standard 4 10 2 3 3 2 2 2 2" xfId="58047" xr:uid="{00000000-0005-0000-0000-0000563F0000}"/>
    <cellStyle name="Standard 4 10 2 3 3 2 2 3" xfId="46751" xr:uid="{00000000-0005-0000-0000-0000573F0000}"/>
    <cellStyle name="Standard 4 10 2 3 3 2 2 4" xfId="35455" xr:uid="{00000000-0005-0000-0000-0000583F0000}"/>
    <cellStyle name="Standard 4 10 2 3 3 2 3" xfId="18511" xr:uid="{00000000-0005-0000-0000-0000593F0000}"/>
    <cellStyle name="Standard 4 10 2 3 3 2 3 2" xfId="52399" xr:uid="{00000000-0005-0000-0000-00005A3F0000}"/>
    <cellStyle name="Standard 4 10 2 3 3 2 4" xfId="41103" xr:uid="{00000000-0005-0000-0000-00005B3F0000}"/>
    <cellStyle name="Standard 4 10 2 3 3 2 5" xfId="29807" xr:uid="{00000000-0005-0000-0000-00005C3F0000}"/>
    <cellStyle name="Standard 4 10 2 3 3 3" xfId="10039" xr:uid="{00000000-0005-0000-0000-00005D3F0000}"/>
    <cellStyle name="Standard 4 10 2 3 3 3 2" xfId="21335" xr:uid="{00000000-0005-0000-0000-00005E3F0000}"/>
    <cellStyle name="Standard 4 10 2 3 3 3 2 2" xfId="55223" xr:uid="{00000000-0005-0000-0000-00005F3F0000}"/>
    <cellStyle name="Standard 4 10 2 3 3 3 3" xfId="43927" xr:uid="{00000000-0005-0000-0000-0000603F0000}"/>
    <cellStyle name="Standard 4 10 2 3 3 3 4" xfId="32631" xr:uid="{00000000-0005-0000-0000-0000613F0000}"/>
    <cellStyle name="Standard 4 10 2 3 3 4" xfId="15687" xr:uid="{00000000-0005-0000-0000-0000623F0000}"/>
    <cellStyle name="Standard 4 10 2 3 3 4 2" xfId="49575" xr:uid="{00000000-0005-0000-0000-0000633F0000}"/>
    <cellStyle name="Standard 4 10 2 3 3 5" xfId="38279" xr:uid="{00000000-0005-0000-0000-0000643F0000}"/>
    <cellStyle name="Standard 4 10 2 3 3 6" xfId="26983" xr:uid="{00000000-0005-0000-0000-0000653F0000}"/>
    <cellStyle name="Standard 4 10 2 3 4" xfId="6153" xr:uid="{00000000-0005-0000-0000-0000663F0000}"/>
    <cellStyle name="Standard 4 10 2 3 4 2" xfId="11803" xr:uid="{00000000-0005-0000-0000-0000673F0000}"/>
    <cellStyle name="Standard 4 10 2 3 4 2 2" xfId="23099" xr:uid="{00000000-0005-0000-0000-0000683F0000}"/>
    <cellStyle name="Standard 4 10 2 3 4 2 2 2" xfId="56987" xr:uid="{00000000-0005-0000-0000-0000693F0000}"/>
    <cellStyle name="Standard 4 10 2 3 4 2 3" xfId="45691" xr:uid="{00000000-0005-0000-0000-00006A3F0000}"/>
    <cellStyle name="Standard 4 10 2 3 4 2 4" xfId="34395" xr:uid="{00000000-0005-0000-0000-00006B3F0000}"/>
    <cellStyle name="Standard 4 10 2 3 4 3" xfId="17451" xr:uid="{00000000-0005-0000-0000-00006C3F0000}"/>
    <cellStyle name="Standard 4 10 2 3 4 3 2" xfId="51339" xr:uid="{00000000-0005-0000-0000-00006D3F0000}"/>
    <cellStyle name="Standard 4 10 2 3 4 4" xfId="40043" xr:uid="{00000000-0005-0000-0000-00006E3F0000}"/>
    <cellStyle name="Standard 4 10 2 3 4 5" xfId="28747" xr:uid="{00000000-0005-0000-0000-00006F3F0000}"/>
    <cellStyle name="Standard 4 10 2 3 5" xfId="8979" xr:uid="{00000000-0005-0000-0000-0000703F0000}"/>
    <cellStyle name="Standard 4 10 2 3 5 2" xfId="20275" xr:uid="{00000000-0005-0000-0000-0000713F0000}"/>
    <cellStyle name="Standard 4 10 2 3 5 2 2" xfId="54163" xr:uid="{00000000-0005-0000-0000-0000723F0000}"/>
    <cellStyle name="Standard 4 10 2 3 5 3" xfId="42867" xr:uid="{00000000-0005-0000-0000-0000733F0000}"/>
    <cellStyle name="Standard 4 10 2 3 5 4" xfId="31571" xr:uid="{00000000-0005-0000-0000-0000743F0000}"/>
    <cellStyle name="Standard 4 10 2 3 6" xfId="14627" xr:uid="{00000000-0005-0000-0000-0000753F0000}"/>
    <cellStyle name="Standard 4 10 2 3 6 2" xfId="48515" xr:uid="{00000000-0005-0000-0000-0000763F0000}"/>
    <cellStyle name="Standard 4 10 2 3 7" xfId="37219" xr:uid="{00000000-0005-0000-0000-0000773F0000}"/>
    <cellStyle name="Standard 4 10 2 3 8" xfId="25923" xr:uid="{00000000-0005-0000-0000-0000783F0000}"/>
    <cellStyle name="Standard 4 10 2 4" xfId="3884" xr:uid="{00000000-0005-0000-0000-0000793F0000}"/>
    <cellStyle name="Standard 4 10 2 4 2" xfId="6995" xr:uid="{00000000-0005-0000-0000-00007A3F0000}"/>
    <cellStyle name="Standard 4 10 2 4 2 2" xfId="12644" xr:uid="{00000000-0005-0000-0000-00007B3F0000}"/>
    <cellStyle name="Standard 4 10 2 4 2 2 2" xfId="23940" xr:uid="{00000000-0005-0000-0000-00007C3F0000}"/>
    <cellStyle name="Standard 4 10 2 4 2 2 2 2" xfId="57828" xr:uid="{00000000-0005-0000-0000-00007D3F0000}"/>
    <cellStyle name="Standard 4 10 2 4 2 2 3" xfId="46532" xr:uid="{00000000-0005-0000-0000-00007E3F0000}"/>
    <cellStyle name="Standard 4 10 2 4 2 2 4" xfId="35236" xr:uid="{00000000-0005-0000-0000-00007F3F0000}"/>
    <cellStyle name="Standard 4 10 2 4 2 3" xfId="18292" xr:uid="{00000000-0005-0000-0000-0000803F0000}"/>
    <cellStyle name="Standard 4 10 2 4 2 3 2" xfId="52180" xr:uid="{00000000-0005-0000-0000-0000813F0000}"/>
    <cellStyle name="Standard 4 10 2 4 2 4" xfId="40884" xr:uid="{00000000-0005-0000-0000-0000823F0000}"/>
    <cellStyle name="Standard 4 10 2 4 2 5" xfId="29588" xr:uid="{00000000-0005-0000-0000-0000833F0000}"/>
    <cellStyle name="Standard 4 10 2 4 3" xfId="9820" xr:uid="{00000000-0005-0000-0000-0000843F0000}"/>
    <cellStyle name="Standard 4 10 2 4 3 2" xfId="21116" xr:uid="{00000000-0005-0000-0000-0000853F0000}"/>
    <cellStyle name="Standard 4 10 2 4 3 2 2" xfId="55004" xr:uid="{00000000-0005-0000-0000-0000863F0000}"/>
    <cellStyle name="Standard 4 10 2 4 3 3" xfId="43708" xr:uid="{00000000-0005-0000-0000-0000873F0000}"/>
    <cellStyle name="Standard 4 10 2 4 3 4" xfId="32412" xr:uid="{00000000-0005-0000-0000-0000883F0000}"/>
    <cellStyle name="Standard 4 10 2 4 4" xfId="15468" xr:uid="{00000000-0005-0000-0000-0000893F0000}"/>
    <cellStyle name="Standard 4 10 2 4 4 2" xfId="49356" xr:uid="{00000000-0005-0000-0000-00008A3F0000}"/>
    <cellStyle name="Standard 4 10 2 4 5" xfId="38060" xr:uid="{00000000-0005-0000-0000-00008B3F0000}"/>
    <cellStyle name="Standard 4 10 2 4 6" xfId="26764" xr:uid="{00000000-0005-0000-0000-00008C3F0000}"/>
    <cellStyle name="Standard 4 10 2 5" xfId="4942" xr:uid="{00000000-0005-0000-0000-00008D3F0000}"/>
    <cellStyle name="Standard 4 10 2 5 2" xfId="7768" xr:uid="{00000000-0005-0000-0000-00008E3F0000}"/>
    <cellStyle name="Standard 4 10 2 5 2 2" xfId="13417" xr:uid="{00000000-0005-0000-0000-00008F3F0000}"/>
    <cellStyle name="Standard 4 10 2 5 2 2 2" xfId="24713" xr:uid="{00000000-0005-0000-0000-0000903F0000}"/>
    <cellStyle name="Standard 4 10 2 5 2 2 2 2" xfId="58601" xr:uid="{00000000-0005-0000-0000-0000913F0000}"/>
    <cellStyle name="Standard 4 10 2 5 2 2 3" xfId="47305" xr:uid="{00000000-0005-0000-0000-0000923F0000}"/>
    <cellStyle name="Standard 4 10 2 5 2 2 4" xfId="36009" xr:uid="{00000000-0005-0000-0000-0000933F0000}"/>
    <cellStyle name="Standard 4 10 2 5 2 3" xfId="19065" xr:uid="{00000000-0005-0000-0000-0000943F0000}"/>
    <cellStyle name="Standard 4 10 2 5 2 3 2" xfId="52953" xr:uid="{00000000-0005-0000-0000-0000953F0000}"/>
    <cellStyle name="Standard 4 10 2 5 2 4" xfId="41657" xr:uid="{00000000-0005-0000-0000-0000963F0000}"/>
    <cellStyle name="Standard 4 10 2 5 2 5" xfId="30361" xr:uid="{00000000-0005-0000-0000-0000973F0000}"/>
    <cellStyle name="Standard 4 10 2 5 3" xfId="10593" xr:uid="{00000000-0005-0000-0000-0000983F0000}"/>
    <cellStyle name="Standard 4 10 2 5 3 2" xfId="21889" xr:uid="{00000000-0005-0000-0000-0000993F0000}"/>
    <cellStyle name="Standard 4 10 2 5 3 2 2" xfId="55777" xr:uid="{00000000-0005-0000-0000-00009A3F0000}"/>
    <cellStyle name="Standard 4 10 2 5 3 3" xfId="44481" xr:uid="{00000000-0005-0000-0000-00009B3F0000}"/>
    <cellStyle name="Standard 4 10 2 5 3 4" xfId="33185" xr:uid="{00000000-0005-0000-0000-00009C3F0000}"/>
    <cellStyle name="Standard 4 10 2 5 4" xfId="16241" xr:uid="{00000000-0005-0000-0000-00009D3F0000}"/>
    <cellStyle name="Standard 4 10 2 5 4 2" xfId="50129" xr:uid="{00000000-0005-0000-0000-00009E3F0000}"/>
    <cellStyle name="Standard 4 10 2 5 5" xfId="38833" xr:uid="{00000000-0005-0000-0000-00009F3F0000}"/>
    <cellStyle name="Standard 4 10 2 5 6" xfId="27537" xr:uid="{00000000-0005-0000-0000-0000A03F0000}"/>
    <cellStyle name="Standard 4 10 2 6" xfId="3591" xr:uid="{00000000-0005-0000-0000-0000A13F0000}"/>
    <cellStyle name="Standard 4 10 2 6 2" xfId="6704" xr:uid="{00000000-0005-0000-0000-0000A23F0000}"/>
    <cellStyle name="Standard 4 10 2 6 2 2" xfId="12353" xr:uid="{00000000-0005-0000-0000-0000A33F0000}"/>
    <cellStyle name="Standard 4 10 2 6 2 2 2" xfId="23649" xr:uid="{00000000-0005-0000-0000-0000A43F0000}"/>
    <cellStyle name="Standard 4 10 2 6 2 2 2 2" xfId="57537" xr:uid="{00000000-0005-0000-0000-0000A53F0000}"/>
    <cellStyle name="Standard 4 10 2 6 2 2 3" xfId="46241" xr:uid="{00000000-0005-0000-0000-0000A63F0000}"/>
    <cellStyle name="Standard 4 10 2 6 2 2 4" xfId="34945" xr:uid="{00000000-0005-0000-0000-0000A73F0000}"/>
    <cellStyle name="Standard 4 10 2 6 2 3" xfId="18001" xr:uid="{00000000-0005-0000-0000-0000A83F0000}"/>
    <cellStyle name="Standard 4 10 2 6 2 3 2" xfId="51889" xr:uid="{00000000-0005-0000-0000-0000A93F0000}"/>
    <cellStyle name="Standard 4 10 2 6 2 4" xfId="40593" xr:uid="{00000000-0005-0000-0000-0000AA3F0000}"/>
    <cellStyle name="Standard 4 10 2 6 2 5" xfId="29297" xr:uid="{00000000-0005-0000-0000-0000AB3F0000}"/>
    <cellStyle name="Standard 4 10 2 6 3" xfId="9529" xr:uid="{00000000-0005-0000-0000-0000AC3F0000}"/>
    <cellStyle name="Standard 4 10 2 6 3 2" xfId="20825" xr:uid="{00000000-0005-0000-0000-0000AD3F0000}"/>
    <cellStyle name="Standard 4 10 2 6 3 2 2" xfId="54713" xr:uid="{00000000-0005-0000-0000-0000AE3F0000}"/>
    <cellStyle name="Standard 4 10 2 6 3 3" xfId="43417" xr:uid="{00000000-0005-0000-0000-0000AF3F0000}"/>
    <cellStyle name="Standard 4 10 2 6 3 4" xfId="32121" xr:uid="{00000000-0005-0000-0000-0000B03F0000}"/>
    <cellStyle name="Standard 4 10 2 6 4" xfId="15177" xr:uid="{00000000-0005-0000-0000-0000B13F0000}"/>
    <cellStyle name="Standard 4 10 2 6 4 2" xfId="49065" xr:uid="{00000000-0005-0000-0000-0000B23F0000}"/>
    <cellStyle name="Standard 4 10 2 6 5" xfId="37769" xr:uid="{00000000-0005-0000-0000-0000B33F0000}"/>
    <cellStyle name="Standard 4 10 2 6 6" xfId="26473" xr:uid="{00000000-0005-0000-0000-0000B43F0000}"/>
    <cellStyle name="Standard 4 10 2 7" xfId="5653" xr:uid="{00000000-0005-0000-0000-0000B53F0000}"/>
    <cellStyle name="Standard 4 10 2 7 2" xfId="11303" xr:uid="{00000000-0005-0000-0000-0000B63F0000}"/>
    <cellStyle name="Standard 4 10 2 7 2 2" xfId="22599" xr:uid="{00000000-0005-0000-0000-0000B73F0000}"/>
    <cellStyle name="Standard 4 10 2 7 2 2 2" xfId="56487" xr:uid="{00000000-0005-0000-0000-0000B83F0000}"/>
    <cellStyle name="Standard 4 10 2 7 2 3" xfId="45191" xr:uid="{00000000-0005-0000-0000-0000B93F0000}"/>
    <cellStyle name="Standard 4 10 2 7 2 4" xfId="33895" xr:uid="{00000000-0005-0000-0000-0000BA3F0000}"/>
    <cellStyle name="Standard 4 10 2 7 3" xfId="16951" xr:uid="{00000000-0005-0000-0000-0000BB3F0000}"/>
    <cellStyle name="Standard 4 10 2 7 3 2" xfId="50839" xr:uid="{00000000-0005-0000-0000-0000BC3F0000}"/>
    <cellStyle name="Standard 4 10 2 7 4" xfId="39543" xr:uid="{00000000-0005-0000-0000-0000BD3F0000}"/>
    <cellStyle name="Standard 4 10 2 7 5" xfId="28247" xr:uid="{00000000-0005-0000-0000-0000BE3F0000}"/>
    <cellStyle name="Standard 4 10 2 8" xfId="8479" xr:uid="{00000000-0005-0000-0000-0000BF3F0000}"/>
    <cellStyle name="Standard 4 10 2 8 2" xfId="19775" xr:uid="{00000000-0005-0000-0000-0000C03F0000}"/>
    <cellStyle name="Standard 4 10 2 8 2 2" xfId="53663" xr:uid="{00000000-0005-0000-0000-0000C13F0000}"/>
    <cellStyle name="Standard 4 10 2 8 3" xfId="42367" xr:uid="{00000000-0005-0000-0000-0000C23F0000}"/>
    <cellStyle name="Standard 4 10 2 8 4" xfId="31071" xr:uid="{00000000-0005-0000-0000-0000C33F0000}"/>
    <cellStyle name="Standard 4 10 2 9" xfId="14127" xr:uid="{00000000-0005-0000-0000-0000C43F0000}"/>
    <cellStyle name="Standard 4 10 2 9 2" xfId="48015" xr:uid="{00000000-0005-0000-0000-0000C53F0000}"/>
    <cellStyle name="Standard 4 10 3" xfId="2638" xr:uid="{00000000-0005-0000-0000-0000C63F0000}"/>
    <cellStyle name="Standard 4 10 3 2" xfId="3140" xr:uid="{00000000-0005-0000-0000-0000C73F0000}"/>
    <cellStyle name="Standard 4 10 3 2 2" xfId="5124" xr:uid="{00000000-0005-0000-0000-0000C83F0000}"/>
    <cellStyle name="Standard 4 10 3 2 2 2" xfId="7950" xr:uid="{00000000-0005-0000-0000-0000C93F0000}"/>
    <cellStyle name="Standard 4 10 3 2 2 2 2" xfId="13599" xr:uid="{00000000-0005-0000-0000-0000CA3F0000}"/>
    <cellStyle name="Standard 4 10 3 2 2 2 2 2" xfId="24895" xr:uid="{00000000-0005-0000-0000-0000CB3F0000}"/>
    <cellStyle name="Standard 4 10 3 2 2 2 2 2 2" xfId="58783" xr:uid="{00000000-0005-0000-0000-0000CC3F0000}"/>
    <cellStyle name="Standard 4 10 3 2 2 2 2 3" xfId="47487" xr:uid="{00000000-0005-0000-0000-0000CD3F0000}"/>
    <cellStyle name="Standard 4 10 3 2 2 2 2 4" xfId="36191" xr:uid="{00000000-0005-0000-0000-0000CE3F0000}"/>
    <cellStyle name="Standard 4 10 3 2 2 2 3" xfId="19247" xr:uid="{00000000-0005-0000-0000-0000CF3F0000}"/>
    <cellStyle name="Standard 4 10 3 2 2 2 3 2" xfId="53135" xr:uid="{00000000-0005-0000-0000-0000D03F0000}"/>
    <cellStyle name="Standard 4 10 3 2 2 2 4" xfId="41839" xr:uid="{00000000-0005-0000-0000-0000D13F0000}"/>
    <cellStyle name="Standard 4 10 3 2 2 2 5" xfId="30543" xr:uid="{00000000-0005-0000-0000-0000D23F0000}"/>
    <cellStyle name="Standard 4 10 3 2 2 3" xfId="10775" xr:uid="{00000000-0005-0000-0000-0000D33F0000}"/>
    <cellStyle name="Standard 4 10 3 2 2 3 2" xfId="22071" xr:uid="{00000000-0005-0000-0000-0000D43F0000}"/>
    <cellStyle name="Standard 4 10 3 2 2 3 2 2" xfId="55959" xr:uid="{00000000-0005-0000-0000-0000D53F0000}"/>
    <cellStyle name="Standard 4 10 3 2 2 3 3" xfId="44663" xr:uid="{00000000-0005-0000-0000-0000D63F0000}"/>
    <cellStyle name="Standard 4 10 3 2 2 3 4" xfId="33367" xr:uid="{00000000-0005-0000-0000-0000D73F0000}"/>
    <cellStyle name="Standard 4 10 3 2 2 4" xfId="16423" xr:uid="{00000000-0005-0000-0000-0000D83F0000}"/>
    <cellStyle name="Standard 4 10 3 2 2 4 2" xfId="50311" xr:uid="{00000000-0005-0000-0000-0000D93F0000}"/>
    <cellStyle name="Standard 4 10 3 2 2 5" xfId="39015" xr:uid="{00000000-0005-0000-0000-0000DA3F0000}"/>
    <cellStyle name="Standard 4 10 3 2 2 6" xfId="27719" xr:uid="{00000000-0005-0000-0000-0000DB3F0000}"/>
    <cellStyle name="Standard 4 10 3 2 3" xfId="6268" xr:uid="{00000000-0005-0000-0000-0000DC3F0000}"/>
    <cellStyle name="Standard 4 10 3 2 3 2" xfId="11918" xr:uid="{00000000-0005-0000-0000-0000DD3F0000}"/>
    <cellStyle name="Standard 4 10 3 2 3 2 2" xfId="23214" xr:uid="{00000000-0005-0000-0000-0000DE3F0000}"/>
    <cellStyle name="Standard 4 10 3 2 3 2 2 2" xfId="57102" xr:uid="{00000000-0005-0000-0000-0000DF3F0000}"/>
    <cellStyle name="Standard 4 10 3 2 3 2 3" xfId="45806" xr:uid="{00000000-0005-0000-0000-0000E03F0000}"/>
    <cellStyle name="Standard 4 10 3 2 3 2 4" xfId="34510" xr:uid="{00000000-0005-0000-0000-0000E13F0000}"/>
    <cellStyle name="Standard 4 10 3 2 3 3" xfId="17566" xr:uid="{00000000-0005-0000-0000-0000E23F0000}"/>
    <cellStyle name="Standard 4 10 3 2 3 3 2" xfId="51454" xr:uid="{00000000-0005-0000-0000-0000E33F0000}"/>
    <cellStyle name="Standard 4 10 3 2 3 4" xfId="40158" xr:uid="{00000000-0005-0000-0000-0000E43F0000}"/>
    <cellStyle name="Standard 4 10 3 2 3 5" xfId="28862" xr:uid="{00000000-0005-0000-0000-0000E53F0000}"/>
    <cellStyle name="Standard 4 10 3 2 4" xfId="9094" xr:uid="{00000000-0005-0000-0000-0000E63F0000}"/>
    <cellStyle name="Standard 4 10 3 2 4 2" xfId="20390" xr:uid="{00000000-0005-0000-0000-0000E73F0000}"/>
    <cellStyle name="Standard 4 10 3 2 4 2 2" xfId="54278" xr:uid="{00000000-0005-0000-0000-0000E83F0000}"/>
    <cellStyle name="Standard 4 10 3 2 4 3" xfId="42982" xr:uid="{00000000-0005-0000-0000-0000E93F0000}"/>
    <cellStyle name="Standard 4 10 3 2 4 4" xfId="31686" xr:uid="{00000000-0005-0000-0000-0000EA3F0000}"/>
    <cellStyle name="Standard 4 10 3 2 5" xfId="14742" xr:uid="{00000000-0005-0000-0000-0000EB3F0000}"/>
    <cellStyle name="Standard 4 10 3 2 5 2" xfId="48630" xr:uid="{00000000-0005-0000-0000-0000EC3F0000}"/>
    <cellStyle name="Standard 4 10 3 2 6" xfId="37334" xr:uid="{00000000-0005-0000-0000-0000ED3F0000}"/>
    <cellStyle name="Standard 4 10 3 2 7" xfId="26038" xr:uid="{00000000-0005-0000-0000-0000EE3F0000}"/>
    <cellStyle name="Standard 4 10 3 3" xfId="4343" xr:uid="{00000000-0005-0000-0000-0000EF3F0000}"/>
    <cellStyle name="Standard 4 10 3 3 2" xfId="7216" xr:uid="{00000000-0005-0000-0000-0000F03F0000}"/>
    <cellStyle name="Standard 4 10 3 3 2 2" xfId="12865" xr:uid="{00000000-0005-0000-0000-0000F13F0000}"/>
    <cellStyle name="Standard 4 10 3 3 2 2 2" xfId="24161" xr:uid="{00000000-0005-0000-0000-0000F23F0000}"/>
    <cellStyle name="Standard 4 10 3 3 2 2 2 2" xfId="58049" xr:uid="{00000000-0005-0000-0000-0000F33F0000}"/>
    <cellStyle name="Standard 4 10 3 3 2 2 3" xfId="46753" xr:uid="{00000000-0005-0000-0000-0000F43F0000}"/>
    <cellStyle name="Standard 4 10 3 3 2 2 4" xfId="35457" xr:uid="{00000000-0005-0000-0000-0000F53F0000}"/>
    <cellStyle name="Standard 4 10 3 3 2 3" xfId="18513" xr:uid="{00000000-0005-0000-0000-0000F63F0000}"/>
    <cellStyle name="Standard 4 10 3 3 2 3 2" xfId="52401" xr:uid="{00000000-0005-0000-0000-0000F73F0000}"/>
    <cellStyle name="Standard 4 10 3 3 2 4" xfId="41105" xr:uid="{00000000-0005-0000-0000-0000F83F0000}"/>
    <cellStyle name="Standard 4 10 3 3 2 5" xfId="29809" xr:uid="{00000000-0005-0000-0000-0000F93F0000}"/>
    <cellStyle name="Standard 4 10 3 3 3" xfId="10041" xr:uid="{00000000-0005-0000-0000-0000FA3F0000}"/>
    <cellStyle name="Standard 4 10 3 3 3 2" xfId="21337" xr:uid="{00000000-0005-0000-0000-0000FB3F0000}"/>
    <cellStyle name="Standard 4 10 3 3 3 2 2" xfId="55225" xr:uid="{00000000-0005-0000-0000-0000FC3F0000}"/>
    <cellStyle name="Standard 4 10 3 3 3 3" xfId="43929" xr:uid="{00000000-0005-0000-0000-0000FD3F0000}"/>
    <cellStyle name="Standard 4 10 3 3 3 4" xfId="32633" xr:uid="{00000000-0005-0000-0000-0000FE3F0000}"/>
    <cellStyle name="Standard 4 10 3 3 4" xfId="15689" xr:uid="{00000000-0005-0000-0000-0000FF3F0000}"/>
    <cellStyle name="Standard 4 10 3 3 4 2" xfId="49577" xr:uid="{00000000-0005-0000-0000-000000400000}"/>
    <cellStyle name="Standard 4 10 3 3 5" xfId="38281" xr:uid="{00000000-0005-0000-0000-000001400000}"/>
    <cellStyle name="Standard 4 10 3 3 6" xfId="26985" xr:uid="{00000000-0005-0000-0000-000002400000}"/>
    <cellStyle name="Standard 4 10 3 4" xfId="5768" xr:uid="{00000000-0005-0000-0000-000003400000}"/>
    <cellStyle name="Standard 4 10 3 4 2" xfId="11418" xr:uid="{00000000-0005-0000-0000-000004400000}"/>
    <cellStyle name="Standard 4 10 3 4 2 2" xfId="22714" xr:uid="{00000000-0005-0000-0000-000005400000}"/>
    <cellStyle name="Standard 4 10 3 4 2 2 2" xfId="56602" xr:uid="{00000000-0005-0000-0000-000006400000}"/>
    <cellStyle name="Standard 4 10 3 4 2 3" xfId="45306" xr:uid="{00000000-0005-0000-0000-000007400000}"/>
    <cellStyle name="Standard 4 10 3 4 2 4" xfId="34010" xr:uid="{00000000-0005-0000-0000-000008400000}"/>
    <cellStyle name="Standard 4 10 3 4 3" xfId="17066" xr:uid="{00000000-0005-0000-0000-000009400000}"/>
    <cellStyle name="Standard 4 10 3 4 3 2" xfId="50954" xr:uid="{00000000-0005-0000-0000-00000A400000}"/>
    <cellStyle name="Standard 4 10 3 4 4" xfId="39658" xr:uid="{00000000-0005-0000-0000-00000B400000}"/>
    <cellStyle name="Standard 4 10 3 4 5" xfId="28362" xr:uid="{00000000-0005-0000-0000-00000C400000}"/>
    <cellStyle name="Standard 4 10 3 5" xfId="8594" xr:uid="{00000000-0005-0000-0000-00000D400000}"/>
    <cellStyle name="Standard 4 10 3 5 2" xfId="19890" xr:uid="{00000000-0005-0000-0000-00000E400000}"/>
    <cellStyle name="Standard 4 10 3 5 2 2" xfId="53778" xr:uid="{00000000-0005-0000-0000-00000F400000}"/>
    <cellStyle name="Standard 4 10 3 5 3" xfId="42482" xr:uid="{00000000-0005-0000-0000-000010400000}"/>
    <cellStyle name="Standard 4 10 3 5 4" xfId="31186" xr:uid="{00000000-0005-0000-0000-000011400000}"/>
    <cellStyle name="Standard 4 10 3 6" xfId="14242" xr:uid="{00000000-0005-0000-0000-000012400000}"/>
    <cellStyle name="Standard 4 10 3 6 2" xfId="48130" xr:uid="{00000000-0005-0000-0000-000013400000}"/>
    <cellStyle name="Standard 4 10 3 7" xfId="36834" xr:uid="{00000000-0005-0000-0000-000014400000}"/>
    <cellStyle name="Standard 4 10 3 8" xfId="25538" xr:uid="{00000000-0005-0000-0000-000015400000}"/>
    <cellStyle name="Standard 4 10 4" xfId="2892" xr:uid="{00000000-0005-0000-0000-000016400000}"/>
    <cellStyle name="Standard 4 10 4 2" xfId="5121" xr:uid="{00000000-0005-0000-0000-000017400000}"/>
    <cellStyle name="Standard 4 10 4 2 2" xfId="7947" xr:uid="{00000000-0005-0000-0000-000018400000}"/>
    <cellStyle name="Standard 4 10 4 2 2 2" xfId="13596" xr:uid="{00000000-0005-0000-0000-000019400000}"/>
    <cellStyle name="Standard 4 10 4 2 2 2 2" xfId="24892" xr:uid="{00000000-0005-0000-0000-00001A400000}"/>
    <cellStyle name="Standard 4 10 4 2 2 2 2 2" xfId="58780" xr:uid="{00000000-0005-0000-0000-00001B400000}"/>
    <cellStyle name="Standard 4 10 4 2 2 2 3" xfId="47484" xr:uid="{00000000-0005-0000-0000-00001C400000}"/>
    <cellStyle name="Standard 4 10 4 2 2 2 4" xfId="36188" xr:uid="{00000000-0005-0000-0000-00001D400000}"/>
    <cellStyle name="Standard 4 10 4 2 2 3" xfId="19244" xr:uid="{00000000-0005-0000-0000-00001E400000}"/>
    <cellStyle name="Standard 4 10 4 2 2 3 2" xfId="53132" xr:uid="{00000000-0005-0000-0000-00001F400000}"/>
    <cellStyle name="Standard 4 10 4 2 2 4" xfId="41836" xr:uid="{00000000-0005-0000-0000-000020400000}"/>
    <cellStyle name="Standard 4 10 4 2 2 5" xfId="30540" xr:uid="{00000000-0005-0000-0000-000021400000}"/>
    <cellStyle name="Standard 4 10 4 2 3" xfId="10772" xr:uid="{00000000-0005-0000-0000-000022400000}"/>
    <cellStyle name="Standard 4 10 4 2 3 2" xfId="22068" xr:uid="{00000000-0005-0000-0000-000023400000}"/>
    <cellStyle name="Standard 4 10 4 2 3 2 2" xfId="55956" xr:uid="{00000000-0005-0000-0000-000024400000}"/>
    <cellStyle name="Standard 4 10 4 2 3 3" xfId="44660" xr:uid="{00000000-0005-0000-0000-000025400000}"/>
    <cellStyle name="Standard 4 10 4 2 3 4" xfId="33364" xr:uid="{00000000-0005-0000-0000-000026400000}"/>
    <cellStyle name="Standard 4 10 4 2 4" xfId="16420" xr:uid="{00000000-0005-0000-0000-000027400000}"/>
    <cellStyle name="Standard 4 10 4 2 4 2" xfId="50308" xr:uid="{00000000-0005-0000-0000-000028400000}"/>
    <cellStyle name="Standard 4 10 4 2 5" xfId="39012" xr:uid="{00000000-0005-0000-0000-000029400000}"/>
    <cellStyle name="Standard 4 10 4 2 6" xfId="27716" xr:uid="{00000000-0005-0000-0000-00002A400000}"/>
    <cellStyle name="Standard 4 10 4 3" xfId="4340" xr:uid="{00000000-0005-0000-0000-00002B400000}"/>
    <cellStyle name="Standard 4 10 4 3 2" xfId="7213" xr:uid="{00000000-0005-0000-0000-00002C400000}"/>
    <cellStyle name="Standard 4 10 4 3 2 2" xfId="12862" xr:uid="{00000000-0005-0000-0000-00002D400000}"/>
    <cellStyle name="Standard 4 10 4 3 2 2 2" xfId="24158" xr:uid="{00000000-0005-0000-0000-00002E400000}"/>
    <cellStyle name="Standard 4 10 4 3 2 2 2 2" xfId="58046" xr:uid="{00000000-0005-0000-0000-00002F400000}"/>
    <cellStyle name="Standard 4 10 4 3 2 2 3" xfId="46750" xr:uid="{00000000-0005-0000-0000-000030400000}"/>
    <cellStyle name="Standard 4 10 4 3 2 2 4" xfId="35454" xr:uid="{00000000-0005-0000-0000-000031400000}"/>
    <cellStyle name="Standard 4 10 4 3 2 3" xfId="18510" xr:uid="{00000000-0005-0000-0000-000032400000}"/>
    <cellStyle name="Standard 4 10 4 3 2 3 2" xfId="52398" xr:uid="{00000000-0005-0000-0000-000033400000}"/>
    <cellStyle name="Standard 4 10 4 3 2 4" xfId="41102" xr:uid="{00000000-0005-0000-0000-000034400000}"/>
    <cellStyle name="Standard 4 10 4 3 2 5" xfId="29806" xr:uid="{00000000-0005-0000-0000-000035400000}"/>
    <cellStyle name="Standard 4 10 4 3 3" xfId="10038" xr:uid="{00000000-0005-0000-0000-000036400000}"/>
    <cellStyle name="Standard 4 10 4 3 3 2" xfId="21334" xr:uid="{00000000-0005-0000-0000-000037400000}"/>
    <cellStyle name="Standard 4 10 4 3 3 2 2" xfId="55222" xr:uid="{00000000-0005-0000-0000-000038400000}"/>
    <cellStyle name="Standard 4 10 4 3 3 3" xfId="43926" xr:uid="{00000000-0005-0000-0000-000039400000}"/>
    <cellStyle name="Standard 4 10 4 3 3 4" xfId="32630" xr:uid="{00000000-0005-0000-0000-00003A400000}"/>
    <cellStyle name="Standard 4 10 4 3 4" xfId="15686" xr:uid="{00000000-0005-0000-0000-00003B400000}"/>
    <cellStyle name="Standard 4 10 4 3 4 2" xfId="49574" xr:uid="{00000000-0005-0000-0000-00003C400000}"/>
    <cellStyle name="Standard 4 10 4 3 5" xfId="38278" xr:uid="{00000000-0005-0000-0000-00003D400000}"/>
    <cellStyle name="Standard 4 10 4 3 6" xfId="26982" xr:uid="{00000000-0005-0000-0000-00003E400000}"/>
    <cellStyle name="Standard 4 10 4 4" xfId="6020" xr:uid="{00000000-0005-0000-0000-00003F400000}"/>
    <cellStyle name="Standard 4 10 4 4 2" xfId="11670" xr:uid="{00000000-0005-0000-0000-000040400000}"/>
    <cellStyle name="Standard 4 10 4 4 2 2" xfId="22966" xr:uid="{00000000-0005-0000-0000-000041400000}"/>
    <cellStyle name="Standard 4 10 4 4 2 2 2" xfId="56854" xr:uid="{00000000-0005-0000-0000-000042400000}"/>
    <cellStyle name="Standard 4 10 4 4 2 3" xfId="45558" xr:uid="{00000000-0005-0000-0000-000043400000}"/>
    <cellStyle name="Standard 4 10 4 4 2 4" xfId="34262" xr:uid="{00000000-0005-0000-0000-000044400000}"/>
    <cellStyle name="Standard 4 10 4 4 3" xfId="17318" xr:uid="{00000000-0005-0000-0000-000045400000}"/>
    <cellStyle name="Standard 4 10 4 4 3 2" xfId="51206" xr:uid="{00000000-0005-0000-0000-000046400000}"/>
    <cellStyle name="Standard 4 10 4 4 4" xfId="39910" xr:uid="{00000000-0005-0000-0000-000047400000}"/>
    <cellStyle name="Standard 4 10 4 4 5" xfId="28614" xr:uid="{00000000-0005-0000-0000-000048400000}"/>
    <cellStyle name="Standard 4 10 4 5" xfId="8846" xr:uid="{00000000-0005-0000-0000-000049400000}"/>
    <cellStyle name="Standard 4 10 4 5 2" xfId="20142" xr:uid="{00000000-0005-0000-0000-00004A400000}"/>
    <cellStyle name="Standard 4 10 4 5 2 2" xfId="54030" xr:uid="{00000000-0005-0000-0000-00004B400000}"/>
    <cellStyle name="Standard 4 10 4 5 3" xfId="42734" xr:uid="{00000000-0005-0000-0000-00004C400000}"/>
    <cellStyle name="Standard 4 10 4 5 4" xfId="31438" xr:uid="{00000000-0005-0000-0000-00004D400000}"/>
    <cellStyle name="Standard 4 10 4 6" xfId="14494" xr:uid="{00000000-0005-0000-0000-00004E400000}"/>
    <cellStyle name="Standard 4 10 4 6 2" xfId="48382" xr:uid="{00000000-0005-0000-0000-00004F400000}"/>
    <cellStyle name="Standard 4 10 4 7" xfId="37086" xr:uid="{00000000-0005-0000-0000-000050400000}"/>
    <cellStyle name="Standard 4 10 4 8" xfId="25790" xr:uid="{00000000-0005-0000-0000-000051400000}"/>
    <cellStyle name="Standard 4 10 5" xfId="3774" xr:uid="{00000000-0005-0000-0000-000052400000}"/>
    <cellStyle name="Standard 4 10 5 2" xfId="6885" xr:uid="{00000000-0005-0000-0000-000053400000}"/>
    <cellStyle name="Standard 4 10 5 2 2" xfId="12534" xr:uid="{00000000-0005-0000-0000-000054400000}"/>
    <cellStyle name="Standard 4 10 5 2 2 2" xfId="23830" xr:uid="{00000000-0005-0000-0000-000055400000}"/>
    <cellStyle name="Standard 4 10 5 2 2 2 2" xfId="57718" xr:uid="{00000000-0005-0000-0000-000056400000}"/>
    <cellStyle name="Standard 4 10 5 2 2 3" xfId="46422" xr:uid="{00000000-0005-0000-0000-000057400000}"/>
    <cellStyle name="Standard 4 10 5 2 2 4" xfId="35126" xr:uid="{00000000-0005-0000-0000-000058400000}"/>
    <cellStyle name="Standard 4 10 5 2 3" xfId="18182" xr:uid="{00000000-0005-0000-0000-000059400000}"/>
    <cellStyle name="Standard 4 10 5 2 3 2" xfId="52070" xr:uid="{00000000-0005-0000-0000-00005A400000}"/>
    <cellStyle name="Standard 4 10 5 2 4" xfId="40774" xr:uid="{00000000-0005-0000-0000-00005B400000}"/>
    <cellStyle name="Standard 4 10 5 2 5" xfId="29478" xr:uid="{00000000-0005-0000-0000-00005C400000}"/>
    <cellStyle name="Standard 4 10 5 3" xfId="9710" xr:uid="{00000000-0005-0000-0000-00005D400000}"/>
    <cellStyle name="Standard 4 10 5 3 2" xfId="21006" xr:uid="{00000000-0005-0000-0000-00005E400000}"/>
    <cellStyle name="Standard 4 10 5 3 2 2" xfId="54894" xr:uid="{00000000-0005-0000-0000-00005F400000}"/>
    <cellStyle name="Standard 4 10 5 3 3" xfId="43598" xr:uid="{00000000-0005-0000-0000-000060400000}"/>
    <cellStyle name="Standard 4 10 5 3 4" xfId="32302" xr:uid="{00000000-0005-0000-0000-000061400000}"/>
    <cellStyle name="Standard 4 10 5 4" xfId="15358" xr:uid="{00000000-0005-0000-0000-000062400000}"/>
    <cellStyle name="Standard 4 10 5 4 2" xfId="49246" xr:uid="{00000000-0005-0000-0000-000063400000}"/>
    <cellStyle name="Standard 4 10 5 5" xfId="37950" xr:uid="{00000000-0005-0000-0000-000064400000}"/>
    <cellStyle name="Standard 4 10 5 6" xfId="26654" xr:uid="{00000000-0005-0000-0000-000065400000}"/>
    <cellStyle name="Standard 4 10 6" xfId="4832" xr:uid="{00000000-0005-0000-0000-000066400000}"/>
    <cellStyle name="Standard 4 10 6 2" xfId="7658" xr:uid="{00000000-0005-0000-0000-000067400000}"/>
    <cellStyle name="Standard 4 10 6 2 2" xfId="13307" xr:uid="{00000000-0005-0000-0000-000068400000}"/>
    <cellStyle name="Standard 4 10 6 2 2 2" xfId="24603" xr:uid="{00000000-0005-0000-0000-000069400000}"/>
    <cellStyle name="Standard 4 10 6 2 2 2 2" xfId="58491" xr:uid="{00000000-0005-0000-0000-00006A400000}"/>
    <cellStyle name="Standard 4 10 6 2 2 3" xfId="47195" xr:uid="{00000000-0005-0000-0000-00006B400000}"/>
    <cellStyle name="Standard 4 10 6 2 2 4" xfId="35899" xr:uid="{00000000-0005-0000-0000-00006C400000}"/>
    <cellStyle name="Standard 4 10 6 2 3" xfId="18955" xr:uid="{00000000-0005-0000-0000-00006D400000}"/>
    <cellStyle name="Standard 4 10 6 2 3 2" xfId="52843" xr:uid="{00000000-0005-0000-0000-00006E400000}"/>
    <cellStyle name="Standard 4 10 6 2 4" xfId="41547" xr:uid="{00000000-0005-0000-0000-00006F400000}"/>
    <cellStyle name="Standard 4 10 6 2 5" xfId="30251" xr:uid="{00000000-0005-0000-0000-000070400000}"/>
    <cellStyle name="Standard 4 10 6 3" xfId="10483" xr:uid="{00000000-0005-0000-0000-000071400000}"/>
    <cellStyle name="Standard 4 10 6 3 2" xfId="21779" xr:uid="{00000000-0005-0000-0000-000072400000}"/>
    <cellStyle name="Standard 4 10 6 3 2 2" xfId="55667" xr:uid="{00000000-0005-0000-0000-000073400000}"/>
    <cellStyle name="Standard 4 10 6 3 3" xfId="44371" xr:uid="{00000000-0005-0000-0000-000074400000}"/>
    <cellStyle name="Standard 4 10 6 3 4" xfId="33075" xr:uid="{00000000-0005-0000-0000-000075400000}"/>
    <cellStyle name="Standard 4 10 6 4" xfId="16131" xr:uid="{00000000-0005-0000-0000-000076400000}"/>
    <cellStyle name="Standard 4 10 6 4 2" xfId="50019" xr:uid="{00000000-0005-0000-0000-000077400000}"/>
    <cellStyle name="Standard 4 10 6 5" xfId="38723" xr:uid="{00000000-0005-0000-0000-000078400000}"/>
    <cellStyle name="Standard 4 10 6 6" xfId="27427" xr:uid="{00000000-0005-0000-0000-000079400000}"/>
    <cellStyle name="Standard 4 10 7" xfId="3478" xr:uid="{00000000-0005-0000-0000-00007A400000}"/>
    <cellStyle name="Standard 4 10 7 2" xfId="6592" xr:uid="{00000000-0005-0000-0000-00007B400000}"/>
    <cellStyle name="Standard 4 10 7 2 2" xfId="12241" xr:uid="{00000000-0005-0000-0000-00007C400000}"/>
    <cellStyle name="Standard 4 10 7 2 2 2" xfId="23537" xr:uid="{00000000-0005-0000-0000-00007D400000}"/>
    <cellStyle name="Standard 4 10 7 2 2 2 2" xfId="57425" xr:uid="{00000000-0005-0000-0000-00007E400000}"/>
    <cellStyle name="Standard 4 10 7 2 2 3" xfId="46129" xr:uid="{00000000-0005-0000-0000-00007F400000}"/>
    <cellStyle name="Standard 4 10 7 2 2 4" xfId="34833" xr:uid="{00000000-0005-0000-0000-000080400000}"/>
    <cellStyle name="Standard 4 10 7 2 3" xfId="17889" xr:uid="{00000000-0005-0000-0000-000081400000}"/>
    <cellStyle name="Standard 4 10 7 2 3 2" xfId="51777" xr:uid="{00000000-0005-0000-0000-000082400000}"/>
    <cellStyle name="Standard 4 10 7 2 4" xfId="40481" xr:uid="{00000000-0005-0000-0000-000083400000}"/>
    <cellStyle name="Standard 4 10 7 2 5" xfId="29185" xr:uid="{00000000-0005-0000-0000-000084400000}"/>
    <cellStyle name="Standard 4 10 7 3" xfId="9417" xr:uid="{00000000-0005-0000-0000-000085400000}"/>
    <cellStyle name="Standard 4 10 7 3 2" xfId="20713" xr:uid="{00000000-0005-0000-0000-000086400000}"/>
    <cellStyle name="Standard 4 10 7 3 2 2" xfId="54601" xr:uid="{00000000-0005-0000-0000-000087400000}"/>
    <cellStyle name="Standard 4 10 7 3 3" xfId="43305" xr:uid="{00000000-0005-0000-0000-000088400000}"/>
    <cellStyle name="Standard 4 10 7 3 4" xfId="32009" xr:uid="{00000000-0005-0000-0000-000089400000}"/>
    <cellStyle name="Standard 4 10 7 4" xfId="15065" xr:uid="{00000000-0005-0000-0000-00008A400000}"/>
    <cellStyle name="Standard 4 10 7 4 2" xfId="48953" xr:uid="{00000000-0005-0000-0000-00008B400000}"/>
    <cellStyle name="Standard 4 10 7 5" xfId="37657" xr:uid="{00000000-0005-0000-0000-00008C400000}"/>
    <cellStyle name="Standard 4 10 7 6" xfId="26361" xr:uid="{00000000-0005-0000-0000-00008D400000}"/>
    <cellStyle name="Standard 4 10 8" xfId="5520" xr:uid="{00000000-0005-0000-0000-00008E400000}"/>
    <cellStyle name="Standard 4 10 8 2" xfId="11170" xr:uid="{00000000-0005-0000-0000-00008F400000}"/>
    <cellStyle name="Standard 4 10 8 2 2" xfId="22466" xr:uid="{00000000-0005-0000-0000-000090400000}"/>
    <cellStyle name="Standard 4 10 8 2 2 2" xfId="56354" xr:uid="{00000000-0005-0000-0000-000091400000}"/>
    <cellStyle name="Standard 4 10 8 2 3" xfId="45058" xr:uid="{00000000-0005-0000-0000-000092400000}"/>
    <cellStyle name="Standard 4 10 8 2 4" xfId="33762" xr:uid="{00000000-0005-0000-0000-000093400000}"/>
    <cellStyle name="Standard 4 10 8 3" xfId="16818" xr:uid="{00000000-0005-0000-0000-000094400000}"/>
    <cellStyle name="Standard 4 10 8 3 2" xfId="50706" xr:uid="{00000000-0005-0000-0000-000095400000}"/>
    <cellStyle name="Standard 4 10 8 4" xfId="39410" xr:uid="{00000000-0005-0000-0000-000096400000}"/>
    <cellStyle name="Standard 4 10 8 5" xfId="28114" xr:uid="{00000000-0005-0000-0000-000097400000}"/>
    <cellStyle name="Standard 4 10 9" xfId="8346" xr:uid="{00000000-0005-0000-0000-000098400000}"/>
    <cellStyle name="Standard 4 10 9 2" xfId="19642" xr:uid="{00000000-0005-0000-0000-000099400000}"/>
    <cellStyle name="Standard 4 10 9 2 2" xfId="53530" xr:uid="{00000000-0005-0000-0000-00009A400000}"/>
    <cellStyle name="Standard 4 10 9 3" xfId="42234" xr:uid="{00000000-0005-0000-0000-00009B400000}"/>
    <cellStyle name="Standard 4 10 9 4" xfId="30938" xr:uid="{00000000-0005-0000-0000-00009C400000}"/>
    <cellStyle name="Standard 4 11" xfId="668" xr:uid="{00000000-0005-0000-0000-00009D400000}"/>
    <cellStyle name="Standard 4 11 10" xfId="14039" xr:uid="{00000000-0005-0000-0000-00009E400000}"/>
    <cellStyle name="Standard 4 11 10 2" xfId="47927" xr:uid="{00000000-0005-0000-0000-00009F400000}"/>
    <cellStyle name="Standard 4 11 11" xfId="36631" xr:uid="{00000000-0005-0000-0000-0000A0400000}"/>
    <cellStyle name="Standard 4 11 12" xfId="25335" xr:uid="{00000000-0005-0000-0000-0000A1400000}"/>
    <cellStyle name="Standard 4 11 2" xfId="1904" xr:uid="{00000000-0005-0000-0000-0000A2400000}"/>
    <cellStyle name="Standard 4 11 2 10" xfId="36764" xr:uid="{00000000-0005-0000-0000-0000A3400000}"/>
    <cellStyle name="Standard 4 11 2 11" xfId="25468" xr:uid="{00000000-0005-0000-0000-0000A4400000}"/>
    <cellStyle name="Standard 4 11 2 2" xfId="2814" xr:uid="{00000000-0005-0000-0000-0000A5400000}"/>
    <cellStyle name="Standard 4 11 2 2 2" xfId="3316" xr:uid="{00000000-0005-0000-0000-0000A6400000}"/>
    <cellStyle name="Standard 4 11 2 2 2 2" xfId="5127" xr:uid="{00000000-0005-0000-0000-0000A7400000}"/>
    <cellStyle name="Standard 4 11 2 2 2 2 2" xfId="7953" xr:uid="{00000000-0005-0000-0000-0000A8400000}"/>
    <cellStyle name="Standard 4 11 2 2 2 2 2 2" xfId="13602" xr:uid="{00000000-0005-0000-0000-0000A9400000}"/>
    <cellStyle name="Standard 4 11 2 2 2 2 2 2 2" xfId="24898" xr:uid="{00000000-0005-0000-0000-0000AA400000}"/>
    <cellStyle name="Standard 4 11 2 2 2 2 2 2 2 2" xfId="58786" xr:uid="{00000000-0005-0000-0000-0000AB400000}"/>
    <cellStyle name="Standard 4 11 2 2 2 2 2 2 3" xfId="47490" xr:uid="{00000000-0005-0000-0000-0000AC400000}"/>
    <cellStyle name="Standard 4 11 2 2 2 2 2 2 4" xfId="36194" xr:uid="{00000000-0005-0000-0000-0000AD400000}"/>
    <cellStyle name="Standard 4 11 2 2 2 2 2 3" xfId="19250" xr:uid="{00000000-0005-0000-0000-0000AE400000}"/>
    <cellStyle name="Standard 4 11 2 2 2 2 2 3 2" xfId="53138" xr:uid="{00000000-0005-0000-0000-0000AF400000}"/>
    <cellStyle name="Standard 4 11 2 2 2 2 2 4" xfId="41842" xr:uid="{00000000-0005-0000-0000-0000B0400000}"/>
    <cellStyle name="Standard 4 11 2 2 2 2 2 5" xfId="30546" xr:uid="{00000000-0005-0000-0000-0000B1400000}"/>
    <cellStyle name="Standard 4 11 2 2 2 2 3" xfId="10778" xr:uid="{00000000-0005-0000-0000-0000B2400000}"/>
    <cellStyle name="Standard 4 11 2 2 2 2 3 2" xfId="22074" xr:uid="{00000000-0005-0000-0000-0000B3400000}"/>
    <cellStyle name="Standard 4 11 2 2 2 2 3 2 2" xfId="55962" xr:uid="{00000000-0005-0000-0000-0000B4400000}"/>
    <cellStyle name="Standard 4 11 2 2 2 2 3 3" xfId="44666" xr:uid="{00000000-0005-0000-0000-0000B5400000}"/>
    <cellStyle name="Standard 4 11 2 2 2 2 3 4" xfId="33370" xr:uid="{00000000-0005-0000-0000-0000B6400000}"/>
    <cellStyle name="Standard 4 11 2 2 2 2 4" xfId="16426" xr:uid="{00000000-0005-0000-0000-0000B7400000}"/>
    <cellStyle name="Standard 4 11 2 2 2 2 4 2" xfId="50314" xr:uid="{00000000-0005-0000-0000-0000B8400000}"/>
    <cellStyle name="Standard 4 11 2 2 2 2 5" xfId="39018" xr:uid="{00000000-0005-0000-0000-0000B9400000}"/>
    <cellStyle name="Standard 4 11 2 2 2 2 6" xfId="27722" xr:uid="{00000000-0005-0000-0000-0000BA400000}"/>
    <cellStyle name="Standard 4 11 2 2 2 3" xfId="6444" xr:uid="{00000000-0005-0000-0000-0000BB400000}"/>
    <cellStyle name="Standard 4 11 2 2 2 3 2" xfId="12094" xr:uid="{00000000-0005-0000-0000-0000BC400000}"/>
    <cellStyle name="Standard 4 11 2 2 2 3 2 2" xfId="23390" xr:uid="{00000000-0005-0000-0000-0000BD400000}"/>
    <cellStyle name="Standard 4 11 2 2 2 3 2 2 2" xfId="57278" xr:uid="{00000000-0005-0000-0000-0000BE400000}"/>
    <cellStyle name="Standard 4 11 2 2 2 3 2 3" xfId="45982" xr:uid="{00000000-0005-0000-0000-0000BF400000}"/>
    <cellStyle name="Standard 4 11 2 2 2 3 2 4" xfId="34686" xr:uid="{00000000-0005-0000-0000-0000C0400000}"/>
    <cellStyle name="Standard 4 11 2 2 2 3 3" xfId="17742" xr:uid="{00000000-0005-0000-0000-0000C1400000}"/>
    <cellStyle name="Standard 4 11 2 2 2 3 3 2" xfId="51630" xr:uid="{00000000-0005-0000-0000-0000C2400000}"/>
    <cellStyle name="Standard 4 11 2 2 2 3 4" xfId="40334" xr:uid="{00000000-0005-0000-0000-0000C3400000}"/>
    <cellStyle name="Standard 4 11 2 2 2 3 5" xfId="29038" xr:uid="{00000000-0005-0000-0000-0000C4400000}"/>
    <cellStyle name="Standard 4 11 2 2 2 4" xfId="9270" xr:uid="{00000000-0005-0000-0000-0000C5400000}"/>
    <cellStyle name="Standard 4 11 2 2 2 4 2" xfId="20566" xr:uid="{00000000-0005-0000-0000-0000C6400000}"/>
    <cellStyle name="Standard 4 11 2 2 2 4 2 2" xfId="54454" xr:uid="{00000000-0005-0000-0000-0000C7400000}"/>
    <cellStyle name="Standard 4 11 2 2 2 4 3" xfId="43158" xr:uid="{00000000-0005-0000-0000-0000C8400000}"/>
    <cellStyle name="Standard 4 11 2 2 2 4 4" xfId="31862" xr:uid="{00000000-0005-0000-0000-0000C9400000}"/>
    <cellStyle name="Standard 4 11 2 2 2 5" xfId="14918" xr:uid="{00000000-0005-0000-0000-0000CA400000}"/>
    <cellStyle name="Standard 4 11 2 2 2 5 2" xfId="48806" xr:uid="{00000000-0005-0000-0000-0000CB400000}"/>
    <cellStyle name="Standard 4 11 2 2 2 6" xfId="37510" xr:uid="{00000000-0005-0000-0000-0000CC400000}"/>
    <cellStyle name="Standard 4 11 2 2 2 7" xfId="26214" xr:uid="{00000000-0005-0000-0000-0000CD400000}"/>
    <cellStyle name="Standard 4 11 2 2 3" xfId="4346" xr:uid="{00000000-0005-0000-0000-0000CE400000}"/>
    <cellStyle name="Standard 4 11 2 2 3 2" xfId="7219" xr:uid="{00000000-0005-0000-0000-0000CF400000}"/>
    <cellStyle name="Standard 4 11 2 2 3 2 2" xfId="12868" xr:uid="{00000000-0005-0000-0000-0000D0400000}"/>
    <cellStyle name="Standard 4 11 2 2 3 2 2 2" xfId="24164" xr:uid="{00000000-0005-0000-0000-0000D1400000}"/>
    <cellStyle name="Standard 4 11 2 2 3 2 2 2 2" xfId="58052" xr:uid="{00000000-0005-0000-0000-0000D2400000}"/>
    <cellStyle name="Standard 4 11 2 2 3 2 2 3" xfId="46756" xr:uid="{00000000-0005-0000-0000-0000D3400000}"/>
    <cellStyle name="Standard 4 11 2 2 3 2 2 4" xfId="35460" xr:uid="{00000000-0005-0000-0000-0000D4400000}"/>
    <cellStyle name="Standard 4 11 2 2 3 2 3" xfId="18516" xr:uid="{00000000-0005-0000-0000-0000D5400000}"/>
    <cellStyle name="Standard 4 11 2 2 3 2 3 2" xfId="52404" xr:uid="{00000000-0005-0000-0000-0000D6400000}"/>
    <cellStyle name="Standard 4 11 2 2 3 2 4" xfId="41108" xr:uid="{00000000-0005-0000-0000-0000D7400000}"/>
    <cellStyle name="Standard 4 11 2 2 3 2 5" xfId="29812" xr:uid="{00000000-0005-0000-0000-0000D8400000}"/>
    <cellStyle name="Standard 4 11 2 2 3 3" xfId="10044" xr:uid="{00000000-0005-0000-0000-0000D9400000}"/>
    <cellStyle name="Standard 4 11 2 2 3 3 2" xfId="21340" xr:uid="{00000000-0005-0000-0000-0000DA400000}"/>
    <cellStyle name="Standard 4 11 2 2 3 3 2 2" xfId="55228" xr:uid="{00000000-0005-0000-0000-0000DB400000}"/>
    <cellStyle name="Standard 4 11 2 2 3 3 3" xfId="43932" xr:uid="{00000000-0005-0000-0000-0000DC400000}"/>
    <cellStyle name="Standard 4 11 2 2 3 3 4" xfId="32636" xr:uid="{00000000-0005-0000-0000-0000DD400000}"/>
    <cellStyle name="Standard 4 11 2 2 3 4" xfId="15692" xr:uid="{00000000-0005-0000-0000-0000DE400000}"/>
    <cellStyle name="Standard 4 11 2 2 3 4 2" xfId="49580" xr:uid="{00000000-0005-0000-0000-0000DF400000}"/>
    <cellStyle name="Standard 4 11 2 2 3 5" xfId="38284" xr:uid="{00000000-0005-0000-0000-0000E0400000}"/>
    <cellStyle name="Standard 4 11 2 2 3 6" xfId="26988" xr:uid="{00000000-0005-0000-0000-0000E1400000}"/>
    <cellStyle name="Standard 4 11 2 2 4" xfId="5944" xr:uid="{00000000-0005-0000-0000-0000E2400000}"/>
    <cellStyle name="Standard 4 11 2 2 4 2" xfId="11594" xr:uid="{00000000-0005-0000-0000-0000E3400000}"/>
    <cellStyle name="Standard 4 11 2 2 4 2 2" xfId="22890" xr:uid="{00000000-0005-0000-0000-0000E4400000}"/>
    <cellStyle name="Standard 4 11 2 2 4 2 2 2" xfId="56778" xr:uid="{00000000-0005-0000-0000-0000E5400000}"/>
    <cellStyle name="Standard 4 11 2 2 4 2 3" xfId="45482" xr:uid="{00000000-0005-0000-0000-0000E6400000}"/>
    <cellStyle name="Standard 4 11 2 2 4 2 4" xfId="34186" xr:uid="{00000000-0005-0000-0000-0000E7400000}"/>
    <cellStyle name="Standard 4 11 2 2 4 3" xfId="17242" xr:uid="{00000000-0005-0000-0000-0000E8400000}"/>
    <cellStyle name="Standard 4 11 2 2 4 3 2" xfId="51130" xr:uid="{00000000-0005-0000-0000-0000E9400000}"/>
    <cellStyle name="Standard 4 11 2 2 4 4" xfId="39834" xr:uid="{00000000-0005-0000-0000-0000EA400000}"/>
    <cellStyle name="Standard 4 11 2 2 4 5" xfId="28538" xr:uid="{00000000-0005-0000-0000-0000EB400000}"/>
    <cellStyle name="Standard 4 11 2 2 5" xfId="8770" xr:uid="{00000000-0005-0000-0000-0000EC400000}"/>
    <cellStyle name="Standard 4 11 2 2 5 2" xfId="20066" xr:uid="{00000000-0005-0000-0000-0000ED400000}"/>
    <cellStyle name="Standard 4 11 2 2 5 2 2" xfId="53954" xr:uid="{00000000-0005-0000-0000-0000EE400000}"/>
    <cellStyle name="Standard 4 11 2 2 5 3" xfId="42658" xr:uid="{00000000-0005-0000-0000-0000EF400000}"/>
    <cellStyle name="Standard 4 11 2 2 5 4" xfId="31362" xr:uid="{00000000-0005-0000-0000-0000F0400000}"/>
    <cellStyle name="Standard 4 11 2 2 6" xfId="14418" xr:uid="{00000000-0005-0000-0000-0000F1400000}"/>
    <cellStyle name="Standard 4 11 2 2 6 2" xfId="48306" xr:uid="{00000000-0005-0000-0000-0000F2400000}"/>
    <cellStyle name="Standard 4 11 2 2 7" xfId="37010" xr:uid="{00000000-0005-0000-0000-0000F3400000}"/>
    <cellStyle name="Standard 4 11 2 2 8" xfId="25714" xr:uid="{00000000-0005-0000-0000-0000F4400000}"/>
    <cellStyle name="Standard 4 11 2 3" xfId="3070" xr:uid="{00000000-0005-0000-0000-0000F5400000}"/>
    <cellStyle name="Standard 4 11 2 3 2" xfId="5126" xr:uid="{00000000-0005-0000-0000-0000F6400000}"/>
    <cellStyle name="Standard 4 11 2 3 2 2" xfId="7952" xr:uid="{00000000-0005-0000-0000-0000F7400000}"/>
    <cellStyle name="Standard 4 11 2 3 2 2 2" xfId="13601" xr:uid="{00000000-0005-0000-0000-0000F8400000}"/>
    <cellStyle name="Standard 4 11 2 3 2 2 2 2" xfId="24897" xr:uid="{00000000-0005-0000-0000-0000F9400000}"/>
    <cellStyle name="Standard 4 11 2 3 2 2 2 2 2" xfId="58785" xr:uid="{00000000-0005-0000-0000-0000FA400000}"/>
    <cellStyle name="Standard 4 11 2 3 2 2 2 3" xfId="47489" xr:uid="{00000000-0005-0000-0000-0000FB400000}"/>
    <cellStyle name="Standard 4 11 2 3 2 2 2 4" xfId="36193" xr:uid="{00000000-0005-0000-0000-0000FC400000}"/>
    <cellStyle name="Standard 4 11 2 3 2 2 3" xfId="19249" xr:uid="{00000000-0005-0000-0000-0000FD400000}"/>
    <cellStyle name="Standard 4 11 2 3 2 2 3 2" xfId="53137" xr:uid="{00000000-0005-0000-0000-0000FE400000}"/>
    <cellStyle name="Standard 4 11 2 3 2 2 4" xfId="41841" xr:uid="{00000000-0005-0000-0000-0000FF400000}"/>
    <cellStyle name="Standard 4 11 2 3 2 2 5" xfId="30545" xr:uid="{00000000-0005-0000-0000-000000410000}"/>
    <cellStyle name="Standard 4 11 2 3 2 3" xfId="10777" xr:uid="{00000000-0005-0000-0000-000001410000}"/>
    <cellStyle name="Standard 4 11 2 3 2 3 2" xfId="22073" xr:uid="{00000000-0005-0000-0000-000002410000}"/>
    <cellStyle name="Standard 4 11 2 3 2 3 2 2" xfId="55961" xr:uid="{00000000-0005-0000-0000-000003410000}"/>
    <cellStyle name="Standard 4 11 2 3 2 3 3" xfId="44665" xr:uid="{00000000-0005-0000-0000-000004410000}"/>
    <cellStyle name="Standard 4 11 2 3 2 3 4" xfId="33369" xr:uid="{00000000-0005-0000-0000-000005410000}"/>
    <cellStyle name="Standard 4 11 2 3 2 4" xfId="16425" xr:uid="{00000000-0005-0000-0000-000006410000}"/>
    <cellStyle name="Standard 4 11 2 3 2 4 2" xfId="50313" xr:uid="{00000000-0005-0000-0000-000007410000}"/>
    <cellStyle name="Standard 4 11 2 3 2 5" xfId="39017" xr:uid="{00000000-0005-0000-0000-000008410000}"/>
    <cellStyle name="Standard 4 11 2 3 2 6" xfId="27721" xr:uid="{00000000-0005-0000-0000-000009410000}"/>
    <cellStyle name="Standard 4 11 2 3 3" xfId="4345" xr:uid="{00000000-0005-0000-0000-00000A410000}"/>
    <cellStyle name="Standard 4 11 2 3 3 2" xfId="7218" xr:uid="{00000000-0005-0000-0000-00000B410000}"/>
    <cellStyle name="Standard 4 11 2 3 3 2 2" xfId="12867" xr:uid="{00000000-0005-0000-0000-00000C410000}"/>
    <cellStyle name="Standard 4 11 2 3 3 2 2 2" xfId="24163" xr:uid="{00000000-0005-0000-0000-00000D410000}"/>
    <cellStyle name="Standard 4 11 2 3 3 2 2 2 2" xfId="58051" xr:uid="{00000000-0005-0000-0000-00000E410000}"/>
    <cellStyle name="Standard 4 11 2 3 3 2 2 3" xfId="46755" xr:uid="{00000000-0005-0000-0000-00000F410000}"/>
    <cellStyle name="Standard 4 11 2 3 3 2 2 4" xfId="35459" xr:uid="{00000000-0005-0000-0000-000010410000}"/>
    <cellStyle name="Standard 4 11 2 3 3 2 3" xfId="18515" xr:uid="{00000000-0005-0000-0000-000011410000}"/>
    <cellStyle name="Standard 4 11 2 3 3 2 3 2" xfId="52403" xr:uid="{00000000-0005-0000-0000-000012410000}"/>
    <cellStyle name="Standard 4 11 2 3 3 2 4" xfId="41107" xr:uid="{00000000-0005-0000-0000-000013410000}"/>
    <cellStyle name="Standard 4 11 2 3 3 2 5" xfId="29811" xr:uid="{00000000-0005-0000-0000-000014410000}"/>
    <cellStyle name="Standard 4 11 2 3 3 3" xfId="10043" xr:uid="{00000000-0005-0000-0000-000015410000}"/>
    <cellStyle name="Standard 4 11 2 3 3 3 2" xfId="21339" xr:uid="{00000000-0005-0000-0000-000016410000}"/>
    <cellStyle name="Standard 4 11 2 3 3 3 2 2" xfId="55227" xr:uid="{00000000-0005-0000-0000-000017410000}"/>
    <cellStyle name="Standard 4 11 2 3 3 3 3" xfId="43931" xr:uid="{00000000-0005-0000-0000-000018410000}"/>
    <cellStyle name="Standard 4 11 2 3 3 3 4" xfId="32635" xr:uid="{00000000-0005-0000-0000-000019410000}"/>
    <cellStyle name="Standard 4 11 2 3 3 4" xfId="15691" xr:uid="{00000000-0005-0000-0000-00001A410000}"/>
    <cellStyle name="Standard 4 11 2 3 3 4 2" xfId="49579" xr:uid="{00000000-0005-0000-0000-00001B410000}"/>
    <cellStyle name="Standard 4 11 2 3 3 5" xfId="38283" xr:uid="{00000000-0005-0000-0000-00001C410000}"/>
    <cellStyle name="Standard 4 11 2 3 3 6" xfId="26987" xr:uid="{00000000-0005-0000-0000-00001D410000}"/>
    <cellStyle name="Standard 4 11 2 3 4" xfId="6198" xr:uid="{00000000-0005-0000-0000-00001E410000}"/>
    <cellStyle name="Standard 4 11 2 3 4 2" xfId="11848" xr:uid="{00000000-0005-0000-0000-00001F410000}"/>
    <cellStyle name="Standard 4 11 2 3 4 2 2" xfId="23144" xr:uid="{00000000-0005-0000-0000-000020410000}"/>
    <cellStyle name="Standard 4 11 2 3 4 2 2 2" xfId="57032" xr:uid="{00000000-0005-0000-0000-000021410000}"/>
    <cellStyle name="Standard 4 11 2 3 4 2 3" xfId="45736" xr:uid="{00000000-0005-0000-0000-000022410000}"/>
    <cellStyle name="Standard 4 11 2 3 4 2 4" xfId="34440" xr:uid="{00000000-0005-0000-0000-000023410000}"/>
    <cellStyle name="Standard 4 11 2 3 4 3" xfId="17496" xr:uid="{00000000-0005-0000-0000-000024410000}"/>
    <cellStyle name="Standard 4 11 2 3 4 3 2" xfId="51384" xr:uid="{00000000-0005-0000-0000-000025410000}"/>
    <cellStyle name="Standard 4 11 2 3 4 4" xfId="40088" xr:uid="{00000000-0005-0000-0000-000026410000}"/>
    <cellStyle name="Standard 4 11 2 3 4 5" xfId="28792" xr:uid="{00000000-0005-0000-0000-000027410000}"/>
    <cellStyle name="Standard 4 11 2 3 5" xfId="9024" xr:uid="{00000000-0005-0000-0000-000028410000}"/>
    <cellStyle name="Standard 4 11 2 3 5 2" xfId="20320" xr:uid="{00000000-0005-0000-0000-000029410000}"/>
    <cellStyle name="Standard 4 11 2 3 5 2 2" xfId="54208" xr:uid="{00000000-0005-0000-0000-00002A410000}"/>
    <cellStyle name="Standard 4 11 2 3 5 3" xfId="42912" xr:uid="{00000000-0005-0000-0000-00002B410000}"/>
    <cellStyle name="Standard 4 11 2 3 5 4" xfId="31616" xr:uid="{00000000-0005-0000-0000-00002C410000}"/>
    <cellStyle name="Standard 4 11 2 3 6" xfId="14672" xr:uid="{00000000-0005-0000-0000-00002D410000}"/>
    <cellStyle name="Standard 4 11 2 3 6 2" xfId="48560" xr:uid="{00000000-0005-0000-0000-00002E410000}"/>
    <cellStyle name="Standard 4 11 2 3 7" xfId="37264" xr:uid="{00000000-0005-0000-0000-00002F410000}"/>
    <cellStyle name="Standard 4 11 2 3 8" xfId="25968" xr:uid="{00000000-0005-0000-0000-000030410000}"/>
    <cellStyle name="Standard 4 11 2 4" xfId="3928" xr:uid="{00000000-0005-0000-0000-000031410000}"/>
    <cellStyle name="Standard 4 11 2 4 2" xfId="7039" xr:uid="{00000000-0005-0000-0000-000032410000}"/>
    <cellStyle name="Standard 4 11 2 4 2 2" xfId="12688" xr:uid="{00000000-0005-0000-0000-000033410000}"/>
    <cellStyle name="Standard 4 11 2 4 2 2 2" xfId="23984" xr:uid="{00000000-0005-0000-0000-000034410000}"/>
    <cellStyle name="Standard 4 11 2 4 2 2 2 2" xfId="57872" xr:uid="{00000000-0005-0000-0000-000035410000}"/>
    <cellStyle name="Standard 4 11 2 4 2 2 3" xfId="46576" xr:uid="{00000000-0005-0000-0000-000036410000}"/>
    <cellStyle name="Standard 4 11 2 4 2 2 4" xfId="35280" xr:uid="{00000000-0005-0000-0000-000037410000}"/>
    <cellStyle name="Standard 4 11 2 4 2 3" xfId="18336" xr:uid="{00000000-0005-0000-0000-000038410000}"/>
    <cellStyle name="Standard 4 11 2 4 2 3 2" xfId="52224" xr:uid="{00000000-0005-0000-0000-000039410000}"/>
    <cellStyle name="Standard 4 11 2 4 2 4" xfId="40928" xr:uid="{00000000-0005-0000-0000-00003A410000}"/>
    <cellStyle name="Standard 4 11 2 4 2 5" xfId="29632" xr:uid="{00000000-0005-0000-0000-00003B410000}"/>
    <cellStyle name="Standard 4 11 2 4 3" xfId="9864" xr:uid="{00000000-0005-0000-0000-00003C410000}"/>
    <cellStyle name="Standard 4 11 2 4 3 2" xfId="21160" xr:uid="{00000000-0005-0000-0000-00003D410000}"/>
    <cellStyle name="Standard 4 11 2 4 3 2 2" xfId="55048" xr:uid="{00000000-0005-0000-0000-00003E410000}"/>
    <cellStyle name="Standard 4 11 2 4 3 3" xfId="43752" xr:uid="{00000000-0005-0000-0000-00003F410000}"/>
    <cellStyle name="Standard 4 11 2 4 3 4" xfId="32456" xr:uid="{00000000-0005-0000-0000-000040410000}"/>
    <cellStyle name="Standard 4 11 2 4 4" xfId="15512" xr:uid="{00000000-0005-0000-0000-000041410000}"/>
    <cellStyle name="Standard 4 11 2 4 4 2" xfId="49400" xr:uid="{00000000-0005-0000-0000-000042410000}"/>
    <cellStyle name="Standard 4 11 2 4 5" xfId="38104" xr:uid="{00000000-0005-0000-0000-000043410000}"/>
    <cellStyle name="Standard 4 11 2 4 6" xfId="26808" xr:uid="{00000000-0005-0000-0000-000044410000}"/>
    <cellStyle name="Standard 4 11 2 5" xfId="4986" xr:uid="{00000000-0005-0000-0000-000045410000}"/>
    <cellStyle name="Standard 4 11 2 5 2" xfId="7812" xr:uid="{00000000-0005-0000-0000-000046410000}"/>
    <cellStyle name="Standard 4 11 2 5 2 2" xfId="13461" xr:uid="{00000000-0005-0000-0000-000047410000}"/>
    <cellStyle name="Standard 4 11 2 5 2 2 2" xfId="24757" xr:uid="{00000000-0005-0000-0000-000048410000}"/>
    <cellStyle name="Standard 4 11 2 5 2 2 2 2" xfId="58645" xr:uid="{00000000-0005-0000-0000-000049410000}"/>
    <cellStyle name="Standard 4 11 2 5 2 2 3" xfId="47349" xr:uid="{00000000-0005-0000-0000-00004A410000}"/>
    <cellStyle name="Standard 4 11 2 5 2 2 4" xfId="36053" xr:uid="{00000000-0005-0000-0000-00004B410000}"/>
    <cellStyle name="Standard 4 11 2 5 2 3" xfId="19109" xr:uid="{00000000-0005-0000-0000-00004C410000}"/>
    <cellStyle name="Standard 4 11 2 5 2 3 2" xfId="52997" xr:uid="{00000000-0005-0000-0000-00004D410000}"/>
    <cellStyle name="Standard 4 11 2 5 2 4" xfId="41701" xr:uid="{00000000-0005-0000-0000-00004E410000}"/>
    <cellStyle name="Standard 4 11 2 5 2 5" xfId="30405" xr:uid="{00000000-0005-0000-0000-00004F410000}"/>
    <cellStyle name="Standard 4 11 2 5 3" xfId="10637" xr:uid="{00000000-0005-0000-0000-000050410000}"/>
    <cellStyle name="Standard 4 11 2 5 3 2" xfId="21933" xr:uid="{00000000-0005-0000-0000-000051410000}"/>
    <cellStyle name="Standard 4 11 2 5 3 2 2" xfId="55821" xr:uid="{00000000-0005-0000-0000-000052410000}"/>
    <cellStyle name="Standard 4 11 2 5 3 3" xfId="44525" xr:uid="{00000000-0005-0000-0000-000053410000}"/>
    <cellStyle name="Standard 4 11 2 5 3 4" xfId="33229" xr:uid="{00000000-0005-0000-0000-000054410000}"/>
    <cellStyle name="Standard 4 11 2 5 4" xfId="16285" xr:uid="{00000000-0005-0000-0000-000055410000}"/>
    <cellStyle name="Standard 4 11 2 5 4 2" xfId="50173" xr:uid="{00000000-0005-0000-0000-000056410000}"/>
    <cellStyle name="Standard 4 11 2 5 5" xfId="38877" xr:uid="{00000000-0005-0000-0000-000057410000}"/>
    <cellStyle name="Standard 4 11 2 5 6" xfId="27581" xr:uid="{00000000-0005-0000-0000-000058410000}"/>
    <cellStyle name="Standard 4 11 2 6" xfId="3636" xr:uid="{00000000-0005-0000-0000-000059410000}"/>
    <cellStyle name="Standard 4 11 2 6 2" xfId="6749" xr:uid="{00000000-0005-0000-0000-00005A410000}"/>
    <cellStyle name="Standard 4 11 2 6 2 2" xfId="12398" xr:uid="{00000000-0005-0000-0000-00005B410000}"/>
    <cellStyle name="Standard 4 11 2 6 2 2 2" xfId="23694" xr:uid="{00000000-0005-0000-0000-00005C410000}"/>
    <cellStyle name="Standard 4 11 2 6 2 2 2 2" xfId="57582" xr:uid="{00000000-0005-0000-0000-00005D410000}"/>
    <cellStyle name="Standard 4 11 2 6 2 2 3" xfId="46286" xr:uid="{00000000-0005-0000-0000-00005E410000}"/>
    <cellStyle name="Standard 4 11 2 6 2 2 4" xfId="34990" xr:uid="{00000000-0005-0000-0000-00005F410000}"/>
    <cellStyle name="Standard 4 11 2 6 2 3" xfId="18046" xr:uid="{00000000-0005-0000-0000-000060410000}"/>
    <cellStyle name="Standard 4 11 2 6 2 3 2" xfId="51934" xr:uid="{00000000-0005-0000-0000-000061410000}"/>
    <cellStyle name="Standard 4 11 2 6 2 4" xfId="40638" xr:uid="{00000000-0005-0000-0000-000062410000}"/>
    <cellStyle name="Standard 4 11 2 6 2 5" xfId="29342" xr:uid="{00000000-0005-0000-0000-000063410000}"/>
    <cellStyle name="Standard 4 11 2 6 3" xfId="9574" xr:uid="{00000000-0005-0000-0000-000064410000}"/>
    <cellStyle name="Standard 4 11 2 6 3 2" xfId="20870" xr:uid="{00000000-0005-0000-0000-000065410000}"/>
    <cellStyle name="Standard 4 11 2 6 3 2 2" xfId="54758" xr:uid="{00000000-0005-0000-0000-000066410000}"/>
    <cellStyle name="Standard 4 11 2 6 3 3" xfId="43462" xr:uid="{00000000-0005-0000-0000-000067410000}"/>
    <cellStyle name="Standard 4 11 2 6 3 4" xfId="32166" xr:uid="{00000000-0005-0000-0000-000068410000}"/>
    <cellStyle name="Standard 4 11 2 6 4" xfId="15222" xr:uid="{00000000-0005-0000-0000-000069410000}"/>
    <cellStyle name="Standard 4 11 2 6 4 2" xfId="49110" xr:uid="{00000000-0005-0000-0000-00006A410000}"/>
    <cellStyle name="Standard 4 11 2 6 5" xfId="37814" xr:uid="{00000000-0005-0000-0000-00006B410000}"/>
    <cellStyle name="Standard 4 11 2 6 6" xfId="26518" xr:uid="{00000000-0005-0000-0000-00006C410000}"/>
    <cellStyle name="Standard 4 11 2 7" xfId="5698" xr:uid="{00000000-0005-0000-0000-00006D410000}"/>
    <cellStyle name="Standard 4 11 2 7 2" xfId="11348" xr:uid="{00000000-0005-0000-0000-00006E410000}"/>
    <cellStyle name="Standard 4 11 2 7 2 2" xfId="22644" xr:uid="{00000000-0005-0000-0000-00006F410000}"/>
    <cellStyle name="Standard 4 11 2 7 2 2 2" xfId="56532" xr:uid="{00000000-0005-0000-0000-000070410000}"/>
    <cellStyle name="Standard 4 11 2 7 2 3" xfId="45236" xr:uid="{00000000-0005-0000-0000-000071410000}"/>
    <cellStyle name="Standard 4 11 2 7 2 4" xfId="33940" xr:uid="{00000000-0005-0000-0000-000072410000}"/>
    <cellStyle name="Standard 4 11 2 7 3" xfId="16996" xr:uid="{00000000-0005-0000-0000-000073410000}"/>
    <cellStyle name="Standard 4 11 2 7 3 2" xfId="50884" xr:uid="{00000000-0005-0000-0000-000074410000}"/>
    <cellStyle name="Standard 4 11 2 7 4" xfId="39588" xr:uid="{00000000-0005-0000-0000-000075410000}"/>
    <cellStyle name="Standard 4 11 2 7 5" xfId="28292" xr:uid="{00000000-0005-0000-0000-000076410000}"/>
    <cellStyle name="Standard 4 11 2 8" xfId="8524" xr:uid="{00000000-0005-0000-0000-000077410000}"/>
    <cellStyle name="Standard 4 11 2 8 2" xfId="19820" xr:uid="{00000000-0005-0000-0000-000078410000}"/>
    <cellStyle name="Standard 4 11 2 8 2 2" xfId="53708" xr:uid="{00000000-0005-0000-0000-000079410000}"/>
    <cellStyle name="Standard 4 11 2 8 3" xfId="42412" xr:uid="{00000000-0005-0000-0000-00007A410000}"/>
    <cellStyle name="Standard 4 11 2 8 4" xfId="31116" xr:uid="{00000000-0005-0000-0000-00007B410000}"/>
    <cellStyle name="Standard 4 11 2 9" xfId="14172" xr:uid="{00000000-0005-0000-0000-00007C410000}"/>
    <cellStyle name="Standard 4 11 2 9 2" xfId="48060" xr:uid="{00000000-0005-0000-0000-00007D410000}"/>
    <cellStyle name="Standard 4 11 3" xfId="2682" xr:uid="{00000000-0005-0000-0000-00007E410000}"/>
    <cellStyle name="Standard 4 11 3 2" xfId="3184" xr:uid="{00000000-0005-0000-0000-00007F410000}"/>
    <cellStyle name="Standard 4 11 3 2 2" xfId="5128" xr:uid="{00000000-0005-0000-0000-000080410000}"/>
    <cellStyle name="Standard 4 11 3 2 2 2" xfId="7954" xr:uid="{00000000-0005-0000-0000-000081410000}"/>
    <cellStyle name="Standard 4 11 3 2 2 2 2" xfId="13603" xr:uid="{00000000-0005-0000-0000-000082410000}"/>
    <cellStyle name="Standard 4 11 3 2 2 2 2 2" xfId="24899" xr:uid="{00000000-0005-0000-0000-000083410000}"/>
    <cellStyle name="Standard 4 11 3 2 2 2 2 2 2" xfId="58787" xr:uid="{00000000-0005-0000-0000-000084410000}"/>
    <cellStyle name="Standard 4 11 3 2 2 2 2 3" xfId="47491" xr:uid="{00000000-0005-0000-0000-000085410000}"/>
    <cellStyle name="Standard 4 11 3 2 2 2 2 4" xfId="36195" xr:uid="{00000000-0005-0000-0000-000086410000}"/>
    <cellStyle name="Standard 4 11 3 2 2 2 3" xfId="19251" xr:uid="{00000000-0005-0000-0000-000087410000}"/>
    <cellStyle name="Standard 4 11 3 2 2 2 3 2" xfId="53139" xr:uid="{00000000-0005-0000-0000-000088410000}"/>
    <cellStyle name="Standard 4 11 3 2 2 2 4" xfId="41843" xr:uid="{00000000-0005-0000-0000-000089410000}"/>
    <cellStyle name="Standard 4 11 3 2 2 2 5" xfId="30547" xr:uid="{00000000-0005-0000-0000-00008A410000}"/>
    <cellStyle name="Standard 4 11 3 2 2 3" xfId="10779" xr:uid="{00000000-0005-0000-0000-00008B410000}"/>
    <cellStyle name="Standard 4 11 3 2 2 3 2" xfId="22075" xr:uid="{00000000-0005-0000-0000-00008C410000}"/>
    <cellStyle name="Standard 4 11 3 2 2 3 2 2" xfId="55963" xr:uid="{00000000-0005-0000-0000-00008D410000}"/>
    <cellStyle name="Standard 4 11 3 2 2 3 3" xfId="44667" xr:uid="{00000000-0005-0000-0000-00008E410000}"/>
    <cellStyle name="Standard 4 11 3 2 2 3 4" xfId="33371" xr:uid="{00000000-0005-0000-0000-00008F410000}"/>
    <cellStyle name="Standard 4 11 3 2 2 4" xfId="16427" xr:uid="{00000000-0005-0000-0000-000090410000}"/>
    <cellStyle name="Standard 4 11 3 2 2 4 2" xfId="50315" xr:uid="{00000000-0005-0000-0000-000091410000}"/>
    <cellStyle name="Standard 4 11 3 2 2 5" xfId="39019" xr:uid="{00000000-0005-0000-0000-000092410000}"/>
    <cellStyle name="Standard 4 11 3 2 2 6" xfId="27723" xr:uid="{00000000-0005-0000-0000-000093410000}"/>
    <cellStyle name="Standard 4 11 3 2 3" xfId="6312" xr:uid="{00000000-0005-0000-0000-000094410000}"/>
    <cellStyle name="Standard 4 11 3 2 3 2" xfId="11962" xr:uid="{00000000-0005-0000-0000-000095410000}"/>
    <cellStyle name="Standard 4 11 3 2 3 2 2" xfId="23258" xr:uid="{00000000-0005-0000-0000-000096410000}"/>
    <cellStyle name="Standard 4 11 3 2 3 2 2 2" xfId="57146" xr:uid="{00000000-0005-0000-0000-000097410000}"/>
    <cellStyle name="Standard 4 11 3 2 3 2 3" xfId="45850" xr:uid="{00000000-0005-0000-0000-000098410000}"/>
    <cellStyle name="Standard 4 11 3 2 3 2 4" xfId="34554" xr:uid="{00000000-0005-0000-0000-000099410000}"/>
    <cellStyle name="Standard 4 11 3 2 3 3" xfId="17610" xr:uid="{00000000-0005-0000-0000-00009A410000}"/>
    <cellStyle name="Standard 4 11 3 2 3 3 2" xfId="51498" xr:uid="{00000000-0005-0000-0000-00009B410000}"/>
    <cellStyle name="Standard 4 11 3 2 3 4" xfId="40202" xr:uid="{00000000-0005-0000-0000-00009C410000}"/>
    <cellStyle name="Standard 4 11 3 2 3 5" xfId="28906" xr:uid="{00000000-0005-0000-0000-00009D410000}"/>
    <cellStyle name="Standard 4 11 3 2 4" xfId="9138" xr:uid="{00000000-0005-0000-0000-00009E410000}"/>
    <cellStyle name="Standard 4 11 3 2 4 2" xfId="20434" xr:uid="{00000000-0005-0000-0000-00009F410000}"/>
    <cellStyle name="Standard 4 11 3 2 4 2 2" xfId="54322" xr:uid="{00000000-0005-0000-0000-0000A0410000}"/>
    <cellStyle name="Standard 4 11 3 2 4 3" xfId="43026" xr:uid="{00000000-0005-0000-0000-0000A1410000}"/>
    <cellStyle name="Standard 4 11 3 2 4 4" xfId="31730" xr:uid="{00000000-0005-0000-0000-0000A2410000}"/>
    <cellStyle name="Standard 4 11 3 2 5" xfId="14786" xr:uid="{00000000-0005-0000-0000-0000A3410000}"/>
    <cellStyle name="Standard 4 11 3 2 5 2" xfId="48674" xr:uid="{00000000-0005-0000-0000-0000A4410000}"/>
    <cellStyle name="Standard 4 11 3 2 6" xfId="37378" xr:uid="{00000000-0005-0000-0000-0000A5410000}"/>
    <cellStyle name="Standard 4 11 3 2 7" xfId="26082" xr:uid="{00000000-0005-0000-0000-0000A6410000}"/>
    <cellStyle name="Standard 4 11 3 3" xfId="4347" xr:uid="{00000000-0005-0000-0000-0000A7410000}"/>
    <cellStyle name="Standard 4 11 3 3 2" xfId="7220" xr:uid="{00000000-0005-0000-0000-0000A8410000}"/>
    <cellStyle name="Standard 4 11 3 3 2 2" xfId="12869" xr:uid="{00000000-0005-0000-0000-0000A9410000}"/>
    <cellStyle name="Standard 4 11 3 3 2 2 2" xfId="24165" xr:uid="{00000000-0005-0000-0000-0000AA410000}"/>
    <cellStyle name="Standard 4 11 3 3 2 2 2 2" xfId="58053" xr:uid="{00000000-0005-0000-0000-0000AB410000}"/>
    <cellStyle name="Standard 4 11 3 3 2 2 3" xfId="46757" xr:uid="{00000000-0005-0000-0000-0000AC410000}"/>
    <cellStyle name="Standard 4 11 3 3 2 2 4" xfId="35461" xr:uid="{00000000-0005-0000-0000-0000AD410000}"/>
    <cellStyle name="Standard 4 11 3 3 2 3" xfId="18517" xr:uid="{00000000-0005-0000-0000-0000AE410000}"/>
    <cellStyle name="Standard 4 11 3 3 2 3 2" xfId="52405" xr:uid="{00000000-0005-0000-0000-0000AF410000}"/>
    <cellStyle name="Standard 4 11 3 3 2 4" xfId="41109" xr:uid="{00000000-0005-0000-0000-0000B0410000}"/>
    <cellStyle name="Standard 4 11 3 3 2 5" xfId="29813" xr:uid="{00000000-0005-0000-0000-0000B1410000}"/>
    <cellStyle name="Standard 4 11 3 3 3" xfId="10045" xr:uid="{00000000-0005-0000-0000-0000B2410000}"/>
    <cellStyle name="Standard 4 11 3 3 3 2" xfId="21341" xr:uid="{00000000-0005-0000-0000-0000B3410000}"/>
    <cellStyle name="Standard 4 11 3 3 3 2 2" xfId="55229" xr:uid="{00000000-0005-0000-0000-0000B4410000}"/>
    <cellStyle name="Standard 4 11 3 3 3 3" xfId="43933" xr:uid="{00000000-0005-0000-0000-0000B5410000}"/>
    <cellStyle name="Standard 4 11 3 3 3 4" xfId="32637" xr:uid="{00000000-0005-0000-0000-0000B6410000}"/>
    <cellStyle name="Standard 4 11 3 3 4" xfId="15693" xr:uid="{00000000-0005-0000-0000-0000B7410000}"/>
    <cellStyle name="Standard 4 11 3 3 4 2" xfId="49581" xr:uid="{00000000-0005-0000-0000-0000B8410000}"/>
    <cellStyle name="Standard 4 11 3 3 5" xfId="38285" xr:uid="{00000000-0005-0000-0000-0000B9410000}"/>
    <cellStyle name="Standard 4 11 3 3 6" xfId="26989" xr:uid="{00000000-0005-0000-0000-0000BA410000}"/>
    <cellStyle name="Standard 4 11 3 4" xfId="5812" xr:uid="{00000000-0005-0000-0000-0000BB410000}"/>
    <cellStyle name="Standard 4 11 3 4 2" xfId="11462" xr:uid="{00000000-0005-0000-0000-0000BC410000}"/>
    <cellStyle name="Standard 4 11 3 4 2 2" xfId="22758" xr:uid="{00000000-0005-0000-0000-0000BD410000}"/>
    <cellStyle name="Standard 4 11 3 4 2 2 2" xfId="56646" xr:uid="{00000000-0005-0000-0000-0000BE410000}"/>
    <cellStyle name="Standard 4 11 3 4 2 3" xfId="45350" xr:uid="{00000000-0005-0000-0000-0000BF410000}"/>
    <cellStyle name="Standard 4 11 3 4 2 4" xfId="34054" xr:uid="{00000000-0005-0000-0000-0000C0410000}"/>
    <cellStyle name="Standard 4 11 3 4 3" xfId="17110" xr:uid="{00000000-0005-0000-0000-0000C1410000}"/>
    <cellStyle name="Standard 4 11 3 4 3 2" xfId="50998" xr:uid="{00000000-0005-0000-0000-0000C2410000}"/>
    <cellStyle name="Standard 4 11 3 4 4" xfId="39702" xr:uid="{00000000-0005-0000-0000-0000C3410000}"/>
    <cellStyle name="Standard 4 11 3 4 5" xfId="28406" xr:uid="{00000000-0005-0000-0000-0000C4410000}"/>
    <cellStyle name="Standard 4 11 3 5" xfId="8638" xr:uid="{00000000-0005-0000-0000-0000C5410000}"/>
    <cellStyle name="Standard 4 11 3 5 2" xfId="19934" xr:uid="{00000000-0005-0000-0000-0000C6410000}"/>
    <cellStyle name="Standard 4 11 3 5 2 2" xfId="53822" xr:uid="{00000000-0005-0000-0000-0000C7410000}"/>
    <cellStyle name="Standard 4 11 3 5 3" xfId="42526" xr:uid="{00000000-0005-0000-0000-0000C8410000}"/>
    <cellStyle name="Standard 4 11 3 5 4" xfId="31230" xr:uid="{00000000-0005-0000-0000-0000C9410000}"/>
    <cellStyle name="Standard 4 11 3 6" xfId="14286" xr:uid="{00000000-0005-0000-0000-0000CA410000}"/>
    <cellStyle name="Standard 4 11 3 6 2" xfId="48174" xr:uid="{00000000-0005-0000-0000-0000CB410000}"/>
    <cellStyle name="Standard 4 11 3 7" xfId="36878" xr:uid="{00000000-0005-0000-0000-0000CC410000}"/>
    <cellStyle name="Standard 4 11 3 8" xfId="25582" xr:uid="{00000000-0005-0000-0000-0000CD410000}"/>
    <cellStyle name="Standard 4 11 4" xfId="2937" xr:uid="{00000000-0005-0000-0000-0000CE410000}"/>
    <cellStyle name="Standard 4 11 4 2" xfId="5125" xr:uid="{00000000-0005-0000-0000-0000CF410000}"/>
    <cellStyle name="Standard 4 11 4 2 2" xfId="7951" xr:uid="{00000000-0005-0000-0000-0000D0410000}"/>
    <cellStyle name="Standard 4 11 4 2 2 2" xfId="13600" xr:uid="{00000000-0005-0000-0000-0000D1410000}"/>
    <cellStyle name="Standard 4 11 4 2 2 2 2" xfId="24896" xr:uid="{00000000-0005-0000-0000-0000D2410000}"/>
    <cellStyle name="Standard 4 11 4 2 2 2 2 2" xfId="58784" xr:uid="{00000000-0005-0000-0000-0000D3410000}"/>
    <cellStyle name="Standard 4 11 4 2 2 2 3" xfId="47488" xr:uid="{00000000-0005-0000-0000-0000D4410000}"/>
    <cellStyle name="Standard 4 11 4 2 2 2 4" xfId="36192" xr:uid="{00000000-0005-0000-0000-0000D5410000}"/>
    <cellStyle name="Standard 4 11 4 2 2 3" xfId="19248" xr:uid="{00000000-0005-0000-0000-0000D6410000}"/>
    <cellStyle name="Standard 4 11 4 2 2 3 2" xfId="53136" xr:uid="{00000000-0005-0000-0000-0000D7410000}"/>
    <cellStyle name="Standard 4 11 4 2 2 4" xfId="41840" xr:uid="{00000000-0005-0000-0000-0000D8410000}"/>
    <cellStyle name="Standard 4 11 4 2 2 5" xfId="30544" xr:uid="{00000000-0005-0000-0000-0000D9410000}"/>
    <cellStyle name="Standard 4 11 4 2 3" xfId="10776" xr:uid="{00000000-0005-0000-0000-0000DA410000}"/>
    <cellStyle name="Standard 4 11 4 2 3 2" xfId="22072" xr:uid="{00000000-0005-0000-0000-0000DB410000}"/>
    <cellStyle name="Standard 4 11 4 2 3 2 2" xfId="55960" xr:uid="{00000000-0005-0000-0000-0000DC410000}"/>
    <cellStyle name="Standard 4 11 4 2 3 3" xfId="44664" xr:uid="{00000000-0005-0000-0000-0000DD410000}"/>
    <cellStyle name="Standard 4 11 4 2 3 4" xfId="33368" xr:uid="{00000000-0005-0000-0000-0000DE410000}"/>
    <cellStyle name="Standard 4 11 4 2 4" xfId="16424" xr:uid="{00000000-0005-0000-0000-0000DF410000}"/>
    <cellStyle name="Standard 4 11 4 2 4 2" xfId="50312" xr:uid="{00000000-0005-0000-0000-0000E0410000}"/>
    <cellStyle name="Standard 4 11 4 2 5" xfId="39016" xr:uid="{00000000-0005-0000-0000-0000E1410000}"/>
    <cellStyle name="Standard 4 11 4 2 6" xfId="27720" xr:uid="{00000000-0005-0000-0000-0000E2410000}"/>
    <cellStyle name="Standard 4 11 4 3" xfId="4344" xr:uid="{00000000-0005-0000-0000-0000E3410000}"/>
    <cellStyle name="Standard 4 11 4 3 2" xfId="7217" xr:uid="{00000000-0005-0000-0000-0000E4410000}"/>
    <cellStyle name="Standard 4 11 4 3 2 2" xfId="12866" xr:uid="{00000000-0005-0000-0000-0000E5410000}"/>
    <cellStyle name="Standard 4 11 4 3 2 2 2" xfId="24162" xr:uid="{00000000-0005-0000-0000-0000E6410000}"/>
    <cellStyle name="Standard 4 11 4 3 2 2 2 2" xfId="58050" xr:uid="{00000000-0005-0000-0000-0000E7410000}"/>
    <cellStyle name="Standard 4 11 4 3 2 2 3" xfId="46754" xr:uid="{00000000-0005-0000-0000-0000E8410000}"/>
    <cellStyle name="Standard 4 11 4 3 2 2 4" xfId="35458" xr:uid="{00000000-0005-0000-0000-0000E9410000}"/>
    <cellStyle name="Standard 4 11 4 3 2 3" xfId="18514" xr:uid="{00000000-0005-0000-0000-0000EA410000}"/>
    <cellStyle name="Standard 4 11 4 3 2 3 2" xfId="52402" xr:uid="{00000000-0005-0000-0000-0000EB410000}"/>
    <cellStyle name="Standard 4 11 4 3 2 4" xfId="41106" xr:uid="{00000000-0005-0000-0000-0000EC410000}"/>
    <cellStyle name="Standard 4 11 4 3 2 5" xfId="29810" xr:uid="{00000000-0005-0000-0000-0000ED410000}"/>
    <cellStyle name="Standard 4 11 4 3 3" xfId="10042" xr:uid="{00000000-0005-0000-0000-0000EE410000}"/>
    <cellStyle name="Standard 4 11 4 3 3 2" xfId="21338" xr:uid="{00000000-0005-0000-0000-0000EF410000}"/>
    <cellStyle name="Standard 4 11 4 3 3 2 2" xfId="55226" xr:uid="{00000000-0005-0000-0000-0000F0410000}"/>
    <cellStyle name="Standard 4 11 4 3 3 3" xfId="43930" xr:uid="{00000000-0005-0000-0000-0000F1410000}"/>
    <cellStyle name="Standard 4 11 4 3 3 4" xfId="32634" xr:uid="{00000000-0005-0000-0000-0000F2410000}"/>
    <cellStyle name="Standard 4 11 4 3 4" xfId="15690" xr:uid="{00000000-0005-0000-0000-0000F3410000}"/>
    <cellStyle name="Standard 4 11 4 3 4 2" xfId="49578" xr:uid="{00000000-0005-0000-0000-0000F4410000}"/>
    <cellStyle name="Standard 4 11 4 3 5" xfId="38282" xr:uid="{00000000-0005-0000-0000-0000F5410000}"/>
    <cellStyle name="Standard 4 11 4 3 6" xfId="26986" xr:uid="{00000000-0005-0000-0000-0000F6410000}"/>
    <cellStyle name="Standard 4 11 4 4" xfId="6065" xr:uid="{00000000-0005-0000-0000-0000F7410000}"/>
    <cellStyle name="Standard 4 11 4 4 2" xfId="11715" xr:uid="{00000000-0005-0000-0000-0000F8410000}"/>
    <cellStyle name="Standard 4 11 4 4 2 2" xfId="23011" xr:uid="{00000000-0005-0000-0000-0000F9410000}"/>
    <cellStyle name="Standard 4 11 4 4 2 2 2" xfId="56899" xr:uid="{00000000-0005-0000-0000-0000FA410000}"/>
    <cellStyle name="Standard 4 11 4 4 2 3" xfId="45603" xr:uid="{00000000-0005-0000-0000-0000FB410000}"/>
    <cellStyle name="Standard 4 11 4 4 2 4" xfId="34307" xr:uid="{00000000-0005-0000-0000-0000FC410000}"/>
    <cellStyle name="Standard 4 11 4 4 3" xfId="17363" xr:uid="{00000000-0005-0000-0000-0000FD410000}"/>
    <cellStyle name="Standard 4 11 4 4 3 2" xfId="51251" xr:uid="{00000000-0005-0000-0000-0000FE410000}"/>
    <cellStyle name="Standard 4 11 4 4 4" xfId="39955" xr:uid="{00000000-0005-0000-0000-0000FF410000}"/>
    <cellStyle name="Standard 4 11 4 4 5" xfId="28659" xr:uid="{00000000-0005-0000-0000-000000420000}"/>
    <cellStyle name="Standard 4 11 4 5" xfId="8891" xr:uid="{00000000-0005-0000-0000-000001420000}"/>
    <cellStyle name="Standard 4 11 4 5 2" xfId="20187" xr:uid="{00000000-0005-0000-0000-000002420000}"/>
    <cellStyle name="Standard 4 11 4 5 2 2" xfId="54075" xr:uid="{00000000-0005-0000-0000-000003420000}"/>
    <cellStyle name="Standard 4 11 4 5 3" xfId="42779" xr:uid="{00000000-0005-0000-0000-000004420000}"/>
    <cellStyle name="Standard 4 11 4 5 4" xfId="31483" xr:uid="{00000000-0005-0000-0000-000005420000}"/>
    <cellStyle name="Standard 4 11 4 6" xfId="14539" xr:uid="{00000000-0005-0000-0000-000006420000}"/>
    <cellStyle name="Standard 4 11 4 6 2" xfId="48427" xr:uid="{00000000-0005-0000-0000-000007420000}"/>
    <cellStyle name="Standard 4 11 4 7" xfId="37131" xr:uid="{00000000-0005-0000-0000-000008420000}"/>
    <cellStyle name="Standard 4 11 4 8" xfId="25835" xr:uid="{00000000-0005-0000-0000-000009420000}"/>
    <cellStyle name="Standard 4 11 5" xfId="3818" xr:uid="{00000000-0005-0000-0000-00000A420000}"/>
    <cellStyle name="Standard 4 11 5 2" xfId="6929" xr:uid="{00000000-0005-0000-0000-00000B420000}"/>
    <cellStyle name="Standard 4 11 5 2 2" xfId="12578" xr:uid="{00000000-0005-0000-0000-00000C420000}"/>
    <cellStyle name="Standard 4 11 5 2 2 2" xfId="23874" xr:uid="{00000000-0005-0000-0000-00000D420000}"/>
    <cellStyle name="Standard 4 11 5 2 2 2 2" xfId="57762" xr:uid="{00000000-0005-0000-0000-00000E420000}"/>
    <cellStyle name="Standard 4 11 5 2 2 3" xfId="46466" xr:uid="{00000000-0005-0000-0000-00000F420000}"/>
    <cellStyle name="Standard 4 11 5 2 2 4" xfId="35170" xr:uid="{00000000-0005-0000-0000-000010420000}"/>
    <cellStyle name="Standard 4 11 5 2 3" xfId="18226" xr:uid="{00000000-0005-0000-0000-000011420000}"/>
    <cellStyle name="Standard 4 11 5 2 3 2" xfId="52114" xr:uid="{00000000-0005-0000-0000-000012420000}"/>
    <cellStyle name="Standard 4 11 5 2 4" xfId="40818" xr:uid="{00000000-0005-0000-0000-000013420000}"/>
    <cellStyle name="Standard 4 11 5 2 5" xfId="29522" xr:uid="{00000000-0005-0000-0000-000014420000}"/>
    <cellStyle name="Standard 4 11 5 3" xfId="9754" xr:uid="{00000000-0005-0000-0000-000015420000}"/>
    <cellStyle name="Standard 4 11 5 3 2" xfId="21050" xr:uid="{00000000-0005-0000-0000-000016420000}"/>
    <cellStyle name="Standard 4 11 5 3 2 2" xfId="54938" xr:uid="{00000000-0005-0000-0000-000017420000}"/>
    <cellStyle name="Standard 4 11 5 3 3" xfId="43642" xr:uid="{00000000-0005-0000-0000-000018420000}"/>
    <cellStyle name="Standard 4 11 5 3 4" xfId="32346" xr:uid="{00000000-0005-0000-0000-000019420000}"/>
    <cellStyle name="Standard 4 11 5 4" xfId="15402" xr:uid="{00000000-0005-0000-0000-00001A420000}"/>
    <cellStyle name="Standard 4 11 5 4 2" xfId="49290" xr:uid="{00000000-0005-0000-0000-00001B420000}"/>
    <cellStyle name="Standard 4 11 5 5" xfId="37994" xr:uid="{00000000-0005-0000-0000-00001C420000}"/>
    <cellStyle name="Standard 4 11 5 6" xfId="26698" xr:uid="{00000000-0005-0000-0000-00001D420000}"/>
    <cellStyle name="Standard 4 11 6" xfId="4876" xr:uid="{00000000-0005-0000-0000-00001E420000}"/>
    <cellStyle name="Standard 4 11 6 2" xfId="7702" xr:uid="{00000000-0005-0000-0000-00001F420000}"/>
    <cellStyle name="Standard 4 11 6 2 2" xfId="13351" xr:uid="{00000000-0005-0000-0000-000020420000}"/>
    <cellStyle name="Standard 4 11 6 2 2 2" xfId="24647" xr:uid="{00000000-0005-0000-0000-000021420000}"/>
    <cellStyle name="Standard 4 11 6 2 2 2 2" xfId="58535" xr:uid="{00000000-0005-0000-0000-000022420000}"/>
    <cellStyle name="Standard 4 11 6 2 2 3" xfId="47239" xr:uid="{00000000-0005-0000-0000-000023420000}"/>
    <cellStyle name="Standard 4 11 6 2 2 4" xfId="35943" xr:uid="{00000000-0005-0000-0000-000024420000}"/>
    <cellStyle name="Standard 4 11 6 2 3" xfId="18999" xr:uid="{00000000-0005-0000-0000-000025420000}"/>
    <cellStyle name="Standard 4 11 6 2 3 2" xfId="52887" xr:uid="{00000000-0005-0000-0000-000026420000}"/>
    <cellStyle name="Standard 4 11 6 2 4" xfId="41591" xr:uid="{00000000-0005-0000-0000-000027420000}"/>
    <cellStyle name="Standard 4 11 6 2 5" xfId="30295" xr:uid="{00000000-0005-0000-0000-000028420000}"/>
    <cellStyle name="Standard 4 11 6 3" xfId="10527" xr:uid="{00000000-0005-0000-0000-000029420000}"/>
    <cellStyle name="Standard 4 11 6 3 2" xfId="21823" xr:uid="{00000000-0005-0000-0000-00002A420000}"/>
    <cellStyle name="Standard 4 11 6 3 2 2" xfId="55711" xr:uid="{00000000-0005-0000-0000-00002B420000}"/>
    <cellStyle name="Standard 4 11 6 3 3" xfId="44415" xr:uid="{00000000-0005-0000-0000-00002C420000}"/>
    <cellStyle name="Standard 4 11 6 3 4" xfId="33119" xr:uid="{00000000-0005-0000-0000-00002D420000}"/>
    <cellStyle name="Standard 4 11 6 4" xfId="16175" xr:uid="{00000000-0005-0000-0000-00002E420000}"/>
    <cellStyle name="Standard 4 11 6 4 2" xfId="50063" xr:uid="{00000000-0005-0000-0000-00002F420000}"/>
    <cellStyle name="Standard 4 11 6 5" xfId="38767" xr:uid="{00000000-0005-0000-0000-000030420000}"/>
    <cellStyle name="Standard 4 11 6 6" xfId="27471" xr:uid="{00000000-0005-0000-0000-000031420000}"/>
    <cellStyle name="Standard 4 11 7" xfId="3524" xr:uid="{00000000-0005-0000-0000-000032420000}"/>
    <cellStyle name="Standard 4 11 7 2" xfId="6637" xr:uid="{00000000-0005-0000-0000-000033420000}"/>
    <cellStyle name="Standard 4 11 7 2 2" xfId="12286" xr:uid="{00000000-0005-0000-0000-000034420000}"/>
    <cellStyle name="Standard 4 11 7 2 2 2" xfId="23582" xr:uid="{00000000-0005-0000-0000-000035420000}"/>
    <cellStyle name="Standard 4 11 7 2 2 2 2" xfId="57470" xr:uid="{00000000-0005-0000-0000-000036420000}"/>
    <cellStyle name="Standard 4 11 7 2 2 3" xfId="46174" xr:uid="{00000000-0005-0000-0000-000037420000}"/>
    <cellStyle name="Standard 4 11 7 2 2 4" xfId="34878" xr:uid="{00000000-0005-0000-0000-000038420000}"/>
    <cellStyle name="Standard 4 11 7 2 3" xfId="17934" xr:uid="{00000000-0005-0000-0000-000039420000}"/>
    <cellStyle name="Standard 4 11 7 2 3 2" xfId="51822" xr:uid="{00000000-0005-0000-0000-00003A420000}"/>
    <cellStyle name="Standard 4 11 7 2 4" xfId="40526" xr:uid="{00000000-0005-0000-0000-00003B420000}"/>
    <cellStyle name="Standard 4 11 7 2 5" xfId="29230" xr:uid="{00000000-0005-0000-0000-00003C420000}"/>
    <cellStyle name="Standard 4 11 7 3" xfId="9462" xr:uid="{00000000-0005-0000-0000-00003D420000}"/>
    <cellStyle name="Standard 4 11 7 3 2" xfId="20758" xr:uid="{00000000-0005-0000-0000-00003E420000}"/>
    <cellStyle name="Standard 4 11 7 3 2 2" xfId="54646" xr:uid="{00000000-0005-0000-0000-00003F420000}"/>
    <cellStyle name="Standard 4 11 7 3 3" xfId="43350" xr:uid="{00000000-0005-0000-0000-000040420000}"/>
    <cellStyle name="Standard 4 11 7 3 4" xfId="32054" xr:uid="{00000000-0005-0000-0000-000041420000}"/>
    <cellStyle name="Standard 4 11 7 4" xfId="15110" xr:uid="{00000000-0005-0000-0000-000042420000}"/>
    <cellStyle name="Standard 4 11 7 4 2" xfId="48998" xr:uid="{00000000-0005-0000-0000-000043420000}"/>
    <cellStyle name="Standard 4 11 7 5" xfId="37702" xr:uid="{00000000-0005-0000-0000-000044420000}"/>
    <cellStyle name="Standard 4 11 7 6" xfId="26406" xr:uid="{00000000-0005-0000-0000-000045420000}"/>
    <cellStyle name="Standard 4 11 8" xfId="5565" xr:uid="{00000000-0005-0000-0000-000046420000}"/>
    <cellStyle name="Standard 4 11 8 2" xfId="11215" xr:uid="{00000000-0005-0000-0000-000047420000}"/>
    <cellStyle name="Standard 4 11 8 2 2" xfId="22511" xr:uid="{00000000-0005-0000-0000-000048420000}"/>
    <cellStyle name="Standard 4 11 8 2 2 2" xfId="56399" xr:uid="{00000000-0005-0000-0000-000049420000}"/>
    <cellStyle name="Standard 4 11 8 2 3" xfId="45103" xr:uid="{00000000-0005-0000-0000-00004A420000}"/>
    <cellStyle name="Standard 4 11 8 2 4" xfId="33807" xr:uid="{00000000-0005-0000-0000-00004B420000}"/>
    <cellStyle name="Standard 4 11 8 3" xfId="16863" xr:uid="{00000000-0005-0000-0000-00004C420000}"/>
    <cellStyle name="Standard 4 11 8 3 2" xfId="50751" xr:uid="{00000000-0005-0000-0000-00004D420000}"/>
    <cellStyle name="Standard 4 11 8 4" xfId="39455" xr:uid="{00000000-0005-0000-0000-00004E420000}"/>
    <cellStyle name="Standard 4 11 8 5" xfId="28159" xr:uid="{00000000-0005-0000-0000-00004F420000}"/>
    <cellStyle name="Standard 4 11 9" xfId="8391" xr:uid="{00000000-0005-0000-0000-000050420000}"/>
    <cellStyle name="Standard 4 11 9 2" xfId="19687" xr:uid="{00000000-0005-0000-0000-000051420000}"/>
    <cellStyle name="Standard 4 11 9 2 2" xfId="53575" xr:uid="{00000000-0005-0000-0000-000052420000}"/>
    <cellStyle name="Standard 4 11 9 3" xfId="42279" xr:uid="{00000000-0005-0000-0000-000053420000}"/>
    <cellStyle name="Standard 4 11 9 4" xfId="30983" xr:uid="{00000000-0005-0000-0000-000054420000}"/>
    <cellStyle name="Standard 4 12" xfId="1542" xr:uid="{00000000-0005-0000-0000-000055420000}"/>
    <cellStyle name="Standard 4 12 2" xfId="4349" xr:uid="{00000000-0005-0000-0000-000056420000}"/>
    <cellStyle name="Standard 4 12 3" xfId="4348" xr:uid="{00000000-0005-0000-0000-000057420000}"/>
    <cellStyle name="Standard 4 12 3 2" xfId="5129" xr:uid="{00000000-0005-0000-0000-000058420000}"/>
    <cellStyle name="Standard 4 12 3 2 2" xfId="7955" xr:uid="{00000000-0005-0000-0000-000059420000}"/>
    <cellStyle name="Standard 4 12 3 2 2 2" xfId="13604" xr:uid="{00000000-0005-0000-0000-00005A420000}"/>
    <cellStyle name="Standard 4 12 3 2 2 2 2" xfId="24900" xr:uid="{00000000-0005-0000-0000-00005B420000}"/>
    <cellStyle name="Standard 4 12 3 2 2 2 2 2" xfId="58788" xr:uid="{00000000-0005-0000-0000-00005C420000}"/>
    <cellStyle name="Standard 4 12 3 2 2 2 3" xfId="47492" xr:uid="{00000000-0005-0000-0000-00005D420000}"/>
    <cellStyle name="Standard 4 12 3 2 2 2 4" xfId="36196" xr:uid="{00000000-0005-0000-0000-00005E420000}"/>
    <cellStyle name="Standard 4 12 3 2 2 3" xfId="19252" xr:uid="{00000000-0005-0000-0000-00005F420000}"/>
    <cellStyle name="Standard 4 12 3 2 2 3 2" xfId="53140" xr:uid="{00000000-0005-0000-0000-000060420000}"/>
    <cellStyle name="Standard 4 12 3 2 2 4" xfId="41844" xr:uid="{00000000-0005-0000-0000-000061420000}"/>
    <cellStyle name="Standard 4 12 3 2 2 5" xfId="30548" xr:uid="{00000000-0005-0000-0000-000062420000}"/>
    <cellStyle name="Standard 4 12 3 2 3" xfId="10780" xr:uid="{00000000-0005-0000-0000-000063420000}"/>
    <cellStyle name="Standard 4 12 3 2 3 2" xfId="22076" xr:uid="{00000000-0005-0000-0000-000064420000}"/>
    <cellStyle name="Standard 4 12 3 2 3 2 2" xfId="55964" xr:uid="{00000000-0005-0000-0000-000065420000}"/>
    <cellStyle name="Standard 4 12 3 2 3 3" xfId="44668" xr:uid="{00000000-0005-0000-0000-000066420000}"/>
    <cellStyle name="Standard 4 12 3 2 3 4" xfId="33372" xr:uid="{00000000-0005-0000-0000-000067420000}"/>
    <cellStyle name="Standard 4 12 3 2 4" xfId="16428" xr:uid="{00000000-0005-0000-0000-000068420000}"/>
    <cellStyle name="Standard 4 12 3 2 4 2" xfId="50316" xr:uid="{00000000-0005-0000-0000-000069420000}"/>
    <cellStyle name="Standard 4 12 3 2 5" xfId="39020" xr:uid="{00000000-0005-0000-0000-00006A420000}"/>
    <cellStyle name="Standard 4 12 3 2 6" xfId="27724" xr:uid="{00000000-0005-0000-0000-00006B420000}"/>
    <cellStyle name="Standard 4 12 3 3" xfId="7221" xr:uid="{00000000-0005-0000-0000-00006C420000}"/>
    <cellStyle name="Standard 4 12 3 3 2" xfId="12870" xr:uid="{00000000-0005-0000-0000-00006D420000}"/>
    <cellStyle name="Standard 4 12 3 3 2 2" xfId="24166" xr:uid="{00000000-0005-0000-0000-00006E420000}"/>
    <cellStyle name="Standard 4 12 3 3 2 2 2" xfId="58054" xr:uid="{00000000-0005-0000-0000-00006F420000}"/>
    <cellStyle name="Standard 4 12 3 3 2 3" xfId="46758" xr:uid="{00000000-0005-0000-0000-000070420000}"/>
    <cellStyle name="Standard 4 12 3 3 2 4" xfId="35462" xr:uid="{00000000-0005-0000-0000-000071420000}"/>
    <cellStyle name="Standard 4 12 3 3 3" xfId="18518" xr:uid="{00000000-0005-0000-0000-000072420000}"/>
    <cellStyle name="Standard 4 12 3 3 3 2" xfId="52406" xr:uid="{00000000-0005-0000-0000-000073420000}"/>
    <cellStyle name="Standard 4 12 3 3 4" xfId="41110" xr:uid="{00000000-0005-0000-0000-000074420000}"/>
    <cellStyle name="Standard 4 12 3 3 5" xfId="29814" xr:uid="{00000000-0005-0000-0000-000075420000}"/>
    <cellStyle name="Standard 4 12 3 4" xfId="10046" xr:uid="{00000000-0005-0000-0000-000076420000}"/>
    <cellStyle name="Standard 4 12 3 4 2" xfId="21342" xr:uid="{00000000-0005-0000-0000-000077420000}"/>
    <cellStyle name="Standard 4 12 3 4 2 2" xfId="55230" xr:uid="{00000000-0005-0000-0000-000078420000}"/>
    <cellStyle name="Standard 4 12 3 4 3" xfId="43934" xr:uid="{00000000-0005-0000-0000-000079420000}"/>
    <cellStyle name="Standard 4 12 3 4 4" xfId="32638" xr:uid="{00000000-0005-0000-0000-00007A420000}"/>
    <cellStyle name="Standard 4 12 3 5" xfId="15694" xr:uid="{00000000-0005-0000-0000-00007B420000}"/>
    <cellStyle name="Standard 4 12 3 5 2" xfId="49582" xr:uid="{00000000-0005-0000-0000-00007C420000}"/>
    <cellStyle name="Standard 4 12 3 6" xfId="38286" xr:uid="{00000000-0005-0000-0000-00007D420000}"/>
    <cellStyle name="Standard 4 12 3 7" xfId="26990" xr:uid="{00000000-0005-0000-0000-00007E420000}"/>
    <cellStyle name="Standard 4 12 4" xfId="3864" xr:uid="{00000000-0005-0000-0000-00007F420000}"/>
    <cellStyle name="Standard 4 12 4 2" xfId="6975" xr:uid="{00000000-0005-0000-0000-000080420000}"/>
    <cellStyle name="Standard 4 12 4 2 2" xfId="12624" xr:uid="{00000000-0005-0000-0000-000081420000}"/>
    <cellStyle name="Standard 4 12 4 2 2 2" xfId="23920" xr:uid="{00000000-0005-0000-0000-000082420000}"/>
    <cellStyle name="Standard 4 12 4 2 2 2 2" xfId="57808" xr:uid="{00000000-0005-0000-0000-000083420000}"/>
    <cellStyle name="Standard 4 12 4 2 2 3" xfId="46512" xr:uid="{00000000-0005-0000-0000-000084420000}"/>
    <cellStyle name="Standard 4 12 4 2 2 4" xfId="35216" xr:uid="{00000000-0005-0000-0000-000085420000}"/>
    <cellStyle name="Standard 4 12 4 2 3" xfId="18272" xr:uid="{00000000-0005-0000-0000-000086420000}"/>
    <cellStyle name="Standard 4 12 4 2 3 2" xfId="52160" xr:uid="{00000000-0005-0000-0000-000087420000}"/>
    <cellStyle name="Standard 4 12 4 2 4" xfId="40864" xr:uid="{00000000-0005-0000-0000-000088420000}"/>
    <cellStyle name="Standard 4 12 4 2 5" xfId="29568" xr:uid="{00000000-0005-0000-0000-000089420000}"/>
    <cellStyle name="Standard 4 12 4 3" xfId="9800" xr:uid="{00000000-0005-0000-0000-00008A420000}"/>
    <cellStyle name="Standard 4 12 4 3 2" xfId="21096" xr:uid="{00000000-0005-0000-0000-00008B420000}"/>
    <cellStyle name="Standard 4 12 4 3 2 2" xfId="54984" xr:uid="{00000000-0005-0000-0000-00008C420000}"/>
    <cellStyle name="Standard 4 12 4 3 3" xfId="43688" xr:uid="{00000000-0005-0000-0000-00008D420000}"/>
    <cellStyle name="Standard 4 12 4 3 4" xfId="32392" xr:uid="{00000000-0005-0000-0000-00008E420000}"/>
    <cellStyle name="Standard 4 12 4 4" xfId="15448" xr:uid="{00000000-0005-0000-0000-00008F420000}"/>
    <cellStyle name="Standard 4 12 4 4 2" xfId="49336" xr:uid="{00000000-0005-0000-0000-000090420000}"/>
    <cellStyle name="Standard 4 12 4 5" xfId="38040" xr:uid="{00000000-0005-0000-0000-000091420000}"/>
    <cellStyle name="Standard 4 12 4 6" xfId="26744" xr:uid="{00000000-0005-0000-0000-000092420000}"/>
    <cellStyle name="Standard 4 12 5" xfId="4922" xr:uid="{00000000-0005-0000-0000-000093420000}"/>
    <cellStyle name="Standard 4 12 5 2" xfId="7748" xr:uid="{00000000-0005-0000-0000-000094420000}"/>
    <cellStyle name="Standard 4 12 5 2 2" xfId="13397" xr:uid="{00000000-0005-0000-0000-000095420000}"/>
    <cellStyle name="Standard 4 12 5 2 2 2" xfId="24693" xr:uid="{00000000-0005-0000-0000-000096420000}"/>
    <cellStyle name="Standard 4 12 5 2 2 2 2" xfId="58581" xr:uid="{00000000-0005-0000-0000-000097420000}"/>
    <cellStyle name="Standard 4 12 5 2 2 3" xfId="47285" xr:uid="{00000000-0005-0000-0000-000098420000}"/>
    <cellStyle name="Standard 4 12 5 2 2 4" xfId="35989" xr:uid="{00000000-0005-0000-0000-000099420000}"/>
    <cellStyle name="Standard 4 12 5 2 3" xfId="19045" xr:uid="{00000000-0005-0000-0000-00009A420000}"/>
    <cellStyle name="Standard 4 12 5 2 3 2" xfId="52933" xr:uid="{00000000-0005-0000-0000-00009B420000}"/>
    <cellStyle name="Standard 4 12 5 2 4" xfId="41637" xr:uid="{00000000-0005-0000-0000-00009C420000}"/>
    <cellStyle name="Standard 4 12 5 2 5" xfId="30341" xr:uid="{00000000-0005-0000-0000-00009D420000}"/>
    <cellStyle name="Standard 4 12 5 3" xfId="10573" xr:uid="{00000000-0005-0000-0000-00009E420000}"/>
    <cellStyle name="Standard 4 12 5 3 2" xfId="21869" xr:uid="{00000000-0005-0000-0000-00009F420000}"/>
    <cellStyle name="Standard 4 12 5 3 2 2" xfId="55757" xr:uid="{00000000-0005-0000-0000-0000A0420000}"/>
    <cellStyle name="Standard 4 12 5 3 3" xfId="44461" xr:uid="{00000000-0005-0000-0000-0000A1420000}"/>
    <cellStyle name="Standard 4 12 5 3 4" xfId="33165" xr:uid="{00000000-0005-0000-0000-0000A2420000}"/>
    <cellStyle name="Standard 4 12 5 4" xfId="16221" xr:uid="{00000000-0005-0000-0000-0000A3420000}"/>
    <cellStyle name="Standard 4 12 5 4 2" xfId="50109" xr:uid="{00000000-0005-0000-0000-0000A4420000}"/>
    <cellStyle name="Standard 4 12 5 5" xfId="38813" xr:uid="{00000000-0005-0000-0000-0000A5420000}"/>
    <cellStyle name="Standard 4 12 5 6" xfId="27517" xr:uid="{00000000-0005-0000-0000-0000A6420000}"/>
    <cellStyle name="Standard 4 12 6" xfId="3571" xr:uid="{00000000-0005-0000-0000-0000A7420000}"/>
    <cellStyle name="Standard 4 12 6 2" xfId="6684" xr:uid="{00000000-0005-0000-0000-0000A8420000}"/>
    <cellStyle name="Standard 4 12 6 2 2" xfId="12333" xr:uid="{00000000-0005-0000-0000-0000A9420000}"/>
    <cellStyle name="Standard 4 12 6 2 2 2" xfId="23629" xr:uid="{00000000-0005-0000-0000-0000AA420000}"/>
    <cellStyle name="Standard 4 12 6 2 2 2 2" xfId="57517" xr:uid="{00000000-0005-0000-0000-0000AB420000}"/>
    <cellStyle name="Standard 4 12 6 2 2 3" xfId="46221" xr:uid="{00000000-0005-0000-0000-0000AC420000}"/>
    <cellStyle name="Standard 4 12 6 2 2 4" xfId="34925" xr:uid="{00000000-0005-0000-0000-0000AD420000}"/>
    <cellStyle name="Standard 4 12 6 2 3" xfId="17981" xr:uid="{00000000-0005-0000-0000-0000AE420000}"/>
    <cellStyle name="Standard 4 12 6 2 3 2" xfId="51869" xr:uid="{00000000-0005-0000-0000-0000AF420000}"/>
    <cellStyle name="Standard 4 12 6 2 4" xfId="40573" xr:uid="{00000000-0005-0000-0000-0000B0420000}"/>
    <cellStyle name="Standard 4 12 6 2 5" xfId="29277" xr:uid="{00000000-0005-0000-0000-0000B1420000}"/>
    <cellStyle name="Standard 4 12 6 3" xfId="9509" xr:uid="{00000000-0005-0000-0000-0000B2420000}"/>
    <cellStyle name="Standard 4 12 6 3 2" xfId="20805" xr:uid="{00000000-0005-0000-0000-0000B3420000}"/>
    <cellStyle name="Standard 4 12 6 3 2 2" xfId="54693" xr:uid="{00000000-0005-0000-0000-0000B4420000}"/>
    <cellStyle name="Standard 4 12 6 3 3" xfId="43397" xr:uid="{00000000-0005-0000-0000-0000B5420000}"/>
    <cellStyle name="Standard 4 12 6 3 4" xfId="32101" xr:uid="{00000000-0005-0000-0000-0000B6420000}"/>
    <cellStyle name="Standard 4 12 6 4" xfId="15157" xr:uid="{00000000-0005-0000-0000-0000B7420000}"/>
    <cellStyle name="Standard 4 12 6 4 2" xfId="49045" xr:uid="{00000000-0005-0000-0000-0000B8420000}"/>
    <cellStyle name="Standard 4 12 6 5" xfId="37749" xr:uid="{00000000-0005-0000-0000-0000B9420000}"/>
    <cellStyle name="Standard 4 12 6 6" xfId="26453" xr:uid="{00000000-0005-0000-0000-0000BA420000}"/>
    <cellStyle name="Standard 4 13" xfId="1525" xr:uid="{00000000-0005-0000-0000-0000BB420000}"/>
    <cellStyle name="Standard 4 13 10" xfId="36695" xr:uid="{00000000-0005-0000-0000-0000BC420000}"/>
    <cellStyle name="Standard 4 13 11" xfId="25399" xr:uid="{00000000-0005-0000-0000-0000BD420000}"/>
    <cellStyle name="Standard 4 13 2" xfId="2745" xr:uid="{00000000-0005-0000-0000-0000BE420000}"/>
    <cellStyle name="Standard 4 13 2 2" xfId="3247" xr:uid="{00000000-0005-0000-0000-0000BF420000}"/>
    <cellStyle name="Standard 4 13 2 2 2" xfId="5131" xr:uid="{00000000-0005-0000-0000-0000C0420000}"/>
    <cellStyle name="Standard 4 13 2 2 2 2" xfId="7957" xr:uid="{00000000-0005-0000-0000-0000C1420000}"/>
    <cellStyle name="Standard 4 13 2 2 2 2 2" xfId="13606" xr:uid="{00000000-0005-0000-0000-0000C2420000}"/>
    <cellStyle name="Standard 4 13 2 2 2 2 2 2" xfId="24902" xr:uid="{00000000-0005-0000-0000-0000C3420000}"/>
    <cellStyle name="Standard 4 13 2 2 2 2 2 2 2" xfId="58790" xr:uid="{00000000-0005-0000-0000-0000C4420000}"/>
    <cellStyle name="Standard 4 13 2 2 2 2 2 3" xfId="47494" xr:uid="{00000000-0005-0000-0000-0000C5420000}"/>
    <cellStyle name="Standard 4 13 2 2 2 2 2 4" xfId="36198" xr:uid="{00000000-0005-0000-0000-0000C6420000}"/>
    <cellStyle name="Standard 4 13 2 2 2 2 3" xfId="19254" xr:uid="{00000000-0005-0000-0000-0000C7420000}"/>
    <cellStyle name="Standard 4 13 2 2 2 2 3 2" xfId="53142" xr:uid="{00000000-0005-0000-0000-0000C8420000}"/>
    <cellStyle name="Standard 4 13 2 2 2 2 4" xfId="41846" xr:uid="{00000000-0005-0000-0000-0000C9420000}"/>
    <cellStyle name="Standard 4 13 2 2 2 2 5" xfId="30550" xr:uid="{00000000-0005-0000-0000-0000CA420000}"/>
    <cellStyle name="Standard 4 13 2 2 2 3" xfId="10782" xr:uid="{00000000-0005-0000-0000-0000CB420000}"/>
    <cellStyle name="Standard 4 13 2 2 2 3 2" xfId="22078" xr:uid="{00000000-0005-0000-0000-0000CC420000}"/>
    <cellStyle name="Standard 4 13 2 2 2 3 2 2" xfId="55966" xr:uid="{00000000-0005-0000-0000-0000CD420000}"/>
    <cellStyle name="Standard 4 13 2 2 2 3 3" xfId="44670" xr:uid="{00000000-0005-0000-0000-0000CE420000}"/>
    <cellStyle name="Standard 4 13 2 2 2 3 4" xfId="33374" xr:uid="{00000000-0005-0000-0000-0000CF420000}"/>
    <cellStyle name="Standard 4 13 2 2 2 4" xfId="16430" xr:uid="{00000000-0005-0000-0000-0000D0420000}"/>
    <cellStyle name="Standard 4 13 2 2 2 4 2" xfId="50318" xr:uid="{00000000-0005-0000-0000-0000D1420000}"/>
    <cellStyle name="Standard 4 13 2 2 2 5" xfId="39022" xr:uid="{00000000-0005-0000-0000-0000D2420000}"/>
    <cellStyle name="Standard 4 13 2 2 2 6" xfId="27726" xr:uid="{00000000-0005-0000-0000-0000D3420000}"/>
    <cellStyle name="Standard 4 13 2 2 3" xfId="6375" xr:uid="{00000000-0005-0000-0000-0000D4420000}"/>
    <cellStyle name="Standard 4 13 2 2 3 2" xfId="12025" xr:uid="{00000000-0005-0000-0000-0000D5420000}"/>
    <cellStyle name="Standard 4 13 2 2 3 2 2" xfId="23321" xr:uid="{00000000-0005-0000-0000-0000D6420000}"/>
    <cellStyle name="Standard 4 13 2 2 3 2 2 2" xfId="57209" xr:uid="{00000000-0005-0000-0000-0000D7420000}"/>
    <cellStyle name="Standard 4 13 2 2 3 2 3" xfId="45913" xr:uid="{00000000-0005-0000-0000-0000D8420000}"/>
    <cellStyle name="Standard 4 13 2 2 3 2 4" xfId="34617" xr:uid="{00000000-0005-0000-0000-0000D9420000}"/>
    <cellStyle name="Standard 4 13 2 2 3 3" xfId="17673" xr:uid="{00000000-0005-0000-0000-0000DA420000}"/>
    <cellStyle name="Standard 4 13 2 2 3 3 2" xfId="51561" xr:uid="{00000000-0005-0000-0000-0000DB420000}"/>
    <cellStyle name="Standard 4 13 2 2 3 4" xfId="40265" xr:uid="{00000000-0005-0000-0000-0000DC420000}"/>
    <cellStyle name="Standard 4 13 2 2 3 5" xfId="28969" xr:uid="{00000000-0005-0000-0000-0000DD420000}"/>
    <cellStyle name="Standard 4 13 2 2 4" xfId="9201" xr:uid="{00000000-0005-0000-0000-0000DE420000}"/>
    <cellStyle name="Standard 4 13 2 2 4 2" xfId="20497" xr:uid="{00000000-0005-0000-0000-0000DF420000}"/>
    <cellStyle name="Standard 4 13 2 2 4 2 2" xfId="54385" xr:uid="{00000000-0005-0000-0000-0000E0420000}"/>
    <cellStyle name="Standard 4 13 2 2 4 3" xfId="43089" xr:uid="{00000000-0005-0000-0000-0000E1420000}"/>
    <cellStyle name="Standard 4 13 2 2 4 4" xfId="31793" xr:uid="{00000000-0005-0000-0000-0000E2420000}"/>
    <cellStyle name="Standard 4 13 2 2 5" xfId="14849" xr:uid="{00000000-0005-0000-0000-0000E3420000}"/>
    <cellStyle name="Standard 4 13 2 2 5 2" xfId="48737" xr:uid="{00000000-0005-0000-0000-0000E4420000}"/>
    <cellStyle name="Standard 4 13 2 2 6" xfId="37441" xr:uid="{00000000-0005-0000-0000-0000E5420000}"/>
    <cellStyle name="Standard 4 13 2 2 7" xfId="26145" xr:uid="{00000000-0005-0000-0000-0000E6420000}"/>
    <cellStyle name="Standard 4 13 2 3" xfId="4351" xr:uid="{00000000-0005-0000-0000-0000E7420000}"/>
    <cellStyle name="Standard 4 13 2 3 2" xfId="7223" xr:uid="{00000000-0005-0000-0000-0000E8420000}"/>
    <cellStyle name="Standard 4 13 2 3 2 2" xfId="12872" xr:uid="{00000000-0005-0000-0000-0000E9420000}"/>
    <cellStyle name="Standard 4 13 2 3 2 2 2" xfId="24168" xr:uid="{00000000-0005-0000-0000-0000EA420000}"/>
    <cellStyle name="Standard 4 13 2 3 2 2 2 2" xfId="58056" xr:uid="{00000000-0005-0000-0000-0000EB420000}"/>
    <cellStyle name="Standard 4 13 2 3 2 2 3" xfId="46760" xr:uid="{00000000-0005-0000-0000-0000EC420000}"/>
    <cellStyle name="Standard 4 13 2 3 2 2 4" xfId="35464" xr:uid="{00000000-0005-0000-0000-0000ED420000}"/>
    <cellStyle name="Standard 4 13 2 3 2 3" xfId="18520" xr:uid="{00000000-0005-0000-0000-0000EE420000}"/>
    <cellStyle name="Standard 4 13 2 3 2 3 2" xfId="52408" xr:uid="{00000000-0005-0000-0000-0000EF420000}"/>
    <cellStyle name="Standard 4 13 2 3 2 4" xfId="41112" xr:uid="{00000000-0005-0000-0000-0000F0420000}"/>
    <cellStyle name="Standard 4 13 2 3 2 5" xfId="29816" xr:uid="{00000000-0005-0000-0000-0000F1420000}"/>
    <cellStyle name="Standard 4 13 2 3 3" xfId="10048" xr:uid="{00000000-0005-0000-0000-0000F2420000}"/>
    <cellStyle name="Standard 4 13 2 3 3 2" xfId="21344" xr:uid="{00000000-0005-0000-0000-0000F3420000}"/>
    <cellStyle name="Standard 4 13 2 3 3 2 2" xfId="55232" xr:uid="{00000000-0005-0000-0000-0000F4420000}"/>
    <cellStyle name="Standard 4 13 2 3 3 3" xfId="43936" xr:uid="{00000000-0005-0000-0000-0000F5420000}"/>
    <cellStyle name="Standard 4 13 2 3 3 4" xfId="32640" xr:uid="{00000000-0005-0000-0000-0000F6420000}"/>
    <cellStyle name="Standard 4 13 2 3 4" xfId="15696" xr:uid="{00000000-0005-0000-0000-0000F7420000}"/>
    <cellStyle name="Standard 4 13 2 3 4 2" xfId="49584" xr:uid="{00000000-0005-0000-0000-0000F8420000}"/>
    <cellStyle name="Standard 4 13 2 3 5" xfId="38288" xr:uid="{00000000-0005-0000-0000-0000F9420000}"/>
    <cellStyle name="Standard 4 13 2 3 6" xfId="26992" xr:uid="{00000000-0005-0000-0000-0000FA420000}"/>
    <cellStyle name="Standard 4 13 2 4" xfId="5875" xr:uid="{00000000-0005-0000-0000-0000FB420000}"/>
    <cellStyle name="Standard 4 13 2 4 2" xfId="11525" xr:uid="{00000000-0005-0000-0000-0000FC420000}"/>
    <cellStyle name="Standard 4 13 2 4 2 2" xfId="22821" xr:uid="{00000000-0005-0000-0000-0000FD420000}"/>
    <cellStyle name="Standard 4 13 2 4 2 2 2" xfId="56709" xr:uid="{00000000-0005-0000-0000-0000FE420000}"/>
    <cellStyle name="Standard 4 13 2 4 2 3" xfId="45413" xr:uid="{00000000-0005-0000-0000-0000FF420000}"/>
    <cellStyle name="Standard 4 13 2 4 2 4" xfId="34117" xr:uid="{00000000-0005-0000-0000-000000430000}"/>
    <cellStyle name="Standard 4 13 2 4 3" xfId="17173" xr:uid="{00000000-0005-0000-0000-000001430000}"/>
    <cellStyle name="Standard 4 13 2 4 3 2" xfId="51061" xr:uid="{00000000-0005-0000-0000-000002430000}"/>
    <cellStyle name="Standard 4 13 2 4 4" xfId="39765" xr:uid="{00000000-0005-0000-0000-000003430000}"/>
    <cellStyle name="Standard 4 13 2 4 5" xfId="28469" xr:uid="{00000000-0005-0000-0000-000004430000}"/>
    <cellStyle name="Standard 4 13 2 5" xfId="8701" xr:uid="{00000000-0005-0000-0000-000005430000}"/>
    <cellStyle name="Standard 4 13 2 5 2" xfId="19997" xr:uid="{00000000-0005-0000-0000-000006430000}"/>
    <cellStyle name="Standard 4 13 2 5 2 2" xfId="53885" xr:uid="{00000000-0005-0000-0000-000007430000}"/>
    <cellStyle name="Standard 4 13 2 5 3" xfId="42589" xr:uid="{00000000-0005-0000-0000-000008430000}"/>
    <cellStyle name="Standard 4 13 2 5 4" xfId="31293" xr:uid="{00000000-0005-0000-0000-000009430000}"/>
    <cellStyle name="Standard 4 13 2 6" xfId="14349" xr:uid="{00000000-0005-0000-0000-00000A430000}"/>
    <cellStyle name="Standard 4 13 2 6 2" xfId="48237" xr:uid="{00000000-0005-0000-0000-00000B430000}"/>
    <cellStyle name="Standard 4 13 2 7" xfId="36941" xr:uid="{00000000-0005-0000-0000-00000C430000}"/>
    <cellStyle name="Standard 4 13 2 8" xfId="25645" xr:uid="{00000000-0005-0000-0000-00000D430000}"/>
    <cellStyle name="Standard 4 13 3" xfId="3001" xr:uid="{00000000-0005-0000-0000-00000E430000}"/>
    <cellStyle name="Standard 4 13 3 2" xfId="5130" xr:uid="{00000000-0005-0000-0000-00000F430000}"/>
    <cellStyle name="Standard 4 13 3 2 2" xfId="7956" xr:uid="{00000000-0005-0000-0000-000010430000}"/>
    <cellStyle name="Standard 4 13 3 2 2 2" xfId="13605" xr:uid="{00000000-0005-0000-0000-000011430000}"/>
    <cellStyle name="Standard 4 13 3 2 2 2 2" xfId="24901" xr:uid="{00000000-0005-0000-0000-000012430000}"/>
    <cellStyle name="Standard 4 13 3 2 2 2 2 2" xfId="58789" xr:uid="{00000000-0005-0000-0000-000013430000}"/>
    <cellStyle name="Standard 4 13 3 2 2 2 3" xfId="47493" xr:uid="{00000000-0005-0000-0000-000014430000}"/>
    <cellStyle name="Standard 4 13 3 2 2 2 4" xfId="36197" xr:uid="{00000000-0005-0000-0000-000015430000}"/>
    <cellStyle name="Standard 4 13 3 2 2 3" xfId="19253" xr:uid="{00000000-0005-0000-0000-000016430000}"/>
    <cellStyle name="Standard 4 13 3 2 2 3 2" xfId="53141" xr:uid="{00000000-0005-0000-0000-000017430000}"/>
    <cellStyle name="Standard 4 13 3 2 2 4" xfId="41845" xr:uid="{00000000-0005-0000-0000-000018430000}"/>
    <cellStyle name="Standard 4 13 3 2 2 5" xfId="30549" xr:uid="{00000000-0005-0000-0000-000019430000}"/>
    <cellStyle name="Standard 4 13 3 2 3" xfId="10781" xr:uid="{00000000-0005-0000-0000-00001A430000}"/>
    <cellStyle name="Standard 4 13 3 2 3 2" xfId="22077" xr:uid="{00000000-0005-0000-0000-00001B430000}"/>
    <cellStyle name="Standard 4 13 3 2 3 2 2" xfId="55965" xr:uid="{00000000-0005-0000-0000-00001C430000}"/>
    <cellStyle name="Standard 4 13 3 2 3 3" xfId="44669" xr:uid="{00000000-0005-0000-0000-00001D430000}"/>
    <cellStyle name="Standard 4 13 3 2 3 4" xfId="33373" xr:uid="{00000000-0005-0000-0000-00001E430000}"/>
    <cellStyle name="Standard 4 13 3 2 4" xfId="16429" xr:uid="{00000000-0005-0000-0000-00001F430000}"/>
    <cellStyle name="Standard 4 13 3 2 4 2" xfId="50317" xr:uid="{00000000-0005-0000-0000-000020430000}"/>
    <cellStyle name="Standard 4 13 3 2 5" xfId="39021" xr:uid="{00000000-0005-0000-0000-000021430000}"/>
    <cellStyle name="Standard 4 13 3 2 6" xfId="27725" xr:uid="{00000000-0005-0000-0000-000022430000}"/>
    <cellStyle name="Standard 4 13 3 3" xfId="4350" xr:uid="{00000000-0005-0000-0000-000023430000}"/>
    <cellStyle name="Standard 4 13 3 3 2" xfId="7222" xr:uid="{00000000-0005-0000-0000-000024430000}"/>
    <cellStyle name="Standard 4 13 3 3 2 2" xfId="12871" xr:uid="{00000000-0005-0000-0000-000025430000}"/>
    <cellStyle name="Standard 4 13 3 3 2 2 2" xfId="24167" xr:uid="{00000000-0005-0000-0000-000026430000}"/>
    <cellStyle name="Standard 4 13 3 3 2 2 2 2" xfId="58055" xr:uid="{00000000-0005-0000-0000-000027430000}"/>
    <cellStyle name="Standard 4 13 3 3 2 2 3" xfId="46759" xr:uid="{00000000-0005-0000-0000-000028430000}"/>
    <cellStyle name="Standard 4 13 3 3 2 2 4" xfId="35463" xr:uid="{00000000-0005-0000-0000-000029430000}"/>
    <cellStyle name="Standard 4 13 3 3 2 3" xfId="18519" xr:uid="{00000000-0005-0000-0000-00002A430000}"/>
    <cellStyle name="Standard 4 13 3 3 2 3 2" xfId="52407" xr:uid="{00000000-0005-0000-0000-00002B430000}"/>
    <cellStyle name="Standard 4 13 3 3 2 4" xfId="41111" xr:uid="{00000000-0005-0000-0000-00002C430000}"/>
    <cellStyle name="Standard 4 13 3 3 2 5" xfId="29815" xr:uid="{00000000-0005-0000-0000-00002D430000}"/>
    <cellStyle name="Standard 4 13 3 3 3" xfId="10047" xr:uid="{00000000-0005-0000-0000-00002E430000}"/>
    <cellStyle name="Standard 4 13 3 3 3 2" xfId="21343" xr:uid="{00000000-0005-0000-0000-00002F430000}"/>
    <cellStyle name="Standard 4 13 3 3 3 2 2" xfId="55231" xr:uid="{00000000-0005-0000-0000-000030430000}"/>
    <cellStyle name="Standard 4 13 3 3 3 3" xfId="43935" xr:uid="{00000000-0005-0000-0000-000031430000}"/>
    <cellStyle name="Standard 4 13 3 3 3 4" xfId="32639" xr:uid="{00000000-0005-0000-0000-000032430000}"/>
    <cellStyle name="Standard 4 13 3 3 4" xfId="15695" xr:uid="{00000000-0005-0000-0000-000033430000}"/>
    <cellStyle name="Standard 4 13 3 3 4 2" xfId="49583" xr:uid="{00000000-0005-0000-0000-000034430000}"/>
    <cellStyle name="Standard 4 13 3 3 5" xfId="38287" xr:uid="{00000000-0005-0000-0000-000035430000}"/>
    <cellStyle name="Standard 4 13 3 3 6" xfId="26991" xr:uid="{00000000-0005-0000-0000-000036430000}"/>
    <cellStyle name="Standard 4 13 3 4" xfId="6129" xr:uid="{00000000-0005-0000-0000-000037430000}"/>
    <cellStyle name="Standard 4 13 3 4 2" xfId="11779" xr:uid="{00000000-0005-0000-0000-000038430000}"/>
    <cellStyle name="Standard 4 13 3 4 2 2" xfId="23075" xr:uid="{00000000-0005-0000-0000-000039430000}"/>
    <cellStyle name="Standard 4 13 3 4 2 2 2" xfId="56963" xr:uid="{00000000-0005-0000-0000-00003A430000}"/>
    <cellStyle name="Standard 4 13 3 4 2 3" xfId="45667" xr:uid="{00000000-0005-0000-0000-00003B430000}"/>
    <cellStyle name="Standard 4 13 3 4 2 4" xfId="34371" xr:uid="{00000000-0005-0000-0000-00003C430000}"/>
    <cellStyle name="Standard 4 13 3 4 3" xfId="17427" xr:uid="{00000000-0005-0000-0000-00003D430000}"/>
    <cellStyle name="Standard 4 13 3 4 3 2" xfId="51315" xr:uid="{00000000-0005-0000-0000-00003E430000}"/>
    <cellStyle name="Standard 4 13 3 4 4" xfId="40019" xr:uid="{00000000-0005-0000-0000-00003F430000}"/>
    <cellStyle name="Standard 4 13 3 4 5" xfId="28723" xr:uid="{00000000-0005-0000-0000-000040430000}"/>
    <cellStyle name="Standard 4 13 3 5" xfId="8955" xr:uid="{00000000-0005-0000-0000-000041430000}"/>
    <cellStyle name="Standard 4 13 3 5 2" xfId="20251" xr:uid="{00000000-0005-0000-0000-000042430000}"/>
    <cellStyle name="Standard 4 13 3 5 2 2" xfId="54139" xr:uid="{00000000-0005-0000-0000-000043430000}"/>
    <cellStyle name="Standard 4 13 3 5 3" xfId="42843" xr:uid="{00000000-0005-0000-0000-000044430000}"/>
    <cellStyle name="Standard 4 13 3 5 4" xfId="31547" xr:uid="{00000000-0005-0000-0000-000045430000}"/>
    <cellStyle name="Standard 4 13 3 6" xfId="14603" xr:uid="{00000000-0005-0000-0000-000046430000}"/>
    <cellStyle name="Standard 4 13 3 6 2" xfId="48491" xr:uid="{00000000-0005-0000-0000-000047430000}"/>
    <cellStyle name="Standard 4 13 3 7" xfId="37195" xr:uid="{00000000-0005-0000-0000-000048430000}"/>
    <cellStyle name="Standard 4 13 3 8" xfId="25899" xr:uid="{00000000-0005-0000-0000-000049430000}"/>
    <cellStyle name="Standard 4 13 4" xfId="3754" xr:uid="{00000000-0005-0000-0000-00004A430000}"/>
    <cellStyle name="Standard 4 13 4 2" xfId="6865" xr:uid="{00000000-0005-0000-0000-00004B430000}"/>
    <cellStyle name="Standard 4 13 4 2 2" xfId="12514" xr:uid="{00000000-0005-0000-0000-00004C430000}"/>
    <cellStyle name="Standard 4 13 4 2 2 2" xfId="23810" xr:uid="{00000000-0005-0000-0000-00004D430000}"/>
    <cellStyle name="Standard 4 13 4 2 2 2 2" xfId="57698" xr:uid="{00000000-0005-0000-0000-00004E430000}"/>
    <cellStyle name="Standard 4 13 4 2 2 3" xfId="46402" xr:uid="{00000000-0005-0000-0000-00004F430000}"/>
    <cellStyle name="Standard 4 13 4 2 2 4" xfId="35106" xr:uid="{00000000-0005-0000-0000-000050430000}"/>
    <cellStyle name="Standard 4 13 4 2 3" xfId="18162" xr:uid="{00000000-0005-0000-0000-000051430000}"/>
    <cellStyle name="Standard 4 13 4 2 3 2" xfId="52050" xr:uid="{00000000-0005-0000-0000-000052430000}"/>
    <cellStyle name="Standard 4 13 4 2 4" xfId="40754" xr:uid="{00000000-0005-0000-0000-000053430000}"/>
    <cellStyle name="Standard 4 13 4 2 5" xfId="29458" xr:uid="{00000000-0005-0000-0000-000054430000}"/>
    <cellStyle name="Standard 4 13 4 3" xfId="9690" xr:uid="{00000000-0005-0000-0000-000055430000}"/>
    <cellStyle name="Standard 4 13 4 3 2" xfId="20986" xr:uid="{00000000-0005-0000-0000-000056430000}"/>
    <cellStyle name="Standard 4 13 4 3 2 2" xfId="54874" xr:uid="{00000000-0005-0000-0000-000057430000}"/>
    <cellStyle name="Standard 4 13 4 3 3" xfId="43578" xr:uid="{00000000-0005-0000-0000-000058430000}"/>
    <cellStyle name="Standard 4 13 4 3 4" xfId="32282" xr:uid="{00000000-0005-0000-0000-000059430000}"/>
    <cellStyle name="Standard 4 13 4 4" xfId="15338" xr:uid="{00000000-0005-0000-0000-00005A430000}"/>
    <cellStyle name="Standard 4 13 4 4 2" xfId="49226" xr:uid="{00000000-0005-0000-0000-00005B430000}"/>
    <cellStyle name="Standard 4 13 4 5" xfId="37930" xr:uid="{00000000-0005-0000-0000-00005C430000}"/>
    <cellStyle name="Standard 4 13 4 6" xfId="26634" xr:uid="{00000000-0005-0000-0000-00005D430000}"/>
    <cellStyle name="Standard 4 13 5" xfId="4812" xr:uid="{00000000-0005-0000-0000-00005E430000}"/>
    <cellStyle name="Standard 4 13 5 2" xfId="7638" xr:uid="{00000000-0005-0000-0000-00005F430000}"/>
    <cellStyle name="Standard 4 13 5 2 2" xfId="13287" xr:uid="{00000000-0005-0000-0000-000060430000}"/>
    <cellStyle name="Standard 4 13 5 2 2 2" xfId="24583" xr:uid="{00000000-0005-0000-0000-000061430000}"/>
    <cellStyle name="Standard 4 13 5 2 2 2 2" xfId="58471" xr:uid="{00000000-0005-0000-0000-000062430000}"/>
    <cellStyle name="Standard 4 13 5 2 2 3" xfId="47175" xr:uid="{00000000-0005-0000-0000-000063430000}"/>
    <cellStyle name="Standard 4 13 5 2 2 4" xfId="35879" xr:uid="{00000000-0005-0000-0000-000064430000}"/>
    <cellStyle name="Standard 4 13 5 2 3" xfId="18935" xr:uid="{00000000-0005-0000-0000-000065430000}"/>
    <cellStyle name="Standard 4 13 5 2 3 2" xfId="52823" xr:uid="{00000000-0005-0000-0000-000066430000}"/>
    <cellStyle name="Standard 4 13 5 2 4" xfId="41527" xr:uid="{00000000-0005-0000-0000-000067430000}"/>
    <cellStyle name="Standard 4 13 5 2 5" xfId="30231" xr:uid="{00000000-0005-0000-0000-000068430000}"/>
    <cellStyle name="Standard 4 13 5 3" xfId="10463" xr:uid="{00000000-0005-0000-0000-000069430000}"/>
    <cellStyle name="Standard 4 13 5 3 2" xfId="21759" xr:uid="{00000000-0005-0000-0000-00006A430000}"/>
    <cellStyle name="Standard 4 13 5 3 2 2" xfId="55647" xr:uid="{00000000-0005-0000-0000-00006B430000}"/>
    <cellStyle name="Standard 4 13 5 3 3" xfId="44351" xr:uid="{00000000-0005-0000-0000-00006C430000}"/>
    <cellStyle name="Standard 4 13 5 3 4" xfId="33055" xr:uid="{00000000-0005-0000-0000-00006D430000}"/>
    <cellStyle name="Standard 4 13 5 4" xfId="16111" xr:uid="{00000000-0005-0000-0000-00006E430000}"/>
    <cellStyle name="Standard 4 13 5 4 2" xfId="49999" xr:uid="{00000000-0005-0000-0000-00006F430000}"/>
    <cellStyle name="Standard 4 13 5 5" xfId="38703" xr:uid="{00000000-0005-0000-0000-000070430000}"/>
    <cellStyle name="Standard 4 13 5 6" xfId="27407" xr:uid="{00000000-0005-0000-0000-000071430000}"/>
    <cellStyle name="Standard 4 13 6" xfId="3455" xr:uid="{00000000-0005-0000-0000-000072430000}"/>
    <cellStyle name="Standard 4 13 6 2" xfId="6570" xr:uid="{00000000-0005-0000-0000-000073430000}"/>
    <cellStyle name="Standard 4 13 6 2 2" xfId="12219" xr:uid="{00000000-0005-0000-0000-000074430000}"/>
    <cellStyle name="Standard 4 13 6 2 2 2" xfId="23515" xr:uid="{00000000-0005-0000-0000-000075430000}"/>
    <cellStyle name="Standard 4 13 6 2 2 2 2" xfId="57403" xr:uid="{00000000-0005-0000-0000-000076430000}"/>
    <cellStyle name="Standard 4 13 6 2 2 3" xfId="46107" xr:uid="{00000000-0005-0000-0000-000077430000}"/>
    <cellStyle name="Standard 4 13 6 2 2 4" xfId="34811" xr:uid="{00000000-0005-0000-0000-000078430000}"/>
    <cellStyle name="Standard 4 13 6 2 3" xfId="17867" xr:uid="{00000000-0005-0000-0000-000079430000}"/>
    <cellStyle name="Standard 4 13 6 2 3 2" xfId="51755" xr:uid="{00000000-0005-0000-0000-00007A430000}"/>
    <cellStyle name="Standard 4 13 6 2 4" xfId="40459" xr:uid="{00000000-0005-0000-0000-00007B430000}"/>
    <cellStyle name="Standard 4 13 6 2 5" xfId="29163" xr:uid="{00000000-0005-0000-0000-00007C430000}"/>
    <cellStyle name="Standard 4 13 6 3" xfId="9395" xr:uid="{00000000-0005-0000-0000-00007D430000}"/>
    <cellStyle name="Standard 4 13 6 3 2" xfId="20691" xr:uid="{00000000-0005-0000-0000-00007E430000}"/>
    <cellStyle name="Standard 4 13 6 3 2 2" xfId="54579" xr:uid="{00000000-0005-0000-0000-00007F430000}"/>
    <cellStyle name="Standard 4 13 6 3 3" xfId="43283" xr:uid="{00000000-0005-0000-0000-000080430000}"/>
    <cellStyle name="Standard 4 13 6 3 4" xfId="31987" xr:uid="{00000000-0005-0000-0000-000081430000}"/>
    <cellStyle name="Standard 4 13 6 4" xfId="15043" xr:uid="{00000000-0005-0000-0000-000082430000}"/>
    <cellStyle name="Standard 4 13 6 4 2" xfId="48931" xr:uid="{00000000-0005-0000-0000-000083430000}"/>
    <cellStyle name="Standard 4 13 6 5" xfId="37635" xr:uid="{00000000-0005-0000-0000-000084430000}"/>
    <cellStyle name="Standard 4 13 6 6" xfId="26339" xr:uid="{00000000-0005-0000-0000-000085430000}"/>
    <cellStyle name="Standard 4 13 7" xfId="5629" xr:uid="{00000000-0005-0000-0000-000086430000}"/>
    <cellStyle name="Standard 4 13 7 2" xfId="11279" xr:uid="{00000000-0005-0000-0000-000087430000}"/>
    <cellStyle name="Standard 4 13 7 2 2" xfId="22575" xr:uid="{00000000-0005-0000-0000-000088430000}"/>
    <cellStyle name="Standard 4 13 7 2 2 2" xfId="56463" xr:uid="{00000000-0005-0000-0000-000089430000}"/>
    <cellStyle name="Standard 4 13 7 2 3" xfId="45167" xr:uid="{00000000-0005-0000-0000-00008A430000}"/>
    <cellStyle name="Standard 4 13 7 2 4" xfId="33871" xr:uid="{00000000-0005-0000-0000-00008B430000}"/>
    <cellStyle name="Standard 4 13 7 3" xfId="16927" xr:uid="{00000000-0005-0000-0000-00008C430000}"/>
    <cellStyle name="Standard 4 13 7 3 2" xfId="50815" xr:uid="{00000000-0005-0000-0000-00008D430000}"/>
    <cellStyle name="Standard 4 13 7 4" xfId="39519" xr:uid="{00000000-0005-0000-0000-00008E430000}"/>
    <cellStyle name="Standard 4 13 7 5" xfId="28223" xr:uid="{00000000-0005-0000-0000-00008F430000}"/>
    <cellStyle name="Standard 4 13 8" xfId="8455" xr:uid="{00000000-0005-0000-0000-000090430000}"/>
    <cellStyle name="Standard 4 13 8 2" xfId="19751" xr:uid="{00000000-0005-0000-0000-000091430000}"/>
    <cellStyle name="Standard 4 13 8 2 2" xfId="53639" xr:uid="{00000000-0005-0000-0000-000092430000}"/>
    <cellStyle name="Standard 4 13 8 3" xfId="42343" xr:uid="{00000000-0005-0000-0000-000093430000}"/>
    <cellStyle name="Standard 4 13 8 4" xfId="31047" xr:uid="{00000000-0005-0000-0000-000094430000}"/>
    <cellStyle name="Standard 4 13 9" xfId="14103" xr:uid="{00000000-0005-0000-0000-000095430000}"/>
    <cellStyle name="Standard 4 13 9 2" xfId="47991" xr:uid="{00000000-0005-0000-0000-000096430000}"/>
    <cellStyle name="Standard 4 14" xfId="2616" xr:uid="{00000000-0005-0000-0000-000097430000}"/>
    <cellStyle name="Standard 4 14 2" xfId="3118" xr:uid="{00000000-0005-0000-0000-000098430000}"/>
    <cellStyle name="Standard 4 14 2 2" xfId="5132" xr:uid="{00000000-0005-0000-0000-000099430000}"/>
    <cellStyle name="Standard 4 14 2 2 2" xfId="7958" xr:uid="{00000000-0005-0000-0000-00009A430000}"/>
    <cellStyle name="Standard 4 14 2 2 2 2" xfId="13607" xr:uid="{00000000-0005-0000-0000-00009B430000}"/>
    <cellStyle name="Standard 4 14 2 2 2 2 2" xfId="24903" xr:uid="{00000000-0005-0000-0000-00009C430000}"/>
    <cellStyle name="Standard 4 14 2 2 2 2 2 2" xfId="58791" xr:uid="{00000000-0005-0000-0000-00009D430000}"/>
    <cellStyle name="Standard 4 14 2 2 2 2 3" xfId="47495" xr:uid="{00000000-0005-0000-0000-00009E430000}"/>
    <cellStyle name="Standard 4 14 2 2 2 2 4" xfId="36199" xr:uid="{00000000-0005-0000-0000-00009F430000}"/>
    <cellStyle name="Standard 4 14 2 2 2 3" xfId="19255" xr:uid="{00000000-0005-0000-0000-0000A0430000}"/>
    <cellStyle name="Standard 4 14 2 2 2 3 2" xfId="53143" xr:uid="{00000000-0005-0000-0000-0000A1430000}"/>
    <cellStyle name="Standard 4 14 2 2 2 4" xfId="41847" xr:uid="{00000000-0005-0000-0000-0000A2430000}"/>
    <cellStyle name="Standard 4 14 2 2 2 5" xfId="30551" xr:uid="{00000000-0005-0000-0000-0000A3430000}"/>
    <cellStyle name="Standard 4 14 2 2 3" xfId="10783" xr:uid="{00000000-0005-0000-0000-0000A4430000}"/>
    <cellStyle name="Standard 4 14 2 2 3 2" xfId="22079" xr:uid="{00000000-0005-0000-0000-0000A5430000}"/>
    <cellStyle name="Standard 4 14 2 2 3 2 2" xfId="55967" xr:uid="{00000000-0005-0000-0000-0000A6430000}"/>
    <cellStyle name="Standard 4 14 2 2 3 3" xfId="44671" xr:uid="{00000000-0005-0000-0000-0000A7430000}"/>
    <cellStyle name="Standard 4 14 2 2 3 4" xfId="33375" xr:uid="{00000000-0005-0000-0000-0000A8430000}"/>
    <cellStyle name="Standard 4 14 2 2 4" xfId="16431" xr:uid="{00000000-0005-0000-0000-0000A9430000}"/>
    <cellStyle name="Standard 4 14 2 2 4 2" xfId="50319" xr:uid="{00000000-0005-0000-0000-0000AA430000}"/>
    <cellStyle name="Standard 4 14 2 2 5" xfId="39023" xr:uid="{00000000-0005-0000-0000-0000AB430000}"/>
    <cellStyle name="Standard 4 14 2 2 6" xfId="27727" xr:uid="{00000000-0005-0000-0000-0000AC430000}"/>
    <cellStyle name="Standard 4 14 2 3" xfId="6246" xr:uid="{00000000-0005-0000-0000-0000AD430000}"/>
    <cellStyle name="Standard 4 14 2 3 2" xfId="11896" xr:uid="{00000000-0005-0000-0000-0000AE430000}"/>
    <cellStyle name="Standard 4 14 2 3 2 2" xfId="23192" xr:uid="{00000000-0005-0000-0000-0000AF430000}"/>
    <cellStyle name="Standard 4 14 2 3 2 2 2" xfId="57080" xr:uid="{00000000-0005-0000-0000-0000B0430000}"/>
    <cellStyle name="Standard 4 14 2 3 2 3" xfId="45784" xr:uid="{00000000-0005-0000-0000-0000B1430000}"/>
    <cellStyle name="Standard 4 14 2 3 2 4" xfId="34488" xr:uid="{00000000-0005-0000-0000-0000B2430000}"/>
    <cellStyle name="Standard 4 14 2 3 3" xfId="17544" xr:uid="{00000000-0005-0000-0000-0000B3430000}"/>
    <cellStyle name="Standard 4 14 2 3 3 2" xfId="51432" xr:uid="{00000000-0005-0000-0000-0000B4430000}"/>
    <cellStyle name="Standard 4 14 2 3 4" xfId="40136" xr:uid="{00000000-0005-0000-0000-0000B5430000}"/>
    <cellStyle name="Standard 4 14 2 3 5" xfId="28840" xr:uid="{00000000-0005-0000-0000-0000B6430000}"/>
    <cellStyle name="Standard 4 14 2 4" xfId="9072" xr:uid="{00000000-0005-0000-0000-0000B7430000}"/>
    <cellStyle name="Standard 4 14 2 4 2" xfId="20368" xr:uid="{00000000-0005-0000-0000-0000B8430000}"/>
    <cellStyle name="Standard 4 14 2 4 2 2" xfId="54256" xr:uid="{00000000-0005-0000-0000-0000B9430000}"/>
    <cellStyle name="Standard 4 14 2 4 3" xfId="42960" xr:uid="{00000000-0005-0000-0000-0000BA430000}"/>
    <cellStyle name="Standard 4 14 2 4 4" xfId="31664" xr:uid="{00000000-0005-0000-0000-0000BB430000}"/>
    <cellStyle name="Standard 4 14 2 5" xfId="14720" xr:uid="{00000000-0005-0000-0000-0000BC430000}"/>
    <cellStyle name="Standard 4 14 2 5 2" xfId="48608" xr:uid="{00000000-0005-0000-0000-0000BD430000}"/>
    <cellStyle name="Standard 4 14 2 6" xfId="37312" xr:uid="{00000000-0005-0000-0000-0000BE430000}"/>
    <cellStyle name="Standard 4 14 2 7" xfId="26016" xr:uid="{00000000-0005-0000-0000-0000BF430000}"/>
    <cellStyle name="Standard 4 14 3" xfId="4352" xr:uid="{00000000-0005-0000-0000-0000C0430000}"/>
    <cellStyle name="Standard 4 14 3 2" xfId="7224" xr:uid="{00000000-0005-0000-0000-0000C1430000}"/>
    <cellStyle name="Standard 4 14 3 2 2" xfId="12873" xr:uid="{00000000-0005-0000-0000-0000C2430000}"/>
    <cellStyle name="Standard 4 14 3 2 2 2" xfId="24169" xr:uid="{00000000-0005-0000-0000-0000C3430000}"/>
    <cellStyle name="Standard 4 14 3 2 2 2 2" xfId="58057" xr:uid="{00000000-0005-0000-0000-0000C4430000}"/>
    <cellStyle name="Standard 4 14 3 2 2 3" xfId="46761" xr:uid="{00000000-0005-0000-0000-0000C5430000}"/>
    <cellStyle name="Standard 4 14 3 2 2 4" xfId="35465" xr:uid="{00000000-0005-0000-0000-0000C6430000}"/>
    <cellStyle name="Standard 4 14 3 2 3" xfId="18521" xr:uid="{00000000-0005-0000-0000-0000C7430000}"/>
    <cellStyle name="Standard 4 14 3 2 3 2" xfId="52409" xr:uid="{00000000-0005-0000-0000-0000C8430000}"/>
    <cellStyle name="Standard 4 14 3 2 4" xfId="41113" xr:uid="{00000000-0005-0000-0000-0000C9430000}"/>
    <cellStyle name="Standard 4 14 3 2 5" xfId="29817" xr:uid="{00000000-0005-0000-0000-0000CA430000}"/>
    <cellStyle name="Standard 4 14 3 3" xfId="10049" xr:uid="{00000000-0005-0000-0000-0000CB430000}"/>
    <cellStyle name="Standard 4 14 3 3 2" xfId="21345" xr:uid="{00000000-0005-0000-0000-0000CC430000}"/>
    <cellStyle name="Standard 4 14 3 3 2 2" xfId="55233" xr:uid="{00000000-0005-0000-0000-0000CD430000}"/>
    <cellStyle name="Standard 4 14 3 3 3" xfId="43937" xr:uid="{00000000-0005-0000-0000-0000CE430000}"/>
    <cellStyle name="Standard 4 14 3 3 4" xfId="32641" xr:uid="{00000000-0005-0000-0000-0000CF430000}"/>
    <cellStyle name="Standard 4 14 3 4" xfId="15697" xr:uid="{00000000-0005-0000-0000-0000D0430000}"/>
    <cellStyle name="Standard 4 14 3 4 2" xfId="49585" xr:uid="{00000000-0005-0000-0000-0000D1430000}"/>
    <cellStyle name="Standard 4 14 3 5" xfId="38289" xr:uid="{00000000-0005-0000-0000-0000D2430000}"/>
    <cellStyle name="Standard 4 14 3 6" xfId="26993" xr:uid="{00000000-0005-0000-0000-0000D3430000}"/>
    <cellStyle name="Standard 4 14 4" xfId="5746" xr:uid="{00000000-0005-0000-0000-0000D4430000}"/>
    <cellStyle name="Standard 4 14 4 2" xfId="11396" xr:uid="{00000000-0005-0000-0000-0000D5430000}"/>
    <cellStyle name="Standard 4 14 4 2 2" xfId="22692" xr:uid="{00000000-0005-0000-0000-0000D6430000}"/>
    <cellStyle name="Standard 4 14 4 2 2 2" xfId="56580" xr:uid="{00000000-0005-0000-0000-0000D7430000}"/>
    <cellStyle name="Standard 4 14 4 2 3" xfId="45284" xr:uid="{00000000-0005-0000-0000-0000D8430000}"/>
    <cellStyle name="Standard 4 14 4 2 4" xfId="33988" xr:uid="{00000000-0005-0000-0000-0000D9430000}"/>
    <cellStyle name="Standard 4 14 4 3" xfId="17044" xr:uid="{00000000-0005-0000-0000-0000DA430000}"/>
    <cellStyle name="Standard 4 14 4 3 2" xfId="50932" xr:uid="{00000000-0005-0000-0000-0000DB430000}"/>
    <cellStyle name="Standard 4 14 4 4" xfId="39636" xr:uid="{00000000-0005-0000-0000-0000DC430000}"/>
    <cellStyle name="Standard 4 14 4 5" xfId="28340" xr:uid="{00000000-0005-0000-0000-0000DD430000}"/>
    <cellStyle name="Standard 4 14 5" xfId="8572" xr:uid="{00000000-0005-0000-0000-0000DE430000}"/>
    <cellStyle name="Standard 4 14 5 2" xfId="19868" xr:uid="{00000000-0005-0000-0000-0000DF430000}"/>
    <cellStyle name="Standard 4 14 5 2 2" xfId="53756" xr:uid="{00000000-0005-0000-0000-0000E0430000}"/>
    <cellStyle name="Standard 4 14 5 3" xfId="42460" xr:uid="{00000000-0005-0000-0000-0000E1430000}"/>
    <cellStyle name="Standard 4 14 5 4" xfId="31164" xr:uid="{00000000-0005-0000-0000-0000E2430000}"/>
    <cellStyle name="Standard 4 14 6" xfId="14220" xr:uid="{00000000-0005-0000-0000-0000E3430000}"/>
    <cellStyle name="Standard 4 14 6 2" xfId="48108" xr:uid="{00000000-0005-0000-0000-0000E4430000}"/>
    <cellStyle name="Standard 4 14 7" xfId="36812" xr:uid="{00000000-0005-0000-0000-0000E5430000}"/>
    <cellStyle name="Standard 4 14 8" xfId="25516" xr:uid="{00000000-0005-0000-0000-0000E6430000}"/>
    <cellStyle name="Standard 4 15" xfId="2865" xr:uid="{00000000-0005-0000-0000-0000E7430000}"/>
    <cellStyle name="Standard 4 15 2" xfId="4339" xr:uid="{00000000-0005-0000-0000-0000E8430000}"/>
    <cellStyle name="Standard 4 15 3" xfId="5993" xr:uid="{00000000-0005-0000-0000-0000E9430000}"/>
    <cellStyle name="Standard 4 15 3 2" xfId="11643" xr:uid="{00000000-0005-0000-0000-0000EA430000}"/>
    <cellStyle name="Standard 4 15 3 2 2" xfId="22939" xr:uid="{00000000-0005-0000-0000-0000EB430000}"/>
    <cellStyle name="Standard 4 15 3 2 2 2" xfId="56827" xr:uid="{00000000-0005-0000-0000-0000EC430000}"/>
    <cellStyle name="Standard 4 15 3 2 3" xfId="45531" xr:uid="{00000000-0005-0000-0000-0000ED430000}"/>
    <cellStyle name="Standard 4 15 3 2 4" xfId="34235" xr:uid="{00000000-0005-0000-0000-0000EE430000}"/>
    <cellStyle name="Standard 4 15 3 3" xfId="17291" xr:uid="{00000000-0005-0000-0000-0000EF430000}"/>
    <cellStyle name="Standard 4 15 3 3 2" xfId="51179" xr:uid="{00000000-0005-0000-0000-0000F0430000}"/>
    <cellStyle name="Standard 4 15 3 4" xfId="39883" xr:uid="{00000000-0005-0000-0000-0000F1430000}"/>
    <cellStyle name="Standard 4 15 3 5" xfId="28587" xr:uid="{00000000-0005-0000-0000-0000F2430000}"/>
    <cellStyle name="Standard 4 15 4" xfId="8819" xr:uid="{00000000-0005-0000-0000-0000F3430000}"/>
    <cellStyle name="Standard 4 15 4 2" xfId="20115" xr:uid="{00000000-0005-0000-0000-0000F4430000}"/>
    <cellStyle name="Standard 4 15 4 2 2" xfId="54003" xr:uid="{00000000-0005-0000-0000-0000F5430000}"/>
    <cellStyle name="Standard 4 15 4 3" xfId="42707" xr:uid="{00000000-0005-0000-0000-0000F6430000}"/>
    <cellStyle name="Standard 4 15 4 4" xfId="31411" xr:uid="{00000000-0005-0000-0000-0000F7430000}"/>
    <cellStyle name="Standard 4 15 5" xfId="14467" xr:uid="{00000000-0005-0000-0000-0000F8430000}"/>
    <cellStyle name="Standard 4 15 5 2" xfId="48355" xr:uid="{00000000-0005-0000-0000-0000F9430000}"/>
    <cellStyle name="Standard 4 15 6" xfId="37059" xr:uid="{00000000-0005-0000-0000-0000FA430000}"/>
    <cellStyle name="Standard 4 15 7" xfId="25763" xr:uid="{00000000-0005-0000-0000-0000FB430000}"/>
    <cellStyle name="Standard 4 16" xfId="5493" xr:uid="{00000000-0005-0000-0000-0000FC430000}"/>
    <cellStyle name="Standard 4 16 2" xfId="11143" xr:uid="{00000000-0005-0000-0000-0000FD430000}"/>
    <cellStyle name="Standard 4 16 2 2" xfId="22439" xr:uid="{00000000-0005-0000-0000-0000FE430000}"/>
    <cellStyle name="Standard 4 16 2 2 2" xfId="56327" xr:uid="{00000000-0005-0000-0000-0000FF430000}"/>
    <cellStyle name="Standard 4 16 2 3" xfId="45031" xr:uid="{00000000-0005-0000-0000-000000440000}"/>
    <cellStyle name="Standard 4 16 2 4" xfId="33735" xr:uid="{00000000-0005-0000-0000-000001440000}"/>
    <cellStyle name="Standard 4 16 3" xfId="16791" xr:uid="{00000000-0005-0000-0000-000002440000}"/>
    <cellStyle name="Standard 4 16 3 2" xfId="50679" xr:uid="{00000000-0005-0000-0000-000003440000}"/>
    <cellStyle name="Standard 4 16 4" xfId="39383" xr:uid="{00000000-0005-0000-0000-000004440000}"/>
    <cellStyle name="Standard 4 16 5" xfId="28087" xr:uid="{00000000-0005-0000-0000-000005440000}"/>
    <cellStyle name="Standard 4 17" xfId="8319" xr:uid="{00000000-0005-0000-0000-000006440000}"/>
    <cellStyle name="Standard 4 17 2" xfId="19615" xr:uid="{00000000-0005-0000-0000-000007440000}"/>
    <cellStyle name="Standard 4 17 2 2" xfId="53503" xr:uid="{00000000-0005-0000-0000-000008440000}"/>
    <cellStyle name="Standard 4 17 3" xfId="42207" xr:uid="{00000000-0005-0000-0000-000009440000}"/>
    <cellStyle name="Standard 4 17 4" xfId="30911" xr:uid="{00000000-0005-0000-0000-00000A440000}"/>
    <cellStyle name="Standard 4 18" xfId="13967" xr:uid="{00000000-0005-0000-0000-00000B440000}"/>
    <cellStyle name="Standard 4 18 2" xfId="47855" xr:uid="{00000000-0005-0000-0000-00000C440000}"/>
    <cellStyle name="Standard 4 19" xfId="36559" xr:uid="{00000000-0005-0000-0000-00000D440000}"/>
    <cellStyle name="Standard 4 2" xfId="129" xr:uid="{00000000-0005-0000-0000-00000E440000}"/>
    <cellStyle name="Standard 4 2 10" xfId="1556" xr:uid="{00000000-0005-0000-0000-00000F440000}"/>
    <cellStyle name="Standard 4 2 10 10" xfId="36702" xr:uid="{00000000-0005-0000-0000-000010440000}"/>
    <cellStyle name="Standard 4 2 10 11" xfId="25406" xr:uid="{00000000-0005-0000-0000-000011440000}"/>
    <cellStyle name="Standard 4 2 10 2" xfId="2752" xr:uid="{00000000-0005-0000-0000-000012440000}"/>
    <cellStyle name="Standard 4 2 10 2 2" xfId="3254" xr:uid="{00000000-0005-0000-0000-000013440000}"/>
    <cellStyle name="Standard 4 2 10 2 2 2" xfId="5135" xr:uid="{00000000-0005-0000-0000-000014440000}"/>
    <cellStyle name="Standard 4 2 10 2 2 2 2" xfId="7961" xr:uid="{00000000-0005-0000-0000-000015440000}"/>
    <cellStyle name="Standard 4 2 10 2 2 2 2 2" xfId="13610" xr:uid="{00000000-0005-0000-0000-000016440000}"/>
    <cellStyle name="Standard 4 2 10 2 2 2 2 2 2" xfId="24906" xr:uid="{00000000-0005-0000-0000-000017440000}"/>
    <cellStyle name="Standard 4 2 10 2 2 2 2 2 2 2" xfId="58794" xr:uid="{00000000-0005-0000-0000-000018440000}"/>
    <cellStyle name="Standard 4 2 10 2 2 2 2 2 3" xfId="47498" xr:uid="{00000000-0005-0000-0000-000019440000}"/>
    <cellStyle name="Standard 4 2 10 2 2 2 2 2 4" xfId="36202" xr:uid="{00000000-0005-0000-0000-00001A440000}"/>
    <cellStyle name="Standard 4 2 10 2 2 2 2 3" xfId="19258" xr:uid="{00000000-0005-0000-0000-00001B440000}"/>
    <cellStyle name="Standard 4 2 10 2 2 2 2 3 2" xfId="53146" xr:uid="{00000000-0005-0000-0000-00001C440000}"/>
    <cellStyle name="Standard 4 2 10 2 2 2 2 4" xfId="41850" xr:uid="{00000000-0005-0000-0000-00001D440000}"/>
    <cellStyle name="Standard 4 2 10 2 2 2 2 5" xfId="30554" xr:uid="{00000000-0005-0000-0000-00001E440000}"/>
    <cellStyle name="Standard 4 2 10 2 2 2 3" xfId="10786" xr:uid="{00000000-0005-0000-0000-00001F440000}"/>
    <cellStyle name="Standard 4 2 10 2 2 2 3 2" xfId="22082" xr:uid="{00000000-0005-0000-0000-000020440000}"/>
    <cellStyle name="Standard 4 2 10 2 2 2 3 2 2" xfId="55970" xr:uid="{00000000-0005-0000-0000-000021440000}"/>
    <cellStyle name="Standard 4 2 10 2 2 2 3 3" xfId="44674" xr:uid="{00000000-0005-0000-0000-000022440000}"/>
    <cellStyle name="Standard 4 2 10 2 2 2 3 4" xfId="33378" xr:uid="{00000000-0005-0000-0000-000023440000}"/>
    <cellStyle name="Standard 4 2 10 2 2 2 4" xfId="16434" xr:uid="{00000000-0005-0000-0000-000024440000}"/>
    <cellStyle name="Standard 4 2 10 2 2 2 4 2" xfId="50322" xr:uid="{00000000-0005-0000-0000-000025440000}"/>
    <cellStyle name="Standard 4 2 10 2 2 2 5" xfId="39026" xr:uid="{00000000-0005-0000-0000-000026440000}"/>
    <cellStyle name="Standard 4 2 10 2 2 2 6" xfId="27730" xr:uid="{00000000-0005-0000-0000-000027440000}"/>
    <cellStyle name="Standard 4 2 10 2 2 3" xfId="6382" xr:uid="{00000000-0005-0000-0000-000028440000}"/>
    <cellStyle name="Standard 4 2 10 2 2 3 2" xfId="12032" xr:uid="{00000000-0005-0000-0000-000029440000}"/>
    <cellStyle name="Standard 4 2 10 2 2 3 2 2" xfId="23328" xr:uid="{00000000-0005-0000-0000-00002A440000}"/>
    <cellStyle name="Standard 4 2 10 2 2 3 2 2 2" xfId="57216" xr:uid="{00000000-0005-0000-0000-00002B440000}"/>
    <cellStyle name="Standard 4 2 10 2 2 3 2 3" xfId="45920" xr:uid="{00000000-0005-0000-0000-00002C440000}"/>
    <cellStyle name="Standard 4 2 10 2 2 3 2 4" xfId="34624" xr:uid="{00000000-0005-0000-0000-00002D440000}"/>
    <cellStyle name="Standard 4 2 10 2 2 3 3" xfId="17680" xr:uid="{00000000-0005-0000-0000-00002E440000}"/>
    <cellStyle name="Standard 4 2 10 2 2 3 3 2" xfId="51568" xr:uid="{00000000-0005-0000-0000-00002F440000}"/>
    <cellStyle name="Standard 4 2 10 2 2 3 4" xfId="40272" xr:uid="{00000000-0005-0000-0000-000030440000}"/>
    <cellStyle name="Standard 4 2 10 2 2 3 5" xfId="28976" xr:uid="{00000000-0005-0000-0000-000031440000}"/>
    <cellStyle name="Standard 4 2 10 2 2 4" xfId="9208" xr:uid="{00000000-0005-0000-0000-000032440000}"/>
    <cellStyle name="Standard 4 2 10 2 2 4 2" xfId="20504" xr:uid="{00000000-0005-0000-0000-000033440000}"/>
    <cellStyle name="Standard 4 2 10 2 2 4 2 2" xfId="54392" xr:uid="{00000000-0005-0000-0000-000034440000}"/>
    <cellStyle name="Standard 4 2 10 2 2 4 3" xfId="43096" xr:uid="{00000000-0005-0000-0000-000035440000}"/>
    <cellStyle name="Standard 4 2 10 2 2 4 4" xfId="31800" xr:uid="{00000000-0005-0000-0000-000036440000}"/>
    <cellStyle name="Standard 4 2 10 2 2 5" xfId="14856" xr:uid="{00000000-0005-0000-0000-000037440000}"/>
    <cellStyle name="Standard 4 2 10 2 2 5 2" xfId="48744" xr:uid="{00000000-0005-0000-0000-000038440000}"/>
    <cellStyle name="Standard 4 2 10 2 2 6" xfId="37448" xr:uid="{00000000-0005-0000-0000-000039440000}"/>
    <cellStyle name="Standard 4 2 10 2 2 7" xfId="26152" xr:uid="{00000000-0005-0000-0000-00003A440000}"/>
    <cellStyle name="Standard 4 2 10 2 3" xfId="4355" xr:uid="{00000000-0005-0000-0000-00003B440000}"/>
    <cellStyle name="Standard 4 2 10 2 3 2" xfId="7227" xr:uid="{00000000-0005-0000-0000-00003C440000}"/>
    <cellStyle name="Standard 4 2 10 2 3 2 2" xfId="12876" xr:uid="{00000000-0005-0000-0000-00003D440000}"/>
    <cellStyle name="Standard 4 2 10 2 3 2 2 2" xfId="24172" xr:uid="{00000000-0005-0000-0000-00003E440000}"/>
    <cellStyle name="Standard 4 2 10 2 3 2 2 2 2" xfId="58060" xr:uid="{00000000-0005-0000-0000-00003F440000}"/>
    <cellStyle name="Standard 4 2 10 2 3 2 2 3" xfId="46764" xr:uid="{00000000-0005-0000-0000-000040440000}"/>
    <cellStyle name="Standard 4 2 10 2 3 2 2 4" xfId="35468" xr:uid="{00000000-0005-0000-0000-000041440000}"/>
    <cellStyle name="Standard 4 2 10 2 3 2 3" xfId="18524" xr:uid="{00000000-0005-0000-0000-000042440000}"/>
    <cellStyle name="Standard 4 2 10 2 3 2 3 2" xfId="52412" xr:uid="{00000000-0005-0000-0000-000043440000}"/>
    <cellStyle name="Standard 4 2 10 2 3 2 4" xfId="41116" xr:uid="{00000000-0005-0000-0000-000044440000}"/>
    <cellStyle name="Standard 4 2 10 2 3 2 5" xfId="29820" xr:uid="{00000000-0005-0000-0000-000045440000}"/>
    <cellStyle name="Standard 4 2 10 2 3 3" xfId="10052" xr:uid="{00000000-0005-0000-0000-000046440000}"/>
    <cellStyle name="Standard 4 2 10 2 3 3 2" xfId="21348" xr:uid="{00000000-0005-0000-0000-000047440000}"/>
    <cellStyle name="Standard 4 2 10 2 3 3 2 2" xfId="55236" xr:uid="{00000000-0005-0000-0000-000048440000}"/>
    <cellStyle name="Standard 4 2 10 2 3 3 3" xfId="43940" xr:uid="{00000000-0005-0000-0000-000049440000}"/>
    <cellStyle name="Standard 4 2 10 2 3 3 4" xfId="32644" xr:uid="{00000000-0005-0000-0000-00004A440000}"/>
    <cellStyle name="Standard 4 2 10 2 3 4" xfId="15700" xr:uid="{00000000-0005-0000-0000-00004B440000}"/>
    <cellStyle name="Standard 4 2 10 2 3 4 2" xfId="49588" xr:uid="{00000000-0005-0000-0000-00004C440000}"/>
    <cellStyle name="Standard 4 2 10 2 3 5" xfId="38292" xr:uid="{00000000-0005-0000-0000-00004D440000}"/>
    <cellStyle name="Standard 4 2 10 2 3 6" xfId="26996" xr:uid="{00000000-0005-0000-0000-00004E440000}"/>
    <cellStyle name="Standard 4 2 10 2 4" xfId="5882" xr:uid="{00000000-0005-0000-0000-00004F440000}"/>
    <cellStyle name="Standard 4 2 10 2 4 2" xfId="11532" xr:uid="{00000000-0005-0000-0000-000050440000}"/>
    <cellStyle name="Standard 4 2 10 2 4 2 2" xfId="22828" xr:uid="{00000000-0005-0000-0000-000051440000}"/>
    <cellStyle name="Standard 4 2 10 2 4 2 2 2" xfId="56716" xr:uid="{00000000-0005-0000-0000-000052440000}"/>
    <cellStyle name="Standard 4 2 10 2 4 2 3" xfId="45420" xr:uid="{00000000-0005-0000-0000-000053440000}"/>
    <cellStyle name="Standard 4 2 10 2 4 2 4" xfId="34124" xr:uid="{00000000-0005-0000-0000-000054440000}"/>
    <cellStyle name="Standard 4 2 10 2 4 3" xfId="17180" xr:uid="{00000000-0005-0000-0000-000055440000}"/>
    <cellStyle name="Standard 4 2 10 2 4 3 2" xfId="51068" xr:uid="{00000000-0005-0000-0000-000056440000}"/>
    <cellStyle name="Standard 4 2 10 2 4 4" xfId="39772" xr:uid="{00000000-0005-0000-0000-000057440000}"/>
    <cellStyle name="Standard 4 2 10 2 4 5" xfId="28476" xr:uid="{00000000-0005-0000-0000-000058440000}"/>
    <cellStyle name="Standard 4 2 10 2 5" xfId="8708" xr:uid="{00000000-0005-0000-0000-000059440000}"/>
    <cellStyle name="Standard 4 2 10 2 5 2" xfId="20004" xr:uid="{00000000-0005-0000-0000-00005A440000}"/>
    <cellStyle name="Standard 4 2 10 2 5 2 2" xfId="53892" xr:uid="{00000000-0005-0000-0000-00005B440000}"/>
    <cellStyle name="Standard 4 2 10 2 5 3" xfId="42596" xr:uid="{00000000-0005-0000-0000-00005C440000}"/>
    <cellStyle name="Standard 4 2 10 2 5 4" xfId="31300" xr:uid="{00000000-0005-0000-0000-00005D440000}"/>
    <cellStyle name="Standard 4 2 10 2 6" xfId="14356" xr:uid="{00000000-0005-0000-0000-00005E440000}"/>
    <cellStyle name="Standard 4 2 10 2 6 2" xfId="48244" xr:uid="{00000000-0005-0000-0000-00005F440000}"/>
    <cellStyle name="Standard 4 2 10 2 7" xfId="36948" xr:uid="{00000000-0005-0000-0000-000060440000}"/>
    <cellStyle name="Standard 4 2 10 2 8" xfId="25652" xr:uid="{00000000-0005-0000-0000-000061440000}"/>
    <cellStyle name="Standard 4 2 10 3" xfId="3008" xr:uid="{00000000-0005-0000-0000-000062440000}"/>
    <cellStyle name="Standard 4 2 10 3 2" xfId="5134" xr:uid="{00000000-0005-0000-0000-000063440000}"/>
    <cellStyle name="Standard 4 2 10 3 2 2" xfId="7960" xr:uid="{00000000-0005-0000-0000-000064440000}"/>
    <cellStyle name="Standard 4 2 10 3 2 2 2" xfId="13609" xr:uid="{00000000-0005-0000-0000-000065440000}"/>
    <cellStyle name="Standard 4 2 10 3 2 2 2 2" xfId="24905" xr:uid="{00000000-0005-0000-0000-000066440000}"/>
    <cellStyle name="Standard 4 2 10 3 2 2 2 2 2" xfId="58793" xr:uid="{00000000-0005-0000-0000-000067440000}"/>
    <cellStyle name="Standard 4 2 10 3 2 2 2 3" xfId="47497" xr:uid="{00000000-0005-0000-0000-000068440000}"/>
    <cellStyle name="Standard 4 2 10 3 2 2 2 4" xfId="36201" xr:uid="{00000000-0005-0000-0000-000069440000}"/>
    <cellStyle name="Standard 4 2 10 3 2 2 3" xfId="19257" xr:uid="{00000000-0005-0000-0000-00006A440000}"/>
    <cellStyle name="Standard 4 2 10 3 2 2 3 2" xfId="53145" xr:uid="{00000000-0005-0000-0000-00006B440000}"/>
    <cellStyle name="Standard 4 2 10 3 2 2 4" xfId="41849" xr:uid="{00000000-0005-0000-0000-00006C440000}"/>
    <cellStyle name="Standard 4 2 10 3 2 2 5" xfId="30553" xr:uid="{00000000-0005-0000-0000-00006D440000}"/>
    <cellStyle name="Standard 4 2 10 3 2 3" xfId="10785" xr:uid="{00000000-0005-0000-0000-00006E440000}"/>
    <cellStyle name="Standard 4 2 10 3 2 3 2" xfId="22081" xr:uid="{00000000-0005-0000-0000-00006F440000}"/>
    <cellStyle name="Standard 4 2 10 3 2 3 2 2" xfId="55969" xr:uid="{00000000-0005-0000-0000-000070440000}"/>
    <cellStyle name="Standard 4 2 10 3 2 3 3" xfId="44673" xr:uid="{00000000-0005-0000-0000-000071440000}"/>
    <cellStyle name="Standard 4 2 10 3 2 3 4" xfId="33377" xr:uid="{00000000-0005-0000-0000-000072440000}"/>
    <cellStyle name="Standard 4 2 10 3 2 4" xfId="16433" xr:uid="{00000000-0005-0000-0000-000073440000}"/>
    <cellStyle name="Standard 4 2 10 3 2 4 2" xfId="50321" xr:uid="{00000000-0005-0000-0000-000074440000}"/>
    <cellStyle name="Standard 4 2 10 3 2 5" xfId="39025" xr:uid="{00000000-0005-0000-0000-000075440000}"/>
    <cellStyle name="Standard 4 2 10 3 2 6" xfId="27729" xr:uid="{00000000-0005-0000-0000-000076440000}"/>
    <cellStyle name="Standard 4 2 10 3 3" xfId="4354" xr:uid="{00000000-0005-0000-0000-000077440000}"/>
    <cellStyle name="Standard 4 2 10 3 3 2" xfId="7226" xr:uid="{00000000-0005-0000-0000-000078440000}"/>
    <cellStyle name="Standard 4 2 10 3 3 2 2" xfId="12875" xr:uid="{00000000-0005-0000-0000-000079440000}"/>
    <cellStyle name="Standard 4 2 10 3 3 2 2 2" xfId="24171" xr:uid="{00000000-0005-0000-0000-00007A440000}"/>
    <cellStyle name="Standard 4 2 10 3 3 2 2 2 2" xfId="58059" xr:uid="{00000000-0005-0000-0000-00007B440000}"/>
    <cellStyle name="Standard 4 2 10 3 3 2 2 3" xfId="46763" xr:uid="{00000000-0005-0000-0000-00007C440000}"/>
    <cellStyle name="Standard 4 2 10 3 3 2 2 4" xfId="35467" xr:uid="{00000000-0005-0000-0000-00007D440000}"/>
    <cellStyle name="Standard 4 2 10 3 3 2 3" xfId="18523" xr:uid="{00000000-0005-0000-0000-00007E440000}"/>
    <cellStyle name="Standard 4 2 10 3 3 2 3 2" xfId="52411" xr:uid="{00000000-0005-0000-0000-00007F440000}"/>
    <cellStyle name="Standard 4 2 10 3 3 2 4" xfId="41115" xr:uid="{00000000-0005-0000-0000-000080440000}"/>
    <cellStyle name="Standard 4 2 10 3 3 2 5" xfId="29819" xr:uid="{00000000-0005-0000-0000-000081440000}"/>
    <cellStyle name="Standard 4 2 10 3 3 3" xfId="10051" xr:uid="{00000000-0005-0000-0000-000082440000}"/>
    <cellStyle name="Standard 4 2 10 3 3 3 2" xfId="21347" xr:uid="{00000000-0005-0000-0000-000083440000}"/>
    <cellStyle name="Standard 4 2 10 3 3 3 2 2" xfId="55235" xr:uid="{00000000-0005-0000-0000-000084440000}"/>
    <cellStyle name="Standard 4 2 10 3 3 3 3" xfId="43939" xr:uid="{00000000-0005-0000-0000-000085440000}"/>
    <cellStyle name="Standard 4 2 10 3 3 3 4" xfId="32643" xr:uid="{00000000-0005-0000-0000-000086440000}"/>
    <cellStyle name="Standard 4 2 10 3 3 4" xfId="15699" xr:uid="{00000000-0005-0000-0000-000087440000}"/>
    <cellStyle name="Standard 4 2 10 3 3 4 2" xfId="49587" xr:uid="{00000000-0005-0000-0000-000088440000}"/>
    <cellStyle name="Standard 4 2 10 3 3 5" xfId="38291" xr:uid="{00000000-0005-0000-0000-000089440000}"/>
    <cellStyle name="Standard 4 2 10 3 3 6" xfId="26995" xr:uid="{00000000-0005-0000-0000-00008A440000}"/>
    <cellStyle name="Standard 4 2 10 3 4" xfId="6136" xr:uid="{00000000-0005-0000-0000-00008B440000}"/>
    <cellStyle name="Standard 4 2 10 3 4 2" xfId="11786" xr:uid="{00000000-0005-0000-0000-00008C440000}"/>
    <cellStyle name="Standard 4 2 10 3 4 2 2" xfId="23082" xr:uid="{00000000-0005-0000-0000-00008D440000}"/>
    <cellStyle name="Standard 4 2 10 3 4 2 2 2" xfId="56970" xr:uid="{00000000-0005-0000-0000-00008E440000}"/>
    <cellStyle name="Standard 4 2 10 3 4 2 3" xfId="45674" xr:uid="{00000000-0005-0000-0000-00008F440000}"/>
    <cellStyle name="Standard 4 2 10 3 4 2 4" xfId="34378" xr:uid="{00000000-0005-0000-0000-000090440000}"/>
    <cellStyle name="Standard 4 2 10 3 4 3" xfId="17434" xr:uid="{00000000-0005-0000-0000-000091440000}"/>
    <cellStyle name="Standard 4 2 10 3 4 3 2" xfId="51322" xr:uid="{00000000-0005-0000-0000-000092440000}"/>
    <cellStyle name="Standard 4 2 10 3 4 4" xfId="40026" xr:uid="{00000000-0005-0000-0000-000093440000}"/>
    <cellStyle name="Standard 4 2 10 3 4 5" xfId="28730" xr:uid="{00000000-0005-0000-0000-000094440000}"/>
    <cellStyle name="Standard 4 2 10 3 5" xfId="8962" xr:uid="{00000000-0005-0000-0000-000095440000}"/>
    <cellStyle name="Standard 4 2 10 3 5 2" xfId="20258" xr:uid="{00000000-0005-0000-0000-000096440000}"/>
    <cellStyle name="Standard 4 2 10 3 5 2 2" xfId="54146" xr:uid="{00000000-0005-0000-0000-000097440000}"/>
    <cellStyle name="Standard 4 2 10 3 5 3" xfId="42850" xr:uid="{00000000-0005-0000-0000-000098440000}"/>
    <cellStyle name="Standard 4 2 10 3 5 4" xfId="31554" xr:uid="{00000000-0005-0000-0000-000099440000}"/>
    <cellStyle name="Standard 4 2 10 3 6" xfId="14610" xr:uid="{00000000-0005-0000-0000-00009A440000}"/>
    <cellStyle name="Standard 4 2 10 3 6 2" xfId="48498" xr:uid="{00000000-0005-0000-0000-00009B440000}"/>
    <cellStyle name="Standard 4 2 10 3 7" xfId="37202" xr:uid="{00000000-0005-0000-0000-00009C440000}"/>
    <cellStyle name="Standard 4 2 10 3 8" xfId="25906" xr:uid="{00000000-0005-0000-0000-00009D440000}"/>
    <cellStyle name="Standard 4 2 10 4" xfId="3757" xr:uid="{00000000-0005-0000-0000-00009E440000}"/>
    <cellStyle name="Standard 4 2 10 4 2" xfId="6868" xr:uid="{00000000-0005-0000-0000-00009F440000}"/>
    <cellStyle name="Standard 4 2 10 4 2 2" xfId="12517" xr:uid="{00000000-0005-0000-0000-0000A0440000}"/>
    <cellStyle name="Standard 4 2 10 4 2 2 2" xfId="23813" xr:uid="{00000000-0005-0000-0000-0000A1440000}"/>
    <cellStyle name="Standard 4 2 10 4 2 2 2 2" xfId="57701" xr:uid="{00000000-0005-0000-0000-0000A2440000}"/>
    <cellStyle name="Standard 4 2 10 4 2 2 3" xfId="46405" xr:uid="{00000000-0005-0000-0000-0000A3440000}"/>
    <cellStyle name="Standard 4 2 10 4 2 2 4" xfId="35109" xr:uid="{00000000-0005-0000-0000-0000A4440000}"/>
    <cellStyle name="Standard 4 2 10 4 2 3" xfId="18165" xr:uid="{00000000-0005-0000-0000-0000A5440000}"/>
    <cellStyle name="Standard 4 2 10 4 2 3 2" xfId="52053" xr:uid="{00000000-0005-0000-0000-0000A6440000}"/>
    <cellStyle name="Standard 4 2 10 4 2 4" xfId="40757" xr:uid="{00000000-0005-0000-0000-0000A7440000}"/>
    <cellStyle name="Standard 4 2 10 4 2 5" xfId="29461" xr:uid="{00000000-0005-0000-0000-0000A8440000}"/>
    <cellStyle name="Standard 4 2 10 4 3" xfId="9693" xr:uid="{00000000-0005-0000-0000-0000A9440000}"/>
    <cellStyle name="Standard 4 2 10 4 3 2" xfId="20989" xr:uid="{00000000-0005-0000-0000-0000AA440000}"/>
    <cellStyle name="Standard 4 2 10 4 3 2 2" xfId="54877" xr:uid="{00000000-0005-0000-0000-0000AB440000}"/>
    <cellStyle name="Standard 4 2 10 4 3 3" xfId="43581" xr:uid="{00000000-0005-0000-0000-0000AC440000}"/>
    <cellStyle name="Standard 4 2 10 4 3 4" xfId="32285" xr:uid="{00000000-0005-0000-0000-0000AD440000}"/>
    <cellStyle name="Standard 4 2 10 4 4" xfId="15341" xr:uid="{00000000-0005-0000-0000-0000AE440000}"/>
    <cellStyle name="Standard 4 2 10 4 4 2" xfId="49229" xr:uid="{00000000-0005-0000-0000-0000AF440000}"/>
    <cellStyle name="Standard 4 2 10 4 5" xfId="37933" xr:uid="{00000000-0005-0000-0000-0000B0440000}"/>
    <cellStyle name="Standard 4 2 10 4 6" xfId="26637" xr:uid="{00000000-0005-0000-0000-0000B1440000}"/>
    <cellStyle name="Standard 4 2 10 5" xfId="4815" xr:uid="{00000000-0005-0000-0000-0000B2440000}"/>
    <cellStyle name="Standard 4 2 10 5 2" xfId="7641" xr:uid="{00000000-0005-0000-0000-0000B3440000}"/>
    <cellStyle name="Standard 4 2 10 5 2 2" xfId="13290" xr:uid="{00000000-0005-0000-0000-0000B4440000}"/>
    <cellStyle name="Standard 4 2 10 5 2 2 2" xfId="24586" xr:uid="{00000000-0005-0000-0000-0000B5440000}"/>
    <cellStyle name="Standard 4 2 10 5 2 2 2 2" xfId="58474" xr:uid="{00000000-0005-0000-0000-0000B6440000}"/>
    <cellStyle name="Standard 4 2 10 5 2 2 3" xfId="47178" xr:uid="{00000000-0005-0000-0000-0000B7440000}"/>
    <cellStyle name="Standard 4 2 10 5 2 2 4" xfId="35882" xr:uid="{00000000-0005-0000-0000-0000B8440000}"/>
    <cellStyle name="Standard 4 2 10 5 2 3" xfId="18938" xr:uid="{00000000-0005-0000-0000-0000B9440000}"/>
    <cellStyle name="Standard 4 2 10 5 2 3 2" xfId="52826" xr:uid="{00000000-0005-0000-0000-0000BA440000}"/>
    <cellStyle name="Standard 4 2 10 5 2 4" xfId="41530" xr:uid="{00000000-0005-0000-0000-0000BB440000}"/>
    <cellStyle name="Standard 4 2 10 5 2 5" xfId="30234" xr:uid="{00000000-0005-0000-0000-0000BC440000}"/>
    <cellStyle name="Standard 4 2 10 5 3" xfId="10466" xr:uid="{00000000-0005-0000-0000-0000BD440000}"/>
    <cellStyle name="Standard 4 2 10 5 3 2" xfId="21762" xr:uid="{00000000-0005-0000-0000-0000BE440000}"/>
    <cellStyle name="Standard 4 2 10 5 3 2 2" xfId="55650" xr:uid="{00000000-0005-0000-0000-0000BF440000}"/>
    <cellStyle name="Standard 4 2 10 5 3 3" xfId="44354" xr:uid="{00000000-0005-0000-0000-0000C0440000}"/>
    <cellStyle name="Standard 4 2 10 5 3 4" xfId="33058" xr:uid="{00000000-0005-0000-0000-0000C1440000}"/>
    <cellStyle name="Standard 4 2 10 5 4" xfId="16114" xr:uid="{00000000-0005-0000-0000-0000C2440000}"/>
    <cellStyle name="Standard 4 2 10 5 4 2" xfId="50002" xr:uid="{00000000-0005-0000-0000-0000C3440000}"/>
    <cellStyle name="Standard 4 2 10 5 5" xfId="38706" xr:uid="{00000000-0005-0000-0000-0000C4440000}"/>
    <cellStyle name="Standard 4 2 10 5 6" xfId="27410" xr:uid="{00000000-0005-0000-0000-0000C5440000}"/>
    <cellStyle name="Standard 4 2 10 6" xfId="3459" xr:uid="{00000000-0005-0000-0000-0000C6440000}"/>
    <cellStyle name="Standard 4 2 10 6 2" xfId="6574" xr:uid="{00000000-0005-0000-0000-0000C7440000}"/>
    <cellStyle name="Standard 4 2 10 6 2 2" xfId="12223" xr:uid="{00000000-0005-0000-0000-0000C8440000}"/>
    <cellStyle name="Standard 4 2 10 6 2 2 2" xfId="23519" xr:uid="{00000000-0005-0000-0000-0000C9440000}"/>
    <cellStyle name="Standard 4 2 10 6 2 2 2 2" xfId="57407" xr:uid="{00000000-0005-0000-0000-0000CA440000}"/>
    <cellStyle name="Standard 4 2 10 6 2 2 3" xfId="46111" xr:uid="{00000000-0005-0000-0000-0000CB440000}"/>
    <cellStyle name="Standard 4 2 10 6 2 2 4" xfId="34815" xr:uid="{00000000-0005-0000-0000-0000CC440000}"/>
    <cellStyle name="Standard 4 2 10 6 2 3" xfId="17871" xr:uid="{00000000-0005-0000-0000-0000CD440000}"/>
    <cellStyle name="Standard 4 2 10 6 2 3 2" xfId="51759" xr:uid="{00000000-0005-0000-0000-0000CE440000}"/>
    <cellStyle name="Standard 4 2 10 6 2 4" xfId="40463" xr:uid="{00000000-0005-0000-0000-0000CF440000}"/>
    <cellStyle name="Standard 4 2 10 6 2 5" xfId="29167" xr:uid="{00000000-0005-0000-0000-0000D0440000}"/>
    <cellStyle name="Standard 4 2 10 6 3" xfId="9399" xr:uid="{00000000-0005-0000-0000-0000D1440000}"/>
    <cellStyle name="Standard 4 2 10 6 3 2" xfId="20695" xr:uid="{00000000-0005-0000-0000-0000D2440000}"/>
    <cellStyle name="Standard 4 2 10 6 3 2 2" xfId="54583" xr:uid="{00000000-0005-0000-0000-0000D3440000}"/>
    <cellStyle name="Standard 4 2 10 6 3 3" xfId="43287" xr:uid="{00000000-0005-0000-0000-0000D4440000}"/>
    <cellStyle name="Standard 4 2 10 6 3 4" xfId="31991" xr:uid="{00000000-0005-0000-0000-0000D5440000}"/>
    <cellStyle name="Standard 4 2 10 6 4" xfId="15047" xr:uid="{00000000-0005-0000-0000-0000D6440000}"/>
    <cellStyle name="Standard 4 2 10 6 4 2" xfId="48935" xr:uid="{00000000-0005-0000-0000-0000D7440000}"/>
    <cellStyle name="Standard 4 2 10 6 5" xfId="37639" xr:uid="{00000000-0005-0000-0000-0000D8440000}"/>
    <cellStyle name="Standard 4 2 10 6 6" xfId="26343" xr:uid="{00000000-0005-0000-0000-0000D9440000}"/>
    <cellStyle name="Standard 4 2 10 7" xfId="5636" xr:uid="{00000000-0005-0000-0000-0000DA440000}"/>
    <cellStyle name="Standard 4 2 10 7 2" xfId="11286" xr:uid="{00000000-0005-0000-0000-0000DB440000}"/>
    <cellStyle name="Standard 4 2 10 7 2 2" xfId="22582" xr:uid="{00000000-0005-0000-0000-0000DC440000}"/>
    <cellStyle name="Standard 4 2 10 7 2 2 2" xfId="56470" xr:uid="{00000000-0005-0000-0000-0000DD440000}"/>
    <cellStyle name="Standard 4 2 10 7 2 3" xfId="45174" xr:uid="{00000000-0005-0000-0000-0000DE440000}"/>
    <cellStyle name="Standard 4 2 10 7 2 4" xfId="33878" xr:uid="{00000000-0005-0000-0000-0000DF440000}"/>
    <cellStyle name="Standard 4 2 10 7 3" xfId="16934" xr:uid="{00000000-0005-0000-0000-0000E0440000}"/>
    <cellStyle name="Standard 4 2 10 7 3 2" xfId="50822" xr:uid="{00000000-0005-0000-0000-0000E1440000}"/>
    <cellStyle name="Standard 4 2 10 7 4" xfId="39526" xr:uid="{00000000-0005-0000-0000-0000E2440000}"/>
    <cellStyle name="Standard 4 2 10 7 5" xfId="28230" xr:uid="{00000000-0005-0000-0000-0000E3440000}"/>
    <cellStyle name="Standard 4 2 10 8" xfId="8462" xr:uid="{00000000-0005-0000-0000-0000E4440000}"/>
    <cellStyle name="Standard 4 2 10 8 2" xfId="19758" xr:uid="{00000000-0005-0000-0000-0000E5440000}"/>
    <cellStyle name="Standard 4 2 10 8 2 2" xfId="53646" xr:uid="{00000000-0005-0000-0000-0000E6440000}"/>
    <cellStyle name="Standard 4 2 10 8 3" xfId="42350" xr:uid="{00000000-0005-0000-0000-0000E7440000}"/>
    <cellStyle name="Standard 4 2 10 8 4" xfId="31054" xr:uid="{00000000-0005-0000-0000-0000E8440000}"/>
    <cellStyle name="Standard 4 2 10 9" xfId="14110" xr:uid="{00000000-0005-0000-0000-0000E9440000}"/>
    <cellStyle name="Standard 4 2 10 9 2" xfId="47998" xr:uid="{00000000-0005-0000-0000-0000EA440000}"/>
    <cellStyle name="Standard 4 2 11" xfId="2620" xr:uid="{00000000-0005-0000-0000-0000EB440000}"/>
    <cellStyle name="Standard 4 2 11 2" xfId="3122" xr:uid="{00000000-0005-0000-0000-0000EC440000}"/>
    <cellStyle name="Standard 4 2 11 2 2" xfId="5136" xr:uid="{00000000-0005-0000-0000-0000ED440000}"/>
    <cellStyle name="Standard 4 2 11 2 2 2" xfId="7962" xr:uid="{00000000-0005-0000-0000-0000EE440000}"/>
    <cellStyle name="Standard 4 2 11 2 2 2 2" xfId="13611" xr:uid="{00000000-0005-0000-0000-0000EF440000}"/>
    <cellStyle name="Standard 4 2 11 2 2 2 2 2" xfId="24907" xr:uid="{00000000-0005-0000-0000-0000F0440000}"/>
    <cellStyle name="Standard 4 2 11 2 2 2 2 2 2" xfId="58795" xr:uid="{00000000-0005-0000-0000-0000F1440000}"/>
    <cellStyle name="Standard 4 2 11 2 2 2 2 3" xfId="47499" xr:uid="{00000000-0005-0000-0000-0000F2440000}"/>
    <cellStyle name="Standard 4 2 11 2 2 2 2 4" xfId="36203" xr:uid="{00000000-0005-0000-0000-0000F3440000}"/>
    <cellStyle name="Standard 4 2 11 2 2 2 3" xfId="19259" xr:uid="{00000000-0005-0000-0000-0000F4440000}"/>
    <cellStyle name="Standard 4 2 11 2 2 2 3 2" xfId="53147" xr:uid="{00000000-0005-0000-0000-0000F5440000}"/>
    <cellStyle name="Standard 4 2 11 2 2 2 4" xfId="41851" xr:uid="{00000000-0005-0000-0000-0000F6440000}"/>
    <cellStyle name="Standard 4 2 11 2 2 2 5" xfId="30555" xr:uid="{00000000-0005-0000-0000-0000F7440000}"/>
    <cellStyle name="Standard 4 2 11 2 2 3" xfId="10787" xr:uid="{00000000-0005-0000-0000-0000F8440000}"/>
    <cellStyle name="Standard 4 2 11 2 2 3 2" xfId="22083" xr:uid="{00000000-0005-0000-0000-0000F9440000}"/>
    <cellStyle name="Standard 4 2 11 2 2 3 2 2" xfId="55971" xr:uid="{00000000-0005-0000-0000-0000FA440000}"/>
    <cellStyle name="Standard 4 2 11 2 2 3 3" xfId="44675" xr:uid="{00000000-0005-0000-0000-0000FB440000}"/>
    <cellStyle name="Standard 4 2 11 2 2 3 4" xfId="33379" xr:uid="{00000000-0005-0000-0000-0000FC440000}"/>
    <cellStyle name="Standard 4 2 11 2 2 4" xfId="16435" xr:uid="{00000000-0005-0000-0000-0000FD440000}"/>
    <cellStyle name="Standard 4 2 11 2 2 4 2" xfId="50323" xr:uid="{00000000-0005-0000-0000-0000FE440000}"/>
    <cellStyle name="Standard 4 2 11 2 2 5" xfId="39027" xr:uid="{00000000-0005-0000-0000-0000FF440000}"/>
    <cellStyle name="Standard 4 2 11 2 2 6" xfId="27731" xr:uid="{00000000-0005-0000-0000-000000450000}"/>
    <cellStyle name="Standard 4 2 11 2 3" xfId="6250" xr:uid="{00000000-0005-0000-0000-000001450000}"/>
    <cellStyle name="Standard 4 2 11 2 3 2" xfId="11900" xr:uid="{00000000-0005-0000-0000-000002450000}"/>
    <cellStyle name="Standard 4 2 11 2 3 2 2" xfId="23196" xr:uid="{00000000-0005-0000-0000-000003450000}"/>
    <cellStyle name="Standard 4 2 11 2 3 2 2 2" xfId="57084" xr:uid="{00000000-0005-0000-0000-000004450000}"/>
    <cellStyle name="Standard 4 2 11 2 3 2 3" xfId="45788" xr:uid="{00000000-0005-0000-0000-000005450000}"/>
    <cellStyle name="Standard 4 2 11 2 3 2 4" xfId="34492" xr:uid="{00000000-0005-0000-0000-000006450000}"/>
    <cellStyle name="Standard 4 2 11 2 3 3" xfId="17548" xr:uid="{00000000-0005-0000-0000-000007450000}"/>
    <cellStyle name="Standard 4 2 11 2 3 3 2" xfId="51436" xr:uid="{00000000-0005-0000-0000-000008450000}"/>
    <cellStyle name="Standard 4 2 11 2 3 4" xfId="40140" xr:uid="{00000000-0005-0000-0000-000009450000}"/>
    <cellStyle name="Standard 4 2 11 2 3 5" xfId="28844" xr:uid="{00000000-0005-0000-0000-00000A450000}"/>
    <cellStyle name="Standard 4 2 11 2 4" xfId="9076" xr:uid="{00000000-0005-0000-0000-00000B450000}"/>
    <cellStyle name="Standard 4 2 11 2 4 2" xfId="20372" xr:uid="{00000000-0005-0000-0000-00000C450000}"/>
    <cellStyle name="Standard 4 2 11 2 4 2 2" xfId="54260" xr:uid="{00000000-0005-0000-0000-00000D450000}"/>
    <cellStyle name="Standard 4 2 11 2 4 3" xfId="42964" xr:uid="{00000000-0005-0000-0000-00000E450000}"/>
    <cellStyle name="Standard 4 2 11 2 4 4" xfId="31668" xr:uid="{00000000-0005-0000-0000-00000F450000}"/>
    <cellStyle name="Standard 4 2 11 2 5" xfId="14724" xr:uid="{00000000-0005-0000-0000-000010450000}"/>
    <cellStyle name="Standard 4 2 11 2 5 2" xfId="48612" xr:uid="{00000000-0005-0000-0000-000011450000}"/>
    <cellStyle name="Standard 4 2 11 2 6" xfId="37316" xr:uid="{00000000-0005-0000-0000-000012450000}"/>
    <cellStyle name="Standard 4 2 11 2 7" xfId="26020" xr:uid="{00000000-0005-0000-0000-000013450000}"/>
    <cellStyle name="Standard 4 2 11 3" xfId="4356" xr:uid="{00000000-0005-0000-0000-000014450000}"/>
    <cellStyle name="Standard 4 2 11 3 2" xfId="7228" xr:uid="{00000000-0005-0000-0000-000015450000}"/>
    <cellStyle name="Standard 4 2 11 3 2 2" xfId="12877" xr:uid="{00000000-0005-0000-0000-000016450000}"/>
    <cellStyle name="Standard 4 2 11 3 2 2 2" xfId="24173" xr:uid="{00000000-0005-0000-0000-000017450000}"/>
    <cellStyle name="Standard 4 2 11 3 2 2 2 2" xfId="58061" xr:uid="{00000000-0005-0000-0000-000018450000}"/>
    <cellStyle name="Standard 4 2 11 3 2 2 3" xfId="46765" xr:uid="{00000000-0005-0000-0000-000019450000}"/>
    <cellStyle name="Standard 4 2 11 3 2 2 4" xfId="35469" xr:uid="{00000000-0005-0000-0000-00001A450000}"/>
    <cellStyle name="Standard 4 2 11 3 2 3" xfId="18525" xr:uid="{00000000-0005-0000-0000-00001B450000}"/>
    <cellStyle name="Standard 4 2 11 3 2 3 2" xfId="52413" xr:uid="{00000000-0005-0000-0000-00001C450000}"/>
    <cellStyle name="Standard 4 2 11 3 2 4" xfId="41117" xr:uid="{00000000-0005-0000-0000-00001D450000}"/>
    <cellStyle name="Standard 4 2 11 3 2 5" xfId="29821" xr:uid="{00000000-0005-0000-0000-00001E450000}"/>
    <cellStyle name="Standard 4 2 11 3 3" xfId="10053" xr:uid="{00000000-0005-0000-0000-00001F450000}"/>
    <cellStyle name="Standard 4 2 11 3 3 2" xfId="21349" xr:uid="{00000000-0005-0000-0000-000020450000}"/>
    <cellStyle name="Standard 4 2 11 3 3 2 2" xfId="55237" xr:uid="{00000000-0005-0000-0000-000021450000}"/>
    <cellStyle name="Standard 4 2 11 3 3 3" xfId="43941" xr:uid="{00000000-0005-0000-0000-000022450000}"/>
    <cellStyle name="Standard 4 2 11 3 3 4" xfId="32645" xr:uid="{00000000-0005-0000-0000-000023450000}"/>
    <cellStyle name="Standard 4 2 11 3 4" xfId="15701" xr:uid="{00000000-0005-0000-0000-000024450000}"/>
    <cellStyle name="Standard 4 2 11 3 4 2" xfId="49589" xr:uid="{00000000-0005-0000-0000-000025450000}"/>
    <cellStyle name="Standard 4 2 11 3 5" xfId="38293" xr:uid="{00000000-0005-0000-0000-000026450000}"/>
    <cellStyle name="Standard 4 2 11 3 6" xfId="26997" xr:uid="{00000000-0005-0000-0000-000027450000}"/>
    <cellStyle name="Standard 4 2 11 4" xfId="5750" xr:uid="{00000000-0005-0000-0000-000028450000}"/>
    <cellStyle name="Standard 4 2 11 4 2" xfId="11400" xr:uid="{00000000-0005-0000-0000-000029450000}"/>
    <cellStyle name="Standard 4 2 11 4 2 2" xfId="22696" xr:uid="{00000000-0005-0000-0000-00002A450000}"/>
    <cellStyle name="Standard 4 2 11 4 2 2 2" xfId="56584" xr:uid="{00000000-0005-0000-0000-00002B450000}"/>
    <cellStyle name="Standard 4 2 11 4 2 3" xfId="45288" xr:uid="{00000000-0005-0000-0000-00002C450000}"/>
    <cellStyle name="Standard 4 2 11 4 2 4" xfId="33992" xr:uid="{00000000-0005-0000-0000-00002D450000}"/>
    <cellStyle name="Standard 4 2 11 4 3" xfId="17048" xr:uid="{00000000-0005-0000-0000-00002E450000}"/>
    <cellStyle name="Standard 4 2 11 4 3 2" xfId="50936" xr:uid="{00000000-0005-0000-0000-00002F450000}"/>
    <cellStyle name="Standard 4 2 11 4 4" xfId="39640" xr:uid="{00000000-0005-0000-0000-000030450000}"/>
    <cellStyle name="Standard 4 2 11 4 5" xfId="28344" xr:uid="{00000000-0005-0000-0000-000031450000}"/>
    <cellStyle name="Standard 4 2 11 5" xfId="8576" xr:uid="{00000000-0005-0000-0000-000032450000}"/>
    <cellStyle name="Standard 4 2 11 5 2" xfId="19872" xr:uid="{00000000-0005-0000-0000-000033450000}"/>
    <cellStyle name="Standard 4 2 11 5 2 2" xfId="53760" xr:uid="{00000000-0005-0000-0000-000034450000}"/>
    <cellStyle name="Standard 4 2 11 5 3" xfId="42464" xr:uid="{00000000-0005-0000-0000-000035450000}"/>
    <cellStyle name="Standard 4 2 11 5 4" xfId="31168" xr:uid="{00000000-0005-0000-0000-000036450000}"/>
    <cellStyle name="Standard 4 2 11 6" xfId="14224" xr:uid="{00000000-0005-0000-0000-000037450000}"/>
    <cellStyle name="Standard 4 2 11 6 2" xfId="48112" xr:uid="{00000000-0005-0000-0000-000038450000}"/>
    <cellStyle name="Standard 4 2 11 7" xfId="36816" xr:uid="{00000000-0005-0000-0000-000039450000}"/>
    <cellStyle name="Standard 4 2 11 8" xfId="25520" xr:uid="{00000000-0005-0000-0000-00003A450000}"/>
    <cellStyle name="Standard 4 2 12" xfId="2873" xr:uid="{00000000-0005-0000-0000-00003B450000}"/>
    <cellStyle name="Standard 4 2 12 2" xfId="5133" xr:uid="{00000000-0005-0000-0000-00003C450000}"/>
    <cellStyle name="Standard 4 2 12 2 2" xfId="7959" xr:uid="{00000000-0005-0000-0000-00003D450000}"/>
    <cellStyle name="Standard 4 2 12 2 2 2" xfId="13608" xr:uid="{00000000-0005-0000-0000-00003E450000}"/>
    <cellStyle name="Standard 4 2 12 2 2 2 2" xfId="24904" xr:uid="{00000000-0005-0000-0000-00003F450000}"/>
    <cellStyle name="Standard 4 2 12 2 2 2 2 2" xfId="58792" xr:uid="{00000000-0005-0000-0000-000040450000}"/>
    <cellStyle name="Standard 4 2 12 2 2 2 3" xfId="47496" xr:uid="{00000000-0005-0000-0000-000041450000}"/>
    <cellStyle name="Standard 4 2 12 2 2 2 4" xfId="36200" xr:uid="{00000000-0005-0000-0000-000042450000}"/>
    <cellStyle name="Standard 4 2 12 2 2 3" xfId="19256" xr:uid="{00000000-0005-0000-0000-000043450000}"/>
    <cellStyle name="Standard 4 2 12 2 2 3 2" xfId="53144" xr:uid="{00000000-0005-0000-0000-000044450000}"/>
    <cellStyle name="Standard 4 2 12 2 2 4" xfId="41848" xr:uid="{00000000-0005-0000-0000-000045450000}"/>
    <cellStyle name="Standard 4 2 12 2 2 5" xfId="30552" xr:uid="{00000000-0005-0000-0000-000046450000}"/>
    <cellStyle name="Standard 4 2 12 2 3" xfId="10784" xr:uid="{00000000-0005-0000-0000-000047450000}"/>
    <cellStyle name="Standard 4 2 12 2 3 2" xfId="22080" xr:uid="{00000000-0005-0000-0000-000048450000}"/>
    <cellStyle name="Standard 4 2 12 2 3 2 2" xfId="55968" xr:uid="{00000000-0005-0000-0000-000049450000}"/>
    <cellStyle name="Standard 4 2 12 2 3 3" xfId="44672" xr:uid="{00000000-0005-0000-0000-00004A450000}"/>
    <cellStyle name="Standard 4 2 12 2 3 4" xfId="33376" xr:uid="{00000000-0005-0000-0000-00004B450000}"/>
    <cellStyle name="Standard 4 2 12 2 4" xfId="16432" xr:uid="{00000000-0005-0000-0000-00004C450000}"/>
    <cellStyle name="Standard 4 2 12 2 4 2" xfId="50320" xr:uid="{00000000-0005-0000-0000-00004D450000}"/>
    <cellStyle name="Standard 4 2 12 2 5" xfId="39024" xr:uid="{00000000-0005-0000-0000-00004E450000}"/>
    <cellStyle name="Standard 4 2 12 2 6" xfId="27728" xr:uid="{00000000-0005-0000-0000-00004F450000}"/>
    <cellStyle name="Standard 4 2 12 3" xfId="4353" xr:uid="{00000000-0005-0000-0000-000050450000}"/>
    <cellStyle name="Standard 4 2 12 3 2" xfId="7225" xr:uid="{00000000-0005-0000-0000-000051450000}"/>
    <cellStyle name="Standard 4 2 12 3 2 2" xfId="12874" xr:uid="{00000000-0005-0000-0000-000052450000}"/>
    <cellStyle name="Standard 4 2 12 3 2 2 2" xfId="24170" xr:uid="{00000000-0005-0000-0000-000053450000}"/>
    <cellStyle name="Standard 4 2 12 3 2 2 2 2" xfId="58058" xr:uid="{00000000-0005-0000-0000-000054450000}"/>
    <cellStyle name="Standard 4 2 12 3 2 2 3" xfId="46762" xr:uid="{00000000-0005-0000-0000-000055450000}"/>
    <cellStyle name="Standard 4 2 12 3 2 2 4" xfId="35466" xr:uid="{00000000-0005-0000-0000-000056450000}"/>
    <cellStyle name="Standard 4 2 12 3 2 3" xfId="18522" xr:uid="{00000000-0005-0000-0000-000057450000}"/>
    <cellStyle name="Standard 4 2 12 3 2 3 2" xfId="52410" xr:uid="{00000000-0005-0000-0000-000058450000}"/>
    <cellStyle name="Standard 4 2 12 3 2 4" xfId="41114" xr:uid="{00000000-0005-0000-0000-000059450000}"/>
    <cellStyle name="Standard 4 2 12 3 2 5" xfId="29818" xr:uid="{00000000-0005-0000-0000-00005A450000}"/>
    <cellStyle name="Standard 4 2 12 3 3" xfId="10050" xr:uid="{00000000-0005-0000-0000-00005B450000}"/>
    <cellStyle name="Standard 4 2 12 3 3 2" xfId="21346" xr:uid="{00000000-0005-0000-0000-00005C450000}"/>
    <cellStyle name="Standard 4 2 12 3 3 2 2" xfId="55234" xr:uid="{00000000-0005-0000-0000-00005D450000}"/>
    <cellStyle name="Standard 4 2 12 3 3 3" xfId="43938" xr:uid="{00000000-0005-0000-0000-00005E450000}"/>
    <cellStyle name="Standard 4 2 12 3 3 4" xfId="32642" xr:uid="{00000000-0005-0000-0000-00005F450000}"/>
    <cellStyle name="Standard 4 2 12 3 4" xfId="15698" xr:uid="{00000000-0005-0000-0000-000060450000}"/>
    <cellStyle name="Standard 4 2 12 3 4 2" xfId="49586" xr:uid="{00000000-0005-0000-0000-000061450000}"/>
    <cellStyle name="Standard 4 2 12 3 5" xfId="38290" xr:uid="{00000000-0005-0000-0000-000062450000}"/>
    <cellStyle name="Standard 4 2 12 3 6" xfId="26994" xr:uid="{00000000-0005-0000-0000-000063450000}"/>
    <cellStyle name="Standard 4 2 12 4" xfId="6001" xr:uid="{00000000-0005-0000-0000-000064450000}"/>
    <cellStyle name="Standard 4 2 12 4 2" xfId="11651" xr:uid="{00000000-0005-0000-0000-000065450000}"/>
    <cellStyle name="Standard 4 2 12 4 2 2" xfId="22947" xr:uid="{00000000-0005-0000-0000-000066450000}"/>
    <cellStyle name="Standard 4 2 12 4 2 2 2" xfId="56835" xr:uid="{00000000-0005-0000-0000-000067450000}"/>
    <cellStyle name="Standard 4 2 12 4 2 3" xfId="45539" xr:uid="{00000000-0005-0000-0000-000068450000}"/>
    <cellStyle name="Standard 4 2 12 4 2 4" xfId="34243" xr:uid="{00000000-0005-0000-0000-000069450000}"/>
    <cellStyle name="Standard 4 2 12 4 3" xfId="17299" xr:uid="{00000000-0005-0000-0000-00006A450000}"/>
    <cellStyle name="Standard 4 2 12 4 3 2" xfId="51187" xr:uid="{00000000-0005-0000-0000-00006B450000}"/>
    <cellStyle name="Standard 4 2 12 4 4" xfId="39891" xr:uid="{00000000-0005-0000-0000-00006C450000}"/>
    <cellStyle name="Standard 4 2 12 4 5" xfId="28595" xr:uid="{00000000-0005-0000-0000-00006D450000}"/>
    <cellStyle name="Standard 4 2 12 5" xfId="8827" xr:uid="{00000000-0005-0000-0000-00006E450000}"/>
    <cellStyle name="Standard 4 2 12 5 2" xfId="20123" xr:uid="{00000000-0005-0000-0000-00006F450000}"/>
    <cellStyle name="Standard 4 2 12 5 2 2" xfId="54011" xr:uid="{00000000-0005-0000-0000-000070450000}"/>
    <cellStyle name="Standard 4 2 12 5 3" xfId="42715" xr:uid="{00000000-0005-0000-0000-000071450000}"/>
    <cellStyle name="Standard 4 2 12 5 4" xfId="31419" xr:uid="{00000000-0005-0000-0000-000072450000}"/>
    <cellStyle name="Standard 4 2 12 6" xfId="14475" xr:uid="{00000000-0005-0000-0000-000073450000}"/>
    <cellStyle name="Standard 4 2 12 6 2" xfId="48363" xr:uid="{00000000-0005-0000-0000-000074450000}"/>
    <cellStyle name="Standard 4 2 12 7" xfId="37067" xr:uid="{00000000-0005-0000-0000-000075450000}"/>
    <cellStyle name="Standard 4 2 12 8" xfId="25771" xr:uid="{00000000-0005-0000-0000-000076450000}"/>
    <cellStyle name="Standard 4 2 13" xfId="3377" xr:uid="{00000000-0005-0000-0000-000077450000}"/>
    <cellStyle name="Standard 4 2 14" xfId="5501" xr:uid="{00000000-0005-0000-0000-000078450000}"/>
    <cellStyle name="Standard 4 2 14 2" xfId="11151" xr:uid="{00000000-0005-0000-0000-000079450000}"/>
    <cellStyle name="Standard 4 2 14 2 2" xfId="22447" xr:uid="{00000000-0005-0000-0000-00007A450000}"/>
    <cellStyle name="Standard 4 2 14 2 2 2" xfId="56335" xr:uid="{00000000-0005-0000-0000-00007B450000}"/>
    <cellStyle name="Standard 4 2 14 2 3" xfId="45039" xr:uid="{00000000-0005-0000-0000-00007C450000}"/>
    <cellStyle name="Standard 4 2 14 2 4" xfId="33743" xr:uid="{00000000-0005-0000-0000-00007D450000}"/>
    <cellStyle name="Standard 4 2 14 3" xfId="16799" xr:uid="{00000000-0005-0000-0000-00007E450000}"/>
    <cellStyle name="Standard 4 2 14 3 2" xfId="50687" xr:uid="{00000000-0005-0000-0000-00007F450000}"/>
    <cellStyle name="Standard 4 2 14 4" xfId="39391" xr:uid="{00000000-0005-0000-0000-000080450000}"/>
    <cellStyle name="Standard 4 2 14 5" xfId="28095" xr:uid="{00000000-0005-0000-0000-000081450000}"/>
    <cellStyle name="Standard 4 2 15" xfId="8327" xr:uid="{00000000-0005-0000-0000-000082450000}"/>
    <cellStyle name="Standard 4 2 15 2" xfId="19623" xr:uid="{00000000-0005-0000-0000-000083450000}"/>
    <cellStyle name="Standard 4 2 15 2 2" xfId="53511" xr:uid="{00000000-0005-0000-0000-000084450000}"/>
    <cellStyle name="Standard 4 2 15 3" xfId="42215" xr:uid="{00000000-0005-0000-0000-000085450000}"/>
    <cellStyle name="Standard 4 2 15 4" xfId="30919" xr:uid="{00000000-0005-0000-0000-000086450000}"/>
    <cellStyle name="Standard 4 2 16" xfId="13975" xr:uid="{00000000-0005-0000-0000-000087450000}"/>
    <cellStyle name="Standard 4 2 16 2" xfId="47863" xr:uid="{00000000-0005-0000-0000-000088450000}"/>
    <cellStyle name="Standard 4 2 17" xfId="36567" xr:uid="{00000000-0005-0000-0000-000089450000}"/>
    <cellStyle name="Standard 4 2 18" xfId="25271" xr:uid="{00000000-0005-0000-0000-00008A450000}"/>
    <cellStyle name="Standard 4 2 2" xfId="143" xr:uid="{00000000-0005-0000-0000-00008B450000}"/>
    <cellStyle name="Standard 4 2 2 10" xfId="3714" xr:uid="{00000000-0005-0000-0000-00008C450000}"/>
    <cellStyle name="Standard 4 2 2 10 2" xfId="6825" xr:uid="{00000000-0005-0000-0000-00008D450000}"/>
    <cellStyle name="Standard 4 2 2 10 2 2" xfId="12474" xr:uid="{00000000-0005-0000-0000-00008E450000}"/>
    <cellStyle name="Standard 4 2 2 10 2 2 2" xfId="23770" xr:uid="{00000000-0005-0000-0000-00008F450000}"/>
    <cellStyle name="Standard 4 2 2 10 2 2 2 2" xfId="57658" xr:uid="{00000000-0005-0000-0000-000090450000}"/>
    <cellStyle name="Standard 4 2 2 10 2 2 3" xfId="46362" xr:uid="{00000000-0005-0000-0000-000091450000}"/>
    <cellStyle name="Standard 4 2 2 10 2 2 4" xfId="35066" xr:uid="{00000000-0005-0000-0000-000092450000}"/>
    <cellStyle name="Standard 4 2 2 10 2 3" xfId="18122" xr:uid="{00000000-0005-0000-0000-000093450000}"/>
    <cellStyle name="Standard 4 2 2 10 2 3 2" xfId="52010" xr:uid="{00000000-0005-0000-0000-000094450000}"/>
    <cellStyle name="Standard 4 2 2 10 2 4" xfId="40714" xr:uid="{00000000-0005-0000-0000-000095450000}"/>
    <cellStyle name="Standard 4 2 2 10 2 5" xfId="29418" xr:uid="{00000000-0005-0000-0000-000096450000}"/>
    <cellStyle name="Standard 4 2 2 10 3" xfId="9650" xr:uid="{00000000-0005-0000-0000-000097450000}"/>
    <cellStyle name="Standard 4 2 2 10 3 2" xfId="20946" xr:uid="{00000000-0005-0000-0000-000098450000}"/>
    <cellStyle name="Standard 4 2 2 10 3 2 2" xfId="54834" xr:uid="{00000000-0005-0000-0000-000099450000}"/>
    <cellStyle name="Standard 4 2 2 10 3 3" xfId="43538" xr:uid="{00000000-0005-0000-0000-00009A450000}"/>
    <cellStyle name="Standard 4 2 2 10 3 4" xfId="32242" xr:uid="{00000000-0005-0000-0000-00009B450000}"/>
    <cellStyle name="Standard 4 2 2 10 4" xfId="15298" xr:uid="{00000000-0005-0000-0000-00009C450000}"/>
    <cellStyle name="Standard 4 2 2 10 4 2" xfId="49186" xr:uid="{00000000-0005-0000-0000-00009D450000}"/>
    <cellStyle name="Standard 4 2 2 10 5" xfId="37890" xr:uid="{00000000-0005-0000-0000-00009E450000}"/>
    <cellStyle name="Standard 4 2 2 10 6" xfId="26594" xr:uid="{00000000-0005-0000-0000-00009F450000}"/>
    <cellStyle name="Standard 4 2 2 11" xfId="4772" xr:uid="{00000000-0005-0000-0000-0000A0450000}"/>
    <cellStyle name="Standard 4 2 2 11 2" xfId="7598" xr:uid="{00000000-0005-0000-0000-0000A1450000}"/>
    <cellStyle name="Standard 4 2 2 11 2 2" xfId="13247" xr:uid="{00000000-0005-0000-0000-0000A2450000}"/>
    <cellStyle name="Standard 4 2 2 11 2 2 2" xfId="24543" xr:uid="{00000000-0005-0000-0000-0000A3450000}"/>
    <cellStyle name="Standard 4 2 2 11 2 2 2 2" xfId="58431" xr:uid="{00000000-0005-0000-0000-0000A4450000}"/>
    <cellStyle name="Standard 4 2 2 11 2 2 3" xfId="47135" xr:uid="{00000000-0005-0000-0000-0000A5450000}"/>
    <cellStyle name="Standard 4 2 2 11 2 2 4" xfId="35839" xr:uid="{00000000-0005-0000-0000-0000A6450000}"/>
    <cellStyle name="Standard 4 2 2 11 2 3" xfId="18895" xr:uid="{00000000-0005-0000-0000-0000A7450000}"/>
    <cellStyle name="Standard 4 2 2 11 2 3 2" xfId="52783" xr:uid="{00000000-0005-0000-0000-0000A8450000}"/>
    <cellStyle name="Standard 4 2 2 11 2 4" xfId="41487" xr:uid="{00000000-0005-0000-0000-0000A9450000}"/>
    <cellStyle name="Standard 4 2 2 11 2 5" xfId="30191" xr:uid="{00000000-0005-0000-0000-0000AA450000}"/>
    <cellStyle name="Standard 4 2 2 11 3" xfId="10423" xr:uid="{00000000-0005-0000-0000-0000AB450000}"/>
    <cellStyle name="Standard 4 2 2 11 3 2" xfId="21719" xr:uid="{00000000-0005-0000-0000-0000AC450000}"/>
    <cellStyle name="Standard 4 2 2 11 3 2 2" xfId="55607" xr:uid="{00000000-0005-0000-0000-0000AD450000}"/>
    <cellStyle name="Standard 4 2 2 11 3 3" xfId="44311" xr:uid="{00000000-0005-0000-0000-0000AE450000}"/>
    <cellStyle name="Standard 4 2 2 11 3 4" xfId="33015" xr:uid="{00000000-0005-0000-0000-0000AF450000}"/>
    <cellStyle name="Standard 4 2 2 11 4" xfId="16071" xr:uid="{00000000-0005-0000-0000-0000B0450000}"/>
    <cellStyle name="Standard 4 2 2 11 4 2" xfId="49959" xr:uid="{00000000-0005-0000-0000-0000B1450000}"/>
    <cellStyle name="Standard 4 2 2 11 5" xfId="38663" xr:uid="{00000000-0005-0000-0000-0000B2450000}"/>
    <cellStyle name="Standard 4 2 2 11 6" xfId="27367" xr:uid="{00000000-0005-0000-0000-0000B3450000}"/>
    <cellStyle name="Standard 4 2 2 12" xfId="3405" xr:uid="{00000000-0005-0000-0000-0000B4450000}"/>
    <cellStyle name="Standard 4 2 2 12 2" xfId="6520" xr:uid="{00000000-0005-0000-0000-0000B5450000}"/>
    <cellStyle name="Standard 4 2 2 12 2 2" xfId="12169" xr:uid="{00000000-0005-0000-0000-0000B6450000}"/>
    <cellStyle name="Standard 4 2 2 12 2 2 2" xfId="23465" xr:uid="{00000000-0005-0000-0000-0000B7450000}"/>
    <cellStyle name="Standard 4 2 2 12 2 2 2 2" xfId="57353" xr:uid="{00000000-0005-0000-0000-0000B8450000}"/>
    <cellStyle name="Standard 4 2 2 12 2 2 3" xfId="46057" xr:uid="{00000000-0005-0000-0000-0000B9450000}"/>
    <cellStyle name="Standard 4 2 2 12 2 2 4" xfId="34761" xr:uid="{00000000-0005-0000-0000-0000BA450000}"/>
    <cellStyle name="Standard 4 2 2 12 2 3" xfId="17817" xr:uid="{00000000-0005-0000-0000-0000BB450000}"/>
    <cellStyle name="Standard 4 2 2 12 2 3 2" xfId="51705" xr:uid="{00000000-0005-0000-0000-0000BC450000}"/>
    <cellStyle name="Standard 4 2 2 12 2 4" xfId="40409" xr:uid="{00000000-0005-0000-0000-0000BD450000}"/>
    <cellStyle name="Standard 4 2 2 12 2 5" xfId="29113" xr:uid="{00000000-0005-0000-0000-0000BE450000}"/>
    <cellStyle name="Standard 4 2 2 12 3" xfId="9345" xr:uid="{00000000-0005-0000-0000-0000BF450000}"/>
    <cellStyle name="Standard 4 2 2 12 3 2" xfId="20641" xr:uid="{00000000-0005-0000-0000-0000C0450000}"/>
    <cellStyle name="Standard 4 2 2 12 3 2 2" xfId="54529" xr:uid="{00000000-0005-0000-0000-0000C1450000}"/>
    <cellStyle name="Standard 4 2 2 12 3 3" xfId="43233" xr:uid="{00000000-0005-0000-0000-0000C2450000}"/>
    <cellStyle name="Standard 4 2 2 12 3 4" xfId="31937" xr:uid="{00000000-0005-0000-0000-0000C3450000}"/>
    <cellStyle name="Standard 4 2 2 12 4" xfId="14993" xr:uid="{00000000-0005-0000-0000-0000C4450000}"/>
    <cellStyle name="Standard 4 2 2 12 4 2" xfId="48881" xr:uid="{00000000-0005-0000-0000-0000C5450000}"/>
    <cellStyle name="Standard 4 2 2 12 5" xfId="37585" xr:uid="{00000000-0005-0000-0000-0000C6450000}"/>
    <cellStyle name="Standard 4 2 2 12 6" xfId="26289" xr:uid="{00000000-0005-0000-0000-0000C7450000}"/>
    <cellStyle name="Standard 4 2 2 13" xfId="5505" xr:uid="{00000000-0005-0000-0000-0000C8450000}"/>
    <cellStyle name="Standard 4 2 2 13 2" xfId="11155" xr:uid="{00000000-0005-0000-0000-0000C9450000}"/>
    <cellStyle name="Standard 4 2 2 13 2 2" xfId="22451" xr:uid="{00000000-0005-0000-0000-0000CA450000}"/>
    <cellStyle name="Standard 4 2 2 13 2 2 2" xfId="56339" xr:uid="{00000000-0005-0000-0000-0000CB450000}"/>
    <cellStyle name="Standard 4 2 2 13 2 3" xfId="45043" xr:uid="{00000000-0005-0000-0000-0000CC450000}"/>
    <cellStyle name="Standard 4 2 2 13 2 4" xfId="33747" xr:uid="{00000000-0005-0000-0000-0000CD450000}"/>
    <cellStyle name="Standard 4 2 2 13 3" xfId="16803" xr:uid="{00000000-0005-0000-0000-0000CE450000}"/>
    <cellStyle name="Standard 4 2 2 13 3 2" xfId="50691" xr:uid="{00000000-0005-0000-0000-0000CF450000}"/>
    <cellStyle name="Standard 4 2 2 13 4" xfId="39395" xr:uid="{00000000-0005-0000-0000-0000D0450000}"/>
    <cellStyle name="Standard 4 2 2 13 5" xfId="28099" xr:uid="{00000000-0005-0000-0000-0000D1450000}"/>
    <cellStyle name="Standard 4 2 2 14" xfId="8331" xr:uid="{00000000-0005-0000-0000-0000D2450000}"/>
    <cellStyle name="Standard 4 2 2 14 2" xfId="19627" xr:uid="{00000000-0005-0000-0000-0000D3450000}"/>
    <cellStyle name="Standard 4 2 2 14 2 2" xfId="53515" xr:uid="{00000000-0005-0000-0000-0000D4450000}"/>
    <cellStyle name="Standard 4 2 2 14 3" xfId="42219" xr:uid="{00000000-0005-0000-0000-0000D5450000}"/>
    <cellStyle name="Standard 4 2 2 14 4" xfId="30923" xr:uid="{00000000-0005-0000-0000-0000D6450000}"/>
    <cellStyle name="Standard 4 2 2 15" xfId="13979" xr:uid="{00000000-0005-0000-0000-0000D7450000}"/>
    <cellStyle name="Standard 4 2 2 15 2" xfId="47867" xr:uid="{00000000-0005-0000-0000-0000D8450000}"/>
    <cellStyle name="Standard 4 2 2 16" xfId="36571" xr:uid="{00000000-0005-0000-0000-0000D9450000}"/>
    <cellStyle name="Standard 4 2 2 17" xfId="25275" xr:uid="{00000000-0005-0000-0000-0000DA450000}"/>
    <cellStyle name="Standard 4 2 2 2" xfId="217" xr:uid="{00000000-0005-0000-0000-0000DB450000}"/>
    <cellStyle name="Standard 4 2 2 2 10" xfId="3412" xr:uid="{00000000-0005-0000-0000-0000DC450000}"/>
    <cellStyle name="Standard 4 2 2 2 10 2" xfId="6527" xr:uid="{00000000-0005-0000-0000-0000DD450000}"/>
    <cellStyle name="Standard 4 2 2 2 10 2 2" xfId="12176" xr:uid="{00000000-0005-0000-0000-0000DE450000}"/>
    <cellStyle name="Standard 4 2 2 2 10 2 2 2" xfId="23472" xr:uid="{00000000-0005-0000-0000-0000DF450000}"/>
    <cellStyle name="Standard 4 2 2 2 10 2 2 2 2" xfId="57360" xr:uid="{00000000-0005-0000-0000-0000E0450000}"/>
    <cellStyle name="Standard 4 2 2 2 10 2 2 3" xfId="46064" xr:uid="{00000000-0005-0000-0000-0000E1450000}"/>
    <cellStyle name="Standard 4 2 2 2 10 2 2 4" xfId="34768" xr:uid="{00000000-0005-0000-0000-0000E2450000}"/>
    <cellStyle name="Standard 4 2 2 2 10 2 3" xfId="17824" xr:uid="{00000000-0005-0000-0000-0000E3450000}"/>
    <cellStyle name="Standard 4 2 2 2 10 2 3 2" xfId="51712" xr:uid="{00000000-0005-0000-0000-0000E4450000}"/>
    <cellStyle name="Standard 4 2 2 2 10 2 4" xfId="40416" xr:uid="{00000000-0005-0000-0000-0000E5450000}"/>
    <cellStyle name="Standard 4 2 2 2 10 2 5" xfId="29120" xr:uid="{00000000-0005-0000-0000-0000E6450000}"/>
    <cellStyle name="Standard 4 2 2 2 10 3" xfId="9352" xr:uid="{00000000-0005-0000-0000-0000E7450000}"/>
    <cellStyle name="Standard 4 2 2 2 10 3 2" xfId="20648" xr:uid="{00000000-0005-0000-0000-0000E8450000}"/>
    <cellStyle name="Standard 4 2 2 2 10 3 2 2" xfId="54536" xr:uid="{00000000-0005-0000-0000-0000E9450000}"/>
    <cellStyle name="Standard 4 2 2 2 10 3 3" xfId="43240" xr:uid="{00000000-0005-0000-0000-0000EA450000}"/>
    <cellStyle name="Standard 4 2 2 2 10 3 4" xfId="31944" xr:uid="{00000000-0005-0000-0000-0000EB450000}"/>
    <cellStyle name="Standard 4 2 2 2 10 4" xfId="15000" xr:uid="{00000000-0005-0000-0000-0000EC450000}"/>
    <cellStyle name="Standard 4 2 2 2 10 4 2" xfId="48888" xr:uid="{00000000-0005-0000-0000-0000ED450000}"/>
    <cellStyle name="Standard 4 2 2 2 10 5" xfId="37592" xr:uid="{00000000-0005-0000-0000-0000EE450000}"/>
    <cellStyle name="Standard 4 2 2 2 10 6" xfId="26296" xr:uid="{00000000-0005-0000-0000-0000EF450000}"/>
    <cellStyle name="Standard 4 2 2 2 11" xfId="5512" xr:uid="{00000000-0005-0000-0000-0000F0450000}"/>
    <cellStyle name="Standard 4 2 2 2 11 2" xfId="11162" xr:uid="{00000000-0005-0000-0000-0000F1450000}"/>
    <cellStyle name="Standard 4 2 2 2 11 2 2" xfId="22458" xr:uid="{00000000-0005-0000-0000-0000F2450000}"/>
    <cellStyle name="Standard 4 2 2 2 11 2 2 2" xfId="56346" xr:uid="{00000000-0005-0000-0000-0000F3450000}"/>
    <cellStyle name="Standard 4 2 2 2 11 2 3" xfId="45050" xr:uid="{00000000-0005-0000-0000-0000F4450000}"/>
    <cellStyle name="Standard 4 2 2 2 11 2 4" xfId="33754" xr:uid="{00000000-0005-0000-0000-0000F5450000}"/>
    <cellStyle name="Standard 4 2 2 2 11 3" xfId="16810" xr:uid="{00000000-0005-0000-0000-0000F6450000}"/>
    <cellStyle name="Standard 4 2 2 2 11 3 2" xfId="50698" xr:uid="{00000000-0005-0000-0000-0000F7450000}"/>
    <cellStyle name="Standard 4 2 2 2 11 4" xfId="39402" xr:uid="{00000000-0005-0000-0000-0000F8450000}"/>
    <cellStyle name="Standard 4 2 2 2 11 5" xfId="28106" xr:uid="{00000000-0005-0000-0000-0000F9450000}"/>
    <cellStyle name="Standard 4 2 2 2 12" xfId="8338" xr:uid="{00000000-0005-0000-0000-0000FA450000}"/>
    <cellStyle name="Standard 4 2 2 2 12 2" xfId="19634" xr:uid="{00000000-0005-0000-0000-0000FB450000}"/>
    <cellStyle name="Standard 4 2 2 2 12 2 2" xfId="53522" xr:uid="{00000000-0005-0000-0000-0000FC450000}"/>
    <cellStyle name="Standard 4 2 2 2 12 3" xfId="42226" xr:uid="{00000000-0005-0000-0000-0000FD450000}"/>
    <cellStyle name="Standard 4 2 2 2 12 4" xfId="30930" xr:uid="{00000000-0005-0000-0000-0000FE450000}"/>
    <cellStyle name="Standard 4 2 2 2 13" xfId="13986" xr:uid="{00000000-0005-0000-0000-0000FF450000}"/>
    <cellStyle name="Standard 4 2 2 2 13 2" xfId="47874" xr:uid="{00000000-0005-0000-0000-000000460000}"/>
    <cellStyle name="Standard 4 2 2 2 14" xfId="36578" xr:uid="{00000000-0005-0000-0000-000001460000}"/>
    <cellStyle name="Standard 4 2 2 2 15" xfId="25282" xr:uid="{00000000-0005-0000-0000-000002460000}"/>
    <cellStyle name="Standard 4 2 2 2 2" xfId="336" xr:uid="{00000000-0005-0000-0000-000003460000}"/>
    <cellStyle name="Standard 4 2 2 2 2 10" xfId="8383" xr:uid="{00000000-0005-0000-0000-000004460000}"/>
    <cellStyle name="Standard 4 2 2 2 2 10 2" xfId="19679" xr:uid="{00000000-0005-0000-0000-000005460000}"/>
    <cellStyle name="Standard 4 2 2 2 2 10 2 2" xfId="53567" xr:uid="{00000000-0005-0000-0000-000006460000}"/>
    <cellStyle name="Standard 4 2 2 2 2 10 3" xfId="42271" xr:uid="{00000000-0005-0000-0000-000007460000}"/>
    <cellStyle name="Standard 4 2 2 2 2 10 4" xfId="30975" xr:uid="{00000000-0005-0000-0000-000008460000}"/>
    <cellStyle name="Standard 4 2 2 2 2 11" xfId="14031" xr:uid="{00000000-0005-0000-0000-000009460000}"/>
    <cellStyle name="Standard 4 2 2 2 2 11 2" xfId="47919" xr:uid="{00000000-0005-0000-0000-00000A460000}"/>
    <cellStyle name="Standard 4 2 2 2 2 12" xfId="36623" xr:uid="{00000000-0005-0000-0000-00000B460000}"/>
    <cellStyle name="Standard 4 2 2 2 2 13" xfId="25327" xr:uid="{00000000-0005-0000-0000-00000C460000}"/>
    <cellStyle name="Standard 4 2 2 2 2 2" xfId="727" xr:uid="{00000000-0005-0000-0000-00000D460000}"/>
    <cellStyle name="Standard 4 2 2 2 2 2 10" xfId="14075" xr:uid="{00000000-0005-0000-0000-00000E460000}"/>
    <cellStyle name="Standard 4 2 2 2 2 2 10 2" xfId="47963" xr:uid="{00000000-0005-0000-0000-00000F460000}"/>
    <cellStyle name="Standard 4 2 2 2 2 2 11" xfId="36667" xr:uid="{00000000-0005-0000-0000-000010460000}"/>
    <cellStyle name="Standard 4 2 2 2 2 2 12" xfId="25371" xr:uid="{00000000-0005-0000-0000-000011460000}"/>
    <cellStyle name="Standard 4 2 2 2 2 2 2" xfId="1963" xr:uid="{00000000-0005-0000-0000-000012460000}"/>
    <cellStyle name="Standard 4 2 2 2 2 2 2 10" xfId="36800" xr:uid="{00000000-0005-0000-0000-000013460000}"/>
    <cellStyle name="Standard 4 2 2 2 2 2 2 11" xfId="25504" xr:uid="{00000000-0005-0000-0000-000014460000}"/>
    <cellStyle name="Standard 4 2 2 2 2 2 2 2" xfId="2850" xr:uid="{00000000-0005-0000-0000-000015460000}"/>
    <cellStyle name="Standard 4 2 2 2 2 2 2 2 2" xfId="3352" xr:uid="{00000000-0005-0000-0000-000016460000}"/>
    <cellStyle name="Standard 4 2 2 2 2 2 2 2 2 2" xfId="5142" xr:uid="{00000000-0005-0000-0000-000017460000}"/>
    <cellStyle name="Standard 4 2 2 2 2 2 2 2 2 2 2" xfId="7968" xr:uid="{00000000-0005-0000-0000-000018460000}"/>
    <cellStyle name="Standard 4 2 2 2 2 2 2 2 2 2 2 2" xfId="13617" xr:uid="{00000000-0005-0000-0000-000019460000}"/>
    <cellStyle name="Standard 4 2 2 2 2 2 2 2 2 2 2 2 2" xfId="24913" xr:uid="{00000000-0005-0000-0000-00001A460000}"/>
    <cellStyle name="Standard 4 2 2 2 2 2 2 2 2 2 2 2 2 2" xfId="58801" xr:uid="{00000000-0005-0000-0000-00001B460000}"/>
    <cellStyle name="Standard 4 2 2 2 2 2 2 2 2 2 2 2 3" xfId="47505" xr:uid="{00000000-0005-0000-0000-00001C460000}"/>
    <cellStyle name="Standard 4 2 2 2 2 2 2 2 2 2 2 2 4" xfId="36209" xr:uid="{00000000-0005-0000-0000-00001D460000}"/>
    <cellStyle name="Standard 4 2 2 2 2 2 2 2 2 2 2 3" xfId="19265" xr:uid="{00000000-0005-0000-0000-00001E460000}"/>
    <cellStyle name="Standard 4 2 2 2 2 2 2 2 2 2 2 3 2" xfId="53153" xr:uid="{00000000-0005-0000-0000-00001F460000}"/>
    <cellStyle name="Standard 4 2 2 2 2 2 2 2 2 2 2 4" xfId="41857" xr:uid="{00000000-0005-0000-0000-000020460000}"/>
    <cellStyle name="Standard 4 2 2 2 2 2 2 2 2 2 2 5" xfId="30561" xr:uid="{00000000-0005-0000-0000-000021460000}"/>
    <cellStyle name="Standard 4 2 2 2 2 2 2 2 2 2 3" xfId="10793" xr:uid="{00000000-0005-0000-0000-000022460000}"/>
    <cellStyle name="Standard 4 2 2 2 2 2 2 2 2 2 3 2" xfId="22089" xr:uid="{00000000-0005-0000-0000-000023460000}"/>
    <cellStyle name="Standard 4 2 2 2 2 2 2 2 2 2 3 2 2" xfId="55977" xr:uid="{00000000-0005-0000-0000-000024460000}"/>
    <cellStyle name="Standard 4 2 2 2 2 2 2 2 2 2 3 3" xfId="44681" xr:uid="{00000000-0005-0000-0000-000025460000}"/>
    <cellStyle name="Standard 4 2 2 2 2 2 2 2 2 2 3 4" xfId="33385" xr:uid="{00000000-0005-0000-0000-000026460000}"/>
    <cellStyle name="Standard 4 2 2 2 2 2 2 2 2 2 4" xfId="16441" xr:uid="{00000000-0005-0000-0000-000027460000}"/>
    <cellStyle name="Standard 4 2 2 2 2 2 2 2 2 2 4 2" xfId="50329" xr:uid="{00000000-0005-0000-0000-000028460000}"/>
    <cellStyle name="Standard 4 2 2 2 2 2 2 2 2 2 5" xfId="39033" xr:uid="{00000000-0005-0000-0000-000029460000}"/>
    <cellStyle name="Standard 4 2 2 2 2 2 2 2 2 2 6" xfId="27737" xr:uid="{00000000-0005-0000-0000-00002A460000}"/>
    <cellStyle name="Standard 4 2 2 2 2 2 2 2 2 3" xfId="6480" xr:uid="{00000000-0005-0000-0000-00002B460000}"/>
    <cellStyle name="Standard 4 2 2 2 2 2 2 2 2 3 2" xfId="12130" xr:uid="{00000000-0005-0000-0000-00002C460000}"/>
    <cellStyle name="Standard 4 2 2 2 2 2 2 2 2 3 2 2" xfId="23426" xr:uid="{00000000-0005-0000-0000-00002D460000}"/>
    <cellStyle name="Standard 4 2 2 2 2 2 2 2 2 3 2 2 2" xfId="57314" xr:uid="{00000000-0005-0000-0000-00002E460000}"/>
    <cellStyle name="Standard 4 2 2 2 2 2 2 2 2 3 2 3" xfId="46018" xr:uid="{00000000-0005-0000-0000-00002F460000}"/>
    <cellStyle name="Standard 4 2 2 2 2 2 2 2 2 3 2 4" xfId="34722" xr:uid="{00000000-0005-0000-0000-000030460000}"/>
    <cellStyle name="Standard 4 2 2 2 2 2 2 2 2 3 3" xfId="17778" xr:uid="{00000000-0005-0000-0000-000031460000}"/>
    <cellStyle name="Standard 4 2 2 2 2 2 2 2 2 3 3 2" xfId="51666" xr:uid="{00000000-0005-0000-0000-000032460000}"/>
    <cellStyle name="Standard 4 2 2 2 2 2 2 2 2 3 4" xfId="40370" xr:uid="{00000000-0005-0000-0000-000033460000}"/>
    <cellStyle name="Standard 4 2 2 2 2 2 2 2 2 3 5" xfId="29074" xr:uid="{00000000-0005-0000-0000-000034460000}"/>
    <cellStyle name="Standard 4 2 2 2 2 2 2 2 2 4" xfId="9306" xr:uid="{00000000-0005-0000-0000-000035460000}"/>
    <cellStyle name="Standard 4 2 2 2 2 2 2 2 2 4 2" xfId="20602" xr:uid="{00000000-0005-0000-0000-000036460000}"/>
    <cellStyle name="Standard 4 2 2 2 2 2 2 2 2 4 2 2" xfId="54490" xr:uid="{00000000-0005-0000-0000-000037460000}"/>
    <cellStyle name="Standard 4 2 2 2 2 2 2 2 2 4 3" xfId="43194" xr:uid="{00000000-0005-0000-0000-000038460000}"/>
    <cellStyle name="Standard 4 2 2 2 2 2 2 2 2 4 4" xfId="31898" xr:uid="{00000000-0005-0000-0000-000039460000}"/>
    <cellStyle name="Standard 4 2 2 2 2 2 2 2 2 5" xfId="14954" xr:uid="{00000000-0005-0000-0000-00003A460000}"/>
    <cellStyle name="Standard 4 2 2 2 2 2 2 2 2 5 2" xfId="48842" xr:uid="{00000000-0005-0000-0000-00003B460000}"/>
    <cellStyle name="Standard 4 2 2 2 2 2 2 2 2 6" xfId="37546" xr:uid="{00000000-0005-0000-0000-00003C460000}"/>
    <cellStyle name="Standard 4 2 2 2 2 2 2 2 2 7" xfId="26250" xr:uid="{00000000-0005-0000-0000-00003D460000}"/>
    <cellStyle name="Standard 4 2 2 2 2 2 2 2 3" xfId="4362" xr:uid="{00000000-0005-0000-0000-00003E460000}"/>
    <cellStyle name="Standard 4 2 2 2 2 2 2 2 3 2" xfId="7234" xr:uid="{00000000-0005-0000-0000-00003F460000}"/>
    <cellStyle name="Standard 4 2 2 2 2 2 2 2 3 2 2" xfId="12883" xr:uid="{00000000-0005-0000-0000-000040460000}"/>
    <cellStyle name="Standard 4 2 2 2 2 2 2 2 3 2 2 2" xfId="24179" xr:uid="{00000000-0005-0000-0000-000041460000}"/>
    <cellStyle name="Standard 4 2 2 2 2 2 2 2 3 2 2 2 2" xfId="58067" xr:uid="{00000000-0005-0000-0000-000042460000}"/>
    <cellStyle name="Standard 4 2 2 2 2 2 2 2 3 2 2 3" xfId="46771" xr:uid="{00000000-0005-0000-0000-000043460000}"/>
    <cellStyle name="Standard 4 2 2 2 2 2 2 2 3 2 2 4" xfId="35475" xr:uid="{00000000-0005-0000-0000-000044460000}"/>
    <cellStyle name="Standard 4 2 2 2 2 2 2 2 3 2 3" xfId="18531" xr:uid="{00000000-0005-0000-0000-000045460000}"/>
    <cellStyle name="Standard 4 2 2 2 2 2 2 2 3 2 3 2" xfId="52419" xr:uid="{00000000-0005-0000-0000-000046460000}"/>
    <cellStyle name="Standard 4 2 2 2 2 2 2 2 3 2 4" xfId="41123" xr:uid="{00000000-0005-0000-0000-000047460000}"/>
    <cellStyle name="Standard 4 2 2 2 2 2 2 2 3 2 5" xfId="29827" xr:uid="{00000000-0005-0000-0000-000048460000}"/>
    <cellStyle name="Standard 4 2 2 2 2 2 2 2 3 3" xfId="10059" xr:uid="{00000000-0005-0000-0000-000049460000}"/>
    <cellStyle name="Standard 4 2 2 2 2 2 2 2 3 3 2" xfId="21355" xr:uid="{00000000-0005-0000-0000-00004A460000}"/>
    <cellStyle name="Standard 4 2 2 2 2 2 2 2 3 3 2 2" xfId="55243" xr:uid="{00000000-0005-0000-0000-00004B460000}"/>
    <cellStyle name="Standard 4 2 2 2 2 2 2 2 3 3 3" xfId="43947" xr:uid="{00000000-0005-0000-0000-00004C460000}"/>
    <cellStyle name="Standard 4 2 2 2 2 2 2 2 3 3 4" xfId="32651" xr:uid="{00000000-0005-0000-0000-00004D460000}"/>
    <cellStyle name="Standard 4 2 2 2 2 2 2 2 3 4" xfId="15707" xr:uid="{00000000-0005-0000-0000-00004E460000}"/>
    <cellStyle name="Standard 4 2 2 2 2 2 2 2 3 4 2" xfId="49595" xr:uid="{00000000-0005-0000-0000-00004F460000}"/>
    <cellStyle name="Standard 4 2 2 2 2 2 2 2 3 5" xfId="38299" xr:uid="{00000000-0005-0000-0000-000050460000}"/>
    <cellStyle name="Standard 4 2 2 2 2 2 2 2 3 6" xfId="27003" xr:uid="{00000000-0005-0000-0000-000051460000}"/>
    <cellStyle name="Standard 4 2 2 2 2 2 2 2 4" xfId="5980" xr:uid="{00000000-0005-0000-0000-000052460000}"/>
    <cellStyle name="Standard 4 2 2 2 2 2 2 2 4 2" xfId="11630" xr:uid="{00000000-0005-0000-0000-000053460000}"/>
    <cellStyle name="Standard 4 2 2 2 2 2 2 2 4 2 2" xfId="22926" xr:uid="{00000000-0005-0000-0000-000054460000}"/>
    <cellStyle name="Standard 4 2 2 2 2 2 2 2 4 2 2 2" xfId="56814" xr:uid="{00000000-0005-0000-0000-000055460000}"/>
    <cellStyle name="Standard 4 2 2 2 2 2 2 2 4 2 3" xfId="45518" xr:uid="{00000000-0005-0000-0000-000056460000}"/>
    <cellStyle name="Standard 4 2 2 2 2 2 2 2 4 2 4" xfId="34222" xr:uid="{00000000-0005-0000-0000-000057460000}"/>
    <cellStyle name="Standard 4 2 2 2 2 2 2 2 4 3" xfId="17278" xr:uid="{00000000-0005-0000-0000-000058460000}"/>
    <cellStyle name="Standard 4 2 2 2 2 2 2 2 4 3 2" xfId="51166" xr:uid="{00000000-0005-0000-0000-000059460000}"/>
    <cellStyle name="Standard 4 2 2 2 2 2 2 2 4 4" xfId="39870" xr:uid="{00000000-0005-0000-0000-00005A460000}"/>
    <cellStyle name="Standard 4 2 2 2 2 2 2 2 4 5" xfId="28574" xr:uid="{00000000-0005-0000-0000-00005B460000}"/>
    <cellStyle name="Standard 4 2 2 2 2 2 2 2 5" xfId="8806" xr:uid="{00000000-0005-0000-0000-00005C460000}"/>
    <cellStyle name="Standard 4 2 2 2 2 2 2 2 5 2" xfId="20102" xr:uid="{00000000-0005-0000-0000-00005D460000}"/>
    <cellStyle name="Standard 4 2 2 2 2 2 2 2 5 2 2" xfId="53990" xr:uid="{00000000-0005-0000-0000-00005E460000}"/>
    <cellStyle name="Standard 4 2 2 2 2 2 2 2 5 3" xfId="42694" xr:uid="{00000000-0005-0000-0000-00005F460000}"/>
    <cellStyle name="Standard 4 2 2 2 2 2 2 2 5 4" xfId="31398" xr:uid="{00000000-0005-0000-0000-000060460000}"/>
    <cellStyle name="Standard 4 2 2 2 2 2 2 2 6" xfId="14454" xr:uid="{00000000-0005-0000-0000-000061460000}"/>
    <cellStyle name="Standard 4 2 2 2 2 2 2 2 6 2" xfId="48342" xr:uid="{00000000-0005-0000-0000-000062460000}"/>
    <cellStyle name="Standard 4 2 2 2 2 2 2 2 7" xfId="37046" xr:uid="{00000000-0005-0000-0000-000063460000}"/>
    <cellStyle name="Standard 4 2 2 2 2 2 2 2 8" xfId="25750" xr:uid="{00000000-0005-0000-0000-000064460000}"/>
    <cellStyle name="Standard 4 2 2 2 2 2 2 3" xfId="3106" xr:uid="{00000000-0005-0000-0000-000065460000}"/>
    <cellStyle name="Standard 4 2 2 2 2 2 2 3 2" xfId="5141" xr:uid="{00000000-0005-0000-0000-000066460000}"/>
    <cellStyle name="Standard 4 2 2 2 2 2 2 3 2 2" xfId="7967" xr:uid="{00000000-0005-0000-0000-000067460000}"/>
    <cellStyle name="Standard 4 2 2 2 2 2 2 3 2 2 2" xfId="13616" xr:uid="{00000000-0005-0000-0000-000068460000}"/>
    <cellStyle name="Standard 4 2 2 2 2 2 2 3 2 2 2 2" xfId="24912" xr:uid="{00000000-0005-0000-0000-000069460000}"/>
    <cellStyle name="Standard 4 2 2 2 2 2 2 3 2 2 2 2 2" xfId="58800" xr:uid="{00000000-0005-0000-0000-00006A460000}"/>
    <cellStyle name="Standard 4 2 2 2 2 2 2 3 2 2 2 3" xfId="47504" xr:uid="{00000000-0005-0000-0000-00006B460000}"/>
    <cellStyle name="Standard 4 2 2 2 2 2 2 3 2 2 2 4" xfId="36208" xr:uid="{00000000-0005-0000-0000-00006C460000}"/>
    <cellStyle name="Standard 4 2 2 2 2 2 2 3 2 2 3" xfId="19264" xr:uid="{00000000-0005-0000-0000-00006D460000}"/>
    <cellStyle name="Standard 4 2 2 2 2 2 2 3 2 2 3 2" xfId="53152" xr:uid="{00000000-0005-0000-0000-00006E460000}"/>
    <cellStyle name="Standard 4 2 2 2 2 2 2 3 2 2 4" xfId="41856" xr:uid="{00000000-0005-0000-0000-00006F460000}"/>
    <cellStyle name="Standard 4 2 2 2 2 2 2 3 2 2 5" xfId="30560" xr:uid="{00000000-0005-0000-0000-000070460000}"/>
    <cellStyle name="Standard 4 2 2 2 2 2 2 3 2 3" xfId="10792" xr:uid="{00000000-0005-0000-0000-000071460000}"/>
    <cellStyle name="Standard 4 2 2 2 2 2 2 3 2 3 2" xfId="22088" xr:uid="{00000000-0005-0000-0000-000072460000}"/>
    <cellStyle name="Standard 4 2 2 2 2 2 2 3 2 3 2 2" xfId="55976" xr:uid="{00000000-0005-0000-0000-000073460000}"/>
    <cellStyle name="Standard 4 2 2 2 2 2 2 3 2 3 3" xfId="44680" xr:uid="{00000000-0005-0000-0000-000074460000}"/>
    <cellStyle name="Standard 4 2 2 2 2 2 2 3 2 3 4" xfId="33384" xr:uid="{00000000-0005-0000-0000-000075460000}"/>
    <cellStyle name="Standard 4 2 2 2 2 2 2 3 2 4" xfId="16440" xr:uid="{00000000-0005-0000-0000-000076460000}"/>
    <cellStyle name="Standard 4 2 2 2 2 2 2 3 2 4 2" xfId="50328" xr:uid="{00000000-0005-0000-0000-000077460000}"/>
    <cellStyle name="Standard 4 2 2 2 2 2 2 3 2 5" xfId="39032" xr:uid="{00000000-0005-0000-0000-000078460000}"/>
    <cellStyle name="Standard 4 2 2 2 2 2 2 3 2 6" xfId="27736" xr:uid="{00000000-0005-0000-0000-000079460000}"/>
    <cellStyle name="Standard 4 2 2 2 2 2 2 3 3" xfId="4361" xr:uid="{00000000-0005-0000-0000-00007A460000}"/>
    <cellStyle name="Standard 4 2 2 2 2 2 2 3 3 2" xfId="7233" xr:uid="{00000000-0005-0000-0000-00007B460000}"/>
    <cellStyle name="Standard 4 2 2 2 2 2 2 3 3 2 2" xfId="12882" xr:uid="{00000000-0005-0000-0000-00007C460000}"/>
    <cellStyle name="Standard 4 2 2 2 2 2 2 3 3 2 2 2" xfId="24178" xr:uid="{00000000-0005-0000-0000-00007D460000}"/>
    <cellStyle name="Standard 4 2 2 2 2 2 2 3 3 2 2 2 2" xfId="58066" xr:uid="{00000000-0005-0000-0000-00007E460000}"/>
    <cellStyle name="Standard 4 2 2 2 2 2 2 3 3 2 2 3" xfId="46770" xr:uid="{00000000-0005-0000-0000-00007F460000}"/>
    <cellStyle name="Standard 4 2 2 2 2 2 2 3 3 2 2 4" xfId="35474" xr:uid="{00000000-0005-0000-0000-000080460000}"/>
    <cellStyle name="Standard 4 2 2 2 2 2 2 3 3 2 3" xfId="18530" xr:uid="{00000000-0005-0000-0000-000081460000}"/>
    <cellStyle name="Standard 4 2 2 2 2 2 2 3 3 2 3 2" xfId="52418" xr:uid="{00000000-0005-0000-0000-000082460000}"/>
    <cellStyle name="Standard 4 2 2 2 2 2 2 3 3 2 4" xfId="41122" xr:uid="{00000000-0005-0000-0000-000083460000}"/>
    <cellStyle name="Standard 4 2 2 2 2 2 2 3 3 2 5" xfId="29826" xr:uid="{00000000-0005-0000-0000-000084460000}"/>
    <cellStyle name="Standard 4 2 2 2 2 2 2 3 3 3" xfId="10058" xr:uid="{00000000-0005-0000-0000-000085460000}"/>
    <cellStyle name="Standard 4 2 2 2 2 2 2 3 3 3 2" xfId="21354" xr:uid="{00000000-0005-0000-0000-000086460000}"/>
    <cellStyle name="Standard 4 2 2 2 2 2 2 3 3 3 2 2" xfId="55242" xr:uid="{00000000-0005-0000-0000-000087460000}"/>
    <cellStyle name="Standard 4 2 2 2 2 2 2 3 3 3 3" xfId="43946" xr:uid="{00000000-0005-0000-0000-000088460000}"/>
    <cellStyle name="Standard 4 2 2 2 2 2 2 3 3 3 4" xfId="32650" xr:uid="{00000000-0005-0000-0000-000089460000}"/>
    <cellStyle name="Standard 4 2 2 2 2 2 2 3 3 4" xfId="15706" xr:uid="{00000000-0005-0000-0000-00008A460000}"/>
    <cellStyle name="Standard 4 2 2 2 2 2 2 3 3 4 2" xfId="49594" xr:uid="{00000000-0005-0000-0000-00008B460000}"/>
    <cellStyle name="Standard 4 2 2 2 2 2 2 3 3 5" xfId="38298" xr:uid="{00000000-0005-0000-0000-00008C460000}"/>
    <cellStyle name="Standard 4 2 2 2 2 2 2 3 3 6" xfId="27002" xr:uid="{00000000-0005-0000-0000-00008D460000}"/>
    <cellStyle name="Standard 4 2 2 2 2 2 2 3 4" xfId="6234" xr:uid="{00000000-0005-0000-0000-00008E460000}"/>
    <cellStyle name="Standard 4 2 2 2 2 2 2 3 4 2" xfId="11884" xr:uid="{00000000-0005-0000-0000-00008F460000}"/>
    <cellStyle name="Standard 4 2 2 2 2 2 2 3 4 2 2" xfId="23180" xr:uid="{00000000-0005-0000-0000-000090460000}"/>
    <cellStyle name="Standard 4 2 2 2 2 2 2 3 4 2 2 2" xfId="57068" xr:uid="{00000000-0005-0000-0000-000091460000}"/>
    <cellStyle name="Standard 4 2 2 2 2 2 2 3 4 2 3" xfId="45772" xr:uid="{00000000-0005-0000-0000-000092460000}"/>
    <cellStyle name="Standard 4 2 2 2 2 2 2 3 4 2 4" xfId="34476" xr:uid="{00000000-0005-0000-0000-000093460000}"/>
    <cellStyle name="Standard 4 2 2 2 2 2 2 3 4 3" xfId="17532" xr:uid="{00000000-0005-0000-0000-000094460000}"/>
    <cellStyle name="Standard 4 2 2 2 2 2 2 3 4 3 2" xfId="51420" xr:uid="{00000000-0005-0000-0000-000095460000}"/>
    <cellStyle name="Standard 4 2 2 2 2 2 2 3 4 4" xfId="40124" xr:uid="{00000000-0005-0000-0000-000096460000}"/>
    <cellStyle name="Standard 4 2 2 2 2 2 2 3 4 5" xfId="28828" xr:uid="{00000000-0005-0000-0000-000097460000}"/>
    <cellStyle name="Standard 4 2 2 2 2 2 2 3 5" xfId="9060" xr:uid="{00000000-0005-0000-0000-000098460000}"/>
    <cellStyle name="Standard 4 2 2 2 2 2 2 3 5 2" xfId="20356" xr:uid="{00000000-0005-0000-0000-000099460000}"/>
    <cellStyle name="Standard 4 2 2 2 2 2 2 3 5 2 2" xfId="54244" xr:uid="{00000000-0005-0000-0000-00009A460000}"/>
    <cellStyle name="Standard 4 2 2 2 2 2 2 3 5 3" xfId="42948" xr:uid="{00000000-0005-0000-0000-00009B460000}"/>
    <cellStyle name="Standard 4 2 2 2 2 2 2 3 5 4" xfId="31652" xr:uid="{00000000-0005-0000-0000-00009C460000}"/>
    <cellStyle name="Standard 4 2 2 2 2 2 2 3 6" xfId="14708" xr:uid="{00000000-0005-0000-0000-00009D460000}"/>
    <cellStyle name="Standard 4 2 2 2 2 2 2 3 6 2" xfId="48596" xr:uid="{00000000-0005-0000-0000-00009E460000}"/>
    <cellStyle name="Standard 4 2 2 2 2 2 2 3 7" xfId="37300" xr:uid="{00000000-0005-0000-0000-00009F460000}"/>
    <cellStyle name="Standard 4 2 2 2 2 2 2 3 8" xfId="26004" xr:uid="{00000000-0005-0000-0000-0000A0460000}"/>
    <cellStyle name="Standard 4 2 2 2 2 2 2 4" xfId="3964" xr:uid="{00000000-0005-0000-0000-0000A1460000}"/>
    <cellStyle name="Standard 4 2 2 2 2 2 2 4 2" xfId="7075" xr:uid="{00000000-0005-0000-0000-0000A2460000}"/>
    <cellStyle name="Standard 4 2 2 2 2 2 2 4 2 2" xfId="12724" xr:uid="{00000000-0005-0000-0000-0000A3460000}"/>
    <cellStyle name="Standard 4 2 2 2 2 2 2 4 2 2 2" xfId="24020" xr:uid="{00000000-0005-0000-0000-0000A4460000}"/>
    <cellStyle name="Standard 4 2 2 2 2 2 2 4 2 2 2 2" xfId="57908" xr:uid="{00000000-0005-0000-0000-0000A5460000}"/>
    <cellStyle name="Standard 4 2 2 2 2 2 2 4 2 2 3" xfId="46612" xr:uid="{00000000-0005-0000-0000-0000A6460000}"/>
    <cellStyle name="Standard 4 2 2 2 2 2 2 4 2 2 4" xfId="35316" xr:uid="{00000000-0005-0000-0000-0000A7460000}"/>
    <cellStyle name="Standard 4 2 2 2 2 2 2 4 2 3" xfId="18372" xr:uid="{00000000-0005-0000-0000-0000A8460000}"/>
    <cellStyle name="Standard 4 2 2 2 2 2 2 4 2 3 2" xfId="52260" xr:uid="{00000000-0005-0000-0000-0000A9460000}"/>
    <cellStyle name="Standard 4 2 2 2 2 2 2 4 2 4" xfId="40964" xr:uid="{00000000-0005-0000-0000-0000AA460000}"/>
    <cellStyle name="Standard 4 2 2 2 2 2 2 4 2 5" xfId="29668" xr:uid="{00000000-0005-0000-0000-0000AB460000}"/>
    <cellStyle name="Standard 4 2 2 2 2 2 2 4 3" xfId="9900" xr:uid="{00000000-0005-0000-0000-0000AC460000}"/>
    <cellStyle name="Standard 4 2 2 2 2 2 2 4 3 2" xfId="21196" xr:uid="{00000000-0005-0000-0000-0000AD460000}"/>
    <cellStyle name="Standard 4 2 2 2 2 2 2 4 3 2 2" xfId="55084" xr:uid="{00000000-0005-0000-0000-0000AE460000}"/>
    <cellStyle name="Standard 4 2 2 2 2 2 2 4 3 3" xfId="43788" xr:uid="{00000000-0005-0000-0000-0000AF460000}"/>
    <cellStyle name="Standard 4 2 2 2 2 2 2 4 3 4" xfId="32492" xr:uid="{00000000-0005-0000-0000-0000B0460000}"/>
    <cellStyle name="Standard 4 2 2 2 2 2 2 4 4" xfId="15548" xr:uid="{00000000-0005-0000-0000-0000B1460000}"/>
    <cellStyle name="Standard 4 2 2 2 2 2 2 4 4 2" xfId="49436" xr:uid="{00000000-0005-0000-0000-0000B2460000}"/>
    <cellStyle name="Standard 4 2 2 2 2 2 2 4 5" xfId="38140" xr:uid="{00000000-0005-0000-0000-0000B3460000}"/>
    <cellStyle name="Standard 4 2 2 2 2 2 2 4 6" xfId="26844" xr:uid="{00000000-0005-0000-0000-0000B4460000}"/>
    <cellStyle name="Standard 4 2 2 2 2 2 2 5" xfId="5022" xr:uid="{00000000-0005-0000-0000-0000B5460000}"/>
    <cellStyle name="Standard 4 2 2 2 2 2 2 5 2" xfId="7848" xr:uid="{00000000-0005-0000-0000-0000B6460000}"/>
    <cellStyle name="Standard 4 2 2 2 2 2 2 5 2 2" xfId="13497" xr:uid="{00000000-0005-0000-0000-0000B7460000}"/>
    <cellStyle name="Standard 4 2 2 2 2 2 2 5 2 2 2" xfId="24793" xr:uid="{00000000-0005-0000-0000-0000B8460000}"/>
    <cellStyle name="Standard 4 2 2 2 2 2 2 5 2 2 2 2" xfId="58681" xr:uid="{00000000-0005-0000-0000-0000B9460000}"/>
    <cellStyle name="Standard 4 2 2 2 2 2 2 5 2 2 3" xfId="47385" xr:uid="{00000000-0005-0000-0000-0000BA460000}"/>
    <cellStyle name="Standard 4 2 2 2 2 2 2 5 2 2 4" xfId="36089" xr:uid="{00000000-0005-0000-0000-0000BB460000}"/>
    <cellStyle name="Standard 4 2 2 2 2 2 2 5 2 3" xfId="19145" xr:uid="{00000000-0005-0000-0000-0000BC460000}"/>
    <cellStyle name="Standard 4 2 2 2 2 2 2 5 2 3 2" xfId="53033" xr:uid="{00000000-0005-0000-0000-0000BD460000}"/>
    <cellStyle name="Standard 4 2 2 2 2 2 2 5 2 4" xfId="41737" xr:uid="{00000000-0005-0000-0000-0000BE460000}"/>
    <cellStyle name="Standard 4 2 2 2 2 2 2 5 2 5" xfId="30441" xr:uid="{00000000-0005-0000-0000-0000BF460000}"/>
    <cellStyle name="Standard 4 2 2 2 2 2 2 5 3" xfId="10673" xr:uid="{00000000-0005-0000-0000-0000C0460000}"/>
    <cellStyle name="Standard 4 2 2 2 2 2 2 5 3 2" xfId="21969" xr:uid="{00000000-0005-0000-0000-0000C1460000}"/>
    <cellStyle name="Standard 4 2 2 2 2 2 2 5 3 2 2" xfId="55857" xr:uid="{00000000-0005-0000-0000-0000C2460000}"/>
    <cellStyle name="Standard 4 2 2 2 2 2 2 5 3 3" xfId="44561" xr:uid="{00000000-0005-0000-0000-0000C3460000}"/>
    <cellStyle name="Standard 4 2 2 2 2 2 2 5 3 4" xfId="33265" xr:uid="{00000000-0005-0000-0000-0000C4460000}"/>
    <cellStyle name="Standard 4 2 2 2 2 2 2 5 4" xfId="16321" xr:uid="{00000000-0005-0000-0000-0000C5460000}"/>
    <cellStyle name="Standard 4 2 2 2 2 2 2 5 4 2" xfId="50209" xr:uid="{00000000-0005-0000-0000-0000C6460000}"/>
    <cellStyle name="Standard 4 2 2 2 2 2 2 5 5" xfId="38913" xr:uid="{00000000-0005-0000-0000-0000C7460000}"/>
    <cellStyle name="Standard 4 2 2 2 2 2 2 5 6" xfId="27617" xr:uid="{00000000-0005-0000-0000-0000C8460000}"/>
    <cellStyle name="Standard 4 2 2 2 2 2 2 6" xfId="3672" xr:uid="{00000000-0005-0000-0000-0000C9460000}"/>
    <cellStyle name="Standard 4 2 2 2 2 2 2 6 2" xfId="6785" xr:uid="{00000000-0005-0000-0000-0000CA460000}"/>
    <cellStyle name="Standard 4 2 2 2 2 2 2 6 2 2" xfId="12434" xr:uid="{00000000-0005-0000-0000-0000CB460000}"/>
    <cellStyle name="Standard 4 2 2 2 2 2 2 6 2 2 2" xfId="23730" xr:uid="{00000000-0005-0000-0000-0000CC460000}"/>
    <cellStyle name="Standard 4 2 2 2 2 2 2 6 2 2 2 2" xfId="57618" xr:uid="{00000000-0005-0000-0000-0000CD460000}"/>
    <cellStyle name="Standard 4 2 2 2 2 2 2 6 2 2 3" xfId="46322" xr:uid="{00000000-0005-0000-0000-0000CE460000}"/>
    <cellStyle name="Standard 4 2 2 2 2 2 2 6 2 2 4" xfId="35026" xr:uid="{00000000-0005-0000-0000-0000CF460000}"/>
    <cellStyle name="Standard 4 2 2 2 2 2 2 6 2 3" xfId="18082" xr:uid="{00000000-0005-0000-0000-0000D0460000}"/>
    <cellStyle name="Standard 4 2 2 2 2 2 2 6 2 3 2" xfId="51970" xr:uid="{00000000-0005-0000-0000-0000D1460000}"/>
    <cellStyle name="Standard 4 2 2 2 2 2 2 6 2 4" xfId="40674" xr:uid="{00000000-0005-0000-0000-0000D2460000}"/>
    <cellStyle name="Standard 4 2 2 2 2 2 2 6 2 5" xfId="29378" xr:uid="{00000000-0005-0000-0000-0000D3460000}"/>
    <cellStyle name="Standard 4 2 2 2 2 2 2 6 3" xfId="9610" xr:uid="{00000000-0005-0000-0000-0000D4460000}"/>
    <cellStyle name="Standard 4 2 2 2 2 2 2 6 3 2" xfId="20906" xr:uid="{00000000-0005-0000-0000-0000D5460000}"/>
    <cellStyle name="Standard 4 2 2 2 2 2 2 6 3 2 2" xfId="54794" xr:uid="{00000000-0005-0000-0000-0000D6460000}"/>
    <cellStyle name="Standard 4 2 2 2 2 2 2 6 3 3" xfId="43498" xr:uid="{00000000-0005-0000-0000-0000D7460000}"/>
    <cellStyle name="Standard 4 2 2 2 2 2 2 6 3 4" xfId="32202" xr:uid="{00000000-0005-0000-0000-0000D8460000}"/>
    <cellStyle name="Standard 4 2 2 2 2 2 2 6 4" xfId="15258" xr:uid="{00000000-0005-0000-0000-0000D9460000}"/>
    <cellStyle name="Standard 4 2 2 2 2 2 2 6 4 2" xfId="49146" xr:uid="{00000000-0005-0000-0000-0000DA460000}"/>
    <cellStyle name="Standard 4 2 2 2 2 2 2 6 5" xfId="37850" xr:uid="{00000000-0005-0000-0000-0000DB460000}"/>
    <cellStyle name="Standard 4 2 2 2 2 2 2 6 6" xfId="26554" xr:uid="{00000000-0005-0000-0000-0000DC460000}"/>
    <cellStyle name="Standard 4 2 2 2 2 2 2 7" xfId="5734" xr:uid="{00000000-0005-0000-0000-0000DD460000}"/>
    <cellStyle name="Standard 4 2 2 2 2 2 2 7 2" xfId="11384" xr:uid="{00000000-0005-0000-0000-0000DE460000}"/>
    <cellStyle name="Standard 4 2 2 2 2 2 2 7 2 2" xfId="22680" xr:uid="{00000000-0005-0000-0000-0000DF460000}"/>
    <cellStyle name="Standard 4 2 2 2 2 2 2 7 2 2 2" xfId="56568" xr:uid="{00000000-0005-0000-0000-0000E0460000}"/>
    <cellStyle name="Standard 4 2 2 2 2 2 2 7 2 3" xfId="45272" xr:uid="{00000000-0005-0000-0000-0000E1460000}"/>
    <cellStyle name="Standard 4 2 2 2 2 2 2 7 2 4" xfId="33976" xr:uid="{00000000-0005-0000-0000-0000E2460000}"/>
    <cellStyle name="Standard 4 2 2 2 2 2 2 7 3" xfId="17032" xr:uid="{00000000-0005-0000-0000-0000E3460000}"/>
    <cellStyle name="Standard 4 2 2 2 2 2 2 7 3 2" xfId="50920" xr:uid="{00000000-0005-0000-0000-0000E4460000}"/>
    <cellStyle name="Standard 4 2 2 2 2 2 2 7 4" xfId="39624" xr:uid="{00000000-0005-0000-0000-0000E5460000}"/>
    <cellStyle name="Standard 4 2 2 2 2 2 2 7 5" xfId="28328" xr:uid="{00000000-0005-0000-0000-0000E6460000}"/>
    <cellStyle name="Standard 4 2 2 2 2 2 2 8" xfId="8560" xr:uid="{00000000-0005-0000-0000-0000E7460000}"/>
    <cellStyle name="Standard 4 2 2 2 2 2 2 8 2" xfId="19856" xr:uid="{00000000-0005-0000-0000-0000E8460000}"/>
    <cellStyle name="Standard 4 2 2 2 2 2 2 8 2 2" xfId="53744" xr:uid="{00000000-0005-0000-0000-0000E9460000}"/>
    <cellStyle name="Standard 4 2 2 2 2 2 2 8 3" xfId="42448" xr:uid="{00000000-0005-0000-0000-0000EA460000}"/>
    <cellStyle name="Standard 4 2 2 2 2 2 2 8 4" xfId="31152" xr:uid="{00000000-0005-0000-0000-0000EB460000}"/>
    <cellStyle name="Standard 4 2 2 2 2 2 2 9" xfId="14208" xr:uid="{00000000-0005-0000-0000-0000EC460000}"/>
    <cellStyle name="Standard 4 2 2 2 2 2 2 9 2" xfId="48096" xr:uid="{00000000-0005-0000-0000-0000ED460000}"/>
    <cellStyle name="Standard 4 2 2 2 2 2 3" xfId="2718" xr:uid="{00000000-0005-0000-0000-0000EE460000}"/>
    <cellStyle name="Standard 4 2 2 2 2 2 3 2" xfId="3220" xr:uid="{00000000-0005-0000-0000-0000EF460000}"/>
    <cellStyle name="Standard 4 2 2 2 2 2 3 2 2" xfId="5143" xr:uid="{00000000-0005-0000-0000-0000F0460000}"/>
    <cellStyle name="Standard 4 2 2 2 2 2 3 2 2 2" xfId="7969" xr:uid="{00000000-0005-0000-0000-0000F1460000}"/>
    <cellStyle name="Standard 4 2 2 2 2 2 3 2 2 2 2" xfId="13618" xr:uid="{00000000-0005-0000-0000-0000F2460000}"/>
    <cellStyle name="Standard 4 2 2 2 2 2 3 2 2 2 2 2" xfId="24914" xr:uid="{00000000-0005-0000-0000-0000F3460000}"/>
    <cellStyle name="Standard 4 2 2 2 2 2 3 2 2 2 2 2 2" xfId="58802" xr:uid="{00000000-0005-0000-0000-0000F4460000}"/>
    <cellStyle name="Standard 4 2 2 2 2 2 3 2 2 2 2 3" xfId="47506" xr:uid="{00000000-0005-0000-0000-0000F5460000}"/>
    <cellStyle name="Standard 4 2 2 2 2 2 3 2 2 2 2 4" xfId="36210" xr:uid="{00000000-0005-0000-0000-0000F6460000}"/>
    <cellStyle name="Standard 4 2 2 2 2 2 3 2 2 2 3" xfId="19266" xr:uid="{00000000-0005-0000-0000-0000F7460000}"/>
    <cellStyle name="Standard 4 2 2 2 2 2 3 2 2 2 3 2" xfId="53154" xr:uid="{00000000-0005-0000-0000-0000F8460000}"/>
    <cellStyle name="Standard 4 2 2 2 2 2 3 2 2 2 4" xfId="41858" xr:uid="{00000000-0005-0000-0000-0000F9460000}"/>
    <cellStyle name="Standard 4 2 2 2 2 2 3 2 2 2 5" xfId="30562" xr:uid="{00000000-0005-0000-0000-0000FA460000}"/>
    <cellStyle name="Standard 4 2 2 2 2 2 3 2 2 3" xfId="10794" xr:uid="{00000000-0005-0000-0000-0000FB460000}"/>
    <cellStyle name="Standard 4 2 2 2 2 2 3 2 2 3 2" xfId="22090" xr:uid="{00000000-0005-0000-0000-0000FC460000}"/>
    <cellStyle name="Standard 4 2 2 2 2 2 3 2 2 3 2 2" xfId="55978" xr:uid="{00000000-0005-0000-0000-0000FD460000}"/>
    <cellStyle name="Standard 4 2 2 2 2 2 3 2 2 3 3" xfId="44682" xr:uid="{00000000-0005-0000-0000-0000FE460000}"/>
    <cellStyle name="Standard 4 2 2 2 2 2 3 2 2 3 4" xfId="33386" xr:uid="{00000000-0005-0000-0000-0000FF460000}"/>
    <cellStyle name="Standard 4 2 2 2 2 2 3 2 2 4" xfId="16442" xr:uid="{00000000-0005-0000-0000-000000470000}"/>
    <cellStyle name="Standard 4 2 2 2 2 2 3 2 2 4 2" xfId="50330" xr:uid="{00000000-0005-0000-0000-000001470000}"/>
    <cellStyle name="Standard 4 2 2 2 2 2 3 2 2 5" xfId="39034" xr:uid="{00000000-0005-0000-0000-000002470000}"/>
    <cellStyle name="Standard 4 2 2 2 2 2 3 2 2 6" xfId="27738" xr:uid="{00000000-0005-0000-0000-000003470000}"/>
    <cellStyle name="Standard 4 2 2 2 2 2 3 2 3" xfId="6348" xr:uid="{00000000-0005-0000-0000-000004470000}"/>
    <cellStyle name="Standard 4 2 2 2 2 2 3 2 3 2" xfId="11998" xr:uid="{00000000-0005-0000-0000-000005470000}"/>
    <cellStyle name="Standard 4 2 2 2 2 2 3 2 3 2 2" xfId="23294" xr:uid="{00000000-0005-0000-0000-000006470000}"/>
    <cellStyle name="Standard 4 2 2 2 2 2 3 2 3 2 2 2" xfId="57182" xr:uid="{00000000-0005-0000-0000-000007470000}"/>
    <cellStyle name="Standard 4 2 2 2 2 2 3 2 3 2 3" xfId="45886" xr:uid="{00000000-0005-0000-0000-000008470000}"/>
    <cellStyle name="Standard 4 2 2 2 2 2 3 2 3 2 4" xfId="34590" xr:uid="{00000000-0005-0000-0000-000009470000}"/>
    <cellStyle name="Standard 4 2 2 2 2 2 3 2 3 3" xfId="17646" xr:uid="{00000000-0005-0000-0000-00000A470000}"/>
    <cellStyle name="Standard 4 2 2 2 2 2 3 2 3 3 2" xfId="51534" xr:uid="{00000000-0005-0000-0000-00000B470000}"/>
    <cellStyle name="Standard 4 2 2 2 2 2 3 2 3 4" xfId="40238" xr:uid="{00000000-0005-0000-0000-00000C470000}"/>
    <cellStyle name="Standard 4 2 2 2 2 2 3 2 3 5" xfId="28942" xr:uid="{00000000-0005-0000-0000-00000D470000}"/>
    <cellStyle name="Standard 4 2 2 2 2 2 3 2 4" xfId="9174" xr:uid="{00000000-0005-0000-0000-00000E470000}"/>
    <cellStyle name="Standard 4 2 2 2 2 2 3 2 4 2" xfId="20470" xr:uid="{00000000-0005-0000-0000-00000F470000}"/>
    <cellStyle name="Standard 4 2 2 2 2 2 3 2 4 2 2" xfId="54358" xr:uid="{00000000-0005-0000-0000-000010470000}"/>
    <cellStyle name="Standard 4 2 2 2 2 2 3 2 4 3" xfId="43062" xr:uid="{00000000-0005-0000-0000-000011470000}"/>
    <cellStyle name="Standard 4 2 2 2 2 2 3 2 4 4" xfId="31766" xr:uid="{00000000-0005-0000-0000-000012470000}"/>
    <cellStyle name="Standard 4 2 2 2 2 2 3 2 5" xfId="14822" xr:uid="{00000000-0005-0000-0000-000013470000}"/>
    <cellStyle name="Standard 4 2 2 2 2 2 3 2 5 2" xfId="48710" xr:uid="{00000000-0005-0000-0000-000014470000}"/>
    <cellStyle name="Standard 4 2 2 2 2 2 3 2 6" xfId="37414" xr:uid="{00000000-0005-0000-0000-000015470000}"/>
    <cellStyle name="Standard 4 2 2 2 2 2 3 2 7" xfId="26118" xr:uid="{00000000-0005-0000-0000-000016470000}"/>
    <cellStyle name="Standard 4 2 2 2 2 2 3 3" xfId="4363" xr:uid="{00000000-0005-0000-0000-000017470000}"/>
    <cellStyle name="Standard 4 2 2 2 2 2 3 3 2" xfId="7235" xr:uid="{00000000-0005-0000-0000-000018470000}"/>
    <cellStyle name="Standard 4 2 2 2 2 2 3 3 2 2" xfId="12884" xr:uid="{00000000-0005-0000-0000-000019470000}"/>
    <cellStyle name="Standard 4 2 2 2 2 2 3 3 2 2 2" xfId="24180" xr:uid="{00000000-0005-0000-0000-00001A470000}"/>
    <cellStyle name="Standard 4 2 2 2 2 2 3 3 2 2 2 2" xfId="58068" xr:uid="{00000000-0005-0000-0000-00001B470000}"/>
    <cellStyle name="Standard 4 2 2 2 2 2 3 3 2 2 3" xfId="46772" xr:uid="{00000000-0005-0000-0000-00001C470000}"/>
    <cellStyle name="Standard 4 2 2 2 2 2 3 3 2 2 4" xfId="35476" xr:uid="{00000000-0005-0000-0000-00001D470000}"/>
    <cellStyle name="Standard 4 2 2 2 2 2 3 3 2 3" xfId="18532" xr:uid="{00000000-0005-0000-0000-00001E470000}"/>
    <cellStyle name="Standard 4 2 2 2 2 2 3 3 2 3 2" xfId="52420" xr:uid="{00000000-0005-0000-0000-00001F470000}"/>
    <cellStyle name="Standard 4 2 2 2 2 2 3 3 2 4" xfId="41124" xr:uid="{00000000-0005-0000-0000-000020470000}"/>
    <cellStyle name="Standard 4 2 2 2 2 2 3 3 2 5" xfId="29828" xr:uid="{00000000-0005-0000-0000-000021470000}"/>
    <cellStyle name="Standard 4 2 2 2 2 2 3 3 3" xfId="10060" xr:uid="{00000000-0005-0000-0000-000022470000}"/>
    <cellStyle name="Standard 4 2 2 2 2 2 3 3 3 2" xfId="21356" xr:uid="{00000000-0005-0000-0000-000023470000}"/>
    <cellStyle name="Standard 4 2 2 2 2 2 3 3 3 2 2" xfId="55244" xr:uid="{00000000-0005-0000-0000-000024470000}"/>
    <cellStyle name="Standard 4 2 2 2 2 2 3 3 3 3" xfId="43948" xr:uid="{00000000-0005-0000-0000-000025470000}"/>
    <cellStyle name="Standard 4 2 2 2 2 2 3 3 3 4" xfId="32652" xr:uid="{00000000-0005-0000-0000-000026470000}"/>
    <cellStyle name="Standard 4 2 2 2 2 2 3 3 4" xfId="15708" xr:uid="{00000000-0005-0000-0000-000027470000}"/>
    <cellStyle name="Standard 4 2 2 2 2 2 3 3 4 2" xfId="49596" xr:uid="{00000000-0005-0000-0000-000028470000}"/>
    <cellStyle name="Standard 4 2 2 2 2 2 3 3 5" xfId="38300" xr:uid="{00000000-0005-0000-0000-000029470000}"/>
    <cellStyle name="Standard 4 2 2 2 2 2 3 3 6" xfId="27004" xr:uid="{00000000-0005-0000-0000-00002A470000}"/>
    <cellStyle name="Standard 4 2 2 2 2 2 3 4" xfId="5848" xr:uid="{00000000-0005-0000-0000-00002B470000}"/>
    <cellStyle name="Standard 4 2 2 2 2 2 3 4 2" xfId="11498" xr:uid="{00000000-0005-0000-0000-00002C470000}"/>
    <cellStyle name="Standard 4 2 2 2 2 2 3 4 2 2" xfId="22794" xr:uid="{00000000-0005-0000-0000-00002D470000}"/>
    <cellStyle name="Standard 4 2 2 2 2 2 3 4 2 2 2" xfId="56682" xr:uid="{00000000-0005-0000-0000-00002E470000}"/>
    <cellStyle name="Standard 4 2 2 2 2 2 3 4 2 3" xfId="45386" xr:uid="{00000000-0005-0000-0000-00002F470000}"/>
    <cellStyle name="Standard 4 2 2 2 2 2 3 4 2 4" xfId="34090" xr:uid="{00000000-0005-0000-0000-000030470000}"/>
    <cellStyle name="Standard 4 2 2 2 2 2 3 4 3" xfId="17146" xr:uid="{00000000-0005-0000-0000-000031470000}"/>
    <cellStyle name="Standard 4 2 2 2 2 2 3 4 3 2" xfId="51034" xr:uid="{00000000-0005-0000-0000-000032470000}"/>
    <cellStyle name="Standard 4 2 2 2 2 2 3 4 4" xfId="39738" xr:uid="{00000000-0005-0000-0000-000033470000}"/>
    <cellStyle name="Standard 4 2 2 2 2 2 3 4 5" xfId="28442" xr:uid="{00000000-0005-0000-0000-000034470000}"/>
    <cellStyle name="Standard 4 2 2 2 2 2 3 5" xfId="8674" xr:uid="{00000000-0005-0000-0000-000035470000}"/>
    <cellStyle name="Standard 4 2 2 2 2 2 3 5 2" xfId="19970" xr:uid="{00000000-0005-0000-0000-000036470000}"/>
    <cellStyle name="Standard 4 2 2 2 2 2 3 5 2 2" xfId="53858" xr:uid="{00000000-0005-0000-0000-000037470000}"/>
    <cellStyle name="Standard 4 2 2 2 2 2 3 5 3" xfId="42562" xr:uid="{00000000-0005-0000-0000-000038470000}"/>
    <cellStyle name="Standard 4 2 2 2 2 2 3 5 4" xfId="31266" xr:uid="{00000000-0005-0000-0000-000039470000}"/>
    <cellStyle name="Standard 4 2 2 2 2 2 3 6" xfId="14322" xr:uid="{00000000-0005-0000-0000-00003A470000}"/>
    <cellStyle name="Standard 4 2 2 2 2 2 3 6 2" xfId="48210" xr:uid="{00000000-0005-0000-0000-00003B470000}"/>
    <cellStyle name="Standard 4 2 2 2 2 2 3 7" xfId="36914" xr:uid="{00000000-0005-0000-0000-00003C470000}"/>
    <cellStyle name="Standard 4 2 2 2 2 2 3 8" xfId="25618" xr:uid="{00000000-0005-0000-0000-00003D470000}"/>
    <cellStyle name="Standard 4 2 2 2 2 2 4" xfId="2973" xr:uid="{00000000-0005-0000-0000-00003E470000}"/>
    <cellStyle name="Standard 4 2 2 2 2 2 4 2" xfId="5140" xr:uid="{00000000-0005-0000-0000-00003F470000}"/>
    <cellStyle name="Standard 4 2 2 2 2 2 4 2 2" xfId="7966" xr:uid="{00000000-0005-0000-0000-000040470000}"/>
    <cellStyle name="Standard 4 2 2 2 2 2 4 2 2 2" xfId="13615" xr:uid="{00000000-0005-0000-0000-000041470000}"/>
    <cellStyle name="Standard 4 2 2 2 2 2 4 2 2 2 2" xfId="24911" xr:uid="{00000000-0005-0000-0000-000042470000}"/>
    <cellStyle name="Standard 4 2 2 2 2 2 4 2 2 2 2 2" xfId="58799" xr:uid="{00000000-0005-0000-0000-000043470000}"/>
    <cellStyle name="Standard 4 2 2 2 2 2 4 2 2 2 3" xfId="47503" xr:uid="{00000000-0005-0000-0000-000044470000}"/>
    <cellStyle name="Standard 4 2 2 2 2 2 4 2 2 2 4" xfId="36207" xr:uid="{00000000-0005-0000-0000-000045470000}"/>
    <cellStyle name="Standard 4 2 2 2 2 2 4 2 2 3" xfId="19263" xr:uid="{00000000-0005-0000-0000-000046470000}"/>
    <cellStyle name="Standard 4 2 2 2 2 2 4 2 2 3 2" xfId="53151" xr:uid="{00000000-0005-0000-0000-000047470000}"/>
    <cellStyle name="Standard 4 2 2 2 2 2 4 2 2 4" xfId="41855" xr:uid="{00000000-0005-0000-0000-000048470000}"/>
    <cellStyle name="Standard 4 2 2 2 2 2 4 2 2 5" xfId="30559" xr:uid="{00000000-0005-0000-0000-000049470000}"/>
    <cellStyle name="Standard 4 2 2 2 2 2 4 2 3" xfId="10791" xr:uid="{00000000-0005-0000-0000-00004A470000}"/>
    <cellStyle name="Standard 4 2 2 2 2 2 4 2 3 2" xfId="22087" xr:uid="{00000000-0005-0000-0000-00004B470000}"/>
    <cellStyle name="Standard 4 2 2 2 2 2 4 2 3 2 2" xfId="55975" xr:uid="{00000000-0005-0000-0000-00004C470000}"/>
    <cellStyle name="Standard 4 2 2 2 2 2 4 2 3 3" xfId="44679" xr:uid="{00000000-0005-0000-0000-00004D470000}"/>
    <cellStyle name="Standard 4 2 2 2 2 2 4 2 3 4" xfId="33383" xr:uid="{00000000-0005-0000-0000-00004E470000}"/>
    <cellStyle name="Standard 4 2 2 2 2 2 4 2 4" xfId="16439" xr:uid="{00000000-0005-0000-0000-00004F470000}"/>
    <cellStyle name="Standard 4 2 2 2 2 2 4 2 4 2" xfId="50327" xr:uid="{00000000-0005-0000-0000-000050470000}"/>
    <cellStyle name="Standard 4 2 2 2 2 2 4 2 5" xfId="39031" xr:uid="{00000000-0005-0000-0000-000051470000}"/>
    <cellStyle name="Standard 4 2 2 2 2 2 4 2 6" xfId="27735" xr:uid="{00000000-0005-0000-0000-000052470000}"/>
    <cellStyle name="Standard 4 2 2 2 2 2 4 3" xfId="4360" xr:uid="{00000000-0005-0000-0000-000053470000}"/>
    <cellStyle name="Standard 4 2 2 2 2 2 4 3 2" xfId="7232" xr:uid="{00000000-0005-0000-0000-000054470000}"/>
    <cellStyle name="Standard 4 2 2 2 2 2 4 3 2 2" xfId="12881" xr:uid="{00000000-0005-0000-0000-000055470000}"/>
    <cellStyle name="Standard 4 2 2 2 2 2 4 3 2 2 2" xfId="24177" xr:uid="{00000000-0005-0000-0000-000056470000}"/>
    <cellStyle name="Standard 4 2 2 2 2 2 4 3 2 2 2 2" xfId="58065" xr:uid="{00000000-0005-0000-0000-000057470000}"/>
    <cellStyle name="Standard 4 2 2 2 2 2 4 3 2 2 3" xfId="46769" xr:uid="{00000000-0005-0000-0000-000058470000}"/>
    <cellStyle name="Standard 4 2 2 2 2 2 4 3 2 2 4" xfId="35473" xr:uid="{00000000-0005-0000-0000-000059470000}"/>
    <cellStyle name="Standard 4 2 2 2 2 2 4 3 2 3" xfId="18529" xr:uid="{00000000-0005-0000-0000-00005A470000}"/>
    <cellStyle name="Standard 4 2 2 2 2 2 4 3 2 3 2" xfId="52417" xr:uid="{00000000-0005-0000-0000-00005B470000}"/>
    <cellStyle name="Standard 4 2 2 2 2 2 4 3 2 4" xfId="41121" xr:uid="{00000000-0005-0000-0000-00005C470000}"/>
    <cellStyle name="Standard 4 2 2 2 2 2 4 3 2 5" xfId="29825" xr:uid="{00000000-0005-0000-0000-00005D470000}"/>
    <cellStyle name="Standard 4 2 2 2 2 2 4 3 3" xfId="10057" xr:uid="{00000000-0005-0000-0000-00005E470000}"/>
    <cellStyle name="Standard 4 2 2 2 2 2 4 3 3 2" xfId="21353" xr:uid="{00000000-0005-0000-0000-00005F470000}"/>
    <cellStyle name="Standard 4 2 2 2 2 2 4 3 3 2 2" xfId="55241" xr:uid="{00000000-0005-0000-0000-000060470000}"/>
    <cellStyle name="Standard 4 2 2 2 2 2 4 3 3 3" xfId="43945" xr:uid="{00000000-0005-0000-0000-000061470000}"/>
    <cellStyle name="Standard 4 2 2 2 2 2 4 3 3 4" xfId="32649" xr:uid="{00000000-0005-0000-0000-000062470000}"/>
    <cellStyle name="Standard 4 2 2 2 2 2 4 3 4" xfId="15705" xr:uid="{00000000-0005-0000-0000-000063470000}"/>
    <cellStyle name="Standard 4 2 2 2 2 2 4 3 4 2" xfId="49593" xr:uid="{00000000-0005-0000-0000-000064470000}"/>
    <cellStyle name="Standard 4 2 2 2 2 2 4 3 5" xfId="38297" xr:uid="{00000000-0005-0000-0000-000065470000}"/>
    <cellStyle name="Standard 4 2 2 2 2 2 4 3 6" xfId="27001" xr:uid="{00000000-0005-0000-0000-000066470000}"/>
    <cellStyle name="Standard 4 2 2 2 2 2 4 4" xfId="6101" xr:uid="{00000000-0005-0000-0000-000067470000}"/>
    <cellStyle name="Standard 4 2 2 2 2 2 4 4 2" xfId="11751" xr:uid="{00000000-0005-0000-0000-000068470000}"/>
    <cellStyle name="Standard 4 2 2 2 2 2 4 4 2 2" xfId="23047" xr:uid="{00000000-0005-0000-0000-000069470000}"/>
    <cellStyle name="Standard 4 2 2 2 2 2 4 4 2 2 2" xfId="56935" xr:uid="{00000000-0005-0000-0000-00006A470000}"/>
    <cellStyle name="Standard 4 2 2 2 2 2 4 4 2 3" xfId="45639" xr:uid="{00000000-0005-0000-0000-00006B470000}"/>
    <cellStyle name="Standard 4 2 2 2 2 2 4 4 2 4" xfId="34343" xr:uid="{00000000-0005-0000-0000-00006C470000}"/>
    <cellStyle name="Standard 4 2 2 2 2 2 4 4 3" xfId="17399" xr:uid="{00000000-0005-0000-0000-00006D470000}"/>
    <cellStyle name="Standard 4 2 2 2 2 2 4 4 3 2" xfId="51287" xr:uid="{00000000-0005-0000-0000-00006E470000}"/>
    <cellStyle name="Standard 4 2 2 2 2 2 4 4 4" xfId="39991" xr:uid="{00000000-0005-0000-0000-00006F470000}"/>
    <cellStyle name="Standard 4 2 2 2 2 2 4 4 5" xfId="28695" xr:uid="{00000000-0005-0000-0000-000070470000}"/>
    <cellStyle name="Standard 4 2 2 2 2 2 4 5" xfId="8927" xr:uid="{00000000-0005-0000-0000-000071470000}"/>
    <cellStyle name="Standard 4 2 2 2 2 2 4 5 2" xfId="20223" xr:uid="{00000000-0005-0000-0000-000072470000}"/>
    <cellStyle name="Standard 4 2 2 2 2 2 4 5 2 2" xfId="54111" xr:uid="{00000000-0005-0000-0000-000073470000}"/>
    <cellStyle name="Standard 4 2 2 2 2 2 4 5 3" xfId="42815" xr:uid="{00000000-0005-0000-0000-000074470000}"/>
    <cellStyle name="Standard 4 2 2 2 2 2 4 5 4" xfId="31519" xr:uid="{00000000-0005-0000-0000-000075470000}"/>
    <cellStyle name="Standard 4 2 2 2 2 2 4 6" xfId="14575" xr:uid="{00000000-0005-0000-0000-000076470000}"/>
    <cellStyle name="Standard 4 2 2 2 2 2 4 6 2" xfId="48463" xr:uid="{00000000-0005-0000-0000-000077470000}"/>
    <cellStyle name="Standard 4 2 2 2 2 2 4 7" xfId="37167" xr:uid="{00000000-0005-0000-0000-000078470000}"/>
    <cellStyle name="Standard 4 2 2 2 2 2 4 8" xfId="25871" xr:uid="{00000000-0005-0000-0000-000079470000}"/>
    <cellStyle name="Standard 4 2 2 2 2 2 5" xfId="3854" xr:uid="{00000000-0005-0000-0000-00007A470000}"/>
    <cellStyle name="Standard 4 2 2 2 2 2 5 2" xfId="6965" xr:uid="{00000000-0005-0000-0000-00007B470000}"/>
    <cellStyle name="Standard 4 2 2 2 2 2 5 2 2" xfId="12614" xr:uid="{00000000-0005-0000-0000-00007C470000}"/>
    <cellStyle name="Standard 4 2 2 2 2 2 5 2 2 2" xfId="23910" xr:uid="{00000000-0005-0000-0000-00007D470000}"/>
    <cellStyle name="Standard 4 2 2 2 2 2 5 2 2 2 2" xfId="57798" xr:uid="{00000000-0005-0000-0000-00007E470000}"/>
    <cellStyle name="Standard 4 2 2 2 2 2 5 2 2 3" xfId="46502" xr:uid="{00000000-0005-0000-0000-00007F470000}"/>
    <cellStyle name="Standard 4 2 2 2 2 2 5 2 2 4" xfId="35206" xr:uid="{00000000-0005-0000-0000-000080470000}"/>
    <cellStyle name="Standard 4 2 2 2 2 2 5 2 3" xfId="18262" xr:uid="{00000000-0005-0000-0000-000081470000}"/>
    <cellStyle name="Standard 4 2 2 2 2 2 5 2 3 2" xfId="52150" xr:uid="{00000000-0005-0000-0000-000082470000}"/>
    <cellStyle name="Standard 4 2 2 2 2 2 5 2 4" xfId="40854" xr:uid="{00000000-0005-0000-0000-000083470000}"/>
    <cellStyle name="Standard 4 2 2 2 2 2 5 2 5" xfId="29558" xr:uid="{00000000-0005-0000-0000-000084470000}"/>
    <cellStyle name="Standard 4 2 2 2 2 2 5 3" xfId="9790" xr:uid="{00000000-0005-0000-0000-000085470000}"/>
    <cellStyle name="Standard 4 2 2 2 2 2 5 3 2" xfId="21086" xr:uid="{00000000-0005-0000-0000-000086470000}"/>
    <cellStyle name="Standard 4 2 2 2 2 2 5 3 2 2" xfId="54974" xr:uid="{00000000-0005-0000-0000-000087470000}"/>
    <cellStyle name="Standard 4 2 2 2 2 2 5 3 3" xfId="43678" xr:uid="{00000000-0005-0000-0000-000088470000}"/>
    <cellStyle name="Standard 4 2 2 2 2 2 5 3 4" xfId="32382" xr:uid="{00000000-0005-0000-0000-000089470000}"/>
    <cellStyle name="Standard 4 2 2 2 2 2 5 4" xfId="15438" xr:uid="{00000000-0005-0000-0000-00008A470000}"/>
    <cellStyle name="Standard 4 2 2 2 2 2 5 4 2" xfId="49326" xr:uid="{00000000-0005-0000-0000-00008B470000}"/>
    <cellStyle name="Standard 4 2 2 2 2 2 5 5" xfId="38030" xr:uid="{00000000-0005-0000-0000-00008C470000}"/>
    <cellStyle name="Standard 4 2 2 2 2 2 5 6" xfId="26734" xr:uid="{00000000-0005-0000-0000-00008D470000}"/>
    <cellStyle name="Standard 4 2 2 2 2 2 6" xfId="4912" xr:uid="{00000000-0005-0000-0000-00008E470000}"/>
    <cellStyle name="Standard 4 2 2 2 2 2 6 2" xfId="7738" xr:uid="{00000000-0005-0000-0000-00008F470000}"/>
    <cellStyle name="Standard 4 2 2 2 2 2 6 2 2" xfId="13387" xr:uid="{00000000-0005-0000-0000-000090470000}"/>
    <cellStyle name="Standard 4 2 2 2 2 2 6 2 2 2" xfId="24683" xr:uid="{00000000-0005-0000-0000-000091470000}"/>
    <cellStyle name="Standard 4 2 2 2 2 2 6 2 2 2 2" xfId="58571" xr:uid="{00000000-0005-0000-0000-000092470000}"/>
    <cellStyle name="Standard 4 2 2 2 2 2 6 2 2 3" xfId="47275" xr:uid="{00000000-0005-0000-0000-000093470000}"/>
    <cellStyle name="Standard 4 2 2 2 2 2 6 2 2 4" xfId="35979" xr:uid="{00000000-0005-0000-0000-000094470000}"/>
    <cellStyle name="Standard 4 2 2 2 2 2 6 2 3" xfId="19035" xr:uid="{00000000-0005-0000-0000-000095470000}"/>
    <cellStyle name="Standard 4 2 2 2 2 2 6 2 3 2" xfId="52923" xr:uid="{00000000-0005-0000-0000-000096470000}"/>
    <cellStyle name="Standard 4 2 2 2 2 2 6 2 4" xfId="41627" xr:uid="{00000000-0005-0000-0000-000097470000}"/>
    <cellStyle name="Standard 4 2 2 2 2 2 6 2 5" xfId="30331" xr:uid="{00000000-0005-0000-0000-000098470000}"/>
    <cellStyle name="Standard 4 2 2 2 2 2 6 3" xfId="10563" xr:uid="{00000000-0005-0000-0000-000099470000}"/>
    <cellStyle name="Standard 4 2 2 2 2 2 6 3 2" xfId="21859" xr:uid="{00000000-0005-0000-0000-00009A470000}"/>
    <cellStyle name="Standard 4 2 2 2 2 2 6 3 2 2" xfId="55747" xr:uid="{00000000-0005-0000-0000-00009B470000}"/>
    <cellStyle name="Standard 4 2 2 2 2 2 6 3 3" xfId="44451" xr:uid="{00000000-0005-0000-0000-00009C470000}"/>
    <cellStyle name="Standard 4 2 2 2 2 2 6 3 4" xfId="33155" xr:uid="{00000000-0005-0000-0000-00009D470000}"/>
    <cellStyle name="Standard 4 2 2 2 2 2 6 4" xfId="16211" xr:uid="{00000000-0005-0000-0000-00009E470000}"/>
    <cellStyle name="Standard 4 2 2 2 2 2 6 4 2" xfId="50099" xr:uid="{00000000-0005-0000-0000-00009F470000}"/>
    <cellStyle name="Standard 4 2 2 2 2 2 6 5" xfId="38803" xr:uid="{00000000-0005-0000-0000-0000A0470000}"/>
    <cellStyle name="Standard 4 2 2 2 2 2 6 6" xfId="27507" xr:uid="{00000000-0005-0000-0000-0000A1470000}"/>
    <cellStyle name="Standard 4 2 2 2 2 2 7" xfId="3560" xr:uid="{00000000-0005-0000-0000-0000A2470000}"/>
    <cellStyle name="Standard 4 2 2 2 2 2 7 2" xfId="6673" xr:uid="{00000000-0005-0000-0000-0000A3470000}"/>
    <cellStyle name="Standard 4 2 2 2 2 2 7 2 2" xfId="12322" xr:uid="{00000000-0005-0000-0000-0000A4470000}"/>
    <cellStyle name="Standard 4 2 2 2 2 2 7 2 2 2" xfId="23618" xr:uid="{00000000-0005-0000-0000-0000A5470000}"/>
    <cellStyle name="Standard 4 2 2 2 2 2 7 2 2 2 2" xfId="57506" xr:uid="{00000000-0005-0000-0000-0000A6470000}"/>
    <cellStyle name="Standard 4 2 2 2 2 2 7 2 2 3" xfId="46210" xr:uid="{00000000-0005-0000-0000-0000A7470000}"/>
    <cellStyle name="Standard 4 2 2 2 2 2 7 2 2 4" xfId="34914" xr:uid="{00000000-0005-0000-0000-0000A8470000}"/>
    <cellStyle name="Standard 4 2 2 2 2 2 7 2 3" xfId="17970" xr:uid="{00000000-0005-0000-0000-0000A9470000}"/>
    <cellStyle name="Standard 4 2 2 2 2 2 7 2 3 2" xfId="51858" xr:uid="{00000000-0005-0000-0000-0000AA470000}"/>
    <cellStyle name="Standard 4 2 2 2 2 2 7 2 4" xfId="40562" xr:uid="{00000000-0005-0000-0000-0000AB470000}"/>
    <cellStyle name="Standard 4 2 2 2 2 2 7 2 5" xfId="29266" xr:uid="{00000000-0005-0000-0000-0000AC470000}"/>
    <cellStyle name="Standard 4 2 2 2 2 2 7 3" xfId="9498" xr:uid="{00000000-0005-0000-0000-0000AD470000}"/>
    <cellStyle name="Standard 4 2 2 2 2 2 7 3 2" xfId="20794" xr:uid="{00000000-0005-0000-0000-0000AE470000}"/>
    <cellStyle name="Standard 4 2 2 2 2 2 7 3 2 2" xfId="54682" xr:uid="{00000000-0005-0000-0000-0000AF470000}"/>
    <cellStyle name="Standard 4 2 2 2 2 2 7 3 3" xfId="43386" xr:uid="{00000000-0005-0000-0000-0000B0470000}"/>
    <cellStyle name="Standard 4 2 2 2 2 2 7 3 4" xfId="32090" xr:uid="{00000000-0005-0000-0000-0000B1470000}"/>
    <cellStyle name="Standard 4 2 2 2 2 2 7 4" xfId="15146" xr:uid="{00000000-0005-0000-0000-0000B2470000}"/>
    <cellStyle name="Standard 4 2 2 2 2 2 7 4 2" xfId="49034" xr:uid="{00000000-0005-0000-0000-0000B3470000}"/>
    <cellStyle name="Standard 4 2 2 2 2 2 7 5" xfId="37738" xr:uid="{00000000-0005-0000-0000-0000B4470000}"/>
    <cellStyle name="Standard 4 2 2 2 2 2 7 6" xfId="26442" xr:uid="{00000000-0005-0000-0000-0000B5470000}"/>
    <cellStyle name="Standard 4 2 2 2 2 2 8" xfId="5601" xr:uid="{00000000-0005-0000-0000-0000B6470000}"/>
    <cellStyle name="Standard 4 2 2 2 2 2 8 2" xfId="11251" xr:uid="{00000000-0005-0000-0000-0000B7470000}"/>
    <cellStyle name="Standard 4 2 2 2 2 2 8 2 2" xfId="22547" xr:uid="{00000000-0005-0000-0000-0000B8470000}"/>
    <cellStyle name="Standard 4 2 2 2 2 2 8 2 2 2" xfId="56435" xr:uid="{00000000-0005-0000-0000-0000B9470000}"/>
    <cellStyle name="Standard 4 2 2 2 2 2 8 2 3" xfId="45139" xr:uid="{00000000-0005-0000-0000-0000BA470000}"/>
    <cellStyle name="Standard 4 2 2 2 2 2 8 2 4" xfId="33843" xr:uid="{00000000-0005-0000-0000-0000BB470000}"/>
    <cellStyle name="Standard 4 2 2 2 2 2 8 3" xfId="16899" xr:uid="{00000000-0005-0000-0000-0000BC470000}"/>
    <cellStyle name="Standard 4 2 2 2 2 2 8 3 2" xfId="50787" xr:uid="{00000000-0005-0000-0000-0000BD470000}"/>
    <cellStyle name="Standard 4 2 2 2 2 2 8 4" xfId="39491" xr:uid="{00000000-0005-0000-0000-0000BE470000}"/>
    <cellStyle name="Standard 4 2 2 2 2 2 8 5" xfId="28195" xr:uid="{00000000-0005-0000-0000-0000BF470000}"/>
    <cellStyle name="Standard 4 2 2 2 2 2 9" xfId="8427" xr:uid="{00000000-0005-0000-0000-0000C0470000}"/>
    <cellStyle name="Standard 4 2 2 2 2 2 9 2" xfId="19723" xr:uid="{00000000-0005-0000-0000-0000C1470000}"/>
    <cellStyle name="Standard 4 2 2 2 2 2 9 2 2" xfId="53611" xr:uid="{00000000-0005-0000-0000-0000C2470000}"/>
    <cellStyle name="Standard 4 2 2 2 2 2 9 3" xfId="42315" xr:uid="{00000000-0005-0000-0000-0000C3470000}"/>
    <cellStyle name="Standard 4 2 2 2 2 2 9 4" xfId="31019" xr:uid="{00000000-0005-0000-0000-0000C4470000}"/>
    <cellStyle name="Standard 4 2 2 2 2 3" xfId="1646" xr:uid="{00000000-0005-0000-0000-0000C5470000}"/>
    <cellStyle name="Standard 4 2 2 2 2 3 10" xfId="36756" xr:uid="{00000000-0005-0000-0000-0000C6470000}"/>
    <cellStyle name="Standard 4 2 2 2 2 3 11" xfId="25460" xr:uid="{00000000-0005-0000-0000-0000C7470000}"/>
    <cellStyle name="Standard 4 2 2 2 2 3 2" xfId="2806" xr:uid="{00000000-0005-0000-0000-0000C8470000}"/>
    <cellStyle name="Standard 4 2 2 2 2 3 2 2" xfId="3308" xr:uid="{00000000-0005-0000-0000-0000C9470000}"/>
    <cellStyle name="Standard 4 2 2 2 2 3 2 2 2" xfId="5145" xr:uid="{00000000-0005-0000-0000-0000CA470000}"/>
    <cellStyle name="Standard 4 2 2 2 2 3 2 2 2 2" xfId="7971" xr:uid="{00000000-0005-0000-0000-0000CB470000}"/>
    <cellStyle name="Standard 4 2 2 2 2 3 2 2 2 2 2" xfId="13620" xr:uid="{00000000-0005-0000-0000-0000CC470000}"/>
    <cellStyle name="Standard 4 2 2 2 2 3 2 2 2 2 2 2" xfId="24916" xr:uid="{00000000-0005-0000-0000-0000CD470000}"/>
    <cellStyle name="Standard 4 2 2 2 2 3 2 2 2 2 2 2 2" xfId="58804" xr:uid="{00000000-0005-0000-0000-0000CE470000}"/>
    <cellStyle name="Standard 4 2 2 2 2 3 2 2 2 2 2 3" xfId="47508" xr:uid="{00000000-0005-0000-0000-0000CF470000}"/>
    <cellStyle name="Standard 4 2 2 2 2 3 2 2 2 2 2 4" xfId="36212" xr:uid="{00000000-0005-0000-0000-0000D0470000}"/>
    <cellStyle name="Standard 4 2 2 2 2 3 2 2 2 2 3" xfId="19268" xr:uid="{00000000-0005-0000-0000-0000D1470000}"/>
    <cellStyle name="Standard 4 2 2 2 2 3 2 2 2 2 3 2" xfId="53156" xr:uid="{00000000-0005-0000-0000-0000D2470000}"/>
    <cellStyle name="Standard 4 2 2 2 2 3 2 2 2 2 4" xfId="41860" xr:uid="{00000000-0005-0000-0000-0000D3470000}"/>
    <cellStyle name="Standard 4 2 2 2 2 3 2 2 2 2 5" xfId="30564" xr:uid="{00000000-0005-0000-0000-0000D4470000}"/>
    <cellStyle name="Standard 4 2 2 2 2 3 2 2 2 3" xfId="10796" xr:uid="{00000000-0005-0000-0000-0000D5470000}"/>
    <cellStyle name="Standard 4 2 2 2 2 3 2 2 2 3 2" xfId="22092" xr:uid="{00000000-0005-0000-0000-0000D6470000}"/>
    <cellStyle name="Standard 4 2 2 2 2 3 2 2 2 3 2 2" xfId="55980" xr:uid="{00000000-0005-0000-0000-0000D7470000}"/>
    <cellStyle name="Standard 4 2 2 2 2 3 2 2 2 3 3" xfId="44684" xr:uid="{00000000-0005-0000-0000-0000D8470000}"/>
    <cellStyle name="Standard 4 2 2 2 2 3 2 2 2 3 4" xfId="33388" xr:uid="{00000000-0005-0000-0000-0000D9470000}"/>
    <cellStyle name="Standard 4 2 2 2 2 3 2 2 2 4" xfId="16444" xr:uid="{00000000-0005-0000-0000-0000DA470000}"/>
    <cellStyle name="Standard 4 2 2 2 2 3 2 2 2 4 2" xfId="50332" xr:uid="{00000000-0005-0000-0000-0000DB470000}"/>
    <cellStyle name="Standard 4 2 2 2 2 3 2 2 2 5" xfId="39036" xr:uid="{00000000-0005-0000-0000-0000DC470000}"/>
    <cellStyle name="Standard 4 2 2 2 2 3 2 2 2 6" xfId="27740" xr:uid="{00000000-0005-0000-0000-0000DD470000}"/>
    <cellStyle name="Standard 4 2 2 2 2 3 2 2 3" xfId="6436" xr:uid="{00000000-0005-0000-0000-0000DE470000}"/>
    <cellStyle name="Standard 4 2 2 2 2 3 2 2 3 2" xfId="12086" xr:uid="{00000000-0005-0000-0000-0000DF470000}"/>
    <cellStyle name="Standard 4 2 2 2 2 3 2 2 3 2 2" xfId="23382" xr:uid="{00000000-0005-0000-0000-0000E0470000}"/>
    <cellStyle name="Standard 4 2 2 2 2 3 2 2 3 2 2 2" xfId="57270" xr:uid="{00000000-0005-0000-0000-0000E1470000}"/>
    <cellStyle name="Standard 4 2 2 2 2 3 2 2 3 2 3" xfId="45974" xr:uid="{00000000-0005-0000-0000-0000E2470000}"/>
    <cellStyle name="Standard 4 2 2 2 2 3 2 2 3 2 4" xfId="34678" xr:uid="{00000000-0005-0000-0000-0000E3470000}"/>
    <cellStyle name="Standard 4 2 2 2 2 3 2 2 3 3" xfId="17734" xr:uid="{00000000-0005-0000-0000-0000E4470000}"/>
    <cellStyle name="Standard 4 2 2 2 2 3 2 2 3 3 2" xfId="51622" xr:uid="{00000000-0005-0000-0000-0000E5470000}"/>
    <cellStyle name="Standard 4 2 2 2 2 3 2 2 3 4" xfId="40326" xr:uid="{00000000-0005-0000-0000-0000E6470000}"/>
    <cellStyle name="Standard 4 2 2 2 2 3 2 2 3 5" xfId="29030" xr:uid="{00000000-0005-0000-0000-0000E7470000}"/>
    <cellStyle name="Standard 4 2 2 2 2 3 2 2 4" xfId="9262" xr:uid="{00000000-0005-0000-0000-0000E8470000}"/>
    <cellStyle name="Standard 4 2 2 2 2 3 2 2 4 2" xfId="20558" xr:uid="{00000000-0005-0000-0000-0000E9470000}"/>
    <cellStyle name="Standard 4 2 2 2 2 3 2 2 4 2 2" xfId="54446" xr:uid="{00000000-0005-0000-0000-0000EA470000}"/>
    <cellStyle name="Standard 4 2 2 2 2 3 2 2 4 3" xfId="43150" xr:uid="{00000000-0005-0000-0000-0000EB470000}"/>
    <cellStyle name="Standard 4 2 2 2 2 3 2 2 4 4" xfId="31854" xr:uid="{00000000-0005-0000-0000-0000EC470000}"/>
    <cellStyle name="Standard 4 2 2 2 2 3 2 2 5" xfId="14910" xr:uid="{00000000-0005-0000-0000-0000ED470000}"/>
    <cellStyle name="Standard 4 2 2 2 2 3 2 2 5 2" xfId="48798" xr:uid="{00000000-0005-0000-0000-0000EE470000}"/>
    <cellStyle name="Standard 4 2 2 2 2 3 2 2 6" xfId="37502" xr:uid="{00000000-0005-0000-0000-0000EF470000}"/>
    <cellStyle name="Standard 4 2 2 2 2 3 2 2 7" xfId="26206" xr:uid="{00000000-0005-0000-0000-0000F0470000}"/>
    <cellStyle name="Standard 4 2 2 2 2 3 2 3" xfId="4365" xr:uid="{00000000-0005-0000-0000-0000F1470000}"/>
    <cellStyle name="Standard 4 2 2 2 2 3 2 3 2" xfId="7237" xr:uid="{00000000-0005-0000-0000-0000F2470000}"/>
    <cellStyle name="Standard 4 2 2 2 2 3 2 3 2 2" xfId="12886" xr:uid="{00000000-0005-0000-0000-0000F3470000}"/>
    <cellStyle name="Standard 4 2 2 2 2 3 2 3 2 2 2" xfId="24182" xr:uid="{00000000-0005-0000-0000-0000F4470000}"/>
    <cellStyle name="Standard 4 2 2 2 2 3 2 3 2 2 2 2" xfId="58070" xr:uid="{00000000-0005-0000-0000-0000F5470000}"/>
    <cellStyle name="Standard 4 2 2 2 2 3 2 3 2 2 3" xfId="46774" xr:uid="{00000000-0005-0000-0000-0000F6470000}"/>
    <cellStyle name="Standard 4 2 2 2 2 3 2 3 2 2 4" xfId="35478" xr:uid="{00000000-0005-0000-0000-0000F7470000}"/>
    <cellStyle name="Standard 4 2 2 2 2 3 2 3 2 3" xfId="18534" xr:uid="{00000000-0005-0000-0000-0000F8470000}"/>
    <cellStyle name="Standard 4 2 2 2 2 3 2 3 2 3 2" xfId="52422" xr:uid="{00000000-0005-0000-0000-0000F9470000}"/>
    <cellStyle name="Standard 4 2 2 2 2 3 2 3 2 4" xfId="41126" xr:uid="{00000000-0005-0000-0000-0000FA470000}"/>
    <cellStyle name="Standard 4 2 2 2 2 3 2 3 2 5" xfId="29830" xr:uid="{00000000-0005-0000-0000-0000FB470000}"/>
    <cellStyle name="Standard 4 2 2 2 2 3 2 3 3" xfId="10062" xr:uid="{00000000-0005-0000-0000-0000FC470000}"/>
    <cellStyle name="Standard 4 2 2 2 2 3 2 3 3 2" xfId="21358" xr:uid="{00000000-0005-0000-0000-0000FD470000}"/>
    <cellStyle name="Standard 4 2 2 2 2 3 2 3 3 2 2" xfId="55246" xr:uid="{00000000-0005-0000-0000-0000FE470000}"/>
    <cellStyle name="Standard 4 2 2 2 2 3 2 3 3 3" xfId="43950" xr:uid="{00000000-0005-0000-0000-0000FF470000}"/>
    <cellStyle name="Standard 4 2 2 2 2 3 2 3 3 4" xfId="32654" xr:uid="{00000000-0005-0000-0000-000000480000}"/>
    <cellStyle name="Standard 4 2 2 2 2 3 2 3 4" xfId="15710" xr:uid="{00000000-0005-0000-0000-000001480000}"/>
    <cellStyle name="Standard 4 2 2 2 2 3 2 3 4 2" xfId="49598" xr:uid="{00000000-0005-0000-0000-000002480000}"/>
    <cellStyle name="Standard 4 2 2 2 2 3 2 3 5" xfId="38302" xr:uid="{00000000-0005-0000-0000-000003480000}"/>
    <cellStyle name="Standard 4 2 2 2 2 3 2 3 6" xfId="27006" xr:uid="{00000000-0005-0000-0000-000004480000}"/>
    <cellStyle name="Standard 4 2 2 2 2 3 2 4" xfId="5936" xr:uid="{00000000-0005-0000-0000-000005480000}"/>
    <cellStyle name="Standard 4 2 2 2 2 3 2 4 2" xfId="11586" xr:uid="{00000000-0005-0000-0000-000006480000}"/>
    <cellStyle name="Standard 4 2 2 2 2 3 2 4 2 2" xfId="22882" xr:uid="{00000000-0005-0000-0000-000007480000}"/>
    <cellStyle name="Standard 4 2 2 2 2 3 2 4 2 2 2" xfId="56770" xr:uid="{00000000-0005-0000-0000-000008480000}"/>
    <cellStyle name="Standard 4 2 2 2 2 3 2 4 2 3" xfId="45474" xr:uid="{00000000-0005-0000-0000-000009480000}"/>
    <cellStyle name="Standard 4 2 2 2 2 3 2 4 2 4" xfId="34178" xr:uid="{00000000-0005-0000-0000-00000A480000}"/>
    <cellStyle name="Standard 4 2 2 2 2 3 2 4 3" xfId="17234" xr:uid="{00000000-0005-0000-0000-00000B480000}"/>
    <cellStyle name="Standard 4 2 2 2 2 3 2 4 3 2" xfId="51122" xr:uid="{00000000-0005-0000-0000-00000C480000}"/>
    <cellStyle name="Standard 4 2 2 2 2 3 2 4 4" xfId="39826" xr:uid="{00000000-0005-0000-0000-00000D480000}"/>
    <cellStyle name="Standard 4 2 2 2 2 3 2 4 5" xfId="28530" xr:uid="{00000000-0005-0000-0000-00000E480000}"/>
    <cellStyle name="Standard 4 2 2 2 2 3 2 5" xfId="8762" xr:uid="{00000000-0005-0000-0000-00000F480000}"/>
    <cellStyle name="Standard 4 2 2 2 2 3 2 5 2" xfId="20058" xr:uid="{00000000-0005-0000-0000-000010480000}"/>
    <cellStyle name="Standard 4 2 2 2 2 3 2 5 2 2" xfId="53946" xr:uid="{00000000-0005-0000-0000-000011480000}"/>
    <cellStyle name="Standard 4 2 2 2 2 3 2 5 3" xfId="42650" xr:uid="{00000000-0005-0000-0000-000012480000}"/>
    <cellStyle name="Standard 4 2 2 2 2 3 2 5 4" xfId="31354" xr:uid="{00000000-0005-0000-0000-000013480000}"/>
    <cellStyle name="Standard 4 2 2 2 2 3 2 6" xfId="14410" xr:uid="{00000000-0005-0000-0000-000014480000}"/>
    <cellStyle name="Standard 4 2 2 2 2 3 2 6 2" xfId="48298" xr:uid="{00000000-0005-0000-0000-000015480000}"/>
    <cellStyle name="Standard 4 2 2 2 2 3 2 7" xfId="37002" xr:uid="{00000000-0005-0000-0000-000016480000}"/>
    <cellStyle name="Standard 4 2 2 2 2 3 2 8" xfId="25706" xr:uid="{00000000-0005-0000-0000-000017480000}"/>
    <cellStyle name="Standard 4 2 2 2 2 3 3" xfId="3062" xr:uid="{00000000-0005-0000-0000-000018480000}"/>
    <cellStyle name="Standard 4 2 2 2 2 3 3 2" xfId="5144" xr:uid="{00000000-0005-0000-0000-000019480000}"/>
    <cellStyle name="Standard 4 2 2 2 2 3 3 2 2" xfId="7970" xr:uid="{00000000-0005-0000-0000-00001A480000}"/>
    <cellStyle name="Standard 4 2 2 2 2 3 3 2 2 2" xfId="13619" xr:uid="{00000000-0005-0000-0000-00001B480000}"/>
    <cellStyle name="Standard 4 2 2 2 2 3 3 2 2 2 2" xfId="24915" xr:uid="{00000000-0005-0000-0000-00001C480000}"/>
    <cellStyle name="Standard 4 2 2 2 2 3 3 2 2 2 2 2" xfId="58803" xr:uid="{00000000-0005-0000-0000-00001D480000}"/>
    <cellStyle name="Standard 4 2 2 2 2 3 3 2 2 2 3" xfId="47507" xr:uid="{00000000-0005-0000-0000-00001E480000}"/>
    <cellStyle name="Standard 4 2 2 2 2 3 3 2 2 2 4" xfId="36211" xr:uid="{00000000-0005-0000-0000-00001F480000}"/>
    <cellStyle name="Standard 4 2 2 2 2 3 3 2 2 3" xfId="19267" xr:uid="{00000000-0005-0000-0000-000020480000}"/>
    <cellStyle name="Standard 4 2 2 2 2 3 3 2 2 3 2" xfId="53155" xr:uid="{00000000-0005-0000-0000-000021480000}"/>
    <cellStyle name="Standard 4 2 2 2 2 3 3 2 2 4" xfId="41859" xr:uid="{00000000-0005-0000-0000-000022480000}"/>
    <cellStyle name="Standard 4 2 2 2 2 3 3 2 2 5" xfId="30563" xr:uid="{00000000-0005-0000-0000-000023480000}"/>
    <cellStyle name="Standard 4 2 2 2 2 3 3 2 3" xfId="10795" xr:uid="{00000000-0005-0000-0000-000024480000}"/>
    <cellStyle name="Standard 4 2 2 2 2 3 3 2 3 2" xfId="22091" xr:uid="{00000000-0005-0000-0000-000025480000}"/>
    <cellStyle name="Standard 4 2 2 2 2 3 3 2 3 2 2" xfId="55979" xr:uid="{00000000-0005-0000-0000-000026480000}"/>
    <cellStyle name="Standard 4 2 2 2 2 3 3 2 3 3" xfId="44683" xr:uid="{00000000-0005-0000-0000-000027480000}"/>
    <cellStyle name="Standard 4 2 2 2 2 3 3 2 3 4" xfId="33387" xr:uid="{00000000-0005-0000-0000-000028480000}"/>
    <cellStyle name="Standard 4 2 2 2 2 3 3 2 4" xfId="16443" xr:uid="{00000000-0005-0000-0000-000029480000}"/>
    <cellStyle name="Standard 4 2 2 2 2 3 3 2 4 2" xfId="50331" xr:uid="{00000000-0005-0000-0000-00002A480000}"/>
    <cellStyle name="Standard 4 2 2 2 2 3 3 2 5" xfId="39035" xr:uid="{00000000-0005-0000-0000-00002B480000}"/>
    <cellStyle name="Standard 4 2 2 2 2 3 3 2 6" xfId="27739" xr:uid="{00000000-0005-0000-0000-00002C480000}"/>
    <cellStyle name="Standard 4 2 2 2 2 3 3 3" xfId="4364" xr:uid="{00000000-0005-0000-0000-00002D480000}"/>
    <cellStyle name="Standard 4 2 2 2 2 3 3 3 2" xfId="7236" xr:uid="{00000000-0005-0000-0000-00002E480000}"/>
    <cellStyle name="Standard 4 2 2 2 2 3 3 3 2 2" xfId="12885" xr:uid="{00000000-0005-0000-0000-00002F480000}"/>
    <cellStyle name="Standard 4 2 2 2 2 3 3 3 2 2 2" xfId="24181" xr:uid="{00000000-0005-0000-0000-000030480000}"/>
    <cellStyle name="Standard 4 2 2 2 2 3 3 3 2 2 2 2" xfId="58069" xr:uid="{00000000-0005-0000-0000-000031480000}"/>
    <cellStyle name="Standard 4 2 2 2 2 3 3 3 2 2 3" xfId="46773" xr:uid="{00000000-0005-0000-0000-000032480000}"/>
    <cellStyle name="Standard 4 2 2 2 2 3 3 3 2 2 4" xfId="35477" xr:uid="{00000000-0005-0000-0000-000033480000}"/>
    <cellStyle name="Standard 4 2 2 2 2 3 3 3 2 3" xfId="18533" xr:uid="{00000000-0005-0000-0000-000034480000}"/>
    <cellStyle name="Standard 4 2 2 2 2 3 3 3 2 3 2" xfId="52421" xr:uid="{00000000-0005-0000-0000-000035480000}"/>
    <cellStyle name="Standard 4 2 2 2 2 3 3 3 2 4" xfId="41125" xr:uid="{00000000-0005-0000-0000-000036480000}"/>
    <cellStyle name="Standard 4 2 2 2 2 3 3 3 2 5" xfId="29829" xr:uid="{00000000-0005-0000-0000-000037480000}"/>
    <cellStyle name="Standard 4 2 2 2 2 3 3 3 3" xfId="10061" xr:uid="{00000000-0005-0000-0000-000038480000}"/>
    <cellStyle name="Standard 4 2 2 2 2 3 3 3 3 2" xfId="21357" xr:uid="{00000000-0005-0000-0000-000039480000}"/>
    <cellStyle name="Standard 4 2 2 2 2 3 3 3 3 2 2" xfId="55245" xr:uid="{00000000-0005-0000-0000-00003A480000}"/>
    <cellStyle name="Standard 4 2 2 2 2 3 3 3 3 3" xfId="43949" xr:uid="{00000000-0005-0000-0000-00003B480000}"/>
    <cellStyle name="Standard 4 2 2 2 2 3 3 3 3 4" xfId="32653" xr:uid="{00000000-0005-0000-0000-00003C480000}"/>
    <cellStyle name="Standard 4 2 2 2 2 3 3 3 4" xfId="15709" xr:uid="{00000000-0005-0000-0000-00003D480000}"/>
    <cellStyle name="Standard 4 2 2 2 2 3 3 3 4 2" xfId="49597" xr:uid="{00000000-0005-0000-0000-00003E480000}"/>
    <cellStyle name="Standard 4 2 2 2 2 3 3 3 5" xfId="38301" xr:uid="{00000000-0005-0000-0000-00003F480000}"/>
    <cellStyle name="Standard 4 2 2 2 2 3 3 3 6" xfId="27005" xr:uid="{00000000-0005-0000-0000-000040480000}"/>
    <cellStyle name="Standard 4 2 2 2 2 3 3 4" xfId="6190" xr:uid="{00000000-0005-0000-0000-000041480000}"/>
    <cellStyle name="Standard 4 2 2 2 2 3 3 4 2" xfId="11840" xr:uid="{00000000-0005-0000-0000-000042480000}"/>
    <cellStyle name="Standard 4 2 2 2 2 3 3 4 2 2" xfId="23136" xr:uid="{00000000-0005-0000-0000-000043480000}"/>
    <cellStyle name="Standard 4 2 2 2 2 3 3 4 2 2 2" xfId="57024" xr:uid="{00000000-0005-0000-0000-000044480000}"/>
    <cellStyle name="Standard 4 2 2 2 2 3 3 4 2 3" xfId="45728" xr:uid="{00000000-0005-0000-0000-000045480000}"/>
    <cellStyle name="Standard 4 2 2 2 2 3 3 4 2 4" xfId="34432" xr:uid="{00000000-0005-0000-0000-000046480000}"/>
    <cellStyle name="Standard 4 2 2 2 2 3 3 4 3" xfId="17488" xr:uid="{00000000-0005-0000-0000-000047480000}"/>
    <cellStyle name="Standard 4 2 2 2 2 3 3 4 3 2" xfId="51376" xr:uid="{00000000-0005-0000-0000-000048480000}"/>
    <cellStyle name="Standard 4 2 2 2 2 3 3 4 4" xfId="40080" xr:uid="{00000000-0005-0000-0000-000049480000}"/>
    <cellStyle name="Standard 4 2 2 2 2 3 3 4 5" xfId="28784" xr:uid="{00000000-0005-0000-0000-00004A480000}"/>
    <cellStyle name="Standard 4 2 2 2 2 3 3 5" xfId="9016" xr:uid="{00000000-0005-0000-0000-00004B480000}"/>
    <cellStyle name="Standard 4 2 2 2 2 3 3 5 2" xfId="20312" xr:uid="{00000000-0005-0000-0000-00004C480000}"/>
    <cellStyle name="Standard 4 2 2 2 2 3 3 5 2 2" xfId="54200" xr:uid="{00000000-0005-0000-0000-00004D480000}"/>
    <cellStyle name="Standard 4 2 2 2 2 3 3 5 3" xfId="42904" xr:uid="{00000000-0005-0000-0000-00004E480000}"/>
    <cellStyle name="Standard 4 2 2 2 2 3 3 5 4" xfId="31608" xr:uid="{00000000-0005-0000-0000-00004F480000}"/>
    <cellStyle name="Standard 4 2 2 2 2 3 3 6" xfId="14664" xr:uid="{00000000-0005-0000-0000-000050480000}"/>
    <cellStyle name="Standard 4 2 2 2 2 3 3 6 2" xfId="48552" xr:uid="{00000000-0005-0000-0000-000051480000}"/>
    <cellStyle name="Standard 4 2 2 2 2 3 3 7" xfId="37256" xr:uid="{00000000-0005-0000-0000-000052480000}"/>
    <cellStyle name="Standard 4 2 2 2 2 3 3 8" xfId="25960" xr:uid="{00000000-0005-0000-0000-000053480000}"/>
    <cellStyle name="Standard 4 2 2 2 2 3 4" xfId="3920" xr:uid="{00000000-0005-0000-0000-000054480000}"/>
    <cellStyle name="Standard 4 2 2 2 2 3 4 2" xfId="7031" xr:uid="{00000000-0005-0000-0000-000055480000}"/>
    <cellStyle name="Standard 4 2 2 2 2 3 4 2 2" xfId="12680" xr:uid="{00000000-0005-0000-0000-000056480000}"/>
    <cellStyle name="Standard 4 2 2 2 2 3 4 2 2 2" xfId="23976" xr:uid="{00000000-0005-0000-0000-000057480000}"/>
    <cellStyle name="Standard 4 2 2 2 2 3 4 2 2 2 2" xfId="57864" xr:uid="{00000000-0005-0000-0000-000058480000}"/>
    <cellStyle name="Standard 4 2 2 2 2 3 4 2 2 3" xfId="46568" xr:uid="{00000000-0005-0000-0000-000059480000}"/>
    <cellStyle name="Standard 4 2 2 2 2 3 4 2 2 4" xfId="35272" xr:uid="{00000000-0005-0000-0000-00005A480000}"/>
    <cellStyle name="Standard 4 2 2 2 2 3 4 2 3" xfId="18328" xr:uid="{00000000-0005-0000-0000-00005B480000}"/>
    <cellStyle name="Standard 4 2 2 2 2 3 4 2 3 2" xfId="52216" xr:uid="{00000000-0005-0000-0000-00005C480000}"/>
    <cellStyle name="Standard 4 2 2 2 2 3 4 2 4" xfId="40920" xr:uid="{00000000-0005-0000-0000-00005D480000}"/>
    <cellStyle name="Standard 4 2 2 2 2 3 4 2 5" xfId="29624" xr:uid="{00000000-0005-0000-0000-00005E480000}"/>
    <cellStyle name="Standard 4 2 2 2 2 3 4 3" xfId="9856" xr:uid="{00000000-0005-0000-0000-00005F480000}"/>
    <cellStyle name="Standard 4 2 2 2 2 3 4 3 2" xfId="21152" xr:uid="{00000000-0005-0000-0000-000060480000}"/>
    <cellStyle name="Standard 4 2 2 2 2 3 4 3 2 2" xfId="55040" xr:uid="{00000000-0005-0000-0000-000061480000}"/>
    <cellStyle name="Standard 4 2 2 2 2 3 4 3 3" xfId="43744" xr:uid="{00000000-0005-0000-0000-000062480000}"/>
    <cellStyle name="Standard 4 2 2 2 2 3 4 3 4" xfId="32448" xr:uid="{00000000-0005-0000-0000-000063480000}"/>
    <cellStyle name="Standard 4 2 2 2 2 3 4 4" xfId="15504" xr:uid="{00000000-0005-0000-0000-000064480000}"/>
    <cellStyle name="Standard 4 2 2 2 2 3 4 4 2" xfId="49392" xr:uid="{00000000-0005-0000-0000-000065480000}"/>
    <cellStyle name="Standard 4 2 2 2 2 3 4 5" xfId="38096" xr:uid="{00000000-0005-0000-0000-000066480000}"/>
    <cellStyle name="Standard 4 2 2 2 2 3 4 6" xfId="26800" xr:uid="{00000000-0005-0000-0000-000067480000}"/>
    <cellStyle name="Standard 4 2 2 2 2 3 5" xfId="4978" xr:uid="{00000000-0005-0000-0000-000068480000}"/>
    <cellStyle name="Standard 4 2 2 2 2 3 5 2" xfId="7804" xr:uid="{00000000-0005-0000-0000-000069480000}"/>
    <cellStyle name="Standard 4 2 2 2 2 3 5 2 2" xfId="13453" xr:uid="{00000000-0005-0000-0000-00006A480000}"/>
    <cellStyle name="Standard 4 2 2 2 2 3 5 2 2 2" xfId="24749" xr:uid="{00000000-0005-0000-0000-00006B480000}"/>
    <cellStyle name="Standard 4 2 2 2 2 3 5 2 2 2 2" xfId="58637" xr:uid="{00000000-0005-0000-0000-00006C480000}"/>
    <cellStyle name="Standard 4 2 2 2 2 3 5 2 2 3" xfId="47341" xr:uid="{00000000-0005-0000-0000-00006D480000}"/>
    <cellStyle name="Standard 4 2 2 2 2 3 5 2 2 4" xfId="36045" xr:uid="{00000000-0005-0000-0000-00006E480000}"/>
    <cellStyle name="Standard 4 2 2 2 2 3 5 2 3" xfId="19101" xr:uid="{00000000-0005-0000-0000-00006F480000}"/>
    <cellStyle name="Standard 4 2 2 2 2 3 5 2 3 2" xfId="52989" xr:uid="{00000000-0005-0000-0000-000070480000}"/>
    <cellStyle name="Standard 4 2 2 2 2 3 5 2 4" xfId="41693" xr:uid="{00000000-0005-0000-0000-000071480000}"/>
    <cellStyle name="Standard 4 2 2 2 2 3 5 2 5" xfId="30397" xr:uid="{00000000-0005-0000-0000-000072480000}"/>
    <cellStyle name="Standard 4 2 2 2 2 3 5 3" xfId="10629" xr:uid="{00000000-0005-0000-0000-000073480000}"/>
    <cellStyle name="Standard 4 2 2 2 2 3 5 3 2" xfId="21925" xr:uid="{00000000-0005-0000-0000-000074480000}"/>
    <cellStyle name="Standard 4 2 2 2 2 3 5 3 2 2" xfId="55813" xr:uid="{00000000-0005-0000-0000-000075480000}"/>
    <cellStyle name="Standard 4 2 2 2 2 3 5 3 3" xfId="44517" xr:uid="{00000000-0005-0000-0000-000076480000}"/>
    <cellStyle name="Standard 4 2 2 2 2 3 5 3 4" xfId="33221" xr:uid="{00000000-0005-0000-0000-000077480000}"/>
    <cellStyle name="Standard 4 2 2 2 2 3 5 4" xfId="16277" xr:uid="{00000000-0005-0000-0000-000078480000}"/>
    <cellStyle name="Standard 4 2 2 2 2 3 5 4 2" xfId="50165" xr:uid="{00000000-0005-0000-0000-000079480000}"/>
    <cellStyle name="Standard 4 2 2 2 2 3 5 5" xfId="38869" xr:uid="{00000000-0005-0000-0000-00007A480000}"/>
    <cellStyle name="Standard 4 2 2 2 2 3 5 6" xfId="27573" xr:uid="{00000000-0005-0000-0000-00007B480000}"/>
    <cellStyle name="Standard 4 2 2 2 2 3 6" xfId="3628" xr:uid="{00000000-0005-0000-0000-00007C480000}"/>
    <cellStyle name="Standard 4 2 2 2 2 3 6 2" xfId="6741" xr:uid="{00000000-0005-0000-0000-00007D480000}"/>
    <cellStyle name="Standard 4 2 2 2 2 3 6 2 2" xfId="12390" xr:uid="{00000000-0005-0000-0000-00007E480000}"/>
    <cellStyle name="Standard 4 2 2 2 2 3 6 2 2 2" xfId="23686" xr:uid="{00000000-0005-0000-0000-00007F480000}"/>
    <cellStyle name="Standard 4 2 2 2 2 3 6 2 2 2 2" xfId="57574" xr:uid="{00000000-0005-0000-0000-000080480000}"/>
    <cellStyle name="Standard 4 2 2 2 2 3 6 2 2 3" xfId="46278" xr:uid="{00000000-0005-0000-0000-000081480000}"/>
    <cellStyle name="Standard 4 2 2 2 2 3 6 2 2 4" xfId="34982" xr:uid="{00000000-0005-0000-0000-000082480000}"/>
    <cellStyle name="Standard 4 2 2 2 2 3 6 2 3" xfId="18038" xr:uid="{00000000-0005-0000-0000-000083480000}"/>
    <cellStyle name="Standard 4 2 2 2 2 3 6 2 3 2" xfId="51926" xr:uid="{00000000-0005-0000-0000-000084480000}"/>
    <cellStyle name="Standard 4 2 2 2 2 3 6 2 4" xfId="40630" xr:uid="{00000000-0005-0000-0000-000085480000}"/>
    <cellStyle name="Standard 4 2 2 2 2 3 6 2 5" xfId="29334" xr:uid="{00000000-0005-0000-0000-000086480000}"/>
    <cellStyle name="Standard 4 2 2 2 2 3 6 3" xfId="9566" xr:uid="{00000000-0005-0000-0000-000087480000}"/>
    <cellStyle name="Standard 4 2 2 2 2 3 6 3 2" xfId="20862" xr:uid="{00000000-0005-0000-0000-000088480000}"/>
    <cellStyle name="Standard 4 2 2 2 2 3 6 3 2 2" xfId="54750" xr:uid="{00000000-0005-0000-0000-000089480000}"/>
    <cellStyle name="Standard 4 2 2 2 2 3 6 3 3" xfId="43454" xr:uid="{00000000-0005-0000-0000-00008A480000}"/>
    <cellStyle name="Standard 4 2 2 2 2 3 6 3 4" xfId="32158" xr:uid="{00000000-0005-0000-0000-00008B480000}"/>
    <cellStyle name="Standard 4 2 2 2 2 3 6 4" xfId="15214" xr:uid="{00000000-0005-0000-0000-00008C480000}"/>
    <cellStyle name="Standard 4 2 2 2 2 3 6 4 2" xfId="49102" xr:uid="{00000000-0005-0000-0000-00008D480000}"/>
    <cellStyle name="Standard 4 2 2 2 2 3 6 5" xfId="37806" xr:uid="{00000000-0005-0000-0000-00008E480000}"/>
    <cellStyle name="Standard 4 2 2 2 2 3 6 6" xfId="26510" xr:uid="{00000000-0005-0000-0000-00008F480000}"/>
    <cellStyle name="Standard 4 2 2 2 2 3 7" xfId="5690" xr:uid="{00000000-0005-0000-0000-000090480000}"/>
    <cellStyle name="Standard 4 2 2 2 2 3 7 2" xfId="11340" xr:uid="{00000000-0005-0000-0000-000091480000}"/>
    <cellStyle name="Standard 4 2 2 2 2 3 7 2 2" xfId="22636" xr:uid="{00000000-0005-0000-0000-000092480000}"/>
    <cellStyle name="Standard 4 2 2 2 2 3 7 2 2 2" xfId="56524" xr:uid="{00000000-0005-0000-0000-000093480000}"/>
    <cellStyle name="Standard 4 2 2 2 2 3 7 2 3" xfId="45228" xr:uid="{00000000-0005-0000-0000-000094480000}"/>
    <cellStyle name="Standard 4 2 2 2 2 3 7 2 4" xfId="33932" xr:uid="{00000000-0005-0000-0000-000095480000}"/>
    <cellStyle name="Standard 4 2 2 2 2 3 7 3" xfId="16988" xr:uid="{00000000-0005-0000-0000-000096480000}"/>
    <cellStyle name="Standard 4 2 2 2 2 3 7 3 2" xfId="50876" xr:uid="{00000000-0005-0000-0000-000097480000}"/>
    <cellStyle name="Standard 4 2 2 2 2 3 7 4" xfId="39580" xr:uid="{00000000-0005-0000-0000-000098480000}"/>
    <cellStyle name="Standard 4 2 2 2 2 3 7 5" xfId="28284" xr:uid="{00000000-0005-0000-0000-000099480000}"/>
    <cellStyle name="Standard 4 2 2 2 2 3 8" xfId="8516" xr:uid="{00000000-0005-0000-0000-00009A480000}"/>
    <cellStyle name="Standard 4 2 2 2 2 3 8 2" xfId="19812" xr:uid="{00000000-0005-0000-0000-00009B480000}"/>
    <cellStyle name="Standard 4 2 2 2 2 3 8 2 2" xfId="53700" xr:uid="{00000000-0005-0000-0000-00009C480000}"/>
    <cellStyle name="Standard 4 2 2 2 2 3 8 3" xfId="42404" xr:uid="{00000000-0005-0000-0000-00009D480000}"/>
    <cellStyle name="Standard 4 2 2 2 2 3 8 4" xfId="31108" xr:uid="{00000000-0005-0000-0000-00009E480000}"/>
    <cellStyle name="Standard 4 2 2 2 2 3 9" xfId="14164" xr:uid="{00000000-0005-0000-0000-00009F480000}"/>
    <cellStyle name="Standard 4 2 2 2 2 3 9 2" xfId="48052" xr:uid="{00000000-0005-0000-0000-0000A0480000}"/>
    <cellStyle name="Standard 4 2 2 2 2 4" xfId="2674" xr:uid="{00000000-0005-0000-0000-0000A1480000}"/>
    <cellStyle name="Standard 4 2 2 2 2 4 10" xfId="25574" xr:uid="{00000000-0005-0000-0000-0000A2480000}"/>
    <cellStyle name="Standard 4 2 2 2 2 4 2" xfId="3176" xr:uid="{00000000-0005-0000-0000-0000A3480000}"/>
    <cellStyle name="Standard 4 2 2 2 2 4 2 2" xfId="5146" xr:uid="{00000000-0005-0000-0000-0000A4480000}"/>
    <cellStyle name="Standard 4 2 2 2 2 4 2 2 2" xfId="7972" xr:uid="{00000000-0005-0000-0000-0000A5480000}"/>
    <cellStyle name="Standard 4 2 2 2 2 4 2 2 2 2" xfId="13621" xr:uid="{00000000-0005-0000-0000-0000A6480000}"/>
    <cellStyle name="Standard 4 2 2 2 2 4 2 2 2 2 2" xfId="24917" xr:uid="{00000000-0005-0000-0000-0000A7480000}"/>
    <cellStyle name="Standard 4 2 2 2 2 4 2 2 2 2 2 2" xfId="58805" xr:uid="{00000000-0005-0000-0000-0000A8480000}"/>
    <cellStyle name="Standard 4 2 2 2 2 4 2 2 2 2 3" xfId="47509" xr:uid="{00000000-0005-0000-0000-0000A9480000}"/>
    <cellStyle name="Standard 4 2 2 2 2 4 2 2 2 2 4" xfId="36213" xr:uid="{00000000-0005-0000-0000-0000AA480000}"/>
    <cellStyle name="Standard 4 2 2 2 2 4 2 2 2 3" xfId="19269" xr:uid="{00000000-0005-0000-0000-0000AB480000}"/>
    <cellStyle name="Standard 4 2 2 2 2 4 2 2 2 3 2" xfId="53157" xr:uid="{00000000-0005-0000-0000-0000AC480000}"/>
    <cellStyle name="Standard 4 2 2 2 2 4 2 2 2 4" xfId="41861" xr:uid="{00000000-0005-0000-0000-0000AD480000}"/>
    <cellStyle name="Standard 4 2 2 2 2 4 2 2 2 5" xfId="30565" xr:uid="{00000000-0005-0000-0000-0000AE480000}"/>
    <cellStyle name="Standard 4 2 2 2 2 4 2 2 3" xfId="10797" xr:uid="{00000000-0005-0000-0000-0000AF480000}"/>
    <cellStyle name="Standard 4 2 2 2 2 4 2 2 3 2" xfId="22093" xr:uid="{00000000-0005-0000-0000-0000B0480000}"/>
    <cellStyle name="Standard 4 2 2 2 2 4 2 2 3 2 2" xfId="55981" xr:uid="{00000000-0005-0000-0000-0000B1480000}"/>
    <cellStyle name="Standard 4 2 2 2 2 4 2 2 3 3" xfId="44685" xr:uid="{00000000-0005-0000-0000-0000B2480000}"/>
    <cellStyle name="Standard 4 2 2 2 2 4 2 2 3 4" xfId="33389" xr:uid="{00000000-0005-0000-0000-0000B3480000}"/>
    <cellStyle name="Standard 4 2 2 2 2 4 2 2 4" xfId="16445" xr:uid="{00000000-0005-0000-0000-0000B4480000}"/>
    <cellStyle name="Standard 4 2 2 2 2 4 2 2 4 2" xfId="50333" xr:uid="{00000000-0005-0000-0000-0000B5480000}"/>
    <cellStyle name="Standard 4 2 2 2 2 4 2 2 5" xfId="39037" xr:uid="{00000000-0005-0000-0000-0000B6480000}"/>
    <cellStyle name="Standard 4 2 2 2 2 4 2 2 6" xfId="27741" xr:uid="{00000000-0005-0000-0000-0000B7480000}"/>
    <cellStyle name="Standard 4 2 2 2 2 4 2 3" xfId="4366" xr:uid="{00000000-0005-0000-0000-0000B8480000}"/>
    <cellStyle name="Standard 4 2 2 2 2 4 2 3 2" xfId="7238" xr:uid="{00000000-0005-0000-0000-0000B9480000}"/>
    <cellStyle name="Standard 4 2 2 2 2 4 2 3 2 2" xfId="12887" xr:uid="{00000000-0005-0000-0000-0000BA480000}"/>
    <cellStyle name="Standard 4 2 2 2 2 4 2 3 2 2 2" xfId="24183" xr:uid="{00000000-0005-0000-0000-0000BB480000}"/>
    <cellStyle name="Standard 4 2 2 2 2 4 2 3 2 2 2 2" xfId="58071" xr:uid="{00000000-0005-0000-0000-0000BC480000}"/>
    <cellStyle name="Standard 4 2 2 2 2 4 2 3 2 2 3" xfId="46775" xr:uid="{00000000-0005-0000-0000-0000BD480000}"/>
    <cellStyle name="Standard 4 2 2 2 2 4 2 3 2 2 4" xfId="35479" xr:uid="{00000000-0005-0000-0000-0000BE480000}"/>
    <cellStyle name="Standard 4 2 2 2 2 4 2 3 2 3" xfId="18535" xr:uid="{00000000-0005-0000-0000-0000BF480000}"/>
    <cellStyle name="Standard 4 2 2 2 2 4 2 3 2 3 2" xfId="52423" xr:uid="{00000000-0005-0000-0000-0000C0480000}"/>
    <cellStyle name="Standard 4 2 2 2 2 4 2 3 2 4" xfId="41127" xr:uid="{00000000-0005-0000-0000-0000C1480000}"/>
    <cellStyle name="Standard 4 2 2 2 2 4 2 3 2 5" xfId="29831" xr:uid="{00000000-0005-0000-0000-0000C2480000}"/>
    <cellStyle name="Standard 4 2 2 2 2 4 2 3 3" xfId="10063" xr:uid="{00000000-0005-0000-0000-0000C3480000}"/>
    <cellStyle name="Standard 4 2 2 2 2 4 2 3 3 2" xfId="21359" xr:uid="{00000000-0005-0000-0000-0000C4480000}"/>
    <cellStyle name="Standard 4 2 2 2 2 4 2 3 3 2 2" xfId="55247" xr:uid="{00000000-0005-0000-0000-0000C5480000}"/>
    <cellStyle name="Standard 4 2 2 2 2 4 2 3 3 3" xfId="43951" xr:uid="{00000000-0005-0000-0000-0000C6480000}"/>
    <cellStyle name="Standard 4 2 2 2 2 4 2 3 3 4" xfId="32655" xr:uid="{00000000-0005-0000-0000-0000C7480000}"/>
    <cellStyle name="Standard 4 2 2 2 2 4 2 3 4" xfId="15711" xr:uid="{00000000-0005-0000-0000-0000C8480000}"/>
    <cellStyle name="Standard 4 2 2 2 2 4 2 3 4 2" xfId="49599" xr:uid="{00000000-0005-0000-0000-0000C9480000}"/>
    <cellStyle name="Standard 4 2 2 2 2 4 2 3 5" xfId="38303" xr:uid="{00000000-0005-0000-0000-0000CA480000}"/>
    <cellStyle name="Standard 4 2 2 2 2 4 2 3 6" xfId="27007" xr:uid="{00000000-0005-0000-0000-0000CB480000}"/>
    <cellStyle name="Standard 4 2 2 2 2 4 2 4" xfId="6304" xr:uid="{00000000-0005-0000-0000-0000CC480000}"/>
    <cellStyle name="Standard 4 2 2 2 2 4 2 4 2" xfId="11954" xr:uid="{00000000-0005-0000-0000-0000CD480000}"/>
    <cellStyle name="Standard 4 2 2 2 2 4 2 4 2 2" xfId="23250" xr:uid="{00000000-0005-0000-0000-0000CE480000}"/>
    <cellStyle name="Standard 4 2 2 2 2 4 2 4 2 2 2" xfId="57138" xr:uid="{00000000-0005-0000-0000-0000CF480000}"/>
    <cellStyle name="Standard 4 2 2 2 2 4 2 4 2 3" xfId="45842" xr:uid="{00000000-0005-0000-0000-0000D0480000}"/>
    <cellStyle name="Standard 4 2 2 2 2 4 2 4 2 4" xfId="34546" xr:uid="{00000000-0005-0000-0000-0000D1480000}"/>
    <cellStyle name="Standard 4 2 2 2 2 4 2 4 3" xfId="17602" xr:uid="{00000000-0005-0000-0000-0000D2480000}"/>
    <cellStyle name="Standard 4 2 2 2 2 4 2 4 3 2" xfId="51490" xr:uid="{00000000-0005-0000-0000-0000D3480000}"/>
    <cellStyle name="Standard 4 2 2 2 2 4 2 4 4" xfId="40194" xr:uid="{00000000-0005-0000-0000-0000D4480000}"/>
    <cellStyle name="Standard 4 2 2 2 2 4 2 4 5" xfId="28898" xr:uid="{00000000-0005-0000-0000-0000D5480000}"/>
    <cellStyle name="Standard 4 2 2 2 2 4 2 5" xfId="9130" xr:uid="{00000000-0005-0000-0000-0000D6480000}"/>
    <cellStyle name="Standard 4 2 2 2 2 4 2 5 2" xfId="20426" xr:uid="{00000000-0005-0000-0000-0000D7480000}"/>
    <cellStyle name="Standard 4 2 2 2 2 4 2 5 2 2" xfId="54314" xr:uid="{00000000-0005-0000-0000-0000D8480000}"/>
    <cellStyle name="Standard 4 2 2 2 2 4 2 5 3" xfId="43018" xr:uid="{00000000-0005-0000-0000-0000D9480000}"/>
    <cellStyle name="Standard 4 2 2 2 2 4 2 5 4" xfId="31722" xr:uid="{00000000-0005-0000-0000-0000DA480000}"/>
    <cellStyle name="Standard 4 2 2 2 2 4 2 6" xfId="14778" xr:uid="{00000000-0005-0000-0000-0000DB480000}"/>
    <cellStyle name="Standard 4 2 2 2 2 4 2 6 2" xfId="48666" xr:uid="{00000000-0005-0000-0000-0000DC480000}"/>
    <cellStyle name="Standard 4 2 2 2 2 4 2 7" xfId="37370" xr:uid="{00000000-0005-0000-0000-0000DD480000}"/>
    <cellStyle name="Standard 4 2 2 2 2 4 2 8" xfId="26074" xr:uid="{00000000-0005-0000-0000-0000DE480000}"/>
    <cellStyle name="Standard 4 2 2 2 2 4 3" xfId="3810" xr:uid="{00000000-0005-0000-0000-0000DF480000}"/>
    <cellStyle name="Standard 4 2 2 2 2 4 3 2" xfId="6921" xr:uid="{00000000-0005-0000-0000-0000E0480000}"/>
    <cellStyle name="Standard 4 2 2 2 2 4 3 2 2" xfId="12570" xr:uid="{00000000-0005-0000-0000-0000E1480000}"/>
    <cellStyle name="Standard 4 2 2 2 2 4 3 2 2 2" xfId="23866" xr:uid="{00000000-0005-0000-0000-0000E2480000}"/>
    <cellStyle name="Standard 4 2 2 2 2 4 3 2 2 2 2" xfId="57754" xr:uid="{00000000-0005-0000-0000-0000E3480000}"/>
    <cellStyle name="Standard 4 2 2 2 2 4 3 2 2 3" xfId="46458" xr:uid="{00000000-0005-0000-0000-0000E4480000}"/>
    <cellStyle name="Standard 4 2 2 2 2 4 3 2 2 4" xfId="35162" xr:uid="{00000000-0005-0000-0000-0000E5480000}"/>
    <cellStyle name="Standard 4 2 2 2 2 4 3 2 3" xfId="18218" xr:uid="{00000000-0005-0000-0000-0000E6480000}"/>
    <cellStyle name="Standard 4 2 2 2 2 4 3 2 3 2" xfId="52106" xr:uid="{00000000-0005-0000-0000-0000E7480000}"/>
    <cellStyle name="Standard 4 2 2 2 2 4 3 2 4" xfId="40810" xr:uid="{00000000-0005-0000-0000-0000E8480000}"/>
    <cellStyle name="Standard 4 2 2 2 2 4 3 2 5" xfId="29514" xr:uid="{00000000-0005-0000-0000-0000E9480000}"/>
    <cellStyle name="Standard 4 2 2 2 2 4 3 3" xfId="9746" xr:uid="{00000000-0005-0000-0000-0000EA480000}"/>
    <cellStyle name="Standard 4 2 2 2 2 4 3 3 2" xfId="21042" xr:uid="{00000000-0005-0000-0000-0000EB480000}"/>
    <cellStyle name="Standard 4 2 2 2 2 4 3 3 2 2" xfId="54930" xr:uid="{00000000-0005-0000-0000-0000EC480000}"/>
    <cellStyle name="Standard 4 2 2 2 2 4 3 3 3" xfId="43634" xr:uid="{00000000-0005-0000-0000-0000ED480000}"/>
    <cellStyle name="Standard 4 2 2 2 2 4 3 3 4" xfId="32338" xr:uid="{00000000-0005-0000-0000-0000EE480000}"/>
    <cellStyle name="Standard 4 2 2 2 2 4 3 4" xfId="15394" xr:uid="{00000000-0005-0000-0000-0000EF480000}"/>
    <cellStyle name="Standard 4 2 2 2 2 4 3 4 2" xfId="49282" xr:uid="{00000000-0005-0000-0000-0000F0480000}"/>
    <cellStyle name="Standard 4 2 2 2 2 4 3 5" xfId="37986" xr:uid="{00000000-0005-0000-0000-0000F1480000}"/>
    <cellStyle name="Standard 4 2 2 2 2 4 3 6" xfId="26690" xr:uid="{00000000-0005-0000-0000-0000F2480000}"/>
    <cellStyle name="Standard 4 2 2 2 2 4 4" xfId="4868" xr:uid="{00000000-0005-0000-0000-0000F3480000}"/>
    <cellStyle name="Standard 4 2 2 2 2 4 4 2" xfId="7694" xr:uid="{00000000-0005-0000-0000-0000F4480000}"/>
    <cellStyle name="Standard 4 2 2 2 2 4 4 2 2" xfId="13343" xr:uid="{00000000-0005-0000-0000-0000F5480000}"/>
    <cellStyle name="Standard 4 2 2 2 2 4 4 2 2 2" xfId="24639" xr:uid="{00000000-0005-0000-0000-0000F6480000}"/>
    <cellStyle name="Standard 4 2 2 2 2 4 4 2 2 2 2" xfId="58527" xr:uid="{00000000-0005-0000-0000-0000F7480000}"/>
    <cellStyle name="Standard 4 2 2 2 2 4 4 2 2 3" xfId="47231" xr:uid="{00000000-0005-0000-0000-0000F8480000}"/>
    <cellStyle name="Standard 4 2 2 2 2 4 4 2 2 4" xfId="35935" xr:uid="{00000000-0005-0000-0000-0000F9480000}"/>
    <cellStyle name="Standard 4 2 2 2 2 4 4 2 3" xfId="18991" xr:uid="{00000000-0005-0000-0000-0000FA480000}"/>
    <cellStyle name="Standard 4 2 2 2 2 4 4 2 3 2" xfId="52879" xr:uid="{00000000-0005-0000-0000-0000FB480000}"/>
    <cellStyle name="Standard 4 2 2 2 2 4 4 2 4" xfId="41583" xr:uid="{00000000-0005-0000-0000-0000FC480000}"/>
    <cellStyle name="Standard 4 2 2 2 2 4 4 2 5" xfId="30287" xr:uid="{00000000-0005-0000-0000-0000FD480000}"/>
    <cellStyle name="Standard 4 2 2 2 2 4 4 3" xfId="10519" xr:uid="{00000000-0005-0000-0000-0000FE480000}"/>
    <cellStyle name="Standard 4 2 2 2 2 4 4 3 2" xfId="21815" xr:uid="{00000000-0005-0000-0000-0000FF480000}"/>
    <cellStyle name="Standard 4 2 2 2 2 4 4 3 2 2" xfId="55703" xr:uid="{00000000-0005-0000-0000-000000490000}"/>
    <cellStyle name="Standard 4 2 2 2 2 4 4 3 3" xfId="44407" xr:uid="{00000000-0005-0000-0000-000001490000}"/>
    <cellStyle name="Standard 4 2 2 2 2 4 4 3 4" xfId="33111" xr:uid="{00000000-0005-0000-0000-000002490000}"/>
    <cellStyle name="Standard 4 2 2 2 2 4 4 4" xfId="16167" xr:uid="{00000000-0005-0000-0000-000003490000}"/>
    <cellStyle name="Standard 4 2 2 2 2 4 4 4 2" xfId="50055" xr:uid="{00000000-0005-0000-0000-000004490000}"/>
    <cellStyle name="Standard 4 2 2 2 2 4 4 5" xfId="38759" xr:uid="{00000000-0005-0000-0000-000005490000}"/>
    <cellStyle name="Standard 4 2 2 2 2 4 4 6" xfId="27463" xr:uid="{00000000-0005-0000-0000-000006490000}"/>
    <cellStyle name="Standard 4 2 2 2 2 4 5" xfId="3515" xr:uid="{00000000-0005-0000-0000-000007490000}"/>
    <cellStyle name="Standard 4 2 2 2 2 4 5 2" xfId="6629" xr:uid="{00000000-0005-0000-0000-000008490000}"/>
    <cellStyle name="Standard 4 2 2 2 2 4 5 2 2" xfId="12278" xr:uid="{00000000-0005-0000-0000-000009490000}"/>
    <cellStyle name="Standard 4 2 2 2 2 4 5 2 2 2" xfId="23574" xr:uid="{00000000-0005-0000-0000-00000A490000}"/>
    <cellStyle name="Standard 4 2 2 2 2 4 5 2 2 2 2" xfId="57462" xr:uid="{00000000-0005-0000-0000-00000B490000}"/>
    <cellStyle name="Standard 4 2 2 2 2 4 5 2 2 3" xfId="46166" xr:uid="{00000000-0005-0000-0000-00000C490000}"/>
    <cellStyle name="Standard 4 2 2 2 2 4 5 2 2 4" xfId="34870" xr:uid="{00000000-0005-0000-0000-00000D490000}"/>
    <cellStyle name="Standard 4 2 2 2 2 4 5 2 3" xfId="17926" xr:uid="{00000000-0005-0000-0000-00000E490000}"/>
    <cellStyle name="Standard 4 2 2 2 2 4 5 2 3 2" xfId="51814" xr:uid="{00000000-0005-0000-0000-00000F490000}"/>
    <cellStyle name="Standard 4 2 2 2 2 4 5 2 4" xfId="40518" xr:uid="{00000000-0005-0000-0000-000010490000}"/>
    <cellStyle name="Standard 4 2 2 2 2 4 5 2 5" xfId="29222" xr:uid="{00000000-0005-0000-0000-000011490000}"/>
    <cellStyle name="Standard 4 2 2 2 2 4 5 3" xfId="9454" xr:uid="{00000000-0005-0000-0000-000012490000}"/>
    <cellStyle name="Standard 4 2 2 2 2 4 5 3 2" xfId="20750" xr:uid="{00000000-0005-0000-0000-000013490000}"/>
    <cellStyle name="Standard 4 2 2 2 2 4 5 3 2 2" xfId="54638" xr:uid="{00000000-0005-0000-0000-000014490000}"/>
    <cellStyle name="Standard 4 2 2 2 2 4 5 3 3" xfId="43342" xr:uid="{00000000-0005-0000-0000-000015490000}"/>
    <cellStyle name="Standard 4 2 2 2 2 4 5 3 4" xfId="32046" xr:uid="{00000000-0005-0000-0000-000016490000}"/>
    <cellStyle name="Standard 4 2 2 2 2 4 5 4" xfId="15102" xr:uid="{00000000-0005-0000-0000-000017490000}"/>
    <cellStyle name="Standard 4 2 2 2 2 4 5 4 2" xfId="48990" xr:uid="{00000000-0005-0000-0000-000018490000}"/>
    <cellStyle name="Standard 4 2 2 2 2 4 5 5" xfId="37694" xr:uid="{00000000-0005-0000-0000-000019490000}"/>
    <cellStyle name="Standard 4 2 2 2 2 4 5 6" xfId="26398" xr:uid="{00000000-0005-0000-0000-00001A490000}"/>
    <cellStyle name="Standard 4 2 2 2 2 4 6" xfId="5804" xr:uid="{00000000-0005-0000-0000-00001B490000}"/>
    <cellStyle name="Standard 4 2 2 2 2 4 6 2" xfId="11454" xr:uid="{00000000-0005-0000-0000-00001C490000}"/>
    <cellStyle name="Standard 4 2 2 2 2 4 6 2 2" xfId="22750" xr:uid="{00000000-0005-0000-0000-00001D490000}"/>
    <cellStyle name="Standard 4 2 2 2 2 4 6 2 2 2" xfId="56638" xr:uid="{00000000-0005-0000-0000-00001E490000}"/>
    <cellStyle name="Standard 4 2 2 2 2 4 6 2 3" xfId="45342" xr:uid="{00000000-0005-0000-0000-00001F490000}"/>
    <cellStyle name="Standard 4 2 2 2 2 4 6 2 4" xfId="34046" xr:uid="{00000000-0005-0000-0000-000020490000}"/>
    <cellStyle name="Standard 4 2 2 2 2 4 6 3" xfId="17102" xr:uid="{00000000-0005-0000-0000-000021490000}"/>
    <cellStyle name="Standard 4 2 2 2 2 4 6 3 2" xfId="50990" xr:uid="{00000000-0005-0000-0000-000022490000}"/>
    <cellStyle name="Standard 4 2 2 2 2 4 6 4" xfId="39694" xr:uid="{00000000-0005-0000-0000-000023490000}"/>
    <cellStyle name="Standard 4 2 2 2 2 4 6 5" xfId="28398" xr:uid="{00000000-0005-0000-0000-000024490000}"/>
    <cellStyle name="Standard 4 2 2 2 2 4 7" xfId="8630" xr:uid="{00000000-0005-0000-0000-000025490000}"/>
    <cellStyle name="Standard 4 2 2 2 2 4 7 2" xfId="19926" xr:uid="{00000000-0005-0000-0000-000026490000}"/>
    <cellStyle name="Standard 4 2 2 2 2 4 7 2 2" xfId="53814" xr:uid="{00000000-0005-0000-0000-000027490000}"/>
    <cellStyle name="Standard 4 2 2 2 2 4 7 3" xfId="42518" xr:uid="{00000000-0005-0000-0000-000028490000}"/>
    <cellStyle name="Standard 4 2 2 2 2 4 7 4" xfId="31222" xr:uid="{00000000-0005-0000-0000-000029490000}"/>
    <cellStyle name="Standard 4 2 2 2 2 4 8" xfId="14278" xr:uid="{00000000-0005-0000-0000-00002A490000}"/>
    <cellStyle name="Standard 4 2 2 2 2 4 8 2" xfId="48166" xr:uid="{00000000-0005-0000-0000-00002B490000}"/>
    <cellStyle name="Standard 4 2 2 2 2 4 9" xfId="36870" xr:uid="{00000000-0005-0000-0000-00002C490000}"/>
    <cellStyle name="Standard 4 2 2 2 2 5" xfId="2929" xr:uid="{00000000-0005-0000-0000-00002D490000}"/>
    <cellStyle name="Standard 4 2 2 2 2 5 2" xfId="5139" xr:uid="{00000000-0005-0000-0000-00002E490000}"/>
    <cellStyle name="Standard 4 2 2 2 2 5 2 2" xfId="7965" xr:uid="{00000000-0005-0000-0000-00002F490000}"/>
    <cellStyle name="Standard 4 2 2 2 2 5 2 2 2" xfId="13614" xr:uid="{00000000-0005-0000-0000-000030490000}"/>
    <cellStyle name="Standard 4 2 2 2 2 5 2 2 2 2" xfId="24910" xr:uid="{00000000-0005-0000-0000-000031490000}"/>
    <cellStyle name="Standard 4 2 2 2 2 5 2 2 2 2 2" xfId="58798" xr:uid="{00000000-0005-0000-0000-000032490000}"/>
    <cellStyle name="Standard 4 2 2 2 2 5 2 2 2 3" xfId="47502" xr:uid="{00000000-0005-0000-0000-000033490000}"/>
    <cellStyle name="Standard 4 2 2 2 2 5 2 2 2 4" xfId="36206" xr:uid="{00000000-0005-0000-0000-000034490000}"/>
    <cellStyle name="Standard 4 2 2 2 2 5 2 2 3" xfId="19262" xr:uid="{00000000-0005-0000-0000-000035490000}"/>
    <cellStyle name="Standard 4 2 2 2 2 5 2 2 3 2" xfId="53150" xr:uid="{00000000-0005-0000-0000-000036490000}"/>
    <cellStyle name="Standard 4 2 2 2 2 5 2 2 4" xfId="41854" xr:uid="{00000000-0005-0000-0000-000037490000}"/>
    <cellStyle name="Standard 4 2 2 2 2 5 2 2 5" xfId="30558" xr:uid="{00000000-0005-0000-0000-000038490000}"/>
    <cellStyle name="Standard 4 2 2 2 2 5 2 3" xfId="10790" xr:uid="{00000000-0005-0000-0000-000039490000}"/>
    <cellStyle name="Standard 4 2 2 2 2 5 2 3 2" xfId="22086" xr:uid="{00000000-0005-0000-0000-00003A490000}"/>
    <cellStyle name="Standard 4 2 2 2 2 5 2 3 2 2" xfId="55974" xr:uid="{00000000-0005-0000-0000-00003B490000}"/>
    <cellStyle name="Standard 4 2 2 2 2 5 2 3 3" xfId="44678" xr:uid="{00000000-0005-0000-0000-00003C490000}"/>
    <cellStyle name="Standard 4 2 2 2 2 5 2 3 4" xfId="33382" xr:uid="{00000000-0005-0000-0000-00003D490000}"/>
    <cellStyle name="Standard 4 2 2 2 2 5 2 4" xfId="16438" xr:uid="{00000000-0005-0000-0000-00003E490000}"/>
    <cellStyle name="Standard 4 2 2 2 2 5 2 4 2" xfId="50326" xr:uid="{00000000-0005-0000-0000-00003F490000}"/>
    <cellStyle name="Standard 4 2 2 2 2 5 2 5" xfId="39030" xr:uid="{00000000-0005-0000-0000-000040490000}"/>
    <cellStyle name="Standard 4 2 2 2 2 5 2 6" xfId="27734" xr:uid="{00000000-0005-0000-0000-000041490000}"/>
    <cellStyle name="Standard 4 2 2 2 2 5 3" xfId="4359" xr:uid="{00000000-0005-0000-0000-000042490000}"/>
    <cellStyle name="Standard 4 2 2 2 2 5 3 2" xfId="7231" xr:uid="{00000000-0005-0000-0000-000043490000}"/>
    <cellStyle name="Standard 4 2 2 2 2 5 3 2 2" xfId="12880" xr:uid="{00000000-0005-0000-0000-000044490000}"/>
    <cellStyle name="Standard 4 2 2 2 2 5 3 2 2 2" xfId="24176" xr:uid="{00000000-0005-0000-0000-000045490000}"/>
    <cellStyle name="Standard 4 2 2 2 2 5 3 2 2 2 2" xfId="58064" xr:uid="{00000000-0005-0000-0000-000046490000}"/>
    <cellStyle name="Standard 4 2 2 2 2 5 3 2 2 3" xfId="46768" xr:uid="{00000000-0005-0000-0000-000047490000}"/>
    <cellStyle name="Standard 4 2 2 2 2 5 3 2 2 4" xfId="35472" xr:uid="{00000000-0005-0000-0000-000048490000}"/>
    <cellStyle name="Standard 4 2 2 2 2 5 3 2 3" xfId="18528" xr:uid="{00000000-0005-0000-0000-000049490000}"/>
    <cellStyle name="Standard 4 2 2 2 2 5 3 2 3 2" xfId="52416" xr:uid="{00000000-0005-0000-0000-00004A490000}"/>
    <cellStyle name="Standard 4 2 2 2 2 5 3 2 4" xfId="41120" xr:uid="{00000000-0005-0000-0000-00004B490000}"/>
    <cellStyle name="Standard 4 2 2 2 2 5 3 2 5" xfId="29824" xr:uid="{00000000-0005-0000-0000-00004C490000}"/>
    <cellStyle name="Standard 4 2 2 2 2 5 3 3" xfId="10056" xr:uid="{00000000-0005-0000-0000-00004D490000}"/>
    <cellStyle name="Standard 4 2 2 2 2 5 3 3 2" xfId="21352" xr:uid="{00000000-0005-0000-0000-00004E490000}"/>
    <cellStyle name="Standard 4 2 2 2 2 5 3 3 2 2" xfId="55240" xr:uid="{00000000-0005-0000-0000-00004F490000}"/>
    <cellStyle name="Standard 4 2 2 2 2 5 3 3 3" xfId="43944" xr:uid="{00000000-0005-0000-0000-000050490000}"/>
    <cellStyle name="Standard 4 2 2 2 2 5 3 3 4" xfId="32648" xr:uid="{00000000-0005-0000-0000-000051490000}"/>
    <cellStyle name="Standard 4 2 2 2 2 5 3 4" xfId="15704" xr:uid="{00000000-0005-0000-0000-000052490000}"/>
    <cellStyle name="Standard 4 2 2 2 2 5 3 4 2" xfId="49592" xr:uid="{00000000-0005-0000-0000-000053490000}"/>
    <cellStyle name="Standard 4 2 2 2 2 5 3 5" xfId="38296" xr:uid="{00000000-0005-0000-0000-000054490000}"/>
    <cellStyle name="Standard 4 2 2 2 2 5 3 6" xfId="27000" xr:uid="{00000000-0005-0000-0000-000055490000}"/>
    <cellStyle name="Standard 4 2 2 2 2 5 4" xfId="6057" xr:uid="{00000000-0005-0000-0000-000056490000}"/>
    <cellStyle name="Standard 4 2 2 2 2 5 4 2" xfId="11707" xr:uid="{00000000-0005-0000-0000-000057490000}"/>
    <cellStyle name="Standard 4 2 2 2 2 5 4 2 2" xfId="23003" xr:uid="{00000000-0005-0000-0000-000058490000}"/>
    <cellStyle name="Standard 4 2 2 2 2 5 4 2 2 2" xfId="56891" xr:uid="{00000000-0005-0000-0000-000059490000}"/>
    <cellStyle name="Standard 4 2 2 2 2 5 4 2 3" xfId="45595" xr:uid="{00000000-0005-0000-0000-00005A490000}"/>
    <cellStyle name="Standard 4 2 2 2 2 5 4 2 4" xfId="34299" xr:uid="{00000000-0005-0000-0000-00005B490000}"/>
    <cellStyle name="Standard 4 2 2 2 2 5 4 3" xfId="17355" xr:uid="{00000000-0005-0000-0000-00005C490000}"/>
    <cellStyle name="Standard 4 2 2 2 2 5 4 3 2" xfId="51243" xr:uid="{00000000-0005-0000-0000-00005D490000}"/>
    <cellStyle name="Standard 4 2 2 2 2 5 4 4" xfId="39947" xr:uid="{00000000-0005-0000-0000-00005E490000}"/>
    <cellStyle name="Standard 4 2 2 2 2 5 4 5" xfId="28651" xr:uid="{00000000-0005-0000-0000-00005F490000}"/>
    <cellStyle name="Standard 4 2 2 2 2 5 5" xfId="8883" xr:uid="{00000000-0005-0000-0000-000060490000}"/>
    <cellStyle name="Standard 4 2 2 2 2 5 5 2" xfId="20179" xr:uid="{00000000-0005-0000-0000-000061490000}"/>
    <cellStyle name="Standard 4 2 2 2 2 5 5 2 2" xfId="54067" xr:uid="{00000000-0005-0000-0000-000062490000}"/>
    <cellStyle name="Standard 4 2 2 2 2 5 5 3" xfId="42771" xr:uid="{00000000-0005-0000-0000-000063490000}"/>
    <cellStyle name="Standard 4 2 2 2 2 5 5 4" xfId="31475" xr:uid="{00000000-0005-0000-0000-000064490000}"/>
    <cellStyle name="Standard 4 2 2 2 2 5 6" xfId="14531" xr:uid="{00000000-0005-0000-0000-000065490000}"/>
    <cellStyle name="Standard 4 2 2 2 2 5 6 2" xfId="48419" xr:uid="{00000000-0005-0000-0000-000066490000}"/>
    <cellStyle name="Standard 4 2 2 2 2 5 7" xfId="37123" xr:uid="{00000000-0005-0000-0000-000067490000}"/>
    <cellStyle name="Standard 4 2 2 2 2 5 8" xfId="25827" xr:uid="{00000000-0005-0000-0000-000068490000}"/>
    <cellStyle name="Standard 4 2 2 2 2 6" xfId="3743" xr:uid="{00000000-0005-0000-0000-000069490000}"/>
    <cellStyle name="Standard 4 2 2 2 2 6 2" xfId="6854" xr:uid="{00000000-0005-0000-0000-00006A490000}"/>
    <cellStyle name="Standard 4 2 2 2 2 6 2 2" xfId="12503" xr:uid="{00000000-0005-0000-0000-00006B490000}"/>
    <cellStyle name="Standard 4 2 2 2 2 6 2 2 2" xfId="23799" xr:uid="{00000000-0005-0000-0000-00006C490000}"/>
    <cellStyle name="Standard 4 2 2 2 2 6 2 2 2 2" xfId="57687" xr:uid="{00000000-0005-0000-0000-00006D490000}"/>
    <cellStyle name="Standard 4 2 2 2 2 6 2 2 3" xfId="46391" xr:uid="{00000000-0005-0000-0000-00006E490000}"/>
    <cellStyle name="Standard 4 2 2 2 2 6 2 2 4" xfId="35095" xr:uid="{00000000-0005-0000-0000-00006F490000}"/>
    <cellStyle name="Standard 4 2 2 2 2 6 2 3" xfId="18151" xr:uid="{00000000-0005-0000-0000-000070490000}"/>
    <cellStyle name="Standard 4 2 2 2 2 6 2 3 2" xfId="52039" xr:uid="{00000000-0005-0000-0000-000071490000}"/>
    <cellStyle name="Standard 4 2 2 2 2 6 2 4" xfId="40743" xr:uid="{00000000-0005-0000-0000-000072490000}"/>
    <cellStyle name="Standard 4 2 2 2 2 6 2 5" xfId="29447" xr:uid="{00000000-0005-0000-0000-000073490000}"/>
    <cellStyle name="Standard 4 2 2 2 2 6 3" xfId="9679" xr:uid="{00000000-0005-0000-0000-000074490000}"/>
    <cellStyle name="Standard 4 2 2 2 2 6 3 2" xfId="20975" xr:uid="{00000000-0005-0000-0000-000075490000}"/>
    <cellStyle name="Standard 4 2 2 2 2 6 3 2 2" xfId="54863" xr:uid="{00000000-0005-0000-0000-000076490000}"/>
    <cellStyle name="Standard 4 2 2 2 2 6 3 3" xfId="43567" xr:uid="{00000000-0005-0000-0000-000077490000}"/>
    <cellStyle name="Standard 4 2 2 2 2 6 3 4" xfId="32271" xr:uid="{00000000-0005-0000-0000-000078490000}"/>
    <cellStyle name="Standard 4 2 2 2 2 6 4" xfId="15327" xr:uid="{00000000-0005-0000-0000-000079490000}"/>
    <cellStyle name="Standard 4 2 2 2 2 6 4 2" xfId="49215" xr:uid="{00000000-0005-0000-0000-00007A490000}"/>
    <cellStyle name="Standard 4 2 2 2 2 6 5" xfId="37919" xr:uid="{00000000-0005-0000-0000-00007B490000}"/>
    <cellStyle name="Standard 4 2 2 2 2 6 6" xfId="26623" xr:uid="{00000000-0005-0000-0000-00007C490000}"/>
    <cellStyle name="Standard 4 2 2 2 2 7" xfId="4801" xr:uid="{00000000-0005-0000-0000-00007D490000}"/>
    <cellStyle name="Standard 4 2 2 2 2 7 2" xfId="7627" xr:uid="{00000000-0005-0000-0000-00007E490000}"/>
    <cellStyle name="Standard 4 2 2 2 2 7 2 2" xfId="13276" xr:uid="{00000000-0005-0000-0000-00007F490000}"/>
    <cellStyle name="Standard 4 2 2 2 2 7 2 2 2" xfId="24572" xr:uid="{00000000-0005-0000-0000-000080490000}"/>
    <cellStyle name="Standard 4 2 2 2 2 7 2 2 2 2" xfId="58460" xr:uid="{00000000-0005-0000-0000-000081490000}"/>
    <cellStyle name="Standard 4 2 2 2 2 7 2 2 3" xfId="47164" xr:uid="{00000000-0005-0000-0000-000082490000}"/>
    <cellStyle name="Standard 4 2 2 2 2 7 2 2 4" xfId="35868" xr:uid="{00000000-0005-0000-0000-000083490000}"/>
    <cellStyle name="Standard 4 2 2 2 2 7 2 3" xfId="18924" xr:uid="{00000000-0005-0000-0000-000084490000}"/>
    <cellStyle name="Standard 4 2 2 2 2 7 2 3 2" xfId="52812" xr:uid="{00000000-0005-0000-0000-000085490000}"/>
    <cellStyle name="Standard 4 2 2 2 2 7 2 4" xfId="41516" xr:uid="{00000000-0005-0000-0000-000086490000}"/>
    <cellStyle name="Standard 4 2 2 2 2 7 2 5" xfId="30220" xr:uid="{00000000-0005-0000-0000-000087490000}"/>
    <cellStyle name="Standard 4 2 2 2 2 7 3" xfId="10452" xr:uid="{00000000-0005-0000-0000-000088490000}"/>
    <cellStyle name="Standard 4 2 2 2 2 7 3 2" xfId="21748" xr:uid="{00000000-0005-0000-0000-000089490000}"/>
    <cellStyle name="Standard 4 2 2 2 2 7 3 2 2" xfId="55636" xr:uid="{00000000-0005-0000-0000-00008A490000}"/>
    <cellStyle name="Standard 4 2 2 2 2 7 3 3" xfId="44340" xr:uid="{00000000-0005-0000-0000-00008B490000}"/>
    <cellStyle name="Standard 4 2 2 2 2 7 3 4" xfId="33044" xr:uid="{00000000-0005-0000-0000-00008C490000}"/>
    <cellStyle name="Standard 4 2 2 2 2 7 4" xfId="16100" xr:uid="{00000000-0005-0000-0000-00008D490000}"/>
    <cellStyle name="Standard 4 2 2 2 2 7 4 2" xfId="49988" xr:uid="{00000000-0005-0000-0000-00008E490000}"/>
    <cellStyle name="Standard 4 2 2 2 2 7 5" xfId="38692" xr:uid="{00000000-0005-0000-0000-00008F490000}"/>
    <cellStyle name="Standard 4 2 2 2 2 7 6" xfId="27396" xr:uid="{00000000-0005-0000-0000-000090490000}"/>
    <cellStyle name="Standard 4 2 2 2 2 8" xfId="3444" xr:uid="{00000000-0005-0000-0000-000091490000}"/>
    <cellStyle name="Standard 4 2 2 2 2 8 2" xfId="6559" xr:uid="{00000000-0005-0000-0000-000092490000}"/>
    <cellStyle name="Standard 4 2 2 2 2 8 2 2" xfId="12208" xr:uid="{00000000-0005-0000-0000-000093490000}"/>
    <cellStyle name="Standard 4 2 2 2 2 8 2 2 2" xfId="23504" xr:uid="{00000000-0005-0000-0000-000094490000}"/>
    <cellStyle name="Standard 4 2 2 2 2 8 2 2 2 2" xfId="57392" xr:uid="{00000000-0005-0000-0000-000095490000}"/>
    <cellStyle name="Standard 4 2 2 2 2 8 2 2 3" xfId="46096" xr:uid="{00000000-0005-0000-0000-000096490000}"/>
    <cellStyle name="Standard 4 2 2 2 2 8 2 2 4" xfId="34800" xr:uid="{00000000-0005-0000-0000-000097490000}"/>
    <cellStyle name="Standard 4 2 2 2 2 8 2 3" xfId="17856" xr:uid="{00000000-0005-0000-0000-000098490000}"/>
    <cellStyle name="Standard 4 2 2 2 2 8 2 3 2" xfId="51744" xr:uid="{00000000-0005-0000-0000-000099490000}"/>
    <cellStyle name="Standard 4 2 2 2 2 8 2 4" xfId="40448" xr:uid="{00000000-0005-0000-0000-00009A490000}"/>
    <cellStyle name="Standard 4 2 2 2 2 8 2 5" xfId="29152" xr:uid="{00000000-0005-0000-0000-00009B490000}"/>
    <cellStyle name="Standard 4 2 2 2 2 8 3" xfId="9384" xr:uid="{00000000-0005-0000-0000-00009C490000}"/>
    <cellStyle name="Standard 4 2 2 2 2 8 3 2" xfId="20680" xr:uid="{00000000-0005-0000-0000-00009D490000}"/>
    <cellStyle name="Standard 4 2 2 2 2 8 3 2 2" xfId="54568" xr:uid="{00000000-0005-0000-0000-00009E490000}"/>
    <cellStyle name="Standard 4 2 2 2 2 8 3 3" xfId="43272" xr:uid="{00000000-0005-0000-0000-00009F490000}"/>
    <cellStyle name="Standard 4 2 2 2 2 8 3 4" xfId="31976" xr:uid="{00000000-0005-0000-0000-0000A0490000}"/>
    <cellStyle name="Standard 4 2 2 2 2 8 4" xfId="15032" xr:uid="{00000000-0005-0000-0000-0000A1490000}"/>
    <cellStyle name="Standard 4 2 2 2 2 8 4 2" xfId="48920" xr:uid="{00000000-0005-0000-0000-0000A2490000}"/>
    <cellStyle name="Standard 4 2 2 2 2 8 5" xfId="37624" xr:uid="{00000000-0005-0000-0000-0000A3490000}"/>
    <cellStyle name="Standard 4 2 2 2 2 8 6" xfId="26328" xr:uid="{00000000-0005-0000-0000-0000A4490000}"/>
    <cellStyle name="Standard 4 2 2 2 2 9" xfId="5557" xr:uid="{00000000-0005-0000-0000-0000A5490000}"/>
    <cellStyle name="Standard 4 2 2 2 2 9 2" xfId="11207" xr:uid="{00000000-0005-0000-0000-0000A6490000}"/>
    <cellStyle name="Standard 4 2 2 2 2 9 2 2" xfId="22503" xr:uid="{00000000-0005-0000-0000-0000A7490000}"/>
    <cellStyle name="Standard 4 2 2 2 2 9 2 2 2" xfId="56391" xr:uid="{00000000-0005-0000-0000-0000A8490000}"/>
    <cellStyle name="Standard 4 2 2 2 2 9 2 3" xfId="45095" xr:uid="{00000000-0005-0000-0000-0000A9490000}"/>
    <cellStyle name="Standard 4 2 2 2 2 9 2 4" xfId="33799" xr:uid="{00000000-0005-0000-0000-0000AA490000}"/>
    <cellStyle name="Standard 4 2 2 2 2 9 3" xfId="16855" xr:uid="{00000000-0005-0000-0000-0000AB490000}"/>
    <cellStyle name="Standard 4 2 2 2 2 9 3 2" xfId="50743" xr:uid="{00000000-0005-0000-0000-0000AC490000}"/>
    <cellStyle name="Standard 4 2 2 2 2 9 4" xfId="39447" xr:uid="{00000000-0005-0000-0000-0000AD490000}"/>
    <cellStyle name="Standard 4 2 2 2 2 9 5" xfId="28151" xr:uid="{00000000-0005-0000-0000-0000AE490000}"/>
    <cellStyle name="Standard 4 2 2 2 3" xfId="266" xr:uid="{00000000-0005-0000-0000-0000AF490000}"/>
    <cellStyle name="Standard 4 2 2 2 3 10" xfId="14008" xr:uid="{00000000-0005-0000-0000-0000B0490000}"/>
    <cellStyle name="Standard 4 2 2 2 3 10 2" xfId="47896" xr:uid="{00000000-0005-0000-0000-0000B1490000}"/>
    <cellStyle name="Standard 4 2 2 2 3 11" xfId="36600" xr:uid="{00000000-0005-0000-0000-0000B2490000}"/>
    <cellStyle name="Standard 4 2 2 2 3 12" xfId="25304" xr:uid="{00000000-0005-0000-0000-0000B3490000}"/>
    <cellStyle name="Standard 4 2 2 2 3 2" xfId="1603" xr:uid="{00000000-0005-0000-0000-0000B4490000}"/>
    <cellStyle name="Standard 4 2 2 2 3 2 10" xfId="36733" xr:uid="{00000000-0005-0000-0000-0000B5490000}"/>
    <cellStyle name="Standard 4 2 2 2 3 2 11" xfId="25437" xr:uid="{00000000-0005-0000-0000-0000B6490000}"/>
    <cellStyle name="Standard 4 2 2 2 3 2 2" xfId="2783" xr:uid="{00000000-0005-0000-0000-0000B7490000}"/>
    <cellStyle name="Standard 4 2 2 2 3 2 2 2" xfId="3285" xr:uid="{00000000-0005-0000-0000-0000B8490000}"/>
    <cellStyle name="Standard 4 2 2 2 3 2 2 2 2" xfId="5149" xr:uid="{00000000-0005-0000-0000-0000B9490000}"/>
    <cellStyle name="Standard 4 2 2 2 3 2 2 2 2 2" xfId="7975" xr:uid="{00000000-0005-0000-0000-0000BA490000}"/>
    <cellStyle name="Standard 4 2 2 2 3 2 2 2 2 2 2" xfId="13624" xr:uid="{00000000-0005-0000-0000-0000BB490000}"/>
    <cellStyle name="Standard 4 2 2 2 3 2 2 2 2 2 2 2" xfId="24920" xr:uid="{00000000-0005-0000-0000-0000BC490000}"/>
    <cellStyle name="Standard 4 2 2 2 3 2 2 2 2 2 2 2 2" xfId="58808" xr:uid="{00000000-0005-0000-0000-0000BD490000}"/>
    <cellStyle name="Standard 4 2 2 2 3 2 2 2 2 2 2 3" xfId="47512" xr:uid="{00000000-0005-0000-0000-0000BE490000}"/>
    <cellStyle name="Standard 4 2 2 2 3 2 2 2 2 2 2 4" xfId="36216" xr:uid="{00000000-0005-0000-0000-0000BF490000}"/>
    <cellStyle name="Standard 4 2 2 2 3 2 2 2 2 2 3" xfId="19272" xr:uid="{00000000-0005-0000-0000-0000C0490000}"/>
    <cellStyle name="Standard 4 2 2 2 3 2 2 2 2 2 3 2" xfId="53160" xr:uid="{00000000-0005-0000-0000-0000C1490000}"/>
    <cellStyle name="Standard 4 2 2 2 3 2 2 2 2 2 4" xfId="41864" xr:uid="{00000000-0005-0000-0000-0000C2490000}"/>
    <cellStyle name="Standard 4 2 2 2 3 2 2 2 2 2 5" xfId="30568" xr:uid="{00000000-0005-0000-0000-0000C3490000}"/>
    <cellStyle name="Standard 4 2 2 2 3 2 2 2 2 3" xfId="10800" xr:uid="{00000000-0005-0000-0000-0000C4490000}"/>
    <cellStyle name="Standard 4 2 2 2 3 2 2 2 2 3 2" xfId="22096" xr:uid="{00000000-0005-0000-0000-0000C5490000}"/>
    <cellStyle name="Standard 4 2 2 2 3 2 2 2 2 3 2 2" xfId="55984" xr:uid="{00000000-0005-0000-0000-0000C6490000}"/>
    <cellStyle name="Standard 4 2 2 2 3 2 2 2 2 3 3" xfId="44688" xr:uid="{00000000-0005-0000-0000-0000C7490000}"/>
    <cellStyle name="Standard 4 2 2 2 3 2 2 2 2 3 4" xfId="33392" xr:uid="{00000000-0005-0000-0000-0000C8490000}"/>
    <cellStyle name="Standard 4 2 2 2 3 2 2 2 2 4" xfId="16448" xr:uid="{00000000-0005-0000-0000-0000C9490000}"/>
    <cellStyle name="Standard 4 2 2 2 3 2 2 2 2 4 2" xfId="50336" xr:uid="{00000000-0005-0000-0000-0000CA490000}"/>
    <cellStyle name="Standard 4 2 2 2 3 2 2 2 2 5" xfId="39040" xr:uid="{00000000-0005-0000-0000-0000CB490000}"/>
    <cellStyle name="Standard 4 2 2 2 3 2 2 2 2 6" xfId="27744" xr:uid="{00000000-0005-0000-0000-0000CC490000}"/>
    <cellStyle name="Standard 4 2 2 2 3 2 2 2 3" xfId="6413" xr:uid="{00000000-0005-0000-0000-0000CD490000}"/>
    <cellStyle name="Standard 4 2 2 2 3 2 2 2 3 2" xfId="12063" xr:uid="{00000000-0005-0000-0000-0000CE490000}"/>
    <cellStyle name="Standard 4 2 2 2 3 2 2 2 3 2 2" xfId="23359" xr:uid="{00000000-0005-0000-0000-0000CF490000}"/>
    <cellStyle name="Standard 4 2 2 2 3 2 2 2 3 2 2 2" xfId="57247" xr:uid="{00000000-0005-0000-0000-0000D0490000}"/>
    <cellStyle name="Standard 4 2 2 2 3 2 2 2 3 2 3" xfId="45951" xr:uid="{00000000-0005-0000-0000-0000D1490000}"/>
    <cellStyle name="Standard 4 2 2 2 3 2 2 2 3 2 4" xfId="34655" xr:uid="{00000000-0005-0000-0000-0000D2490000}"/>
    <cellStyle name="Standard 4 2 2 2 3 2 2 2 3 3" xfId="17711" xr:uid="{00000000-0005-0000-0000-0000D3490000}"/>
    <cellStyle name="Standard 4 2 2 2 3 2 2 2 3 3 2" xfId="51599" xr:uid="{00000000-0005-0000-0000-0000D4490000}"/>
    <cellStyle name="Standard 4 2 2 2 3 2 2 2 3 4" xfId="40303" xr:uid="{00000000-0005-0000-0000-0000D5490000}"/>
    <cellStyle name="Standard 4 2 2 2 3 2 2 2 3 5" xfId="29007" xr:uid="{00000000-0005-0000-0000-0000D6490000}"/>
    <cellStyle name="Standard 4 2 2 2 3 2 2 2 4" xfId="9239" xr:uid="{00000000-0005-0000-0000-0000D7490000}"/>
    <cellStyle name="Standard 4 2 2 2 3 2 2 2 4 2" xfId="20535" xr:uid="{00000000-0005-0000-0000-0000D8490000}"/>
    <cellStyle name="Standard 4 2 2 2 3 2 2 2 4 2 2" xfId="54423" xr:uid="{00000000-0005-0000-0000-0000D9490000}"/>
    <cellStyle name="Standard 4 2 2 2 3 2 2 2 4 3" xfId="43127" xr:uid="{00000000-0005-0000-0000-0000DA490000}"/>
    <cellStyle name="Standard 4 2 2 2 3 2 2 2 4 4" xfId="31831" xr:uid="{00000000-0005-0000-0000-0000DB490000}"/>
    <cellStyle name="Standard 4 2 2 2 3 2 2 2 5" xfId="14887" xr:uid="{00000000-0005-0000-0000-0000DC490000}"/>
    <cellStyle name="Standard 4 2 2 2 3 2 2 2 5 2" xfId="48775" xr:uid="{00000000-0005-0000-0000-0000DD490000}"/>
    <cellStyle name="Standard 4 2 2 2 3 2 2 2 6" xfId="37479" xr:uid="{00000000-0005-0000-0000-0000DE490000}"/>
    <cellStyle name="Standard 4 2 2 2 3 2 2 2 7" xfId="26183" xr:uid="{00000000-0005-0000-0000-0000DF490000}"/>
    <cellStyle name="Standard 4 2 2 2 3 2 2 3" xfId="4369" xr:uid="{00000000-0005-0000-0000-0000E0490000}"/>
    <cellStyle name="Standard 4 2 2 2 3 2 2 3 2" xfId="7241" xr:uid="{00000000-0005-0000-0000-0000E1490000}"/>
    <cellStyle name="Standard 4 2 2 2 3 2 2 3 2 2" xfId="12890" xr:uid="{00000000-0005-0000-0000-0000E2490000}"/>
    <cellStyle name="Standard 4 2 2 2 3 2 2 3 2 2 2" xfId="24186" xr:uid="{00000000-0005-0000-0000-0000E3490000}"/>
    <cellStyle name="Standard 4 2 2 2 3 2 2 3 2 2 2 2" xfId="58074" xr:uid="{00000000-0005-0000-0000-0000E4490000}"/>
    <cellStyle name="Standard 4 2 2 2 3 2 2 3 2 2 3" xfId="46778" xr:uid="{00000000-0005-0000-0000-0000E5490000}"/>
    <cellStyle name="Standard 4 2 2 2 3 2 2 3 2 2 4" xfId="35482" xr:uid="{00000000-0005-0000-0000-0000E6490000}"/>
    <cellStyle name="Standard 4 2 2 2 3 2 2 3 2 3" xfId="18538" xr:uid="{00000000-0005-0000-0000-0000E7490000}"/>
    <cellStyle name="Standard 4 2 2 2 3 2 2 3 2 3 2" xfId="52426" xr:uid="{00000000-0005-0000-0000-0000E8490000}"/>
    <cellStyle name="Standard 4 2 2 2 3 2 2 3 2 4" xfId="41130" xr:uid="{00000000-0005-0000-0000-0000E9490000}"/>
    <cellStyle name="Standard 4 2 2 2 3 2 2 3 2 5" xfId="29834" xr:uid="{00000000-0005-0000-0000-0000EA490000}"/>
    <cellStyle name="Standard 4 2 2 2 3 2 2 3 3" xfId="10066" xr:uid="{00000000-0005-0000-0000-0000EB490000}"/>
    <cellStyle name="Standard 4 2 2 2 3 2 2 3 3 2" xfId="21362" xr:uid="{00000000-0005-0000-0000-0000EC490000}"/>
    <cellStyle name="Standard 4 2 2 2 3 2 2 3 3 2 2" xfId="55250" xr:uid="{00000000-0005-0000-0000-0000ED490000}"/>
    <cellStyle name="Standard 4 2 2 2 3 2 2 3 3 3" xfId="43954" xr:uid="{00000000-0005-0000-0000-0000EE490000}"/>
    <cellStyle name="Standard 4 2 2 2 3 2 2 3 3 4" xfId="32658" xr:uid="{00000000-0005-0000-0000-0000EF490000}"/>
    <cellStyle name="Standard 4 2 2 2 3 2 2 3 4" xfId="15714" xr:uid="{00000000-0005-0000-0000-0000F0490000}"/>
    <cellStyle name="Standard 4 2 2 2 3 2 2 3 4 2" xfId="49602" xr:uid="{00000000-0005-0000-0000-0000F1490000}"/>
    <cellStyle name="Standard 4 2 2 2 3 2 2 3 5" xfId="38306" xr:uid="{00000000-0005-0000-0000-0000F2490000}"/>
    <cellStyle name="Standard 4 2 2 2 3 2 2 3 6" xfId="27010" xr:uid="{00000000-0005-0000-0000-0000F3490000}"/>
    <cellStyle name="Standard 4 2 2 2 3 2 2 4" xfId="5913" xr:uid="{00000000-0005-0000-0000-0000F4490000}"/>
    <cellStyle name="Standard 4 2 2 2 3 2 2 4 2" xfId="11563" xr:uid="{00000000-0005-0000-0000-0000F5490000}"/>
    <cellStyle name="Standard 4 2 2 2 3 2 2 4 2 2" xfId="22859" xr:uid="{00000000-0005-0000-0000-0000F6490000}"/>
    <cellStyle name="Standard 4 2 2 2 3 2 2 4 2 2 2" xfId="56747" xr:uid="{00000000-0005-0000-0000-0000F7490000}"/>
    <cellStyle name="Standard 4 2 2 2 3 2 2 4 2 3" xfId="45451" xr:uid="{00000000-0005-0000-0000-0000F8490000}"/>
    <cellStyle name="Standard 4 2 2 2 3 2 2 4 2 4" xfId="34155" xr:uid="{00000000-0005-0000-0000-0000F9490000}"/>
    <cellStyle name="Standard 4 2 2 2 3 2 2 4 3" xfId="17211" xr:uid="{00000000-0005-0000-0000-0000FA490000}"/>
    <cellStyle name="Standard 4 2 2 2 3 2 2 4 3 2" xfId="51099" xr:uid="{00000000-0005-0000-0000-0000FB490000}"/>
    <cellStyle name="Standard 4 2 2 2 3 2 2 4 4" xfId="39803" xr:uid="{00000000-0005-0000-0000-0000FC490000}"/>
    <cellStyle name="Standard 4 2 2 2 3 2 2 4 5" xfId="28507" xr:uid="{00000000-0005-0000-0000-0000FD490000}"/>
    <cellStyle name="Standard 4 2 2 2 3 2 2 5" xfId="8739" xr:uid="{00000000-0005-0000-0000-0000FE490000}"/>
    <cellStyle name="Standard 4 2 2 2 3 2 2 5 2" xfId="20035" xr:uid="{00000000-0005-0000-0000-0000FF490000}"/>
    <cellStyle name="Standard 4 2 2 2 3 2 2 5 2 2" xfId="53923" xr:uid="{00000000-0005-0000-0000-0000004A0000}"/>
    <cellStyle name="Standard 4 2 2 2 3 2 2 5 3" xfId="42627" xr:uid="{00000000-0005-0000-0000-0000014A0000}"/>
    <cellStyle name="Standard 4 2 2 2 3 2 2 5 4" xfId="31331" xr:uid="{00000000-0005-0000-0000-0000024A0000}"/>
    <cellStyle name="Standard 4 2 2 2 3 2 2 6" xfId="14387" xr:uid="{00000000-0005-0000-0000-0000034A0000}"/>
    <cellStyle name="Standard 4 2 2 2 3 2 2 6 2" xfId="48275" xr:uid="{00000000-0005-0000-0000-0000044A0000}"/>
    <cellStyle name="Standard 4 2 2 2 3 2 2 7" xfId="36979" xr:uid="{00000000-0005-0000-0000-0000054A0000}"/>
    <cellStyle name="Standard 4 2 2 2 3 2 2 8" xfId="25683" xr:uid="{00000000-0005-0000-0000-0000064A0000}"/>
    <cellStyle name="Standard 4 2 2 2 3 2 3" xfId="3039" xr:uid="{00000000-0005-0000-0000-0000074A0000}"/>
    <cellStyle name="Standard 4 2 2 2 3 2 3 2" xfId="5148" xr:uid="{00000000-0005-0000-0000-0000084A0000}"/>
    <cellStyle name="Standard 4 2 2 2 3 2 3 2 2" xfId="7974" xr:uid="{00000000-0005-0000-0000-0000094A0000}"/>
    <cellStyle name="Standard 4 2 2 2 3 2 3 2 2 2" xfId="13623" xr:uid="{00000000-0005-0000-0000-00000A4A0000}"/>
    <cellStyle name="Standard 4 2 2 2 3 2 3 2 2 2 2" xfId="24919" xr:uid="{00000000-0005-0000-0000-00000B4A0000}"/>
    <cellStyle name="Standard 4 2 2 2 3 2 3 2 2 2 2 2" xfId="58807" xr:uid="{00000000-0005-0000-0000-00000C4A0000}"/>
    <cellStyle name="Standard 4 2 2 2 3 2 3 2 2 2 3" xfId="47511" xr:uid="{00000000-0005-0000-0000-00000D4A0000}"/>
    <cellStyle name="Standard 4 2 2 2 3 2 3 2 2 2 4" xfId="36215" xr:uid="{00000000-0005-0000-0000-00000E4A0000}"/>
    <cellStyle name="Standard 4 2 2 2 3 2 3 2 2 3" xfId="19271" xr:uid="{00000000-0005-0000-0000-00000F4A0000}"/>
    <cellStyle name="Standard 4 2 2 2 3 2 3 2 2 3 2" xfId="53159" xr:uid="{00000000-0005-0000-0000-0000104A0000}"/>
    <cellStyle name="Standard 4 2 2 2 3 2 3 2 2 4" xfId="41863" xr:uid="{00000000-0005-0000-0000-0000114A0000}"/>
    <cellStyle name="Standard 4 2 2 2 3 2 3 2 2 5" xfId="30567" xr:uid="{00000000-0005-0000-0000-0000124A0000}"/>
    <cellStyle name="Standard 4 2 2 2 3 2 3 2 3" xfId="10799" xr:uid="{00000000-0005-0000-0000-0000134A0000}"/>
    <cellStyle name="Standard 4 2 2 2 3 2 3 2 3 2" xfId="22095" xr:uid="{00000000-0005-0000-0000-0000144A0000}"/>
    <cellStyle name="Standard 4 2 2 2 3 2 3 2 3 2 2" xfId="55983" xr:uid="{00000000-0005-0000-0000-0000154A0000}"/>
    <cellStyle name="Standard 4 2 2 2 3 2 3 2 3 3" xfId="44687" xr:uid="{00000000-0005-0000-0000-0000164A0000}"/>
    <cellStyle name="Standard 4 2 2 2 3 2 3 2 3 4" xfId="33391" xr:uid="{00000000-0005-0000-0000-0000174A0000}"/>
    <cellStyle name="Standard 4 2 2 2 3 2 3 2 4" xfId="16447" xr:uid="{00000000-0005-0000-0000-0000184A0000}"/>
    <cellStyle name="Standard 4 2 2 2 3 2 3 2 4 2" xfId="50335" xr:uid="{00000000-0005-0000-0000-0000194A0000}"/>
    <cellStyle name="Standard 4 2 2 2 3 2 3 2 5" xfId="39039" xr:uid="{00000000-0005-0000-0000-00001A4A0000}"/>
    <cellStyle name="Standard 4 2 2 2 3 2 3 2 6" xfId="27743" xr:uid="{00000000-0005-0000-0000-00001B4A0000}"/>
    <cellStyle name="Standard 4 2 2 2 3 2 3 3" xfId="4368" xr:uid="{00000000-0005-0000-0000-00001C4A0000}"/>
    <cellStyle name="Standard 4 2 2 2 3 2 3 3 2" xfId="7240" xr:uid="{00000000-0005-0000-0000-00001D4A0000}"/>
    <cellStyle name="Standard 4 2 2 2 3 2 3 3 2 2" xfId="12889" xr:uid="{00000000-0005-0000-0000-00001E4A0000}"/>
    <cellStyle name="Standard 4 2 2 2 3 2 3 3 2 2 2" xfId="24185" xr:uid="{00000000-0005-0000-0000-00001F4A0000}"/>
    <cellStyle name="Standard 4 2 2 2 3 2 3 3 2 2 2 2" xfId="58073" xr:uid="{00000000-0005-0000-0000-0000204A0000}"/>
    <cellStyle name="Standard 4 2 2 2 3 2 3 3 2 2 3" xfId="46777" xr:uid="{00000000-0005-0000-0000-0000214A0000}"/>
    <cellStyle name="Standard 4 2 2 2 3 2 3 3 2 2 4" xfId="35481" xr:uid="{00000000-0005-0000-0000-0000224A0000}"/>
    <cellStyle name="Standard 4 2 2 2 3 2 3 3 2 3" xfId="18537" xr:uid="{00000000-0005-0000-0000-0000234A0000}"/>
    <cellStyle name="Standard 4 2 2 2 3 2 3 3 2 3 2" xfId="52425" xr:uid="{00000000-0005-0000-0000-0000244A0000}"/>
    <cellStyle name="Standard 4 2 2 2 3 2 3 3 2 4" xfId="41129" xr:uid="{00000000-0005-0000-0000-0000254A0000}"/>
    <cellStyle name="Standard 4 2 2 2 3 2 3 3 2 5" xfId="29833" xr:uid="{00000000-0005-0000-0000-0000264A0000}"/>
    <cellStyle name="Standard 4 2 2 2 3 2 3 3 3" xfId="10065" xr:uid="{00000000-0005-0000-0000-0000274A0000}"/>
    <cellStyle name="Standard 4 2 2 2 3 2 3 3 3 2" xfId="21361" xr:uid="{00000000-0005-0000-0000-0000284A0000}"/>
    <cellStyle name="Standard 4 2 2 2 3 2 3 3 3 2 2" xfId="55249" xr:uid="{00000000-0005-0000-0000-0000294A0000}"/>
    <cellStyle name="Standard 4 2 2 2 3 2 3 3 3 3" xfId="43953" xr:uid="{00000000-0005-0000-0000-00002A4A0000}"/>
    <cellStyle name="Standard 4 2 2 2 3 2 3 3 3 4" xfId="32657" xr:uid="{00000000-0005-0000-0000-00002B4A0000}"/>
    <cellStyle name="Standard 4 2 2 2 3 2 3 3 4" xfId="15713" xr:uid="{00000000-0005-0000-0000-00002C4A0000}"/>
    <cellStyle name="Standard 4 2 2 2 3 2 3 3 4 2" xfId="49601" xr:uid="{00000000-0005-0000-0000-00002D4A0000}"/>
    <cellStyle name="Standard 4 2 2 2 3 2 3 3 5" xfId="38305" xr:uid="{00000000-0005-0000-0000-00002E4A0000}"/>
    <cellStyle name="Standard 4 2 2 2 3 2 3 3 6" xfId="27009" xr:uid="{00000000-0005-0000-0000-00002F4A0000}"/>
    <cellStyle name="Standard 4 2 2 2 3 2 3 4" xfId="6167" xr:uid="{00000000-0005-0000-0000-0000304A0000}"/>
    <cellStyle name="Standard 4 2 2 2 3 2 3 4 2" xfId="11817" xr:uid="{00000000-0005-0000-0000-0000314A0000}"/>
    <cellStyle name="Standard 4 2 2 2 3 2 3 4 2 2" xfId="23113" xr:uid="{00000000-0005-0000-0000-0000324A0000}"/>
    <cellStyle name="Standard 4 2 2 2 3 2 3 4 2 2 2" xfId="57001" xr:uid="{00000000-0005-0000-0000-0000334A0000}"/>
    <cellStyle name="Standard 4 2 2 2 3 2 3 4 2 3" xfId="45705" xr:uid="{00000000-0005-0000-0000-0000344A0000}"/>
    <cellStyle name="Standard 4 2 2 2 3 2 3 4 2 4" xfId="34409" xr:uid="{00000000-0005-0000-0000-0000354A0000}"/>
    <cellStyle name="Standard 4 2 2 2 3 2 3 4 3" xfId="17465" xr:uid="{00000000-0005-0000-0000-0000364A0000}"/>
    <cellStyle name="Standard 4 2 2 2 3 2 3 4 3 2" xfId="51353" xr:uid="{00000000-0005-0000-0000-0000374A0000}"/>
    <cellStyle name="Standard 4 2 2 2 3 2 3 4 4" xfId="40057" xr:uid="{00000000-0005-0000-0000-0000384A0000}"/>
    <cellStyle name="Standard 4 2 2 2 3 2 3 4 5" xfId="28761" xr:uid="{00000000-0005-0000-0000-0000394A0000}"/>
    <cellStyle name="Standard 4 2 2 2 3 2 3 5" xfId="8993" xr:uid="{00000000-0005-0000-0000-00003A4A0000}"/>
    <cellStyle name="Standard 4 2 2 2 3 2 3 5 2" xfId="20289" xr:uid="{00000000-0005-0000-0000-00003B4A0000}"/>
    <cellStyle name="Standard 4 2 2 2 3 2 3 5 2 2" xfId="54177" xr:uid="{00000000-0005-0000-0000-00003C4A0000}"/>
    <cellStyle name="Standard 4 2 2 2 3 2 3 5 3" xfId="42881" xr:uid="{00000000-0005-0000-0000-00003D4A0000}"/>
    <cellStyle name="Standard 4 2 2 2 3 2 3 5 4" xfId="31585" xr:uid="{00000000-0005-0000-0000-00003E4A0000}"/>
    <cellStyle name="Standard 4 2 2 2 3 2 3 6" xfId="14641" xr:uid="{00000000-0005-0000-0000-00003F4A0000}"/>
    <cellStyle name="Standard 4 2 2 2 3 2 3 6 2" xfId="48529" xr:uid="{00000000-0005-0000-0000-0000404A0000}"/>
    <cellStyle name="Standard 4 2 2 2 3 2 3 7" xfId="37233" xr:uid="{00000000-0005-0000-0000-0000414A0000}"/>
    <cellStyle name="Standard 4 2 2 2 3 2 3 8" xfId="25937" xr:uid="{00000000-0005-0000-0000-0000424A0000}"/>
    <cellStyle name="Standard 4 2 2 2 3 2 4" xfId="3898" xr:uid="{00000000-0005-0000-0000-0000434A0000}"/>
    <cellStyle name="Standard 4 2 2 2 3 2 4 2" xfId="7009" xr:uid="{00000000-0005-0000-0000-0000444A0000}"/>
    <cellStyle name="Standard 4 2 2 2 3 2 4 2 2" xfId="12658" xr:uid="{00000000-0005-0000-0000-0000454A0000}"/>
    <cellStyle name="Standard 4 2 2 2 3 2 4 2 2 2" xfId="23954" xr:uid="{00000000-0005-0000-0000-0000464A0000}"/>
    <cellStyle name="Standard 4 2 2 2 3 2 4 2 2 2 2" xfId="57842" xr:uid="{00000000-0005-0000-0000-0000474A0000}"/>
    <cellStyle name="Standard 4 2 2 2 3 2 4 2 2 3" xfId="46546" xr:uid="{00000000-0005-0000-0000-0000484A0000}"/>
    <cellStyle name="Standard 4 2 2 2 3 2 4 2 2 4" xfId="35250" xr:uid="{00000000-0005-0000-0000-0000494A0000}"/>
    <cellStyle name="Standard 4 2 2 2 3 2 4 2 3" xfId="18306" xr:uid="{00000000-0005-0000-0000-00004A4A0000}"/>
    <cellStyle name="Standard 4 2 2 2 3 2 4 2 3 2" xfId="52194" xr:uid="{00000000-0005-0000-0000-00004B4A0000}"/>
    <cellStyle name="Standard 4 2 2 2 3 2 4 2 4" xfId="40898" xr:uid="{00000000-0005-0000-0000-00004C4A0000}"/>
    <cellStyle name="Standard 4 2 2 2 3 2 4 2 5" xfId="29602" xr:uid="{00000000-0005-0000-0000-00004D4A0000}"/>
    <cellStyle name="Standard 4 2 2 2 3 2 4 3" xfId="9834" xr:uid="{00000000-0005-0000-0000-00004E4A0000}"/>
    <cellStyle name="Standard 4 2 2 2 3 2 4 3 2" xfId="21130" xr:uid="{00000000-0005-0000-0000-00004F4A0000}"/>
    <cellStyle name="Standard 4 2 2 2 3 2 4 3 2 2" xfId="55018" xr:uid="{00000000-0005-0000-0000-0000504A0000}"/>
    <cellStyle name="Standard 4 2 2 2 3 2 4 3 3" xfId="43722" xr:uid="{00000000-0005-0000-0000-0000514A0000}"/>
    <cellStyle name="Standard 4 2 2 2 3 2 4 3 4" xfId="32426" xr:uid="{00000000-0005-0000-0000-0000524A0000}"/>
    <cellStyle name="Standard 4 2 2 2 3 2 4 4" xfId="15482" xr:uid="{00000000-0005-0000-0000-0000534A0000}"/>
    <cellStyle name="Standard 4 2 2 2 3 2 4 4 2" xfId="49370" xr:uid="{00000000-0005-0000-0000-0000544A0000}"/>
    <cellStyle name="Standard 4 2 2 2 3 2 4 5" xfId="38074" xr:uid="{00000000-0005-0000-0000-0000554A0000}"/>
    <cellStyle name="Standard 4 2 2 2 3 2 4 6" xfId="26778" xr:uid="{00000000-0005-0000-0000-0000564A0000}"/>
    <cellStyle name="Standard 4 2 2 2 3 2 5" xfId="4956" xr:uid="{00000000-0005-0000-0000-0000574A0000}"/>
    <cellStyle name="Standard 4 2 2 2 3 2 5 2" xfId="7782" xr:uid="{00000000-0005-0000-0000-0000584A0000}"/>
    <cellStyle name="Standard 4 2 2 2 3 2 5 2 2" xfId="13431" xr:uid="{00000000-0005-0000-0000-0000594A0000}"/>
    <cellStyle name="Standard 4 2 2 2 3 2 5 2 2 2" xfId="24727" xr:uid="{00000000-0005-0000-0000-00005A4A0000}"/>
    <cellStyle name="Standard 4 2 2 2 3 2 5 2 2 2 2" xfId="58615" xr:uid="{00000000-0005-0000-0000-00005B4A0000}"/>
    <cellStyle name="Standard 4 2 2 2 3 2 5 2 2 3" xfId="47319" xr:uid="{00000000-0005-0000-0000-00005C4A0000}"/>
    <cellStyle name="Standard 4 2 2 2 3 2 5 2 2 4" xfId="36023" xr:uid="{00000000-0005-0000-0000-00005D4A0000}"/>
    <cellStyle name="Standard 4 2 2 2 3 2 5 2 3" xfId="19079" xr:uid="{00000000-0005-0000-0000-00005E4A0000}"/>
    <cellStyle name="Standard 4 2 2 2 3 2 5 2 3 2" xfId="52967" xr:uid="{00000000-0005-0000-0000-00005F4A0000}"/>
    <cellStyle name="Standard 4 2 2 2 3 2 5 2 4" xfId="41671" xr:uid="{00000000-0005-0000-0000-0000604A0000}"/>
    <cellStyle name="Standard 4 2 2 2 3 2 5 2 5" xfId="30375" xr:uid="{00000000-0005-0000-0000-0000614A0000}"/>
    <cellStyle name="Standard 4 2 2 2 3 2 5 3" xfId="10607" xr:uid="{00000000-0005-0000-0000-0000624A0000}"/>
    <cellStyle name="Standard 4 2 2 2 3 2 5 3 2" xfId="21903" xr:uid="{00000000-0005-0000-0000-0000634A0000}"/>
    <cellStyle name="Standard 4 2 2 2 3 2 5 3 2 2" xfId="55791" xr:uid="{00000000-0005-0000-0000-0000644A0000}"/>
    <cellStyle name="Standard 4 2 2 2 3 2 5 3 3" xfId="44495" xr:uid="{00000000-0005-0000-0000-0000654A0000}"/>
    <cellStyle name="Standard 4 2 2 2 3 2 5 3 4" xfId="33199" xr:uid="{00000000-0005-0000-0000-0000664A0000}"/>
    <cellStyle name="Standard 4 2 2 2 3 2 5 4" xfId="16255" xr:uid="{00000000-0005-0000-0000-0000674A0000}"/>
    <cellStyle name="Standard 4 2 2 2 3 2 5 4 2" xfId="50143" xr:uid="{00000000-0005-0000-0000-0000684A0000}"/>
    <cellStyle name="Standard 4 2 2 2 3 2 5 5" xfId="38847" xr:uid="{00000000-0005-0000-0000-0000694A0000}"/>
    <cellStyle name="Standard 4 2 2 2 3 2 5 6" xfId="27551" xr:uid="{00000000-0005-0000-0000-00006A4A0000}"/>
    <cellStyle name="Standard 4 2 2 2 3 2 6" xfId="3605" xr:uid="{00000000-0005-0000-0000-00006B4A0000}"/>
    <cellStyle name="Standard 4 2 2 2 3 2 6 2" xfId="6718" xr:uid="{00000000-0005-0000-0000-00006C4A0000}"/>
    <cellStyle name="Standard 4 2 2 2 3 2 6 2 2" xfId="12367" xr:uid="{00000000-0005-0000-0000-00006D4A0000}"/>
    <cellStyle name="Standard 4 2 2 2 3 2 6 2 2 2" xfId="23663" xr:uid="{00000000-0005-0000-0000-00006E4A0000}"/>
    <cellStyle name="Standard 4 2 2 2 3 2 6 2 2 2 2" xfId="57551" xr:uid="{00000000-0005-0000-0000-00006F4A0000}"/>
    <cellStyle name="Standard 4 2 2 2 3 2 6 2 2 3" xfId="46255" xr:uid="{00000000-0005-0000-0000-0000704A0000}"/>
    <cellStyle name="Standard 4 2 2 2 3 2 6 2 2 4" xfId="34959" xr:uid="{00000000-0005-0000-0000-0000714A0000}"/>
    <cellStyle name="Standard 4 2 2 2 3 2 6 2 3" xfId="18015" xr:uid="{00000000-0005-0000-0000-0000724A0000}"/>
    <cellStyle name="Standard 4 2 2 2 3 2 6 2 3 2" xfId="51903" xr:uid="{00000000-0005-0000-0000-0000734A0000}"/>
    <cellStyle name="Standard 4 2 2 2 3 2 6 2 4" xfId="40607" xr:uid="{00000000-0005-0000-0000-0000744A0000}"/>
    <cellStyle name="Standard 4 2 2 2 3 2 6 2 5" xfId="29311" xr:uid="{00000000-0005-0000-0000-0000754A0000}"/>
    <cellStyle name="Standard 4 2 2 2 3 2 6 3" xfId="9543" xr:uid="{00000000-0005-0000-0000-0000764A0000}"/>
    <cellStyle name="Standard 4 2 2 2 3 2 6 3 2" xfId="20839" xr:uid="{00000000-0005-0000-0000-0000774A0000}"/>
    <cellStyle name="Standard 4 2 2 2 3 2 6 3 2 2" xfId="54727" xr:uid="{00000000-0005-0000-0000-0000784A0000}"/>
    <cellStyle name="Standard 4 2 2 2 3 2 6 3 3" xfId="43431" xr:uid="{00000000-0005-0000-0000-0000794A0000}"/>
    <cellStyle name="Standard 4 2 2 2 3 2 6 3 4" xfId="32135" xr:uid="{00000000-0005-0000-0000-00007A4A0000}"/>
    <cellStyle name="Standard 4 2 2 2 3 2 6 4" xfId="15191" xr:uid="{00000000-0005-0000-0000-00007B4A0000}"/>
    <cellStyle name="Standard 4 2 2 2 3 2 6 4 2" xfId="49079" xr:uid="{00000000-0005-0000-0000-00007C4A0000}"/>
    <cellStyle name="Standard 4 2 2 2 3 2 6 5" xfId="37783" xr:uid="{00000000-0005-0000-0000-00007D4A0000}"/>
    <cellStyle name="Standard 4 2 2 2 3 2 6 6" xfId="26487" xr:uid="{00000000-0005-0000-0000-00007E4A0000}"/>
    <cellStyle name="Standard 4 2 2 2 3 2 7" xfId="5667" xr:uid="{00000000-0005-0000-0000-00007F4A0000}"/>
    <cellStyle name="Standard 4 2 2 2 3 2 7 2" xfId="11317" xr:uid="{00000000-0005-0000-0000-0000804A0000}"/>
    <cellStyle name="Standard 4 2 2 2 3 2 7 2 2" xfId="22613" xr:uid="{00000000-0005-0000-0000-0000814A0000}"/>
    <cellStyle name="Standard 4 2 2 2 3 2 7 2 2 2" xfId="56501" xr:uid="{00000000-0005-0000-0000-0000824A0000}"/>
    <cellStyle name="Standard 4 2 2 2 3 2 7 2 3" xfId="45205" xr:uid="{00000000-0005-0000-0000-0000834A0000}"/>
    <cellStyle name="Standard 4 2 2 2 3 2 7 2 4" xfId="33909" xr:uid="{00000000-0005-0000-0000-0000844A0000}"/>
    <cellStyle name="Standard 4 2 2 2 3 2 7 3" xfId="16965" xr:uid="{00000000-0005-0000-0000-0000854A0000}"/>
    <cellStyle name="Standard 4 2 2 2 3 2 7 3 2" xfId="50853" xr:uid="{00000000-0005-0000-0000-0000864A0000}"/>
    <cellStyle name="Standard 4 2 2 2 3 2 7 4" xfId="39557" xr:uid="{00000000-0005-0000-0000-0000874A0000}"/>
    <cellStyle name="Standard 4 2 2 2 3 2 7 5" xfId="28261" xr:uid="{00000000-0005-0000-0000-0000884A0000}"/>
    <cellStyle name="Standard 4 2 2 2 3 2 8" xfId="8493" xr:uid="{00000000-0005-0000-0000-0000894A0000}"/>
    <cellStyle name="Standard 4 2 2 2 3 2 8 2" xfId="19789" xr:uid="{00000000-0005-0000-0000-00008A4A0000}"/>
    <cellStyle name="Standard 4 2 2 2 3 2 8 2 2" xfId="53677" xr:uid="{00000000-0005-0000-0000-00008B4A0000}"/>
    <cellStyle name="Standard 4 2 2 2 3 2 8 3" xfId="42381" xr:uid="{00000000-0005-0000-0000-00008C4A0000}"/>
    <cellStyle name="Standard 4 2 2 2 3 2 8 4" xfId="31085" xr:uid="{00000000-0005-0000-0000-00008D4A0000}"/>
    <cellStyle name="Standard 4 2 2 2 3 2 9" xfId="14141" xr:uid="{00000000-0005-0000-0000-00008E4A0000}"/>
    <cellStyle name="Standard 4 2 2 2 3 2 9 2" xfId="48029" xr:uid="{00000000-0005-0000-0000-00008F4A0000}"/>
    <cellStyle name="Standard 4 2 2 2 3 3" xfId="2652" xr:uid="{00000000-0005-0000-0000-0000904A0000}"/>
    <cellStyle name="Standard 4 2 2 2 3 3 2" xfId="3154" xr:uid="{00000000-0005-0000-0000-0000914A0000}"/>
    <cellStyle name="Standard 4 2 2 2 3 3 2 2" xfId="5150" xr:uid="{00000000-0005-0000-0000-0000924A0000}"/>
    <cellStyle name="Standard 4 2 2 2 3 3 2 2 2" xfId="7976" xr:uid="{00000000-0005-0000-0000-0000934A0000}"/>
    <cellStyle name="Standard 4 2 2 2 3 3 2 2 2 2" xfId="13625" xr:uid="{00000000-0005-0000-0000-0000944A0000}"/>
    <cellStyle name="Standard 4 2 2 2 3 3 2 2 2 2 2" xfId="24921" xr:uid="{00000000-0005-0000-0000-0000954A0000}"/>
    <cellStyle name="Standard 4 2 2 2 3 3 2 2 2 2 2 2" xfId="58809" xr:uid="{00000000-0005-0000-0000-0000964A0000}"/>
    <cellStyle name="Standard 4 2 2 2 3 3 2 2 2 2 3" xfId="47513" xr:uid="{00000000-0005-0000-0000-0000974A0000}"/>
    <cellStyle name="Standard 4 2 2 2 3 3 2 2 2 2 4" xfId="36217" xr:uid="{00000000-0005-0000-0000-0000984A0000}"/>
    <cellStyle name="Standard 4 2 2 2 3 3 2 2 2 3" xfId="19273" xr:uid="{00000000-0005-0000-0000-0000994A0000}"/>
    <cellStyle name="Standard 4 2 2 2 3 3 2 2 2 3 2" xfId="53161" xr:uid="{00000000-0005-0000-0000-00009A4A0000}"/>
    <cellStyle name="Standard 4 2 2 2 3 3 2 2 2 4" xfId="41865" xr:uid="{00000000-0005-0000-0000-00009B4A0000}"/>
    <cellStyle name="Standard 4 2 2 2 3 3 2 2 2 5" xfId="30569" xr:uid="{00000000-0005-0000-0000-00009C4A0000}"/>
    <cellStyle name="Standard 4 2 2 2 3 3 2 2 3" xfId="10801" xr:uid="{00000000-0005-0000-0000-00009D4A0000}"/>
    <cellStyle name="Standard 4 2 2 2 3 3 2 2 3 2" xfId="22097" xr:uid="{00000000-0005-0000-0000-00009E4A0000}"/>
    <cellStyle name="Standard 4 2 2 2 3 3 2 2 3 2 2" xfId="55985" xr:uid="{00000000-0005-0000-0000-00009F4A0000}"/>
    <cellStyle name="Standard 4 2 2 2 3 3 2 2 3 3" xfId="44689" xr:uid="{00000000-0005-0000-0000-0000A04A0000}"/>
    <cellStyle name="Standard 4 2 2 2 3 3 2 2 3 4" xfId="33393" xr:uid="{00000000-0005-0000-0000-0000A14A0000}"/>
    <cellStyle name="Standard 4 2 2 2 3 3 2 2 4" xfId="16449" xr:uid="{00000000-0005-0000-0000-0000A24A0000}"/>
    <cellStyle name="Standard 4 2 2 2 3 3 2 2 4 2" xfId="50337" xr:uid="{00000000-0005-0000-0000-0000A34A0000}"/>
    <cellStyle name="Standard 4 2 2 2 3 3 2 2 5" xfId="39041" xr:uid="{00000000-0005-0000-0000-0000A44A0000}"/>
    <cellStyle name="Standard 4 2 2 2 3 3 2 2 6" xfId="27745" xr:uid="{00000000-0005-0000-0000-0000A54A0000}"/>
    <cellStyle name="Standard 4 2 2 2 3 3 2 3" xfId="6282" xr:uid="{00000000-0005-0000-0000-0000A64A0000}"/>
    <cellStyle name="Standard 4 2 2 2 3 3 2 3 2" xfId="11932" xr:uid="{00000000-0005-0000-0000-0000A74A0000}"/>
    <cellStyle name="Standard 4 2 2 2 3 3 2 3 2 2" xfId="23228" xr:uid="{00000000-0005-0000-0000-0000A84A0000}"/>
    <cellStyle name="Standard 4 2 2 2 3 3 2 3 2 2 2" xfId="57116" xr:uid="{00000000-0005-0000-0000-0000A94A0000}"/>
    <cellStyle name="Standard 4 2 2 2 3 3 2 3 2 3" xfId="45820" xr:uid="{00000000-0005-0000-0000-0000AA4A0000}"/>
    <cellStyle name="Standard 4 2 2 2 3 3 2 3 2 4" xfId="34524" xr:uid="{00000000-0005-0000-0000-0000AB4A0000}"/>
    <cellStyle name="Standard 4 2 2 2 3 3 2 3 3" xfId="17580" xr:uid="{00000000-0005-0000-0000-0000AC4A0000}"/>
    <cellStyle name="Standard 4 2 2 2 3 3 2 3 3 2" xfId="51468" xr:uid="{00000000-0005-0000-0000-0000AD4A0000}"/>
    <cellStyle name="Standard 4 2 2 2 3 3 2 3 4" xfId="40172" xr:uid="{00000000-0005-0000-0000-0000AE4A0000}"/>
    <cellStyle name="Standard 4 2 2 2 3 3 2 3 5" xfId="28876" xr:uid="{00000000-0005-0000-0000-0000AF4A0000}"/>
    <cellStyle name="Standard 4 2 2 2 3 3 2 4" xfId="9108" xr:uid="{00000000-0005-0000-0000-0000B04A0000}"/>
    <cellStyle name="Standard 4 2 2 2 3 3 2 4 2" xfId="20404" xr:uid="{00000000-0005-0000-0000-0000B14A0000}"/>
    <cellStyle name="Standard 4 2 2 2 3 3 2 4 2 2" xfId="54292" xr:uid="{00000000-0005-0000-0000-0000B24A0000}"/>
    <cellStyle name="Standard 4 2 2 2 3 3 2 4 3" xfId="42996" xr:uid="{00000000-0005-0000-0000-0000B34A0000}"/>
    <cellStyle name="Standard 4 2 2 2 3 3 2 4 4" xfId="31700" xr:uid="{00000000-0005-0000-0000-0000B44A0000}"/>
    <cellStyle name="Standard 4 2 2 2 3 3 2 5" xfId="14756" xr:uid="{00000000-0005-0000-0000-0000B54A0000}"/>
    <cellStyle name="Standard 4 2 2 2 3 3 2 5 2" xfId="48644" xr:uid="{00000000-0005-0000-0000-0000B64A0000}"/>
    <cellStyle name="Standard 4 2 2 2 3 3 2 6" xfId="37348" xr:uid="{00000000-0005-0000-0000-0000B74A0000}"/>
    <cellStyle name="Standard 4 2 2 2 3 3 2 7" xfId="26052" xr:uid="{00000000-0005-0000-0000-0000B84A0000}"/>
    <cellStyle name="Standard 4 2 2 2 3 3 3" xfId="4370" xr:uid="{00000000-0005-0000-0000-0000B94A0000}"/>
    <cellStyle name="Standard 4 2 2 2 3 3 3 2" xfId="7242" xr:uid="{00000000-0005-0000-0000-0000BA4A0000}"/>
    <cellStyle name="Standard 4 2 2 2 3 3 3 2 2" xfId="12891" xr:uid="{00000000-0005-0000-0000-0000BB4A0000}"/>
    <cellStyle name="Standard 4 2 2 2 3 3 3 2 2 2" xfId="24187" xr:uid="{00000000-0005-0000-0000-0000BC4A0000}"/>
    <cellStyle name="Standard 4 2 2 2 3 3 3 2 2 2 2" xfId="58075" xr:uid="{00000000-0005-0000-0000-0000BD4A0000}"/>
    <cellStyle name="Standard 4 2 2 2 3 3 3 2 2 3" xfId="46779" xr:uid="{00000000-0005-0000-0000-0000BE4A0000}"/>
    <cellStyle name="Standard 4 2 2 2 3 3 3 2 2 4" xfId="35483" xr:uid="{00000000-0005-0000-0000-0000BF4A0000}"/>
    <cellStyle name="Standard 4 2 2 2 3 3 3 2 3" xfId="18539" xr:uid="{00000000-0005-0000-0000-0000C04A0000}"/>
    <cellStyle name="Standard 4 2 2 2 3 3 3 2 3 2" xfId="52427" xr:uid="{00000000-0005-0000-0000-0000C14A0000}"/>
    <cellStyle name="Standard 4 2 2 2 3 3 3 2 4" xfId="41131" xr:uid="{00000000-0005-0000-0000-0000C24A0000}"/>
    <cellStyle name="Standard 4 2 2 2 3 3 3 2 5" xfId="29835" xr:uid="{00000000-0005-0000-0000-0000C34A0000}"/>
    <cellStyle name="Standard 4 2 2 2 3 3 3 3" xfId="10067" xr:uid="{00000000-0005-0000-0000-0000C44A0000}"/>
    <cellStyle name="Standard 4 2 2 2 3 3 3 3 2" xfId="21363" xr:uid="{00000000-0005-0000-0000-0000C54A0000}"/>
    <cellStyle name="Standard 4 2 2 2 3 3 3 3 2 2" xfId="55251" xr:uid="{00000000-0005-0000-0000-0000C64A0000}"/>
    <cellStyle name="Standard 4 2 2 2 3 3 3 3 3" xfId="43955" xr:uid="{00000000-0005-0000-0000-0000C74A0000}"/>
    <cellStyle name="Standard 4 2 2 2 3 3 3 3 4" xfId="32659" xr:uid="{00000000-0005-0000-0000-0000C84A0000}"/>
    <cellStyle name="Standard 4 2 2 2 3 3 3 4" xfId="15715" xr:uid="{00000000-0005-0000-0000-0000C94A0000}"/>
    <cellStyle name="Standard 4 2 2 2 3 3 3 4 2" xfId="49603" xr:uid="{00000000-0005-0000-0000-0000CA4A0000}"/>
    <cellStyle name="Standard 4 2 2 2 3 3 3 5" xfId="38307" xr:uid="{00000000-0005-0000-0000-0000CB4A0000}"/>
    <cellStyle name="Standard 4 2 2 2 3 3 3 6" xfId="27011" xr:uid="{00000000-0005-0000-0000-0000CC4A0000}"/>
    <cellStyle name="Standard 4 2 2 2 3 3 4" xfId="5782" xr:uid="{00000000-0005-0000-0000-0000CD4A0000}"/>
    <cellStyle name="Standard 4 2 2 2 3 3 4 2" xfId="11432" xr:uid="{00000000-0005-0000-0000-0000CE4A0000}"/>
    <cellStyle name="Standard 4 2 2 2 3 3 4 2 2" xfId="22728" xr:uid="{00000000-0005-0000-0000-0000CF4A0000}"/>
    <cellStyle name="Standard 4 2 2 2 3 3 4 2 2 2" xfId="56616" xr:uid="{00000000-0005-0000-0000-0000D04A0000}"/>
    <cellStyle name="Standard 4 2 2 2 3 3 4 2 3" xfId="45320" xr:uid="{00000000-0005-0000-0000-0000D14A0000}"/>
    <cellStyle name="Standard 4 2 2 2 3 3 4 2 4" xfId="34024" xr:uid="{00000000-0005-0000-0000-0000D24A0000}"/>
    <cellStyle name="Standard 4 2 2 2 3 3 4 3" xfId="17080" xr:uid="{00000000-0005-0000-0000-0000D34A0000}"/>
    <cellStyle name="Standard 4 2 2 2 3 3 4 3 2" xfId="50968" xr:uid="{00000000-0005-0000-0000-0000D44A0000}"/>
    <cellStyle name="Standard 4 2 2 2 3 3 4 4" xfId="39672" xr:uid="{00000000-0005-0000-0000-0000D54A0000}"/>
    <cellStyle name="Standard 4 2 2 2 3 3 4 5" xfId="28376" xr:uid="{00000000-0005-0000-0000-0000D64A0000}"/>
    <cellStyle name="Standard 4 2 2 2 3 3 5" xfId="8608" xr:uid="{00000000-0005-0000-0000-0000D74A0000}"/>
    <cellStyle name="Standard 4 2 2 2 3 3 5 2" xfId="19904" xr:uid="{00000000-0005-0000-0000-0000D84A0000}"/>
    <cellStyle name="Standard 4 2 2 2 3 3 5 2 2" xfId="53792" xr:uid="{00000000-0005-0000-0000-0000D94A0000}"/>
    <cellStyle name="Standard 4 2 2 2 3 3 5 3" xfId="42496" xr:uid="{00000000-0005-0000-0000-0000DA4A0000}"/>
    <cellStyle name="Standard 4 2 2 2 3 3 5 4" xfId="31200" xr:uid="{00000000-0005-0000-0000-0000DB4A0000}"/>
    <cellStyle name="Standard 4 2 2 2 3 3 6" xfId="14256" xr:uid="{00000000-0005-0000-0000-0000DC4A0000}"/>
    <cellStyle name="Standard 4 2 2 2 3 3 6 2" xfId="48144" xr:uid="{00000000-0005-0000-0000-0000DD4A0000}"/>
    <cellStyle name="Standard 4 2 2 2 3 3 7" xfId="36848" xr:uid="{00000000-0005-0000-0000-0000DE4A0000}"/>
    <cellStyle name="Standard 4 2 2 2 3 3 8" xfId="25552" xr:uid="{00000000-0005-0000-0000-0000DF4A0000}"/>
    <cellStyle name="Standard 4 2 2 2 3 4" xfId="2906" xr:uid="{00000000-0005-0000-0000-0000E04A0000}"/>
    <cellStyle name="Standard 4 2 2 2 3 4 2" xfId="5147" xr:uid="{00000000-0005-0000-0000-0000E14A0000}"/>
    <cellStyle name="Standard 4 2 2 2 3 4 2 2" xfId="7973" xr:uid="{00000000-0005-0000-0000-0000E24A0000}"/>
    <cellStyle name="Standard 4 2 2 2 3 4 2 2 2" xfId="13622" xr:uid="{00000000-0005-0000-0000-0000E34A0000}"/>
    <cellStyle name="Standard 4 2 2 2 3 4 2 2 2 2" xfId="24918" xr:uid="{00000000-0005-0000-0000-0000E44A0000}"/>
    <cellStyle name="Standard 4 2 2 2 3 4 2 2 2 2 2" xfId="58806" xr:uid="{00000000-0005-0000-0000-0000E54A0000}"/>
    <cellStyle name="Standard 4 2 2 2 3 4 2 2 2 3" xfId="47510" xr:uid="{00000000-0005-0000-0000-0000E64A0000}"/>
    <cellStyle name="Standard 4 2 2 2 3 4 2 2 2 4" xfId="36214" xr:uid="{00000000-0005-0000-0000-0000E74A0000}"/>
    <cellStyle name="Standard 4 2 2 2 3 4 2 2 3" xfId="19270" xr:uid="{00000000-0005-0000-0000-0000E84A0000}"/>
    <cellStyle name="Standard 4 2 2 2 3 4 2 2 3 2" xfId="53158" xr:uid="{00000000-0005-0000-0000-0000E94A0000}"/>
    <cellStyle name="Standard 4 2 2 2 3 4 2 2 4" xfId="41862" xr:uid="{00000000-0005-0000-0000-0000EA4A0000}"/>
    <cellStyle name="Standard 4 2 2 2 3 4 2 2 5" xfId="30566" xr:uid="{00000000-0005-0000-0000-0000EB4A0000}"/>
    <cellStyle name="Standard 4 2 2 2 3 4 2 3" xfId="10798" xr:uid="{00000000-0005-0000-0000-0000EC4A0000}"/>
    <cellStyle name="Standard 4 2 2 2 3 4 2 3 2" xfId="22094" xr:uid="{00000000-0005-0000-0000-0000ED4A0000}"/>
    <cellStyle name="Standard 4 2 2 2 3 4 2 3 2 2" xfId="55982" xr:uid="{00000000-0005-0000-0000-0000EE4A0000}"/>
    <cellStyle name="Standard 4 2 2 2 3 4 2 3 3" xfId="44686" xr:uid="{00000000-0005-0000-0000-0000EF4A0000}"/>
    <cellStyle name="Standard 4 2 2 2 3 4 2 3 4" xfId="33390" xr:uid="{00000000-0005-0000-0000-0000F04A0000}"/>
    <cellStyle name="Standard 4 2 2 2 3 4 2 4" xfId="16446" xr:uid="{00000000-0005-0000-0000-0000F14A0000}"/>
    <cellStyle name="Standard 4 2 2 2 3 4 2 4 2" xfId="50334" xr:uid="{00000000-0005-0000-0000-0000F24A0000}"/>
    <cellStyle name="Standard 4 2 2 2 3 4 2 5" xfId="39038" xr:uid="{00000000-0005-0000-0000-0000F34A0000}"/>
    <cellStyle name="Standard 4 2 2 2 3 4 2 6" xfId="27742" xr:uid="{00000000-0005-0000-0000-0000F44A0000}"/>
    <cellStyle name="Standard 4 2 2 2 3 4 3" xfId="4367" xr:uid="{00000000-0005-0000-0000-0000F54A0000}"/>
    <cellStyle name="Standard 4 2 2 2 3 4 3 2" xfId="7239" xr:uid="{00000000-0005-0000-0000-0000F64A0000}"/>
    <cellStyle name="Standard 4 2 2 2 3 4 3 2 2" xfId="12888" xr:uid="{00000000-0005-0000-0000-0000F74A0000}"/>
    <cellStyle name="Standard 4 2 2 2 3 4 3 2 2 2" xfId="24184" xr:uid="{00000000-0005-0000-0000-0000F84A0000}"/>
    <cellStyle name="Standard 4 2 2 2 3 4 3 2 2 2 2" xfId="58072" xr:uid="{00000000-0005-0000-0000-0000F94A0000}"/>
    <cellStyle name="Standard 4 2 2 2 3 4 3 2 2 3" xfId="46776" xr:uid="{00000000-0005-0000-0000-0000FA4A0000}"/>
    <cellStyle name="Standard 4 2 2 2 3 4 3 2 2 4" xfId="35480" xr:uid="{00000000-0005-0000-0000-0000FB4A0000}"/>
    <cellStyle name="Standard 4 2 2 2 3 4 3 2 3" xfId="18536" xr:uid="{00000000-0005-0000-0000-0000FC4A0000}"/>
    <cellStyle name="Standard 4 2 2 2 3 4 3 2 3 2" xfId="52424" xr:uid="{00000000-0005-0000-0000-0000FD4A0000}"/>
    <cellStyle name="Standard 4 2 2 2 3 4 3 2 4" xfId="41128" xr:uid="{00000000-0005-0000-0000-0000FE4A0000}"/>
    <cellStyle name="Standard 4 2 2 2 3 4 3 2 5" xfId="29832" xr:uid="{00000000-0005-0000-0000-0000FF4A0000}"/>
    <cellStyle name="Standard 4 2 2 2 3 4 3 3" xfId="10064" xr:uid="{00000000-0005-0000-0000-0000004B0000}"/>
    <cellStyle name="Standard 4 2 2 2 3 4 3 3 2" xfId="21360" xr:uid="{00000000-0005-0000-0000-0000014B0000}"/>
    <cellStyle name="Standard 4 2 2 2 3 4 3 3 2 2" xfId="55248" xr:uid="{00000000-0005-0000-0000-0000024B0000}"/>
    <cellStyle name="Standard 4 2 2 2 3 4 3 3 3" xfId="43952" xr:uid="{00000000-0005-0000-0000-0000034B0000}"/>
    <cellStyle name="Standard 4 2 2 2 3 4 3 3 4" xfId="32656" xr:uid="{00000000-0005-0000-0000-0000044B0000}"/>
    <cellStyle name="Standard 4 2 2 2 3 4 3 4" xfId="15712" xr:uid="{00000000-0005-0000-0000-0000054B0000}"/>
    <cellStyle name="Standard 4 2 2 2 3 4 3 4 2" xfId="49600" xr:uid="{00000000-0005-0000-0000-0000064B0000}"/>
    <cellStyle name="Standard 4 2 2 2 3 4 3 5" xfId="38304" xr:uid="{00000000-0005-0000-0000-0000074B0000}"/>
    <cellStyle name="Standard 4 2 2 2 3 4 3 6" xfId="27008" xr:uid="{00000000-0005-0000-0000-0000084B0000}"/>
    <cellStyle name="Standard 4 2 2 2 3 4 4" xfId="6034" xr:uid="{00000000-0005-0000-0000-0000094B0000}"/>
    <cellStyle name="Standard 4 2 2 2 3 4 4 2" xfId="11684" xr:uid="{00000000-0005-0000-0000-00000A4B0000}"/>
    <cellStyle name="Standard 4 2 2 2 3 4 4 2 2" xfId="22980" xr:uid="{00000000-0005-0000-0000-00000B4B0000}"/>
    <cellStyle name="Standard 4 2 2 2 3 4 4 2 2 2" xfId="56868" xr:uid="{00000000-0005-0000-0000-00000C4B0000}"/>
    <cellStyle name="Standard 4 2 2 2 3 4 4 2 3" xfId="45572" xr:uid="{00000000-0005-0000-0000-00000D4B0000}"/>
    <cellStyle name="Standard 4 2 2 2 3 4 4 2 4" xfId="34276" xr:uid="{00000000-0005-0000-0000-00000E4B0000}"/>
    <cellStyle name="Standard 4 2 2 2 3 4 4 3" xfId="17332" xr:uid="{00000000-0005-0000-0000-00000F4B0000}"/>
    <cellStyle name="Standard 4 2 2 2 3 4 4 3 2" xfId="51220" xr:uid="{00000000-0005-0000-0000-0000104B0000}"/>
    <cellStyle name="Standard 4 2 2 2 3 4 4 4" xfId="39924" xr:uid="{00000000-0005-0000-0000-0000114B0000}"/>
    <cellStyle name="Standard 4 2 2 2 3 4 4 5" xfId="28628" xr:uid="{00000000-0005-0000-0000-0000124B0000}"/>
    <cellStyle name="Standard 4 2 2 2 3 4 5" xfId="8860" xr:uid="{00000000-0005-0000-0000-0000134B0000}"/>
    <cellStyle name="Standard 4 2 2 2 3 4 5 2" xfId="20156" xr:uid="{00000000-0005-0000-0000-0000144B0000}"/>
    <cellStyle name="Standard 4 2 2 2 3 4 5 2 2" xfId="54044" xr:uid="{00000000-0005-0000-0000-0000154B0000}"/>
    <cellStyle name="Standard 4 2 2 2 3 4 5 3" xfId="42748" xr:uid="{00000000-0005-0000-0000-0000164B0000}"/>
    <cellStyle name="Standard 4 2 2 2 3 4 5 4" xfId="31452" xr:uid="{00000000-0005-0000-0000-0000174B0000}"/>
    <cellStyle name="Standard 4 2 2 2 3 4 6" xfId="14508" xr:uid="{00000000-0005-0000-0000-0000184B0000}"/>
    <cellStyle name="Standard 4 2 2 2 3 4 6 2" xfId="48396" xr:uid="{00000000-0005-0000-0000-0000194B0000}"/>
    <cellStyle name="Standard 4 2 2 2 3 4 7" xfId="37100" xr:uid="{00000000-0005-0000-0000-00001A4B0000}"/>
    <cellStyle name="Standard 4 2 2 2 3 4 8" xfId="25804" xr:uid="{00000000-0005-0000-0000-00001B4B0000}"/>
    <cellStyle name="Standard 4 2 2 2 3 5" xfId="3788" xr:uid="{00000000-0005-0000-0000-00001C4B0000}"/>
    <cellStyle name="Standard 4 2 2 2 3 5 2" xfId="6899" xr:uid="{00000000-0005-0000-0000-00001D4B0000}"/>
    <cellStyle name="Standard 4 2 2 2 3 5 2 2" xfId="12548" xr:uid="{00000000-0005-0000-0000-00001E4B0000}"/>
    <cellStyle name="Standard 4 2 2 2 3 5 2 2 2" xfId="23844" xr:uid="{00000000-0005-0000-0000-00001F4B0000}"/>
    <cellStyle name="Standard 4 2 2 2 3 5 2 2 2 2" xfId="57732" xr:uid="{00000000-0005-0000-0000-0000204B0000}"/>
    <cellStyle name="Standard 4 2 2 2 3 5 2 2 3" xfId="46436" xr:uid="{00000000-0005-0000-0000-0000214B0000}"/>
    <cellStyle name="Standard 4 2 2 2 3 5 2 2 4" xfId="35140" xr:uid="{00000000-0005-0000-0000-0000224B0000}"/>
    <cellStyle name="Standard 4 2 2 2 3 5 2 3" xfId="18196" xr:uid="{00000000-0005-0000-0000-0000234B0000}"/>
    <cellStyle name="Standard 4 2 2 2 3 5 2 3 2" xfId="52084" xr:uid="{00000000-0005-0000-0000-0000244B0000}"/>
    <cellStyle name="Standard 4 2 2 2 3 5 2 4" xfId="40788" xr:uid="{00000000-0005-0000-0000-0000254B0000}"/>
    <cellStyle name="Standard 4 2 2 2 3 5 2 5" xfId="29492" xr:uid="{00000000-0005-0000-0000-0000264B0000}"/>
    <cellStyle name="Standard 4 2 2 2 3 5 3" xfId="9724" xr:uid="{00000000-0005-0000-0000-0000274B0000}"/>
    <cellStyle name="Standard 4 2 2 2 3 5 3 2" xfId="21020" xr:uid="{00000000-0005-0000-0000-0000284B0000}"/>
    <cellStyle name="Standard 4 2 2 2 3 5 3 2 2" xfId="54908" xr:uid="{00000000-0005-0000-0000-0000294B0000}"/>
    <cellStyle name="Standard 4 2 2 2 3 5 3 3" xfId="43612" xr:uid="{00000000-0005-0000-0000-00002A4B0000}"/>
    <cellStyle name="Standard 4 2 2 2 3 5 3 4" xfId="32316" xr:uid="{00000000-0005-0000-0000-00002B4B0000}"/>
    <cellStyle name="Standard 4 2 2 2 3 5 4" xfId="15372" xr:uid="{00000000-0005-0000-0000-00002C4B0000}"/>
    <cellStyle name="Standard 4 2 2 2 3 5 4 2" xfId="49260" xr:uid="{00000000-0005-0000-0000-00002D4B0000}"/>
    <cellStyle name="Standard 4 2 2 2 3 5 5" xfId="37964" xr:uid="{00000000-0005-0000-0000-00002E4B0000}"/>
    <cellStyle name="Standard 4 2 2 2 3 5 6" xfId="26668" xr:uid="{00000000-0005-0000-0000-00002F4B0000}"/>
    <cellStyle name="Standard 4 2 2 2 3 6" xfId="4846" xr:uid="{00000000-0005-0000-0000-0000304B0000}"/>
    <cellStyle name="Standard 4 2 2 2 3 6 2" xfId="7672" xr:uid="{00000000-0005-0000-0000-0000314B0000}"/>
    <cellStyle name="Standard 4 2 2 2 3 6 2 2" xfId="13321" xr:uid="{00000000-0005-0000-0000-0000324B0000}"/>
    <cellStyle name="Standard 4 2 2 2 3 6 2 2 2" xfId="24617" xr:uid="{00000000-0005-0000-0000-0000334B0000}"/>
    <cellStyle name="Standard 4 2 2 2 3 6 2 2 2 2" xfId="58505" xr:uid="{00000000-0005-0000-0000-0000344B0000}"/>
    <cellStyle name="Standard 4 2 2 2 3 6 2 2 3" xfId="47209" xr:uid="{00000000-0005-0000-0000-0000354B0000}"/>
    <cellStyle name="Standard 4 2 2 2 3 6 2 2 4" xfId="35913" xr:uid="{00000000-0005-0000-0000-0000364B0000}"/>
    <cellStyle name="Standard 4 2 2 2 3 6 2 3" xfId="18969" xr:uid="{00000000-0005-0000-0000-0000374B0000}"/>
    <cellStyle name="Standard 4 2 2 2 3 6 2 3 2" xfId="52857" xr:uid="{00000000-0005-0000-0000-0000384B0000}"/>
    <cellStyle name="Standard 4 2 2 2 3 6 2 4" xfId="41561" xr:uid="{00000000-0005-0000-0000-0000394B0000}"/>
    <cellStyle name="Standard 4 2 2 2 3 6 2 5" xfId="30265" xr:uid="{00000000-0005-0000-0000-00003A4B0000}"/>
    <cellStyle name="Standard 4 2 2 2 3 6 3" xfId="10497" xr:uid="{00000000-0005-0000-0000-00003B4B0000}"/>
    <cellStyle name="Standard 4 2 2 2 3 6 3 2" xfId="21793" xr:uid="{00000000-0005-0000-0000-00003C4B0000}"/>
    <cellStyle name="Standard 4 2 2 2 3 6 3 2 2" xfId="55681" xr:uid="{00000000-0005-0000-0000-00003D4B0000}"/>
    <cellStyle name="Standard 4 2 2 2 3 6 3 3" xfId="44385" xr:uid="{00000000-0005-0000-0000-00003E4B0000}"/>
    <cellStyle name="Standard 4 2 2 2 3 6 3 4" xfId="33089" xr:uid="{00000000-0005-0000-0000-00003F4B0000}"/>
    <cellStyle name="Standard 4 2 2 2 3 6 4" xfId="16145" xr:uid="{00000000-0005-0000-0000-0000404B0000}"/>
    <cellStyle name="Standard 4 2 2 2 3 6 4 2" xfId="50033" xr:uid="{00000000-0005-0000-0000-0000414B0000}"/>
    <cellStyle name="Standard 4 2 2 2 3 6 5" xfId="38737" xr:uid="{00000000-0005-0000-0000-0000424B0000}"/>
    <cellStyle name="Standard 4 2 2 2 3 6 6" xfId="27441" xr:uid="{00000000-0005-0000-0000-0000434B0000}"/>
    <cellStyle name="Standard 4 2 2 2 3 7" xfId="3492" xr:uid="{00000000-0005-0000-0000-0000444B0000}"/>
    <cellStyle name="Standard 4 2 2 2 3 7 2" xfId="6606" xr:uid="{00000000-0005-0000-0000-0000454B0000}"/>
    <cellStyle name="Standard 4 2 2 2 3 7 2 2" xfId="12255" xr:uid="{00000000-0005-0000-0000-0000464B0000}"/>
    <cellStyle name="Standard 4 2 2 2 3 7 2 2 2" xfId="23551" xr:uid="{00000000-0005-0000-0000-0000474B0000}"/>
    <cellStyle name="Standard 4 2 2 2 3 7 2 2 2 2" xfId="57439" xr:uid="{00000000-0005-0000-0000-0000484B0000}"/>
    <cellStyle name="Standard 4 2 2 2 3 7 2 2 3" xfId="46143" xr:uid="{00000000-0005-0000-0000-0000494B0000}"/>
    <cellStyle name="Standard 4 2 2 2 3 7 2 2 4" xfId="34847" xr:uid="{00000000-0005-0000-0000-00004A4B0000}"/>
    <cellStyle name="Standard 4 2 2 2 3 7 2 3" xfId="17903" xr:uid="{00000000-0005-0000-0000-00004B4B0000}"/>
    <cellStyle name="Standard 4 2 2 2 3 7 2 3 2" xfId="51791" xr:uid="{00000000-0005-0000-0000-00004C4B0000}"/>
    <cellStyle name="Standard 4 2 2 2 3 7 2 4" xfId="40495" xr:uid="{00000000-0005-0000-0000-00004D4B0000}"/>
    <cellStyle name="Standard 4 2 2 2 3 7 2 5" xfId="29199" xr:uid="{00000000-0005-0000-0000-00004E4B0000}"/>
    <cellStyle name="Standard 4 2 2 2 3 7 3" xfId="9431" xr:uid="{00000000-0005-0000-0000-00004F4B0000}"/>
    <cellStyle name="Standard 4 2 2 2 3 7 3 2" xfId="20727" xr:uid="{00000000-0005-0000-0000-0000504B0000}"/>
    <cellStyle name="Standard 4 2 2 2 3 7 3 2 2" xfId="54615" xr:uid="{00000000-0005-0000-0000-0000514B0000}"/>
    <cellStyle name="Standard 4 2 2 2 3 7 3 3" xfId="43319" xr:uid="{00000000-0005-0000-0000-0000524B0000}"/>
    <cellStyle name="Standard 4 2 2 2 3 7 3 4" xfId="32023" xr:uid="{00000000-0005-0000-0000-0000534B0000}"/>
    <cellStyle name="Standard 4 2 2 2 3 7 4" xfId="15079" xr:uid="{00000000-0005-0000-0000-0000544B0000}"/>
    <cellStyle name="Standard 4 2 2 2 3 7 4 2" xfId="48967" xr:uid="{00000000-0005-0000-0000-0000554B0000}"/>
    <cellStyle name="Standard 4 2 2 2 3 7 5" xfId="37671" xr:uid="{00000000-0005-0000-0000-0000564B0000}"/>
    <cellStyle name="Standard 4 2 2 2 3 7 6" xfId="26375" xr:uid="{00000000-0005-0000-0000-0000574B0000}"/>
    <cellStyle name="Standard 4 2 2 2 3 8" xfId="5534" xr:uid="{00000000-0005-0000-0000-0000584B0000}"/>
    <cellStyle name="Standard 4 2 2 2 3 8 2" xfId="11184" xr:uid="{00000000-0005-0000-0000-0000594B0000}"/>
    <cellStyle name="Standard 4 2 2 2 3 8 2 2" xfId="22480" xr:uid="{00000000-0005-0000-0000-00005A4B0000}"/>
    <cellStyle name="Standard 4 2 2 2 3 8 2 2 2" xfId="56368" xr:uid="{00000000-0005-0000-0000-00005B4B0000}"/>
    <cellStyle name="Standard 4 2 2 2 3 8 2 3" xfId="45072" xr:uid="{00000000-0005-0000-0000-00005C4B0000}"/>
    <cellStyle name="Standard 4 2 2 2 3 8 2 4" xfId="33776" xr:uid="{00000000-0005-0000-0000-00005D4B0000}"/>
    <cellStyle name="Standard 4 2 2 2 3 8 3" xfId="16832" xr:uid="{00000000-0005-0000-0000-00005E4B0000}"/>
    <cellStyle name="Standard 4 2 2 2 3 8 3 2" xfId="50720" xr:uid="{00000000-0005-0000-0000-00005F4B0000}"/>
    <cellStyle name="Standard 4 2 2 2 3 8 4" xfId="39424" xr:uid="{00000000-0005-0000-0000-0000604B0000}"/>
    <cellStyle name="Standard 4 2 2 2 3 8 5" xfId="28128" xr:uid="{00000000-0005-0000-0000-0000614B0000}"/>
    <cellStyle name="Standard 4 2 2 2 3 9" xfId="8360" xr:uid="{00000000-0005-0000-0000-0000624B0000}"/>
    <cellStyle name="Standard 4 2 2 2 3 9 2" xfId="19656" xr:uid="{00000000-0005-0000-0000-0000634B0000}"/>
    <cellStyle name="Standard 4 2 2 2 3 9 2 2" xfId="53544" xr:uid="{00000000-0005-0000-0000-0000644B0000}"/>
    <cellStyle name="Standard 4 2 2 2 3 9 3" xfId="42248" xr:uid="{00000000-0005-0000-0000-0000654B0000}"/>
    <cellStyle name="Standard 4 2 2 2 3 9 4" xfId="30952" xr:uid="{00000000-0005-0000-0000-0000664B0000}"/>
    <cellStyle name="Standard 4 2 2 2 4" xfId="688" xr:uid="{00000000-0005-0000-0000-0000674B0000}"/>
    <cellStyle name="Standard 4 2 2 2 4 10" xfId="14053" xr:uid="{00000000-0005-0000-0000-0000684B0000}"/>
    <cellStyle name="Standard 4 2 2 2 4 10 2" xfId="47941" xr:uid="{00000000-0005-0000-0000-0000694B0000}"/>
    <cellStyle name="Standard 4 2 2 2 4 11" xfId="36645" xr:uid="{00000000-0005-0000-0000-00006A4B0000}"/>
    <cellStyle name="Standard 4 2 2 2 4 12" xfId="25349" xr:uid="{00000000-0005-0000-0000-00006B4B0000}"/>
    <cellStyle name="Standard 4 2 2 2 4 2" xfId="1924" xr:uid="{00000000-0005-0000-0000-00006C4B0000}"/>
    <cellStyle name="Standard 4 2 2 2 4 2 10" xfId="36778" xr:uid="{00000000-0005-0000-0000-00006D4B0000}"/>
    <cellStyle name="Standard 4 2 2 2 4 2 11" xfId="25482" xr:uid="{00000000-0005-0000-0000-00006E4B0000}"/>
    <cellStyle name="Standard 4 2 2 2 4 2 2" xfId="2828" xr:uid="{00000000-0005-0000-0000-00006F4B0000}"/>
    <cellStyle name="Standard 4 2 2 2 4 2 2 2" xfId="3330" xr:uid="{00000000-0005-0000-0000-0000704B0000}"/>
    <cellStyle name="Standard 4 2 2 2 4 2 2 2 2" xfId="5153" xr:uid="{00000000-0005-0000-0000-0000714B0000}"/>
    <cellStyle name="Standard 4 2 2 2 4 2 2 2 2 2" xfId="7979" xr:uid="{00000000-0005-0000-0000-0000724B0000}"/>
    <cellStyle name="Standard 4 2 2 2 4 2 2 2 2 2 2" xfId="13628" xr:uid="{00000000-0005-0000-0000-0000734B0000}"/>
    <cellStyle name="Standard 4 2 2 2 4 2 2 2 2 2 2 2" xfId="24924" xr:uid="{00000000-0005-0000-0000-0000744B0000}"/>
    <cellStyle name="Standard 4 2 2 2 4 2 2 2 2 2 2 2 2" xfId="58812" xr:uid="{00000000-0005-0000-0000-0000754B0000}"/>
    <cellStyle name="Standard 4 2 2 2 4 2 2 2 2 2 2 3" xfId="47516" xr:uid="{00000000-0005-0000-0000-0000764B0000}"/>
    <cellStyle name="Standard 4 2 2 2 4 2 2 2 2 2 2 4" xfId="36220" xr:uid="{00000000-0005-0000-0000-0000774B0000}"/>
    <cellStyle name="Standard 4 2 2 2 4 2 2 2 2 2 3" xfId="19276" xr:uid="{00000000-0005-0000-0000-0000784B0000}"/>
    <cellStyle name="Standard 4 2 2 2 4 2 2 2 2 2 3 2" xfId="53164" xr:uid="{00000000-0005-0000-0000-0000794B0000}"/>
    <cellStyle name="Standard 4 2 2 2 4 2 2 2 2 2 4" xfId="41868" xr:uid="{00000000-0005-0000-0000-00007A4B0000}"/>
    <cellStyle name="Standard 4 2 2 2 4 2 2 2 2 2 5" xfId="30572" xr:uid="{00000000-0005-0000-0000-00007B4B0000}"/>
    <cellStyle name="Standard 4 2 2 2 4 2 2 2 2 3" xfId="10804" xr:uid="{00000000-0005-0000-0000-00007C4B0000}"/>
    <cellStyle name="Standard 4 2 2 2 4 2 2 2 2 3 2" xfId="22100" xr:uid="{00000000-0005-0000-0000-00007D4B0000}"/>
    <cellStyle name="Standard 4 2 2 2 4 2 2 2 2 3 2 2" xfId="55988" xr:uid="{00000000-0005-0000-0000-00007E4B0000}"/>
    <cellStyle name="Standard 4 2 2 2 4 2 2 2 2 3 3" xfId="44692" xr:uid="{00000000-0005-0000-0000-00007F4B0000}"/>
    <cellStyle name="Standard 4 2 2 2 4 2 2 2 2 3 4" xfId="33396" xr:uid="{00000000-0005-0000-0000-0000804B0000}"/>
    <cellStyle name="Standard 4 2 2 2 4 2 2 2 2 4" xfId="16452" xr:uid="{00000000-0005-0000-0000-0000814B0000}"/>
    <cellStyle name="Standard 4 2 2 2 4 2 2 2 2 4 2" xfId="50340" xr:uid="{00000000-0005-0000-0000-0000824B0000}"/>
    <cellStyle name="Standard 4 2 2 2 4 2 2 2 2 5" xfId="39044" xr:uid="{00000000-0005-0000-0000-0000834B0000}"/>
    <cellStyle name="Standard 4 2 2 2 4 2 2 2 2 6" xfId="27748" xr:uid="{00000000-0005-0000-0000-0000844B0000}"/>
    <cellStyle name="Standard 4 2 2 2 4 2 2 2 3" xfId="6458" xr:uid="{00000000-0005-0000-0000-0000854B0000}"/>
    <cellStyle name="Standard 4 2 2 2 4 2 2 2 3 2" xfId="12108" xr:uid="{00000000-0005-0000-0000-0000864B0000}"/>
    <cellStyle name="Standard 4 2 2 2 4 2 2 2 3 2 2" xfId="23404" xr:uid="{00000000-0005-0000-0000-0000874B0000}"/>
    <cellStyle name="Standard 4 2 2 2 4 2 2 2 3 2 2 2" xfId="57292" xr:uid="{00000000-0005-0000-0000-0000884B0000}"/>
    <cellStyle name="Standard 4 2 2 2 4 2 2 2 3 2 3" xfId="45996" xr:uid="{00000000-0005-0000-0000-0000894B0000}"/>
    <cellStyle name="Standard 4 2 2 2 4 2 2 2 3 2 4" xfId="34700" xr:uid="{00000000-0005-0000-0000-00008A4B0000}"/>
    <cellStyle name="Standard 4 2 2 2 4 2 2 2 3 3" xfId="17756" xr:uid="{00000000-0005-0000-0000-00008B4B0000}"/>
    <cellStyle name="Standard 4 2 2 2 4 2 2 2 3 3 2" xfId="51644" xr:uid="{00000000-0005-0000-0000-00008C4B0000}"/>
    <cellStyle name="Standard 4 2 2 2 4 2 2 2 3 4" xfId="40348" xr:uid="{00000000-0005-0000-0000-00008D4B0000}"/>
    <cellStyle name="Standard 4 2 2 2 4 2 2 2 3 5" xfId="29052" xr:uid="{00000000-0005-0000-0000-00008E4B0000}"/>
    <cellStyle name="Standard 4 2 2 2 4 2 2 2 4" xfId="9284" xr:uid="{00000000-0005-0000-0000-00008F4B0000}"/>
    <cellStyle name="Standard 4 2 2 2 4 2 2 2 4 2" xfId="20580" xr:uid="{00000000-0005-0000-0000-0000904B0000}"/>
    <cellStyle name="Standard 4 2 2 2 4 2 2 2 4 2 2" xfId="54468" xr:uid="{00000000-0005-0000-0000-0000914B0000}"/>
    <cellStyle name="Standard 4 2 2 2 4 2 2 2 4 3" xfId="43172" xr:uid="{00000000-0005-0000-0000-0000924B0000}"/>
    <cellStyle name="Standard 4 2 2 2 4 2 2 2 4 4" xfId="31876" xr:uid="{00000000-0005-0000-0000-0000934B0000}"/>
    <cellStyle name="Standard 4 2 2 2 4 2 2 2 5" xfId="14932" xr:uid="{00000000-0005-0000-0000-0000944B0000}"/>
    <cellStyle name="Standard 4 2 2 2 4 2 2 2 5 2" xfId="48820" xr:uid="{00000000-0005-0000-0000-0000954B0000}"/>
    <cellStyle name="Standard 4 2 2 2 4 2 2 2 6" xfId="37524" xr:uid="{00000000-0005-0000-0000-0000964B0000}"/>
    <cellStyle name="Standard 4 2 2 2 4 2 2 2 7" xfId="26228" xr:uid="{00000000-0005-0000-0000-0000974B0000}"/>
    <cellStyle name="Standard 4 2 2 2 4 2 2 3" xfId="4373" xr:uid="{00000000-0005-0000-0000-0000984B0000}"/>
    <cellStyle name="Standard 4 2 2 2 4 2 2 3 2" xfId="7245" xr:uid="{00000000-0005-0000-0000-0000994B0000}"/>
    <cellStyle name="Standard 4 2 2 2 4 2 2 3 2 2" xfId="12894" xr:uid="{00000000-0005-0000-0000-00009A4B0000}"/>
    <cellStyle name="Standard 4 2 2 2 4 2 2 3 2 2 2" xfId="24190" xr:uid="{00000000-0005-0000-0000-00009B4B0000}"/>
    <cellStyle name="Standard 4 2 2 2 4 2 2 3 2 2 2 2" xfId="58078" xr:uid="{00000000-0005-0000-0000-00009C4B0000}"/>
    <cellStyle name="Standard 4 2 2 2 4 2 2 3 2 2 3" xfId="46782" xr:uid="{00000000-0005-0000-0000-00009D4B0000}"/>
    <cellStyle name="Standard 4 2 2 2 4 2 2 3 2 2 4" xfId="35486" xr:uid="{00000000-0005-0000-0000-00009E4B0000}"/>
    <cellStyle name="Standard 4 2 2 2 4 2 2 3 2 3" xfId="18542" xr:uid="{00000000-0005-0000-0000-00009F4B0000}"/>
    <cellStyle name="Standard 4 2 2 2 4 2 2 3 2 3 2" xfId="52430" xr:uid="{00000000-0005-0000-0000-0000A04B0000}"/>
    <cellStyle name="Standard 4 2 2 2 4 2 2 3 2 4" xfId="41134" xr:uid="{00000000-0005-0000-0000-0000A14B0000}"/>
    <cellStyle name="Standard 4 2 2 2 4 2 2 3 2 5" xfId="29838" xr:uid="{00000000-0005-0000-0000-0000A24B0000}"/>
    <cellStyle name="Standard 4 2 2 2 4 2 2 3 3" xfId="10070" xr:uid="{00000000-0005-0000-0000-0000A34B0000}"/>
    <cellStyle name="Standard 4 2 2 2 4 2 2 3 3 2" xfId="21366" xr:uid="{00000000-0005-0000-0000-0000A44B0000}"/>
    <cellStyle name="Standard 4 2 2 2 4 2 2 3 3 2 2" xfId="55254" xr:uid="{00000000-0005-0000-0000-0000A54B0000}"/>
    <cellStyle name="Standard 4 2 2 2 4 2 2 3 3 3" xfId="43958" xr:uid="{00000000-0005-0000-0000-0000A64B0000}"/>
    <cellStyle name="Standard 4 2 2 2 4 2 2 3 3 4" xfId="32662" xr:uid="{00000000-0005-0000-0000-0000A74B0000}"/>
    <cellStyle name="Standard 4 2 2 2 4 2 2 3 4" xfId="15718" xr:uid="{00000000-0005-0000-0000-0000A84B0000}"/>
    <cellStyle name="Standard 4 2 2 2 4 2 2 3 4 2" xfId="49606" xr:uid="{00000000-0005-0000-0000-0000A94B0000}"/>
    <cellStyle name="Standard 4 2 2 2 4 2 2 3 5" xfId="38310" xr:uid="{00000000-0005-0000-0000-0000AA4B0000}"/>
    <cellStyle name="Standard 4 2 2 2 4 2 2 3 6" xfId="27014" xr:uid="{00000000-0005-0000-0000-0000AB4B0000}"/>
    <cellStyle name="Standard 4 2 2 2 4 2 2 4" xfId="5958" xr:uid="{00000000-0005-0000-0000-0000AC4B0000}"/>
    <cellStyle name="Standard 4 2 2 2 4 2 2 4 2" xfId="11608" xr:uid="{00000000-0005-0000-0000-0000AD4B0000}"/>
    <cellStyle name="Standard 4 2 2 2 4 2 2 4 2 2" xfId="22904" xr:uid="{00000000-0005-0000-0000-0000AE4B0000}"/>
    <cellStyle name="Standard 4 2 2 2 4 2 2 4 2 2 2" xfId="56792" xr:uid="{00000000-0005-0000-0000-0000AF4B0000}"/>
    <cellStyle name="Standard 4 2 2 2 4 2 2 4 2 3" xfId="45496" xr:uid="{00000000-0005-0000-0000-0000B04B0000}"/>
    <cellStyle name="Standard 4 2 2 2 4 2 2 4 2 4" xfId="34200" xr:uid="{00000000-0005-0000-0000-0000B14B0000}"/>
    <cellStyle name="Standard 4 2 2 2 4 2 2 4 3" xfId="17256" xr:uid="{00000000-0005-0000-0000-0000B24B0000}"/>
    <cellStyle name="Standard 4 2 2 2 4 2 2 4 3 2" xfId="51144" xr:uid="{00000000-0005-0000-0000-0000B34B0000}"/>
    <cellStyle name="Standard 4 2 2 2 4 2 2 4 4" xfId="39848" xr:uid="{00000000-0005-0000-0000-0000B44B0000}"/>
    <cellStyle name="Standard 4 2 2 2 4 2 2 4 5" xfId="28552" xr:uid="{00000000-0005-0000-0000-0000B54B0000}"/>
    <cellStyle name="Standard 4 2 2 2 4 2 2 5" xfId="8784" xr:uid="{00000000-0005-0000-0000-0000B64B0000}"/>
    <cellStyle name="Standard 4 2 2 2 4 2 2 5 2" xfId="20080" xr:uid="{00000000-0005-0000-0000-0000B74B0000}"/>
    <cellStyle name="Standard 4 2 2 2 4 2 2 5 2 2" xfId="53968" xr:uid="{00000000-0005-0000-0000-0000B84B0000}"/>
    <cellStyle name="Standard 4 2 2 2 4 2 2 5 3" xfId="42672" xr:uid="{00000000-0005-0000-0000-0000B94B0000}"/>
    <cellStyle name="Standard 4 2 2 2 4 2 2 5 4" xfId="31376" xr:uid="{00000000-0005-0000-0000-0000BA4B0000}"/>
    <cellStyle name="Standard 4 2 2 2 4 2 2 6" xfId="14432" xr:uid="{00000000-0005-0000-0000-0000BB4B0000}"/>
    <cellStyle name="Standard 4 2 2 2 4 2 2 6 2" xfId="48320" xr:uid="{00000000-0005-0000-0000-0000BC4B0000}"/>
    <cellStyle name="Standard 4 2 2 2 4 2 2 7" xfId="37024" xr:uid="{00000000-0005-0000-0000-0000BD4B0000}"/>
    <cellStyle name="Standard 4 2 2 2 4 2 2 8" xfId="25728" xr:uid="{00000000-0005-0000-0000-0000BE4B0000}"/>
    <cellStyle name="Standard 4 2 2 2 4 2 3" xfId="3084" xr:uid="{00000000-0005-0000-0000-0000BF4B0000}"/>
    <cellStyle name="Standard 4 2 2 2 4 2 3 2" xfId="5152" xr:uid="{00000000-0005-0000-0000-0000C04B0000}"/>
    <cellStyle name="Standard 4 2 2 2 4 2 3 2 2" xfId="7978" xr:uid="{00000000-0005-0000-0000-0000C14B0000}"/>
    <cellStyle name="Standard 4 2 2 2 4 2 3 2 2 2" xfId="13627" xr:uid="{00000000-0005-0000-0000-0000C24B0000}"/>
    <cellStyle name="Standard 4 2 2 2 4 2 3 2 2 2 2" xfId="24923" xr:uid="{00000000-0005-0000-0000-0000C34B0000}"/>
    <cellStyle name="Standard 4 2 2 2 4 2 3 2 2 2 2 2" xfId="58811" xr:uid="{00000000-0005-0000-0000-0000C44B0000}"/>
    <cellStyle name="Standard 4 2 2 2 4 2 3 2 2 2 3" xfId="47515" xr:uid="{00000000-0005-0000-0000-0000C54B0000}"/>
    <cellStyle name="Standard 4 2 2 2 4 2 3 2 2 2 4" xfId="36219" xr:uid="{00000000-0005-0000-0000-0000C64B0000}"/>
    <cellStyle name="Standard 4 2 2 2 4 2 3 2 2 3" xfId="19275" xr:uid="{00000000-0005-0000-0000-0000C74B0000}"/>
    <cellStyle name="Standard 4 2 2 2 4 2 3 2 2 3 2" xfId="53163" xr:uid="{00000000-0005-0000-0000-0000C84B0000}"/>
    <cellStyle name="Standard 4 2 2 2 4 2 3 2 2 4" xfId="41867" xr:uid="{00000000-0005-0000-0000-0000C94B0000}"/>
    <cellStyle name="Standard 4 2 2 2 4 2 3 2 2 5" xfId="30571" xr:uid="{00000000-0005-0000-0000-0000CA4B0000}"/>
    <cellStyle name="Standard 4 2 2 2 4 2 3 2 3" xfId="10803" xr:uid="{00000000-0005-0000-0000-0000CB4B0000}"/>
    <cellStyle name="Standard 4 2 2 2 4 2 3 2 3 2" xfId="22099" xr:uid="{00000000-0005-0000-0000-0000CC4B0000}"/>
    <cellStyle name="Standard 4 2 2 2 4 2 3 2 3 2 2" xfId="55987" xr:uid="{00000000-0005-0000-0000-0000CD4B0000}"/>
    <cellStyle name="Standard 4 2 2 2 4 2 3 2 3 3" xfId="44691" xr:uid="{00000000-0005-0000-0000-0000CE4B0000}"/>
    <cellStyle name="Standard 4 2 2 2 4 2 3 2 3 4" xfId="33395" xr:uid="{00000000-0005-0000-0000-0000CF4B0000}"/>
    <cellStyle name="Standard 4 2 2 2 4 2 3 2 4" xfId="16451" xr:uid="{00000000-0005-0000-0000-0000D04B0000}"/>
    <cellStyle name="Standard 4 2 2 2 4 2 3 2 4 2" xfId="50339" xr:uid="{00000000-0005-0000-0000-0000D14B0000}"/>
    <cellStyle name="Standard 4 2 2 2 4 2 3 2 5" xfId="39043" xr:uid="{00000000-0005-0000-0000-0000D24B0000}"/>
    <cellStyle name="Standard 4 2 2 2 4 2 3 2 6" xfId="27747" xr:uid="{00000000-0005-0000-0000-0000D34B0000}"/>
    <cellStyle name="Standard 4 2 2 2 4 2 3 3" xfId="4372" xr:uid="{00000000-0005-0000-0000-0000D44B0000}"/>
    <cellStyle name="Standard 4 2 2 2 4 2 3 3 2" xfId="7244" xr:uid="{00000000-0005-0000-0000-0000D54B0000}"/>
    <cellStyle name="Standard 4 2 2 2 4 2 3 3 2 2" xfId="12893" xr:uid="{00000000-0005-0000-0000-0000D64B0000}"/>
    <cellStyle name="Standard 4 2 2 2 4 2 3 3 2 2 2" xfId="24189" xr:uid="{00000000-0005-0000-0000-0000D74B0000}"/>
    <cellStyle name="Standard 4 2 2 2 4 2 3 3 2 2 2 2" xfId="58077" xr:uid="{00000000-0005-0000-0000-0000D84B0000}"/>
    <cellStyle name="Standard 4 2 2 2 4 2 3 3 2 2 3" xfId="46781" xr:uid="{00000000-0005-0000-0000-0000D94B0000}"/>
    <cellStyle name="Standard 4 2 2 2 4 2 3 3 2 2 4" xfId="35485" xr:uid="{00000000-0005-0000-0000-0000DA4B0000}"/>
    <cellStyle name="Standard 4 2 2 2 4 2 3 3 2 3" xfId="18541" xr:uid="{00000000-0005-0000-0000-0000DB4B0000}"/>
    <cellStyle name="Standard 4 2 2 2 4 2 3 3 2 3 2" xfId="52429" xr:uid="{00000000-0005-0000-0000-0000DC4B0000}"/>
    <cellStyle name="Standard 4 2 2 2 4 2 3 3 2 4" xfId="41133" xr:uid="{00000000-0005-0000-0000-0000DD4B0000}"/>
    <cellStyle name="Standard 4 2 2 2 4 2 3 3 2 5" xfId="29837" xr:uid="{00000000-0005-0000-0000-0000DE4B0000}"/>
    <cellStyle name="Standard 4 2 2 2 4 2 3 3 3" xfId="10069" xr:uid="{00000000-0005-0000-0000-0000DF4B0000}"/>
    <cellStyle name="Standard 4 2 2 2 4 2 3 3 3 2" xfId="21365" xr:uid="{00000000-0005-0000-0000-0000E04B0000}"/>
    <cellStyle name="Standard 4 2 2 2 4 2 3 3 3 2 2" xfId="55253" xr:uid="{00000000-0005-0000-0000-0000E14B0000}"/>
    <cellStyle name="Standard 4 2 2 2 4 2 3 3 3 3" xfId="43957" xr:uid="{00000000-0005-0000-0000-0000E24B0000}"/>
    <cellStyle name="Standard 4 2 2 2 4 2 3 3 3 4" xfId="32661" xr:uid="{00000000-0005-0000-0000-0000E34B0000}"/>
    <cellStyle name="Standard 4 2 2 2 4 2 3 3 4" xfId="15717" xr:uid="{00000000-0005-0000-0000-0000E44B0000}"/>
    <cellStyle name="Standard 4 2 2 2 4 2 3 3 4 2" xfId="49605" xr:uid="{00000000-0005-0000-0000-0000E54B0000}"/>
    <cellStyle name="Standard 4 2 2 2 4 2 3 3 5" xfId="38309" xr:uid="{00000000-0005-0000-0000-0000E64B0000}"/>
    <cellStyle name="Standard 4 2 2 2 4 2 3 3 6" xfId="27013" xr:uid="{00000000-0005-0000-0000-0000E74B0000}"/>
    <cellStyle name="Standard 4 2 2 2 4 2 3 4" xfId="6212" xr:uid="{00000000-0005-0000-0000-0000E84B0000}"/>
    <cellStyle name="Standard 4 2 2 2 4 2 3 4 2" xfId="11862" xr:uid="{00000000-0005-0000-0000-0000E94B0000}"/>
    <cellStyle name="Standard 4 2 2 2 4 2 3 4 2 2" xfId="23158" xr:uid="{00000000-0005-0000-0000-0000EA4B0000}"/>
    <cellStyle name="Standard 4 2 2 2 4 2 3 4 2 2 2" xfId="57046" xr:uid="{00000000-0005-0000-0000-0000EB4B0000}"/>
    <cellStyle name="Standard 4 2 2 2 4 2 3 4 2 3" xfId="45750" xr:uid="{00000000-0005-0000-0000-0000EC4B0000}"/>
    <cellStyle name="Standard 4 2 2 2 4 2 3 4 2 4" xfId="34454" xr:uid="{00000000-0005-0000-0000-0000ED4B0000}"/>
    <cellStyle name="Standard 4 2 2 2 4 2 3 4 3" xfId="17510" xr:uid="{00000000-0005-0000-0000-0000EE4B0000}"/>
    <cellStyle name="Standard 4 2 2 2 4 2 3 4 3 2" xfId="51398" xr:uid="{00000000-0005-0000-0000-0000EF4B0000}"/>
    <cellStyle name="Standard 4 2 2 2 4 2 3 4 4" xfId="40102" xr:uid="{00000000-0005-0000-0000-0000F04B0000}"/>
    <cellStyle name="Standard 4 2 2 2 4 2 3 4 5" xfId="28806" xr:uid="{00000000-0005-0000-0000-0000F14B0000}"/>
    <cellStyle name="Standard 4 2 2 2 4 2 3 5" xfId="9038" xr:uid="{00000000-0005-0000-0000-0000F24B0000}"/>
    <cellStyle name="Standard 4 2 2 2 4 2 3 5 2" xfId="20334" xr:uid="{00000000-0005-0000-0000-0000F34B0000}"/>
    <cellStyle name="Standard 4 2 2 2 4 2 3 5 2 2" xfId="54222" xr:uid="{00000000-0005-0000-0000-0000F44B0000}"/>
    <cellStyle name="Standard 4 2 2 2 4 2 3 5 3" xfId="42926" xr:uid="{00000000-0005-0000-0000-0000F54B0000}"/>
    <cellStyle name="Standard 4 2 2 2 4 2 3 5 4" xfId="31630" xr:uid="{00000000-0005-0000-0000-0000F64B0000}"/>
    <cellStyle name="Standard 4 2 2 2 4 2 3 6" xfId="14686" xr:uid="{00000000-0005-0000-0000-0000F74B0000}"/>
    <cellStyle name="Standard 4 2 2 2 4 2 3 6 2" xfId="48574" xr:uid="{00000000-0005-0000-0000-0000F84B0000}"/>
    <cellStyle name="Standard 4 2 2 2 4 2 3 7" xfId="37278" xr:uid="{00000000-0005-0000-0000-0000F94B0000}"/>
    <cellStyle name="Standard 4 2 2 2 4 2 3 8" xfId="25982" xr:uid="{00000000-0005-0000-0000-0000FA4B0000}"/>
    <cellStyle name="Standard 4 2 2 2 4 2 4" xfId="3942" xr:uid="{00000000-0005-0000-0000-0000FB4B0000}"/>
    <cellStyle name="Standard 4 2 2 2 4 2 4 2" xfId="7053" xr:uid="{00000000-0005-0000-0000-0000FC4B0000}"/>
    <cellStyle name="Standard 4 2 2 2 4 2 4 2 2" xfId="12702" xr:uid="{00000000-0005-0000-0000-0000FD4B0000}"/>
    <cellStyle name="Standard 4 2 2 2 4 2 4 2 2 2" xfId="23998" xr:uid="{00000000-0005-0000-0000-0000FE4B0000}"/>
    <cellStyle name="Standard 4 2 2 2 4 2 4 2 2 2 2" xfId="57886" xr:uid="{00000000-0005-0000-0000-0000FF4B0000}"/>
    <cellStyle name="Standard 4 2 2 2 4 2 4 2 2 3" xfId="46590" xr:uid="{00000000-0005-0000-0000-0000004C0000}"/>
    <cellStyle name="Standard 4 2 2 2 4 2 4 2 2 4" xfId="35294" xr:uid="{00000000-0005-0000-0000-0000014C0000}"/>
    <cellStyle name="Standard 4 2 2 2 4 2 4 2 3" xfId="18350" xr:uid="{00000000-0005-0000-0000-0000024C0000}"/>
    <cellStyle name="Standard 4 2 2 2 4 2 4 2 3 2" xfId="52238" xr:uid="{00000000-0005-0000-0000-0000034C0000}"/>
    <cellStyle name="Standard 4 2 2 2 4 2 4 2 4" xfId="40942" xr:uid="{00000000-0005-0000-0000-0000044C0000}"/>
    <cellStyle name="Standard 4 2 2 2 4 2 4 2 5" xfId="29646" xr:uid="{00000000-0005-0000-0000-0000054C0000}"/>
    <cellStyle name="Standard 4 2 2 2 4 2 4 3" xfId="9878" xr:uid="{00000000-0005-0000-0000-0000064C0000}"/>
    <cellStyle name="Standard 4 2 2 2 4 2 4 3 2" xfId="21174" xr:uid="{00000000-0005-0000-0000-0000074C0000}"/>
    <cellStyle name="Standard 4 2 2 2 4 2 4 3 2 2" xfId="55062" xr:uid="{00000000-0005-0000-0000-0000084C0000}"/>
    <cellStyle name="Standard 4 2 2 2 4 2 4 3 3" xfId="43766" xr:uid="{00000000-0005-0000-0000-0000094C0000}"/>
    <cellStyle name="Standard 4 2 2 2 4 2 4 3 4" xfId="32470" xr:uid="{00000000-0005-0000-0000-00000A4C0000}"/>
    <cellStyle name="Standard 4 2 2 2 4 2 4 4" xfId="15526" xr:uid="{00000000-0005-0000-0000-00000B4C0000}"/>
    <cellStyle name="Standard 4 2 2 2 4 2 4 4 2" xfId="49414" xr:uid="{00000000-0005-0000-0000-00000C4C0000}"/>
    <cellStyle name="Standard 4 2 2 2 4 2 4 5" xfId="38118" xr:uid="{00000000-0005-0000-0000-00000D4C0000}"/>
    <cellStyle name="Standard 4 2 2 2 4 2 4 6" xfId="26822" xr:uid="{00000000-0005-0000-0000-00000E4C0000}"/>
    <cellStyle name="Standard 4 2 2 2 4 2 5" xfId="5000" xr:uid="{00000000-0005-0000-0000-00000F4C0000}"/>
    <cellStyle name="Standard 4 2 2 2 4 2 5 2" xfId="7826" xr:uid="{00000000-0005-0000-0000-0000104C0000}"/>
    <cellStyle name="Standard 4 2 2 2 4 2 5 2 2" xfId="13475" xr:uid="{00000000-0005-0000-0000-0000114C0000}"/>
    <cellStyle name="Standard 4 2 2 2 4 2 5 2 2 2" xfId="24771" xr:uid="{00000000-0005-0000-0000-0000124C0000}"/>
    <cellStyle name="Standard 4 2 2 2 4 2 5 2 2 2 2" xfId="58659" xr:uid="{00000000-0005-0000-0000-0000134C0000}"/>
    <cellStyle name="Standard 4 2 2 2 4 2 5 2 2 3" xfId="47363" xr:uid="{00000000-0005-0000-0000-0000144C0000}"/>
    <cellStyle name="Standard 4 2 2 2 4 2 5 2 2 4" xfId="36067" xr:uid="{00000000-0005-0000-0000-0000154C0000}"/>
    <cellStyle name="Standard 4 2 2 2 4 2 5 2 3" xfId="19123" xr:uid="{00000000-0005-0000-0000-0000164C0000}"/>
    <cellStyle name="Standard 4 2 2 2 4 2 5 2 3 2" xfId="53011" xr:uid="{00000000-0005-0000-0000-0000174C0000}"/>
    <cellStyle name="Standard 4 2 2 2 4 2 5 2 4" xfId="41715" xr:uid="{00000000-0005-0000-0000-0000184C0000}"/>
    <cellStyle name="Standard 4 2 2 2 4 2 5 2 5" xfId="30419" xr:uid="{00000000-0005-0000-0000-0000194C0000}"/>
    <cellStyle name="Standard 4 2 2 2 4 2 5 3" xfId="10651" xr:uid="{00000000-0005-0000-0000-00001A4C0000}"/>
    <cellStyle name="Standard 4 2 2 2 4 2 5 3 2" xfId="21947" xr:uid="{00000000-0005-0000-0000-00001B4C0000}"/>
    <cellStyle name="Standard 4 2 2 2 4 2 5 3 2 2" xfId="55835" xr:uid="{00000000-0005-0000-0000-00001C4C0000}"/>
    <cellStyle name="Standard 4 2 2 2 4 2 5 3 3" xfId="44539" xr:uid="{00000000-0005-0000-0000-00001D4C0000}"/>
    <cellStyle name="Standard 4 2 2 2 4 2 5 3 4" xfId="33243" xr:uid="{00000000-0005-0000-0000-00001E4C0000}"/>
    <cellStyle name="Standard 4 2 2 2 4 2 5 4" xfId="16299" xr:uid="{00000000-0005-0000-0000-00001F4C0000}"/>
    <cellStyle name="Standard 4 2 2 2 4 2 5 4 2" xfId="50187" xr:uid="{00000000-0005-0000-0000-0000204C0000}"/>
    <cellStyle name="Standard 4 2 2 2 4 2 5 5" xfId="38891" xr:uid="{00000000-0005-0000-0000-0000214C0000}"/>
    <cellStyle name="Standard 4 2 2 2 4 2 5 6" xfId="27595" xr:uid="{00000000-0005-0000-0000-0000224C0000}"/>
    <cellStyle name="Standard 4 2 2 2 4 2 6" xfId="3650" xr:uid="{00000000-0005-0000-0000-0000234C0000}"/>
    <cellStyle name="Standard 4 2 2 2 4 2 6 2" xfId="6763" xr:uid="{00000000-0005-0000-0000-0000244C0000}"/>
    <cellStyle name="Standard 4 2 2 2 4 2 6 2 2" xfId="12412" xr:uid="{00000000-0005-0000-0000-0000254C0000}"/>
    <cellStyle name="Standard 4 2 2 2 4 2 6 2 2 2" xfId="23708" xr:uid="{00000000-0005-0000-0000-0000264C0000}"/>
    <cellStyle name="Standard 4 2 2 2 4 2 6 2 2 2 2" xfId="57596" xr:uid="{00000000-0005-0000-0000-0000274C0000}"/>
    <cellStyle name="Standard 4 2 2 2 4 2 6 2 2 3" xfId="46300" xr:uid="{00000000-0005-0000-0000-0000284C0000}"/>
    <cellStyle name="Standard 4 2 2 2 4 2 6 2 2 4" xfId="35004" xr:uid="{00000000-0005-0000-0000-0000294C0000}"/>
    <cellStyle name="Standard 4 2 2 2 4 2 6 2 3" xfId="18060" xr:uid="{00000000-0005-0000-0000-00002A4C0000}"/>
    <cellStyle name="Standard 4 2 2 2 4 2 6 2 3 2" xfId="51948" xr:uid="{00000000-0005-0000-0000-00002B4C0000}"/>
    <cellStyle name="Standard 4 2 2 2 4 2 6 2 4" xfId="40652" xr:uid="{00000000-0005-0000-0000-00002C4C0000}"/>
    <cellStyle name="Standard 4 2 2 2 4 2 6 2 5" xfId="29356" xr:uid="{00000000-0005-0000-0000-00002D4C0000}"/>
    <cellStyle name="Standard 4 2 2 2 4 2 6 3" xfId="9588" xr:uid="{00000000-0005-0000-0000-00002E4C0000}"/>
    <cellStyle name="Standard 4 2 2 2 4 2 6 3 2" xfId="20884" xr:uid="{00000000-0005-0000-0000-00002F4C0000}"/>
    <cellStyle name="Standard 4 2 2 2 4 2 6 3 2 2" xfId="54772" xr:uid="{00000000-0005-0000-0000-0000304C0000}"/>
    <cellStyle name="Standard 4 2 2 2 4 2 6 3 3" xfId="43476" xr:uid="{00000000-0005-0000-0000-0000314C0000}"/>
    <cellStyle name="Standard 4 2 2 2 4 2 6 3 4" xfId="32180" xr:uid="{00000000-0005-0000-0000-0000324C0000}"/>
    <cellStyle name="Standard 4 2 2 2 4 2 6 4" xfId="15236" xr:uid="{00000000-0005-0000-0000-0000334C0000}"/>
    <cellStyle name="Standard 4 2 2 2 4 2 6 4 2" xfId="49124" xr:uid="{00000000-0005-0000-0000-0000344C0000}"/>
    <cellStyle name="Standard 4 2 2 2 4 2 6 5" xfId="37828" xr:uid="{00000000-0005-0000-0000-0000354C0000}"/>
    <cellStyle name="Standard 4 2 2 2 4 2 6 6" xfId="26532" xr:uid="{00000000-0005-0000-0000-0000364C0000}"/>
    <cellStyle name="Standard 4 2 2 2 4 2 7" xfId="5712" xr:uid="{00000000-0005-0000-0000-0000374C0000}"/>
    <cellStyle name="Standard 4 2 2 2 4 2 7 2" xfId="11362" xr:uid="{00000000-0005-0000-0000-0000384C0000}"/>
    <cellStyle name="Standard 4 2 2 2 4 2 7 2 2" xfId="22658" xr:uid="{00000000-0005-0000-0000-0000394C0000}"/>
    <cellStyle name="Standard 4 2 2 2 4 2 7 2 2 2" xfId="56546" xr:uid="{00000000-0005-0000-0000-00003A4C0000}"/>
    <cellStyle name="Standard 4 2 2 2 4 2 7 2 3" xfId="45250" xr:uid="{00000000-0005-0000-0000-00003B4C0000}"/>
    <cellStyle name="Standard 4 2 2 2 4 2 7 2 4" xfId="33954" xr:uid="{00000000-0005-0000-0000-00003C4C0000}"/>
    <cellStyle name="Standard 4 2 2 2 4 2 7 3" xfId="17010" xr:uid="{00000000-0005-0000-0000-00003D4C0000}"/>
    <cellStyle name="Standard 4 2 2 2 4 2 7 3 2" xfId="50898" xr:uid="{00000000-0005-0000-0000-00003E4C0000}"/>
    <cellStyle name="Standard 4 2 2 2 4 2 7 4" xfId="39602" xr:uid="{00000000-0005-0000-0000-00003F4C0000}"/>
    <cellStyle name="Standard 4 2 2 2 4 2 7 5" xfId="28306" xr:uid="{00000000-0005-0000-0000-0000404C0000}"/>
    <cellStyle name="Standard 4 2 2 2 4 2 8" xfId="8538" xr:uid="{00000000-0005-0000-0000-0000414C0000}"/>
    <cellStyle name="Standard 4 2 2 2 4 2 8 2" xfId="19834" xr:uid="{00000000-0005-0000-0000-0000424C0000}"/>
    <cellStyle name="Standard 4 2 2 2 4 2 8 2 2" xfId="53722" xr:uid="{00000000-0005-0000-0000-0000434C0000}"/>
    <cellStyle name="Standard 4 2 2 2 4 2 8 3" xfId="42426" xr:uid="{00000000-0005-0000-0000-0000444C0000}"/>
    <cellStyle name="Standard 4 2 2 2 4 2 8 4" xfId="31130" xr:uid="{00000000-0005-0000-0000-0000454C0000}"/>
    <cellStyle name="Standard 4 2 2 2 4 2 9" xfId="14186" xr:uid="{00000000-0005-0000-0000-0000464C0000}"/>
    <cellStyle name="Standard 4 2 2 2 4 2 9 2" xfId="48074" xr:uid="{00000000-0005-0000-0000-0000474C0000}"/>
    <cellStyle name="Standard 4 2 2 2 4 3" xfId="2696" xr:uid="{00000000-0005-0000-0000-0000484C0000}"/>
    <cellStyle name="Standard 4 2 2 2 4 3 2" xfId="3198" xr:uid="{00000000-0005-0000-0000-0000494C0000}"/>
    <cellStyle name="Standard 4 2 2 2 4 3 2 2" xfId="5154" xr:uid="{00000000-0005-0000-0000-00004A4C0000}"/>
    <cellStyle name="Standard 4 2 2 2 4 3 2 2 2" xfId="7980" xr:uid="{00000000-0005-0000-0000-00004B4C0000}"/>
    <cellStyle name="Standard 4 2 2 2 4 3 2 2 2 2" xfId="13629" xr:uid="{00000000-0005-0000-0000-00004C4C0000}"/>
    <cellStyle name="Standard 4 2 2 2 4 3 2 2 2 2 2" xfId="24925" xr:uid="{00000000-0005-0000-0000-00004D4C0000}"/>
    <cellStyle name="Standard 4 2 2 2 4 3 2 2 2 2 2 2" xfId="58813" xr:uid="{00000000-0005-0000-0000-00004E4C0000}"/>
    <cellStyle name="Standard 4 2 2 2 4 3 2 2 2 2 3" xfId="47517" xr:uid="{00000000-0005-0000-0000-00004F4C0000}"/>
    <cellStyle name="Standard 4 2 2 2 4 3 2 2 2 2 4" xfId="36221" xr:uid="{00000000-0005-0000-0000-0000504C0000}"/>
    <cellStyle name="Standard 4 2 2 2 4 3 2 2 2 3" xfId="19277" xr:uid="{00000000-0005-0000-0000-0000514C0000}"/>
    <cellStyle name="Standard 4 2 2 2 4 3 2 2 2 3 2" xfId="53165" xr:uid="{00000000-0005-0000-0000-0000524C0000}"/>
    <cellStyle name="Standard 4 2 2 2 4 3 2 2 2 4" xfId="41869" xr:uid="{00000000-0005-0000-0000-0000534C0000}"/>
    <cellStyle name="Standard 4 2 2 2 4 3 2 2 2 5" xfId="30573" xr:uid="{00000000-0005-0000-0000-0000544C0000}"/>
    <cellStyle name="Standard 4 2 2 2 4 3 2 2 3" xfId="10805" xr:uid="{00000000-0005-0000-0000-0000554C0000}"/>
    <cellStyle name="Standard 4 2 2 2 4 3 2 2 3 2" xfId="22101" xr:uid="{00000000-0005-0000-0000-0000564C0000}"/>
    <cellStyle name="Standard 4 2 2 2 4 3 2 2 3 2 2" xfId="55989" xr:uid="{00000000-0005-0000-0000-0000574C0000}"/>
    <cellStyle name="Standard 4 2 2 2 4 3 2 2 3 3" xfId="44693" xr:uid="{00000000-0005-0000-0000-0000584C0000}"/>
    <cellStyle name="Standard 4 2 2 2 4 3 2 2 3 4" xfId="33397" xr:uid="{00000000-0005-0000-0000-0000594C0000}"/>
    <cellStyle name="Standard 4 2 2 2 4 3 2 2 4" xfId="16453" xr:uid="{00000000-0005-0000-0000-00005A4C0000}"/>
    <cellStyle name="Standard 4 2 2 2 4 3 2 2 4 2" xfId="50341" xr:uid="{00000000-0005-0000-0000-00005B4C0000}"/>
    <cellStyle name="Standard 4 2 2 2 4 3 2 2 5" xfId="39045" xr:uid="{00000000-0005-0000-0000-00005C4C0000}"/>
    <cellStyle name="Standard 4 2 2 2 4 3 2 2 6" xfId="27749" xr:uid="{00000000-0005-0000-0000-00005D4C0000}"/>
    <cellStyle name="Standard 4 2 2 2 4 3 2 3" xfId="6326" xr:uid="{00000000-0005-0000-0000-00005E4C0000}"/>
    <cellStyle name="Standard 4 2 2 2 4 3 2 3 2" xfId="11976" xr:uid="{00000000-0005-0000-0000-00005F4C0000}"/>
    <cellStyle name="Standard 4 2 2 2 4 3 2 3 2 2" xfId="23272" xr:uid="{00000000-0005-0000-0000-0000604C0000}"/>
    <cellStyle name="Standard 4 2 2 2 4 3 2 3 2 2 2" xfId="57160" xr:uid="{00000000-0005-0000-0000-0000614C0000}"/>
    <cellStyle name="Standard 4 2 2 2 4 3 2 3 2 3" xfId="45864" xr:uid="{00000000-0005-0000-0000-0000624C0000}"/>
    <cellStyle name="Standard 4 2 2 2 4 3 2 3 2 4" xfId="34568" xr:uid="{00000000-0005-0000-0000-0000634C0000}"/>
    <cellStyle name="Standard 4 2 2 2 4 3 2 3 3" xfId="17624" xr:uid="{00000000-0005-0000-0000-0000644C0000}"/>
    <cellStyle name="Standard 4 2 2 2 4 3 2 3 3 2" xfId="51512" xr:uid="{00000000-0005-0000-0000-0000654C0000}"/>
    <cellStyle name="Standard 4 2 2 2 4 3 2 3 4" xfId="40216" xr:uid="{00000000-0005-0000-0000-0000664C0000}"/>
    <cellStyle name="Standard 4 2 2 2 4 3 2 3 5" xfId="28920" xr:uid="{00000000-0005-0000-0000-0000674C0000}"/>
    <cellStyle name="Standard 4 2 2 2 4 3 2 4" xfId="9152" xr:uid="{00000000-0005-0000-0000-0000684C0000}"/>
    <cellStyle name="Standard 4 2 2 2 4 3 2 4 2" xfId="20448" xr:uid="{00000000-0005-0000-0000-0000694C0000}"/>
    <cellStyle name="Standard 4 2 2 2 4 3 2 4 2 2" xfId="54336" xr:uid="{00000000-0005-0000-0000-00006A4C0000}"/>
    <cellStyle name="Standard 4 2 2 2 4 3 2 4 3" xfId="43040" xr:uid="{00000000-0005-0000-0000-00006B4C0000}"/>
    <cellStyle name="Standard 4 2 2 2 4 3 2 4 4" xfId="31744" xr:uid="{00000000-0005-0000-0000-00006C4C0000}"/>
    <cellStyle name="Standard 4 2 2 2 4 3 2 5" xfId="14800" xr:uid="{00000000-0005-0000-0000-00006D4C0000}"/>
    <cellStyle name="Standard 4 2 2 2 4 3 2 5 2" xfId="48688" xr:uid="{00000000-0005-0000-0000-00006E4C0000}"/>
    <cellStyle name="Standard 4 2 2 2 4 3 2 6" xfId="37392" xr:uid="{00000000-0005-0000-0000-00006F4C0000}"/>
    <cellStyle name="Standard 4 2 2 2 4 3 2 7" xfId="26096" xr:uid="{00000000-0005-0000-0000-0000704C0000}"/>
    <cellStyle name="Standard 4 2 2 2 4 3 3" xfId="4374" xr:uid="{00000000-0005-0000-0000-0000714C0000}"/>
    <cellStyle name="Standard 4 2 2 2 4 3 3 2" xfId="7246" xr:uid="{00000000-0005-0000-0000-0000724C0000}"/>
    <cellStyle name="Standard 4 2 2 2 4 3 3 2 2" xfId="12895" xr:uid="{00000000-0005-0000-0000-0000734C0000}"/>
    <cellStyle name="Standard 4 2 2 2 4 3 3 2 2 2" xfId="24191" xr:uid="{00000000-0005-0000-0000-0000744C0000}"/>
    <cellStyle name="Standard 4 2 2 2 4 3 3 2 2 2 2" xfId="58079" xr:uid="{00000000-0005-0000-0000-0000754C0000}"/>
    <cellStyle name="Standard 4 2 2 2 4 3 3 2 2 3" xfId="46783" xr:uid="{00000000-0005-0000-0000-0000764C0000}"/>
    <cellStyle name="Standard 4 2 2 2 4 3 3 2 2 4" xfId="35487" xr:uid="{00000000-0005-0000-0000-0000774C0000}"/>
    <cellStyle name="Standard 4 2 2 2 4 3 3 2 3" xfId="18543" xr:uid="{00000000-0005-0000-0000-0000784C0000}"/>
    <cellStyle name="Standard 4 2 2 2 4 3 3 2 3 2" xfId="52431" xr:uid="{00000000-0005-0000-0000-0000794C0000}"/>
    <cellStyle name="Standard 4 2 2 2 4 3 3 2 4" xfId="41135" xr:uid="{00000000-0005-0000-0000-00007A4C0000}"/>
    <cellStyle name="Standard 4 2 2 2 4 3 3 2 5" xfId="29839" xr:uid="{00000000-0005-0000-0000-00007B4C0000}"/>
    <cellStyle name="Standard 4 2 2 2 4 3 3 3" xfId="10071" xr:uid="{00000000-0005-0000-0000-00007C4C0000}"/>
    <cellStyle name="Standard 4 2 2 2 4 3 3 3 2" xfId="21367" xr:uid="{00000000-0005-0000-0000-00007D4C0000}"/>
    <cellStyle name="Standard 4 2 2 2 4 3 3 3 2 2" xfId="55255" xr:uid="{00000000-0005-0000-0000-00007E4C0000}"/>
    <cellStyle name="Standard 4 2 2 2 4 3 3 3 3" xfId="43959" xr:uid="{00000000-0005-0000-0000-00007F4C0000}"/>
    <cellStyle name="Standard 4 2 2 2 4 3 3 3 4" xfId="32663" xr:uid="{00000000-0005-0000-0000-0000804C0000}"/>
    <cellStyle name="Standard 4 2 2 2 4 3 3 4" xfId="15719" xr:uid="{00000000-0005-0000-0000-0000814C0000}"/>
    <cellStyle name="Standard 4 2 2 2 4 3 3 4 2" xfId="49607" xr:uid="{00000000-0005-0000-0000-0000824C0000}"/>
    <cellStyle name="Standard 4 2 2 2 4 3 3 5" xfId="38311" xr:uid="{00000000-0005-0000-0000-0000834C0000}"/>
    <cellStyle name="Standard 4 2 2 2 4 3 3 6" xfId="27015" xr:uid="{00000000-0005-0000-0000-0000844C0000}"/>
    <cellStyle name="Standard 4 2 2 2 4 3 4" xfId="5826" xr:uid="{00000000-0005-0000-0000-0000854C0000}"/>
    <cellStyle name="Standard 4 2 2 2 4 3 4 2" xfId="11476" xr:uid="{00000000-0005-0000-0000-0000864C0000}"/>
    <cellStyle name="Standard 4 2 2 2 4 3 4 2 2" xfId="22772" xr:uid="{00000000-0005-0000-0000-0000874C0000}"/>
    <cellStyle name="Standard 4 2 2 2 4 3 4 2 2 2" xfId="56660" xr:uid="{00000000-0005-0000-0000-0000884C0000}"/>
    <cellStyle name="Standard 4 2 2 2 4 3 4 2 3" xfId="45364" xr:uid="{00000000-0005-0000-0000-0000894C0000}"/>
    <cellStyle name="Standard 4 2 2 2 4 3 4 2 4" xfId="34068" xr:uid="{00000000-0005-0000-0000-00008A4C0000}"/>
    <cellStyle name="Standard 4 2 2 2 4 3 4 3" xfId="17124" xr:uid="{00000000-0005-0000-0000-00008B4C0000}"/>
    <cellStyle name="Standard 4 2 2 2 4 3 4 3 2" xfId="51012" xr:uid="{00000000-0005-0000-0000-00008C4C0000}"/>
    <cellStyle name="Standard 4 2 2 2 4 3 4 4" xfId="39716" xr:uid="{00000000-0005-0000-0000-00008D4C0000}"/>
    <cellStyle name="Standard 4 2 2 2 4 3 4 5" xfId="28420" xr:uid="{00000000-0005-0000-0000-00008E4C0000}"/>
    <cellStyle name="Standard 4 2 2 2 4 3 5" xfId="8652" xr:uid="{00000000-0005-0000-0000-00008F4C0000}"/>
    <cellStyle name="Standard 4 2 2 2 4 3 5 2" xfId="19948" xr:uid="{00000000-0005-0000-0000-0000904C0000}"/>
    <cellStyle name="Standard 4 2 2 2 4 3 5 2 2" xfId="53836" xr:uid="{00000000-0005-0000-0000-0000914C0000}"/>
    <cellStyle name="Standard 4 2 2 2 4 3 5 3" xfId="42540" xr:uid="{00000000-0005-0000-0000-0000924C0000}"/>
    <cellStyle name="Standard 4 2 2 2 4 3 5 4" xfId="31244" xr:uid="{00000000-0005-0000-0000-0000934C0000}"/>
    <cellStyle name="Standard 4 2 2 2 4 3 6" xfId="14300" xr:uid="{00000000-0005-0000-0000-0000944C0000}"/>
    <cellStyle name="Standard 4 2 2 2 4 3 6 2" xfId="48188" xr:uid="{00000000-0005-0000-0000-0000954C0000}"/>
    <cellStyle name="Standard 4 2 2 2 4 3 7" xfId="36892" xr:uid="{00000000-0005-0000-0000-0000964C0000}"/>
    <cellStyle name="Standard 4 2 2 2 4 3 8" xfId="25596" xr:uid="{00000000-0005-0000-0000-0000974C0000}"/>
    <cellStyle name="Standard 4 2 2 2 4 4" xfId="2951" xr:uid="{00000000-0005-0000-0000-0000984C0000}"/>
    <cellStyle name="Standard 4 2 2 2 4 4 2" xfId="5151" xr:uid="{00000000-0005-0000-0000-0000994C0000}"/>
    <cellStyle name="Standard 4 2 2 2 4 4 2 2" xfId="7977" xr:uid="{00000000-0005-0000-0000-00009A4C0000}"/>
    <cellStyle name="Standard 4 2 2 2 4 4 2 2 2" xfId="13626" xr:uid="{00000000-0005-0000-0000-00009B4C0000}"/>
    <cellStyle name="Standard 4 2 2 2 4 4 2 2 2 2" xfId="24922" xr:uid="{00000000-0005-0000-0000-00009C4C0000}"/>
    <cellStyle name="Standard 4 2 2 2 4 4 2 2 2 2 2" xfId="58810" xr:uid="{00000000-0005-0000-0000-00009D4C0000}"/>
    <cellStyle name="Standard 4 2 2 2 4 4 2 2 2 3" xfId="47514" xr:uid="{00000000-0005-0000-0000-00009E4C0000}"/>
    <cellStyle name="Standard 4 2 2 2 4 4 2 2 2 4" xfId="36218" xr:uid="{00000000-0005-0000-0000-00009F4C0000}"/>
    <cellStyle name="Standard 4 2 2 2 4 4 2 2 3" xfId="19274" xr:uid="{00000000-0005-0000-0000-0000A04C0000}"/>
    <cellStyle name="Standard 4 2 2 2 4 4 2 2 3 2" xfId="53162" xr:uid="{00000000-0005-0000-0000-0000A14C0000}"/>
    <cellStyle name="Standard 4 2 2 2 4 4 2 2 4" xfId="41866" xr:uid="{00000000-0005-0000-0000-0000A24C0000}"/>
    <cellStyle name="Standard 4 2 2 2 4 4 2 2 5" xfId="30570" xr:uid="{00000000-0005-0000-0000-0000A34C0000}"/>
    <cellStyle name="Standard 4 2 2 2 4 4 2 3" xfId="10802" xr:uid="{00000000-0005-0000-0000-0000A44C0000}"/>
    <cellStyle name="Standard 4 2 2 2 4 4 2 3 2" xfId="22098" xr:uid="{00000000-0005-0000-0000-0000A54C0000}"/>
    <cellStyle name="Standard 4 2 2 2 4 4 2 3 2 2" xfId="55986" xr:uid="{00000000-0005-0000-0000-0000A64C0000}"/>
    <cellStyle name="Standard 4 2 2 2 4 4 2 3 3" xfId="44690" xr:uid="{00000000-0005-0000-0000-0000A74C0000}"/>
    <cellStyle name="Standard 4 2 2 2 4 4 2 3 4" xfId="33394" xr:uid="{00000000-0005-0000-0000-0000A84C0000}"/>
    <cellStyle name="Standard 4 2 2 2 4 4 2 4" xfId="16450" xr:uid="{00000000-0005-0000-0000-0000A94C0000}"/>
    <cellStyle name="Standard 4 2 2 2 4 4 2 4 2" xfId="50338" xr:uid="{00000000-0005-0000-0000-0000AA4C0000}"/>
    <cellStyle name="Standard 4 2 2 2 4 4 2 5" xfId="39042" xr:uid="{00000000-0005-0000-0000-0000AB4C0000}"/>
    <cellStyle name="Standard 4 2 2 2 4 4 2 6" xfId="27746" xr:uid="{00000000-0005-0000-0000-0000AC4C0000}"/>
    <cellStyle name="Standard 4 2 2 2 4 4 3" xfId="4371" xr:uid="{00000000-0005-0000-0000-0000AD4C0000}"/>
    <cellStyle name="Standard 4 2 2 2 4 4 3 2" xfId="7243" xr:uid="{00000000-0005-0000-0000-0000AE4C0000}"/>
    <cellStyle name="Standard 4 2 2 2 4 4 3 2 2" xfId="12892" xr:uid="{00000000-0005-0000-0000-0000AF4C0000}"/>
    <cellStyle name="Standard 4 2 2 2 4 4 3 2 2 2" xfId="24188" xr:uid="{00000000-0005-0000-0000-0000B04C0000}"/>
    <cellStyle name="Standard 4 2 2 2 4 4 3 2 2 2 2" xfId="58076" xr:uid="{00000000-0005-0000-0000-0000B14C0000}"/>
    <cellStyle name="Standard 4 2 2 2 4 4 3 2 2 3" xfId="46780" xr:uid="{00000000-0005-0000-0000-0000B24C0000}"/>
    <cellStyle name="Standard 4 2 2 2 4 4 3 2 2 4" xfId="35484" xr:uid="{00000000-0005-0000-0000-0000B34C0000}"/>
    <cellStyle name="Standard 4 2 2 2 4 4 3 2 3" xfId="18540" xr:uid="{00000000-0005-0000-0000-0000B44C0000}"/>
    <cellStyle name="Standard 4 2 2 2 4 4 3 2 3 2" xfId="52428" xr:uid="{00000000-0005-0000-0000-0000B54C0000}"/>
    <cellStyle name="Standard 4 2 2 2 4 4 3 2 4" xfId="41132" xr:uid="{00000000-0005-0000-0000-0000B64C0000}"/>
    <cellStyle name="Standard 4 2 2 2 4 4 3 2 5" xfId="29836" xr:uid="{00000000-0005-0000-0000-0000B74C0000}"/>
    <cellStyle name="Standard 4 2 2 2 4 4 3 3" xfId="10068" xr:uid="{00000000-0005-0000-0000-0000B84C0000}"/>
    <cellStyle name="Standard 4 2 2 2 4 4 3 3 2" xfId="21364" xr:uid="{00000000-0005-0000-0000-0000B94C0000}"/>
    <cellStyle name="Standard 4 2 2 2 4 4 3 3 2 2" xfId="55252" xr:uid="{00000000-0005-0000-0000-0000BA4C0000}"/>
    <cellStyle name="Standard 4 2 2 2 4 4 3 3 3" xfId="43956" xr:uid="{00000000-0005-0000-0000-0000BB4C0000}"/>
    <cellStyle name="Standard 4 2 2 2 4 4 3 3 4" xfId="32660" xr:uid="{00000000-0005-0000-0000-0000BC4C0000}"/>
    <cellStyle name="Standard 4 2 2 2 4 4 3 4" xfId="15716" xr:uid="{00000000-0005-0000-0000-0000BD4C0000}"/>
    <cellStyle name="Standard 4 2 2 2 4 4 3 4 2" xfId="49604" xr:uid="{00000000-0005-0000-0000-0000BE4C0000}"/>
    <cellStyle name="Standard 4 2 2 2 4 4 3 5" xfId="38308" xr:uid="{00000000-0005-0000-0000-0000BF4C0000}"/>
    <cellStyle name="Standard 4 2 2 2 4 4 3 6" xfId="27012" xr:uid="{00000000-0005-0000-0000-0000C04C0000}"/>
    <cellStyle name="Standard 4 2 2 2 4 4 4" xfId="6079" xr:uid="{00000000-0005-0000-0000-0000C14C0000}"/>
    <cellStyle name="Standard 4 2 2 2 4 4 4 2" xfId="11729" xr:uid="{00000000-0005-0000-0000-0000C24C0000}"/>
    <cellStyle name="Standard 4 2 2 2 4 4 4 2 2" xfId="23025" xr:uid="{00000000-0005-0000-0000-0000C34C0000}"/>
    <cellStyle name="Standard 4 2 2 2 4 4 4 2 2 2" xfId="56913" xr:uid="{00000000-0005-0000-0000-0000C44C0000}"/>
    <cellStyle name="Standard 4 2 2 2 4 4 4 2 3" xfId="45617" xr:uid="{00000000-0005-0000-0000-0000C54C0000}"/>
    <cellStyle name="Standard 4 2 2 2 4 4 4 2 4" xfId="34321" xr:uid="{00000000-0005-0000-0000-0000C64C0000}"/>
    <cellStyle name="Standard 4 2 2 2 4 4 4 3" xfId="17377" xr:uid="{00000000-0005-0000-0000-0000C74C0000}"/>
    <cellStyle name="Standard 4 2 2 2 4 4 4 3 2" xfId="51265" xr:uid="{00000000-0005-0000-0000-0000C84C0000}"/>
    <cellStyle name="Standard 4 2 2 2 4 4 4 4" xfId="39969" xr:uid="{00000000-0005-0000-0000-0000C94C0000}"/>
    <cellStyle name="Standard 4 2 2 2 4 4 4 5" xfId="28673" xr:uid="{00000000-0005-0000-0000-0000CA4C0000}"/>
    <cellStyle name="Standard 4 2 2 2 4 4 5" xfId="8905" xr:uid="{00000000-0005-0000-0000-0000CB4C0000}"/>
    <cellStyle name="Standard 4 2 2 2 4 4 5 2" xfId="20201" xr:uid="{00000000-0005-0000-0000-0000CC4C0000}"/>
    <cellStyle name="Standard 4 2 2 2 4 4 5 2 2" xfId="54089" xr:uid="{00000000-0005-0000-0000-0000CD4C0000}"/>
    <cellStyle name="Standard 4 2 2 2 4 4 5 3" xfId="42793" xr:uid="{00000000-0005-0000-0000-0000CE4C0000}"/>
    <cellStyle name="Standard 4 2 2 2 4 4 5 4" xfId="31497" xr:uid="{00000000-0005-0000-0000-0000CF4C0000}"/>
    <cellStyle name="Standard 4 2 2 2 4 4 6" xfId="14553" xr:uid="{00000000-0005-0000-0000-0000D04C0000}"/>
    <cellStyle name="Standard 4 2 2 2 4 4 6 2" xfId="48441" xr:uid="{00000000-0005-0000-0000-0000D14C0000}"/>
    <cellStyle name="Standard 4 2 2 2 4 4 7" xfId="37145" xr:uid="{00000000-0005-0000-0000-0000D24C0000}"/>
    <cellStyle name="Standard 4 2 2 2 4 4 8" xfId="25849" xr:uid="{00000000-0005-0000-0000-0000D34C0000}"/>
    <cellStyle name="Standard 4 2 2 2 4 5" xfId="3832" xr:uid="{00000000-0005-0000-0000-0000D44C0000}"/>
    <cellStyle name="Standard 4 2 2 2 4 5 2" xfId="6943" xr:uid="{00000000-0005-0000-0000-0000D54C0000}"/>
    <cellStyle name="Standard 4 2 2 2 4 5 2 2" xfId="12592" xr:uid="{00000000-0005-0000-0000-0000D64C0000}"/>
    <cellStyle name="Standard 4 2 2 2 4 5 2 2 2" xfId="23888" xr:uid="{00000000-0005-0000-0000-0000D74C0000}"/>
    <cellStyle name="Standard 4 2 2 2 4 5 2 2 2 2" xfId="57776" xr:uid="{00000000-0005-0000-0000-0000D84C0000}"/>
    <cellStyle name="Standard 4 2 2 2 4 5 2 2 3" xfId="46480" xr:uid="{00000000-0005-0000-0000-0000D94C0000}"/>
    <cellStyle name="Standard 4 2 2 2 4 5 2 2 4" xfId="35184" xr:uid="{00000000-0005-0000-0000-0000DA4C0000}"/>
    <cellStyle name="Standard 4 2 2 2 4 5 2 3" xfId="18240" xr:uid="{00000000-0005-0000-0000-0000DB4C0000}"/>
    <cellStyle name="Standard 4 2 2 2 4 5 2 3 2" xfId="52128" xr:uid="{00000000-0005-0000-0000-0000DC4C0000}"/>
    <cellStyle name="Standard 4 2 2 2 4 5 2 4" xfId="40832" xr:uid="{00000000-0005-0000-0000-0000DD4C0000}"/>
    <cellStyle name="Standard 4 2 2 2 4 5 2 5" xfId="29536" xr:uid="{00000000-0005-0000-0000-0000DE4C0000}"/>
    <cellStyle name="Standard 4 2 2 2 4 5 3" xfId="9768" xr:uid="{00000000-0005-0000-0000-0000DF4C0000}"/>
    <cellStyle name="Standard 4 2 2 2 4 5 3 2" xfId="21064" xr:uid="{00000000-0005-0000-0000-0000E04C0000}"/>
    <cellStyle name="Standard 4 2 2 2 4 5 3 2 2" xfId="54952" xr:uid="{00000000-0005-0000-0000-0000E14C0000}"/>
    <cellStyle name="Standard 4 2 2 2 4 5 3 3" xfId="43656" xr:uid="{00000000-0005-0000-0000-0000E24C0000}"/>
    <cellStyle name="Standard 4 2 2 2 4 5 3 4" xfId="32360" xr:uid="{00000000-0005-0000-0000-0000E34C0000}"/>
    <cellStyle name="Standard 4 2 2 2 4 5 4" xfId="15416" xr:uid="{00000000-0005-0000-0000-0000E44C0000}"/>
    <cellStyle name="Standard 4 2 2 2 4 5 4 2" xfId="49304" xr:uid="{00000000-0005-0000-0000-0000E54C0000}"/>
    <cellStyle name="Standard 4 2 2 2 4 5 5" xfId="38008" xr:uid="{00000000-0005-0000-0000-0000E64C0000}"/>
    <cellStyle name="Standard 4 2 2 2 4 5 6" xfId="26712" xr:uid="{00000000-0005-0000-0000-0000E74C0000}"/>
    <cellStyle name="Standard 4 2 2 2 4 6" xfId="4890" xr:uid="{00000000-0005-0000-0000-0000E84C0000}"/>
    <cellStyle name="Standard 4 2 2 2 4 6 2" xfId="7716" xr:uid="{00000000-0005-0000-0000-0000E94C0000}"/>
    <cellStyle name="Standard 4 2 2 2 4 6 2 2" xfId="13365" xr:uid="{00000000-0005-0000-0000-0000EA4C0000}"/>
    <cellStyle name="Standard 4 2 2 2 4 6 2 2 2" xfId="24661" xr:uid="{00000000-0005-0000-0000-0000EB4C0000}"/>
    <cellStyle name="Standard 4 2 2 2 4 6 2 2 2 2" xfId="58549" xr:uid="{00000000-0005-0000-0000-0000EC4C0000}"/>
    <cellStyle name="Standard 4 2 2 2 4 6 2 2 3" xfId="47253" xr:uid="{00000000-0005-0000-0000-0000ED4C0000}"/>
    <cellStyle name="Standard 4 2 2 2 4 6 2 2 4" xfId="35957" xr:uid="{00000000-0005-0000-0000-0000EE4C0000}"/>
    <cellStyle name="Standard 4 2 2 2 4 6 2 3" xfId="19013" xr:uid="{00000000-0005-0000-0000-0000EF4C0000}"/>
    <cellStyle name="Standard 4 2 2 2 4 6 2 3 2" xfId="52901" xr:uid="{00000000-0005-0000-0000-0000F04C0000}"/>
    <cellStyle name="Standard 4 2 2 2 4 6 2 4" xfId="41605" xr:uid="{00000000-0005-0000-0000-0000F14C0000}"/>
    <cellStyle name="Standard 4 2 2 2 4 6 2 5" xfId="30309" xr:uid="{00000000-0005-0000-0000-0000F24C0000}"/>
    <cellStyle name="Standard 4 2 2 2 4 6 3" xfId="10541" xr:uid="{00000000-0005-0000-0000-0000F34C0000}"/>
    <cellStyle name="Standard 4 2 2 2 4 6 3 2" xfId="21837" xr:uid="{00000000-0005-0000-0000-0000F44C0000}"/>
    <cellStyle name="Standard 4 2 2 2 4 6 3 2 2" xfId="55725" xr:uid="{00000000-0005-0000-0000-0000F54C0000}"/>
    <cellStyle name="Standard 4 2 2 2 4 6 3 3" xfId="44429" xr:uid="{00000000-0005-0000-0000-0000F64C0000}"/>
    <cellStyle name="Standard 4 2 2 2 4 6 3 4" xfId="33133" xr:uid="{00000000-0005-0000-0000-0000F74C0000}"/>
    <cellStyle name="Standard 4 2 2 2 4 6 4" xfId="16189" xr:uid="{00000000-0005-0000-0000-0000F84C0000}"/>
    <cellStyle name="Standard 4 2 2 2 4 6 4 2" xfId="50077" xr:uid="{00000000-0005-0000-0000-0000F94C0000}"/>
    <cellStyle name="Standard 4 2 2 2 4 6 5" xfId="38781" xr:uid="{00000000-0005-0000-0000-0000FA4C0000}"/>
    <cellStyle name="Standard 4 2 2 2 4 6 6" xfId="27485" xr:uid="{00000000-0005-0000-0000-0000FB4C0000}"/>
    <cellStyle name="Standard 4 2 2 2 4 7" xfId="3538" xr:uid="{00000000-0005-0000-0000-0000FC4C0000}"/>
    <cellStyle name="Standard 4 2 2 2 4 7 2" xfId="6651" xr:uid="{00000000-0005-0000-0000-0000FD4C0000}"/>
    <cellStyle name="Standard 4 2 2 2 4 7 2 2" xfId="12300" xr:uid="{00000000-0005-0000-0000-0000FE4C0000}"/>
    <cellStyle name="Standard 4 2 2 2 4 7 2 2 2" xfId="23596" xr:uid="{00000000-0005-0000-0000-0000FF4C0000}"/>
    <cellStyle name="Standard 4 2 2 2 4 7 2 2 2 2" xfId="57484" xr:uid="{00000000-0005-0000-0000-0000004D0000}"/>
    <cellStyle name="Standard 4 2 2 2 4 7 2 2 3" xfId="46188" xr:uid="{00000000-0005-0000-0000-0000014D0000}"/>
    <cellStyle name="Standard 4 2 2 2 4 7 2 2 4" xfId="34892" xr:uid="{00000000-0005-0000-0000-0000024D0000}"/>
    <cellStyle name="Standard 4 2 2 2 4 7 2 3" xfId="17948" xr:uid="{00000000-0005-0000-0000-0000034D0000}"/>
    <cellStyle name="Standard 4 2 2 2 4 7 2 3 2" xfId="51836" xr:uid="{00000000-0005-0000-0000-0000044D0000}"/>
    <cellStyle name="Standard 4 2 2 2 4 7 2 4" xfId="40540" xr:uid="{00000000-0005-0000-0000-0000054D0000}"/>
    <cellStyle name="Standard 4 2 2 2 4 7 2 5" xfId="29244" xr:uid="{00000000-0005-0000-0000-0000064D0000}"/>
    <cellStyle name="Standard 4 2 2 2 4 7 3" xfId="9476" xr:uid="{00000000-0005-0000-0000-0000074D0000}"/>
    <cellStyle name="Standard 4 2 2 2 4 7 3 2" xfId="20772" xr:uid="{00000000-0005-0000-0000-0000084D0000}"/>
    <cellStyle name="Standard 4 2 2 2 4 7 3 2 2" xfId="54660" xr:uid="{00000000-0005-0000-0000-0000094D0000}"/>
    <cellStyle name="Standard 4 2 2 2 4 7 3 3" xfId="43364" xr:uid="{00000000-0005-0000-0000-00000A4D0000}"/>
    <cellStyle name="Standard 4 2 2 2 4 7 3 4" xfId="32068" xr:uid="{00000000-0005-0000-0000-00000B4D0000}"/>
    <cellStyle name="Standard 4 2 2 2 4 7 4" xfId="15124" xr:uid="{00000000-0005-0000-0000-00000C4D0000}"/>
    <cellStyle name="Standard 4 2 2 2 4 7 4 2" xfId="49012" xr:uid="{00000000-0005-0000-0000-00000D4D0000}"/>
    <cellStyle name="Standard 4 2 2 2 4 7 5" xfId="37716" xr:uid="{00000000-0005-0000-0000-00000E4D0000}"/>
    <cellStyle name="Standard 4 2 2 2 4 7 6" xfId="26420" xr:uid="{00000000-0005-0000-0000-00000F4D0000}"/>
    <cellStyle name="Standard 4 2 2 2 4 8" xfId="5579" xr:uid="{00000000-0005-0000-0000-0000104D0000}"/>
    <cellStyle name="Standard 4 2 2 2 4 8 2" xfId="11229" xr:uid="{00000000-0005-0000-0000-0000114D0000}"/>
    <cellStyle name="Standard 4 2 2 2 4 8 2 2" xfId="22525" xr:uid="{00000000-0005-0000-0000-0000124D0000}"/>
    <cellStyle name="Standard 4 2 2 2 4 8 2 2 2" xfId="56413" xr:uid="{00000000-0005-0000-0000-0000134D0000}"/>
    <cellStyle name="Standard 4 2 2 2 4 8 2 3" xfId="45117" xr:uid="{00000000-0005-0000-0000-0000144D0000}"/>
    <cellStyle name="Standard 4 2 2 2 4 8 2 4" xfId="33821" xr:uid="{00000000-0005-0000-0000-0000154D0000}"/>
    <cellStyle name="Standard 4 2 2 2 4 8 3" xfId="16877" xr:uid="{00000000-0005-0000-0000-0000164D0000}"/>
    <cellStyle name="Standard 4 2 2 2 4 8 3 2" xfId="50765" xr:uid="{00000000-0005-0000-0000-0000174D0000}"/>
    <cellStyle name="Standard 4 2 2 2 4 8 4" xfId="39469" xr:uid="{00000000-0005-0000-0000-0000184D0000}"/>
    <cellStyle name="Standard 4 2 2 2 4 8 5" xfId="28173" xr:uid="{00000000-0005-0000-0000-0000194D0000}"/>
    <cellStyle name="Standard 4 2 2 2 4 9" xfId="8405" xr:uid="{00000000-0005-0000-0000-00001A4D0000}"/>
    <cellStyle name="Standard 4 2 2 2 4 9 2" xfId="19701" xr:uid="{00000000-0005-0000-0000-00001B4D0000}"/>
    <cellStyle name="Standard 4 2 2 2 4 9 2 2" xfId="53589" xr:uid="{00000000-0005-0000-0000-00001C4D0000}"/>
    <cellStyle name="Standard 4 2 2 2 4 9 3" xfId="42293" xr:uid="{00000000-0005-0000-0000-00001D4D0000}"/>
    <cellStyle name="Standard 4 2 2 2 4 9 4" xfId="30997" xr:uid="{00000000-0005-0000-0000-00001E4D0000}"/>
    <cellStyle name="Standard 4 2 2 2 5" xfId="1565" xr:uid="{00000000-0005-0000-0000-00001F4D0000}"/>
    <cellStyle name="Standard 4 2 2 2 5 10" xfId="36711" xr:uid="{00000000-0005-0000-0000-0000204D0000}"/>
    <cellStyle name="Standard 4 2 2 2 5 11" xfId="25415" xr:uid="{00000000-0005-0000-0000-0000214D0000}"/>
    <cellStyle name="Standard 4 2 2 2 5 2" xfId="2761" xr:uid="{00000000-0005-0000-0000-0000224D0000}"/>
    <cellStyle name="Standard 4 2 2 2 5 2 2" xfId="3263" xr:uid="{00000000-0005-0000-0000-0000234D0000}"/>
    <cellStyle name="Standard 4 2 2 2 5 2 2 2" xfId="5156" xr:uid="{00000000-0005-0000-0000-0000244D0000}"/>
    <cellStyle name="Standard 4 2 2 2 5 2 2 2 2" xfId="7982" xr:uid="{00000000-0005-0000-0000-0000254D0000}"/>
    <cellStyle name="Standard 4 2 2 2 5 2 2 2 2 2" xfId="13631" xr:uid="{00000000-0005-0000-0000-0000264D0000}"/>
    <cellStyle name="Standard 4 2 2 2 5 2 2 2 2 2 2" xfId="24927" xr:uid="{00000000-0005-0000-0000-0000274D0000}"/>
    <cellStyle name="Standard 4 2 2 2 5 2 2 2 2 2 2 2" xfId="58815" xr:uid="{00000000-0005-0000-0000-0000284D0000}"/>
    <cellStyle name="Standard 4 2 2 2 5 2 2 2 2 2 3" xfId="47519" xr:uid="{00000000-0005-0000-0000-0000294D0000}"/>
    <cellStyle name="Standard 4 2 2 2 5 2 2 2 2 2 4" xfId="36223" xr:uid="{00000000-0005-0000-0000-00002A4D0000}"/>
    <cellStyle name="Standard 4 2 2 2 5 2 2 2 2 3" xfId="19279" xr:uid="{00000000-0005-0000-0000-00002B4D0000}"/>
    <cellStyle name="Standard 4 2 2 2 5 2 2 2 2 3 2" xfId="53167" xr:uid="{00000000-0005-0000-0000-00002C4D0000}"/>
    <cellStyle name="Standard 4 2 2 2 5 2 2 2 2 4" xfId="41871" xr:uid="{00000000-0005-0000-0000-00002D4D0000}"/>
    <cellStyle name="Standard 4 2 2 2 5 2 2 2 2 5" xfId="30575" xr:uid="{00000000-0005-0000-0000-00002E4D0000}"/>
    <cellStyle name="Standard 4 2 2 2 5 2 2 2 3" xfId="10807" xr:uid="{00000000-0005-0000-0000-00002F4D0000}"/>
    <cellStyle name="Standard 4 2 2 2 5 2 2 2 3 2" xfId="22103" xr:uid="{00000000-0005-0000-0000-0000304D0000}"/>
    <cellStyle name="Standard 4 2 2 2 5 2 2 2 3 2 2" xfId="55991" xr:uid="{00000000-0005-0000-0000-0000314D0000}"/>
    <cellStyle name="Standard 4 2 2 2 5 2 2 2 3 3" xfId="44695" xr:uid="{00000000-0005-0000-0000-0000324D0000}"/>
    <cellStyle name="Standard 4 2 2 2 5 2 2 2 3 4" xfId="33399" xr:uid="{00000000-0005-0000-0000-0000334D0000}"/>
    <cellStyle name="Standard 4 2 2 2 5 2 2 2 4" xfId="16455" xr:uid="{00000000-0005-0000-0000-0000344D0000}"/>
    <cellStyle name="Standard 4 2 2 2 5 2 2 2 4 2" xfId="50343" xr:uid="{00000000-0005-0000-0000-0000354D0000}"/>
    <cellStyle name="Standard 4 2 2 2 5 2 2 2 5" xfId="39047" xr:uid="{00000000-0005-0000-0000-0000364D0000}"/>
    <cellStyle name="Standard 4 2 2 2 5 2 2 2 6" xfId="27751" xr:uid="{00000000-0005-0000-0000-0000374D0000}"/>
    <cellStyle name="Standard 4 2 2 2 5 2 2 3" xfId="6391" xr:uid="{00000000-0005-0000-0000-0000384D0000}"/>
    <cellStyle name="Standard 4 2 2 2 5 2 2 3 2" xfId="12041" xr:uid="{00000000-0005-0000-0000-0000394D0000}"/>
    <cellStyle name="Standard 4 2 2 2 5 2 2 3 2 2" xfId="23337" xr:uid="{00000000-0005-0000-0000-00003A4D0000}"/>
    <cellStyle name="Standard 4 2 2 2 5 2 2 3 2 2 2" xfId="57225" xr:uid="{00000000-0005-0000-0000-00003B4D0000}"/>
    <cellStyle name="Standard 4 2 2 2 5 2 2 3 2 3" xfId="45929" xr:uid="{00000000-0005-0000-0000-00003C4D0000}"/>
    <cellStyle name="Standard 4 2 2 2 5 2 2 3 2 4" xfId="34633" xr:uid="{00000000-0005-0000-0000-00003D4D0000}"/>
    <cellStyle name="Standard 4 2 2 2 5 2 2 3 3" xfId="17689" xr:uid="{00000000-0005-0000-0000-00003E4D0000}"/>
    <cellStyle name="Standard 4 2 2 2 5 2 2 3 3 2" xfId="51577" xr:uid="{00000000-0005-0000-0000-00003F4D0000}"/>
    <cellStyle name="Standard 4 2 2 2 5 2 2 3 4" xfId="40281" xr:uid="{00000000-0005-0000-0000-0000404D0000}"/>
    <cellStyle name="Standard 4 2 2 2 5 2 2 3 5" xfId="28985" xr:uid="{00000000-0005-0000-0000-0000414D0000}"/>
    <cellStyle name="Standard 4 2 2 2 5 2 2 4" xfId="9217" xr:uid="{00000000-0005-0000-0000-0000424D0000}"/>
    <cellStyle name="Standard 4 2 2 2 5 2 2 4 2" xfId="20513" xr:uid="{00000000-0005-0000-0000-0000434D0000}"/>
    <cellStyle name="Standard 4 2 2 2 5 2 2 4 2 2" xfId="54401" xr:uid="{00000000-0005-0000-0000-0000444D0000}"/>
    <cellStyle name="Standard 4 2 2 2 5 2 2 4 3" xfId="43105" xr:uid="{00000000-0005-0000-0000-0000454D0000}"/>
    <cellStyle name="Standard 4 2 2 2 5 2 2 4 4" xfId="31809" xr:uid="{00000000-0005-0000-0000-0000464D0000}"/>
    <cellStyle name="Standard 4 2 2 2 5 2 2 5" xfId="14865" xr:uid="{00000000-0005-0000-0000-0000474D0000}"/>
    <cellStyle name="Standard 4 2 2 2 5 2 2 5 2" xfId="48753" xr:uid="{00000000-0005-0000-0000-0000484D0000}"/>
    <cellStyle name="Standard 4 2 2 2 5 2 2 6" xfId="37457" xr:uid="{00000000-0005-0000-0000-0000494D0000}"/>
    <cellStyle name="Standard 4 2 2 2 5 2 2 7" xfId="26161" xr:uid="{00000000-0005-0000-0000-00004A4D0000}"/>
    <cellStyle name="Standard 4 2 2 2 5 2 3" xfId="4376" xr:uid="{00000000-0005-0000-0000-00004B4D0000}"/>
    <cellStyle name="Standard 4 2 2 2 5 2 3 2" xfId="7248" xr:uid="{00000000-0005-0000-0000-00004C4D0000}"/>
    <cellStyle name="Standard 4 2 2 2 5 2 3 2 2" xfId="12897" xr:uid="{00000000-0005-0000-0000-00004D4D0000}"/>
    <cellStyle name="Standard 4 2 2 2 5 2 3 2 2 2" xfId="24193" xr:uid="{00000000-0005-0000-0000-00004E4D0000}"/>
    <cellStyle name="Standard 4 2 2 2 5 2 3 2 2 2 2" xfId="58081" xr:uid="{00000000-0005-0000-0000-00004F4D0000}"/>
    <cellStyle name="Standard 4 2 2 2 5 2 3 2 2 3" xfId="46785" xr:uid="{00000000-0005-0000-0000-0000504D0000}"/>
    <cellStyle name="Standard 4 2 2 2 5 2 3 2 2 4" xfId="35489" xr:uid="{00000000-0005-0000-0000-0000514D0000}"/>
    <cellStyle name="Standard 4 2 2 2 5 2 3 2 3" xfId="18545" xr:uid="{00000000-0005-0000-0000-0000524D0000}"/>
    <cellStyle name="Standard 4 2 2 2 5 2 3 2 3 2" xfId="52433" xr:uid="{00000000-0005-0000-0000-0000534D0000}"/>
    <cellStyle name="Standard 4 2 2 2 5 2 3 2 4" xfId="41137" xr:uid="{00000000-0005-0000-0000-0000544D0000}"/>
    <cellStyle name="Standard 4 2 2 2 5 2 3 2 5" xfId="29841" xr:uid="{00000000-0005-0000-0000-0000554D0000}"/>
    <cellStyle name="Standard 4 2 2 2 5 2 3 3" xfId="10073" xr:uid="{00000000-0005-0000-0000-0000564D0000}"/>
    <cellStyle name="Standard 4 2 2 2 5 2 3 3 2" xfId="21369" xr:uid="{00000000-0005-0000-0000-0000574D0000}"/>
    <cellStyle name="Standard 4 2 2 2 5 2 3 3 2 2" xfId="55257" xr:uid="{00000000-0005-0000-0000-0000584D0000}"/>
    <cellStyle name="Standard 4 2 2 2 5 2 3 3 3" xfId="43961" xr:uid="{00000000-0005-0000-0000-0000594D0000}"/>
    <cellStyle name="Standard 4 2 2 2 5 2 3 3 4" xfId="32665" xr:uid="{00000000-0005-0000-0000-00005A4D0000}"/>
    <cellStyle name="Standard 4 2 2 2 5 2 3 4" xfId="15721" xr:uid="{00000000-0005-0000-0000-00005B4D0000}"/>
    <cellStyle name="Standard 4 2 2 2 5 2 3 4 2" xfId="49609" xr:uid="{00000000-0005-0000-0000-00005C4D0000}"/>
    <cellStyle name="Standard 4 2 2 2 5 2 3 5" xfId="38313" xr:uid="{00000000-0005-0000-0000-00005D4D0000}"/>
    <cellStyle name="Standard 4 2 2 2 5 2 3 6" xfId="27017" xr:uid="{00000000-0005-0000-0000-00005E4D0000}"/>
    <cellStyle name="Standard 4 2 2 2 5 2 4" xfId="5891" xr:uid="{00000000-0005-0000-0000-00005F4D0000}"/>
    <cellStyle name="Standard 4 2 2 2 5 2 4 2" xfId="11541" xr:uid="{00000000-0005-0000-0000-0000604D0000}"/>
    <cellStyle name="Standard 4 2 2 2 5 2 4 2 2" xfId="22837" xr:uid="{00000000-0005-0000-0000-0000614D0000}"/>
    <cellStyle name="Standard 4 2 2 2 5 2 4 2 2 2" xfId="56725" xr:uid="{00000000-0005-0000-0000-0000624D0000}"/>
    <cellStyle name="Standard 4 2 2 2 5 2 4 2 3" xfId="45429" xr:uid="{00000000-0005-0000-0000-0000634D0000}"/>
    <cellStyle name="Standard 4 2 2 2 5 2 4 2 4" xfId="34133" xr:uid="{00000000-0005-0000-0000-0000644D0000}"/>
    <cellStyle name="Standard 4 2 2 2 5 2 4 3" xfId="17189" xr:uid="{00000000-0005-0000-0000-0000654D0000}"/>
    <cellStyle name="Standard 4 2 2 2 5 2 4 3 2" xfId="51077" xr:uid="{00000000-0005-0000-0000-0000664D0000}"/>
    <cellStyle name="Standard 4 2 2 2 5 2 4 4" xfId="39781" xr:uid="{00000000-0005-0000-0000-0000674D0000}"/>
    <cellStyle name="Standard 4 2 2 2 5 2 4 5" xfId="28485" xr:uid="{00000000-0005-0000-0000-0000684D0000}"/>
    <cellStyle name="Standard 4 2 2 2 5 2 5" xfId="8717" xr:uid="{00000000-0005-0000-0000-0000694D0000}"/>
    <cellStyle name="Standard 4 2 2 2 5 2 5 2" xfId="20013" xr:uid="{00000000-0005-0000-0000-00006A4D0000}"/>
    <cellStyle name="Standard 4 2 2 2 5 2 5 2 2" xfId="53901" xr:uid="{00000000-0005-0000-0000-00006B4D0000}"/>
    <cellStyle name="Standard 4 2 2 2 5 2 5 3" xfId="42605" xr:uid="{00000000-0005-0000-0000-00006C4D0000}"/>
    <cellStyle name="Standard 4 2 2 2 5 2 5 4" xfId="31309" xr:uid="{00000000-0005-0000-0000-00006D4D0000}"/>
    <cellStyle name="Standard 4 2 2 2 5 2 6" xfId="14365" xr:uid="{00000000-0005-0000-0000-00006E4D0000}"/>
    <cellStyle name="Standard 4 2 2 2 5 2 6 2" xfId="48253" xr:uid="{00000000-0005-0000-0000-00006F4D0000}"/>
    <cellStyle name="Standard 4 2 2 2 5 2 7" xfId="36957" xr:uid="{00000000-0005-0000-0000-0000704D0000}"/>
    <cellStyle name="Standard 4 2 2 2 5 2 8" xfId="25661" xr:uid="{00000000-0005-0000-0000-0000714D0000}"/>
    <cellStyle name="Standard 4 2 2 2 5 3" xfId="3017" xr:uid="{00000000-0005-0000-0000-0000724D0000}"/>
    <cellStyle name="Standard 4 2 2 2 5 3 2" xfId="5155" xr:uid="{00000000-0005-0000-0000-0000734D0000}"/>
    <cellStyle name="Standard 4 2 2 2 5 3 2 2" xfId="7981" xr:uid="{00000000-0005-0000-0000-0000744D0000}"/>
    <cellStyle name="Standard 4 2 2 2 5 3 2 2 2" xfId="13630" xr:uid="{00000000-0005-0000-0000-0000754D0000}"/>
    <cellStyle name="Standard 4 2 2 2 5 3 2 2 2 2" xfId="24926" xr:uid="{00000000-0005-0000-0000-0000764D0000}"/>
    <cellStyle name="Standard 4 2 2 2 5 3 2 2 2 2 2" xfId="58814" xr:uid="{00000000-0005-0000-0000-0000774D0000}"/>
    <cellStyle name="Standard 4 2 2 2 5 3 2 2 2 3" xfId="47518" xr:uid="{00000000-0005-0000-0000-0000784D0000}"/>
    <cellStyle name="Standard 4 2 2 2 5 3 2 2 2 4" xfId="36222" xr:uid="{00000000-0005-0000-0000-0000794D0000}"/>
    <cellStyle name="Standard 4 2 2 2 5 3 2 2 3" xfId="19278" xr:uid="{00000000-0005-0000-0000-00007A4D0000}"/>
    <cellStyle name="Standard 4 2 2 2 5 3 2 2 3 2" xfId="53166" xr:uid="{00000000-0005-0000-0000-00007B4D0000}"/>
    <cellStyle name="Standard 4 2 2 2 5 3 2 2 4" xfId="41870" xr:uid="{00000000-0005-0000-0000-00007C4D0000}"/>
    <cellStyle name="Standard 4 2 2 2 5 3 2 2 5" xfId="30574" xr:uid="{00000000-0005-0000-0000-00007D4D0000}"/>
    <cellStyle name="Standard 4 2 2 2 5 3 2 3" xfId="10806" xr:uid="{00000000-0005-0000-0000-00007E4D0000}"/>
    <cellStyle name="Standard 4 2 2 2 5 3 2 3 2" xfId="22102" xr:uid="{00000000-0005-0000-0000-00007F4D0000}"/>
    <cellStyle name="Standard 4 2 2 2 5 3 2 3 2 2" xfId="55990" xr:uid="{00000000-0005-0000-0000-0000804D0000}"/>
    <cellStyle name="Standard 4 2 2 2 5 3 2 3 3" xfId="44694" xr:uid="{00000000-0005-0000-0000-0000814D0000}"/>
    <cellStyle name="Standard 4 2 2 2 5 3 2 3 4" xfId="33398" xr:uid="{00000000-0005-0000-0000-0000824D0000}"/>
    <cellStyle name="Standard 4 2 2 2 5 3 2 4" xfId="16454" xr:uid="{00000000-0005-0000-0000-0000834D0000}"/>
    <cellStyle name="Standard 4 2 2 2 5 3 2 4 2" xfId="50342" xr:uid="{00000000-0005-0000-0000-0000844D0000}"/>
    <cellStyle name="Standard 4 2 2 2 5 3 2 5" xfId="39046" xr:uid="{00000000-0005-0000-0000-0000854D0000}"/>
    <cellStyle name="Standard 4 2 2 2 5 3 2 6" xfId="27750" xr:uid="{00000000-0005-0000-0000-0000864D0000}"/>
    <cellStyle name="Standard 4 2 2 2 5 3 3" xfId="4375" xr:uid="{00000000-0005-0000-0000-0000874D0000}"/>
    <cellStyle name="Standard 4 2 2 2 5 3 3 2" xfId="7247" xr:uid="{00000000-0005-0000-0000-0000884D0000}"/>
    <cellStyle name="Standard 4 2 2 2 5 3 3 2 2" xfId="12896" xr:uid="{00000000-0005-0000-0000-0000894D0000}"/>
    <cellStyle name="Standard 4 2 2 2 5 3 3 2 2 2" xfId="24192" xr:uid="{00000000-0005-0000-0000-00008A4D0000}"/>
    <cellStyle name="Standard 4 2 2 2 5 3 3 2 2 2 2" xfId="58080" xr:uid="{00000000-0005-0000-0000-00008B4D0000}"/>
    <cellStyle name="Standard 4 2 2 2 5 3 3 2 2 3" xfId="46784" xr:uid="{00000000-0005-0000-0000-00008C4D0000}"/>
    <cellStyle name="Standard 4 2 2 2 5 3 3 2 2 4" xfId="35488" xr:uid="{00000000-0005-0000-0000-00008D4D0000}"/>
    <cellStyle name="Standard 4 2 2 2 5 3 3 2 3" xfId="18544" xr:uid="{00000000-0005-0000-0000-00008E4D0000}"/>
    <cellStyle name="Standard 4 2 2 2 5 3 3 2 3 2" xfId="52432" xr:uid="{00000000-0005-0000-0000-00008F4D0000}"/>
    <cellStyle name="Standard 4 2 2 2 5 3 3 2 4" xfId="41136" xr:uid="{00000000-0005-0000-0000-0000904D0000}"/>
    <cellStyle name="Standard 4 2 2 2 5 3 3 2 5" xfId="29840" xr:uid="{00000000-0005-0000-0000-0000914D0000}"/>
    <cellStyle name="Standard 4 2 2 2 5 3 3 3" xfId="10072" xr:uid="{00000000-0005-0000-0000-0000924D0000}"/>
    <cellStyle name="Standard 4 2 2 2 5 3 3 3 2" xfId="21368" xr:uid="{00000000-0005-0000-0000-0000934D0000}"/>
    <cellStyle name="Standard 4 2 2 2 5 3 3 3 2 2" xfId="55256" xr:uid="{00000000-0005-0000-0000-0000944D0000}"/>
    <cellStyle name="Standard 4 2 2 2 5 3 3 3 3" xfId="43960" xr:uid="{00000000-0005-0000-0000-0000954D0000}"/>
    <cellStyle name="Standard 4 2 2 2 5 3 3 3 4" xfId="32664" xr:uid="{00000000-0005-0000-0000-0000964D0000}"/>
    <cellStyle name="Standard 4 2 2 2 5 3 3 4" xfId="15720" xr:uid="{00000000-0005-0000-0000-0000974D0000}"/>
    <cellStyle name="Standard 4 2 2 2 5 3 3 4 2" xfId="49608" xr:uid="{00000000-0005-0000-0000-0000984D0000}"/>
    <cellStyle name="Standard 4 2 2 2 5 3 3 5" xfId="38312" xr:uid="{00000000-0005-0000-0000-0000994D0000}"/>
    <cellStyle name="Standard 4 2 2 2 5 3 3 6" xfId="27016" xr:uid="{00000000-0005-0000-0000-00009A4D0000}"/>
    <cellStyle name="Standard 4 2 2 2 5 3 4" xfId="6145" xr:uid="{00000000-0005-0000-0000-00009B4D0000}"/>
    <cellStyle name="Standard 4 2 2 2 5 3 4 2" xfId="11795" xr:uid="{00000000-0005-0000-0000-00009C4D0000}"/>
    <cellStyle name="Standard 4 2 2 2 5 3 4 2 2" xfId="23091" xr:uid="{00000000-0005-0000-0000-00009D4D0000}"/>
    <cellStyle name="Standard 4 2 2 2 5 3 4 2 2 2" xfId="56979" xr:uid="{00000000-0005-0000-0000-00009E4D0000}"/>
    <cellStyle name="Standard 4 2 2 2 5 3 4 2 3" xfId="45683" xr:uid="{00000000-0005-0000-0000-00009F4D0000}"/>
    <cellStyle name="Standard 4 2 2 2 5 3 4 2 4" xfId="34387" xr:uid="{00000000-0005-0000-0000-0000A04D0000}"/>
    <cellStyle name="Standard 4 2 2 2 5 3 4 3" xfId="17443" xr:uid="{00000000-0005-0000-0000-0000A14D0000}"/>
    <cellStyle name="Standard 4 2 2 2 5 3 4 3 2" xfId="51331" xr:uid="{00000000-0005-0000-0000-0000A24D0000}"/>
    <cellStyle name="Standard 4 2 2 2 5 3 4 4" xfId="40035" xr:uid="{00000000-0005-0000-0000-0000A34D0000}"/>
    <cellStyle name="Standard 4 2 2 2 5 3 4 5" xfId="28739" xr:uid="{00000000-0005-0000-0000-0000A44D0000}"/>
    <cellStyle name="Standard 4 2 2 2 5 3 5" xfId="8971" xr:uid="{00000000-0005-0000-0000-0000A54D0000}"/>
    <cellStyle name="Standard 4 2 2 2 5 3 5 2" xfId="20267" xr:uid="{00000000-0005-0000-0000-0000A64D0000}"/>
    <cellStyle name="Standard 4 2 2 2 5 3 5 2 2" xfId="54155" xr:uid="{00000000-0005-0000-0000-0000A74D0000}"/>
    <cellStyle name="Standard 4 2 2 2 5 3 5 3" xfId="42859" xr:uid="{00000000-0005-0000-0000-0000A84D0000}"/>
    <cellStyle name="Standard 4 2 2 2 5 3 5 4" xfId="31563" xr:uid="{00000000-0005-0000-0000-0000A94D0000}"/>
    <cellStyle name="Standard 4 2 2 2 5 3 6" xfId="14619" xr:uid="{00000000-0005-0000-0000-0000AA4D0000}"/>
    <cellStyle name="Standard 4 2 2 2 5 3 6 2" xfId="48507" xr:uid="{00000000-0005-0000-0000-0000AB4D0000}"/>
    <cellStyle name="Standard 4 2 2 2 5 3 7" xfId="37211" xr:uid="{00000000-0005-0000-0000-0000AC4D0000}"/>
    <cellStyle name="Standard 4 2 2 2 5 3 8" xfId="25915" xr:uid="{00000000-0005-0000-0000-0000AD4D0000}"/>
    <cellStyle name="Standard 4 2 2 2 5 4" xfId="3876" xr:uid="{00000000-0005-0000-0000-0000AE4D0000}"/>
    <cellStyle name="Standard 4 2 2 2 5 4 2" xfId="6987" xr:uid="{00000000-0005-0000-0000-0000AF4D0000}"/>
    <cellStyle name="Standard 4 2 2 2 5 4 2 2" xfId="12636" xr:uid="{00000000-0005-0000-0000-0000B04D0000}"/>
    <cellStyle name="Standard 4 2 2 2 5 4 2 2 2" xfId="23932" xr:uid="{00000000-0005-0000-0000-0000B14D0000}"/>
    <cellStyle name="Standard 4 2 2 2 5 4 2 2 2 2" xfId="57820" xr:uid="{00000000-0005-0000-0000-0000B24D0000}"/>
    <cellStyle name="Standard 4 2 2 2 5 4 2 2 3" xfId="46524" xr:uid="{00000000-0005-0000-0000-0000B34D0000}"/>
    <cellStyle name="Standard 4 2 2 2 5 4 2 2 4" xfId="35228" xr:uid="{00000000-0005-0000-0000-0000B44D0000}"/>
    <cellStyle name="Standard 4 2 2 2 5 4 2 3" xfId="18284" xr:uid="{00000000-0005-0000-0000-0000B54D0000}"/>
    <cellStyle name="Standard 4 2 2 2 5 4 2 3 2" xfId="52172" xr:uid="{00000000-0005-0000-0000-0000B64D0000}"/>
    <cellStyle name="Standard 4 2 2 2 5 4 2 4" xfId="40876" xr:uid="{00000000-0005-0000-0000-0000B74D0000}"/>
    <cellStyle name="Standard 4 2 2 2 5 4 2 5" xfId="29580" xr:uid="{00000000-0005-0000-0000-0000B84D0000}"/>
    <cellStyle name="Standard 4 2 2 2 5 4 3" xfId="9812" xr:uid="{00000000-0005-0000-0000-0000B94D0000}"/>
    <cellStyle name="Standard 4 2 2 2 5 4 3 2" xfId="21108" xr:uid="{00000000-0005-0000-0000-0000BA4D0000}"/>
    <cellStyle name="Standard 4 2 2 2 5 4 3 2 2" xfId="54996" xr:uid="{00000000-0005-0000-0000-0000BB4D0000}"/>
    <cellStyle name="Standard 4 2 2 2 5 4 3 3" xfId="43700" xr:uid="{00000000-0005-0000-0000-0000BC4D0000}"/>
    <cellStyle name="Standard 4 2 2 2 5 4 3 4" xfId="32404" xr:uid="{00000000-0005-0000-0000-0000BD4D0000}"/>
    <cellStyle name="Standard 4 2 2 2 5 4 4" xfId="15460" xr:uid="{00000000-0005-0000-0000-0000BE4D0000}"/>
    <cellStyle name="Standard 4 2 2 2 5 4 4 2" xfId="49348" xr:uid="{00000000-0005-0000-0000-0000BF4D0000}"/>
    <cellStyle name="Standard 4 2 2 2 5 4 5" xfId="38052" xr:uid="{00000000-0005-0000-0000-0000C04D0000}"/>
    <cellStyle name="Standard 4 2 2 2 5 4 6" xfId="26756" xr:uid="{00000000-0005-0000-0000-0000C14D0000}"/>
    <cellStyle name="Standard 4 2 2 2 5 5" xfId="4934" xr:uid="{00000000-0005-0000-0000-0000C24D0000}"/>
    <cellStyle name="Standard 4 2 2 2 5 5 2" xfId="7760" xr:uid="{00000000-0005-0000-0000-0000C34D0000}"/>
    <cellStyle name="Standard 4 2 2 2 5 5 2 2" xfId="13409" xr:uid="{00000000-0005-0000-0000-0000C44D0000}"/>
    <cellStyle name="Standard 4 2 2 2 5 5 2 2 2" xfId="24705" xr:uid="{00000000-0005-0000-0000-0000C54D0000}"/>
    <cellStyle name="Standard 4 2 2 2 5 5 2 2 2 2" xfId="58593" xr:uid="{00000000-0005-0000-0000-0000C64D0000}"/>
    <cellStyle name="Standard 4 2 2 2 5 5 2 2 3" xfId="47297" xr:uid="{00000000-0005-0000-0000-0000C74D0000}"/>
    <cellStyle name="Standard 4 2 2 2 5 5 2 2 4" xfId="36001" xr:uid="{00000000-0005-0000-0000-0000C84D0000}"/>
    <cellStyle name="Standard 4 2 2 2 5 5 2 3" xfId="19057" xr:uid="{00000000-0005-0000-0000-0000C94D0000}"/>
    <cellStyle name="Standard 4 2 2 2 5 5 2 3 2" xfId="52945" xr:uid="{00000000-0005-0000-0000-0000CA4D0000}"/>
    <cellStyle name="Standard 4 2 2 2 5 5 2 4" xfId="41649" xr:uid="{00000000-0005-0000-0000-0000CB4D0000}"/>
    <cellStyle name="Standard 4 2 2 2 5 5 2 5" xfId="30353" xr:uid="{00000000-0005-0000-0000-0000CC4D0000}"/>
    <cellStyle name="Standard 4 2 2 2 5 5 3" xfId="10585" xr:uid="{00000000-0005-0000-0000-0000CD4D0000}"/>
    <cellStyle name="Standard 4 2 2 2 5 5 3 2" xfId="21881" xr:uid="{00000000-0005-0000-0000-0000CE4D0000}"/>
    <cellStyle name="Standard 4 2 2 2 5 5 3 2 2" xfId="55769" xr:uid="{00000000-0005-0000-0000-0000CF4D0000}"/>
    <cellStyle name="Standard 4 2 2 2 5 5 3 3" xfId="44473" xr:uid="{00000000-0005-0000-0000-0000D04D0000}"/>
    <cellStyle name="Standard 4 2 2 2 5 5 3 4" xfId="33177" xr:uid="{00000000-0005-0000-0000-0000D14D0000}"/>
    <cellStyle name="Standard 4 2 2 2 5 5 4" xfId="16233" xr:uid="{00000000-0005-0000-0000-0000D24D0000}"/>
    <cellStyle name="Standard 4 2 2 2 5 5 4 2" xfId="50121" xr:uid="{00000000-0005-0000-0000-0000D34D0000}"/>
    <cellStyle name="Standard 4 2 2 2 5 5 5" xfId="38825" xr:uid="{00000000-0005-0000-0000-0000D44D0000}"/>
    <cellStyle name="Standard 4 2 2 2 5 5 6" xfId="27529" xr:uid="{00000000-0005-0000-0000-0000D54D0000}"/>
    <cellStyle name="Standard 4 2 2 2 5 6" xfId="3583" xr:uid="{00000000-0005-0000-0000-0000D64D0000}"/>
    <cellStyle name="Standard 4 2 2 2 5 6 2" xfId="6696" xr:uid="{00000000-0005-0000-0000-0000D74D0000}"/>
    <cellStyle name="Standard 4 2 2 2 5 6 2 2" xfId="12345" xr:uid="{00000000-0005-0000-0000-0000D84D0000}"/>
    <cellStyle name="Standard 4 2 2 2 5 6 2 2 2" xfId="23641" xr:uid="{00000000-0005-0000-0000-0000D94D0000}"/>
    <cellStyle name="Standard 4 2 2 2 5 6 2 2 2 2" xfId="57529" xr:uid="{00000000-0005-0000-0000-0000DA4D0000}"/>
    <cellStyle name="Standard 4 2 2 2 5 6 2 2 3" xfId="46233" xr:uid="{00000000-0005-0000-0000-0000DB4D0000}"/>
    <cellStyle name="Standard 4 2 2 2 5 6 2 2 4" xfId="34937" xr:uid="{00000000-0005-0000-0000-0000DC4D0000}"/>
    <cellStyle name="Standard 4 2 2 2 5 6 2 3" xfId="17993" xr:uid="{00000000-0005-0000-0000-0000DD4D0000}"/>
    <cellStyle name="Standard 4 2 2 2 5 6 2 3 2" xfId="51881" xr:uid="{00000000-0005-0000-0000-0000DE4D0000}"/>
    <cellStyle name="Standard 4 2 2 2 5 6 2 4" xfId="40585" xr:uid="{00000000-0005-0000-0000-0000DF4D0000}"/>
    <cellStyle name="Standard 4 2 2 2 5 6 2 5" xfId="29289" xr:uid="{00000000-0005-0000-0000-0000E04D0000}"/>
    <cellStyle name="Standard 4 2 2 2 5 6 3" xfId="9521" xr:uid="{00000000-0005-0000-0000-0000E14D0000}"/>
    <cellStyle name="Standard 4 2 2 2 5 6 3 2" xfId="20817" xr:uid="{00000000-0005-0000-0000-0000E24D0000}"/>
    <cellStyle name="Standard 4 2 2 2 5 6 3 2 2" xfId="54705" xr:uid="{00000000-0005-0000-0000-0000E34D0000}"/>
    <cellStyle name="Standard 4 2 2 2 5 6 3 3" xfId="43409" xr:uid="{00000000-0005-0000-0000-0000E44D0000}"/>
    <cellStyle name="Standard 4 2 2 2 5 6 3 4" xfId="32113" xr:uid="{00000000-0005-0000-0000-0000E54D0000}"/>
    <cellStyle name="Standard 4 2 2 2 5 6 4" xfId="15169" xr:uid="{00000000-0005-0000-0000-0000E64D0000}"/>
    <cellStyle name="Standard 4 2 2 2 5 6 4 2" xfId="49057" xr:uid="{00000000-0005-0000-0000-0000E74D0000}"/>
    <cellStyle name="Standard 4 2 2 2 5 6 5" xfId="37761" xr:uid="{00000000-0005-0000-0000-0000E84D0000}"/>
    <cellStyle name="Standard 4 2 2 2 5 6 6" xfId="26465" xr:uid="{00000000-0005-0000-0000-0000E94D0000}"/>
    <cellStyle name="Standard 4 2 2 2 5 7" xfId="5645" xr:uid="{00000000-0005-0000-0000-0000EA4D0000}"/>
    <cellStyle name="Standard 4 2 2 2 5 7 2" xfId="11295" xr:uid="{00000000-0005-0000-0000-0000EB4D0000}"/>
    <cellStyle name="Standard 4 2 2 2 5 7 2 2" xfId="22591" xr:uid="{00000000-0005-0000-0000-0000EC4D0000}"/>
    <cellStyle name="Standard 4 2 2 2 5 7 2 2 2" xfId="56479" xr:uid="{00000000-0005-0000-0000-0000ED4D0000}"/>
    <cellStyle name="Standard 4 2 2 2 5 7 2 3" xfId="45183" xr:uid="{00000000-0005-0000-0000-0000EE4D0000}"/>
    <cellStyle name="Standard 4 2 2 2 5 7 2 4" xfId="33887" xr:uid="{00000000-0005-0000-0000-0000EF4D0000}"/>
    <cellStyle name="Standard 4 2 2 2 5 7 3" xfId="16943" xr:uid="{00000000-0005-0000-0000-0000F04D0000}"/>
    <cellStyle name="Standard 4 2 2 2 5 7 3 2" xfId="50831" xr:uid="{00000000-0005-0000-0000-0000F14D0000}"/>
    <cellStyle name="Standard 4 2 2 2 5 7 4" xfId="39535" xr:uid="{00000000-0005-0000-0000-0000F24D0000}"/>
    <cellStyle name="Standard 4 2 2 2 5 7 5" xfId="28239" xr:uid="{00000000-0005-0000-0000-0000F34D0000}"/>
    <cellStyle name="Standard 4 2 2 2 5 8" xfId="8471" xr:uid="{00000000-0005-0000-0000-0000F44D0000}"/>
    <cellStyle name="Standard 4 2 2 2 5 8 2" xfId="19767" xr:uid="{00000000-0005-0000-0000-0000F54D0000}"/>
    <cellStyle name="Standard 4 2 2 2 5 8 2 2" xfId="53655" xr:uid="{00000000-0005-0000-0000-0000F64D0000}"/>
    <cellStyle name="Standard 4 2 2 2 5 8 3" xfId="42359" xr:uid="{00000000-0005-0000-0000-0000F74D0000}"/>
    <cellStyle name="Standard 4 2 2 2 5 8 4" xfId="31063" xr:uid="{00000000-0005-0000-0000-0000F84D0000}"/>
    <cellStyle name="Standard 4 2 2 2 5 9" xfId="14119" xr:uid="{00000000-0005-0000-0000-0000F94D0000}"/>
    <cellStyle name="Standard 4 2 2 2 5 9 2" xfId="48007" xr:uid="{00000000-0005-0000-0000-0000FA4D0000}"/>
    <cellStyle name="Standard 4 2 2 2 6" xfId="2630" xr:uid="{00000000-0005-0000-0000-0000FB4D0000}"/>
    <cellStyle name="Standard 4 2 2 2 6 10" xfId="25530" xr:uid="{00000000-0005-0000-0000-0000FC4D0000}"/>
    <cellStyle name="Standard 4 2 2 2 6 2" xfId="3132" xr:uid="{00000000-0005-0000-0000-0000FD4D0000}"/>
    <cellStyle name="Standard 4 2 2 2 6 2 2" xfId="5157" xr:uid="{00000000-0005-0000-0000-0000FE4D0000}"/>
    <cellStyle name="Standard 4 2 2 2 6 2 2 2" xfId="7983" xr:uid="{00000000-0005-0000-0000-0000FF4D0000}"/>
    <cellStyle name="Standard 4 2 2 2 6 2 2 2 2" xfId="13632" xr:uid="{00000000-0005-0000-0000-0000004E0000}"/>
    <cellStyle name="Standard 4 2 2 2 6 2 2 2 2 2" xfId="24928" xr:uid="{00000000-0005-0000-0000-0000014E0000}"/>
    <cellStyle name="Standard 4 2 2 2 6 2 2 2 2 2 2" xfId="58816" xr:uid="{00000000-0005-0000-0000-0000024E0000}"/>
    <cellStyle name="Standard 4 2 2 2 6 2 2 2 2 3" xfId="47520" xr:uid="{00000000-0005-0000-0000-0000034E0000}"/>
    <cellStyle name="Standard 4 2 2 2 6 2 2 2 2 4" xfId="36224" xr:uid="{00000000-0005-0000-0000-0000044E0000}"/>
    <cellStyle name="Standard 4 2 2 2 6 2 2 2 3" xfId="19280" xr:uid="{00000000-0005-0000-0000-0000054E0000}"/>
    <cellStyle name="Standard 4 2 2 2 6 2 2 2 3 2" xfId="53168" xr:uid="{00000000-0005-0000-0000-0000064E0000}"/>
    <cellStyle name="Standard 4 2 2 2 6 2 2 2 4" xfId="41872" xr:uid="{00000000-0005-0000-0000-0000074E0000}"/>
    <cellStyle name="Standard 4 2 2 2 6 2 2 2 5" xfId="30576" xr:uid="{00000000-0005-0000-0000-0000084E0000}"/>
    <cellStyle name="Standard 4 2 2 2 6 2 2 3" xfId="10808" xr:uid="{00000000-0005-0000-0000-0000094E0000}"/>
    <cellStyle name="Standard 4 2 2 2 6 2 2 3 2" xfId="22104" xr:uid="{00000000-0005-0000-0000-00000A4E0000}"/>
    <cellStyle name="Standard 4 2 2 2 6 2 2 3 2 2" xfId="55992" xr:uid="{00000000-0005-0000-0000-00000B4E0000}"/>
    <cellStyle name="Standard 4 2 2 2 6 2 2 3 3" xfId="44696" xr:uid="{00000000-0005-0000-0000-00000C4E0000}"/>
    <cellStyle name="Standard 4 2 2 2 6 2 2 3 4" xfId="33400" xr:uid="{00000000-0005-0000-0000-00000D4E0000}"/>
    <cellStyle name="Standard 4 2 2 2 6 2 2 4" xfId="16456" xr:uid="{00000000-0005-0000-0000-00000E4E0000}"/>
    <cellStyle name="Standard 4 2 2 2 6 2 2 4 2" xfId="50344" xr:uid="{00000000-0005-0000-0000-00000F4E0000}"/>
    <cellStyle name="Standard 4 2 2 2 6 2 2 5" xfId="39048" xr:uid="{00000000-0005-0000-0000-0000104E0000}"/>
    <cellStyle name="Standard 4 2 2 2 6 2 2 6" xfId="27752" xr:uid="{00000000-0005-0000-0000-0000114E0000}"/>
    <cellStyle name="Standard 4 2 2 2 6 2 3" xfId="4377" xr:uid="{00000000-0005-0000-0000-0000124E0000}"/>
    <cellStyle name="Standard 4 2 2 2 6 2 3 2" xfId="7249" xr:uid="{00000000-0005-0000-0000-0000134E0000}"/>
    <cellStyle name="Standard 4 2 2 2 6 2 3 2 2" xfId="12898" xr:uid="{00000000-0005-0000-0000-0000144E0000}"/>
    <cellStyle name="Standard 4 2 2 2 6 2 3 2 2 2" xfId="24194" xr:uid="{00000000-0005-0000-0000-0000154E0000}"/>
    <cellStyle name="Standard 4 2 2 2 6 2 3 2 2 2 2" xfId="58082" xr:uid="{00000000-0005-0000-0000-0000164E0000}"/>
    <cellStyle name="Standard 4 2 2 2 6 2 3 2 2 3" xfId="46786" xr:uid="{00000000-0005-0000-0000-0000174E0000}"/>
    <cellStyle name="Standard 4 2 2 2 6 2 3 2 2 4" xfId="35490" xr:uid="{00000000-0005-0000-0000-0000184E0000}"/>
    <cellStyle name="Standard 4 2 2 2 6 2 3 2 3" xfId="18546" xr:uid="{00000000-0005-0000-0000-0000194E0000}"/>
    <cellStyle name="Standard 4 2 2 2 6 2 3 2 3 2" xfId="52434" xr:uid="{00000000-0005-0000-0000-00001A4E0000}"/>
    <cellStyle name="Standard 4 2 2 2 6 2 3 2 4" xfId="41138" xr:uid="{00000000-0005-0000-0000-00001B4E0000}"/>
    <cellStyle name="Standard 4 2 2 2 6 2 3 2 5" xfId="29842" xr:uid="{00000000-0005-0000-0000-00001C4E0000}"/>
    <cellStyle name="Standard 4 2 2 2 6 2 3 3" xfId="10074" xr:uid="{00000000-0005-0000-0000-00001D4E0000}"/>
    <cellStyle name="Standard 4 2 2 2 6 2 3 3 2" xfId="21370" xr:uid="{00000000-0005-0000-0000-00001E4E0000}"/>
    <cellStyle name="Standard 4 2 2 2 6 2 3 3 2 2" xfId="55258" xr:uid="{00000000-0005-0000-0000-00001F4E0000}"/>
    <cellStyle name="Standard 4 2 2 2 6 2 3 3 3" xfId="43962" xr:uid="{00000000-0005-0000-0000-0000204E0000}"/>
    <cellStyle name="Standard 4 2 2 2 6 2 3 3 4" xfId="32666" xr:uid="{00000000-0005-0000-0000-0000214E0000}"/>
    <cellStyle name="Standard 4 2 2 2 6 2 3 4" xfId="15722" xr:uid="{00000000-0005-0000-0000-0000224E0000}"/>
    <cellStyle name="Standard 4 2 2 2 6 2 3 4 2" xfId="49610" xr:uid="{00000000-0005-0000-0000-0000234E0000}"/>
    <cellStyle name="Standard 4 2 2 2 6 2 3 5" xfId="38314" xr:uid="{00000000-0005-0000-0000-0000244E0000}"/>
    <cellStyle name="Standard 4 2 2 2 6 2 3 6" xfId="27018" xr:uid="{00000000-0005-0000-0000-0000254E0000}"/>
    <cellStyle name="Standard 4 2 2 2 6 2 4" xfId="6260" xr:uid="{00000000-0005-0000-0000-0000264E0000}"/>
    <cellStyle name="Standard 4 2 2 2 6 2 4 2" xfId="11910" xr:uid="{00000000-0005-0000-0000-0000274E0000}"/>
    <cellStyle name="Standard 4 2 2 2 6 2 4 2 2" xfId="23206" xr:uid="{00000000-0005-0000-0000-0000284E0000}"/>
    <cellStyle name="Standard 4 2 2 2 6 2 4 2 2 2" xfId="57094" xr:uid="{00000000-0005-0000-0000-0000294E0000}"/>
    <cellStyle name="Standard 4 2 2 2 6 2 4 2 3" xfId="45798" xr:uid="{00000000-0005-0000-0000-00002A4E0000}"/>
    <cellStyle name="Standard 4 2 2 2 6 2 4 2 4" xfId="34502" xr:uid="{00000000-0005-0000-0000-00002B4E0000}"/>
    <cellStyle name="Standard 4 2 2 2 6 2 4 3" xfId="17558" xr:uid="{00000000-0005-0000-0000-00002C4E0000}"/>
    <cellStyle name="Standard 4 2 2 2 6 2 4 3 2" xfId="51446" xr:uid="{00000000-0005-0000-0000-00002D4E0000}"/>
    <cellStyle name="Standard 4 2 2 2 6 2 4 4" xfId="40150" xr:uid="{00000000-0005-0000-0000-00002E4E0000}"/>
    <cellStyle name="Standard 4 2 2 2 6 2 4 5" xfId="28854" xr:uid="{00000000-0005-0000-0000-00002F4E0000}"/>
    <cellStyle name="Standard 4 2 2 2 6 2 5" xfId="9086" xr:uid="{00000000-0005-0000-0000-0000304E0000}"/>
    <cellStyle name="Standard 4 2 2 2 6 2 5 2" xfId="20382" xr:uid="{00000000-0005-0000-0000-0000314E0000}"/>
    <cellStyle name="Standard 4 2 2 2 6 2 5 2 2" xfId="54270" xr:uid="{00000000-0005-0000-0000-0000324E0000}"/>
    <cellStyle name="Standard 4 2 2 2 6 2 5 3" xfId="42974" xr:uid="{00000000-0005-0000-0000-0000334E0000}"/>
    <cellStyle name="Standard 4 2 2 2 6 2 5 4" xfId="31678" xr:uid="{00000000-0005-0000-0000-0000344E0000}"/>
    <cellStyle name="Standard 4 2 2 2 6 2 6" xfId="14734" xr:uid="{00000000-0005-0000-0000-0000354E0000}"/>
    <cellStyle name="Standard 4 2 2 2 6 2 6 2" xfId="48622" xr:uid="{00000000-0005-0000-0000-0000364E0000}"/>
    <cellStyle name="Standard 4 2 2 2 6 2 7" xfId="37326" xr:uid="{00000000-0005-0000-0000-0000374E0000}"/>
    <cellStyle name="Standard 4 2 2 2 6 2 8" xfId="26030" xr:uid="{00000000-0005-0000-0000-0000384E0000}"/>
    <cellStyle name="Standard 4 2 2 2 6 3" xfId="3766" xr:uid="{00000000-0005-0000-0000-0000394E0000}"/>
    <cellStyle name="Standard 4 2 2 2 6 3 2" xfId="6877" xr:uid="{00000000-0005-0000-0000-00003A4E0000}"/>
    <cellStyle name="Standard 4 2 2 2 6 3 2 2" xfId="12526" xr:uid="{00000000-0005-0000-0000-00003B4E0000}"/>
    <cellStyle name="Standard 4 2 2 2 6 3 2 2 2" xfId="23822" xr:uid="{00000000-0005-0000-0000-00003C4E0000}"/>
    <cellStyle name="Standard 4 2 2 2 6 3 2 2 2 2" xfId="57710" xr:uid="{00000000-0005-0000-0000-00003D4E0000}"/>
    <cellStyle name="Standard 4 2 2 2 6 3 2 2 3" xfId="46414" xr:uid="{00000000-0005-0000-0000-00003E4E0000}"/>
    <cellStyle name="Standard 4 2 2 2 6 3 2 2 4" xfId="35118" xr:uid="{00000000-0005-0000-0000-00003F4E0000}"/>
    <cellStyle name="Standard 4 2 2 2 6 3 2 3" xfId="18174" xr:uid="{00000000-0005-0000-0000-0000404E0000}"/>
    <cellStyle name="Standard 4 2 2 2 6 3 2 3 2" xfId="52062" xr:uid="{00000000-0005-0000-0000-0000414E0000}"/>
    <cellStyle name="Standard 4 2 2 2 6 3 2 4" xfId="40766" xr:uid="{00000000-0005-0000-0000-0000424E0000}"/>
    <cellStyle name="Standard 4 2 2 2 6 3 2 5" xfId="29470" xr:uid="{00000000-0005-0000-0000-0000434E0000}"/>
    <cellStyle name="Standard 4 2 2 2 6 3 3" xfId="9702" xr:uid="{00000000-0005-0000-0000-0000444E0000}"/>
    <cellStyle name="Standard 4 2 2 2 6 3 3 2" xfId="20998" xr:uid="{00000000-0005-0000-0000-0000454E0000}"/>
    <cellStyle name="Standard 4 2 2 2 6 3 3 2 2" xfId="54886" xr:uid="{00000000-0005-0000-0000-0000464E0000}"/>
    <cellStyle name="Standard 4 2 2 2 6 3 3 3" xfId="43590" xr:uid="{00000000-0005-0000-0000-0000474E0000}"/>
    <cellStyle name="Standard 4 2 2 2 6 3 3 4" xfId="32294" xr:uid="{00000000-0005-0000-0000-0000484E0000}"/>
    <cellStyle name="Standard 4 2 2 2 6 3 4" xfId="15350" xr:uid="{00000000-0005-0000-0000-0000494E0000}"/>
    <cellStyle name="Standard 4 2 2 2 6 3 4 2" xfId="49238" xr:uid="{00000000-0005-0000-0000-00004A4E0000}"/>
    <cellStyle name="Standard 4 2 2 2 6 3 5" xfId="37942" xr:uid="{00000000-0005-0000-0000-00004B4E0000}"/>
    <cellStyle name="Standard 4 2 2 2 6 3 6" xfId="26646" xr:uid="{00000000-0005-0000-0000-00004C4E0000}"/>
    <cellStyle name="Standard 4 2 2 2 6 4" xfId="4824" xr:uid="{00000000-0005-0000-0000-00004D4E0000}"/>
    <cellStyle name="Standard 4 2 2 2 6 4 2" xfId="7650" xr:uid="{00000000-0005-0000-0000-00004E4E0000}"/>
    <cellStyle name="Standard 4 2 2 2 6 4 2 2" xfId="13299" xr:uid="{00000000-0005-0000-0000-00004F4E0000}"/>
    <cellStyle name="Standard 4 2 2 2 6 4 2 2 2" xfId="24595" xr:uid="{00000000-0005-0000-0000-0000504E0000}"/>
    <cellStyle name="Standard 4 2 2 2 6 4 2 2 2 2" xfId="58483" xr:uid="{00000000-0005-0000-0000-0000514E0000}"/>
    <cellStyle name="Standard 4 2 2 2 6 4 2 2 3" xfId="47187" xr:uid="{00000000-0005-0000-0000-0000524E0000}"/>
    <cellStyle name="Standard 4 2 2 2 6 4 2 2 4" xfId="35891" xr:uid="{00000000-0005-0000-0000-0000534E0000}"/>
    <cellStyle name="Standard 4 2 2 2 6 4 2 3" xfId="18947" xr:uid="{00000000-0005-0000-0000-0000544E0000}"/>
    <cellStyle name="Standard 4 2 2 2 6 4 2 3 2" xfId="52835" xr:uid="{00000000-0005-0000-0000-0000554E0000}"/>
    <cellStyle name="Standard 4 2 2 2 6 4 2 4" xfId="41539" xr:uid="{00000000-0005-0000-0000-0000564E0000}"/>
    <cellStyle name="Standard 4 2 2 2 6 4 2 5" xfId="30243" xr:uid="{00000000-0005-0000-0000-0000574E0000}"/>
    <cellStyle name="Standard 4 2 2 2 6 4 3" xfId="10475" xr:uid="{00000000-0005-0000-0000-0000584E0000}"/>
    <cellStyle name="Standard 4 2 2 2 6 4 3 2" xfId="21771" xr:uid="{00000000-0005-0000-0000-0000594E0000}"/>
    <cellStyle name="Standard 4 2 2 2 6 4 3 2 2" xfId="55659" xr:uid="{00000000-0005-0000-0000-00005A4E0000}"/>
    <cellStyle name="Standard 4 2 2 2 6 4 3 3" xfId="44363" xr:uid="{00000000-0005-0000-0000-00005B4E0000}"/>
    <cellStyle name="Standard 4 2 2 2 6 4 3 4" xfId="33067" xr:uid="{00000000-0005-0000-0000-00005C4E0000}"/>
    <cellStyle name="Standard 4 2 2 2 6 4 4" xfId="16123" xr:uid="{00000000-0005-0000-0000-00005D4E0000}"/>
    <cellStyle name="Standard 4 2 2 2 6 4 4 2" xfId="50011" xr:uid="{00000000-0005-0000-0000-00005E4E0000}"/>
    <cellStyle name="Standard 4 2 2 2 6 4 5" xfId="38715" xr:uid="{00000000-0005-0000-0000-00005F4E0000}"/>
    <cellStyle name="Standard 4 2 2 2 6 4 6" xfId="27419" xr:uid="{00000000-0005-0000-0000-0000604E0000}"/>
    <cellStyle name="Standard 4 2 2 2 6 5" xfId="3469" xr:uid="{00000000-0005-0000-0000-0000614E0000}"/>
    <cellStyle name="Standard 4 2 2 2 6 5 2" xfId="6584" xr:uid="{00000000-0005-0000-0000-0000624E0000}"/>
    <cellStyle name="Standard 4 2 2 2 6 5 2 2" xfId="12233" xr:uid="{00000000-0005-0000-0000-0000634E0000}"/>
    <cellStyle name="Standard 4 2 2 2 6 5 2 2 2" xfId="23529" xr:uid="{00000000-0005-0000-0000-0000644E0000}"/>
    <cellStyle name="Standard 4 2 2 2 6 5 2 2 2 2" xfId="57417" xr:uid="{00000000-0005-0000-0000-0000654E0000}"/>
    <cellStyle name="Standard 4 2 2 2 6 5 2 2 3" xfId="46121" xr:uid="{00000000-0005-0000-0000-0000664E0000}"/>
    <cellStyle name="Standard 4 2 2 2 6 5 2 2 4" xfId="34825" xr:uid="{00000000-0005-0000-0000-0000674E0000}"/>
    <cellStyle name="Standard 4 2 2 2 6 5 2 3" xfId="17881" xr:uid="{00000000-0005-0000-0000-0000684E0000}"/>
    <cellStyle name="Standard 4 2 2 2 6 5 2 3 2" xfId="51769" xr:uid="{00000000-0005-0000-0000-0000694E0000}"/>
    <cellStyle name="Standard 4 2 2 2 6 5 2 4" xfId="40473" xr:uid="{00000000-0005-0000-0000-00006A4E0000}"/>
    <cellStyle name="Standard 4 2 2 2 6 5 2 5" xfId="29177" xr:uid="{00000000-0005-0000-0000-00006B4E0000}"/>
    <cellStyle name="Standard 4 2 2 2 6 5 3" xfId="9409" xr:uid="{00000000-0005-0000-0000-00006C4E0000}"/>
    <cellStyle name="Standard 4 2 2 2 6 5 3 2" xfId="20705" xr:uid="{00000000-0005-0000-0000-00006D4E0000}"/>
    <cellStyle name="Standard 4 2 2 2 6 5 3 2 2" xfId="54593" xr:uid="{00000000-0005-0000-0000-00006E4E0000}"/>
    <cellStyle name="Standard 4 2 2 2 6 5 3 3" xfId="43297" xr:uid="{00000000-0005-0000-0000-00006F4E0000}"/>
    <cellStyle name="Standard 4 2 2 2 6 5 3 4" xfId="32001" xr:uid="{00000000-0005-0000-0000-0000704E0000}"/>
    <cellStyle name="Standard 4 2 2 2 6 5 4" xfId="15057" xr:uid="{00000000-0005-0000-0000-0000714E0000}"/>
    <cellStyle name="Standard 4 2 2 2 6 5 4 2" xfId="48945" xr:uid="{00000000-0005-0000-0000-0000724E0000}"/>
    <cellStyle name="Standard 4 2 2 2 6 5 5" xfId="37649" xr:uid="{00000000-0005-0000-0000-0000734E0000}"/>
    <cellStyle name="Standard 4 2 2 2 6 5 6" xfId="26353" xr:uid="{00000000-0005-0000-0000-0000744E0000}"/>
    <cellStyle name="Standard 4 2 2 2 6 6" xfId="5760" xr:uid="{00000000-0005-0000-0000-0000754E0000}"/>
    <cellStyle name="Standard 4 2 2 2 6 6 2" xfId="11410" xr:uid="{00000000-0005-0000-0000-0000764E0000}"/>
    <cellStyle name="Standard 4 2 2 2 6 6 2 2" xfId="22706" xr:uid="{00000000-0005-0000-0000-0000774E0000}"/>
    <cellStyle name="Standard 4 2 2 2 6 6 2 2 2" xfId="56594" xr:uid="{00000000-0005-0000-0000-0000784E0000}"/>
    <cellStyle name="Standard 4 2 2 2 6 6 2 3" xfId="45298" xr:uid="{00000000-0005-0000-0000-0000794E0000}"/>
    <cellStyle name="Standard 4 2 2 2 6 6 2 4" xfId="34002" xr:uid="{00000000-0005-0000-0000-00007A4E0000}"/>
    <cellStyle name="Standard 4 2 2 2 6 6 3" xfId="17058" xr:uid="{00000000-0005-0000-0000-00007B4E0000}"/>
    <cellStyle name="Standard 4 2 2 2 6 6 3 2" xfId="50946" xr:uid="{00000000-0005-0000-0000-00007C4E0000}"/>
    <cellStyle name="Standard 4 2 2 2 6 6 4" xfId="39650" xr:uid="{00000000-0005-0000-0000-00007D4E0000}"/>
    <cellStyle name="Standard 4 2 2 2 6 6 5" xfId="28354" xr:uid="{00000000-0005-0000-0000-00007E4E0000}"/>
    <cellStyle name="Standard 4 2 2 2 6 7" xfId="8586" xr:uid="{00000000-0005-0000-0000-00007F4E0000}"/>
    <cellStyle name="Standard 4 2 2 2 6 7 2" xfId="19882" xr:uid="{00000000-0005-0000-0000-0000804E0000}"/>
    <cellStyle name="Standard 4 2 2 2 6 7 2 2" xfId="53770" xr:uid="{00000000-0005-0000-0000-0000814E0000}"/>
    <cellStyle name="Standard 4 2 2 2 6 7 3" xfId="42474" xr:uid="{00000000-0005-0000-0000-0000824E0000}"/>
    <cellStyle name="Standard 4 2 2 2 6 7 4" xfId="31178" xr:uid="{00000000-0005-0000-0000-0000834E0000}"/>
    <cellStyle name="Standard 4 2 2 2 6 8" xfId="14234" xr:uid="{00000000-0005-0000-0000-0000844E0000}"/>
    <cellStyle name="Standard 4 2 2 2 6 8 2" xfId="48122" xr:uid="{00000000-0005-0000-0000-0000854E0000}"/>
    <cellStyle name="Standard 4 2 2 2 6 9" xfId="36826" xr:uid="{00000000-0005-0000-0000-0000864E0000}"/>
    <cellStyle name="Standard 4 2 2 2 7" xfId="2884" xr:uid="{00000000-0005-0000-0000-0000874E0000}"/>
    <cellStyle name="Standard 4 2 2 2 7 2" xfId="5138" xr:uid="{00000000-0005-0000-0000-0000884E0000}"/>
    <cellStyle name="Standard 4 2 2 2 7 2 2" xfId="7964" xr:uid="{00000000-0005-0000-0000-0000894E0000}"/>
    <cellStyle name="Standard 4 2 2 2 7 2 2 2" xfId="13613" xr:uid="{00000000-0005-0000-0000-00008A4E0000}"/>
    <cellStyle name="Standard 4 2 2 2 7 2 2 2 2" xfId="24909" xr:uid="{00000000-0005-0000-0000-00008B4E0000}"/>
    <cellStyle name="Standard 4 2 2 2 7 2 2 2 2 2" xfId="58797" xr:uid="{00000000-0005-0000-0000-00008C4E0000}"/>
    <cellStyle name="Standard 4 2 2 2 7 2 2 2 3" xfId="47501" xr:uid="{00000000-0005-0000-0000-00008D4E0000}"/>
    <cellStyle name="Standard 4 2 2 2 7 2 2 2 4" xfId="36205" xr:uid="{00000000-0005-0000-0000-00008E4E0000}"/>
    <cellStyle name="Standard 4 2 2 2 7 2 2 3" xfId="19261" xr:uid="{00000000-0005-0000-0000-00008F4E0000}"/>
    <cellStyle name="Standard 4 2 2 2 7 2 2 3 2" xfId="53149" xr:uid="{00000000-0005-0000-0000-0000904E0000}"/>
    <cellStyle name="Standard 4 2 2 2 7 2 2 4" xfId="41853" xr:uid="{00000000-0005-0000-0000-0000914E0000}"/>
    <cellStyle name="Standard 4 2 2 2 7 2 2 5" xfId="30557" xr:uid="{00000000-0005-0000-0000-0000924E0000}"/>
    <cellStyle name="Standard 4 2 2 2 7 2 3" xfId="10789" xr:uid="{00000000-0005-0000-0000-0000934E0000}"/>
    <cellStyle name="Standard 4 2 2 2 7 2 3 2" xfId="22085" xr:uid="{00000000-0005-0000-0000-0000944E0000}"/>
    <cellStyle name="Standard 4 2 2 2 7 2 3 2 2" xfId="55973" xr:uid="{00000000-0005-0000-0000-0000954E0000}"/>
    <cellStyle name="Standard 4 2 2 2 7 2 3 3" xfId="44677" xr:uid="{00000000-0005-0000-0000-0000964E0000}"/>
    <cellStyle name="Standard 4 2 2 2 7 2 3 4" xfId="33381" xr:uid="{00000000-0005-0000-0000-0000974E0000}"/>
    <cellStyle name="Standard 4 2 2 2 7 2 4" xfId="16437" xr:uid="{00000000-0005-0000-0000-0000984E0000}"/>
    <cellStyle name="Standard 4 2 2 2 7 2 4 2" xfId="50325" xr:uid="{00000000-0005-0000-0000-0000994E0000}"/>
    <cellStyle name="Standard 4 2 2 2 7 2 5" xfId="39029" xr:uid="{00000000-0005-0000-0000-00009A4E0000}"/>
    <cellStyle name="Standard 4 2 2 2 7 2 6" xfId="27733" xr:uid="{00000000-0005-0000-0000-00009B4E0000}"/>
    <cellStyle name="Standard 4 2 2 2 7 3" xfId="4358" xr:uid="{00000000-0005-0000-0000-00009C4E0000}"/>
    <cellStyle name="Standard 4 2 2 2 7 3 2" xfId="7230" xr:uid="{00000000-0005-0000-0000-00009D4E0000}"/>
    <cellStyle name="Standard 4 2 2 2 7 3 2 2" xfId="12879" xr:uid="{00000000-0005-0000-0000-00009E4E0000}"/>
    <cellStyle name="Standard 4 2 2 2 7 3 2 2 2" xfId="24175" xr:uid="{00000000-0005-0000-0000-00009F4E0000}"/>
    <cellStyle name="Standard 4 2 2 2 7 3 2 2 2 2" xfId="58063" xr:uid="{00000000-0005-0000-0000-0000A04E0000}"/>
    <cellStyle name="Standard 4 2 2 2 7 3 2 2 3" xfId="46767" xr:uid="{00000000-0005-0000-0000-0000A14E0000}"/>
    <cellStyle name="Standard 4 2 2 2 7 3 2 2 4" xfId="35471" xr:uid="{00000000-0005-0000-0000-0000A24E0000}"/>
    <cellStyle name="Standard 4 2 2 2 7 3 2 3" xfId="18527" xr:uid="{00000000-0005-0000-0000-0000A34E0000}"/>
    <cellStyle name="Standard 4 2 2 2 7 3 2 3 2" xfId="52415" xr:uid="{00000000-0005-0000-0000-0000A44E0000}"/>
    <cellStyle name="Standard 4 2 2 2 7 3 2 4" xfId="41119" xr:uid="{00000000-0005-0000-0000-0000A54E0000}"/>
    <cellStyle name="Standard 4 2 2 2 7 3 2 5" xfId="29823" xr:uid="{00000000-0005-0000-0000-0000A64E0000}"/>
    <cellStyle name="Standard 4 2 2 2 7 3 3" xfId="10055" xr:uid="{00000000-0005-0000-0000-0000A74E0000}"/>
    <cellStyle name="Standard 4 2 2 2 7 3 3 2" xfId="21351" xr:uid="{00000000-0005-0000-0000-0000A84E0000}"/>
    <cellStyle name="Standard 4 2 2 2 7 3 3 2 2" xfId="55239" xr:uid="{00000000-0005-0000-0000-0000A94E0000}"/>
    <cellStyle name="Standard 4 2 2 2 7 3 3 3" xfId="43943" xr:uid="{00000000-0005-0000-0000-0000AA4E0000}"/>
    <cellStyle name="Standard 4 2 2 2 7 3 3 4" xfId="32647" xr:uid="{00000000-0005-0000-0000-0000AB4E0000}"/>
    <cellStyle name="Standard 4 2 2 2 7 3 4" xfId="15703" xr:uid="{00000000-0005-0000-0000-0000AC4E0000}"/>
    <cellStyle name="Standard 4 2 2 2 7 3 4 2" xfId="49591" xr:uid="{00000000-0005-0000-0000-0000AD4E0000}"/>
    <cellStyle name="Standard 4 2 2 2 7 3 5" xfId="38295" xr:uid="{00000000-0005-0000-0000-0000AE4E0000}"/>
    <cellStyle name="Standard 4 2 2 2 7 3 6" xfId="26999" xr:uid="{00000000-0005-0000-0000-0000AF4E0000}"/>
    <cellStyle name="Standard 4 2 2 2 7 4" xfId="6012" xr:uid="{00000000-0005-0000-0000-0000B04E0000}"/>
    <cellStyle name="Standard 4 2 2 2 7 4 2" xfId="11662" xr:uid="{00000000-0005-0000-0000-0000B14E0000}"/>
    <cellStyle name="Standard 4 2 2 2 7 4 2 2" xfId="22958" xr:uid="{00000000-0005-0000-0000-0000B24E0000}"/>
    <cellStyle name="Standard 4 2 2 2 7 4 2 2 2" xfId="56846" xr:uid="{00000000-0005-0000-0000-0000B34E0000}"/>
    <cellStyle name="Standard 4 2 2 2 7 4 2 3" xfId="45550" xr:uid="{00000000-0005-0000-0000-0000B44E0000}"/>
    <cellStyle name="Standard 4 2 2 2 7 4 2 4" xfId="34254" xr:uid="{00000000-0005-0000-0000-0000B54E0000}"/>
    <cellStyle name="Standard 4 2 2 2 7 4 3" xfId="17310" xr:uid="{00000000-0005-0000-0000-0000B64E0000}"/>
    <cellStyle name="Standard 4 2 2 2 7 4 3 2" xfId="51198" xr:uid="{00000000-0005-0000-0000-0000B74E0000}"/>
    <cellStyle name="Standard 4 2 2 2 7 4 4" xfId="39902" xr:uid="{00000000-0005-0000-0000-0000B84E0000}"/>
    <cellStyle name="Standard 4 2 2 2 7 4 5" xfId="28606" xr:uid="{00000000-0005-0000-0000-0000B94E0000}"/>
    <cellStyle name="Standard 4 2 2 2 7 5" xfId="8838" xr:uid="{00000000-0005-0000-0000-0000BA4E0000}"/>
    <cellStyle name="Standard 4 2 2 2 7 5 2" xfId="20134" xr:uid="{00000000-0005-0000-0000-0000BB4E0000}"/>
    <cellStyle name="Standard 4 2 2 2 7 5 2 2" xfId="54022" xr:uid="{00000000-0005-0000-0000-0000BC4E0000}"/>
    <cellStyle name="Standard 4 2 2 2 7 5 3" xfId="42726" xr:uid="{00000000-0005-0000-0000-0000BD4E0000}"/>
    <cellStyle name="Standard 4 2 2 2 7 5 4" xfId="31430" xr:uid="{00000000-0005-0000-0000-0000BE4E0000}"/>
    <cellStyle name="Standard 4 2 2 2 7 6" xfId="14486" xr:uid="{00000000-0005-0000-0000-0000BF4E0000}"/>
    <cellStyle name="Standard 4 2 2 2 7 6 2" xfId="48374" xr:uid="{00000000-0005-0000-0000-0000C04E0000}"/>
    <cellStyle name="Standard 4 2 2 2 7 7" xfId="37078" xr:uid="{00000000-0005-0000-0000-0000C14E0000}"/>
    <cellStyle name="Standard 4 2 2 2 7 8" xfId="25782" xr:uid="{00000000-0005-0000-0000-0000C24E0000}"/>
    <cellStyle name="Standard 4 2 2 2 8" xfId="3719" xr:uid="{00000000-0005-0000-0000-0000C34E0000}"/>
    <cellStyle name="Standard 4 2 2 2 8 2" xfId="6830" xr:uid="{00000000-0005-0000-0000-0000C44E0000}"/>
    <cellStyle name="Standard 4 2 2 2 8 2 2" xfId="12479" xr:uid="{00000000-0005-0000-0000-0000C54E0000}"/>
    <cellStyle name="Standard 4 2 2 2 8 2 2 2" xfId="23775" xr:uid="{00000000-0005-0000-0000-0000C64E0000}"/>
    <cellStyle name="Standard 4 2 2 2 8 2 2 2 2" xfId="57663" xr:uid="{00000000-0005-0000-0000-0000C74E0000}"/>
    <cellStyle name="Standard 4 2 2 2 8 2 2 3" xfId="46367" xr:uid="{00000000-0005-0000-0000-0000C84E0000}"/>
    <cellStyle name="Standard 4 2 2 2 8 2 2 4" xfId="35071" xr:uid="{00000000-0005-0000-0000-0000C94E0000}"/>
    <cellStyle name="Standard 4 2 2 2 8 2 3" xfId="18127" xr:uid="{00000000-0005-0000-0000-0000CA4E0000}"/>
    <cellStyle name="Standard 4 2 2 2 8 2 3 2" xfId="52015" xr:uid="{00000000-0005-0000-0000-0000CB4E0000}"/>
    <cellStyle name="Standard 4 2 2 2 8 2 4" xfId="40719" xr:uid="{00000000-0005-0000-0000-0000CC4E0000}"/>
    <cellStyle name="Standard 4 2 2 2 8 2 5" xfId="29423" xr:uid="{00000000-0005-0000-0000-0000CD4E0000}"/>
    <cellStyle name="Standard 4 2 2 2 8 3" xfId="9655" xr:uid="{00000000-0005-0000-0000-0000CE4E0000}"/>
    <cellStyle name="Standard 4 2 2 2 8 3 2" xfId="20951" xr:uid="{00000000-0005-0000-0000-0000CF4E0000}"/>
    <cellStyle name="Standard 4 2 2 2 8 3 2 2" xfId="54839" xr:uid="{00000000-0005-0000-0000-0000D04E0000}"/>
    <cellStyle name="Standard 4 2 2 2 8 3 3" xfId="43543" xr:uid="{00000000-0005-0000-0000-0000D14E0000}"/>
    <cellStyle name="Standard 4 2 2 2 8 3 4" xfId="32247" xr:uid="{00000000-0005-0000-0000-0000D24E0000}"/>
    <cellStyle name="Standard 4 2 2 2 8 4" xfId="15303" xr:uid="{00000000-0005-0000-0000-0000D34E0000}"/>
    <cellStyle name="Standard 4 2 2 2 8 4 2" xfId="49191" xr:uid="{00000000-0005-0000-0000-0000D44E0000}"/>
    <cellStyle name="Standard 4 2 2 2 8 5" xfId="37895" xr:uid="{00000000-0005-0000-0000-0000D54E0000}"/>
    <cellStyle name="Standard 4 2 2 2 8 6" xfId="26599" xr:uid="{00000000-0005-0000-0000-0000D64E0000}"/>
    <cellStyle name="Standard 4 2 2 2 9" xfId="4777" xr:uid="{00000000-0005-0000-0000-0000D74E0000}"/>
    <cellStyle name="Standard 4 2 2 2 9 2" xfId="7603" xr:uid="{00000000-0005-0000-0000-0000D84E0000}"/>
    <cellStyle name="Standard 4 2 2 2 9 2 2" xfId="13252" xr:uid="{00000000-0005-0000-0000-0000D94E0000}"/>
    <cellStyle name="Standard 4 2 2 2 9 2 2 2" xfId="24548" xr:uid="{00000000-0005-0000-0000-0000DA4E0000}"/>
    <cellStyle name="Standard 4 2 2 2 9 2 2 2 2" xfId="58436" xr:uid="{00000000-0005-0000-0000-0000DB4E0000}"/>
    <cellStyle name="Standard 4 2 2 2 9 2 2 3" xfId="47140" xr:uid="{00000000-0005-0000-0000-0000DC4E0000}"/>
    <cellStyle name="Standard 4 2 2 2 9 2 2 4" xfId="35844" xr:uid="{00000000-0005-0000-0000-0000DD4E0000}"/>
    <cellStyle name="Standard 4 2 2 2 9 2 3" xfId="18900" xr:uid="{00000000-0005-0000-0000-0000DE4E0000}"/>
    <cellStyle name="Standard 4 2 2 2 9 2 3 2" xfId="52788" xr:uid="{00000000-0005-0000-0000-0000DF4E0000}"/>
    <cellStyle name="Standard 4 2 2 2 9 2 4" xfId="41492" xr:uid="{00000000-0005-0000-0000-0000E04E0000}"/>
    <cellStyle name="Standard 4 2 2 2 9 2 5" xfId="30196" xr:uid="{00000000-0005-0000-0000-0000E14E0000}"/>
    <cellStyle name="Standard 4 2 2 2 9 3" xfId="10428" xr:uid="{00000000-0005-0000-0000-0000E24E0000}"/>
    <cellStyle name="Standard 4 2 2 2 9 3 2" xfId="21724" xr:uid="{00000000-0005-0000-0000-0000E34E0000}"/>
    <cellStyle name="Standard 4 2 2 2 9 3 2 2" xfId="55612" xr:uid="{00000000-0005-0000-0000-0000E44E0000}"/>
    <cellStyle name="Standard 4 2 2 2 9 3 3" xfId="44316" xr:uid="{00000000-0005-0000-0000-0000E54E0000}"/>
    <cellStyle name="Standard 4 2 2 2 9 3 4" xfId="33020" xr:uid="{00000000-0005-0000-0000-0000E64E0000}"/>
    <cellStyle name="Standard 4 2 2 2 9 4" xfId="16076" xr:uid="{00000000-0005-0000-0000-0000E74E0000}"/>
    <cellStyle name="Standard 4 2 2 2 9 4 2" xfId="49964" xr:uid="{00000000-0005-0000-0000-0000E84E0000}"/>
    <cellStyle name="Standard 4 2 2 2 9 5" xfId="38668" xr:uid="{00000000-0005-0000-0000-0000E94E0000}"/>
    <cellStyle name="Standard 4 2 2 2 9 6" xfId="27372" xr:uid="{00000000-0005-0000-0000-0000EA4E0000}"/>
    <cellStyle name="Standard 4 2 2 3" xfId="321" xr:uid="{00000000-0005-0000-0000-0000EB4E0000}"/>
    <cellStyle name="Standard 4 2 2 3 10" xfId="8378" xr:uid="{00000000-0005-0000-0000-0000EC4E0000}"/>
    <cellStyle name="Standard 4 2 2 3 10 2" xfId="19674" xr:uid="{00000000-0005-0000-0000-0000ED4E0000}"/>
    <cellStyle name="Standard 4 2 2 3 10 2 2" xfId="53562" xr:uid="{00000000-0005-0000-0000-0000EE4E0000}"/>
    <cellStyle name="Standard 4 2 2 3 10 3" xfId="42266" xr:uid="{00000000-0005-0000-0000-0000EF4E0000}"/>
    <cellStyle name="Standard 4 2 2 3 10 4" xfId="30970" xr:uid="{00000000-0005-0000-0000-0000F04E0000}"/>
    <cellStyle name="Standard 4 2 2 3 11" xfId="14026" xr:uid="{00000000-0005-0000-0000-0000F14E0000}"/>
    <cellStyle name="Standard 4 2 2 3 11 2" xfId="47914" xr:uid="{00000000-0005-0000-0000-0000F24E0000}"/>
    <cellStyle name="Standard 4 2 2 3 12" xfId="36618" xr:uid="{00000000-0005-0000-0000-0000F34E0000}"/>
    <cellStyle name="Standard 4 2 2 3 13" xfId="25322" xr:uid="{00000000-0005-0000-0000-0000F44E0000}"/>
    <cellStyle name="Standard 4 2 2 3 2" xfId="717" xr:uid="{00000000-0005-0000-0000-0000F54E0000}"/>
    <cellStyle name="Standard 4 2 2 3 2 10" xfId="14070" xr:uid="{00000000-0005-0000-0000-0000F64E0000}"/>
    <cellStyle name="Standard 4 2 2 3 2 10 2" xfId="47958" xr:uid="{00000000-0005-0000-0000-0000F74E0000}"/>
    <cellStyle name="Standard 4 2 2 3 2 11" xfId="36662" xr:uid="{00000000-0005-0000-0000-0000F84E0000}"/>
    <cellStyle name="Standard 4 2 2 3 2 12" xfId="25366" xr:uid="{00000000-0005-0000-0000-0000F94E0000}"/>
    <cellStyle name="Standard 4 2 2 3 2 2" xfId="1953" xr:uid="{00000000-0005-0000-0000-0000FA4E0000}"/>
    <cellStyle name="Standard 4 2 2 3 2 2 10" xfId="36795" xr:uid="{00000000-0005-0000-0000-0000FB4E0000}"/>
    <cellStyle name="Standard 4 2 2 3 2 2 11" xfId="25499" xr:uid="{00000000-0005-0000-0000-0000FC4E0000}"/>
    <cellStyle name="Standard 4 2 2 3 2 2 2" xfId="2845" xr:uid="{00000000-0005-0000-0000-0000FD4E0000}"/>
    <cellStyle name="Standard 4 2 2 3 2 2 2 2" xfId="3347" xr:uid="{00000000-0005-0000-0000-0000FE4E0000}"/>
    <cellStyle name="Standard 4 2 2 3 2 2 2 2 2" xfId="5161" xr:uid="{00000000-0005-0000-0000-0000FF4E0000}"/>
    <cellStyle name="Standard 4 2 2 3 2 2 2 2 2 2" xfId="7987" xr:uid="{00000000-0005-0000-0000-0000004F0000}"/>
    <cellStyle name="Standard 4 2 2 3 2 2 2 2 2 2 2" xfId="13636" xr:uid="{00000000-0005-0000-0000-0000014F0000}"/>
    <cellStyle name="Standard 4 2 2 3 2 2 2 2 2 2 2 2" xfId="24932" xr:uid="{00000000-0005-0000-0000-0000024F0000}"/>
    <cellStyle name="Standard 4 2 2 3 2 2 2 2 2 2 2 2 2" xfId="58820" xr:uid="{00000000-0005-0000-0000-0000034F0000}"/>
    <cellStyle name="Standard 4 2 2 3 2 2 2 2 2 2 2 3" xfId="47524" xr:uid="{00000000-0005-0000-0000-0000044F0000}"/>
    <cellStyle name="Standard 4 2 2 3 2 2 2 2 2 2 2 4" xfId="36228" xr:uid="{00000000-0005-0000-0000-0000054F0000}"/>
    <cellStyle name="Standard 4 2 2 3 2 2 2 2 2 2 3" xfId="19284" xr:uid="{00000000-0005-0000-0000-0000064F0000}"/>
    <cellStyle name="Standard 4 2 2 3 2 2 2 2 2 2 3 2" xfId="53172" xr:uid="{00000000-0005-0000-0000-0000074F0000}"/>
    <cellStyle name="Standard 4 2 2 3 2 2 2 2 2 2 4" xfId="41876" xr:uid="{00000000-0005-0000-0000-0000084F0000}"/>
    <cellStyle name="Standard 4 2 2 3 2 2 2 2 2 2 5" xfId="30580" xr:uid="{00000000-0005-0000-0000-0000094F0000}"/>
    <cellStyle name="Standard 4 2 2 3 2 2 2 2 2 3" xfId="10812" xr:uid="{00000000-0005-0000-0000-00000A4F0000}"/>
    <cellStyle name="Standard 4 2 2 3 2 2 2 2 2 3 2" xfId="22108" xr:uid="{00000000-0005-0000-0000-00000B4F0000}"/>
    <cellStyle name="Standard 4 2 2 3 2 2 2 2 2 3 2 2" xfId="55996" xr:uid="{00000000-0005-0000-0000-00000C4F0000}"/>
    <cellStyle name="Standard 4 2 2 3 2 2 2 2 2 3 3" xfId="44700" xr:uid="{00000000-0005-0000-0000-00000D4F0000}"/>
    <cellStyle name="Standard 4 2 2 3 2 2 2 2 2 3 4" xfId="33404" xr:uid="{00000000-0005-0000-0000-00000E4F0000}"/>
    <cellStyle name="Standard 4 2 2 3 2 2 2 2 2 4" xfId="16460" xr:uid="{00000000-0005-0000-0000-00000F4F0000}"/>
    <cellStyle name="Standard 4 2 2 3 2 2 2 2 2 4 2" xfId="50348" xr:uid="{00000000-0005-0000-0000-0000104F0000}"/>
    <cellStyle name="Standard 4 2 2 3 2 2 2 2 2 5" xfId="39052" xr:uid="{00000000-0005-0000-0000-0000114F0000}"/>
    <cellStyle name="Standard 4 2 2 3 2 2 2 2 2 6" xfId="27756" xr:uid="{00000000-0005-0000-0000-0000124F0000}"/>
    <cellStyle name="Standard 4 2 2 3 2 2 2 2 3" xfId="6475" xr:uid="{00000000-0005-0000-0000-0000134F0000}"/>
    <cellStyle name="Standard 4 2 2 3 2 2 2 2 3 2" xfId="12125" xr:uid="{00000000-0005-0000-0000-0000144F0000}"/>
    <cellStyle name="Standard 4 2 2 3 2 2 2 2 3 2 2" xfId="23421" xr:uid="{00000000-0005-0000-0000-0000154F0000}"/>
    <cellStyle name="Standard 4 2 2 3 2 2 2 2 3 2 2 2" xfId="57309" xr:uid="{00000000-0005-0000-0000-0000164F0000}"/>
    <cellStyle name="Standard 4 2 2 3 2 2 2 2 3 2 3" xfId="46013" xr:uid="{00000000-0005-0000-0000-0000174F0000}"/>
    <cellStyle name="Standard 4 2 2 3 2 2 2 2 3 2 4" xfId="34717" xr:uid="{00000000-0005-0000-0000-0000184F0000}"/>
    <cellStyle name="Standard 4 2 2 3 2 2 2 2 3 3" xfId="17773" xr:uid="{00000000-0005-0000-0000-0000194F0000}"/>
    <cellStyle name="Standard 4 2 2 3 2 2 2 2 3 3 2" xfId="51661" xr:uid="{00000000-0005-0000-0000-00001A4F0000}"/>
    <cellStyle name="Standard 4 2 2 3 2 2 2 2 3 4" xfId="40365" xr:uid="{00000000-0005-0000-0000-00001B4F0000}"/>
    <cellStyle name="Standard 4 2 2 3 2 2 2 2 3 5" xfId="29069" xr:uid="{00000000-0005-0000-0000-00001C4F0000}"/>
    <cellStyle name="Standard 4 2 2 3 2 2 2 2 4" xfId="9301" xr:uid="{00000000-0005-0000-0000-00001D4F0000}"/>
    <cellStyle name="Standard 4 2 2 3 2 2 2 2 4 2" xfId="20597" xr:uid="{00000000-0005-0000-0000-00001E4F0000}"/>
    <cellStyle name="Standard 4 2 2 3 2 2 2 2 4 2 2" xfId="54485" xr:uid="{00000000-0005-0000-0000-00001F4F0000}"/>
    <cellStyle name="Standard 4 2 2 3 2 2 2 2 4 3" xfId="43189" xr:uid="{00000000-0005-0000-0000-0000204F0000}"/>
    <cellStyle name="Standard 4 2 2 3 2 2 2 2 4 4" xfId="31893" xr:uid="{00000000-0005-0000-0000-0000214F0000}"/>
    <cellStyle name="Standard 4 2 2 3 2 2 2 2 5" xfId="14949" xr:uid="{00000000-0005-0000-0000-0000224F0000}"/>
    <cellStyle name="Standard 4 2 2 3 2 2 2 2 5 2" xfId="48837" xr:uid="{00000000-0005-0000-0000-0000234F0000}"/>
    <cellStyle name="Standard 4 2 2 3 2 2 2 2 6" xfId="37541" xr:uid="{00000000-0005-0000-0000-0000244F0000}"/>
    <cellStyle name="Standard 4 2 2 3 2 2 2 2 7" xfId="26245" xr:uid="{00000000-0005-0000-0000-0000254F0000}"/>
    <cellStyle name="Standard 4 2 2 3 2 2 2 3" xfId="4381" xr:uid="{00000000-0005-0000-0000-0000264F0000}"/>
    <cellStyle name="Standard 4 2 2 3 2 2 2 3 2" xfId="7253" xr:uid="{00000000-0005-0000-0000-0000274F0000}"/>
    <cellStyle name="Standard 4 2 2 3 2 2 2 3 2 2" xfId="12902" xr:uid="{00000000-0005-0000-0000-0000284F0000}"/>
    <cellStyle name="Standard 4 2 2 3 2 2 2 3 2 2 2" xfId="24198" xr:uid="{00000000-0005-0000-0000-0000294F0000}"/>
    <cellStyle name="Standard 4 2 2 3 2 2 2 3 2 2 2 2" xfId="58086" xr:uid="{00000000-0005-0000-0000-00002A4F0000}"/>
    <cellStyle name="Standard 4 2 2 3 2 2 2 3 2 2 3" xfId="46790" xr:uid="{00000000-0005-0000-0000-00002B4F0000}"/>
    <cellStyle name="Standard 4 2 2 3 2 2 2 3 2 2 4" xfId="35494" xr:uid="{00000000-0005-0000-0000-00002C4F0000}"/>
    <cellStyle name="Standard 4 2 2 3 2 2 2 3 2 3" xfId="18550" xr:uid="{00000000-0005-0000-0000-00002D4F0000}"/>
    <cellStyle name="Standard 4 2 2 3 2 2 2 3 2 3 2" xfId="52438" xr:uid="{00000000-0005-0000-0000-00002E4F0000}"/>
    <cellStyle name="Standard 4 2 2 3 2 2 2 3 2 4" xfId="41142" xr:uid="{00000000-0005-0000-0000-00002F4F0000}"/>
    <cellStyle name="Standard 4 2 2 3 2 2 2 3 2 5" xfId="29846" xr:uid="{00000000-0005-0000-0000-0000304F0000}"/>
    <cellStyle name="Standard 4 2 2 3 2 2 2 3 3" xfId="10078" xr:uid="{00000000-0005-0000-0000-0000314F0000}"/>
    <cellStyle name="Standard 4 2 2 3 2 2 2 3 3 2" xfId="21374" xr:uid="{00000000-0005-0000-0000-0000324F0000}"/>
    <cellStyle name="Standard 4 2 2 3 2 2 2 3 3 2 2" xfId="55262" xr:uid="{00000000-0005-0000-0000-0000334F0000}"/>
    <cellStyle name="Standard 4 2 2 3 2 2 2 3 3 3" xfId="43966" xr:uid="{00000000-0005-0000-0000-0000344F0000}"/>
    <cellStyle name="Standard 4 2 2 3 2 2 2 3 3 4" xfId="32670" xr:uid="{00000000-0005-0000-0000-0000354F0000}"/>
    <cellStyle name="Standard 4 2 2 3 2 2 2 3 4" xfId="15726" xr:uid="{00000000-0005-0000-0000-0000364F0000}"/>
    <cellStyle name="Standard 4 2 2 3 2 2 2 3 4 2" xfId="49614" xr:uid="{00000000-0005-0000-0000-0000374F0000}"/>
    <cellStyle name="Standard 4 2 2 3 2 2 2 3 5" xfId="38318" xr:uid="{00000000-0005-0000-0000-0000384F0000}"/>
    <cellStyle name="Standard 4 2 2 3 2 2 2 3 6" xfId="27022" xr:uid="{00000000-0005-0000-0000-0000394F0000}"/>
    <cellStyle name="Standard 4 2 2 3 2 2 2 4" xfId="5975" xr:uid="{00000000-0005-0000-0000-00003A4F0000}"/>
    <cellStyle name="Standard 4 2 2 3 2 2 2 4 2" xfId="11625" xr:uid="{00000000-0005-0000-0000-00003B4F0000}"/>
    <cellStyle name="Standard 4 2 2 3 2 2 2 4 2 2" xfId="22921" xr:uid="{00000000-0005-0000-0000-00003C4F0000}"/>
    <cellStyle name="Standard 4 2 2 3 2 2 2 4 2 2 2" xfId="56809" xr:uid="{00000000-0005-0000-0000-00003D4F0000}"/>
    <cellStyle name="Standard 4 2 2 3 2 2 2 4 2 3" xfId="45513" xr:uid="{00000000-0005-0000-0000-00003E4F0000}"/>
    <cellStyle name="Standard 4 2 2 3 2 2 2 4 2 4" xfId="34217" xr:uid="{00000000-0005-0000-0000-00003F4F0000}"/>
    <cellStyle name="Standard 4 2 2 3 2 2 2 4 3" xfId="17273" xr:uid="{00000000-0005-0000-0000-0000404F0000}"/>
    <cellStyle name="Standard 4 2 2 3 2 2 2 4 3 2" xfId="51161" xr:uid="{00000000-0005-0000-0000-0000414F0000}"/>
    <cellStyle name="Standard 4 2 2 3 2 2 2 4 4" xfId="39865" xr:uid="{00000000-0005-0000-0000-0000424F0000}"/>
    <cellStyle name="Standard 4 2 2 3 2 2 2 4 5" xfId="28569" xr:uid="{00000000-0005-0000-0000-0000434F0000}"/>
    <cellStyle name="Standard 4 2 2 3 2 2 2 5" xfId="8801" xr:uid="{00000000-0005-0000-0000-0000444F0000}"/>
    <cellStyle name="Standard 4 2 2 3 2 2 2 5 2" xfId="20097" xr:uid="{00000000-0005-0000-0000-0000454F0000}"/>
    <cellStyle name="Standard 4 2 2 3 2 2 2 5 2 2" xfId="53985" xr:uid="{00000000-0005-0000-0000-0000464F0000}"/>
    <cellStyle name="Standard 4 2 2 3 2 2 2 5 3" xfId="42689" xr:uid="{00000000-0005-0000-0000-0000474F0000}"/>
    <cellStyle name="Standard 4 2 2 3 2 2 2 5 4" xfId="31393" xr:uid="{00000000-0005-0000-0000-0000484F0000}"/>
    <cellStyle name="Standard 4 2 2 3 2 2 2 6" xfId="14449" xr:uid="{00000000-0005-0000-0000-0000494F0000}"/>
    <cellStyle name="Standard 4 2 2 3 2 2 2 6 2" xfId="48337" xr:uid="{00000000-0005-0000-0000-00004A4F0000}"/>
    <cellStyle name="Standard 4 2 2 3 2 2 2 7" xfId="37041" xr:uid="{00000000-0005-0000-0000-00004B4F0000}"/>
    <cellStyle name="Standard 4 2 2 3 2 2 2 8" xfId="25745" xr:uid="{00000000-0005-0000-0000-00004C4F0000}"/>
    <cellStyle name="Standard 4 2 2 3 2 2 3" xfId="3101" xr:uid="{00000000-0005-0000-0000-00004D4F0000}"/>
    <cellStyle name="Standard 4 2 2 3 2 2 3 2" xfId="5160" xr:uid="{00000000-0005-0000-0000-00004E4F0000}"/>
    <cellStyle name="Standard 4 2 2 3 2 2 3 2 2" xfId="7986" xr:uid="{00000000-0005-0000-0000-00004F4F0000}"/>
    <cellStyle name="Standard 4 2 2 3 2 2 3 2 2 2" xfId="13635" xr:uid="{00000000-0005-0000-0000-0000504F0000}"/>
    <cellStyle name="Standard 4 2 2 3 2 2 3 2 2 2 2" xfId="24931" xr:uid="{00000000-0005-0000-0000-0000514F0000}"/>
    <cellStyle name="Standard 4 2 2 3 2 2 3 2 2 2 2 2" xfId="58819" xr:uid="{00000000-0005-0000-0000-0000524F0000}"/>
    <cellStyle name="Standard 4 2 2 3 2 2 3 2 2 2 3" xfId="47523" xr:uid="{00000000-0005-0000-0000-0000534F0000}"/>
    <cellStyle name="Standard 4 2 2 3 2 2 3 2 2 2 4" xfId="36227" xr:uid="{00000000-0005-0000-0000-0000544F0000}"/>
    <cellStyle name="Standard 4 2 2 3 2 2 3 2 2 3" xfId="19283" xr:uid="{00000000-0005-0000-0000-0000554F0000}"/>
    <cellStyle name="Standard 4 2 2 3 2 2 3 2 2 3 2" xfId="53171" xr:uid="{00000000-0005-0000-0000-0000564F0000}"/>
    <cellStyle name="Standard 4 2 2 3 2 2 3 2 2 4" xfId="41875" xr:uid="{00000000-0005-0000-0000-0000574F0000}"/>
    <cellStyle name="Standard 4 2 2 3 2 2 3 2 2 5" xfId="30579" xr:uid="{00000000-0005-0000-0000-0000584F0000}"/>
    <cellStyle name="Standard 4 2 2 3 2 2 3 2 3" xfId="10811" xr:uid="{00000000-0005-0000-0000-0000594F0000}"/>
    <cellStyle name="Standard 4 2 2 3 2 2 3 2 3 2" xfId="22107" xr:uid="{00000000-0005-0000-0000-00005A4F0000}"/>
    <cellStyle name="Standard 4 2 2 3 2 2 3 2 3 2 2" xfId="55995" xr:uid="{00000000-0005-0000-0000-00005B4F0000}"/>
    <cellStyle name="Standard 4 2 2 3 2 2 3 2 3 3" xfId="44699" xr:uid="{00000000-0005-0000-0000-00005C4F0000}"/>
    <cellStyle name="Standard 4 2 2 3 2 2 3 2 3 4" xfId="33403" xr:uid="{00000000-0005-0000-0000-00005D4F0000}"/>
    <cellStyle name="Standard 4 2 2 3 2 2 3 2 4" xfId="16459" xr:uid="{00000000-0005-0000-0000-00005E4F0000}"/>
    <cellStyle name="Standard 4 2 2 3 2 2 3 2 4 2" xfId="50347" xr:uid="{00000000-0005-0000-0000-00005F4F0000}"/>
    <cellStyle name="Standard 4 2 2 3 2 2 3 2 5" xfId="39051" xr:uid="{00000000-0005-0000-0000-0000604F0000}"/>
    <cellStyle name="Standard 4 2 2 3 2 2 3 2 6" xfId="27755" xr:uid="{00000000-0005-0000-0000-0000614F0000}"/>
    <cellStyle name="Standard 4 2 2 3 2 2 3 3" xfId="4380" xr:uid="{00000000-0005-0000-0000-0000624F0000}"/>
    <cellStyle name="Standard 4 2 2 3 2 2 3 3 2" xfId="7252" xr:uid="{00000000-0005-0000-0000-0000634F0000}"/>
    <cellStyle name="Standard 4 2 2 3 2 2 3 3 2 2" xfId="12901" xr:uid="{00000000-0005-0000-0000-0000644F0000}"/>
    <cellStyle name="Standard 4 2 2 3 2 2 3 3 2 2 2" xfId="24197" xr:uid="{00000000-0005-0000-0000-0000654F0000}"/>
    <cellStyle name="Standard 4 2 2 3 2 2 3 3 2 2 2 2" xfId="58085" xr:uid="{00000000-0005-0000-0000-0000664F0000}"/>
    <cellStyle name="Standard 4 2 2 3 2 2 3 3 2 2 3" xfId="46789" xr:uid="{00000000-0005-0000-0000-0000674F0000}"/>
    <cellStyle name="Standard 4 2 2 3 2 2 3 3 2 2 4" xfId="35493" xr:uid="{00000000-0005-0000-0000-0000684F0000}"/>
    <cellStyle name="Standard 4 2 2 3 2 2 3 3 2 3" xfId="18549" xr:uid="{00000000-0005-0000-0000-0000694F0000}"/>
    <cellStyle name="Standard 4 2 2 3 2 2 3 3 2 3 2" xfId="52437" xr:uid="{00000000-0005-0000-0000-00006A4F0000}"/>
    <cellStyle name="Standard 4 2 2 3 2 2 3 3 2 4" xfId="41141" xr:uid="{00000000-0005-0000-0000-00006B4F0000}"/>
    <cellStyle name="Standard 4 2 2 3 2 2 3 3 2 5" xfId="29845" xr:uid="{00000000-0005-0000-0000-00006C4F0000}"/>
    <cellStyle name="Standard 4 2 2 3 2 2 3 3 3" xfId="10077" xr:uid="{00000000-0005-0000-0000-00006D4F0000}"/>
    <cellStyle name="Standard 4 2 2 3 2 2 3 3 3 2" xfId="21373" xr:uid="{00000000-0005-0000-0000-00006E4F0000}"/>
    <cellStyle name="Standard 4 2 2 3 2 2 3 3 3 2 2" xfId="55261" xr:uid="{00000000-0005-0000-0000-00006F4F0000}"/>
    <cellStyle name="Standard 4 2 2 3 2 2 3 3 3 3" xfId="43965" xr:uid="{00000000-0005-0000-0000-0000704F0000}"/>
    <cellStyle name="Standard 4 2 2 3 2 2 3 3 3 4" xfId="32669" xr:uid="{00000000-0005-0000-0000-0000714F0000}"/>
    <cellStyle name="Standard 4 2 2 3 2 2 3 3 4" xfId="15725" xr:uid="{00000000-0005-0000-0000-0000724F0000}"/>
    <cellStyle name="Standard 4 2 2 3 2 2 3 3 4 2" xfId="49613" xr:uid="{00000000-0005-0000-0000-0000734F0000}"/>
    <cellStyle name="Standard 4 2 2 3 2 2 3 3 5" xfId="38317" xr:uid="{00000000-0005-0000-0000-0000744F0000}"/>
    <cellStyle name="Standard 4 2 2 3 2 2 3 3 6" xfId="27021" xr:uid="{00000000-0005-0000-0000-0000754F0000}"/>
    <cellStyle name="Standard 4 2 2 3 2 2 3 4" xfId="6229" xr:uid="{00000000-0005-0000-0000-0000764F0000}"/>
    <cellStyle name="Standard 4 2 2 3 2 2 3 4 2" xfId="11879" xr:uid="{00000000-0005-0000-0000-0000774F0000}"/>
    <cellStyle name="Standard 4 2 2 3 2 2 3 4 2 2" xfId="23175" xr:uid="{00000000-0005-0000-0000-0000784F0000}"/>
    <cellStyle name="Standard 4 2 2 3 2 2 3 4 2 2 2" xfId="57063" xr:uid="{00000000-0005-0000-0000-0000794F0000}"/>
    <cellStyle name="Standard 4 2 2 3 2 2 3 4 2 3" xfId="45767" xr:uid="{00000000-0005-0000-0000-00007A4F0000}"/>
    <cellStyle name="Standard 4 2 2 3 2 2 3 4 2 4" xfId="34471" xr:uid="{00000000-0005-0000-0000-00007B4F0000}"/>
    <cellStyle name="Standard 4 2 2 3 2 2 3 4 3" xfId="17527" xr:uid="{00000000-0005-0000-0000-00007C4F0000}"/>
    <cellStyle name="Standard 4 2 2 3 2 2 3 4 3 2" xfId="51415" xr:uid="{00000000-0005-0000-0000-00007D4F0000}"/>
    <cellStyle name="Standard 4 2 2 3 2 2 3 4 4" xfId="40119" xr:uid="{00000000-0005-0000-0000-00007E4F0000}"/>
    <cellStyle name="Standard 4 2 2 3 2 2 3 4 5" xfId="28823" xr:uid="{00000000-0005-0000-0000-00007F4F0000}"/>
    <cellStyle name="Standard 4 2 2 3 2 2 3 5" xfId="9055" xr:uid="{00000000-0005-0000-0000-0000804F0000}"/>
    <cellStyle name="Standard 4 2 2 3 2 2 3 5 2" xfId="20351" xr:uid="{00000000-0005-0000-0000-0000814F0000}"/>
    <cellStyle name="Standard 4 2 2 3 2 2 3 5 2 2" xfId="54239" xr:uid="{00000000-0005-0000-0000-0000824F0000}"/>
    <cellStyle name="Standard 4 2 2 3 2 2 3 5 3" xfId="42943" xr:uid="{00000000-0005-0000-0000-0000834F0000}"/>
    <cellStyle name="Standard 4 2 2 3 2 2 3 5 4" xfId="31647" xr:uid="{00000000-0005-0000-0000-0000844F0000}"/>
    <cellStyle name="Standard 4 2 2 3 2 2 3 6" xfId="14703" xr:uid="{00000000-0005-0000-0000-0000854F0000}"/>
    <cellStyle name="Standard 4 2 2 3 2 2 3 6 2" xfId="48591" xr:uid="{00000000-0005-0000-0000-0000864F0000}"/>
    <cellStyle name="Standard 4 2 2 3 2 2 3 7" xfId="37295" xr:uid="{00000000-0005-0000-0000-0000874F0000}"/>
    <cellStyle name="Standard 4 2 2 3 2 2 3 8" xfId="25999" xr:uid="{00000000-0005-0000-0000-0000884F0000}"/>
    <cellStyle name="Standard 4 2 2 3 2 2 4" xfId="3959" xr:uid="{00000000-0005-0000-0000-0000894F0000}"/>
    <cellStyle name="Standard 4 2 2 3 2 2 4 2" xfId="7070" xr:uid="{00000000-0005-0000-0000-00008A4F0000}"/>
    <cellStyle name="Standard 4 2 2 3 2 2 4 2 2" xfId="12719" xr:uid="{00000000-0005-0000-0000-00008B4F0000}"/>
    <cellStyle name="Standard 4 2 2 3 2 2 4 2 2 2" xfId="24015" xr:uid="{00000000-0005-0000-0000-00008C4F0000}"/>
    <cellStyle name="Standard 4 2 2 3 2 2 4 2 2 2 2" xfId="57903" xr:uid="{00000000-0005-0000-0000-00008D4F0000}"/>
    <cellStyle name="Standard 4 2 2 3 2 2 4 2 2 3" xfId="46607" xr:uid="{00000000-0005-0000-0000-00008E4F0000}"/>
    <cellStyle name="Standard 4 2 2 3 2 2 4 2 2 4" xfId="35311" xr:uid="{00000000-0005-0000-0000-00008F4F0000}"/>
    <cellStyle name="Standard 4 2 2 3 2 2 4 2 3" xfId="18367" xr:uid="{00000000-0005-0000-0000-0000904F0000}"/>
    <cellStyle name="Standard 4 2 2 3 2 2 4 2 3 2" xfId="52255" xr:uid="{00000000-0005-0000-0000-0000914F0000}"/>
    <cellStyle name="Standard 4 2 2 3 2 2 4 2 4" xfId="40959" xr:uid="{00000000-0005-0000-0000-0000924F0000}"/>
    <cellStyle name="Standard 4 2 2 3 2 2 4 2 5" xfId="29663" xr:uid="{00000000-0005-0000-0000-0000934F0000}"/>
    <cellStyle name="Standard 4 2 2 3 2 2 4 3" xfId="9895" xr:uid="{00000000-0005-0000-0000-0000944F0000}"/>
    <cellStyle name="Standard 4 2 2 3 2 2 4 3 2" xfId="21191" xr:uid="{00000000-0005-0000-0000-0000954F0000}"/>
    <cellStyle name="Standard 4 2 2 3 2 2 4 3 2 2" xfId="55079" xr:uid="{00000000-0005-0000-0000-0000964F0000}"/>
    <cellStyle name="Standard 4 2 2 3 2 2 4 3 3" xfId="43783" xr:uid="{00000000-0005-0000-0000-0000974F0000}"/>
    <cellStyle name="Standard 4 2 2 3 2 2 4 3 4" xfId="32487" xr:uid="{00000000-0005-0000-0000-0000984F0000}"/>
    <cellStyle name="Standard 4 2 2 3 2 2 4 4" xfId="15543" xr:uid="{00000000-0005-0000-0000-0000994F0000}"/>
    <cellStyle name="Standard 4 2 2 3 2 2 4 4 2" xfId="49431" xr:uid="{00000000-0005-0000-0000-00009A4F0000}"/>
    <cellStyle name="Standard 4 2 2 3 2 2 4 5" xfId="38135" xr:uid="{00000000-0005-0000-0000-00009B4F0000}"/>
    <cellStyle name="Standard 4 2 2 3 2 2 4 6" xfId="26839" xr:uid="{00000000-0005-0000-0000-00009C4F0000}"/>
    <cellStyle name="Standard 4 2 2 3 2 2 5" xfId="5017" xr:uid="{00000000-0005-0000-0000-00009D4F0000}"/>
    <cellStyle name="Standard 4 2 2 3 2 2 5 2" xfId="7843" xr:uid="{00000000-0005-0000-0000-00009E4F0000}"/>
    <cellStyle name="Standard 4 2 2 3 2 2 5 2 2" xfId="13492" xr:uid="{00000000-0005-0000-0000-00009F4F0000}"/>
    <cellStyle name="Standard 4 2 2 3 2 2 5 2 2 2" xfId="24788" xr:uid="{00000000-0005-0000-0000-0000A04F0000}"/>
    <cellStyle name="Standard 4 2 2 3 2 2 5 2 2 2 2" xfId="58676" xr:uid="{00000000-0005-0000-0000-0000A14F0000}"/>
    <cellStyle name="Standard 4 2 2 3 2 2 5 2 2 3" xfId="47380" xr:uid="{00000000-0005-0000-0000-0000A24F0000}"/>
    <cellStyle name="Standard 4 2 2 3 2 2 5 2 2 4" xfId="36084" xr:uid="{00000000-0005-0000-0000-0000A34F0000}"/>
    <cellStyle name="Standard 4 2 2 3 2 2 5 2 3" xfId="19140" xr:uid="{00000000-0005-0000-0000-0000A44F0000}"/>
    <cellStyle name="Standard 4 2 2 3 2 2 5 2 3 2" xfId="53028" xr:uid="{00000000-0005-0000-0000-0000A54F0000}"/>
    <cellStyle name="Standard 4 2 2 3 2 2 5 2 4" xfId="41732" xr:uid="{00000000-0005-0000-0000-0000A64F0000}"/>
    <cellStyle name="Standard 4 2 2 3 2 2 5 2 5" xfId="30436" xr:uid="{00000000-0005-0000-0000-0000A74F0000}"/>
    <cellStyle name="Standard 4 2 2 3 2 2 5 3" xfId="10668" xr:uid="{00000000-0005-0000-0000-0000A84F0000}"/>
    <cellStyle name="Standard 4 2 2 3 2 2 5 3 2" xfId="21964" xr:uid="{00000000-0005-0000-0000-0000A94F0000}"/>
    <cellStyle name="Standard 4 2 2 3 2 2 5 3 2 2" xfId="55852" xr:uid="{00000000-0005-0000-0000-0000AA4F0000}"/>
    <cellStyle name="Standard 4 2 2 3 2 2 5 3 3" xfId="44556" xr:uid="{00000000-0005-0000-0000-0000AB4F0000}"/>
    <cellStyle name="Standard 4 2 2 3 2 2 5 3 4" xfId="33260" xr:uid="{00000000-0005-0000-0000-0000AC4F0000}"/>
    <cellStyle name="Standard 4 2 2 3 2 2 5 4" xfId="16316" xr:uid="{00000000-0005-0000-0000-0000AD4F0000}"/>
    <cellStyle name="Standard 4 2 2 3 2 2 5 4 2" xfId="50204" xr:uid="{00000000-0005-0000-0000-0000AE4F0000}"/>
    <cellStyle name="Standard 4 2 2 3 2 2 5 5" xfId="38908" xr:uid="{00000000-0005-0000-0000-0000AF4F0000}"/>
    <cellStyle name="Standard 4 2 2 3 2 2 5 6" xfId="27612" xr:uid="{00000000-0005-0000-0000-0000B04F0000}"/>
    <cellStyle name="Standard 4 2 2 3 2 2 6" xfId="3667" xr:uid="{00000000-0005-0000-0000-0000B14F0000}"/>
    <cellStyle name="Standard 4 2 2 3 2 2 6 2" xfId="6780" xr:uid="{00000000-0005-0000-0000-0000B24F0000}"/>
    <cellStyle name="Standard 4 2 2 3 2 2 6 2 2" xfId="12429" xr:uid="{00000000-0005-0000-0000-0000B34F0000}"/>
    <cellStyle name="Standard 4 2 2 3 2 2 6 2 2 2" xfId="23725" xr:uid="{00000000-0005-0000-0000-0000B44F0000}"/>
    <cellStyle name="Standard 4 2 2 3 2 2 6 2 2 2 2" xfId="57613" xr:uid="{00000000-0005-0000-0000-0000B54F0000}"/>
    <cellStyle name="Standard 4 2 2 3 2 2 6 2 2 3" xfId="46317" xr:uid="{00000000-0005-0000-0000-0000B64F0000}"/>
    <cellStyle name="Standard 4 2 2 3 2 2 6 2 2 4" xfId="35021" xr:uid="{00000000-0005-0000-0000-0000B74F0000}"/>
    <cellStyle name="Standard 4 2 2 3 2 2 6 2 3" xfId="18077" xr:uid="{00000000-0005-0000-0000-0000B84F0000}"/>
    <cellStyle name="Standard 4 2 2 3 2 2 6 2 3 2" xfId="51965" xr:uid="{00000000-0005-0000-0000-0000B94F0000}"/>
    <cellStyle name="Standard 4 2 2 3 2 2 6 2 4" xfId="40669" xr:uid="{00000000-0005-0000-0000-0000BA4F0000}"/>
    <cellStyle name="Standard 4 2 2 3 2 2 6 2 5" xfId="29373" xr:uid="{00000000-0005-0000-0000-0000BB4F0000}"/>
    <cellStyle name="Standard 4 2 2 3 2 2 6 3" xfId="9605" xr:uid="{00000000-0005-0000-0000-0000BC4F0000}"/>
    <cellStyle name="Standard 4 2 2 3 2 2 6 3 2" xfId="20901" xr:uid="{00000000-0005-0000-0000-0000BD4F0000}"/>
    <cellStyle name="Standard 4 2 2 3 2 2 6 3 2 2" xfId="54789" xr:uid="{00000000-0005-0000-0000-0000BE4F0000}"/>
    <cellStyle name="Standard 4 2 2 3 2 2 6 3 3" xfId="43493" xr:uid="{00000000-0005-0000-0000-0000BF4F0000}"/>
    <cellStyle name="Standard 4 2 2 3 2 2 6 3 4" xfId="32197" xr:uid="{00000000-0005-0000-0000-0000C04F0000}"/>
    <cellStyle name="Standard 4 2 2 3 2 2 6 4" xfId="15253" xr:uid="{00000000-0005-0000-0000-0000C14F0000}"/>
    <cellStyle name="Standard 4 2 2 3 2 2 6 4 2" xfId="49141" xr:uid="{00000000-0005-0000-0000-0000C24F0000}"/>
    <cellStyle name="Standard 4 2 2 3 2 2 6 5" xfId="37845" xr:uid="{00000000-0005-0000-0000-0000C34F0000}"/>
    <cellStyle name="Standard 4 2 2 3 2 2 6 6" xfId="26549" xr:uid="{00000000-0005-0000-0000-0000C44F0000}"/>
    <cellStyle name="Standard 4 2 2 3 2 2 7" xfId="5729" xr:uid="{00000000-0005-0000-0000-0000C54F0000}"/>
    <cellStyle name="Standard 4 2 2 3 2 2 7 2" xfId="11379" xr:uid="{00000000-0005-0000-0000-0000C64F0000}"/>
    <cellStyle name="Standard 4 2 2 3 2 2 7 2 2" xfId="22675" xr:uid="{00000000-0005-0000-0000-0000C74F0000}"/>
    <cellStyle name="Standard 4 2 2 3 2 2 7 2 2 2" xfId="56563" xr:uid="{00000000-0005-0000-0000-0000C84F0000}"/>
    <cellStyle name="Standard 4 2 2 3 2 2 7 2 3" xfId="45267" xr:uid="{00000000-0005-0000-0000-0000C94F0000}"/>
    <cellStyle name="Standard 4 2 2 3 2 2 7 2 4" xfId="33971" xr:uid="{00000000-0005-0000-0000-0000CA4F0000}"/>
    <cellStyle name="Standard 4 2 2 3 2 2 7 3" xfId="17027" xr:uid="{00000000-0005-0000-0000-0000CB4F0000}"/>
    <cellStyle name="Standard 4 2 2 3 2 2 7 3 2" xfId="50915" xr:uid="{00000000-0005-0000-0000-0000CC4F0000}"/>
    <cellStyle name="Standard 4 2 2 3 2 2 7 4" xfId="39619" xr:uid="{00000000-0005-0000-0000-0000CD4F0000}"/>
    <cellStyle name="Standard 4 2 2 3 2 2 7 5" xfId="28323" xr:uid="{00000000-0005-0000-0000-0000CE4F0000}"/>
    <cellStyle name="Standard 4 2 2 3 2 2 8" xfId="8555" xr:uid="{00000000-0005-0000-0000-0000CF4F0000}"/>
    <cellStyle name="Standard 4 2 2 3 2 2 8 2" xfId="19851" xr:uid="{00000000-0005-0000-0000-0000D04F0000}"/>
    <cellStyle name="Standard 4 2 2 3 2 2 8 2 2" xfId="53739" xr:uid="{00000000-0005-0000-0000-0000D14F0000}"/>
    <cellStyle name="Standard 4 2 2 3 2 2 8 3" xfId="42443" xr:uid="{00000000-0005-0000-0000-0000D24F0000}"/>
    <cellStyle name="Standard 4 2 2 3 2 2 8 4" xfId="31147" xr:uid="{00000000-0005-0000-0000-0000D34F0000}"/>
    <cellStyle name="Standard 4 2 2 3 2 2 9" xfId="14203" xr:uid="{00000000-0005-0000-0000-0000D44F0000}"/>
    <cellStyle name="Standard 4 2 2 3 2 2 9 2" xfId="48091" xr:uid="{00000000-0005-0000-0000-0000D54F0000}"/>
    <cellStyle name="Standard 4 2 2 3 2 3" xfId="2713" xr:uid="{00000000-0005-0000-0000-0000D64F0000}"/>
    <cellStyle name="Standard 4 2 2 3 2 3 2" xfId="3215" xr:uid="{00000000-0005-0000-0000-0000D74F0000}"/>
    <cellStyle name="Standard 4 2 2 3 2 3 2 2" xfId="5162" xr:uid="{00000000-0005-0000-0000-0000D84F0000}"/>
    <cellStyle name="Standard 4 2 2 3 2 3 2 2 2" xfId="7988" xr:uid="{00000000-0005-0000-0000-0000D94F0000}"/>
    <cellStyle name="Standard 4 2 2 3 2 3 2 2 2 2" xfId="13637" xr:uid="{00000000-0005-0000-0000-0000DA4F0000}"/>
    <cellStyle name="Standard 4 2 2 3 2 3 2 2 2 2 2" xfId="24933" xr:uid="{00000000-0005-0000-0000-0000DB4F0000}"/>
    <cellStyle name="Standard 4 2 2 3 2 3 2 2 2 2 2 2" xfId="58821" xr:uid="{00000000-0005-0000-0000-0000DC4F0000}"/>
    <cellStyle name="Standard 4 2 2 3 2 3 2 2 2 2 3" xfId="47525" xr:uid="{00000000-0005-0000-0000-0000DD4F0000}"/>
    <cellStyle name="Standard 4 2 2 3 2 3 2 2 2 2 4" xfId="36229" xr:uid="{00000000-0005-0000-0000-0000DE4F0000}"/>
    <cellStyle name="Standard 4 2 2 3 2 3 2 2 2 3" xfId="19285" xr:uid="{00000000-0005-0000-0000-0000DF4F0000}"/>
    <cellStyle name="Standard 4 2 2 3 2 3 2 2 2 3 2" xfId="53173" xr:uid="{00000000-0005-0000-0000-0000E04F0000}"/>
    <cellStyle name="Standard 4 2 2 3 2 3 2 2 2 4" xfId="41877" xr:uid="{00000000-0005-0000-0000-0000E14F0000}"/>
    <cellStyle name="Standard 4 2 2 3 2 3 2 2 2 5" xfId="30581" xr:uid="{00000000-0005-0000-0000-0000E24F0000}"/>
    <cellStyle name="Standard 4 2 2 3 2 3 2 2 3" xfId="10813" xr:uid="{00000000-0005-0000-0000-0000E34F0000}"/>
    <cellStyle name="Standard 4 2 2 3 2 3 2 2 3 2" xfId="22109" xr:uid="{00000000-0005-0000-0000-0000E44F0000}"/>
    <cellStyle name="Standard 4 2 2 3 2 3 2 2 3 2 2" xfId="55997" xr:uid="{00000000-0005-0000-0000-0000E54F0000}"/>
    <cellStyle name="Standard 4 2 2 3 2 3 2 2 3 3" xfId="44701" xr:uid="{00000000-0005-0000-0000-0000E64F0000}"/>
    <cellStyle name="Standard 4 2 2 3 2 3 2 2 3 4" xfId="33405" xr:uid="{00000000-0005-0000-0000-0000E74F0000}"/>
    <cellStyle name="Standard 4 2 2 3 2 3 2 2 4" xfId="16461" xr:uid="{00000000-0005-0000-0000-0000E84F0000}"/>
    <cellStyle name="Standard 4 2 2 3 2 3 2 2 4 2" xfId="50349" xr:uid="{00000000-0005-0000-0000-0000E94F0000}"/>
    <cellStyle name="Standard 4 2 2 3 2 3 2 2 5" xfId="39053" xr:uid="{00000000-0005-0000-0000-0000EA4F0000}"/>
    <cellStyle name="Standard 4 2 2 3 2 3 2 2 6" xfId="27757" xr:uid="{00000000-0005-0000-0000-0000EB4F0000}"/>
    <cellStyle name="Standard 4 2 2 3 2 3 2 3" xfId="6343" xr:uid="{00000000-0005-0000-0000-0000EC4F0000}"/>
    <cellStyle name="Standard 4 2 2 3 2 3 2 3 2" xfId="11993" xr:uid="{00000000-0005-0000-0000-0000ED4F0000}"/>
    <cellStyle name="Standard 4 2 2 3 2 3 2 3 2 2" xfId="23289" xr:uid="{00000000-0005-0000-0000-0000EE4F0000}"/>
    <cellStyle name="Standard 4 2 2 3 2 3 2 3 2 2 2" xfId="57177" xr:uid="{00000000-0005-0000-0000-0000EF4F0000}"/>
    <cellStyle name="Standard 4 2 2 3 2 3 2 3 2 3" xfId="45881" xr:uid="{00000000-0005-0000-0000-0000F04F0000}"/>
    <cellStyle name="Standard 4 2 2 3 2 3 2 3 2 4" xfId="34585" xr:uid="{00000000-0005-0000-0000-0000F14F0000}"/>
    <cellStyle name="Standard 4 2 2 3 2 3 2 3 3" xfId="17641" xr:uid="{00000000-0005-0000-0000-0000F24F0000}"/>
    <cellStyle name="Standard 4 2 2 3 2 3 2 3 3 2" xfId="51529" xr:uid="{00000000-0005-0000-0000-0000F34F0000}"/>
    <cellStyle name="Standard 4 2 2 3 2 3 2 3 4" xfId="40233" xr:uid="{00000000-0005-0000-0000-0000F44F0000}"/>
    <cellStyle name="Standard 4 2 2 3 2 3 2 3 5" xfId="28937" xr:uid="{00000000-0005-0000-0000-0000F54F0000}"/>
    <cellStyle name="Standard 4 2 2 3 2 3 2 4" xfId="9169" xr:uid="{00000000-0005-0000-0000-0000F64F0000}"/>
    <cellStyle name="Standard 4 2 2 3 2 3 2 4 2" xfId="20465" xr:uid="{00000000-0005-0000-0000-0000F74F0000}"/>
    <cellStyle name="Standard 4 2 2 3 2 3 2 4 2 2" xfId="54353" xr:uid="{00000000-0005-0000-0000-0000F84F0000}"/>
    <cellStyle name="Standard 4 2 2 3 2 3 2 4 3" xfId="43057" xr:uid="{00000000-0005-0000-0000-0000F94F0000}"/>
    <cellStyle name="Standard 4 2 2 3 2 3 2 4 4" xfId="31761" xr:uid="{00000000-0005-0000-0000-0000FA4F0000}"/>
    <cellStyle name="Standard 4 2 2 3 2 3 2 5" xfId="14817" xr:uid="{00000000-0005-0000-0000-0000FB4F0000}"/>
    <cellStyle name="Standard 4 2 2 3 2 3 2 5 2" xfId="48705" xr:uid="{00000000-0005-0000-0000-0000FC4F0000}"/>
    <cellStyle name="Standard 4 2 2 3 2 3 2 6" xfId="37409" xr:uid="{00000000-0005-0000-0000-0000FD4F0000}"/>
    <cellStyle name="Standard 4 2 2 3 2 3 2 7" xfId="26113" xr:uid="{00000000-0005-0000-0000-0000FE4F0000}"/>
    <cellStyle name="Standard 4 2 2 3 2 3 3" xfId="4382" xr:uid="{00000000-0005-0000-0000-0000FF4F0000}"/>
    <cellStyle name="Standard 4 2 2 3 2 3 3 2" xfId="7254" xr:uid="{00000000-0005-0000-0000-000000500000}"/>
    <cellStyle name="Standard 4 2 2 3 2 3 3 2 2" xfId="12903" xr:uid="{00000000-0005-0000-0000-000001500000}"/>
    <cellStyle name="Standard 4 2 2 3 2 3 3 2 2 2" xfId="24199" xr:uid="{00000000-0005-0000-0000-000002500000}"/>
    <cellStyle name="Standard 4 2 2 3 2 3 3 2 2 2 2" xfId="58087" xr:uid="{00000000-0005-0000-0000-000003500000}"/>
    <cellStyle name="Standard 4 2 2 3 2 3 3 2 2 3" xfId="46791" xr:uid="{00000000-0005-0000-0000-000004500000}"/>
    <cellStyle name="Standard 4 2 2 3 2 3 3 2 2 4" xfId="35495" xr:uid="{00000000-0005-0000-0000-000005500000}"/>
    <cellStyle name="Standard 4 2 2 3 2 3 3 2 3" xfId="18551" xr:uid="{00000000-0005-0000-0000-000006500000}"/>
    <cellStyle name="Standard 4 2 2 3 2 3 3 2 3 2" xfId="52439" xr:uid="{00000000-0005-0000-0000-000007500000}"/>
    <cellStyle name="Standard 4 2 2 3 2 3 3 2 4" xfId="41143" xr:uid="{00000000-0005-0000-0000-000008500000}"/>
    <cellStyle name="Standard 4 2 2 3 2 3 3 2 5" xfId="29847" xr:uid="{00000000-0005-0000-0000-000009500000}"/>
    <cellStyle name="Standard 4 2 2 3 2 3 3 3" xfId="10079" xr:uid="{00000000-0005-0000-0000-00000A500000}"/>
    <cellStyle name="Standard 4 2 2 3 2 3 3 3 2" xfId="21375" xr:uid="{00000000-0005-0000-0000-00000B500000}"/>
    <cellStyle name="Standard 4 2 2 3 2 3 3 3 2 2" xfId="55263" xr:uid="{00000000-0005-0000-0000-00000C500000}"/>
    <cellStyle name="Standard 4 2 2 3 2 3 3 3 3" xfId="43967" xr:uid="{00000000-0005-0000-0000-00000D500000}"/>
    <cellStyle name="Standard 4 2 2 3 2 3 3 3 4" xfId="32671" xr:uid="{00000000-0005-0000-0000-00000E500000}"/>
    <cellStyle name="Standard 4 2 2 3 2 3 3 4" xfId="15727" xr:uid="{00000000-0005-0000-0000-00000F500000}"/>
    <cellStyle name="Standard 4 2 2 3 2 3 3 4 2" xfId="49615" xr:uid="{00000000-0005-0000-0000-000010500000}"/>
    <cellStyle name="Standard 4 2 2 3 2 3 3 5" xfId="38319" xr:uid="{00000000-0005-0000-0000-000011500000}"/>
    <cellStyle name="Standard 4 2 2 3 2 3 3 6" xfId="27023" xr:uid="{00000000-0005-0000-0000-000012500000}"/>
    <cellStyle name="Standard 4 2 2 3 2 3 4" xfId="5843" xr:uid="{00000000-0005-0000-0000-000013500000}"/>
    <cellStyle name="Standard 4 2 2 3 2 3 4 2" xfId="11493" xr:uid="{00000000-0005-0000-0000-000014500000}"/>
    <cellStyle name="Standard 4 2 2 3 2 3 4 2 2" xfId="22789" xr:uid="{00000000-0005-0000-0000-000015500000}"/>
    <cellStyle name="Standard 4 2 2 3 2 3 4 2 2 2" xfId="56677" xr:uid="{00000000-0005-0000-0000-000016500000}"/>
    <cellStyle name="Standard 4 2 2 3 2 3 4 2 3" xfId="45381" xr:uid="{00000000-0005-0000-0000-000017500000}"/>
    <cellStyle name="Standard 4 2 2 3 2 3 4 2 4" xfId="34085" xr:uid="{00000000-0005-0000-0000-000018500000}"/>
    <cellStyle name="Standard 4 2 2 3 2 3 4 3" xfId="17141" xr:uid="{00000000-0005-0000-0000-000019500000}"/>
    <cellStyle name="Standard 4 2 2 3 2 3 4 3 2" xfId="51029" xr:uid="{00000000-0005-0000-0000-00001A500000}"/>
    <cellStyle name="Standard 4 2 2 3 2 3 4 4" xfId="39733" xr:uid="{00000000-0005-0000-0000-00001B500000}"/>
    <cellStyle name="Standard 4 2 2 3 2 3 4 5" xfId="28437" xr:uid="{00000000-0005-0000-0000-00001C500000}"/>
    <cellStyle name="Standard 4 2 2 3 2 3 5" xfId="8669" xr:uid="{00000000-0005-0000-0000-00001D500000}"/>
    <cellStyle name="Standard 4 2 2 3 2 3 5 2" xfId="19965" xr:uid="{00000000-0005-0000-0000-00001E500000}"/>
    <cellStyle name="Standard 4 2 2 3 2 3 5 2 2" xfId="53853" xr:uid="{00000000-0005-0000-0000-00001F500000}"/>
    <cellStyle name="Standard 4 2 2 3 2 3 5 3" xfId="42557" xr:uid="{00000000-0005-0000-0000-000020500000}"/>
    <cellStyle name="Standard 4 2 2 3 2 3 5 4" xfId="31261" xr:uid="{00000000-0005-0000-0000-000021500000}"/>
    <cellStyle name="Standard 4 2 2 3 2 3 6" xfId="14317" xr:uid="{00000000-0005-0000-0000-000022500000}"/>
    <cellStyle name="Standard 4 2 2 3 2 3 6 2" xfId="48205" xr:uid="{00000000-0005-0000-0000-000023500000}"/>
    <cellStyle name="Standard 4 2 2 3 2 3 7" xfId="36909" xr:uid="{00000000-0005-0000-0000-000024500000}"/>
    <cellStyle name="Standard 4 2 2 3 2 3 8" xfId="25613" xr:uid="{00000000-0005-0000-0000-000025500000}"/>
    <cellStyle name="Standard 4 2 2 3 2 4" xfId="2968" xr:uid="{00000000-0005-0000-0000-000026500000}"/>
    <cellStyle name="Standard 4 2 2 3 2 4 2" xfId="5159" xr:uid="{00000000-0005-0000-0000-000027500000}"/>
    <cellStyle name="Standard 4 2 2 3 2 4 2 2" xfId="7985" xr:uid="{00000000-0005-0000-0000-000028500000}"/>
    <cellStyle name="Standard 4 2 2 3 2 4 2 2 2" xfId="13634" xr:uid="{00000000-0005-0000-0000-000029500000}"/>
    <cellStyle name="Standard 4 2 2 3 2 4 2 2 2 2" xfId="24930" xr:uid="{00000000-0005-0000-0000-00002A500000}"/>
    <cellStyle name="Standard 4 2 2 3 2 4 2 2 2 2 2" xfId="58818" xr:uid="{00000000-0005-0000-0000-00002B500000}"/>
    <cellStyle name="Standard 4 2 2 3 2 4 2 2 2 3" xfId="47522" xr:uid="{00000000-0005-0000-0000-00002C500000}"/>
    <cellStyle name="Standard 4 2 2 3 2 4 2 2 2 4" xfId="36226" xr:uid="{00000000-0005-0000-0000-00002D500000}"/>
    <cellStyle name="Standard 4 2 2 3 2 4 2 2 3" xfId="19282" xr:uid="{00000000-0005-0000-0000-00002E500000}"/>
    <cellStyle name="Standard 4 2 2 3 2 4 2 2 3 2" xfId="53170" xr:uid="{00000000-0005-0000-0000-00002F500000}"/>
    <cellStyle name="Standard 4 2 2 3 2 4 2 2 4" xfId="41874" xr:uid="{00000000-0005-0000-0000-000030500000}"/>
    <cellStyle name="Standard 4 2 2 3 2 4 2 2 5" xfId="30578" xr:uid="{00000000-0005-0000-0000-000031500000}"/>
    <cellStyle name="Standard 4 2 2 3 2 4 2 3" xfId="10810" xr:uid="{00000000-0005-0000-0000-000032500000}"/>
    <cellStyle name="Standard 4 2 2 3 2 4 2 3 2" xfId="22106" xr:uid="{00000000-0005-0000-0000-000033500000}"/>
    <cellStyle name="Standard 4 2 2 3 2 4 2 3 2 2" xfId="55994" xr:uid="{00000000-0005-0000-0000-000034500000}"/>
    <cellStyle name="Standard 4 2 2 3 2 4 2 3 3" xfId="44698" xr:uid="{00000000-0005-0000-0000-000035500000}"/>
    <cellStyle name="Standard 4 2 2 3 2 4 2 3 4" xfId="33402" xr:uid="{00000000-0005-0000-0000-000036500000}"/>
    <cellStyle name="Standard 4 2 2 3 2 4 2 4" xfId="16458" xr:uid="{00000000-0005-0000-0000-000037500000}"/>
    <cellStyle name="Standard 4 2 2 3 2 4 2 4 2" xfId="50346" xr:uid="{00000000-0005-0000-0000-000038500000}"/>
    <cellStyle name="Standard 4 2 2 3 2 4 2 5" xfId="39050" xr:uid="{00000000-0005-0000-0000-000039500000}"/>
    <cellStyle name="Standard 4 2 2 3 2 4 2 6" xfId="27754" xr:uid="{00000000-0005-0000-0000-00003A500000}"/>
    <cellStyle name="Standard 4 2 2 3 2 4 3" xfId="4379" xr:uid="{00000000-0005-0000-0000-00003B500000}"/>
    <cellStyle name="Standard 4 2 2 3 2 4 3 2" xfId="7251" xr:uid="{00000000-0005-0000-0000-00003C500000}"/>
    <cellStyle name="Standard 4 2 2 3 2 4 3 2 2" xfId="12900" xr:uid="{00000000-0005-0000-0000-00003D500000}"/>
    <cellStyle name="Standard 4 2 2 3 2 4 3 2 2 2" xfId="24196" xr:uid="{00000000-0005-0000-0000-00003E500000}"/>
    <cellStyle name="Standard 4 2 2 3 2 4 3 2 2 2 2" xfId="58084" xr:uid="{00000000-0005-0000-0000-00003F500000}"/>
    <cellStyle name="Standard 4 2 2 3 2 4 3 2 2 3" xfId="46788" xr:uid="{00000000-0005-0000-0000-000040500000}"/>
    <cellStyle name="Standard 4 2 2 3 2 4 3 2 2 4" xfId="35492" xr:uid="{00000000-0005-0000-0000-000041500000}"/>
    <cellStyle name="Standard 4 2 2 3 2 4 3 2 3" xfId="18548" xr:uid="{00000000-0005-0000-0000-000042500000}"/>
    <cellStyle name="Standard 4 2 2 3 2 4 3 2 3 2" xfId="52436" xr:uid="{00000000-0005-0000-0000-000043500000}"/>
    <cellStyle name="Standard 4 2 2 3 2 4 3 2 4" xfId="41140" xr:uid="{00000000-0005-0000-0000-000044500000}"/>
    <cellStyle name="Standard 4 2 2 3 2 4 3 2 5" xfId="29844" xr:uid="{00000000-0005-0000-0000-000045500000}"/>
    <cellStyle name="Standard 4 2 2 3 2 4 3 3" xfId="10076" xr:uid="{00000000-0005-0000-0000-000046500000}"/>
    <cellStyle name="Standard 4 2 2 3 2 4 3 3 2" xfId="21372" xr:uid="{00000000-0005-0000-0000-000047500000}"/>
    <cellStyle name="Standard 4 2 2 3 2 4 3 3 2 2" xfId="55260" xr:uid="{00000000-0005-0000-0000-000048500000}"/>
    <cellStyle name="Standard 4 2 2 3 2 4 3 3 3" xfId="43964" xr:uid="{00000000-0005-0000-0000-000049500000}"/>
    <cellStyle name="Standard 4 2 2 3 2 4 3 3 4" xfId="32668" xr:uid="{00000000-0005-0000-0000-00004A500000}"/>
    <cellStyle name="Standard 4 2 2 3 2 4 3 4" xfId="15724" xr:uid="{00000000-0005-0000-0000-00004B500000}"/>
    <cellStyle name="Standard 4 2 2 3 2 4 3 4 2" xfId="49612" xr:uid="{00000000-0005-0000-0000-00004C500000}"/>
    <cellStyle name="Standard 4 2 2 3 2 4 3 5" xfId="38316" xr:uid="{00000000-0005-0000-0000-00004D500000}"/>
    <cellStyle name="Standard 4 2 2 3 2 4 3 6" xfId="27020" xr:uid="{00000000-0005-0000-0000-00004E500000}"/>
    <cellStyle name="Standard 4 2 2 3 2 4 4" xfId="6096" xr:uid="{00000000-0005-0000-0000-00004F500000}"/>
    <cellStyle name="Standard 4 2 2 3 2 4 4 2" xfId="11746" xr:uid="{00000000-0005-0000-0000-000050500000}"/>
    <cellStyle name="Standard 4 2 2 3 2 4 4 2 2" xfId="23042" xr:uid="{00000000-0005-0000-0000-000051500000}"/>
    <cellStyle name="Standard 4 2 2 3 2 4 4 2 2 2" xfId="56930" xr:uid="{00000000-0005-0000-0000-000052500000}"/>
    <cellStyle name="Standard 4 2 2 3 2 4 4 2 3" xfId="45634" xr:uid="{00000000-0005-0000-0000-000053500000}"/>
    <cellStyle name="Standard 4 2 2 3 2 4 4 2 4" xfId="34338" xr:uid="{00000000-0005-0000-0000-000054500000}"/>
    <cellStyle name="Standard 4 2 2 3 2 4 4 3" xfId="17394" xr:uid="{00000000-0005-0000-0000-000055500000}"/>
    <cellStyle name="Standard 4 2 2 3 2 4 4 3 2" xfId="51282" xr:uid="{00000000-0005-0000-0000-000056500000}"/>
    <cellStyle name="Standard 4 2 2 3 2 4 4 4" xfId="39986" xr:uid="{00000000-0005-0000-0000-000057500000}"/>
    <cellStyle name="Standard 4 2 2 3 2 4 4 5" xfId="28690" xr:uid="{00000000-0005-0000-0000-000058500000}"/>
    <cellStyle name="Standard 4 2 2 3 2 4 5" xfId="8922" xr:uid="{00000000-0005-0000-0000-000059500000}"/>
    <cellStyle name="Standard 4 2 2 3 2 4 5 2" xfId="20218" xr:uid="{00000000-0005-0000-0000-00005A500000}"/>
    <cellStyle name="Standard 4 2 2 3 2 4 5 2 2" xfId="54106" xr:uid="{00000000-0005-0000-0000-00005B500000}"/>
    <cellStyle name="Standard 4 2 2 3 2 4 5 3" xfId="42810" xr:uid="{00000000-0005-0000-0000-00005C500000}"/>
    <cellStyle name="Standard 4 2 2 3 2 4 5 4" xfId="31514" xr:uid="{00000000-0005-0000-0000-00005D500000}"/>
    <cellStyle name="Standard 4 2 2 3 2 4 6" xfId="14570" xr:uid="{00000000-0005-0000-0000-00005E500000}"/>
    <cellStyle name="Standard 4 2 2 3 2 4 6 2" xfId="48458" xr:uid="{00000000-0005-0000-0000-00005F500000}"/>
    <cellStyle name="Standard 4 2 2 3 2 4 7" xfId="37162" xr:uid="{00000000-0005-0000-0000-000060500000}"/>
    <cellStyle name="Standard 4 2 2 3 2 4 8" xfId="25866" xr:uid="{00000000-0005-0000-0000-000061500000}"/>
    <cellStyle name="Standard 4 2 2 3 2 5" xfId="3849" xr:uid="{00000000-0005-0000-0000-000062500000}"/>
    <cellStyle name="Standard 4 2 2 3 2 5 2" xfId="6960" xr:uid="{00000000-0005-0000-0000-000063500000}"/>
    <cellStyle name="Standard 4 2 2 3 2 5 2 2" xfId="12609" xr:uid="{00000000-0005-0000-0000-000064500000}"/>
    <cellStyle name="Standard 4 2 2 3 2 5 2 2 2" xfId="23905" xr:uid="{00000000-0005-0000-0000-000065500000}"/>
    <cellStyle name="Standard 4 2 2 3 2 5 2 2 2 2" xfId="57793" xr:uid="{00000000-0005-0000-0000-000066500000}"/>
    <cellStyle name="Standard 4 2 2 3 2 5 2 2 3" xfId="46497" xr:uid="{00000000-0005-0000-0000-000067500000}"/>
    <cellStyle name="Standard 4 2 2 3 2 5 2 2 4" xfId="35201" xr:uid="{00000000-0005-0000-0000-000068500000}"/>
    <cellStyle name="Standard 4 2 2 3 2 5 2 3" xfId="18257" xr:uid="{00000000-0005-0000-0000-000069500000}"/>
    <cellStyle name="Standard 4 2 2 3 2 5 2 3 2" xfId="52145" xr:uid="{00000000-0005-0000-0000-00006A500000}"/>
    <cellStyle name="Standard 4 2 2 3 2 5 2 4" xfId="40849" xr:uid="{00000000-0005-0000-0000-00006B500000}"/>
    <cellStyle name="Standard 4 2 2 3 2 5 2 5" xfId="29553" xr:uid="{00000000-0005-0000-0000-00006C500000}"/>
    <cellStyle name="Standard 4 2 2 3 2 5 3" xfId="9785" xr:uid="{00000000-0005-0000-0000-00006D500000}"/>
    <cellStyle name="Standard 4 2 2 3 2 5 3 2" xfId="21081" xr:uid="{00000000-0005-0000-0000-00006E500000}"/>
    <cellStyle name="Standard 4 2 2 3 2 5 3 2 2" xfId="54969" xr:uid="{00000000-0005-0000-0000-00006F500000}"/>
    <cellStyle name="Standard 4 2 2 3 2 5 3 3" xfId="43673" xr:uid="{00000000-0005-0000-0000-000070500000}"/>
    <cellStyle name="Standard 4 2 2 3 2 5 3 4" xfId="32377" xr:uid="{00000000-0005-0000-0000-000071500000}"/>
    <cellStyle name="Standard 4 2 2 3 2 5 4" xfId="15433" xr:uid="{00000000-0005-0000-0000-000072500000}"/>
    <cellStyle name="Standard 4 2 2 3 2 5 4 2" xfId="49321" xr:uid="{00000000-0005-0000-0000-000073500000}"/>
    <cellStyle name="Standard 4 2 2 3 2 5 5" xfId="38025" xr:uid="{00000000-0005-0000-0000-000074500000}"/>
    <cellStyle name="Standard 4 2 2 3 2 5 6" xfId="26729" xr:uid="{00000000-0005-0000-0000-000075500000}"/>
    <cellStyle name="Standard 4 2 2 3 2 6" xfId="4907" xr:uid="{00000000-0005-0000-0000-000076500000}"/>
    <cellStyle name="Standard 4 2 2 3 2 6 2" xfId="7733" xr:uid="{00000000-0005-0000-0000-000077500000}"/>
    <cellStyle name="Standard 4 2 2 3 2 6 2 2" xfId="13382" xr:uid="{00000000-0005-0000-0000-000078500000}"/>
    <cellStyle name="Standard 4 2 2 3 2 6 2 2 2" xfId="24678" xr:uid="{00000000-0005-0000-0000-000079500000}"/>
    <cellStyle name="Standard 4 2 2 3 2 6 2 2 2 2" xfId="58566" xr:uid="{00000000-0005-0000-0000-00007A500000}"/>
    <cellStyle name="Standard 4 2 2 3 2 6 2 2 3" xfId="47270" xr:uid="{00000000-0005-0000-0000-00007B500000}"/>
    <cellStyle name="Standard 4 2 2 3 2 6 2 2 4" xfId="35974" xr:uid="{00000000-0005-0000-0000-00007C500000}"/>
    <cellStyle name="Standard 4 2 2 3 2 6 2 3" xfId="19030" xr:uid="{00000000-0005-0000-0000-00007D500000}"/>
    <cellStyle name="Standard 4 2 2 3 2 6 2 3 2" xfId="52918" xr:uid="{00000000-0005-0000-0000-00007E500000}"/>
    <cellStyle name="Standard 4 2 2 3 2 6 2 4" xfId="41622" xr:uid="{00000000-0005-0000-0000-00007F500000}"/>
    <cellStyle name="Standard 4 2 2 3 2 6 2 5" xfId="30326" xr:uid="{00000000-0005-0000-0000-000080500000}"/>
    <cellStyle name="Standard 4 2 2 3 2 6 3" xfId="10558" xr:uid="{00000000-0005-0000-0000-000081500000}"/>
    <cellStyle name="Standard 4 2 2 3 2 6 3 2" xfId="21854" xr:uid="{00000000-0005-0000-0000-000082500000}"/>
    <cellStyle name="Standard 4 2 2 3 2 6 3 2 2" xfId="55742" xr:uid="{00000000-0005-0000-0000-000083500000}"/>
    <cellStyle name="Standard 4 2 2 3 2 6 3 3" xfId="44446" xr:uid="{00000000-0005-0000-0000-000084500000}"/>
    <cellStyle name="Standard 4 2 2 3 2 6 3 4" xfId="33150" xr:uid="{00000000-0005-0000-0000-000085500000}"/>
    <cellStyle name="Standard 4 2 2 3 2 6 4" xfId="16206" xr:uid="{00000000-0005-0000-0000-000086500000}"/>
    <cellStyle name="Standard 4 2 2 3 2 6 4 2" xfId="50094" xr:uid="{00000000-0005-0000-0000-000087500000}"/>
    <cellStyle name="Standard 4 2 2 3 2 6 5" xfId="38798" xr:uid="{00000000-0005-0000-0000-000088500000}"/>
    <cellStyle name="Standard 4 2 2 3 2 6 6" xfId="27502" xr:uid="{00000000-0005-0000-0000-000089500000}"/>
    <cellStyle name="Standard 4 2 2 3 2 7" xfId="3555" xr:uid="{00000000-0005-0000-0000-00008A500000}"/>
    <cellStyle name="Standard 4 2 2 3 2 7 2" xfId="6668" xr:uid="{00000000-0005-0000-0000-00008B500000}"/>
    <cellStyle name="Standard 4 2 2 3 2 7 2 2" xfId="12317" xr:uid="{00000000-0005-0000-0000-00008C500000}"/>
    <cellStyle name="Standard 4 2 2 3 2 7 2 2 2" xfId="23613" xr:uid="{00000000-0005-0000-0000-00008D500000}"/>
    <cellStyle name="Standard 4 2 2 3 2 7 2 2 2 2" xfId="57501" xr:uid="{00000000-0005-0000-0000-00008E500000}"/>
    <cellStyle name="Standard 4 2 2 3 2 7 2 2 3" xfId="46205" xr:uid="{00000000-0005-0000-0000-00008F500000}"/>
    <cellStyle name="Standard 4 2 2 3 2 7 2 2 4" xfId="34909" xr:uid="{00000000-0005-0000-0000-000090500000}"/>
    <cellStyle name="Standard 4 2 2 3 2 7 2 3" xfId="17965" xr:uid="{00000000-0005-0000-0000-000091500000}"/>
    <cellStyle name="Standard 4 2 2 3 2 7 2 3 2" xfId="51853" xr:uid="{00000000-0005-0000-0000-000092500000}"/>
    <cellStyle name="Standard 4 2 2 3 2 7 2 4" xfId="40557" xr:uid="{00000000-0005-0000-0000-000093500000}"/>
    <cellStyle name="Standard 4 2 2 3 2 7 2 5" xfId="29261" xr:uid="{00000000-0005-0000-0000-000094500000}"/>
    <cellStyle name="Standard 4 2 2 3 2 7 3" xfId="9493" xr:uid="{00000000-0005-0000-0000-000095500000}"/>
    <cellStyle name="Standard 4 2 2 3 2 7 3 2" xfId="20789" xr:uid="{00000000-0005-0000-0000-000096500000}"/>
    <cellStyle name="Standard 4 2 2 3 2 7 3 2 2" xfId="54677" xr:uid="{00000000-0005-0000-0000-000097500000}"/>
    <cellStyle name="Standard 4 2 2 3 2 7 3 3" xfId="43381" xr:uid="{00000000-0005-0000-0000-000098500000}"/>
    <cellStyle name="Standard 4 2 2 3 2 7 3 4" xfId="32085" xr:uid="{00000000-0005-0000-0000-000099500000}"/>
    <cellStyle name="Standard 4 2 2 3 2 7 4" xfId="15141" xr:uid="{00000000-0005-0000-0000-00009A500000}"/>
    <cellStyle name="Standard 4 2 2 3 2 7 4 2" xfId="49029" xr:uid="{00000000-0005-0000-0000-00009B500000}"/>
    <cellStyle name="Standard 4 2 2 3 2 7 5" xfId="37733" xr:uid="{00000000-0005-0000-0000-00009C500000}"/>
    <cellStyle name="Standard 4 2 2 3 2 7 6" xfId="26437" xr:uid="{00000000-0005-0000-0000-00009D500000}"/>
    <cellStyle name="Standard 4 2 2 3 2 8" xfId="5596" xr:uid="{00000000-0005-0000-0000-00009E500000}"/>
    <cellStyle name="Standard 4 2 2 3 2 8 2" xfId="11246" xr:uid="{00000000-0005-0000-0000-00009F500000}"/>
    <cellStyle name="Standard 4 2 2 3 2 8 2 2" xfId="22542" xr:uid="{00000000-0005-0000-0000-0000A0500000}"/>
    <cellStyle name="Standard 4 2 2 3 2 8 2 2 2" xfId="56430" xr:uid="{00000000-0005-0000-0000-0000A1500000}"/>
    <cellStyle name="Standard 4 2 2 3 2 8 2 3" xfId="45134" xr:uid="{00000000-0005-0000-0000-0000A2500000}"/>
    <cellStyle name="Standard 4 2 2 3 2 8 2 4" xfId="33838" xr:uid="{00000000-0005-0000-0000-0000A3500000}"/>
    <cellStyle name="Standard 4 2 2 3 2 8 3" xfId="16894" xr:uid="{00000000-0005-0000-0000-0000A4500000}"/>
    <cellStyle name="Standard 4 2 2 3 2 8 3 2" xfId="50782" xr:uid="{00000000-0005-0000-0000-0000A5500000}"/>
    <cellStyle name="Standard 4 2 2 3 2 8 4" xfId="39486" xr:uid="{00000000-0005-0000-0000-0000A6500000}"/>
    <cellStyle name="Standard 4 2 2 3 2 8 5" xfId="28190" xr:uid="{00000000-0005-0000-0000-0000A7500000}"/>
    <cellStyle name="Standard 4 2 2 3 2 9" xfId="8422" xr:uid="{00000000-0005-0000-0000-0000A8500000}"/>
    <cellStyle name="Standard 4 2 2 3 2 9 2" xfId="19718" xr:uid="{00000000-0005-0000-0000-0000A9500000}"/>
    <cellStyle name="Standard 4 2 2 3 2 9 2 2" xfId="53606" xr:uid="{00000000-0005-0000-0000-0000AA500000}"/>
    <cellStyle name="Standard 4 2 2 3 2 9 3" xfId="42310" xr:uid="{00000000-0005-0000-0000-0000AB500000}"/>
    <cellStyle name="Standard 4 2 2 3 2 9 4" xfId="31014" xr:uid="{00000000-0005-0000-0000-0000AC500000}"/>
    <cellStyle name="Standard 4 2 2 3 3" xfId="1635" xr:uid="{00000000-0005-0000-0000-0000AD500000}"/>
    <cellStyle name="Standard 4 2 2 3 3 10" xfId="36751" xr:uid="{00000000-0005-0000-0000-0000AE500000}"/>
    <cellStyle name="Standard 4 2 2 3 3 11" xfId="25455" xr:uid="{00000000-0005-0000-0000-0000AF500000}"/>
    <cellStyle name="Standard 4 2 2 3 3 2" xfId="2801" xr:uid="{00000000-0005-0000-0000-0000B0500000}"/>
    <cellStyle name="Standard 4 2 2 3 3 2 2" xfId="3303" xr:uid="{00000000-0005-0000-0000-0000B1500000}"/>
    <cellStyle name="Standard 4 2 2 3 3 2 2 2" xfId="5164" xr:uid="{00000000-0005-0000-0000-0000B2500000}"/>
    <cellStyle name="Standard 4 2 2 3 3 2 2 2 2" xfId="7990" xr:uid="{00000000-0005-0000-0000-0000B3500000}"/>
    <cellStyle name="Standard 4 2 2 3 3 2 2 2 2 2" xfId="13639" xr:uid="{00000000-0005-0000-0000-0000B4500000}"/>
    <cellStyle name="Standard 4 2 2 3 3 2 2 2 2 2 2" xfId="24935" xr:uid="{00000000-0005-0000-0000-0000B5500000}"/>
    <cellStyle name="Standard 4 2 2 3 3 2 2 2 2 2 2 2" xfId="58823" xr:uid="{00000000-0005-0000-0000-0000B6500000}"/>
    <cellStyle name="Standard 4 2 2 3 3 2 2 2 2 2 3" xfId="47527" xr:uid="{00000000-0005-0000-0000-0000B7500000}"/>
    <cellStyle name="Standard 4 2 2 3 3 2 2 2 2 2 4" xfId="36231" xr:uid="{00000000-0005-0000-0000-0000B8500000}"/>
    <cellStyle name="Standard 4 2 2 3 3 2 2 2 2 3" xfId="19287" xr:uid="{00000000-0005-0000-0000-0000B9500000}"/>
    <cellStyle name="Standard 4 2 2 3 3 2 2 2 2 3 2" xfId="53175" xr:uid="{00000000-0005-0000-0000-0000BA500000}"/>
    <cellStyle name="Standard 4 2 2 3 3 2 2 2 2 4" xfId="41879" xr:uid="{00000000-0005-0000-0000-0000BB500000}"/>
    <cellStyle name="Standard 4 2 2 3 3 2 2 2 2 5" xfId="30583" xr:uid="{00000000-0005-0000-0000-0000BC500000}"/>
    <cellStyle name="Standard 4 2 2 3 3 2 2 2 3" xfId="10815" xr:uid="{00000000-0005-0000-0000-0000BD500000}"/>
    <cellStyle name="Standard 4 2 2 3 3 2 2 2 3 2" xfId="22111" xr:uid="{00000000-0005-0000-0000-0000BE500000}"/>
    <cellStyle name="Standard 4 2 2 3 3 2 2 2 3 2 2" xfId="55999" xr:uid="{00000000-0005-0000-0000-0000BF500000}"/>
    <cellStyle name="Standard 4 2 2 3 3 2 2 2 3 3" xfId="44703" xr:uid="{00000000-0005-0000-0000-0000C0500000}"/>
    <cellStyle name="Standard 4 2 2 3 3 2 2 2 3 4" xfId="33407" xr:uid="{00000000-0005-0000-0000-0000C1500000}"/>
    <cellStyle name="Standard 4 2 2 3 3 2 2 2 4" xfId="16463" xr:uid="{00000000-0005-0000-0000-0000C2500000}"/>
    <cellStyle name="Standard 4 2 2 3 3 2 2 2 4 2" xfId="50351" xr:uid="{00000000-0005-0000-0000-0000C3500000}"/>
    <cellStyle name="Standard 4 2 2 3 3 2 2 2 5" xfId="39055" xr:uid="{00000000-0005-0000-0000-0000C4500000}"/>
    <cellStyle name="Standard 4 2 2 3 3 2 2 2 6" xfId="27759" xr:uid="{00000000-0005-0000-0000-0000C5500000}"/>
    <cellStyle name="Standard 4 2 2 3 3 2 2 3" xfId="6431" xr:uid="{00000000-0005-0000-0000-0000C6500000}"/>
    <cellStyle name="Standard 4 2 2 3 3 2 2 3 2" xfId="12081" xr:uid="{00000000-0005-0000-0000-0000C7500000}"/>
    <cellStyle name="Standard 4 2 2 3 3 2 2 3 2 2" xfId="23377" xr:uid="{00000000-0005-0000-0000-0000C8500000}"/>
    <cellStyle name="Standard 4 2 2 3 3 2 2 3 2 2 2" xfId="57265" xr:uid="{00000000-0005-0000-0000-0000C9500000}"/>
    <cellStyle name="Standard 4 2 2 3 3 2 2 3 2 3" xfId="45969" xr:uid="{00000000-0005-0000-0000-0000CA500000}"/>
    <cellStyle name="Standard 4 2 2 3 3 2 2 3 2 4" xfId="34673" xr:uid="{00000000-0005-0000-0000-0000CB500000}"/>
    <cellStyle name="Standard 4 2 2 3 3 2 2 3 3" xfId="17729" xr:uid="{00000000-0005-0000-0000-0000CC500000}"/>
    <cellStyle name="Standard 4 2 2 3 3 2 2 3 3 2" xfId="51617" xr:uid="{00000000-0005-0000-0000-0000CD500000}"/>
    <cellStyle name="Standard 4 2 2 3 3 2 2 3 4" xfId="40321" xr:uid="{00000000-0005-0000-0000-0000CE500000}"/>
    <cellStyle name="Standard 4 2 2 3 3 2 2 3 5" xfId="29025" xr:uid="{00000000-0005-0000-0000-0000CF500000}"/>
    <cellStyle name="Standard 4 2 2 3 3 2 2 4" xfId="9257" xr:uid="{00000000-0005-0000-0000-0000D0500000}"/>
    <cellStyle name="Standard 4 2 2 3 3 2 2 4 2" xfId="20553" xr:uid="{00000000-0005-0000-0000-0000D1500000}"/>
    <cellStyle name="Standard 4 2 2 3 3 2 2 4 2 2" xfId="54441" xr:uid="{00000000-0005-0000-0000-0000D2500000}"/>
    <cellStyle name="Standard 4 2 2 3 3 2 2 4 3" xfId="43145" xr:uid="{00000000-0005-0000-0000-0000D3500000}"/>
    <cellStyle name="Standard 4 2 2 3 3 2 2 4 4" xfId="31849" xr:uid="{00000000-0005-0000-0000-0000D4500000}"/>
    <cellStyle name="Standard 4 2 2 3 3 2 2 5" xfId="14905" xr:uid="{00000000-0005-0000-0000-0000D5500000}"/>
    <cellStyle name="Standard 4 2 2 3 3 2 2 5 2" xfId="48793" xr:uid="{00000000-0005-0000-0000-0000D6500000}"/>
    <cellStyle name="Standard 4 2 2 3 3 2 2 6" xfId="37497" xr:uid="{00000000-0005-0000-0000-0000D7500000}"/>
    <cellStyle name="Standard 4 2 2 3 3 2 2 7" xfId="26201" xr:uid="{00000000-0005-0000-0000-0000D8500000}"/>
    <cellStyle name="Standard 4 2 2 3 3 2 3" xfId="4384" xr:uid="{00000000-0005-0000-0000-0000D9500000}"/>
    <cellStyle name="Standard 4 2 2 3 3 2 3 2" xfId="7256" xr:uid="{00000000-0005-0000-0000-0000DA500000}"/>
    <cellStyle name="Standard 4 2 2 3 3 2 3 2 2" xfId="12905" xr:uid="{00000000-0005-0000-0000-0000DB500000}"/>
    <cellStyle name="Standard 4 2 2 3 3 2 3 2 2 2" xfId="24201" xr:uid="{00000000-0005-0000-0000-0000DC500000}"/>
    <cellStyle name="Standard 4 2 2 3 3 2 3 2 2 2 2" xfId="58089" xr:uid="{00000000-0005-0000-0000-0000DD500000}"/>
    <cellStyle name="Standard 4 2 2 3 3 2 3 2 2 3" xfId="46793" xr:uid="{00000000-0005-0000-0000-0000DE500000}"/>
    <cellStyle name="Standard 4 2 2 3 3 2 3 2 2 4" xfId="35497" xr:uid="{00000000-0005-0000-0000-0000DF500000}"/>
    <cellStyle name="Standard 4 2 2 3 3 2 3 2 3" xfId="18553" xr:uid="{00000000-0005-0000-0000-0000E0500000}"/>
    <cellStyle name="Standard 4 2 2 3 3 2 3 2 3 2" xfId="52441" xr:uid="{00000000-0005-0000-0000-0000E1500000}"/>
    <cellStyle name="Standard 4 2 2 3 3 2 3 2 4" xfId="41145" xr:uid="{00000000-0005-0000-0000-0000E2500000}"/>
    <cellStyle name="Standard 4 2 2 3 3 2 3 2 5" xfId="29849" xr:uid="{00000000-0005-0000-0000-0000E3500000}"/>
    <cellStyle name="Standard 4 2 2 3 3 2 3 3" xfId="10081" xr:uid="{00000000-0005-0000-0000-0000E4500000}"/>
    <cellStyle name="Standard 4 2 2 3 3 2 3 3 2" xfId="21377" xr:uid="{00000000-0005-0000-0000-0000E5500000}"/>
    <cellStyle name="Standard 4 2 2 3 3 2 3 3 2 2" xfId="55265" xr:uid="{00000000-0005-0000-0000-0000E6500000}"/>
    <cellStyle name="Standard 4 2 2 3 3 2 3 3 3" xfId="43969" xr:uid="{00000000-0005-0000-0000-0000E7500000}"/>
    <cellStyle name="Standard 4 2 2 3 3 2 3 3 4" xfId="32673" xr:uid="{00000000-0005-0000-0000-0000E8500000}"/>
    <cellStyle name="Standard 4 2 2 3 3 2 3 4" xfId="15729" xr:uid="{00000000-0005-0000-0000-0000E9500000}"/>
    <cellStyle name="Standard 4 2 2 3 3 2 3 4 2" xfId="49617" xr:uid="{00000000-0005-0000-0000-0000EA500000}"/>
    <cellStyle name="Standard 4 2 2 3 3 2 3 5" xfId="38321" xr:uid="{00000000-0005-0000-0000-0000EB500000}"/>
    <cellStyle name="Standard 4 2 2 3 3 2 3 6" xfId="27025" xr:uid="{00000000-0005-0000-0000-0000EC500000}"/>
    <cellStyle name="Standard 4 2 2 3 3 2 4" xfId="5931" xr:uid="{00000000-0005-0000-0000-0000ED500000}"/>
    <cellStyle name="Standard 4 2 2 3 3 2 4 2" xfId="11581" xr:uid="{00000000-0005-0000-0000-0000EE500000}"/>
    <cellStyle name="Standard 4 2 2 3 3 2 4 2 2" xfId="22877" xr:uid="{00000000-0005-0000-0000-0000EF500000}"/>
    <cellStyle name="Standard 4 2 2 3 3 2 4 2 2 2" xfId="56765" xr:uid="{00000000-0005-0000-0000-0000F0500000}"/>
    <cellStyle name="Standard 4 2 2 3 3 2 4 2 3" xfId="45469" xr:uid="{00000000-0005-0000-0000-0000F1500000}"/>
    <cellStyle name="Standard 4 2 2 3 3 2 4 2 4" xfId="34173" xr:uid="{00000000-0005-0000-0000-0000F2500000}"/>
    <cellStyle name="Standard 4 2 2 3 3 2 4 3" xfId="17229" xr:uid="{00000000-0005-0000-0000-0000F3500000}"/>
    <cellStyle name="Standard 4 2 2 3 3 2 4 3 2" xfId="51117" xr:uid="{00000000-0005-0000-0000-0000F4500000}"/>
    <cellStyle name="Standard 4 2 2 3 3 2 4 4" xfId="39821" xr:uid="{00000000-0005-0000-0000-0000F5500000}"/>
    <cellStyle name="Standard 4 2 2 3 3 2 4 5" xfId="28525" xr:uid="{00000000-0005-0000-0000-0000F6500000}"/>
    <cellStyle name="Standard 4 2 2 3 3 2 5" xfId="8757" xr:uid="{00000000-0005-0000-0000-0000F7500000}"/>
    <cellStyle name="Standard 4 2 2 3 3 2 5 2" xfId="20053" xr:uid="{00000000-0005-0000-0000-0000F8500000}"/>
    <cellStyle name="Standard 4 2 2 3 3 2 5 2 2" xfId="53941" xr:uid="{00000000-0005-0000-0000-0000F9500000}"/>
    <cellStyle name="Standard 4 2 2 3 3 2 5 3" xfId="42645" xr:uid="{00000000-0005-0000-0000-0000FA500000}"/>
    <cellStyle name="Standard 4 2 2 3 3 2 5 4" xfId="31349" xr:uid="{00000000-0005-0000-0000-0000FB500000}"/>
    <cellStyle name="Standard 4 2 2 3 3 2 6" xfId="14405" xr:uid="{00000000-0005-0000-0000-0000FC500000}"/>
    <cellStyle name="Standard 4 2 2 3 3 2 6 2" xfId="48293" xr:uid="{00000000-0005-0000-0000-0000FD500000}"/>
    <cellStyle name="Standard 4 2 2 3 3 2 7" xfId="36997" xr:uid="{00000000-0005-0000-0000-0000FE500000}"/>
    <cellStyle name="Standard 4 2 2 3 3 2 8" xfId="25701" xr:uid="{00000000-0005-0000-0000-0000FF500000}"/>
    <cellStyle name="Standard 4 2 2 3 3 3" xfId="3057" xr:uid="{00000000-0005-0000-0000-000000510000}"/>
    <cellStyle name="Standard 4 2 2 3 3 3 2" xfId="5163" xr:uid="{00000000-0005-0000-0000-000001510000}"/>
    <cellStyle name="Standard 4 2 2 3 3 3 2 2" xfId="7989" xr:uid="{00000000-0005-0000-0000-000002510000}"/>
    <cellStyle name="Standard 4 2 2 3 3 3 2 2 2" xfId="13638" xr:uid="{00000000-0005-0000-0000-000003510000}"/>
    <cellStyle name="Standard 4 2 2 3 3 3 2 2 2 2" xfId="24934" xr:uid="{00000000-0005-0000-0000-000004510000}"/>
    <cellStyle name="Standard 4 2 2 3 3 3 2 2 2 2 2" xfId="58822" xr:uid="{00000000-0005-0000-0000-000005510000}"/>
    <cellStyle name="Standard 4 2 2 3 3 3 2 2 2 3" xfId="47526" xr:uid="{00000000-0005-0000-0000-000006510000}"/>
    <cellStyle name="Standard 4 2 2 3 3 3 2 2 2 4" xfId="36230" xr:uid="{00000000-0005-0000-0000-000007510000}"/>
    <cellStyle name="Standard 4 2 2 3 3 3 2 2 3" xfId="19286" xr:uid="{00000000-0005-0000-0000-000008510000}"/>
    <cellStyle name="Standard 4 2 2 3 3 3 2 2 3 2" xfId="53174" xr:uid="{00000000-0005-0000-0000-000009510000}"/>
    <cellStyle name="Standard 4 2 2 3 3 3 2 2 4" xfId="41878" xr:uid="{00000000-0005-0000-0000-00000A510000}"/>
    <cellStyle name="Standard 4 2 2 3 3 3 2 2 5" xfId="30582" xr:uid="{00000000-0005-0000-0000-00000B510000}"/>
    <cellStyle name="Standard 4 2 2 3 3 3 2 3" xfId="10814" xr:uid="{00000000-0005-0000-0000-00000C510000}"/>
    <cellStyle name="Standard 4 2 2 3 3 3 2 3 2" xfId="22110" xr:uid="{00000000-0005-0000-0000-00000D510000}"/>
    <cellStyle name="Standard 4 2 2 3 3 3 2 3 2 2" xfId="55998" xr:uid="{00000000-0005-0000-0000-00000E510000}"/>
    <cellStyle name="Standard 4 2 2 3 3 3 2 3 3" xfId="44702" xr:uid="{00000000-0005-0000-0000-00000F510000}"/>
    <cellStyle name="Standard 4 2 2 3 3 3 2 3 4" xfId="33406" xr:uid="{00000000-0005-0000-0000-000010510000}"/>
    <cellStyle name="Standard 4 2 2 3 3 3 2 4" xfId="16462" xr:uid="{00000000-0005-0000-0000-000011510000}"/>
    <cellStyle name="Standard 4 2 2 3 3 3 2 4 2" xfId="50350" xr:uid="{00000000-0005-0000-0000-000012510000}"/>
    <cellStyle name="Standard 4 2 2 3 3 3 2 5" xfId="39054" xr:uid="{00000000-0005-0000-0000-000013510000}"/>
    <cellStyle name="Standard 4 2 2 3 3 3 2 6" xfId="27758" xr:uid="{00000000-0005-0000-0000-000014510000}"/>
    <cellStyle name="Standard 4 2 2 3 3 3 3" xfId="4383" xr:uid="{00000000-0005-0000-0000-000015510000}"/>
    <cellStyle name="Standard 4 2 2 3 3 3 3 2" xfId="7255" xr:uid="{00000000-0005-0000-0000-000016510000}"/>
    <cellStyle name="Standard 4 2 2 3 3 3 3 2 2" xfId="12904" xr:uid="{00000000-0005-0000-0000-000017510000}"/>
    <cellStyle name="Standard 4 2 2 3 3 3 3 2 2 2" xfId="24200" xr:uid="{00000000-0005-0000-0000-000018510000}"/>
    <cellStyle name="Standard 4 2 2 3 3 3 3 2 2 2 2" xfId="58088" xr:uid="{00000000-0005-0000-0000-000019510000}"/>
    <cellStyle name="Standard 4 2 2 3 3 3 3 2 2 3" xfId="46792" xr:uid="{00000000-0005-0000-0000-00001A510000}"/>
    <cellStyle name="Standard 4 2 2 3 3 3 3 2 2 4" xfId="35496" xr:uid="{00000000-0005-0000-0000-00001B510000}"/>
    <cellStyle name="Standard 4 2 2 3 3 3 3 2 3" xfId="18552" xr:uid="{00000000-0005-0000-0000-00001C510000}"/>
    <cellStyle name="Standard 4 2 2 3 3 3 3 2 3 2" xfId="52440" xr:uid="{00000000-0005-0000-0000-00001D510000}"/>
    <cellStyle name="Standard 4 2 2 3 3 3 3 2 4" xfId="41144" xr:uid="{00000000-0005-0000-0000-00001E510000}"/>
    <cellStyle name="Standard 4 2 2 3 3 3 3 2 5" xfId="29848" xr:uid="{00000000-0005-0000-0000-00001F510000}"/>
    <cellStyle name="Standard 4 2 2 3 3 3 3 3" xfId="10080" xr:uid="{00000000-0005-0000-0000-000020510000}"/>
    <cellStyle name="Standard 4 2 2 3 3 3 3 3 2" xfId="21376" xr:uid="{00000000-0005-0000-0000-000021510000}"/>
    <cellStyle name="Standard 4 2 2 3 3 3 3 3 2 2" xfId="55264" xr:uid="{00000000-0005-0000-0000-000022510000}"/>
    <cellStyle name="Standard 4 2 2 3 3 3 3 3 3" xfId="43968" xr:uid="{00000000-0005-0000-0000-000023510000}"/>
    <cellStyle name="Standard 4 2 2 3 3 3 3 3 4" xfId="32672" xr:uid="{00000000-0005-0000-0000-000024510000}"/>
    <cellStyle name="Standard 4 2 2 3 3 3 3 4" xfId="15728" xr:uid="{00000000-0005-0000-0000-000025510000}"/>
    <cellStyle name="Standard 4 2 2 3 3 3 3 4 2" xfId="49616" xr:uid="{00000000-0005-0000-0000-000026510000}"/>
    <cellStyle name="Standard 4 2 2 3 3 3 3 5" xfId="38320" xr:uid="{00000000-0005-0000-0000-000027510000}"/>
    <cellStyle name="Standard 4 2 2 3 3 3 3 6" xfId="27024" xr:uid="{00000000-0005-0000-0000-000028510000}"/>
    <cellStyle name="Standard 4 2 2 3 3 3 4" xfId="6185" xr:uid="{00000000-0005-0000-0000-000029510000}"/>
    <cellStyle name="Standard 4 2 2 3 3 3 4 2" xfId="11835" xr:uid="{00000000-0005-0000-0000-00002A510000}"/>
    <cellStyle name="Standard 4 2 2 3 3 3 4 2 2" xfId="23131" xr:uid="{00000000-0005-0000-0000-00002B510000}"/>
    <cellStyle name="Standard 4 2 2 3 3 3 4 2 2 2" xfId="57019" xr:uid="{00000000-0005-0000-0000-00002C510000}"/>
    <cellStyle name="Standard 4 2 2 3 3 3 4 2 3" xfId="45723" xr:uid="{00000000-0005-0000-0000-00002D510000}"/>
    <cellStyle name="Standard 4 2 2 3 3 3 4 2 4" xfId="34427" xr:uid="{00000000-0005-0000-0000-00002E510000}"/>
    <cellStyle name="Standard 4 2 2 3 3 3 4 3" xfId="17483" xr:uid="{00000000-0005-0000-0000-00002F510000}"/>
    <cellStyle name="Standard 4 2 2 3 3 3 4 3 2" xfId="51371" xr:uid="{00000000-0005-0000-0000-000030510000}"/>
    <cellStyle name="Standard 4 2 2 3 3 3 4 4" xfId="40075" xr:uid="{00000000-0005-0000-0000-000031510000}"/>
    <cellStyle name="Standard 4 2 2 3 3 3 4 5" xfId="28779" xr:uid="{00000000-0005-0000-0000-000032510000}"/>
    <cellStyle name="Standard 4 2 2 3 3 3 5" xfId="9011" xr:uid="{00000000-0005-0000-0000-000033510000}"/>
    <cellStyle name="Standard 4 2 2 3 3 3 5 2" xfId="20307" xr:uid="{00000000-0005-0000-0000-000034510000}"/>
    <cellStyle name="Standard 4 2 2 3 3 3 5 2 2" xfId="54195" xr:uid="{00000000-0005-0000-0000-000035510000}"/>
    <cellStyle name="Standard 4 2 2 3 3 3 5 3" xfId="42899" xr:uid="{00000000-0005-0000-0000-000036510000}"/>
    <cellStyle name="Standard 4 2 2 3 3 3 5 4" xfId="31603" xr:uid="{00000000-0005-0000-0000-000037510000}"/>
    <cellStyle name="Standard 4 2 2 3 3 3 6" xfId="14659" xr:uid="{00000000-0005-0000-0000-000038510000}"/>
    <cellStyle name="Standard 4 2 2 3 3 3 6 2" xfId="48547" xr:uid="{00000000-0005-0000-0000-000039510000}"/>
    <cellStyle name="Standard 4 2 2 3 3 3 7" xfId="37251" xr:uid="{00000000-0005-0000-0000-00003A510000}"/>
    <cellStyle name="Standard 4 2 2 3 3 3 8" xfId="25955" xr:uid="{00000000-0005-0000-0000-00003B510000}"/>
    <cellStyle name="Standard 4 2 2 3 3 4" xfId="3915" xr:uid="{00000000-0005-0000-0000-00003C510000}"/>
    <cellStyle name="Standard 4 2 2 3 3 4 2" xfId="7026" xr:uid="{00000000-0005-0000-0000-00003D510000}"/>
    <cellStyle name="Standard 4 2 2 3 3 4 2 2" xfId="12675" xr:uid="{00000000-0005-0000-0000-00003E510000}"/>
    <cellStyle name="Standard 4 2 2 3 3 4 2 2 2" xfId="23971" xr:uid="{00000000-0005-0000-0000-00003F510000}"/>
    <cellStyle name="Standard 4 2 2 3 3 4 2 2 2 2" xfId="57859" xr:uid="{00000000-0005-0000-0000-000040510000}"/>
    <cellStyle name="Standard 4 2 2 3 3 4 2 2 3" xfId="46563" xr:uid="{00000000-0005-0000-0000-000041510000}"/>
    <cellStyle name="Standard 4 2 2 3 3 4 2 2 4" xfId="35267" xr:uid="{00000000-0005-0000-0000-000042510000}"/>
    <cellStyle name="Standard 4 2 2 3 3 4 2 3" xfId="18323" xr:uid="{00000000-0005-0000-0000-000043510000}"/>
    <cellStyle name="Standard 4 2 2 3 3 4 2 3 2" xfId="52211" xr:uid="{00000000-0005-0000-0000-000044510000}"/>
    <cellStyle name="Standard 4 2 2 3 3 4 2 4" xfId="40915" xr:uid="{00000000-0005-0000-0000-000045510000}"/>
    <cellStyle name="Standard 4 2 2 3 3 4 2 5" xfId="29619" xr:uid="{00000000-0005-0000-0000-000046510000}"/>
    <cellStyle name="Standard 4 2 2 3 3 4 3" xfId="9851" xr:uid="{00000000-0005-0000-0000-000047510000}"/>
    <cellStyle name="Standard 4 2 2 3 3 4 3 2" xfId="21147" xr:uid="{00000000-0005-0000-0000-000048510000}"/>
    <cellStyle name="Standard 4 2 2 3 3 4 3 2 2" xfId="55035" xr:uid="{00000000-0005-0000-0000-000049510000}"/>
    <cellStyle name="Standard 4 2 2 3 3 4 3 3" xfId="43739" xr:uid="{00000000-0005-0000-0000-00004A510000}"/>
    <cellStyle name="Standard 4 2 2 3 3 4 3 4" xfId="32443" xr:uid="{00000000-0005-0000-0000-00004B510000}"/>
    <cellStyle name="Standard 4 2 2 3 3 4 4" xfId="15499" xr:uid="{00000000-0005-0000-0000-00004C510000}"/>
    <cellStyle name="Standard 4 2 2 3 3 4 4 2" xfId="49387" xr:uid="{00000000-0005-0000-0000-00004D510000}"/>
    <cellStyle name="Standard 4 2 2 3 3 4 5" xfId="38091" xr:uid="{00000000-0005-0000-0000-00004E510000}"/>
    <cellStyle name="Standard 4 2 2 3 3 4 6" xfId="26795" xr:uid="{00000000-0005-0000-0000-00004F510000}"/>
    <cellStyle name="Standard 4 2 2 3 3 5" xfId="4973" xr:uid="{00000000-0005-0000-0000-000050510000}"/>
    <cellStyle name="Standard 4 2 2 3 3 5 2" xfId="7799" xr:uid="{00000000-0005-0000-0000-000051510000}"/>
    <cellStyle name="Standard 4 2 2 3 3 5 2 2" xfId="13448" xr:uid="{00000000-0005-0000-0000-000052510000}"/>
    <cellStyle name="Standard 4 2 2 3 3 5 2 2 2" xfId="24744" xr:uid="{00000000-0005-0000-0000-000053510000}"/>
    <cellStyle name="Standard 4 2 2 3 3 5 2 2 2 2" xfId="58632" xr:uid="{00000000-0005-0000-0000-000054510000}"/>
    <cellStyle name="Standard 4 2 2 3 3 5 2 2 3" xfId="47336" xr:uid="{00000000-0005-0000-0000-000055510000}"/>
    <cellStyle name="Standard 4 2 2 3 3 5 2 2 4" xfId="36040" xr:uid="{00000000-0005-0000-0000-000056510000}"/>
    <cellStyle name="Standard 4 2 2 3 3 5 2 3" xfId="19096" xr:uid="{00000000-0005-0000-0000-000057510000}"/>
    <cellStyle name="Standard 4 2 2 3 3 5 2 3 2" xfId="52984" xr:uid="{00000000-0005-0000-0000-000058510000}"/>
    <cellStyle name="Standard 4 2 2 3 3 5 2 4" xfId="41688" xr:uid="{00000000-0005-0000-0000-000059510000}"/>
    <cellStyle name="Standard 4 2 2 3 3 5 2 5" xfId="30392" xr:uid="{00000000-0005-0000-0000-00005A510000}"/>
    <cellStyle name="Standard 4 2 2 3 3 5 3" xfId="10624" xr:uid="{00000000-0005-0000-0000-00005B510000}"/>
    <cellStyle name="Standard 4 2 2 3 3 5 3 2" xfId="21920" xr:uid="{00000000-0005-0000-0000-00005C510000}"/>
    <cellStyle name="Standard 4 2 2 3 3 5 3 2 2" xfId="55808" xr:uid="{00000000-0005-0000-0000-00005D510000}"/>
    <cellStyle name="Standard 4 2 2 3 3 5 3 3" xfId="44512" xr:uid="{00000000-0005-0000-0000-00005E510000}"/>
    <cellStyle name="Standard 4 2 2 3 3 5 3 4" xfId="33216" xr:uid="{00000000-0005-0000-0000-00005F510000}"/>
    <cellStyle name="Standard 4 2 2 3 3 5 4" xfId="16272" xr:uid="{00000000-0005-0000-0000-000060510000}"/>
    <cellStyle name="Standard 4 2 2 3 3 5 4 2" xfId="50160" xr:uid="{00000000-0005-0000-0000-000061510000}"/>
    <cellStyle name="Standard 4 2 2 3 3 5 5" xfId="38864" xr:uid="{00000000-0005-0000-0000-000062510000}"/>
    <cellStyle name="Standard 4 2 2 3 3 5 6" xfId="27568" xr:uid="{00000000-0005-0000-0000-000063510000}"/>
    <cellStyle name="Standard 4 2 2 3 3 6" xfId="3623" xr:uid="{00000000-0005-0000-0000-000064510000}"/>
    <cellStyle name="Standard 4 2 2 3 3 6 2" xfId="6736" xr:uid="{00000000-0005-0000-0000-000065510000}"/>
    <cellStyle name="Standard 4 2 2 3 3 6 2 2" xfId="12385" xr:uid="{00000000-0005-0000-0000-000066510000}"/>
    <cellStyle name="Standard 4 2 2 3 3 6 2 2 2" xfId="23681" xr:uid="{00000000-0005-0000-0000-000067510000}"/>
    <cellStyle name="Standard 4 2 2 3 3 6 2 2 2 2" xfId="57569" xr:uid="{00000000-0005-0000-0000-000068510000}"/>
    <cellStyle name="Standard 4 2 2 3 3 6 2 2 3" xfId="46273" xr:uid="{00000000-0005-0000-0000-000069510000}"/>
    <cellStyle name="Standard 4 2 2 3 3 6 2 2 4" xfId="34977" xr:uid="{00000000-0005-0000-0000-00006A510000}"/>
    <cellStyle name="Standard 4 2 2 3 3 6 2 3" xfId="18033" xr:uid="{00000000-0005-0000-0000-00006B510000}"/>
    <cellStyle name="Standard 4 2 2 3 3 6 2 3 2" xfId="51921" xr:uid="{00000000-0005-0000-0000-00006C510000}"/>
    <cellStyle name="Standard 4 2 2 3 3 6 2 4" xfId="40625" xr:uid="{00000000-0005-0000-0000-00006D510000}"/>
    <cellStyle name="Standard 4 2 2 3 3 6 2 5" xfId="29329" xr:uid="{00000000-0005-0000-0000-00006E510000}"/>
    <cellStyle name="Standard 4 2 2 3 3 6 3" xfId="9561" xr:uid="{00000000-0005-0000-0000-00006F510000}"/>
    <cellStyle name="Standard 4 2 2 3 3 6 3 2" xfId="20857" xr:uid="{00000000-0005-0000-0000-000070510000}"/>
    <cellStyle name="Standard 4 2 2 3 3 6 3 2 2" xfId="54745" xr:uid="{00000000-0005-0000-0000-000071510000}"/>
    <cellStyle name="Standard 4 2 2 3 3 6 3 3" xfId="43449" xr:uid="{00000000-0005-0000-0000-000072510000}"/>
    <cellStyle name="Standard 4 2 2 3 3 6 3 4" xfId="32153" xr:uid="{00000000-0005-0000-0000-000073510000}"/>
    <cellStyle name="Standard 4 2 2 3 3 6 4" xfId="15209" xr:uid="{00000000-0005-0000-0000-000074510000}"/>
    <cellStyle name="Standard 4 2 2 3 3 6 4 2" xfId="49097" xr:uid="{00000000-0005-0000-0000-000075510000}"/>
    <cellStyle name="Standard 4 2 2 3 3 6 5" xfId="37801" xr:uid="{00000000-0005-0000-0000-000076510000}"/>
    <cellStyle name="Standard 4 2 2 3 3 6 6" xfId="26505" xr:uid="{00000000-0005-0000-0000-000077510000}"/>
    <cellStyle name="Standard 4 2 2 3 3 7" xfId="5685" xr:uid="{00000000-0005-0000-0000-000078510000}"/>
    <cellStyle name="Standard 4 2 2 3 3 7 2" xfId="11335" xr:uid="{00000000-0005-0000-0000-000079510000}"/>
    <cellStyle name="Standard 4 2 2 3 3 7 2 2" xfId="22631" xr:uid="{00000000-0005-0000-0000-00007A510000}"/>
    <cellStyle name="Standard 4 2 2 3 3 7 2 2 2" xfId="56519" xr:uid="{00000000-0005-0000-0000-00007B510000}"/>
    <cellStyle name="Standard 4 2 2 3 3 7 2 3" xfId="45223" xr:uid="{00000000-0005-0000-0000-00007C510000}"/>
    <cellStyle name="Standard 4 2 2 3 3 7 2 4" xfId="33927" xr:uid="{00000000-0005-0000-0000-00007D510000}"/>
    <cellStyle name="Standard 4 2 2 3 3 7 3" xfId="16983" xr:uid="{00000000-0005-0000-0000-00007E510000}"/>
    <cellStyle name="Standard 4 2 2 3 3 7 3 2" xfId="50871" xr:uid="{00000000-0005-0000-0000-00007F510000}"/>
    <cellStyle name="Standard 4 2 2 3 3 7 4" xfId="39575" xr:uid="{00000000-0005-0000-0000-000080510000}"/>
    <cellStyle name="Standard 4 2 2 3 3 7 5" xfId="28279" xr:uid="{00000000-0005-0000-0000-000081510000}"/>
    <cellStyle name="Standard 4 2 2 3 3 8" xfId="8511" xr:uid="{00000000-0005-0000-0000-000082510000}"/>
    <cellStyle name="Standard 4 2 2 3 3 8 2" xfId="19807" xr:uid="{00000000-0005-0000-0000-000083510000}"/>
    <cellStyle name="Standard 4 2 2 3 3 8 2 2" xfId="53695" xr:uid="{00000000-0005-0000-0000-000084510000}"/>
    <cellStyle name="Standard 4 2 2 3 3 8 3" xfId="42399" xr:uid="{00000000-0005-0000-0000-000085510000}"/>
    <cellStyle name="Standard 4 2 2 3 3 8 4" xfId="31103" xr:uid="{00000000-0005-0000-0000-000086510000}"/>
    <cellStyle name="Standard 4 2 2 3 3 9" xfId="14159" xr:uid="{00000000-0005-0000-0000-000087510000}"/>
    <cellStyle name="Standard 4 2 2 3 3 9 2" xfId="48047" xr:uid="{00000000-0005-0000-0000-000088510000}"/>
    <cellStyle name="Standard 4 2 2 3 4" xfId="2669" xr:uid="{00000000-0005-0000-0000-000089510000}"/>
    <cellStyle name="Standard 4 2 2 3 4 10" xfId="25569" xr:uid="{00000000-0005-0000-0000-00008A510000}"/>
    <cellStyle name="Standard 4 2 2 3 4 2" xfId="3171" xr:uid="{00000000-0005-0000-0000-00008B510000}"/>
    <cellStyle name="Standard 4 2 2 3 4 2 2" xfId="5165" xr:uid="{00000000-0005-0000-0000-00008C510000}"/>
    <cellStyle name="Standard 4 2 2 3 4 2 2 2" xfId="7991" xr:uid="{00000000-0005-0000-0000-00008D510000}"/>
    <cellStyle name="Standard 4 2 2 3 4 2 2 2 2" xfId="13640" xr:uid="{00000000-0005-0000-0000-00008E510000}"/>
    <cellStyle name="Standard 4 2 2 3 4 2 2 2 2 2" xfId="24936" xr:uid="{00000000-0005-0000-0000-00008F510000}"/>
    <cellStyle name="Standard 4 2 2 3 4 2 2 2 2 2 2" xfId="58824" xr:uid="{00000000-0005-0000-0000-000090510000}"/>
    <cellStyle name="Standard 4 2 2 3 4 2 2 2 2 3" xfId="47528" xr:uid="{00000000-0005-0000-0000-000091510000}"/>
    <cellStyle name="Standard 4 2 2 3 4 2 2 2 2 4" xfId="36232" xr:uid="{00000000-0005-0000-0000-000092510000}"/>
    <cellStyle name="Standard 4 2 2 3 4 2 2 2 3" xfId="19288" xr:uid="{00000000-0005-0000-0000-000093510000}"/>
    <cellStyle name="Standard 4 2 2 3 4 2 2 2 3 2" xfId="53176" xr:uid="{00000000-0005-0000-0000-000094510000}"/>
    <cellStyle name="Standard 4 2 2 3 4 2 2 2 4" xfId="41880" xr:uid="{00000000-0005-0000-0000-000095510000}"/>
    <cellStyle name="Standard 4 2 2 3 4 2 2 2 5" xfId="30584" xr:uid="{00000000-0005-0000-0000-000096510000}"/>
    <cellStyle name="Standard 4 2 2 3 4 2 2 3" xfId="10816" xr:uid="{00000000-0005-0000-0000-000097510000}"/>
    <cellStyle name="Standard 4 2 2 3 4 2 2 3 2" xfId="22112" xr:uid="{00000000-0005-0000-0000-000098510000}"/>
    <cellStyle name="Standard 4 2 2 3 4 2 2 3 2 2" xfId="56000" xr:uid="{00000000-0005-0000-0000-000099510000}"/>
    <cellStyle name="Standard 4 2 2 3 4 2 2 3 3" xfId="44704" xr:uid="{00000000-0005-0000-0000-00009A510000}"/>
    <cellStyle name="Standard 4 2 2 3 4 2 2 3 4" xfId="33408" xr:uid="{00000000-0005-0000-0000-00009B510000}"/>
    <cellStyle name="Standard 4 2 2 3 4 2 2 4" xfId="16464" xr:uid="{00000000-0005-0000-0000-00009C510000}"/>
    <cellStyle name="Standard 4 2 2 3 4 2 2 4 2" xfId="50352" xr:uid="{00000000-0005-0000-0000-00009D510000}"/>
    <cellStyle name="Standard 4 2 2 3 4 2 2 5" xfId="39056" xr:uid="{00000000-0005-0000-0000-00009E510000}"/>
    <cellStyle name="Standard 4 2 2 3 4 2 2 6" xfId="27760" xr:uid="{00000000-0005-0000-0000-00009F510000}"/>
    <cellStyle name="Standard 4 2 2 3 4 2 3" xfId="4385" xr:uid="{00000000-0005-0000-0000-0000A0510000}"/>
    <cellStyle name="Standard 4 2 2 3 4 2 3 2" xfId="7257" xr:uid="{00000000-0005-0000-0000-0000A1510000}"/>
    <cellStyle name="Standard 4 2 2 3 4 2 3 2 2" xfId="12906" xr:uid="{00000000-0005-0000-0000-0000A2510000}"/>
    <cellStyle name="Standard 4 2 2 3 4 2 3 2 2 2" xfId="24202" xr:uid="{00000000-0005-0000-0000-0000A3510000}"/>
    <cellStyle name="Standard 4 2 2 3 4 2 3 2 2 2 2" xfId="58090" xr:uid="{00000000-0005-0000-0000-0000A4510000}"/>
    <cellStyle name="Standard 4 2 2 3 4 2 3 2 2 3" xfId="46794" xr:uid="{00000000-0005-0000-0000-0000A5510000}"/>
    <cellStyle name="Standard 4 2 2 3 4 2 3 2 2 4" xfId="35498" xr:uid="{00000000-0005-0000-0000-0000A6510000}"/>
    <cellStyle name="Standard 4 2 2 3 4 2 3 2 3" xfId="18554" xr:uid="{00000000-0005-0000-0000-0000A7510000}"/>
    <cellStyle name="Standard 4 2 2 3 4 2 3 2 3 2" xfId="52442" xr:uid="{00000000-0005-0000-0000-0000A8510000}"/>
    <cellStyle name="Standard 4 2 2 3 4 2 3 2 4" xfId="41146" xr:uid="{00000000-0005-0000-0000-0000A9510000}"/>
    <cellStyle name="Standard 4 2 2 3 4 2 3 2 5" xfId="29850" xr:uid="{00000000-0005-0000-0000-0000AA510000}"/>
    <cellStyle name="Standard 4 2 2 3 4 2 3 3" xfId="10082" xr:uid="{00000000-0005-0000-0000-0000AB510000}"/>
    <cellStyle name="Standard 4 2 2 3 4 2 3 3 2" xfId="21378" xr:uid="{00000000-0005-0000-0000-0000AC510000}"/>
    <cellStyle name="Standard 4 2 2 3 4 2 3 3 2 2" xfId="55266" xr:uid="{00000000-0005-0000-0000-0000AD510000}"/>
    <cellStyle name="Standard 4 2 2 3 4 2 3 3 3" xfId="43970" xr:uid="{00000000-0005-0000-0000-0000AE510000}"/>
    <cellStyle name="Standard 4 2 2 3 4 2 3 3 4" xfId="32674" xr:uid="{00000000-0005-0000-0000-0000AF510000}"/>
    <cellStyle name="Standard 4 2 2 3 4 2 3 4" xfId="15730" xr:uid="{00000000-0005-0000-0000-0000B0510000}"/>
    <cellStyle name="Standard 4 2 2 3 4 2 3 4 2" xfId="49618" xr:uid="{00000000-0005-0000-0000-0000B1510000}"/>
    <cellStyle name="Standard 4 2 2 3 4 2 3 5" xfId="38322" xr:uid="{00000000-0005-0000-0000-0000B2510000}"/>
    <cellStyle name="Standard 4 2 2 3 4 2 3 6" xfId="27026" xr:uid="{00000000-0005-0000-0000-0000B3510000}"/>
    <cellStyle name="Standard 4 2 2 3 4 2 4" xfId="6299" xr:uid="{00000000-0005-0000-0000-0000B4510000}"/>
    <cellStyle name="Standard 4 2 2 3 4 2 4 2" xfId="11949" xr:uid="{00000000-0005-0000-0000-0000B5510000}"/>
    <cellStyle name="Standard 4 2 2 3 4 2 4 2 2" xfId="23245" xr:uid="{00000000-0005-0000-0000-0000B6510000}"/>
    <cellStyle name="Standard 4 2 2 3 4 2 4 2 2 2" xfId="57133" xr:uid="{00000000-0005-0000-0000-0000B7510000}"/>
    <cellStyle name="Standard 4 2 2 3 4 2 4 2 3" xfId="45837" xr:uid="{00000000-0005-0000-0000-0000B8510000}"/>
    <cellStyle name="Standard 4 2 2 3 4 2 4 2 4" xfId="34541" xr:uid="{00000000-0005-0000-0000-0000B9510000}"/>
    <cellStyle name="Standard 4 2 2 3 4 2 4 3" xfId="17597" xr:uid="{00000000-0005-0000-0000-0000BA510000}"/>
    <cellStyle name="Standard 4 2 2 3 4 2 4 3 2" xfId="51485" xr:uid="{00000000-0005-0000-0000-0000BB510000}"/>
    <cellStyle name="Standard 4 2 2 3 4 2 4 4" xfId="40189" xr:uid="{00000000-0005-0000-0000-0000BC510000}"/>
    <cellStyle name="Standard 4 2 2 3 4 2 4 5" xfId="28893" xr:uid="{00000000-0005-0000-0000-0000BD510000}"/>
    <cellStyle name="Standard 4 2 2 3 4 2 5" xfId="9125" xr:uid="{00000000-0005-0000-0000-0000BE510000}"/>
    <cellStyle name="Standard 4 2 2 3 4 2 5 2" xfId="20421" xr:uid="{00000000-0005-0000-0000-0000BF510000}"/>
    <cellStyle name="Standard 4 2 2 3 4 2 5 2 2" xfId="54309" xr:uid="{00000000-0005-0000-0000-0000C0510000}"/>
    <cellStyle name="Standard 4 2 2 3 4 2 5 3" xfId="43013" xr:uid="{00000000-0005-0000-0000-0000C1510000}"/>
    <cellStyle name="Standard 4 2 2 3 4 2 5 4" xfId="31717" xr:uid="{00000000-0005-0000-0000-0000C2510000}"/>
    <cellStyle name="Standard 4 2 2 3 4 2 6" xfId="14773" xr:uid="{00000000-0005-0000-0000-0000C3510000}"/>
    <cellStyle name="Standard 4 2 2 3 4 2 6 2" xfId="48661" xr:uid="{00000000-0005-0000-0000-0000C4510000}"/>
    <cellStyle name="Standard 4 2 2 3 4 2 7" xfId="37365" xr:uid="{00000000-0005-0000-0000-0000C5510000}"/>
    <cellStyle name="Standard 4 2 2 3 4 2 8" xfId="26069" xr:uid="{00000000-0005-0000-0000-0000C6510000}"/>
    <cellStyle name="Standard 4 2 2 3 4 3" xfId="3805" xr:uid="{00000000-0005-0000-0000-0000C7510000}"/>
    <cellStyle name="Standard 4 2 2 3 4 3 2" xfId="6916" xr:uid="{00000000-0005-0000-0000-0000C8510000}"/>
    <cellStyle name="Standard 4 2 2 3 4 3 2 2" xfId="12565" xr:uid="{00000000-0005-0000-0000-0000C9510000}"/>
    <cellStyle name="Standard 4 2 2 3 4 3 2 2 2" xfId="23861" xr:uid="{00000000-0005-0000-0000-0000CA510000}"/>
    <cellStyle name="Standard 4 2 2 3 4 3 2 2 2 2" xfId="57749" xr:uid="{00000000-0005-0000-0000-0000CB510000}"/>
    <cellStyle name="Standard 4 2 2 3 4 3 2 2 3" xfId="46453" xr:uid="{00000000-0005-0000-0000-0000CC510000}"/>
    <cellStyle name="Standard 4 2 2 3 4 3 2 2 4" xfId="35157" xr:uid="{00000000-0005-0000-0000-0000CD510000}"/>
    <cellStyle name="Standard 4 2 2 3 4 3 2 3" xfId="18213" xr:uid="{00000000-0005-0000-0000-0000CE510000}"/>
    <cellStyle name="Standard 4 2 2 3 4 3 2 3 2" xfId="52101" xr:uid="{00000000-0005-0000-0000-0000CF510000}"/>
    <cellStyle name="Standard 4 2 2 3 4 3 2 4" xfId="40805" xr:uid="{00000000-0005-0000-0000-0000D0510000}"/>
    <cellStyle name="Standard 4 2 2 3 4 3 2 5" xfId="29509" xr:uid="{00000000-0005-0000-0000-0000D1510000}"/>
    <cellStyle name="Standard 4 2 2 3 4 3 3" xfId="9741" xr:uid="{00000000-0005-0000-0000-0000D2510000}"/>
    <cellStyle name="Standard 4 2 2 3 4 3 3 2" xfId="21037" xr:uid="{00000000-0005-0000-0000-0000D3510000}"/>
    <cellStyle name="Standard 4 2 2 3 4 3 3 2 2" xfId="54925" xr:uid="{00000000-0005-0000-0000-0000D4510000}"/>
    <cellStyle name="Standard 4 2 2 3 4 3 3 3" xfId="43629" xr:uid="{00000000-0005-0000-0000-0000D5510000}"/>
    <cellStyle name="Standard 4 2 2 3 4 3 3 4" xfId="32333" xr:uid="{00000000-0005-0000-0000-0000D6510000}"/>
    <cellStyle name="Standard 4 2 2 3 4 3 4" xfId="15389" xr:uid="{00000000-0005-0000-0000-0000D7510000}"/>
    <cellStyle name="Standard 4 2 2 3 4 3 4 2" xfId="49277" xr:uid="{00000000-0005-0000-0000-0000D8510000}"/>
    <cellStyle name="Standard 4 2 2 3 4 3 5" xfId="37981" xr:uid="{00000000-0005-0000-0000-0000D9510000}"/>
    <cellStyle name="Standard 4 2 2 3 4 3 6" xfId="26685" xr:uid="{00000000-0005-0000-0000-0000DA510000}"/>
    <cellStyle name="Standard 4 2 2 3 4 4" xfId="4863" xr:uid="{00000000-0005-0000-0000-0000DB510000}"/>
    <cellStyle name="Standard 4 2 2 3 4 4 2" xfId="7689" xr:uid="{00000000-0005-0000-0000-0000DC510000}"/>
    <cellStyle name="Standard 4 2 2 3 4 4 2 2" xfId="13338" xr:uid="{00000000-0005-0000-0000-0000DD510000}"/>
    <cellStyle name="Standard 4 2 2 3 4 4 2 2 2" xfId="24634" xr:uid="{00000000-0005-0000-0000-0000DE510000}"/>
    <cellStyle name="Standard 4 2 2 3 4 4 2 2 2 2" xfId="58522" xr:uid="{00000000-0005-0000-0000-0000DF510000}"/>
    <cellStyle name="Standard 4 2 2 3 4 4 2 2 3" xfId="47226" xr:uid="{00000000-0005-0000-0000-0000E0510000}"/>
    <cellStyle name="Standard 4 2 2 3 4 4 2 2 4" xfId="35930" xr:uid="{00000000-0005-0000-0000-0000E1510000}"/>
    <cellStyle name="Standard 4 2 2 3 4 4 2 3" xfId="18986" xr:uid="{00000000-0005-0000-0000-0000E2510000}"/>
    <cellStyle name="Standard 4 2 2 3 4 4 2 3 2" xfId="52874" xr:uid="{00000000-0005-0000-0000-0000E3510000}"/>
    <cellStyle name="Standard 4 2 2 3 4 4 2 4" xfId="41578" xr:uid="{00000000-0005-0000-0000-0000E4510000}"/>
    <cellStyle name="Standard 4 2 2 3 4 4 2 5" xfId="30282" xr:uid="{00000000-0005-0000-0000-0000E5510000}"/>
    <cellStyle name="Standard 4 2 2 3 4 4 3" xfId="10514" xr:uid="{00000000-0005-0000-0000-0000E6510000}"/>
    <cellStyle name="Standard 4 2 2 3 4 4 3 2" xfId="21810" xr:uid="{00000000-0005-0000-0000-0000E7510000}"/>
    <cellStyle name="Standard 4 2 2 3 4 4 3 2 2" xfId="55698" xr:uid="{00000000-0005-0000-0000-0000E8510000}"/>
    <cellStyle name="Standard 4 2 2 3 4 4 3 3" xfId="44402" xr:uid="{00000000-0005-0000-0000-0000E9510000}"/>
    <cellStyle name="Standard 4 2 2 3 4 4 3 4" xfId="33106" xr:uid="{00000000-0005-0000-0000-0000EA510000}"/>
    <cellStyle name="Standard 4 2 2 3 4 4 4" xfId="16162" xr:uid="{00000000-0005-0000-0000-0000EB510000}"/>
    <cellStyle name="Standard 4 2 2 3 4 4 4 2" xfId="50050" xr:uid="{00000000-0005-0000-0000-0000EC510000}"/>
    <cellStyle name="Standard 4 2 2 3 4 4 5" xfId="38754" xr:uid="{00000000-0005-0000-0000-0000ED510000}"/>
    <cellStyle name="Standard 4 2 2 3 4 4 6" xfId="27458" xr:uid="{00000000-0005-0000-0000-0000EE510000}"/>
    <cellStyle name="Standard 4 2 2 3 4 5" xfId="3510" xr:uid="{00000000-0005-0000-0000-0000EF510000}"/>
    <cellStyle name="Standard 4 2 2 3 4 5 2" xfId="6624" xr:uid="{00000000-0005-0000-0000-0000F0510000}"/>
    <cellStyle name="Standard 4 2 2 3 4 5 2 2" xfId="12273" xr:uid="{00000000-0005-0000-0000-0000F1510000}"/>
    <cellStyle name="Standard 4 2 2 3 4 5 2 2 2" xfId="23569" xr:uid="{00000000-0005-0000-0000-0000F2510000}"/>
    <cellStyle name="Standard 4 2 2 3 4 5 2 2 2 2" xfId="57457" xr:uid="{00000000-0005-0000-0000-0000F3510000}"/>
    <cellStyle name="Standard 4 2 2 3 4 5 2 2 3" xfId="46161" xr:uid="{00000000-0005-0000-0000-0000F4510000}"/>
    <cellStyle name="Standard 4 2 2 3 4 5 2 2 4" xfId="34865" xr:uid="{00000000-0005-0000-0000-0000F5510000}"/>
    <cellStyle name="Standard 4 2 2 3 4 5 2 3" xfId="17921" xr:uid="{00000000-0005-0000-0000-0000F6510000}"/>
    <cellStyle name="Standard 4 2 2 3 4 5 2 3 2" xfId="51809" xr:uid="{00000000-0005-0000-0000-0000F7510000}"/>
    <cellStyle name="Standard 4 2 2 3 4 5 2 4" xfId="40513" xr:uid="{00000000-0005-0000-0000-0000F8510000}"/>
    <cellStyle name="Standard 4 2 2 3 4 5 2 5" xfId="29217" xr:uid="{00000000-0005-0000-0000-0000F9510000}"/>
    <cellStyle name="Standard 4 2 2 3 4 5 3" xfId="9449" xr:uid="{00000000-0005-0000-0000-0000FA510000}"/>
    <cellStyle name="Standard 4 2 2 3 4 5 3 2" xfId="20745" xr:uid="{00000000-0005-0000-0000-0000FB510000}"/>
    <cellStyle name="Standard 4 2 2 3 4 5 3 2 2" xfId="54633" xr:uid="{00000000-0005-0000-0000-0000FC510000}"/>
    <cellStyle name="Standard 4 2 2 3 4 5 3 3" xfId="43337" xr:uid="{00000000-0005-0000-0000-0000FD510000}"/>
    <cellStyle name="Standard 4 2 2 3 4 5 3 4" xfId="32041" xr:uid="{00000000-0005-0000-0000-0000FE510000}"/>
    <cellStyle name="Standard 4 2 2 3 4 5 4" xfId="15097" xr:uid="{00000000-0005-0000-0000-0000FF510000}"/>
    <cellStyle name="Standard 4 2 2 3 4 5 4 2" xfId="48985" xr:uid="{00000000-0005-0000-0000-000000520000}"/>
    <cellStyle name="Standard 4 2 2 3 4 5 5" xfId="37689" xr:uid="{00000000-0005-0000-0000-000001520000}"/>
    <cellStyle name="Standard 4 2 2 3 4 5 6" xfId="26393" xr:uid="{00000000-0005-0000-0000-000002520000}"/>
    <cellStyle name="Standard 4 2 2 3 4 6" xfId="5799" xr:uid="{00000000-0005-0000-0000-000003520000}"/>
    <cellStyle name="Standard 4 2 2 3 4 6 2" xfId="11449" xr:uid="{00000000-0005-0000-0000-000004520000}"/>
    <cellStyle name="Standard 4 2 2 3 4 6 2 2" xfId="22745" xr:uid="{00000000-0005-0000-0000-000005520000}"/>
    <cellStyle name="Standard 4 2 2 3 4 6 2 2 2" xfId="56633" xr:uid="{00000000-0005-0000-0000-000006520000}"/>
    <cellStyle name="Standard 4 2 2 3 4 6 2 3" xfId="45337" xr:uid="{00000000-0005-0000-0000-000007520000}"/>
    <cellStyle name="Standard 4 2 2 3 4 6 2 4" xfId="34041" xr:uid="{00000000-0005-0000-0000-000008520000}"/>
    <cellStyle name="Standard 4 2 2 3 4 6 3" xfId="17097" xr:uid="{00000000-0005-0000-0000-000009520000}"/>
    <cellStyle name="Standard 4 2 2 3 4 6 3 2" xfId="50985" xr:uid="{00000000-0005-0000-0000-00000A520000}"/>
    <cellStyle name="Standard 4 2 2 3 4 6 4" xfId="39689" xr:uid="{00000000-0005-0000-0000-00000B520000}"/>
    <cellStyle name="Standard 4 2 2 3 4 6 5" xfId="28393" xr:uid="{00000000-0005-0000-0000-00000C520000}"/>
    <cellStyle name="Standard 4 2 2 3 4 7" xfId="8625" xr:uid="{00000000-0005-0000-0000-00000D520000}"/>
    <cellStyle name="Standard 4 2 2 3 4 7 2" xfId="19921" xr:uid="{00000000-0005-0000-0000-00000E520000}"/>
    <cellStyle name="Standard 4 2 2 3 4 7 2 2" xfId="53809" xr:uid="{00000000-0005-0000-0000-00000F520000}"/>
    <cellStyle name="Standard 4 2 2 3 4 7 3" xfId="42513" xr:uid="{00000000-0005-0000-0000-000010520000}"/>
    <cellStyle name="Standard 4 2 2 3 4 7 4" xfId="31217" xr:uid="{00000000-0005-0000-0000-000011520000}"/>
    <cellStyle name="Standard 4 2 2 3 4 8" xfId="14273" xr:uid="{00000000-0005-0000-0000-000012520000}"/>
    <cellStyle name="Standard 4 2 2 3 4 8 2" xfId="48161" xr:uid="{00000000-0005-0000-0000-000013520000}"/>
    <cellStyle name="Standard 4 2 2 3 4 9" xfId="36865" xr:uid="{00000000-0005-0000-0000-000014520000}"/>
    <cellStyle name="Standard 4 2 2 3 5" xfId="2924" xr:uid="{00000000-0005-0000-0000-000015520000}"/>
    <cellStyle name="Standard 4 2 2 3 5 2" xfId="5158" xr:uid="{00000000-0005-0000-0000-000016520000}"/>
    <cellStyle name="Standard 4 2 2 3 5 2 2" xfId="7984" xr:uid="{00000000-0005-0000-0000-000017520000}"/>
    <cellStyle name="Standard 4 2 2 3 5 2 2 2" xfId="13633" xr:uid="{00000000-0005-0000-0000-000018520000}"/>
    <cellStyle name="Standard 4 2 2 3 5 2 2 2 2" xfId="24929" xr:uid="{00000000-0005-0000-0000-000019520000}"/>
    <cellStyle name="Standard 4 2 2 3 5 2 2 2 2 2" xfId="58817" xr:uid="{00000000-0005-0000-0000-00001A520000}"/>
    <cellStyle name="Standard 4 2 2 3 5 2 2 2 3" xfId="47521" xr:uid="{00000000-0005-0000-0000-00001B520000}"/>
    <cellStyle name="Standard 4 2 2 3 5 2 2 2 4" xfId="36225" xr:uid="{00000000-0005-0000-0000-00001C520000}"/>
    <cellStyle name="Standard 4 2 2 3 5 2 2 3" xfId="19281" xr:uid="{00000000-0005-0000-0000-00001D520000}"/>
    <cellStyle name="Standard 4 2 2 3 5 2 2 3 2" xfId="53169" xr:uid="{00000000-0005-0000-0000-00001E520000}"/>
    <cellStyle name="Standard 4 2 2 3 5 2 2 4" xfId="41873" xr:uid="{00000000-0005-0000-0000-00001F520000}"/>
    <cellStyle name="Standard 4 2 2 3 5 2 2 5" xfId="30577" xr:uid="{00000000-0005-0000-0000-000020520000}"/>
    <cellStyle name="Standard 4 2 2 3 5 2 3" xfId="10809" xr:uid="{00000000-0005-0000-0000-000021520000}"/>
    <cellStyle name="Standard 4 2 2 3 5 2 3 2" xfId="22105" xr:uid="{00000000-0005-0000-0000-000022520000}"/>
    <cellStyle name="Standard 4 2 2 3 5 2 3 2 2" xfId="55993" xr:uid="{00000000-0005-0000-0000-000023520000}"/>
    <cellStyle name="Standard 4 2 2 3 5 2 3 3" xfId="44697" xr:uid="{00000000-0005-0000-0000-000024520000}"/>
    <cellStyle name="Standard 4 2 2 3 5 2 3 4" xfId="33401" xr:uid="{00000000-0005-0000-0000-000025520000}"/>
    <cellStyle name="Standard 4 2 2 3 5 2 4" xfId="16457" xr:uid="{00000000-0005-0000-0000-000026520000}"/>
    <cellStyle name="Standard 4 2 2 3 5 2 4 2" xfId="50345" xr:uid="{00000000-0005-0000-0000-000027520000}"/>
    <cellStyle name="Standard 4 2 2 3 5 2 5" xfId="39049" xr:uid="{00000000-0005-0000-0000-000028520000}"/>
    <cellStyle name="Standard 4 2 2 3 5 2 6" xfId="27753" xr:uid="{00000000-0005-0000-0000-000029520000}"/>
    <cellStyle name="Standard 4 2 2 3 5 3" xfId="4378" xr:uid="{00000000-0005-0000-0000-00002A520000}"/>
    <cellStyle name="Standard 4 2 2 3 5 3 2" xfId="7250" xr:uid="{00000000-0005-0000-0000-00002B520000}"/>
    <cellStyle name="Standard 4 2 2 3 5 3 2 2" xfId="12899" xr:uid="{00000000-0005-0000-0000-00002C520000}"/>
    <cellStyle name="Standard 4 2 2 3 5 3 2 2 2" xfId="24195" xr:uid="{00000000-0005-0000-0000-00002D520000}"/>
    <cellStyle name="Standard 4 2 2 3 5 3 2 2 2 2" xfId="58083" xr:uid="{00000000-0005-0000-0000-00002E520000}"/>
    <cellStyle name="Standard 4 2 2 3 5 3 2 2 3" xfId="46787" xr:uid="{00000000-0005-0000-0000-00002F520000}"/>
    <cellStyle name="Standard 4 2 2 3 5 3 2 2 4" xfId="35491" xr:uid="{00000000-0005-0000-0000-000030520000}"/>
    <cellStyle name="Standard 4 2 2 3 5 3 2 3" xfId="18547" xr:uid="{00000000-0005-0000-0000-000031520000}"/>
    <cellStyle name="Standard 4 2 2 3 5 3 2 3 2" xfId="52435" xr:uid="{00000000-0005-0000-0000-000032520000}"/>
    <cellStyle name="Standard 4 2 2 3 5 3 2 4" xfId="41139" xr:uid="{00000000-0005-0000-0000-000033520000}"/>
    <cellStyle name="Standard 4 2 2 3 5 3 2 5" xfId="29843" xr:uid="{00000000-0005-0000-0000-000034520000}"/>
    <cellStyle name="Standard 4 2 2 3 5 3 3" xfId="10075" xr:uid="{00000000-0005-0000-0000-000035520000}"/>
    <cellStyle name="Standard 4 2 2 3 5 3 3 2" xfId="21371" xr:uid="{00000000-0005-0000-0000-000036520000}"/>
    <cellStyle name="Standard 4 2 2 3 5 3 3 2 2" xfId="55259" xr:uid="{00000000-0005-0000-0000-000037520000}"/>
    <cellStyle name="Standard 4 2 2 3 5 3 3 3" xfId="43963" xr:uid="{00000000-0005-0000-0000-000038520000}"/>
    <cellStyle name="Standard 4 2 2 3 5 3 3 4" xfId="32667" xr:uid="{00000000-0005-0000-0000-000039520000}"/>
    <cellStyle name="Standard 4 2 2 3 5 3 4" xfId="15723" xr:uid="{00000000-0005-0000-0000-00003A520000}"/>
    <cellStyle name="Standard 4 2 2 3 5 3 4 2" xfId="49611" xr:uid="{00000000-0005-0000-0000-00003B520000}"/>
    <cellStyle name="Standard 4 2 2 3 5 3 5" xfId="38315" xr:uid="{00000000-0005-0000-0000-00003C520000}"/>
    <cellStyle name="Standard 4 2 2 3 5 3 6" xfId="27019" xr:uid="{00000000-0005-0000-0000-00003D520000}"/>
    <cellStyle name="Standard 4 2 2 3 5 4" xfId="6052" xr:uid="{00000000-0005-0000-0000-00003E520000}"/>
    <cellStyle name="Standard 4 2 2 3 5 4 2" xfId="11702" xr:uid="{00000000-0005-0000-0000-00003F520000}"/>
    <cellStyle name="Standard 4 2 2 3 5 4 2 2" xfId="22998" xr:uid="{00000000-0005-0000-0000-000040520000}"/>
    <cellStyle name="Standard 4 2 2 3 5 4 2 2 2" xfId="56886" xr:uid="{00000000-0005-0000-0000-000041520000}"/>
    <cellStyle name="Standard 4 2 2 3 5 4 2 3" xfId="45590" xr:uid="{00000000-0005-0000-0000-000042520000}"/>
    <cellStyle name="Standard 4 2 2 3 5 4 2 4" xfId="34294" xr:uid="{00000000-0005-0000-0000-000043520000}"/>
    <cellStyle name="Standard 4 2 2 3 5 4 3" xfId="17350" xr:uid="{00000000-0005-0000-0000-000044520000}"/>
    <cellStyle name="Standard 4 2 2 3 5 4 3 2" xfId="51238" xr:uid="{00000000-0005-0000-0000-000045520000}"/>
    <cellStyle name="Standard 4 2 2 3 5 4 4" xfId="39942" xr:uid="{00000000-0005-0000-0000-000046520000}"/>
    <cellStyle name="Standard 4 2 2 3 5 4 5" xfId="28646" xr:uid="{00000000-0005-0000-0000-000047520000}"/>
    <cellStyle name="Standard 4 2 2 3 5 5" xfId="8878" xr:uid="{00000000-0005-0000-0000-000048520000}"/>
    <cellStyle name="Standard 4 2 2 3 5 5 2" xfId="20174" xr:uid="{00000000-0005-0000-0000-000049520000}"/>
    <cellStyle name="Standard 4 2 2 3 5 5 2 2" xfId="54062" xr:uid="{00000000-0005-0000-0000-00004A520000}"/>
    <cellStyle name="Standard 4 2 2 3 5 5 3" xfId="42766" xr:uid="{00000000-0005-0000-0000-00004B520000}"/>
    <cellStyle name="Standard 4 2 2 3 5 5 4" xfId="31470" xr:uid="{00000000-0005-0000-0000-00004C520000}"/>
    <cellStyle name="Standard 4 2 2 3 5 6" xfId="14526" xr:uid="{00000000-0005-0000-0000-00004D520000}"/>
    <cellStyle name="Standard 4 2 2 3 5 6 2" xfId="48414" xr:uid="{00000000-0005-0000-0000-00004E520000}"/>
    <cellStyle name="Standard 4 2 2 3 5 7" xfId="37118" xr:uid="{00000000-0005-0000-0000-00004F520000}"/>
    <cellStyle name="Standard 4 2 2 3 5 8" xfId="25822" xr:uid="{00000000-0005-0000-0000-000050520000}"/>
    <cellStyle name="Standard 4 2 2 3 6" xfId="3738" xr:uid="{00000000-0005-0000-0000-000051520000}"/>
    <cellStyle name="Standard 4 2 2 3 6 2" xfId="6849" xr:uid="{00000000-0005-0000-0000-000052520000}"/>
    <cellStyle name="Standard 4 2 2 3 6 2 2" xfId="12498" xr:uid="{00000000-0005-0000-0000-000053520000}"/>
    <cellStyle name="Standard 4 2 2 3 6 2 2 2" xfId="23794" xr:uid="{00000000-0005-0000-0000-000054520000}"/>
    <cellStyle name="Standard 4 2 2 3 6 2 2 2 2" xfId="57682" xr:uid="{00000000-0005-0000-0000-000055520000}"/>
    <cellStyle name="Standard 4 2 2 3 6 2 2 3" xfId="46386" xr:uid="{00000000-0005-0000-0000-000056520000}"/>
    <cellStyle name="Standard 4 2 2 3 6 2 2 4" xfId="35090" xr:uid="{00000000-0005-0000-0000-000057520000}"/>
    <cellStyle name="Standard 4 2 2 3 6 2 3" xfId="18146" xr:uid="{00000000-0005-0000-0000-000058520000}"/>
    <cellStyle name="Standard 4 2 2 3 6 2 3 2" xfId="52034" xr:uid="{00000000-0005-0000-0000-000059520000}"/>
    <cellStyle name="Standard 4 2 2 3 6 2 4" xfId="40738" xr:uid="{00000000-0005-0000-0000-00005A520000}"/>
    <cellStyle name="Standard 4 2 2 3 6 2 5" xfId="29442" xr:uid="{00000000-0005-0000-0000-00005B520000}"/>
    <cellStyle name="Standard 4 2 2 3 6 3" xfId="9674" xr:uid="{00000000-0005-0000-0000-00005C520000}"/>
    <cellStyle name="Standard 4 2 2 3 6 3 2" xfId="20970" xr:uid="{00000000-0005-0000-0000-00005D520000}"/>
    <cellStyle name="Standard 4 2 2 3 6 3 2 2" xfId="54858" xr:uid="{00000000-0005-0000-0000-00005E520000}"/>
    <cellStyle name="Standard 4 2 2 3 6 3 3" xfId="43562" xr:uid="{00000000-0005-0000-0000-00005F520000}"/>
    <cellStyle name="Standard 4 2 2 3 6 3 4" xfId="32266" xr:uid="{00000000-0005-0000-0000-000060520000}"/>
    <cellStyle name="Standard 4 2 2 3 6 4" xfId="15322" xr:uid="{00000000-0005-0000-0000-000061520000}"/>
    <cellStyle name="Standard 4 2 2 3 6 4 2" xfId="49210" xr:uid="{00000000-0005-0000-0000-000062520000}"/>
    <cellStyle name="Standard 4 2 2 3 6 5" xfId="37914" xr:uid="{00000000-0005-0000-0000-000063520000}"/>
    <cellStyle name="Standard 4 2 2 3 6 6" xfId="26618" xr:uid="{00000000-0005-0000-0000-000064520000}"/>
    <cellStyle name="Standard 4 2 2 3 7" xfId="4796" xr:uid="{00000000-0005-0000-0000-000065520000}"/>
    <cellStyle name="Standard 4 2 2 3 7 2" xfId="7622" xr:uid="{00000000-0005-0000-0000-000066520000}"/>
    <cellStyle name="Standard 4 2 2 3 7 2 2" xfId="13271" xr:uid="{00000000-0005-0000-0000-000067520000}"/>
    <cellStyle name="Standard 4 2 2 3 7 2 2 2" xfId="24567" xr:uid="{00000000-0005-0000-0000-000068520000}"/>
    <cellStyle name="Standard 4 2 2 3 7 2 2 2 2" xfId="58455" xr:uid="{00000000-0005-0000-0000-000069520000}"/>
    <cellStyle name="Standard 4 2 2 3 7 2 2 3" xfId="47159" xr:uid="{00000000-0005-0000-0000-00006A520000}"/>
    <cellStyle name="Standard 4 2 2 3 7 2 2 4" xfId="35863" xr:uid="{00000000-0005-0000-0000-00006B520000}"/>
    <cellStyle name="Standard 4 2 2 3 7 2 3" xfId="18919" xr:uid="{00000000-0005-0000-0000-00006C520000}"/>
    <cellStyle name="Standard 4 2 2 3 7 2 3 2" xfId="52807" xr:uid="{00000000-0005-0000-0000-00006D520000}"/>
    <cellStyle name="Standard 4 2 2 3 7 2 4" xfId="41511" xr:uid="{00000000-0005-0000-0000-00006E520000}"/>
    <cellStyle name="Standard 4 2 2 3 7 2 5" xfId="30215" xr:uid="{00000000-0005-0000-0000-00006F520000}"/>
    <cellStyle name="Standard 4 2 2 3 7 3" xfId="10447" xr:uid="{00000000-0005-0000-0000-000070520000}"/>
    <cellStyle name="Standard 4 2 2 3 7 3 2" xfId="21743" xr:uid="{00000000-0005-0000-0000-000071520000}"/>
    <cellStyle name="Standard 4 2 2 3 7 3 2 2" xfId="55631" xr:uid="{00000000-0005-0000-0000-000072520000}"/>
    <cellStyle name="Standard 4 2 2 3 7 3 3" xfId="44335" xr:uid="{00000000-0005-0000-0000-000073520000}"/>
    <cellStyle name="Standard 4 2 2 3 7 3 4" xfId="33039" xr:uid="{00000000-0005-0000-0000-000074520000}"/>
    <cellStyle name="Standard 4 2 2 3 7 4" xfId="16095" xr:uid="{00000000-0005-0000-0000-000075520000}"/>
    <cellStyle name="Standard 4 2 2 3 7 4 2" xfId="49983" xr:uid="{00000000-0005-0000-0000-000076520000}"/>
    <cellStyle name="Standard 4 2 2 3 7 5" xfId="38687" xr:uid="{00000000-0005-0000-0000-000077520000}"/>
    <cellStyle name="Standard 4 2 2 3 7 6" xfId="27391" xr:uid="{00000000-0005-0000-0000-000078520000}"/>
    <cellStyle name="Standard 4 2 2 3 8" xfId="3437" xr:uid="{00000000-0005-0000-0000-000079520000}"/>
    <cellStyle name="Standard 4 2 2 3 8 2" xfId="6552" xr:uid="{00000000-0005-0000-0000-00007A520000}"/>
    <cellStyle name="Standard 4 2 2 3 8 2 2" xfId="12201" xr:uid="{00000000-0005-0000-0000-00007B520000}"/>
    <cellStyle name="Standard 4 2 2 3 8 2 2 2" xfId="23497" xr:uid="{00000000-0005-0000-0000-00007C520000}"/>
    <cellStyle name="Standard 4 2 2 3 8 2 2 2 2" xfId="57385" xr:uid="{00000000-0005-0000-0000-00007D520000}"/>
    <cellStyle name="Standard 4 2 2 3 8 2 2 3" xfId="46089" xr:uid="{00000000-0005-0000-0000-00007E520000}"/>
    <cellStyle name="Standard 4 2 2 3 8 2 2 4" xfId="34793" xr:uid="{00000000-0005-0000-0000-00007F520000}"/>
    <cellStyle name="Standard 4 2 2 3 8 2 3" xfId="17849" xr:uid="{00000000-0005-0000-0000-000080520000}"/>
    <cellStyle name="Standard 4 2 2 3 8 2 3 2" xfId="51737" xr:uid="{00000000-0005-0000-0000-000081520000}"/>
    <cellStyle name="Standard 4 2 2 3 8 2 4" xfId="40441" xr:uid="{00000000-0005-0000-0000-000082520000}"/>
    <cellStyle name="Standard 4 2 2 3 8 2 5" xfId="29145" xr:uid="{00000000-0005-0000-0000-000083520000}"/>
    <cellStyle name="Standard 4 2 2 3 8 3" xfId="9377" xr:uid="{00000000-0005-0000-0000-000084520000}"/>
    <cellStyle name="Standard 4 2 2 3 8 3 2" xfId="20673" xr:uid="{00000000-0005-0000-0000-000085520000}"/>
    <cellStyle name="Standard 4 2 2 3 8 3 2 2" xfId="54561" xr:uid="{00000000-0005-0000-0000-000086520000}"/>
    <cellStyle name="Standard 4 2 2 3 8 3 3" xfId="43265" xr:uid="{00000000-0005-0000-0000-000087520000}"/>
    <cellStyle name="Standard 4 2 2 3 8 3 4" xfId="31969" xr:uid="{00000000-0005-0000-0000-000088520000}"/>
    <cellStyle name="Standard 4 2 2 3 8 4" xfId="15025" xr:uid="{00000000-0005-0000-0000-000089520000}"/>
    <cellStyle name="Standard 4 2 2 3 8 4 2" xfId="48913" xr:uid="{00000000-0005-0000-0000-00008A520000}"/>
    <cellStyle name="Standard 4 2 2 3 8 5" xfId="37617" xr:uid="{00000000-0005-0000-0000-00008B520000}"/>
    <cellStyle name="Standard 4 2 2 3 8 6" xfId="26321" xr:uid="{00000000-0005-0000-0000-00008C520000}"/>
    <cellStyle name="Standard 4 2 2 3 9" xfId="5552" xr:uid="{00000000-0005-0000-0000-00008D520000}"/>
    <cellStyle name="Standard 4 2 2 3 9 2" xfId="11202" xr:uid="{00000000-0005-0000-0000-00008E520000}"/>
    <cellStyle name="Standard 4 2 2 3 9 2 2" xfId="22498" xr:uid="{00000000-0005-0000-0000-00008F520000}"/>
    <cellStyle name="Standard 4 2 2 3 9 2 2 2" xfId="56386" xr:uid="{00000000-0005-0000-0000-000090520000}"/>
    <cellStyle name="Standard 4 2 2 3 9 2 3" xfId="45090" xr:uid="{00000000-0005-0000-0000-000091520000}"/>
    <cellStyle name="Standard 4 2 2 3 9 2 4" xfId="33794" xr:uid="{00000000-0005-0000-0000-000092520000}"/>
    <cellStyle name="Standard 4 2 2 3 9 3" xfId="16850" xr:uid="{00000000-0005-0000-0000-000093520000}"/>
    <cellStyle name="Standard 4 2 2 3 9 3 2" xfId="50738" xr:uid="{00000000-0005-0000-0000-000094520000}"/>
    <cellStyle name="Standard 4 2 2 3 9 4" xfId="39442" xr:uid="{00000000-0005-0000-0000-000095520000}"/>
    <cellStyle name="Standard 4 2 2 3 9 5" xfId="28146" xr:uid="{00000000-0005-0000-0000-000096520000}"/>
    <cellStyle name="Standard 4 2 2 4" xfId="242" xr:uid="{00000000-0005-0000-0000-000097520000}"/>
    <cellStyle name="Standard 4 2 2 4 10" xfId="13999" xr:uid="{00000000-0005-0000-0000-000098520000}"/>
    <cellStyle name="Standard 4 2 2 4 10 2" xfId="47887" xr:uid="{00000000-0005-0000-0000-000099520000}"/>
    <cellStyle name="Standard 4 2 2 4 11" xfId="36591" xr:uid="{00000000-0005-0000-0000-00009A520000}"/>
    <cellStyle name="Standard 4 2 2 4 12" xfId="25295" xr:uid="{00000000-0005-0000-0000-00009B520000}"/>
    <cellStyle name="Standard 4 2 2 4 2" xfId="1585" xr:uid="{00000000-0005-0000-0000-00009C520000}"/>
    <cellStyle name="Standard 4 2 2 4 2 10" xfId="36724" xr:uid="{00000000-0005-0000-0000-00009D520000}"/>
    <cellStyle name="Standard 4 2 2 4 2 11" xfId="25428" xr:uid="{00000000-0005-0000-0000-00009E520000}"/>
    <cellStyle name="Standard 4 2 2 4 2 2" xfId="2774" xr:uid="{00000000-0005-0000-0000-00009F520000}"/>
    <cellStyle name="Standard 4 2 2 4 2 2 2" xfId="3276" xr:uid="{00000000-0005-0000-0000-0000A0520000}"/>
    <cellStyle name="Standard 4 2 2 4 2 2 2 2" xfId="5168" xr:uid="{00000000-0005-0000-0000-0000A1520000}"/>
    <cellStyle name="Standard 4 2 2 4 2 2 2 2 2" xfId="7994" xr:uid="{00000000-0005-0000-0000-0000A2520000}"/>
    <cellStyle name="Standard 4 2 2 4 2 2 2 2 2 2" xfId="13643" xr:uid="{00000000-0005-0000-0000-0000A3520000}"/>
    <cellStyle name="Standard 4 2 2 4 2 2 2 2 2 2 2" xfId="24939" xr:uid="{00000000-0005-0000-0000-0000A4520000}"/>
    <cellStyle name="Standard 4 2 2 4 2 2 2 2 2 2 2 2" xfId="58827" xr:uid="{00000000-0005-0000-0000-0000A5520000}"/>
    <cellStyle name="Standard 4 2 2 4 2 2 2 2 2 2 3" xfId="47531" xr:uid="{00000000-0005-0000-0000-0000A6520000}"/>
    <cellStyle name="Standard 4 2 2 4 2 2 2 2 2 2 4" xfId="36235" xr:uid="{00000000-0005-0000-0000-0000A7520000}"/>
    <cellStyle name="Standard 4 2 2 4 2 2 2 2 2 3" xfId="19291" xr:uid="{00000000-0005-0000-0000-0000A8520000}"/>
    <cellStyle name="Standard 4 2 2 4 2 2 2 2 2 3 2" xfId="53179" xr:uid="{00000000-0005-0000-0000-0000A9520000}"/>
    <cellStyle name="Standard 4 2 2 4 2 2 2 2 2 4" xfId="41883" xr:uid="{00000000-0005-0000-0000-0000AA520000}"/>
    <cellStyle name="Standard 4 2 2 4 2 2 2 2 2 5" xfId="30587" xr:uid="{00000000-0005-0000-0000-0000AB520000}"/>
    <cellStyle name="Standard 4 2 2 4 2 2 2 2 3" xfId="10819" xr:uid="{00000000-0005-0000-0000-0000AC520000}"/>
    <cellStyle name="Standard 4 2 2 4 2 2 2 2 3 2" xfId="22115" xr:uid="{00000000-0005-0000-0000-0000AD520000}"/>
    <cellStyle name="Standard 4 2 2 4 2 2 2 2 3 2 2" xfId="56003" xr:uid="{00000000-0005-0000-0000-0000AE520000}"/>
    <cellStyle name="Standard 4 2 2 4 2 2 2 2 3 3" xfId="44707" xr:uid="{00000000-0005-0000-0000-0000AF520000}"/>
    <cellStyle name="Standard 4 2 2 4 2 2 2 2 3 4" xfId="33411" xr:uid="{00000000-0005-0000-0000-0000B0520000}"/>
    <cellStyle name="Standard 4 2 2 4 2 2 2 2 4" xfId="16467" xr:uid="{00000000-0005-0000-0000-0000B1520000}"/>
    <cellStyle name="Standard 4 2 2 4 2 2 2 2 4 2" xfId="50355" xr:uid="{00000000-0005-0000-0000-0000B2520000}"/>
    <cellStyle name="Standard 4 2 2 4 2 2 2 2 5" xfId="39059" xr:uid="{00000000-0005-0000-0000-0000B3520000}"/>
    <cellStyle name="Standard 4 2 2 4 2 2 2 2 6" xfId="27763" xr:uid="{00000000-0005-0000-0000-0000B4520000}"/>
    <cellStyle name="Standard 4 2 2 4 2 2 2 3" xfId="6404" xr:uid="{00000000-0005-0000-0000-0000B5520000}"/>
    <cellStyle name="Standard 4 2 2 4 2 2 2 3 2" xfId="12054" xr:uid="{00000000-0005-0000-0000-0000B6520000}"/>
    <cellStyle name="Standard 4 2 2 4 2 2 2 3 2 2" xfId="23350" xr:uid="{00000000-0005-0000-0000-0000B7520000}"/>
    <cellStyle name="Standard 4 2 2 4 2 2 2 3 2 2 2" xfId="57238" xr:uid="{00000000-0005-0000-0000-0000B8520000}"/>
    <cellStyle name="Standard 4 2 2 4 2 2 2 3 2 3" xfId="45942" xr:uid="{00000000-0005-0000-0000-0000B9520000}"/>
    <cellStyle name="Standard 4 2 2 4 2 2 2 3 2 4" xfId="34646" xr:uid="{00000000-0005-0000-0000-0000BA520000}"/>
    <cellStyle name="Standard 4 2 2 4 2 2 2 3 3" xfId="17702" xr:uid="{00000000-0005-0000-0000-0000BB520000}"/>
    <cellStyle name="Standard 4 2 2 4 2 2 2 3 3 2" xfId="51590" xr:uid="{00000000-0005-0000-0000-0000BC520000}"/>
    <cellStyle name="Standard 4 2 2 4 2 2 2 3 4" xfId="40294" xr:uid="{00000000-0005-0000-0000-0000BD520000}"/>
    <cellStyle name="Standard 4 2 2 4 2 2 2 3 5" xfId="28998" xr:uid="{00000000-0005-0000-0000-0000BE520000}"/>
    <cellStyle name="Standard 4 2 2 4 2 2 2 4" xfId="9230" xr:uid="{00000000-0005-0000-0000-0000BF520000}"/>
    <cellStyle name="Standard 4 2 2 4 2 2 2 4 2" xfId="20526" xr:uid="{00000000-0005-0000-0000-0000C0520000}"/>
    <cellStyle name="Standard 4 2 2 4 2 2 2 4 2 2" xfId="54414" xr:uid="{00000000-0005-0000-0000-0000C1520000}"/>
    <cellStyle name="Standard 4 2 2 4 2 2 2 4 3" xfId="43118" xr:uid="{00000000-0005-0000-0000-0000C2520000}"/>
    <cellStyle name="Standard 4 2 2 4 2 2 2 4 4" xfId="31822" xr:uid="{00000000-0005-0000-0000-0000C3520000}"/>
    <cellStyle name="Standard 4 2 2 4 2 2 2 5" xfId="14878" xr:uid="{00000000-0005-0000-0000-0000C4520000}"/>
    <cellStyle name="Standard 4 2 2 4 2 2 2 5 2" xfId="48766" xr:uid="{00000000-0005-0000-0000-0000C5520000}"/>
    <cellStyle name="Standard 4 2 2 4 2 2 2 6" xfId="37470" xr:uid="{00000000-0005-0000-0000-0000C6520000}"/>
    <cellStyle name="Standard 4 2 2 4 2 2 2 7" xfId="26174" xr:uid="{00000000-0005-0000-0000-0000C7520000}"/>
    <cellStyle name="Standard 4 2 2 4 2 2 3" xfId="4388" xr:uid="{00000000-0005-0000-0000-0000C8520000}"/>
    <cellStyle name="Standard 4 2 2 4 2 2 3 2" xfId="7260" xr:uid="{00000000-0005-0000-0000-0000C9520000}"/>
    <cellStyle name="Standard 4 2 2 4 2 2 3 2 2" xfId="12909" xr:uid="{00000000-0005-0000-0000-0000CA520000}"/>
    <cellStyle name="Standard 4 2 2 4 2 2 3 2 2 2" xfId="24205" xr:uid="{00000000-0005-0000-0000-0000CB520000}"/>
    <cellStyle name="Standard 4 2 2 4 2 2 3 2 2 2 2" xfId="58093" xr:uid="{00000000-0005-0000-0000-0000CC520000}"/>
    <cellStyle name="Standard 4 2 2 4 2 2 3 2 2 3" xfId="46797" xr:uid="{00000000-0005-0000-0000-0000CD520000}"/>
    <cellStyle name="Standard 4 2 2 4 2 2 3 2 2 4" xfId="35501" xr:uid="{00000000-0005-0000-0000-0000CE520000}"/>
    <cellStyle name="Standard 4 2 2 4 2 2 3 2 3" xfId="18557" xr:uid="{00000000-0005-0000-0000-0000CF520000}"/>
    <cellStyle name="Standard 4 2 2 4 2 2 3 2 3 2" xfId="52445" xr:uid="{00000000-0005-0000-0000-0000D0520000}"/>
    <cellStyle name="Standard 4 2 2 4 2 2 3 2 4" xfId="41149" xr:uid="{00000000-0005-0000-0000-0000D1520000}"/>
    <cellStyle name="Standard 4 2 2 4 2 2 3 2 5" xfId="29853" xr:uid="{00000000-0005-0000-0000-0000D2520000}"/>
    <cellStyle name="Standard 4 2 2 4 2 2 3 3" xfId="10085" xr:uid="{00000000-0005-0000-0000-0000D3520000}"/>
    <cellStyle name="Standard 4 2 2 4 2 2 3 3 2" xfId="21381" xr:uid="{00000000-0005-0000-0000-0000D4520000}"/>
    <cellStyle name="Standard 4 2 2 4 2 2 3 3 2 2" xfId="55269" xr:uid="{00000000-0005-0000-0000-0000D5520000}"/>
    <cellStyle name="Standard 4 2 2 4 2 2 3 3 3" xfId="43973" xr:uid="{00000000-0005-0000-0000-0000D6520000}"/>
    <cellStyle name="Standard 4 2 2 4 2 2 3 3 4" xfId="32677" xr:uid="{00000000-0005-0000-0000-0000D7520000}"/>
    <cellStyle name="Standard 4 2 2 4 2 2 3 4" xfId="15733" xr:uid="{00000000-0005-0000-0000-0000D8520000}"/>
    <cellStyle name="Standard 4 2 2 4 2 2 3 4 2" xfId="49621" xr:uid="{00000000-0005-0000-0000-0000D9520000}"/>
    <cellStyle name="Standard 4 2 2 4 2 2 3 5" xfId="38325" xr:uid="{00000000-0005-0000-0000-0000DA520000}"/>
    <cellStyle name="Standard 4 2 2 4 2 2 3 6" xfId="27029" xr:uid="{00000000-0005-0000-0000-0000DB520000}"/>
    <cellStyle name="Standard 4 2 2 4 2 2 4" xfId="5904" xr:uid="{00000000-0005-0000-0000-0000DC520000}"/>
    <cellStyle name="Standard 4 2 2 4 2 2 4 2" xfId="11554" xr:uid="{00000000-0005-0000-0000-0000DD520000}"/>
    <cellStyle name="Standard 4 2 2 4 2 2 4 2 2" xfId="22850" xr:uid="{00000000-0005-0000-0000-0000DE520000}"/>
    <cellStyle name="Standard 4 2 2 4 2 2 4 2 2 2" xfId="56738" xr:uid="{00000000-0005-0000-0000-0000DF520000}"/>
    <cellStyle name="Standard 4 2 2 4 2 2 4 2 3" xfId="45442" xr:uid="{00000000-0005-0000-0000-0000E0520000}"/>
    <cellStyle name="Standard 4 2 2 4 2 2 4 2 4" xfId="34146" xr:uid="{00000000-0005-0000-0000-0000E1520000}"/>
    <cellStyle name="Standard 4 2 2 4 2 2 4 3" xfId="17202" xr:uid="{00000000-0005-0000-0000-0000E2520000}"/>
    <cellStyle name="Standard 4 2 2 4 2 2 4 3 2" xfId="51090" xr:uid="{00000000-0005-0000-0000-0000E3520000}"/>
    <cellStyle name="Standard 4 2 2 4 2 2 4 4" xfId="39794" xr:uid="{00000000-0005-0000-0000-0000E4520000}"/>
    <cellStyle name="Standard 4 2 2 4 2 2 4 5" xfId="28498" xr:uid="{00000000-0005-0000-0000-0000E5520000}"/>
    <cellStyle name="Standard 4 2 2 4 2 2 5" xfId="8730" xr:uid="{00000000-0005-0000-0000-0000E6520000}"/>
    <cellStyle name="Standard 4 2 2 4 2 2 5 2" xfId="20026" xr:uid="{00000000-0005-0000-0000-0000E7520000}"/>
    <cellStyle name="Standard 4 2 2 4 2 2 5 2 2" xfId="53914" xr:uid="{00000000-0005-0000-0000-0000E8520000}"/>
    <cellStyle name="Standard 4 2 2 4 2 2 5 3" xfId="42618" xr:uid="{00000000-0005-0000-0000-0000E9520000}"/>
    <cellStyle name="Standard 4 2 2 4 2 2 5 4" xfId="31322" xr:uid="{00000000-0005-0000-0000-0000EA520000}"/>
    <cellStyle name="Standard 4 2 2 4 2 2 6" xfId="14378" xr:uid="{00000000-0005-0000-0000-0000EB520000}"/>
    <cellStyle name="Standard 4 2 2 4 2 2 6 2" xfId="48266" xr:uid="{00000000-0005-0000-0000-0000EC520000}"/>
    <cellStyle name="Standard 4 2 2 4 2 2 7" xfId="36970" xr:uid="{00000000-0005-0000-0000-0000ED520000}"/>
    <cellStyle name="Standard 4 2 2 4 2 2 8" xfId="25674" xr:uid="{00000000-0005-0000-0000-0000EE520000}"/>
    <cellStyle name="Standard 4 2 2 4 2 3" xfId="3030" xr:uid="{00000000-0005-0000-0000-0000EF520000}"/>
    <cellStyle name="Standard 4 2 2 4 2 3 2" xfId="5167" xr:uid="{00000000-0005-0000-0000-0000F0520000}"/>
    <cellStyle name="Standard 4 2 2 4 2 3 2 2" xfId="7993" xr:uid="{00000000-0005-0000-0000-0000F1520000}"/>
    <cellStyle name="Standard 4 2 2 4 2 3 2 2 2" xfId="13642" xr:uid="{00000000-0005-0000-0000-0000F2520000}"/>
    <cellStyle name="Standard 4 2 2 4 2 3 2 2 2 2" xfId="24938" xr:uid="{00000000-0005-0000-0000-0000F3520000}"/>
    <cellStyle name="Standard 4 2 2 4 2 3 2 2 2 2 2" xfId="58826" xr:uid="{00000000-0005-0000-0000-0000F4520000}"/>
    <cellStyle name="Standard 4 2 2 4 2 3 2 2 2 3" xfId="47530" xr:uid="{00000000-0005-0000-0000-0000F5520000}"/>
    <cellStyle name="Standard 4 2 2 4 2 3 2 2 2 4" xfId="36234" xr:uid="{00000000-0005-0000-0000-0000F6520000}"/>
    <cellStyle name="Standard 4 2 2 4 2 3 2 2 3" xfId="19290" xr:uid="{00000000-0005-0000-0000-0000F7520000}"/>
    <cellStyle name="Standard 4 2 2 4 2 3 2 2 3 2" xfId="53178" xr:uid="{00000000-0005-0000-0000-0000F8520000}"/>
    <cellStyle name="Standard 4 2 2 4 2 3 2 2 4" xfId="41882" xr:uid="{00000000-0005-0000-0000-0000F9520000}"/>
    <cellStyle name="Standard 4 2 2 4 2 3 2 2 5" xfId="30586" xr:uid="{00000000-0005-0000-0000-0000FA520000}"/>
    <cellStyle name="Standard 4 2 2 4 2 3 2 3" xfId="10818" xr:uid="{00000000-0005-0000-0000-0000FB520000}"/>
    <cellStyle name="Standard 4 2 2 4 2 3 2 3 2" xfId="22114" xr:uid="{00000000-0005-0000-0000-0000FC520000}"/>
    <cellStyle name="Standard 4 2 2 4 2 3 2 3 2 2" xfId="56002" xr:uid="{00000000-0005-0000-0000-0000FD520000}"/>
    <cellStyle name="Standard 4 2 2 4 2 3 2 3 3" xfId="44706" xr:uid="{00000000-0005-0000-0000-0000FE520000}"/>
    <cellStyle name="Standard 4 2 2 4 2 3 2 3 4" xfId="33410" xr:uid="{00000000-0005-0000-0000-0000FF520000}"/>
    <cellStyle name="Standard 4 2 2 4 2 3 2 4" xfId="16466" xr:uid="{00000000-0005-0000-0000-000000530000}"/>
    <cellStyle name="Standard 4 2 2 4 2 3 2 4 2" xfId="50354" xr:uid="{00000000-0005-0000-0000-000001530000}"/>
    <cellStyle name="Standard 4 2 2 4 2 3 2 5" xfId="39058" xr:uid="{00000000-0005-0000-0000-000002530000}"/>
    <cellStyle name="Standard 4 2 2 4 2 3 2 6" xfId="27762" xr:uid="{00000000-0005-0000-0000-000003530000}"/>
    <cellStyle name="Standard 4 2 2 4 2 3 3" xfId="4387" xr:uid="{00000000-0005-0000-0000-000004530000}"/>
    <cellStyle name="Standard 4 2 2 4 2 3 3 2" xfId="7259" xr:uid="{00000000-0005-0000-0000-000005530000}"/>
    <cellStyle name="Standard 4 2 2 4 2 3 3 2 2" xfId="12908" xr:uid="{00000000-0005-0000-0000-000006530000}"/>
    <cellStyle name="Standard 4 2 2 4 2 3 3 2 2 2" xfId="24204" xr:uid="{00000000-0005-0000-0000-000007530000}"/>
    <cellStyle name="Standard 4 2 2 4 2 3 3 2 2 2 2" xfId="58092" xr:uid="{00000000-0005-0000-0000-000008530000}"/>
    <cellStyle name="Standard 4 2 2 4 2 3 3 2 2 3" xfId="46796" xr:uid="{00000000-0005-0000-0000-000009530000}"/>
    <cellStyle name="Standard 4 2 2 4 2 3 3 2 2 4" xfId="35500" xr:uid="{00000000-0005-0000-0000-00000A530000}"/>
    <cellStyle name="Standard 4 2 2 4 2 3 3 2 3" xfId="18556" xr:uid="{00000000-0005-0000-0000-00000B530000}"/>
    <cellStyle name="Standard 4 2 2 4 2 3 3 2 3 2" xfId="52444" xr:uid="{00000000-0005-0000-0000-00000C530000}"/>
    <cellStyle name="Standard 4 2 2 4 2 3 3 2 4" xfId="41148" xr:uid="{00000000-0005-0000-0000-00000D530000}"/>
    <cellStyle name="Standard 4 2 2 4 2 3 3 2 5" xfId="29852" xr:uid="{00000000-0005-0000-0000-00000E530000}"/>
    <cellStyle name="Standard 4 2 2 4 2 3 3 3" xfId="10084" xr:uid="{00000000-0005-0000-0000-00000F530000}"/>
    <cellStyle name="Standard 4 2 2 4 2 3 3 3 2" xfId="21380" xr:uid="{00000000-0005-0000-0000-000010530000}"/>
    <cellStyle name="Standard 4 2 2 4 2 3 3 3 2 2" xfId="55268" xr:uid="{00000000-0005-0000-0000-000011530000}"/>
    <cellStyle name="Standard 4 2 2 4 2 3 3 3 3" xfId="43972" xr:uid="{00000000-0005-0000-0000-000012530000}"/>
    <cellStyle name="Standard 4 2 2 4 2 3 3 3 4" xfId="32676" xr:uid="{00000000-0005-0000-0000-000013530000}"/>
    <cellStyle name="Standard 4 2 2 4 2 3 3 4" xfId="15732" xr:uid="{00000000-0005-0000-0000-000014530000}"/>
    <cellStyle name="Standard 4 2 2 4 2 3 3 4 2" xfId="49620" xr:uid="{00000000-0005-0000-0000-000015530000}"/>
    <cellStyle name="Standard 4 2 2 4 2 3 3 5" xfId="38324" xr:uid="{00000000-0005-0000-0000-000016530000}"/>
    <cellStyle name="Standard 4 2 2 4 2 3 3 6" xfId="27028" xr:uid="{00000000-0005-0000-0000-000017530000}"/>
    <cellStyle name="Standard 4 2 2 4 2 3 4" xfId="6158" xr:uid="{00000000-0005-0000-0000-000018530000}"/>
    <cellStyle name="Standard 4 2 2 4 2 3 4 2" xfId="11808" xr:uid="{00000000-0005-0000-0000-000019530000}"/>
    <cellStyle name="Standard 4 2 2 4 2 3 4 2 2" xfId="23104" xr:uid="{00000000-0005-0000-0000-00001A530000}"/>
    <cellStyle name="Standard 4 2 2 4 2 3 4 2 2 2" xfId="56992" xr:uid="{00000000-0005-0000-0000-00001B530000}"/>
    <cellStyle name="Standard 4 2 2 4 2 3 4 2 3" xfId="45696" xr:uid="{00000000-0005-0000-0000-00001C530000}"/>
    <cellStyle name="Standard 4 2 2 4 2 3 4 2 4" xfId="34400" xr:uid="{00000000-0005-0000-0000-00001D530000}"/>
    <cellStyle name="Standard 4 2 2 4 2 3 4 3" xfId="17456" xr:uid="{00000000-0005-0000-0000-00001E530000}"/>
    <cellStyle name="Standard 4 2 2 4 2 3 4 3 2" xfId="51344" xr:uid="{00000000-0005-0000-0000-00001F530000}"/>
    <cellStyle name="Standard 4 2 2 4 2 3 4 4" xfId="40048" xr:uid="{00000000-0005-0000-0000-000020530000}"/>
    <cellStyle name="Standard 4 2 2 4 2 3 4 5" xfId="28752" xr:uid="{00000000-0005-0000-0000-000021530000}"/>
    <cellStyle name="Standard 4 2 2 4 2 3 5" xfId="8984" xr:uid="{00000000-0005-0000-0000-000022530000}"/>
    <cellStyle name="Standard 4 2 2 4 2 3 5 2" xfId="20280" xr:uid="{00000000-0005-0000-0000-000023530000}"/>
    <cellStyle name="Standard 4 2 2 4 2 3 5 2 2" xfId="54168" xr:uid="{00000000-0005-0000-0000-000024530000}"/>
    <cellStyle name="Standard 4 2 2 4 2 3 5 3" xfId="42872" xr:uid="{00000000-0005-0000-0000-000025530000}"/>
    <cellStyle name="Standard 4 2 2 4 2 3 5 4" xfId="31576" xr:uid="{00000000-0005-0000-0000-000026530000}"/>
    <cellStyle name="Standard 4 2 2 4 2 3 6" xfId="14632" xr:uid="{00000000-0005-0000-0000-000027530000}"/>
    <cellStyle name="Standard 4 2 2 4 2 3 6 2" xfId="48520" xr:uid="{00000000-0005-0000-0000-000028530000}"/>
    <cellStyle name="Standard 4 2 2 4 2 3 7" xfId="37224" xr:uid="{00000000-0005-0000-0000-000029530000}"/>
    <cellStyle name="Standard 4 2 2 4 2 3 8" xfId="25928" xr:uid="{00000000-0005-0000-0000-00002A530000}"/>
    <cellStyle name="Standard 4 2 2 4 2 4" xfId="3889" xr:uid="{00000000-0005-0000-0000-00002B530000}"/>
    <cellStyle name="Standard 4 2 2 4 2 4 2" xfId="7000" xr:uid="{00000000-0005-0000-0000-00002C530000}"/>
    <cellStyle name="Standard 4 2 2 4 2 4 2 2" xfId="12649" xr:uid="{00000000-0005-0000-0000-00002D530000}"/>
    <cellStyle name="Standard 4 2 2 4 2 4 2 2 2" xfId="23945" xr:uid="{00000000-0005-0000-0000-00002E530000}"/>
    <cellStyle name="Standard 4 2 2 4 2 4 2 2 2 2" xfId="57833" xr:uid="{00000000-0005-0000-0000-00002F530000}"/>
    <cellStyle name="Standard 4 2 2 4 2 4 2 2 3" xfId="46537" xr:uid="{00000000-0005-0000-0000-000030530000}"/>
    <cellStyle name="Standard 4 2 2 4 2 4 2 2 4" xfId="35241" xr:uid="{00000000-0005-0000-0000-000031530000}"/>
    <cellStyle name="Standard 4 2 2 4 2 4 2 3" xfId="18297" xr:uid="{00000000-0005-0000-0000-000032530000}"/>
    <cellStyle name="Standard 4 2 2 4 2 4 2 3 2" xfId="52185" xr:uid="{00000000-0005-0000-0000-000033530000}"/>
    <cellStyle name="Standard 4 2 2 4 2 4 2 4" xfId="40889" xr:uid="{00000000-0005-0000-0000-000034530000}"/>
    <cellStyle name="Standard 4 2 2 4 2 4 2 5" xfId="29593" xr:uid="{00000000-0005-0000-0000-000035530000}"/>
    <cellStyle name="Standard 4 2 2 4 2 4 3" xfId="9825" xr:uid="{00000000-0005-0000-0000-000036530000}"/>
    <cellStyle name="Standard 4 2 2 4 2 4 3 2" xfId="21121" xr:uid="{00000000-0005-0000-0000-000037530000}"/>
    <cellStyle name="Standard 4 2 2 4 2 4 3 2 2" xfId="55009" xr:uid="{00000000-0005-0000-0000-000038530000}"/>
    <cellStyle name="Standard 4 2 2 4 2 4 3 3" xfId="43713" xr:uid="{00000000-0005-0000-0000-000039530000}"/>
    <cellStyle name="Standard 4 2 2 4 2 4 3 4" xfId="32417" xr:uid="{00000000-0005-0000-0000-00003A530000}"/>
    <cellStyle name="Standard 4 2 2 4 2 4 4" xfId="15473" xr:uid="{00000000-0005-0000-0000-00003B530000}"/>
    <cellStyle name="Standard 4 2 2 4 2 4 4 2" xfId="49361" xr:uid="{00000000-0005-0000-0000-00003C530000}"/>
    <cellStyle name="Standard 4 2 2 4 2 4 5" xfId="38065" xr:uid="{00000000-0005-0000-0000-00003D530000}"/>
    <cellStyle name="Standard 4 2 2 4 2 4 6" xfId="26769" xr:uid="{00000000-0005-0000-0000-00003E530000}"/>
    <cellStyle name="Standard 4 2 2 4 2 5" xfId="4947" xr:uid="{00000000-0005-0000-0000-00003F530000}"/>
    <cellStyle name="Standard 4 2 2 4 2 5 2" xfId="7773" xr:uid="{00000000-0005-0000-0000-000040530000}"/>
    <cellStyle name="Standard 4 2 2 4 2 5 2 2" xfId="13422" xr:uid="{00000000-0005-0000-0000-000041530000}"/>
    <cellStyle name="Standard 4 2 2 4 2 5 2 2 2" xfId="24718" xr:uid="{00000000-0005-0000-0000-000042530000}"/>
    <cellStyle name="Standard 4 2 2 4 2 5 2 2 2 2" xfId="58606" xr:uid="{00000000-0005-0000-0000-000043530000}"/>
    <cellStyle name="Standard 4 2 2 4 2 5 2 2 3" xfId="47310" xr:uid="{00000000-0005-0000-0000-000044530000}"/>
    <cellStyle name="Standard 4 2 2 4 2 5 2 2 4" xfId="36014" xr:uid="{00000000-0005-0000-0000-000045530000}"/>
    <cellStyle name="Standard 4 2 2 4 2 5 2 3" xfId="19070" xr:uid="{00000000-0005-0000-0000-000046530000}"/>
    <cellStyle name="Standard 4 2 2 4 2 5 2 3 2" xfId="52958" xr:uid="{00000000-0005-0000-0000-000047530000}"/>
    <cellStyle name="Standard 4 2 2 4 2 5 2 4" xfId="41662" xr:uid="{00000000-0005-0000-0000-000048530000}"/>
    <cellStyle name="Standard 4 2 2 4 2 5 2 5" xfId="30366" xr:uid="{00000000-0005-0000-0000-000049530000}"/>
    <cellStyle name="Standard 4 2 2 4 2 5 3" xfId="10598" xr:uid="{00000000-0005-0000-0000-00004A530000}"/>
    <cellStyle name="Standard 4 2 2 4 2 5 3 2" xfId="21894" xr:uid="{00000000-0005-0000-0000-00004B530000}"/>
    <cellStyle name="Standard 4 2 2 4 2 5 3 2 2" xfId="55782" xr:uid="{00000000-0005-0000-0000-00004C530000}"/>
    <cellStyle name="Standard 4 2 2 4 2 5 3 3" xfId="44486" xr:uid="{00000000-0005-0000-0000-00004D530000}"/>
    <cellStyle name="Standard 4 2 2 4 2 5 3 4" xfId="33190" xr:uid="{00000000-0005-0000-0000-00004E530000}"/>
    <cellStyle name="Standard 4 2 2 4 2 5 4" xfId="16246" xr:uid="{00000000-0005-0000-0000-00004F530000}"/>
    <cellStyle name="Standard 4 2 2 4 2 5 4 2" xfId="50134" xr:uid="{00000000-0005-0000-0000-000050530000}"/>
    <cellStyle name="Standard 4 2 2 4 2 5 5" xfId="38838" xr:uid="{00000000-0005-0000-0000-000051530000}"/>
    <cellStyle name="Standard 4 2 2 4 2 5 6" xfId="27542" xr:uid="{00000000-0005-0000-0000-000052530000}"/>
    <cellStyle name="Standard 4 2 2 4 2 6" xfId="3596" xr:uid="{00000000-0005-0000-0000-000053530000}"/>
    <cellStyle name="Standard 4 2 2 4 2 6 2" xfId="6709" xr:uid="{00000000-0005-0000-0000-000054530000}"/>
    <cellStyle name="Standard 4 2 2 4 2 6 2 2" xfId="12358" xr:uid="{00000000-0005-0000-0000-000055530000}"/>
    <cellStyle name="Standard 4 2 2 4 2 6 2 2 2" xfId="23654" xr:uid="{00000000-0005-0000-0000-000056530000}"/>
    <cellStyle name="Standard 4 2 2 4 2 6 2 2 2 2" xfId="57542" xr:uid="{00000000-0005-0000-0000-000057530000}"/>
    <cellStyle name="Standard 4 2 2 4 2 6 2 2 3" xfId="46246" xr:uid="{00000000-0005-0000-0000-000058530000}"/>
    <cellStyle name="Standard 4 2 2 4 2 6 2 2 4" xfId="34950" xr:uid="{00000000-0005-0000-0000-000059530000}"/>
    <cellStyle name="Standard 4 2 2 4 2 6 2 3" xfId="18006" xr:uid="{00000000-0005-0000-0000-00005A530000}"/>
    <cellStyle name="Standard 4 2 2 4 2 6 2 3 2" xfId="51894" xr:uid="{00000000-0005-0000-0000-00005B530000}"/>
    <cellStyle name="Standard 4 2 2 4 2 6 2 4" xfId="40598" xr:uid="{00000000-0005-0000-0000-00005C530000}"/>
    <cellStyle name="Standard 4 2 2 4 2 6 2 5" xfId="29302" xr:uid="{00000000-0005-0000-0000-00005D530000}"/>
    <cellStyle name="Standard 4 2 2 4 2 6 3" xfId="9534" xr:uid="{00000000-0005-0000-0000-00005E530000}"/>
    <cellStyle name="Standard 4 2 2 4 2 6 3 2" xfId="20830" xr:uid="{00000000-0005-0000-0000-00005F530000}"/>
    <cellStyle name="Standard 4 2 2 4 2 6 3 2 2" xfId="54718" xr:uid="{00000000-0005-0000-0000-000060530000}"/>
    <cellStyle name="Standard 4 2 2 4 2 6 3 3" xfId="43422" xr:uid="{00000000-0005-0000-0000-000061530000}"/>
    <cellStyle name="Standard 4 2 2 4 2 6 3 4" xfId="32126" xr:uid="{00000000-0005-0000-0000-000062530000}"/>
    <cellStyle name="Standard 4 2 2 4 2 6 4" xfId="15182" xr:uid="{00000000-0005-0000-0000-000063530000}"/>
    <cellStyle name="Standard 4 2 2 4 2 6 4 2" xfId="49070" xr:uid="{00000000-0005-0000-0000-000064530000}"/>
    <cellStyle name="Standard 4 2 2 4 2 6 5" xfId="37774" xr:uid="{00000000-0005-0000-0000-000065530000}"/>
    <cellStyle name="Standard 4 2 2 4 2 6 6" xfId="26478" xr:uid="{00000000-0005-0000-0000-000066530000}"/>
    <cellStyle name="Standard 4 2 2 4 2 7" xfId="5658" xr:uid="{00000000-0005-0000-0000-000067530000}"/>
    <cellStyle name="Standard 4 2 2 4 2 7 2" xfId="11308" xr:uid="{00000000-0005-0000-0000-000068530000}"/>
    <cellStyle name="Standard 4 2 2 4 2 7 2 2" xfId="22604" xr:uid="{00000000-0005-0000-0000-000069530000}"/>
    <cellStyle name="Standard 4 2 2 4 2 7 2 2 2" xfId="56492" xr:uid="{00000000-0005-0000-0000-00006A530000}"/>
    <cellStyle name="Standard 4 2 2 4 2 7 2 3" xfId="45196" xr:uid="{00000000-0005-0000-0000-00006B530000}"/>
    <cellStyle name="Standard 4 2 2 4 2 7 2 4" xfId="33900" xr:uid="{00000000-0005-0000-0000-00006C530000}"/>
    <cellStyle name="Standard 4 2 2 4 2 7 3" xfId="16956" xr:uid="{00000000-0005-0000-0000-00006D530000}"/>
    <cellStyle name="Standard 4 2 2 4 2 7 3 2" xfId="50844" xr:uid="{00000000-0005-0000-0000-00006E530000}"/>
    <cellStyle name="Standard 4 2 2 4 2 7 4" xfId="39548" xr:uid="{00000000-0005-0000-0000-00006F530000}"/>
    <cellStyle name="Standard 4 2 2 4 2 7 5" xfId="28252" xr:uid="{00000000-0005-0000-0000-000070530000}"/>
    <cellStyle name="Standard 4 2 2 4 2 8" xfId="8484" xr:uid="{00000000-0005-0000-0000-000071530000}"/>
    <cellStyle name="Standard 4 2 2 4 2 8 2" xfId="19780" xr:uid="{00000000-0005-0000-0000-000072530000}"/>
    <cellStyle name="Standard 4 2 2 4 2 8 2 2" xfId="53668" xr:uid="{00000000-0005-0000-0000-000073530000}"/>
    <cellStyle name="Standard 4 2 2 4 2 8 3" xfId="42372" xr:uid="{00000000-0005-0000-0000-000074530000}"/>
    <cellStyle name="Standard 4 2 2 4 2 8 4" xfId="31076" xr:uid="{00000000-0005-0000-0000-000075530000}"/>
    <cellStyle name="Standard 4 2 2 4 2 9" xfId="14132" xr:uid="{00000000-0005-0000-0000-000076530000}"/>
    <cellStyle name="Standard 4 2 2 4 2 9 2" xfId="48020" xr:uid="{00000000-0005-0000-0000-000077530000}"/>
    <cellStyle name="Standard 4 2 2 4 3" xfId="2643" xr:uid="{00000000-0005-0000-0000-000078530000}"/>
    <cellStyle name="Standard 4 2 2 4 3 2" xfId="3145" xr:uid="{00000000-0005-0000-0000-000079530000}"/>
    <cellStyle name="Standard 4 2 2 4 3 2 2" xfId="5169" xr:uid="{00000000-0005-0000-0000-00007A530000}"/>
    <cellStyle name="Standard 4 2 2 4 3 2 2 2" xfId="7995" xr:uid="{00000000-0005-0000-0000-00007B530000}"/>
    <cellStyle name="Standard 4 2 2 4 3 2 2 2 2" xfId="13644" xr:uid="{00000000-0005-0000-0000-00007C530000}"/>
    <cellStyle name="Standard 4 2 2 4 3 2 2 2 2 2" xfId="24940" xr:uid="{00000000-0005-0000-0000-00007D530000}"/>
    <cellStyle name="Standard 4 2 2 4 3 2 2 2 2 2 2" xfId="58828" xr:uid="{00000000-0005-0000-0000-00007E530000}"/>
    <cellStyle name="Standard 4 2 2 4 3 2 2 2 2 3" xfId="47532" xr:uid="{00000000-0005-0000-0000-00007F530000}"/>
    <cellStyle name="Standard 4 2 2 4 3 2 2 2 2 4" xfId="36236" xr:uid="{00000000-0005-0000-0000-000080530000}"/>
    <cellStyle name="Standard 4 2 2 4 3 2 2 2 3" xfId="19292" xr:uid="{00000000-0005-0000-0000-000081530000}"/>
    <cellStyle name="Standard 4 2 2 4 3 2 2 2 3 2" xfId="53180" xr:uid="{00000000-0005-0000-0000-000082530000}"/>
    <cellStyle name="Standard 4 2 2 4 3 2 2 2 4" xfId="41884" xr:uid="{00000000-0005-0000-0000-000083530000}"/>
    <cellStyle name="Standard 4 2 2 4 3 2 2 2 5" xfId="30588" xr:uid="{00000000-0005-0000-0000-000084530000}"/>
    <cellStyle name="Standard 4 2 2 4 3 2 2 3" xfId="10820" xr:uid="{00000000-0005-0000-0000-000085530000}"/>
    <cellStyle name="Standard 4 2 2 4 3 2 2 3 2" xfId="22116" xr:uid="{00000000-0005-0000-0000-000086530000}"/>
    <cellStyle name="Standard 4 2 2 4 3 2 2 3 2 2" xfId="56004" xr:uid="{00000000-0005-0000-0000-000087530000}"/>
    <cellStyle name="Standard 4 2 2 4 3 2 2 3 3" xfId="44708" xr:uid="{00000000-0005-0000-0000-000088530000}"/>
    <cellStyle name="Standard 4 2 2 4 3 2 2 3 4" xfId="33412" xr:uid="{00000000-0005-0000-0000-000089530000}"/>
    <cellStyle name="Standard 4 2 2 4 3 2 2 4" xfId="16468" xr:uid="{00000000-0005-0000-0000-00008A530000}"/>
    <cellStyle name="Standard 4 2 2 4 3 2 2 4 2" xfId="50356" xr:uid="{00000000-0005-0000-0000-00008B530000}"/>
    <cellStyle name="Standard 4 2 2 4 3 2 2 5" xfId="39060" xr:uid="{00000000-0005-0000-0000-00008C530000}"/>
    <cellStyle name="Standard 4 2 2 4 3 2 2 6" xfId="27764" xr:uid="{00000000-0005-0000-0000-00008D530000}"/>
    <cellStyle name="Standard 4 2 2 4 3 2 3" xfId="6273" xr:uid="{00000000-0005-0000-0000-00008E530000}"/>
    <cellStyle name="Standard 4 2 2 4 3 2 3 2" xfId="11923" xr:uid="{00000000-0005-0000-0000-00008F530000}"/>
    <cellStyle name="Standard 4 2 2 4 3 2 3 2 2" xfId="23219" xr:uid="{00000000-0005-0000-0000-000090530000}"/>
    <cellStyle name="Standard 4 2 2 4 3 2 3 2 2 2" xfId="57107" xr:uid="{00000000-0005-0000-0000-000091530000}"/>
    <cellStyle name="Standard 4 2 2 4 3 2 3 2 3" xfId="45811" xr:uid="{00000000-0005-0000-0000-000092530000}"/>
    <cellStyle name="Standard 4 2 2 4 3 2 3 2 4" xfId="34515" xr:uid="{00000000-0005-0000-0000-000093530000}"/>
    <cellStyle name="Standard 4 2 2 4 3 2 3 3" xfId="17571" xr:uid="{00000000-0005-0000-0000-000094530000}"/>
    <cellStyle name="Standard 4 2 2 4 3 2 3 3 2" xfId="51459" xr:uid="{00000000-0005-0000-0000-000095530000}"/>
    <cellStyle name="Standard 4 2 2 4 3 2 3 4" xfId="40163" xr:uid="{00000000-0005-0000-0000-000096530000}"/>
    <cellStyle name="Standard 4 2 2 4 3 2 3 5" xfId="28867" xr:uid="{00000000-0005-0000-0000-000097530000}"/>
    <cellStyle name="Standard 4 2 2 4 3 2 4" xfId="9099" xr:uid="{00000000-0005-0000-0000-000098530000}"/>
    <cellStyle name="Standard 4 2 2 4 3 2 4 2" xfId="20395" xr:uid="{00000000-0005-0000-0000-000099530000}"/>
    <cellStyle name="Standard 4 2 2 4 3 2 4 2 2" xfId="54283" xr:uid="{00000000-0005-0000-0000-00009A530000}"/>
    <cellStyle name="Standard 4 2 2 4 3 2 4 3" xfId="42987" xr:uid="{00000000-0005-0000-0000-00009B530000}"/>
    <cellStyle name="Standard 4 2 2 4 3 2 4 4" xfId="31691" xr:uid="{00000000-0005-0000-0000-00009C530000}"/>
    <cellStyle name="Standard 4 2 2 4 3 2 5" xfId="14747" xr:uid="{00000000-0005-0000-0000-00009D530000}"/>
    <cellStyle name="Standard 4 2 2 4 3 2 5 2" xfId="48635" xr:uid="{00000000-0005-0000-0000-00009E530000}"/>
    <cellStyle name="Standard 4 2 2 4 3 2 6" xfId="37339" xr:uid="{00000000-0005-0000-0000-00009F530000}"/>
    <cellStyle name="Standard 4 2 2 4 3 2 7" xfId="26043" xr:uid="{00000000-0005-0000-0000-0000A0530000}"/>
    <cellStyle name="Standard 4 2 2 4 3 3" xfId="4389" xr:uid="{00000000-0005-0000-0000-0000A1530000}"/>
    <cellStyle name="Standard 4 2 2 4 3 3 2" xfId="7261" xr:uid="{00000000-0005-0000-0000-0000A2530000}"/>
    <cellStyle name="Standard 4 2 2 4 3 3 2 2" xfId="12910" xr:uid="{00000000-0005-0000-0000-0000A3530000}"/>
    <cellStyle name="Standard 4 2 2 4 3 3 2 2 2" xfId="24206" xr:uid="{00000000-0005-0000-0000-0000A4530000}"/>
    <cellStyle name="Standard 4 2 2 4 3 3 2 2 2 2" xfId="58094" xr:uid="{00000000-0005-0000-0000-0000A5530000}"/>
    <cellStyle name="Standard 4 2 2 4 3 3 2 2 3" xfId="46798" xr:uid="{00000000-0005-0000-0000-0000A6530000}"/>
    <cellStyle name="Standard 4 2 2 4 3 3 2 2 4" xfId="35502" xr:uid="{00000000-0005-0000-0000-0000A7530000}"/>
    <cellStyle name="Standard 4 2 2 4 3 3 2 3" xfId="18558" xr:uid="{00000000-0005-0000-0000-0000A8530000}"/>
    <cellStyle name="Standard 4 2 2 4 3 3 2 3 2" xfId="52446" xr:uid="{00000000-0005-0000-0000-0000A9530000}"/>
    <cellStyle name="Standard 4 2 2 4 3 3 2 4" xfId="41150" xr:uid="{00000000-0005-0000-0000-0000AA530000}"/>
    <cellStyle name="Standard 4 2 2 4 3 3 2 5" xfId="29854" xr:uid="{00000000-0005-0000-0000-0000AB530000}"/>
    <cellStyle name="Standard 4 2 2 4 3 3 3" xfId="10086" xr:uid="{00000000-0005-0000-0000-0000AC530000}"/>
    <cellStyle name="Standard 4 2 2 4 3 3 3 2" xfId="21382" xr:uid="{00000000-0005-0000-0000-0000AD530000}"/>
    <cellStyle name="Standard 4 2 2 4 3 3 3 2 2" xfId="55270" xr:uid="{00000000-0005-0000-0000-0000AE530000}"/>
    <cellStyle name="Standard 4 2 2 4 3 3 3 3" xfId="43974" xr:uid="{00000000-0005-0000-0000-0000AF530000}"/>
    <cellStyle name="Standard 4 2 2 4 3 3 3 4" xfId="32678" xr:uid="{00000000-0005-0000-0000-0000B0530000}"/>
    <cellStyle name="Standard 4 2 2 4 3 3 4" xfId="15734" xr:uid="{00000000-0005-0000-0000-0000B1530000}"/>
    <cellStyle name="Standard 4 2 2 4 3 3 4 2" xfId="49622" xr:uid="{00000000-0005-0000-0000-0000B2530000}"/>
    <cellStyle name="Standard 4 2 2 4 3 3 5" xfId="38326" xr:uid="{00000000-0005-0000-0000-0000B3530000}"/>
    <cellStyle name="Standard 4 2 2 4 3 3 6" xfId="27030" xr:uid="{00000000-0005-0000-0000-0000B4530000}"/>
    <cellStyle name="Standard 4 2 2 4 3 4" xfId="5773" xr:uid="{00000000-0005-0000-0000-0000B5530000}"/>
    <cellStyle name="Standard 4 2 2 4 3 4 2" xfId="11423" xr:uid="{00000000-0005-0000-0000-0000B6530000}"/>
    <cellStyle name="Standard 4 2 2 4 3 4 2 2" xfId="22719" xr:uid="{00000000-0005-0000-0000-0000B7530000}"/>
    <cellStyle name="Standard 4 2 2 4 3 4 2 2 2" xfId="56607" xr:uid="{00000000-0005-0000-0000-0000B8530000}"/>
    <cellStyle name="Standard 4 2 2 4 3 4 2 3" xfId="45311" xr:uid="{00000000-0005-0000-0000-0000B9530000}"/>
    <cellStyle name="Standard 4 2 2 4 3 4 2 4" xfId="34015" xr:uid="{00000000-0005-0000-0000-0000BA530000}"/>
    <cellStyle name="Standard 4 2 2 4 3 4 3" xfId="17071" xr:uid="{00000000-0005-0000-0000-0000BB530000}"/>
    <cellStyle name="Standard 4 2 2 4 3 4 3 2" xfId="50959" xr:uid="{00000000-0005-0000-0000-0000BC530000}"/>
    <cellStyle name="Standard 4 2 2 4 3 4 4" xfId="39663" xr:uid="{00000000-0005-0000-0000-0000BD530000}"/>
    <cellStyle name="Standard 4 2 2 4 3 4 5" xfId="28367" xr:uid="{00000000-0005-0000-0000-0000BE530000}"/>
    <cellStyle name="Standard 4 2 2 4 3 5" xfId="8599" xr:uid="{00000000-0005-0000-0000-0000BF530000}"/>
    <cellStyle name="Standard 4 2 2 4 3 5 2" xfId="19895" xr:uid="{00000000-0005-0000-0000-0000C0530000}"/>
    <cellStyle name="Standard 4 2 2 4 3 5 2 2" xfId="53783" xr:uid="{00000000-0005-0000-0000-0000C1530000}"/>
    <cellStyle name="Standard 4 2 2 4 3 5 3" xfId="42487" xr:uid="{00000000-0005-0000-0000-0000C2530000}"/>
    <cellStyle name="Standard 4 2 2 4 3 5 4" xfId="31191" xr:uid="{00000000-0005-0000-0000-0000C3530000}"/>
    <cellStyle name="Standard 4 2 2 4 3 6" xfId="14247" xr:uid="{00000000-0005-0000-0000-0000C4530000}"/>
    <cellStyle name="Standard 4 2 2 4 3 6 2" xfId="48135" xr:uid="{00000000-0005-0000-0000-0000C5530000}"/>
    <cellStyle name="Standard 4 2 2 4 3 7" xfId="36839" xr:uid="{00000000-0005-0000-0000-0000C6530000}"/>
    <cellStyle name="Standard 4 2 2 4 3 8" xfId="25543" xr:uid="{00000000-0005-0000-0000-0000C7530000}"/>
    <cellStyle name="Standard 4 2 2 4 4" xfId="2897" xr:uid="{00000000-0005-0000-0000-0000C8530000}"/>
    <cellStyle name="Standard 4 2 2 4 4 2" xfId="5166" xr:uid="{00000000-0005-0000-0000-0000C9530000}"/>
    <cellStyle name="Standard 4 2 2 4 4 2 2" xfId="7992" xr:uid="{00000000-0005-0000-0000-0000CA530000}"/>
    <cellStyle name="Standard 4 2 2 4 4 2 2 2" xfId="13641" xr:uid="{00000000-0005-0000-0000-0000CB530000}"/>
    <cellStyle name="Standard 4 2 2 4 4 2 2 2 2" xfId="24937" xr:uid="{00000000-0005-0000-0000-0000CC530000}"/>
    <cellStyle name="Standard 4 2 2 4 4 2 2 2 2 2" xfId="58825" xr:uid="{00000000-0005-0000-0000-0000CD530000}"/>
    <cellStyle name="Standard 4 2 2 4 4 2 2 2 3" xfId="47529" xr:uid="{00000000-0005-0000-0000-0000CE530000}"/>
    <cellStyle name="Standard 4 2 2 4 4 2 2 2 4" xfId="36233" xr:uid="{00000000-0005-0000-0000-0000CF530000}"/>
    <cellStyle name="Standard 4 2 2 4 4 2 2 3" xfId="19289" xr:uid="{00000000-0005-0000-0000-0000D0530000}"/>
    <cellStyle name="Standard 4 2 2 4 4 2 2 3 2" xfId="53177" xr:uid="{00000000-0005-0000-0000-0000D1530000}"/>
    <cellStyle name="Standard 4 2 2 4 4 2 2 4" xfId="41881" xr:uid="{00000000-0005-0000-0000-0000D2530000}"/>
    <cellStyle name="Standard 4 2 2 4 4 2 2 5" xfId="30585" xr:uid="{00000000-0005-0000-0000-0000D3530000}"/>
    <cellStyle name="Standard 4 2 2 4 4 2 3" xfId="10817" xr:uid="{00000000-0005-0000-0000-0000D4530000}"/>
    <cellStyle name="Standard 4 2 2 4 4 2 3 2" xfId="22113" xr:uid="{00000000-0005-0000-0000-0000D5530000}"/>
    <cellStyle name="Standard 4 2 2 4 4 2 3 2 2" xfId="56001" xr:uid="{00000000-0005-0000-0000-0000D6530000}"/>
    <cellStyle name="Standard 4 2 2 4 4 2 3 3" xfId="44705" xr:uid="{00000000-0005-0000-0000-0000D7530000}"/>
    <cellStyle name="Standard 4 2 2 4 4 2 3 4" xfId="33409" xr:uid="{00000000-0005-0000-0000-0000D8530000}"/>
    <cellStyle name="Standard 4 2 2 4 4 2 4" xfId="16465" xr:uid="{00000000-0005-0000-0000-0000D9530000}"/>
    <cellStyle name="Standard 4 2 2 4 4 2 4 2" xfId="50353" xr:uid="{00000000-0005-0000-0000-0000DA530000}"/>
    <cellStyle name="Standard 4 2 2 4 4 2 5" xfId="39057" xr:uid="{00000000-0005-0000-0000-0000DB530000}"/>
    <cellStyle name="Standard 4 2 2 4 4 2 6" xfId="27761" xr:uid="{00000000-0005-0000-0000-0000DC530000}"/>
    <cellStyle name="Standard 4 2 2 4 4 3" xfId="4386" xr:uid="{00000000-0005-0000-0000-0000DD530000}"/>
    <cellStyle name="Standard 4 2 2 4 4 3 2" xfId="7258" xr:uid="{00000000-0005-0000-0000-0000DE530000}"/>
    <cellStyle name="Standard 4 2 2 4 4 3 2 2" xfId="12907" xr:uid="{00000000-0005-0000-0000-0000DF530000}"/>
    <cellStyle name="Standard 4 2 2 4 4 3 2 2 2" xfId="24203" xr:uid="{00000000-0005-0000-0000-0000E0530000}"/>
    <cellStyle name="Standard 4 2 2 4 4 3 2 2 2 2" xfId="58091" xr:uid="{00000000-0005-0000-0000-0000E1530000}"/>
    <cellStyle name="Standard 4 2 2 4 4 3 2 2 3" xfId="46795" xr:uid="{00000000-0005-0000-0000-0000E2530000}"/>
    <cellStyle name="Standard 4 2 2 4 4 3 2 2 4" xfId="35499" xr:uid="{00000000-0005-0000-0000-0000E3530000}"/>
    <cellStyle name="Standard 4 2 2 4 4 3 2 3" xfId="18555" xr:uid="{00000000-0005-0000-0000-0000E4530000}"/>
    <cellStyle name="Standard 4 2 2 4 4 3 2 3 2" xfId="52443" xr:uid="{00000000-0005-0000-0000-0000E5530000}"/>
    <cellStyle name="Standard 4 2 2 4 4 3 2 4" xfId="41147" xr:uid="{00000000-0005-0000-0000-0000E6530000}"/>
    <cellStyle name="Standard 4 2 2 4 4 3 2 5" xfId="29851" xr:uid="{00000000-0005-0000-0000-0000E7530000}"/>
    <cellStyle name="Standard 4 2 2 4 4 3 3" xfId="10083" xr:uid="{00000000-0005-0000-0000-0000E8530000}"/>
    <cellStyle name="Standard 4 2 2 4 4 3 3 2" xfId="21379" xr:uid="{00000000-0005-0000-0000-0000E9530000}"/>
    <cellStyle name="Standard 4 2 2 4 4 3 3 2 2" xfId="55267" xr:uid="{00000000-0005-0000-0000-0000EA530000}"/>
    <cellStyle name="Standard 4 2 2 4 4 3 3 3" xfId="43971" xr:uid="{00000000-0005-0000-0000-0000EB530000}"/>
    <cellStyle name="Standard 4 2 2 4 4 3 3 4" xfId="32675" xr:uid="{00000000-0005-0000-0000-0000EC530000}"/>
    <cellStyle name="Standard 4 2 2 4 4 3 4" xfId="15731" xr:uid="{00000000-0005-0000-0000-0000ED530000}"/>
    <cellStyle name="Standard 4 2 2 4 4 3 4 2" xfId="49619" xr:uid="{00000000-0005-0000-0000-0000EE530000}"/>
    <cellStyle name="Standard 4 2 2 4 4 3 5" xfId="38323" xr:uid="{00000000-0005-0000-0000-0000EF530000}"/>
    <cellStyle name="Standard 4 2 2 4 4 3 6" xfId="27027" xr:uid="{00000000-0005-0000-0000-0000F0530000}"/>
    <cellStyle name="Standard 4 2 2 4 4 4" xfId="6025" xr:uid="{00000000-0005-0000-0000-0000F1530000}"/>
    <cellStyle name="Standard 4 2 2 4 4 4 2" xfId="11675" xr:uid="{00000000-0005-0000-0000-0000F2530000}"/>
    <cellStyle name="Standard 4 2 2 4 4 4 2 2" xfId="22971" xr:uid="{00000000-0005-0000-0000-0000F3530000}"/>
    <cellStyle name="Standard 4 2 2 4 4 4 2 2 2" xfId="56859" xr:uid="{00000000-0005-0000-0000-0000F4530000}"/>
    <cellStyle name="Standard 4 2 2 4 4 4 2 3" xfId="45563" xr:uid="{00000000-0005-0000-0000-0000F5530000}"/>
    <cellStyle name="Standard 4 2 2 4 4 4 2 4" xfId="34267" xr:uid="{00000000-0005-0000-0000-0000F6530000}"/>
    <cellStyle name="Standard 4 2 2 4 4 4 3" xfId="17323" xr:uid="{00000000-0005-0000-0000-0000F7530000}"/>
    <cellStyle name="Standard 4 2 2 4 4 4 3 2" xfId="51211" xr:uid="{00000000-0005-0000-0000-0000F8530000}"/>
    <cellStyle name="Standard 4 2 2 4 4 4 4" xfId="39915" xr:uid="{00000000-0005-0000-0000-0000F9530000}"/>
    <cellStyle name="Standard 4 2 2 4 4 4 5" xfId="28619" xr:uid="{00000000-0005-0000-0000-0000FA530000}"/>
    <cellStyle name="Standard 4 2 2 4 4 5" xfId="8851" xr:uid="{00000000-0005-0000-0000-0000FB530000}"/>
    <cellStyle name="Standard 4 2 2 4 4 5 2" xfId="20147" xr:uid="{00000000-0005-0000-0000-0000FC530000}"/>
    <cellStyle name="Standard 4 2 2 4 4 5 2 2" xfId="54035" xr:uid="{00000000-0005-0000-0000-0000FD530000}"/>
    <cellStyle name="Standard 4 2 2 4 4 5 3" xfId="42739" xr:uid="{00000000-0005-0000-0000-0000FE530000}"/>
    <cellStyle name="Standard 4 2 2 4 4 5 4" xfId="31443" xr:uid="{00000000-0005-0000-0000-0000FF530000}"/>
    <cellStyle name="Standard 4 2 2 4 4 6" xfId="14499" xr:uid="{00000000-0005-0000-0000-000000540000}"/>
    <cellStyle name="Standard 4 2 2 4 4 6 2" xfId="48387" xr:uid="{00000000-0005-0000-0000-000001540000}"/>
    <cellStyle name="Standard 4 2 2 4 4 7" xfId="37091" xr:uid="{00000000-0005-0000-0000-000002540000}"/>
    <cellStyle name="Standard 4 2 2 4 4 8" xfId="25795" xr:uid="{00000000-0005-0000-0000-000003540000}"/>
    <cellStyle name="Standard 4 2 2 4 5" xfId="3779" xr:uid="{00000000-0005-0000-0000-000004540000}"/>
    <cellStyle name="Standard 4 2 2 4 5 2" xfId="6890" xr:uid="{00000000-0005-0000-0000-000005540000}"/>
    <cellStyle name="Standard 4 2 2 4 5 2 2" xfId="12539" xr:uid="{00000000-0005-0000-0000-000006540000}"/>
    <cellStyle name="Standard 4 2 2 4 5 2 2 2" xfId="23835" xr:uid="{00000000-0005-0000-0000-000007540000}"/>
    <cellStyle name="Standard 4 2 2 4 5 2 2 2 2" xfId="57723" xr:uid="{00000000-0005-0000-0000-000008540000}"/>
    <cellStyle name="Standard 4 2 2 4 5 2 2 3" xfId="46427" xr:uid="{00000000-0005-0000-0000-000009540000}"/>
    <cellStyle name="Standard 4 2 2 4 5 2 2 4" xfId="35131" xr:uid="{00000000-0005-0000-0000-00000A540000}"/>
    <cellStyle name="Standard 4 2 2 4 5 2 3" xfId="18187" xr:uid="{00000000-0005-0000-0000-00000B540000}"/>
    <cellStyle name="Standard 4 2 2 4 5 2 3 2" xfId="52075" xr:uid="{00000000-0005-0000-0000-00000C540000}"/>
    <cellStyle name="Standard 4 2 2 4 5 2 4" xfId="40779" xr:uid="{00000000-0005-0000-0000-00000D540000}"/>
    <cellStyle name="Standard 4 2 2 4 5 2 5" xfId="29483" xr:uid="{00000000-0005-0000-0000-00000E540000}"/>
    <cellStyle name="Standard 4 2 2 4 5 3" xfId="9715" xr:uid="{00000000-0005-0000-0000-00000F540000}"/>
    <cellStyle name="Standard 4 2 2 4 5 3 2" xfId="21011" xr:uid="{00000000-0005-0000-0000-000010540000}"/>
    <cellStyle name="Standard 4 2 2 4 5 3 2 2" xfId="54899" xr:uid="{00000000-0005-0000-0000-000011540000}"/>
    <cellStyle name="Standard 4 2 2 4 5 3 3" xfId="43603" xr:uid="{00000000-0005-0000-0000-000012540000}"/>
    <cellStyle name="Standard 4 2 2 4 5 3 4" xfId="32307" xr:uid="{00000000-0005-0000-0000-000013540000}"/>
    <cellStyle name="Standard 4 2 2 4 5 4" xfId="15363" xr:uid="{00000000-0005-0000-0000-000014540000}"/>
    <cellStyle name="Standard 4 2 2 4 5 4 2" xfId="49251" xr:uid="{00000000-0005-0000-0000-000015540000}"/>
    <cellStyle name="Standard 4 2 2 4 5 5" xfId="37955" xr:uid="{00000000-0005-0000-0000-000016540000}"/>
    <cellStyle name="Standard 4 2 2 4 5 6" xfId="26659" xr:uid="{00000000-0005-0000-0000-000017540000}"/>
    <cellStyle name="Standard 4 2 2 4 6" xfId="4837" xr:uid="{00000000-0005-0000-0000-000018540000}"/>
    <cellStyle name="Standard 4 2 2 4 6 2" xfId="7663" xr:uid="{00000000-0005-0000-0000-000019540000}"/>
    <cellStyle name="Standard 4 2 2 4 6 2 2" xfId="13312" xr:uid="{00000000-0005-0000-0000-00001A540000}"/>
    <cellStyle name="Standard 4 2 2 4 6 2 2 2" xfId="24608" xr:uid="{00000000-0005-0000-0000-00001B540000}"/>
    <cellStyle name="Standard 4 2 2 4 6 2 2 2 2" xfId="58496" xr:uid="{00000000-0005-0000-0000-00001C540000}"/>
    <cellStyle name="Standard 4 2 2 4 6 2 2 3" xfId="47200" xr:uid="{00000000-0005-0000-0000-00001D540000}"/>
    <cellStyle name="Standard 4 2 2 4 6 2 2 4" xfId="35904" xr:uid="{00000000-0005-0000-0000-00001E540000}"/>
    <cellStyle name="Standard 4 2 2 4 6 2 3" xfId="18960" xr:uid="{00000000-0005-0000-0000-00001F540000}"/>
    <cellStyle name="Standard 4 2 2 4 6 2 3 2" xfId="52848" xr:uid="{00000000-0005-0000-0000-000020540000}"/>
    <cellStyle name="Standard 4 2 2 4 6 2 4" xfId="41552" xr:uid="{00000000-0005-0000-0000-000021540000}"/>
    <cellStyle name="Standard 4 2 2 4 6 2 5" xfId="30256" xr:uid="{00000000-0005-0000-0000-000022540000}"/>
    <cellStyle name="Standard 4 2 2 4 6 3" xfId="10488" xr:uid="{00000000-0005-0000-0000-000023540000}"/>
    <cellStyle name="Standard 4 2 2 4 6 3 2" xfId="21784" xr:uid="{00000000-0005-0000-0000-000024540000}"/>
    <cellStyle name="Standard 4 2 2 4 6 3 2 2" xfId="55672" xr:uid="{00000000-0005-0000-0000-000025540000}"/>
    <cellStyle name="Standard 4 2 2 4 6 3 3" xfId="44376" xr:uid="{00000000-0005-0000-0000-000026540000}"/>
    <cellStyle name="Standard 4 2 2 4 6 3 4" xfId="33080" xr:uid="{00000000-0005-0000-0000-000027540000}"/>
    <cellStyle name="Standard 4 2 2 4 6 4" xfId="16136" xr:uid="{00000000-0005-0000-0000-000028540000}"/>
    <cellStyle name="Standard 4 2 2 4 6 4 2" xfId="50024" xr:uid="{00000000-0005-0000-0000-000029540000}"/>
    <cellStyle name="Standard 4 2 2 4 6 5" xfId="38728" xr:uid="{00000000-0005-0000-0000-00002A540000}"/>
    <cellStyle name="Standard 4 2 2 4 6 6" xfId="27432" xr:uid="{00000000-0005-0000-0000-00002B540000}"/>
    <cellStyle name="Standard 4 2 2 4 7" xfId="3483" xr:uid="{00000000-0005-0000-0000-00002C540000}"/>
    <cellStyle name="Standard 4 2 2 4 7 2" xfId="6597" xr:uid="{00000000-0005-0000-0000-00002D540000}"/>
    <cellStyle name="Standard 4 2 2 4 7 2 2" xfId="12246" xr:uid="{00000000-0005-0000-0000-00002E540000}"/>
    <cellStyle name="Standard 4 2 2 4 7 2 2 2" xfId="23542" xr:uid="{00000000-0005-0000-0000-00002F540000}"/>
    <cellStyle name="Standard 4 2 2 4 7 2 2 2 2" xfId="57430" xr:uid="{00000000-0005-0000-0000-000030540000}"/>
    <cellStyle name="Standard 4 2 2 4 7 2 2 3" xfId="46134" xr:uid="{00000000-0005-0000-0000-000031540000}"/>
    <cellStyle name="Standard 4 2 2 4 7 2 2 4" xfId="34838" xr:uid="{00000000-0005-0000-0000-000032540000}"/>
    <cellStyle name="Standard 4 2 2 4 7 2 3" xfId="17894" xr:uid="{00000000-0005-0000-0000-000033540000}"/>
    <cellStyle name="Standard 4 2 2 4 7 2 3 2" xfId="51782" xr:uid="{00000000-0005-0000-0000-000034540000}"/>
    <cellStyle name="Standard 4 2 2 4 7 2 4" xfId="40486" xr:uid="{00000000-0005-0000-0000-000035540000}"/>
    <cellStyle name="Standard 4 2 2 4 7 2 5" xfId="29190" xr:uid="{00000000-0005-0000-0000-000036540000}"/>
    <cellStyle name="Standard 4 2 2 4 7 3" xfId="9422" xr:uid="{00000000-0005-0000-0000-000037540000}"/>
    <cellStyle name="Standard 4 2 2 4 7 3 2" xfId="20718" xr:uid="{00000000-0005-0000-0000-000038540000}"/>
    <cellStyle name="Standard 4 2 2 4 7 3 2 2" xfId="54606" xr:uid="{00000000-0005-0000-0000-000039540000}"/>
    <cellStyle name="Standard 4 2 2 4 7 3 3" xfId="43310" xr:uid="{00000000-0005-0000-0000-00003A540000}"/>
    <cellStyle name="Standard 4 2 2 4 7 3 4" xfId="32014" xr:uid="{00000000-0005-0000-0000-00003B540000}"/>
    <cellStyle name="Standard 4 2 2 4 7 4" xfId="15070" xr:uid="{00000000-0005-0000-0000-00003C540000}"/>
    <cellStyle name="Standard 4 2 2 4 7 4 2" xfId="48958" xr:uid="{00000000-0005-0000-0000-00003D540000}"/>
    <cellStyle name="Standard 4 2 2 4 7 5" xfId="37662" xr:uid="{00000000-0005-0000-0000-00003E540000}"/>
    <cellStyle name="Standard 4 2 2 4 7 6" xfId="26366" xr:uid="{00000000-0005-0000-0000-00003F540000}"/>
    <cellStyle name="Standard 4 2 2 4 8" xfId="5525" xr:uid="{00000000-0005-0000-0000-000040540000}"/>
    <cellStyle name="Standard 4 2 2 4 8 2" xfId="11175" xr:uid="{00000000-0005-0000-0000-000041540000}"/>
    <cellStyle name="Standard 4 2 2 4 8 2 2" xfId="22471" xr:uid="{00000000-0005-0000-0000-000042540000}"/>
    <cellStyle name="Standard 4 2 2 4 8 2 2 2" xfId="56359" xr:uid="{00000000-0005-0000-0000-000043540000}"/>
    <cellStyle name="Standard 4 2 2 4 8 2 3" xfId="45063" xr:uid="{00000000-0005-0000-0000-000044540000}"/>
    <cellStyle name="Standard 4 2 2 4 8 2 4" xfId="33767" xr:uid="{00000000-0005-0000-0000-000045540000}"/>
    <cellStyle name="Standard 4 2 2 4 8 3" xfId="16823" xr:uid="{00000000-0005-0000-0000-000046540000}"/>
    <cellStyle name="Standard 4 2 2 4 8 3 2" xfId="50711" xr:uid="{00000000-0005-0000-0000-000047540000}"/>
    <cellStyle name="Standard 4 2 2 4 8 4" xfId="39415" xr:uid="{00000000-0005-0000-0000-000048540000}"/>
    <cellStyle name="Standard 4 2 2 4 8 5" xfId="28119" xr:uid="{00000000-0005-0000-0000-000049540000}"/>
    <cellStyle name="Standard 4 2 2 4 9" xfId="8351" xr:uid="{00000000-0005-0000-0000-00004A540000}"/>
    <cellStyle name="Standard 4 2 2 4 9 2" xfId="19647" xr:uid="{00000000-0005-0000-0000-00004B540000}"/>
    <cellStyle name="Standard 4 2 2 4 9 2 2" xfId="53535" xr:uid="{00000000-0005-0000-0000-00004C540000}"/>
    <cellStyle name="Standard 4 2 2 4 9 3" xfId="42239" xr:uid="{00000000-0005-0000-0000-00004D540000}"/>
    <cellStyle name="Standard 4 2 2 4 9 4" xfId="30943" xr:uid="{00000000-0005-0000-0000-00004E540000}"/>
    <cellStyle name="Standard 4 2 2 5" xfId="673" xr:uid="{00000000-0005-0000-0000-00004F540000}"/>
    <cellStyle name="Standard 4 2 2 5 10" xfId="14044" xr:uid="{00000000-0005-0000-0000-000050540000}"/>
    <cellStyle name="Standard 4 2 2 5 10 2" xfId="47932" xr:uid="{00000000-0005-0000-0000-000051540000}"/>
    <cellStyle name="Standard 4 2 2 5 11" xfId="36636" xr:uid="{00000000-0005-0000-0000-000052540000}"/>
    <cellStyle name="Standard 4 2 2 5 12" xfId="25340" xr:uid="{00000000-0005-0000-0000-000053540000}"/>
    <cellStyle name="Standard 4 2 2 5 2" xfId="1909" xr:uid="{00000000-0005-0000-0000-000054540000}"/>
    <cellStyle name="Standard 4 2 2 5 2 10" xfId="36769" xr:uid="{00000000-0005-0000-0000-000055540000}"/>
    <cellStyle name="Standard 4 2 2 5 2 11" xfId="25473" xr:uid="{00000000-0005-0000-0000-000056540000}"/>
    <cellStyle name="Standard 4 2 2 5 2 2" xfId="2819" xr:uid="{00000000-0005-0000-0000-000057540000}"/>
    <cellStyle name="Standard 4 2 2 5 2 2 2" xfId="3321" xr:uid="{00000000-0005-0000-0000-000058540000}"/>
    <cellStyle name="Standard 4 2 2 5 2 2 2 2" xfId="5172" xr:uid="{00000000-0005-0000-0000-000059540000}"/>
    <cellStyle name="Standard 4 2 2 5 2 2 2 2 2" xfId="7998" xr:uid="{00000000-0005-0000-0000-00005A540000}"/>
    <cellStyle name="Standard 4 2 2 5 2 2 2 2 2 2" xfId="13647" xr:uid="{00000000-0005-0000-0000-00005B540000}"/>
    <cellStyle name="Standard 4 2 2 5 2 2 2 2 2 2 2" xfId="24943" xr:uid="{00000000-0005-0000-0000-00005C540000}"/>
    <cellStyle name="Standard 4 2 2 5 2 2 2 2 2 2 2 2" xfId="58831" xr:uid="{00000000-0005-0000-0000-00005D540000}"/>
    <cellStyle name="Standard 4 2 2 5 2 2 2 2 2 2 3" xfId="47535" xr:uid="{00000000-0005-0000-0000-00005E540000}"/>
    <cellStyle name="Standard 4 2 2 5 2 2 2 2 2 2 4" xfId="36239" xr:uid="{00000000-0005-0000-0000-00005F540000}"/>
    <cellStyle name="Standard 4 2 2 5 2 2 2 2 2 3" xfId="19295" xr:uid="{00000000-0005-0000-0000-000060540000}"/>
    <cellStyle name="Standard 4 2 2 5 2 2 2 2 2 3 2" xfId="53183" xr:uid="{00000000-0005-0000-0000-000061540000}"/>
    <cellStyle name="Standard 4 2 2 5 2 2 2 2 2 4" xfId="41887" xr:uid="{00000000-0005-0000-0000-000062540000}"/>
    <cellStyle name="Standard 4 2 2 5 2 2 2 2 2 5" xfId="30591" xr:uid="{00000000-0005-0000-0000-000063540000}"/>
    <cellStyle name="Standard 4 2 2 5 2 2 2 2 3" xfId="10823" xr:uid="{00000000-0005-0000-0000-000064540000}"/>
    <cellStyle name="Standard 4 2 2 5 2 2 2 2 3 2" xfId="22119" xr:uid="{00000000-0005-0000-0000-000065540000}"/>
    <cellStyle name="Standard 4 2 2 5 2 2 2 2 3 2 2" xfId="56007" xr:uid="{00000000-0005-0000-0000-000066540000}"/>
    <cellStyle name="Standard 4 2 2 5 2 2 2 2 3 3" xfId="44711" xr:uid="{00000000-0005-0000-0000-000067540000}"/>
    <cellStyle name="Standard 4 2 2 5 2 2 2 2 3 4" xfId="33415" xr:uid="{00000000-0005-0000-0000-000068540000}"/>
    <cellStyle name="Standard 4 2 2 5 2 2 2 2 4" xfId="16471" xr:uid="{00000000-0005-0000-0000-000069540000}"/>
    <cellStyle name="Standard 4 2 2 5 2 2 2 2 4 2" xfId="50359" xr:uid="{00000000-0005-0000-0000-00006A540000}"/>
    <cellStyle name="Standard 4 2 2 5 2 2 2 2 5" xfId="39063" xr:uid="{00000000-0005-0000-0000-00006B540000}"/>
    <cellStyle name="Standard 4 2 2 5 2 2 2 2 6" xfId="27767" xr:uid="{00000000-0005-0000-0000-00006C540000}"/>
    <cellStyle name="Standard 4 2 2 5 2 2 2 3" xfId="6449" xr:uid="{00000000-0005-0000-0000-00006D540000}"/>
    <cellStyle name="Standard 4 2 2 5 2 2 2 3 2" xfId="12099" xr:uid="{00000000-0005-0000-0000-00006E540000}"/>
    <cellStyle name="Standard 4 2 2 5 2 2 2 3 2 2" xfId="23395" xr:uid="{00000000-0005-0000-0000-00006F540000}"/>
    <cellStyle name="Standard 4 2 2 5 2 2 2 3 2 2 2" xfId="57283" xr:uid="{00000000-0005-0000-0000-000070540000}"/>
    <cellStyle name="Standard 4 2 2 5 2 2 2 3 2 3" xfId="45987" xr:uid="{00000000-0005-0000-0000-000071540000}"/>
    <cellStyle name="Standard 4 2 2 5 2 2 2 3 2 4" xfId="34691" xr:uid="{00000000-0005-0000-0000-000072540000}"/>
    <cellStyle name="Standard 4 2 2 5 2 2 2 3 3" xfId="17747" xr:uid="{00000000-0005-0000-0000-000073540000}"/>
    <cellStyle name="Standard 4 2 2 5 2 2 2 3 3 2" xfId="51635" xr:uid="{00000000-0005-0000-0000-000074540000}"/>
    <cellStyle name="Standard 4 2 2 5 2 2 2 3 4" xfId="40339" xr:uid="{00000000-0005-0000-0000-000075540000}"/>
    <cellStyle name="Standard 4 2 2 5 2 2 2 3 5" xfId="29043" xr:uid="{00000000-0005-0000-0000-000076540000}"/>
    <cellStyle name="Standard 4 2 2 5 2 2 2 4" xfId="9275" xr:uid="{00000000-0005-0000-0000-000077540000}"/>
    <cellStyle name="Standard 4 2 2 5 2 2 2 4 2" xfId="20571" xr:uid="{00000000-0005-0000-0000-000078540000}"/>
    <cellStyle name="Standard 4 2 2 5 2 2 2 4 2 2" xfId="54459" xr:uid="{00000000-0005-0000-0000-000079540000}"/>
    <cellStyle name="Standard 4 2 2 5 2 2 2 4 3" xfId="43163" xr:uid="{00000000-0005-0000-0000-00007A540000}"/>
    <cellStyle name="Standard 4 2 2 5 2 2 2 4 4" xfId="31867" xr:uid="{00000000-0005-0000-0000-00007B540000}"/>
    <cellStyle name="Standard 4 2 2 5 2 2 2 5" xfId="14923" xr:uid="{00000000-0005-0000-0000-00007C540000}"/>
    <cellStyle name="Standard 4 2 2 5 2 2 2 5 2" xfId="48811" xr:uid="{00000000-0005-0000-0000-00007D540000}"/>
    <cellStyle name="Standard 4 2 2 5 2 2 2 6" xfId="37515" xr:uid="{00000000-0005-0000-0000-00007E540000}"/>
    <cellStyle name="Standard 4 2 2 5 2 2 2 7" xfId="26219" xr:uid="{00000000-0005-0000-0000-00007F540000}"/>
    <cellStyle name="Standard 4 2 2 5 2 2 3" xfId="4392" xr:uid="{00000000-0005-0000-0000-000080540000}"/>
    <cellStyle name="Standard 4 2 2 5 2 2 3 2" xfId="7264" xr:uid="{00000000-0005-0000-0000-000081540000}"/>
    <cellStyle name="Standard 4 2 2 5 2 2 3 2 2" xfId="12913" xr:uid="{00000000-0005-0000-0000-000082540000}"/>
    <cellStyle name="Standard 4 2 2 5 2 2 3 2 2 2" xfId="24209" xr:uid="{00000000-0005-0000-0000-000083540000}"/>
    <cellStyle name="Standard 4 2 2 5 2 2 3 2 2 2 2" xfId="58097" xr:uid="{00000000-0005-0000-0000-000084540000}"/>
    <cellStyle name="Standard 4 2 2 5 2 2 3 2 2 3" xfId="46801" xr:uid="{00000000-0005-0000-0000-000085540000}"/>
    <cellStyle name="Standard 4 2 2 5 2 2 3 2 2 4" xfId="35505" xr:uid="{00000000-0005-0000-0000-000086540000}"/>
    <cellStyle name="Standard 4 2 2 5 2 2 3 2 3" xfId="18561" xr:uid="{00000000-0005-0000-0000-000087540000}"/>
    <cellStyle name="Standard 4 2 2 5 2 2 3 2 3 2" xfId="52449" xr:uid="{00000000-0005-0000-0000-000088540000}"/>
    <cellStyle name="Standard 4 2 2 5 2 2 3 2 4" xfId="41153" xr:uid="{00000000-0005-0000-0000-000089540000}"/>
    <cellStyle name="Standard 4 2 2 5 2 2 3 2 5" xfId="29857" xr:uid="{00000000-0005-0000-0000-00008A540000}"/>
    <cellStyle name="Standard 4 2 2 5 2 2 3 3" xfId="10089" xr:uid="{00000000-0005-0000-0000-00008B540000}"/>
    <cellStyle name="Standard 4 2 2 5 2 2 3 3 2" xfId="21385" xr:uid="{00000000-0005-0000-0000-00008C540000}"/>
    <cellStyle name="Standard 4 2 2 5 2 2 3 3 2 2" xfId="55273" xr:uid="{00000000-0005-0000-0000-00008D540000}"/>
    <cellStyle name="Standard 4 2 2 5 2 2 3 3 3" xfId="43977" xr:uid="{00000000-0005-0000-0000-00008E540000}"/>
    <cellStyle name="Standard 4 2 2 5 2 2 3 3 4" xfId="32681" xr:uid="{00000000-0005-0000-0000-00008F540000}"/>
    <cellStyle name="Standard 4 2 2 5 2 2 3 4" xfId="15737" xr:uid="{00000000-0005-0000-0000-000090540000}"/>
    <cellStyle name="Standard 4 2 2 5 2 2 3 4 2" xfId="49625" xr:uid="{00000000-0005-0000-0000-000091540000}"/>
    <cellStyle name="Standard 4 2 2 5 2 2 3 5" xfId="38329" xr:uid="{00000000-0005-0000-0000-000092540000}"/>
    <cellStyle name="Standard 4 2 2 5 2 2 3 6" xfId="27033" xr:uid="{00000000-0005-0000-0000-000093540000}"/>
    <cellStyle name="Standard 4 2 2 5 2 2 4" xfId="5949" xr:uid="{00000000-0005-0000-0000-000094540000}"/>
    <cellStyle name="Standard 4 2 2 5 2 2 4 2" xfId="11599" xr:uid="{00000000-0005-0000-0000-000095540000}"/>
    <cellStyle name="Standard 4 2 2 5 2 2 4 2 2" xfId="22895" xr:uid="{00000000-0005-0000-0000-000096540000}"/>
    <cellStyle name="Standard 4 2 2 5 2 2 4 2 2 2" xfId="56783" xr:uid="{00000000-0005-0000-0000-000097540000}"/>
    <cellStyle name="Standard 4 2 2 5 2 2 4 2 3" xfId="45487" xr:uid="{00000000-0005-0000-0000-000098540000}"/>
    <cellStyle name="Standard 4 2 2 5 2 2 4 2 4" xfId="34191" xr:uid="{00000000-0005-0000-0000-000099540000}"/>
    <cellStyle name="Standard 4 2 2 5 2 2 4 3" xfId="17247" xr:uid="{00000000-0005-0000-0000-00009A540000}"/>
    <cellStyle name="Standard 4 2 2 5 2 2 4 3 2" xfId="51135" xr:uid="{00000000-0005-0000-0000-00009B540000}"/>
    <cellStyle name="Standard 4 2 2 5 2 2 4 4" xfId="39839" xr:uid="{00000000-0005-0000-0000-00009C540000}"/>
    <cellStyle name="Standard 4 2 2 5 2 2 4 5" xfId="28543" xr:uid="{00000000-0005-0000-0000-00009D540000}"/>
    <cellStyle name="Standard 4 2 2 5 2 2 5" xfId="8775" xr:uid="{00000000-0005-0000-0000-00009E540000}"/>
    <cellStyle name="Standard 4 2 2 5 2 2 5 2" xfId="20071" xr:uid="{00000000-0005-0000-0000-00009F540000}"/>
    <cellStyle name="Standard 4 2 2 5 2 2 5 2 2" xfId="53959" xr:uid="{00000000-0005-0000-0000-0000A0540000}"/>
    <cellStyle name="Standard 4 2 2 5 2 2 5 3" xfId="42663" xr:uid="{00000000-0005-0000-0000-0000A1540000}"/>
    <cellStyle name="Standard 4 2 2 5 2 2 5 4" xfId="31367" xr:uid="{00000000-0005-0000-0000-0000A2540000}"/>
    <cellStyle name="Standard 4 2 2 5 2 2 6" xfId="14423" xr:uid="{00000000-0005-0000-0000-0000A3540000}"/>
    <cellStyle name="Standard 4 2 2 5 2 2 6 2" xfId="48311" xr:uid="{00000000-0005-0000-0000-0000A4540000}"/>
    <cellStyle name="Standard 4 2 2 5 2 2 7" xfId="37015" xr:uid="{00000000-0005-0000-0000-0000A5540000}"/>
    <cellStyle name="Standard 4 2 2 5 2 2 8" xfId="25719" xr:uid="{00000000-0005-0000-0000-0000A6540000}"/>
    <cellStyle name="Standard 4 2 2 5 2 3" xfId="3075" xr:uid="{00000000-0005-0000-0000-0000A7540000}"/>
    <cellStyle name="Standard 4 2 2 5 2 3 2" xfId="5171" xr:uid="{00000000-0005-0000-0000-0000A8540000}"/>
    <cellStyle name="Standard 4 2 2 5 2 3 2 2" xfId="7997" xr:uid="{00000000-0005-0000-0000-0000A9540000}"/>
    <cellStyle name="Standard 4 2 2 5 2 3 2 2 2" xfId="13646" xr:uid="{00000000-0005-0000-0000-0000AA540000}"/>
    <cellStyle name="Standard 4 2 2 5 2 3 2 2 2 2" xfId="24942" xr:uid="{00000000-0005-0000-0000-0000AB540000}"/>
    <cellStyle name="Standard 4 2 2 5 2 3 2 2 2 2 2" xfId="58830" xr:uid="{00000000-0005-0000-0000-0000AC540000}"/>
    <cellStyle name="Standard 4 2 2 5 2 3 2 2 2 3" xfId="47534" xr:uid="{00000000-0005-0000-0000-0000AD540000}"/>
    <cellStyle name="Standard 4 2 2 5 2 3 2 2 2 4" xfId="36238" xr:uid="{00000000-0005-0000-0000-0000AE540000}"/>
    <cellStyle name="Standard 4 2 2 5 2 3 2 2 3" xfId="19294" xr:uid="{00000000-0005-0000-0000-0000AF540000}"/>
    <cellStyle name="Standard 4 2 2 5 2 3 2 2 3 2" xfId="53182" xr:uid="{00000000-0005-0000-0000-0000B0540000}"/>
    <cellStyle name="Standard 4 2 2 5 2 3 2 2 4" xfId="41886" xr:uid="{00000000-0005-0000-0000-0000B1540000}"/>
    <cellStyle name="Standard 4 2 2 5 2 3 2 2 5" xfId="30590" xr:uid="{00000000-0005-0000-0000-0000B2540000}"/>
    <cellStyle name="Standard 4 2 2 5 2 3 2 3" xfId="10822" xr:uid="{00000000-0005-0000-0000-0000B3540000}"/>
    <cellStyle name="Standard 4 2 2 5 2 3 2 3 2" xfId="22118" xr:uid="{00000000-0005-0000-0000-0000B4540000}"/>
    <cellStyle name="Standard 4 2 2 5 2 3 2 3 2 2" xfId="56006" xr:uid="{00000000-0005-0000-0000-0000B5540000}"/>
    <cellStyle name="Standard 4 2 2 5 2 3 2 3 3" xfId="44710" xr:uid="{00000000-0005-0000-0000-0000B6540000}"/>
    <cellStyle name="Standard 4 2 2 5 2 3 2 3 4" xfId="33414" xr:uid="{00000000-0005-0000-0000-0000B7540000}"/>
    <cellStyle name="Standard 4 2 2 5 2 3 2 4" xfId="16470" xr:uid="{00000000-0005-0000-0000-0000B8540000}"/>
    <cellStyle name="Standard 4 2 2 5 2 3 2 4 2" xfId="50358" xr:uid="{00000000-0005-0000-0000-0000B9540000}"/>
    <cellStyle name="Standard 4 2 2 5 2 3 2 5" xfId="39062" xr:uid="{00000000-0005-0000-0000-0000BA540000}"/>
    <cellStyle name="Standard 4 2 2 5 2 3 2 6" xfId="27766" xr:uid="{00000000-0005-0000-0000-0000BB540000}"/>
    <cellStyle name="Standard 4 2 2 5 2 3 3" xfId="4391" xr:uid="{00000000-0005-0000-0000-0000BC540000}"/>
    <cellStyle name="Standard 4 2 2 5 2 3 3 2" xfId="7263" xr:uid="{00000000-0005-0000-0000-0000BD540000}"/>
    <cellStyle name="Standard 4 2 2 5 2 3 3 2 2" xfId="12912" xr:uid="{00000000-0005-0000-0000-0000BE540000}"/>
    <cellStyle name="Standard 4 2 2 5 2 3 3 2 2 2" xfId="24208" xr:uid="{00000000-0005-0000-0000-0000BF540000}"/>
    <cellStyle name="Standard 4 2 2 5 2 3 3 2 2 2 2" xfId="58096" xr:uid="{00000000-0005-0000-0000-0000C0540000}"/>
    <cellStyle name="Standard 4 2 2 5 2 3 3 2 2 3" xfId="46800" xr:uid="{00000000-0005-0000-0000-0000C1540000}"/>
    <cellStyle name="Standard 4 2 2 5 2 3 3 2 2 4" xfId="35504" xr:uid="{00000000-0005-0000-0000-0000C2540000}"/>
    <cellStyle name="Standard 4 2 2 5 2 3 3 2 3" xfId="18560" xr:uid="{00000000-0005-0000-0000-0000C3540000}"/>
    <cellStyle name="Standard 4 2 2 5 2 3 3 2 3 2" xfId="52448" xr:uid="{00000000-0005-0000-0000-0000C4540000}"/>
    <cellStyle name="Standard 4 2 2 5 2 3 3 2 4" xfId="41152" xr:uid="{00000000-0005-0000-0000-0000C5540000}"/>
    <cellStyle name="Standard 4 2 2 5 2 3 3 2 5" xfId="29856" xr:uid="{00000000-0005-0000-0000-0000C6540000}"/>
    <cellStyle name="Standard 4 2 2 5 2 3 3 3" xfId="10088" xr:uid="{00000000-0005-0000-0000-0000C7540000}"/>
    <cellStyle name="Standard 4 2 2 5 2 3 3 3 2" xfId="21384" xr:uid="{00000000-0005-0000-0000-0000C8540000}"/>
    <cellStyle name="Standard 4 2 2 5 2 3 3 3 2 2" xfId="55272" xr:uid="{00000000-0005-0000-0000-0000C9540000}"/>
    <cellStyle name="Standard 4 2 2 5 2 3 3 3 3" xfId="43976" xr:uid="{00000000-0005-0000-0000-0000CA540000}"/>
    <cellStyle name="Standard 4 2 2 5 2 3 3 3 4" xfId="32680" xr:uid="{00000000-0005-0000-0000-0000CB540000}"/>
    <cellStyle name="Standard 4 2 2 5 2 3 3 4" xfId="15736" xr:uid="{00000000-0005-0000-0000-0000CC540000}"/>
    <cellStyle name="Standard 4 2 2 5 2 3 3 4 2" xfId="49624" xr:uid="{00000000-0005-0000-0000-0000CD540000}"/>
    <cellStyle name="Standard 4 2 2 5 2 3 3 5" xfId="38328" xr:uid="{00000000-0005-0000-0000-0000CE540000}"/>
    <cellStyle name="Standard 4 2 2 5 2 3 3 6" xfId="27032" xr:uid="{00000000-0005-0000-0000-0000CF540000}"/>
    <cellStyle name="Standard 4 2 2 5 2 3 4" xfId="6203" xr:uid="{00000000-0005-0000-0000-0000D0540000}"/>
    <cellStyle name="Standard 4 2 2 5 2 3 4 2" xfId="11853" xr:uid="{00000000-0005-0000-0000-0000D1540000}"/>
    <cellStyle name="Standard 4 2 2 5 2 3 4 2 2" xfId="23149" xr:uid="{00000000-0005-0000-0000-0000D2540000}"/>
    <cellStyle name="Standard 4 2 2 5 2 3 4 2 2 2" xfId="57037" xr:uid="{00000000-0005-0000-0000-0000D3540000}"/>
    <cellStyle name="Standard 4 2 2 5 2 3 4 2 3" xfId="45741" xr:uid="{00000000-0005-0000-0000-0000D4540000}"/>
    <cellStyle name="Standard 4 2 2 5 2 3 4 2 4" xfId="34445" xr:uid="{00000000-0005-0000-0000-0000D5540000}"/>
    <cellStyle name="Standard 4 2 2 5 2 3 4 3" xfId="17501" xr:uid="{00000000-0005-0000-0000-0000D6540000}"/>
    <cellStyle name="Standard 4 2 2 5 2 3 4 3 2" xfId="51389" xr:uid="{00000000-0005-0000-0000-0000D7540000}"/>
    <cellStyle name="Standard 4 2 2 5 2 3 4 4" xfId="40093" xr:uid="{00000000-0005-0000-0000-0000D8540000}"/>
    <cellStyle name="Standard 4 2 2 5 2 3 4 5" xfId="28797" xr:uid="{00000000-0005-0000-0000-0000D9540000}"/>
    <cellStyle name="Standard 4 2 2 5 2 3 5" xfId="9029" xr:uid="{00000000-0005-0000-0000-0000DA540000}"/>
    <cellStyle name="Standard 4 2 2 5 2 3 5 2" xfId="20325" xr:uid="{00000000-0005-0000-0000-0000DB540000}"/>
    <cellStyle name="Standard 4 2 2 5 2 3 5 2 2" xfId="54213" xr:uid="{00000000-0005-0000-0000-0000DC540000}"/>
    <cellStyle name="Standard 4 2 2 5 2 3 5 3" xfId="42917" xr:uid="{00000000-0005-0000-0000-0000DD540000}"/>
    <cellStyle name="Standard 4 2 2 5 2 3 5 4" xfId="31621" xr:uid="{00000000-0005-0000-0000-0000DE540000}"/>
    <cellStyle name="Standard 4 2 2 5 2 3 6" xfId="14677" xr:uid="{00000000-0005-0000-0000-0000DF540000}"/>
    <cellStyle name="Standard 4 2 2 5 2 3 6 2" xfId="48565" xr:uid="{00000000-0005-0000-0000-0000E0540000}"/>
    <cellStyle name="Standard 4 2 2 5 2 3 7" xfId="37269" xr:uid="{00000000-0005-0000-0000-0000E1540000}"/>
    <cellStyle name="Standard 4 2 2 5 2 3 8" xfId="25973" xr:uid="{00000000-0005-0000-0000-0000E2540000}"/>
    <cellStyle name="Standard 4 2 2 5 2 4" xfId="3933" xr:uid="{00000000-0005-0000-0000-0000E3540000}"/>
    <cellStyle name="Standard 4 2 2 5 2 4 2" xfId="7044" xr:uid="{00000000-0005-0000-0000-0000E4540000}"/>
    <cellStyle name="Standard 4 2 2 5 2 4 2 2" xfId="12693" xr:uid="{00000000-0005-0000-0000-0000E5540000}"/>
    <cellStyle name="Standard 4 2 2 5 2 4 2 2 2" xfId="23989" xr:uid="{00000000-0005-0000-0000-0000E6540000}"/>
    <cellStyle name="Standard 4 2 2 5 2 4 2 2 2 2" xfId="57877" xr:uid="{00000000-0005-0000-0000-0000E7540000}"/>
    <cellStyle name="Standard 4 2 2 5 2 4 2 2 3" xfId="46581" xr:uid="{00000000-0005-0000-0000-0000E8540000}"/>
    <cellStyle name="Standard 4 2 2 5 2 4 2 2 4" xfId="35285" xr:uid="{00000000-0005-0000-0000-0000E9540000}"/>
    <cellStyle name="Standard 4 2 2 5 2 4 2 3" xfId="18341" xr:uid="{00000000-0005-0000-0000-0000EA540000}"/>
    <cellStyle name="Standard 4 2 2 5 2 4 2 3 2" xfId="52229" xr:uid="{00000000-0005-0000-0000-0000EB540000}"/>
    <cellStyle name="Standard 4 2 2 5 2 4 2 4" xfId="40933" xr:uid="{00000000-0005-0000-0000-0000EC540000}"/>
    <cellStyle name="Standard 4 2 2 5 2 4 2 5" xfId="29637" xr:uid="{00000000-0005-0000-0000-0000ED540000}"/>
    <cellStyle name="Standard 4 2 2 5 2 4 3" xfId="9869" xr:uid="{00000000-0005-0000-0000-0000EE540000}"/>
    <cellStyle name="Standard 4 2 2 5 2 4 3 2" xfId="21165" xr:uid="{00000000-0005-0000-0000-0000EF540000}"/>
    <cellStyle name="Standard 4 2 2 5 2 4 3 2 2" xfId="55053" xr:uid="{00000000-0005-0000-0000-0000F0540000}"/>
    <cellStyle name="Standard 4 2 2 5 2 4 3 3" xfId="43757" xr:uid="{00000000-0005-0000-0000-0000F1540000}"/>
    <cellStyle name="Standard 4 2 2 5 2 4 3 4" xfId="32461" xr:uid="{00000000-0005-0000-0000-0000F2540000}"/>
    <cellStyle name="Standard 4 2 2 5 2 4 4" xfId="15517" xr:uid="{00000000-0005-0000-0000-0000F3540000}"/>
    <cellStyle name="Standard 4 2 2 5 2 4 4 2" xfId="49405" xr:uid="{00000000-0005-0000-0000-0000F4540000}"/>
    <cellStyle name="Standard 4 2 2 5 2 4 5" xfId="38109" xr:uid="{00000000-0005-0000-0000-0000F5540000}"/>
    <cellStyle name="Standard 4 2 2 5 2 4 6" xfId="26813" xr:uid="{00000000-0005-0000-0000-0000F6540000}"/>
    <cellStyle name="Standard 4 2 2 5 2 5" xfId="4991" xr:uid="{00000000-0005-0000-0000-0000F7540000}"/>
    <cellStyle name="Standard 4 2 2 5 2 5 2" xfId="7817" xr:uid="{00000000-0005-0000-0000-0000F8540000}"/>
    <cellStyle name="Standard 4 2 2 5 2 5 2 2" xfId="13466" xr:uid="{00000000-0005-0000-0000-0000F9540000}"/>
    <cellStyle name="Standard 4 2 2 5 2 5 2 2 2" xfId="24762" xr:uid="{00000000-0005-0000-0000-0000FA540000}"/>
    <cellStyle name="Standard 4 2 2 5 2 5 2 2 2 2" xfId="58650" xr:uid="{00000000-0005-0000-0000-0000FB540000}"/>
    <cellStyle name="Standard 4 2 2 5 2 5 2 2 3" xfId="47354" xr:uid="{00000000-0005-0000-0000-0000FC540000}"/>
    <cellStyle name="Standard 4 2 2 5 2 5 2 2 4" xfId="36058" xr:uid="{00000000-0005-0000-0000-0000FD540000}"/>
    <cellStyle name="Standard 4 2 2 5 2 5 2 3" xfId="19114" xr:uid="{00000000-0005-0000-0000-0000FE540000}"/>
    <cellStyle name="Standard 4 2 2 5 2 5 2 3 2" xfId="53002" xr:uid="{00000000-0005-0000-0000-0000FF540000}"/>
    <cellStyle name="Standard 4 2 2 5 2 5 2 4" xfId="41706" xr:uid="{00000000-0005-0000-0000-000000550000}"/>
    <cellStyle name="Standard 4 2 2 5 2 5 2 5" xfId="30410" xr:uid="{00000000-0005-0000-0000-000001550000}"/>
    <cellStyle name="Standard 4 2 2 5 2 5 3" xfId="10642" xr:uid="{00000000-0005-0000-0000-000002550000}"/>
    <cellStyle name="Standard 4 2 2 5 2 5 3 2" xfId="21938" xr:uid="{00000000-0005-0000-0000-000003550000}"/>
    <cellStyle name="Standard 4 2 2 5 2 5 3 2 2" xfId="55826" xr:uid="{00000000-0005-0000-0000-000004550000}"/>
    <cellStyle name="Standard 4 2 2 5 2 5 3 3" xfId="44530" xr:uid="{00000000-0005-0000-0000-000005550000}"/>
    <cellStyle name="Standard 4 2 2 5 2 5 3 4" xfId="33234" xr:uid="{00000000-0005-0000-0000-000006550000}"/>
    <cellStyle name="Standard 4 2 2 5 2 5 4" xfId="16290" xr:uid="{00000000-0005-0000-0000-000007550000}"/>
    <cellStyle name="Standard 4 2 2 5 2 5 4 2" xfId="50178" xr:uid="{00000000-0005-0000-0000-000008550000}"/>
    <cellStyle name="Standard 4 2 2 5 2 5 5" xfId="38882" xr:uid="{00000000-0005-0000-0000-000009550000}"/>
    <cellStyle name="Standard 4 2 2 5 2 5 6" xfId="27586" xr:uid="{00000000-0005-0000-0000-00000A550000}"/>
    <cellStyle name="Standard 4 2 2 5 2 6" xfId="3641" xr:uid="{00000000-0005-0000-0000-00000B550000}"/>
    <cellStyle name="Standard 4 2 2 5 2 6 2" xfId="6754" xr:uid="{00000000-0005-0000-0000-00000C550000}"/>
    <cellStyle name="Standard 4 2 2 5 2 6 2 2" xfId="12403" xr:uid="{00000000-0005-0000-0000-00000D550000}"/>
    <cellStyle name="Standard 4 2 2 5 2 6 2 2 2" xfId="23699" xr:uid="{00000000-0005-0000-0000-00000E550000}"/>
    <cellStyle name="Standard 4 2 2 5 2 6 2 2 2 2" xfId="57587" xr:uid="{00000000-0005-0000-0000-00000F550000}"/>
    <cellStyle name="Standard 4 2 2 5 2 6 2 2 3" xfId="46291" xr:uid="{00000000-0005-0000-0000-000010550000}"/>
    <cellStyle name="Standard 4 2 2 5 2 6 2 2 4" xfId="34995" xr:uid="{00000000-0005-0000-0000-000011550000}"/>
    <cellStyle name="Standard 4 2 2 5 2 6 2 3" xfId="18051" xr:uid="{00000000-0005-0000-0000-000012550000}"/>
    <cellStyle name="Standard 4 2 2 5 2 6 2 3 2" xfId="51939" xr:uid="{00000000-0005-0000-0000-000013550000}"/>
    <cellStyle name="Standard 4 2 2 5 2 6 2 4" xfId="40643" xr:uid="{00000000-0005-0000-0000-000014550000}"/>
    <cellStyle name="Standard 4 2 2 5 2 6 2 5" xfId="29347" xr:uid="{00000000-0005-0000-0000-000015550000}"/>
    <cellStyle name="Standard 4 2 2 5 2 6 3" xfId="9579" xr:uid="{00000000-0005-0000-0000-000016550000}"/>
    <cellStyle name="Standard 4 2 2 5 2 6 3 2" xfId="20875" xr:uid="{00000000-0005-0000-0000-000017550000}"/>
    <cellStyle name="Standard 4 2 2 5 2 6 3 2 2" xfId="54763" xr:uid="{00000000-0005-0000-0000-000018550000}"/>
    <cellStyle name="Standard 4 2 2 5 2 6 3 3" xfId="43467" xr:uid="{00000000-0005-0000-0000-000019550000}"/>
    <cellStyle name="Standard 4 2 2 5 2 6 3 4" xfId="32171" xr:uid="{00000000-0005-0000-0000-00001A550000}"/>
    <cellStyle name="Standard 4 2 2 5 2 6 4" xfId="15227" xr:uid="{00000000-0005-0000-0000-00001B550000}"/>
    <cellStyle name="Standard 4 2 2 5 2 6 4 2" xfId="49115" xr:uid="{00000000-0005-0000-0000-00001C550000}"/>
    <cellStyle name="Standard 4 2 2 5 2 6 5" xfId="37819" xr:uid="{00000000-0005-0000-0000-00001D550000}"/>
    <cellStyle name="Standard 4 2 2 5 2 6 6" xfId="26523" xr:uid="{00000000-0005-0000-0000-00001E550000}"/>
    <cellStyle name="Standard 4 2 2 5 2 7" xfId="5703" xr:uid="{00000000-0005-0000-0000-00001F550000}"/>
    <cellStyle name="Standard 4 2 2 5 2 7 2" xfId="11353" xr:uid="{00000000-0005-0000-0000-000020550000}"/>
    <cellStyle name="Standard 4 2 2 5 2 7 2 2" xfId="22649" xr:uid="{00000000-0005-0000-0000-000021550000}"/>
    <cellStyle name="Standard 4 2 2 5 2 7 2 2 2" xfId="56537" xr:uid="{00000000-0005-0000-0000-000022550000}"/>
    <cellStyle name="Standard 4 2 2 5 2 7 2 3" xfId="45241" xr:uid="{00000000-0005-0000-0000-000023550000}"/>
    <cellStyle name="Standard 4 2 2 5 2 7 2 4" xfId="33945" xr:uid="{00000000-0005-0000-0000-000024550000}"/>
    <cellStyle name="Standard 4 2 2 5 2 7 3" xfId="17001" xr:uid="{00000000-0005-0000-0000-000025550000}"/>
    <cellStyle name="Standard 4 2 2 5 2 7 3 2" xfId="50889" xr:uid="{00000000-0005-0000-0000-000026550000}"/>
    <cellStyle name="Standard 4 2 2 5 2 7 4" xfId="39593" xr:uid="{00000000-0005-0000-0000-000027550000}"/>
    <cellStyle name="Standard 4 2 2 5 2 7 5" xfId="28297" xr:uid="{00000000-0005-0000-0000-000028550000}"/>
    <cellStyle name="Standard 4 2 2 5 2 8" xfId="8529" xr:uid="{00000000-0005-0000-0000-000029550000}"/>
    <cellStyle name="Standard 4 2 2 5 2 8 2" xfId="19825" xr:uid="{00000000-0005-0000-0000-00002A550000}"/>
    <cellStyle name="Standard 4 2 2 5 2 8 2 2" xfId="53713" xr:uid="{00000000-0005-0000-0000-00002B550000}"/>
    <cellStyle name="Standard 4 2 2 5 2 8 3" xfId="42417" xr:uid="{00000000-0005-0000-0000-00002C550000}"/>
    <cellStyle name="Standard 4 2 2 5 2 8 4" xfId="31121" xr:uid="{00000000-0005-0000-0000-00002D550000}"/>
    <cellStyle name="Standard 4 2 2 5 2 9" xfId="14177" xr:uid="{00000000-0005-0000-0000-00002E550000}"/>
    <cellStyle name="Standard 4 2 2 5 2 9 2" xfId="48065" xr:uid="{00000000-0005-0000-0000-00002F550000}"/>
    <cellStyle name="Standard 4 2 2 5 3" xfId="2687" xr:uid="{00000000-0005-0000-0000-000030550000}"/>
    <cellStyle name="Standard 4 2 2 5 3 2" xfId="3189" xr:uid="{00000000-0005-0000-0000-000031550000}"/>
    <cellStyle name="Standard 4 2 2 5 3 2 2" xfId="5173" xr:uid="{00000000-0005-0000-0000-000032550000}"/>
    <cellStyle name="Standard 4 2 2 5 3 2 2 2" xfId="7999" xr:uid="{00000000-0005-0000-0000-000033550000}"/>
    <cellStyle name="Standard 4 2 2 5 3 2 2 2 2" xfId="13648" xr:uid="{00000000-0005-0000-0000-000034550000}"/>
    <cellStyle name="Standard 4 2 2 5 3 2 2 2 2 2" xfId="24944" xr:uid="{00000000-0005-0000-0000-000035550000}"/>
    <cellStyle name="Standard 4 2 2 5 3 2 2 2 2 2 2" xfId="58832" xr:uid="{00000000-0005-0000-0000-000036550000}"/>
    <cellStyle name="Standard 4 2 2 5 3 2 2 2 2 3" xfId="47536" xr:uid="{00000000-0005-0000-0000-000037550000}"/>
    <cellStyle name="Standard 4 2 2 5 3 2 2 2 2 4" xfId="36240" xr:uid="{00000000-0005-0000-0000-000038550000}"/>
    <cellStyle name="Standard 4 2 2 5 3 2 2 2 3" xfId="19296" xr:uid="{00000000-0005-0000-0000-000039550000}"/>
    <cellStyle name="Standard 4 2 2 5 3 2 2 2 3 2" xfId="53184" xr:uid="{00000000-0005-0000-0000-00003A550000}"/>
    <cellStyle name="Standard 4 2 2 5 3 2 2 2 4" xfId="41888" xr:uid="{00000000-0005-0000-0000-00003B550000}"/>
    <cellStyle name="Standard 4 2 2 5 3 2 2 2 5" xfId="30592" xr:uid="{00000000-0005-0000-0000-00003C550000}"/>
    <cellStyle name="Standard 4 2 2 5 3 2 2 3" xfId="10824" xr:uid="{00000000-0005-0000-0000-00003D550000}"/>
    <cellStyle name="Standard 4 2 2 5 3 2 2 3 2" xfId="22120" xr:uid="{00000000-0005-0000-0000-00003E550000}"/>
    <cellStyle name="Standard 4 2 2 5 3 2 2 3 2 2" xfId="56008" xr:uid="{00000000-0005-0000-0000-00003F550000}"/>
    <cellStyle name="Standard 4 2 2 5 3 2 2 3 3" xfId="44712" xr:uid="{00000000-0005-0000-0000-000040550000}"/>
    <cellStyle name="Standard 4 2 2 5 3 2 2 3 4" xfId="33416" xr:uid="{00000000-0005-0000-0000-000041550000}"/>
    <cellStyle name="Standard 4 2 2 5 3 2 2 4" xfId="16472" xr:uid="{00000000-0005-0000-0000-000042550000}"/>
    <cellStyle name="Standard 4 2 2 5 3 2 2 4 2" xfId="50360" xr:uid="{00000000-0005-0000-0000-000043550000}"/>
    <cellStyle name="Standard 4 2 2 5 3 2 2 5" xfId="39064" xr:uid="{00000000-0005-0000-0000-000044550000}"/>
    <cellStyle name="Standard 4 2 2 5 3 2 2 6" xfId="27768" xr:uid="{00000000-0005-0000-0000-000045550000}"/>
    <cellStyle name="Standard 4 2 2 5 3 2 3" xfId="6317" xr:uid="{00000000-0005-0000-0000-000046550000}"/>
    <cellStyle name="Standard 4 2 2 5 3 2 3 2" xfId="11967" xr:uid="{00000000-0005-0000-0000-000047550000}"/>
    <cellStyle name="Standard 4 2 2 5 3 2 3 2 2" xfId="23263" xr:uid="{00000000-0005-0000-0000-000048550000}"/>
    <cellStyle name="Standard 4 2 2 5 3 2 3 2 2 2" xfId="57151" xr:uid="{00000000-0005-0000-0000-000049550000}"/>
    <cellStyle name="Standard 4 2 2 5 3 2 3 2 3" xfId="45855" xr:uid="{00000000-0005-0000-0000-00004A550000}"/>
    <cellStyle name="Standard 4 2 2 5 3 2 3 2 4" xfId="34559" xr:uid="{00000000-0005-0000-0000-00004B550000}"/>
    <cellStyle name="Standard 4 2 2 5 3 2 3 3" xfId="17615" xr:uid="{00000000-0005-0000-0000-00004C550000}"/>
    <cellStyle name="Standard 4 2 2 5 3 2 3 3 2" xfId="51503" xr:uid="{00000000-0005-0000-0000-00004D550000}"/>
    <cellStyle name="Standard 4 2 2 5 3 2 3 4" xfId="40207" xr:uid="{00000000-0005-0000-0000-00004E550000}"/>
    <cellStyle name="Standard 4 2 2 5 3 2 3 5" xfId="28911" xr:uid="{00000000-0005-0000-0000-00004F550000}"/>
    <cellStyle name="Standard 4 2 2 5 3 2 4" xfId="9143" xr:uid="{00000000-0005-0000-0000-000050550000}"/>
    <cellStyle name="Standard 4 2 2 5 3 2 4 2" xfId="20439" xr:uid="{00000000-0005-0000-0000-000051550000}"/>
    <cellStyle name="Standard 4 2 2 5 3 2 4 2 2" xfId="54327" xr:uid="{00000000-0005-0000-0000-000052550000}"/>
    <cellStyle name="Standard 4 2 2 5 3 2 4 3" xfId="43031" xr:uid="{00000000-0005-0000-0000-000053550000}"/>
    <cellStyle name="Standard 4 2 2 5 3 2 4 4" xfId="31735" xr:uid="{00000000-0005-0000-0000-000054550000}"/>
    <cellStyle name="Standard 4 2 2 5 3 2 5" xfId="14791" xr:uid="{00000000-0005-0000-0000-000055550000}"/>
    <cellStyle name="Standard 4 2 2 5 3 2 5 2" xfId="48679" xr:uid="{00000000-0005-0000-0000-000056550000}"/>
    <cellStyle name="Standard 4 2 2 5 3 2 6" xfId="37383" xr:uid="{00000000-0005-0000-0000-000057550000}"/>
    <cellStyle name="Standard 4 2 2 5 3 2 7" xfId="26087" xr:uid="{00000000-0005-0000-0000-000058550000}"/>
    <cellStyle name="Standard 4 2 2 5 3 3" xfId="4393" xr:uid="{00000000-0005-0000-0000-000059550000}"/>
    <cellStyle name="Standard 4 2 2 5 3 3 2" xfId="7265" xr:uid="{00000000-0005-0000-0000-00005A550000}"/>
    <cellStyle name="Standard 4 2 2 5 3 3 2 2" xfId="12914" xr:uid="{00000000-0005-0000-0000-00005B550000}"/>
    <cellStyle name="Standard 4 2 2 5 3 3 2 2 2" xfId="24210" xr:uid="{00000000-0005-0000-0000-00005C550000}"/>
    <cellStyle name="Standard 4 2 2 5 3 3 2 2 2 2" xfId="58098" xr:uid="{00000000-0005-0000-0000-00005D550000}"/>
    <cellStyle name="Standard 4 2 2 5 3 3 2 2 3" xfId="46802" xr:uid="{00000000-0005-0000-0000-00005E550000}"/>
    <cellStyle name="Standard 4 2 2 5 3 3 2 2 4" xfId="35506" xr:uid="{00000000-0005-0000-0000-00005F550000}"/>
    <cellStyle name="Standard 4 2 2 5 3 3 2 3" xfId="18562" xr:uid="{00000000-0005-0000-0000-000060550000}"/>
    <cellStyle name="Standard 4 2 2 5 3 3 2 3 2" xfId="52450" xr:uid="{00000000-0005-0000-0000-000061550000}"/>
    <cellStyle name="Standard 4 2 2 5 3 3 2 4" xfId="41154" xr:uid="{00000000-0005-0000-0000-000062550000}"/>
    <cellStyle name="Standard 4 2 2 5 3 3 2 5" xfId="29858" xr:uid="{00000000-0005-0000-0000-000063550000}"/>
    <cellStyle name="Standard 4 2 2 5 3 3 3" xfId="10090" xr:uid="{00000000-0005-0000-0000-000064550000}"/>
    <cellStyle name="Standard 4 2 2 5 3 3 3 2" xfId="21386" xr:uid="{00000000-0005-0000-0000-000065550000}"/>
    <cellStyle name="Standard 4 2 2 5 3 3 3 2 2" xfId="55274" xr:uid="{00000000-0005-0000-0000-000066550000}"/>
    <cellStyle name="Standard 4 2 2 5 3 3 3 3" xfId="43978" xr:uid="{00000000-0005-0000-0000-000067550000}"/>
    <cellStyle name="Standard 4 2 2 5 3 3 3 4" xfId="32682" xr:uid="{00000000-0005-0000-0000-000068550000}"/>
    <cellStyle name="Standard 4 2 2 5 3 3 4" xfId="15738" xr:uid="{00000000-0005-0000-0000-000069550000}"/>
    <cellStyle name="Standard 4 2 2 5 3 3 4 2" xfId="49626" xr:uid="{00000000-0005-0000-0000-00006A550000}"/>
    <cellStyle name="Standard 4 2 2 5 3 3 5" xfId="38330" xr:uid="{00000000-0005-0000-0000-00006B550000}"/>
    <cellStyle name="Standard 4 2 2 5 3 3 6" xfId="27034" xr:uid="{00000000-0005-0000-0000-00006C550000}"/>
    <cellStyle name="Standard 4 2 2 5 3 4" xfId="5817" xr:uid="{00000000-0005-0000-0000-00006D550000}"/>
    <cellStyle name="Standard 4 2 2 5 3 4 2" xfId="11467" xr:uid="{00000000-0005-0000-0000-00006E550000}"/>
    <cellStyle name="Standard 4 2 2 5 3 4 2 2" xfId="22763" xr:uid="{00000000-0005-0000-0000-00006F550000}"/>
    <cellStyle name="Standard 4 2 2 5 3 4 2 2 2" xfId="56651" xr:uid="{00000000-0005-0000-0000-000070550000}"/>
    <cellStyle name="Standard 4 2 2 5 3 4 2 3" xfId="45355" xr:uid="{00000000-0005-0000-0000-000071550000}"/>
    <cellStyle name="Standard 4 2 2 5 3 4 2 4" xfId="34059" xr:uid="{00000000-0005-0000-0000-000072550000}"/>
    <cellStyle name="Standard 4 2 2 5 3 4 3" xfId="17115" xr:uid="{00000000-0005-0000-0000-000073550000}"/>
    <cellStyle name="Standard 4 2 2 5 3 4 3 2" xfId="51003" xr:uid="{00000000-0005-0000-0000-000074550000}"/>
    <cellStyle name="Standard 4 2 2 5 3 4 4" xfId="39707" xr:uid="{00000000-0005-0000-0000-000075550000}"/>
    <cellStyle name="Standard 4 2 2 5 3 4 5" xfId="28411" xr:uid="{00000000-0005-0000-0000-000076550000}"/>
    <cellStyle name="Standard 4 2 2 5 3 5" xfId="8643" xr:uid="{00000000-0005-0000-0000-000077550000}"/>
    <cellStyle name="Standard 4 2 2 5 3 5 2" xfId="19939" xr:uid="{00000000-0005-0000-0000-000078550000}"/>
    <cellStyle name="Standard 4 2 2 5 3 5 2 2" xfId="53827" xr:uid="{00000000-0005-0000-0000-000079550000}"/>
    <cellStyle name="Standard 4 2 2 5 3 5 3" xfId="42531" xr:uid="{00000000-0005-0000-0000-00007A550000}"/>
    <cellStyle name="Standard 4 2 2 5 3 5 4" xfId="31235" xr:uid="{00000000-0005-0000-0000-00007B550000}"/>
    <cellStyle name="Standard 4 2 2 5 3 6" xfId="14291" xr:uid="{00000000-0005-0000-0000-00007C550000}"/>
    <cellStyle name="Standard 4 2 2 5 3 6 2" xfId="48179" xr:uid="{00000000-0005-0000-0000-00007D550000}"/>
    <cellStyle name="Standard 4 2 2 5 3 7" xfId="36883" xr:uid="{00000000-0005-0000-0000-00007E550000}"/>
    <cellStyle name="Standard 4 2 2 5 3 8" xfId="25587" xr:uid="{00000000-0005-0000-0000-00007F550000}"/>
    <cellStyle name="Standard 4 2 2 5 4" xfId="2942" xr:uid="{00000000-0005-0000-0000-000080550000}"/>
    <cellStyle name="Standard 4 2 2 5 4 2" xfId="5170" xr:uid="{00000000-0005-0000-0000-000081550000}"/>
    <cellStyle name="Standard 4 2 2 5 4 2 2" xfId="7996" xr:uid="{00000000-0005-0000-0000-000082550000}"/>
    <cellStyle name="Standard 4 2 2 5 4 2 2 2" xfId="13645" xr:uid="{00000000-0005-0000-0000-000083550000}"/>
    <cellStyle name="Standard 4 2 2 5 4 2 2 2 2" xfId="24941" xr:uid="{00000000-0005-0000-0000-000084550000}"/>
    <cellStyle name="Standard 4 2 2 5 4 2 2 2 2 2" xfId="58829" xr:uid="{00000000-0005-0000-0000-000085550000}"/>
    <cellStyle name="Standard 4 2 2 5 4 2 2 2 3" xfId="47533" xr:uid="{00000000-0005-0000-0000-000086550000}"/>
    <cellStyle name="Standard 4 2 2 5 4 2 2 2 4" xfId="36237" xr:uid="{00000000-0005-0000-0000-000087550000}"/>
    <cellStyle name="Standard 4 2 2 5 4 2 2 3" xfId="19293" xr:uid="{00000000-0005-0000-0000-000088550000}"/>
    <cellStyle name="Standard 4 2 2 5 4 2 2 3 2" xfId="53181" xr:uid="{00000000-0005-0000-0000-000089550000}"/>
    <cellStyle name="Standard 4 2 2 5 4 2 2 4" xfId="41885" xr:uid="{00000000-0005-0000-0000-00008A550000}"/>
    <cellStyle name="Standard 4 2 2 5 4 2 2 5" xfId="30589" xr:uid="{00000000-0005-0000-0000-00008B550000}"/>
    <cellStyle name="Standard 4 2 2 5 4 2 3" xfId="10821" xr:uid="{00000000-0005-0000-0000-00008C550000}"/>
    <cellStyle name="Standard 4 2 2 5 4 2 3 2" xfId="22117" xr:uid="{00000000-0005-0000-0000-00008D550000}"/>
    <cellStyle name="Standard 4 2 2 5 4 2 3 2 2" xfId="56005" xr:uid="{00000000-0005-0000-0000-00008E550000}"/>
    <cellStyle name="Standard 4 2 2 5 4 2 3 3" xfId="44709" xr:uid="{00000000-0005-0000-0000-00008F550000}"/>
    <cellStyle name="Standard 4 2 2 5 4 2 3 4" xfId="33413" xr:uid="{00000000-0005-0000-0000-000090550000}"/>
    <cellStyle name="Standard 4 2 2 5 4 2 4" xfId="16469" xr:uid="{00000000-0005-0000-0000-000091550000}"/>
    <cellStyle name="Standard 4 2 2 5 4 2 4 2" xfId="50357" xr:uid="{00000000-0005-0000-0000-000092550000}"/>
    <cellStyle name="Standard 4 2 2 5 4 2 5" xfId="39061" xr:uid="{00000000-0005-0000-0000-000093550000}"/>
    <cellStyle name="Standard 4 2 2 5 4 2 6" xfId="27765" xr:uid="{00000000-0005-0000-0000-000094550000}"/>
    <cellStyle name="Standard 4 2 2 5 4 3" xfId="4390" xr:uid="{00000000-0005-0000-0000-000095550000}"/>
    <cellStyle name="Standard 4 2 2 5 4 3 2" xfId="7262" xr:uid="{00000000-0005-0000-0000-000096550000}"/>
    <cellStyle name="Standard 4 2 2 5 4 3 2 2" xfId="12911" xr:uid="{00000000-0005-0000-0000-000097550000}"/>
    <cellStyle name="Standard 4 2 2 5 4 3 2 2 2" xfId="24207" xr:uid="{00000000-0005-0000-0000-000098550000}"/>
    <cellStyle name="Standard 4 2 2 5 4 3 2 2 2 2" xfId="58095" xr:uid="{00000000-0005-0000-0000-000099550000}"/>
    <cellStyle name="Standard 4 2 2 5 4 3 2 2 3" xfId="46799" xr:uid="{00000000-0005-0000-0000-00009A550000}"/>
    <cellStyle name="Standard 4 2 2 5 4 3 2 2 4" xfId="35503" xr:uid="{00000000-0005-0000-0000-00009B550000}"/>
    <cellStyle name="Standard 4 2 2 5 4 3 2 3" xfId="18559" xr:uid="{00000000-0005-0000-0000-00009C550000}"/>
    <cellStyle name="Standard 4 2 2 5 4 3 2 3 2" xfId="52447" xr:uid="{00000000-0005-0000-0000-00009D550000}"/>
    <cellStyle name="Standard 4 2 2 5 4 3 2 4" xfId="41151" xr:uid="{00000000-0005-0000-0000-00009E550000}"/>
    <cellStyle name="Standard 4 2 2 5 4 3 2 5" xfId="29855" xr:uid="{00000000-0005-0000-0000-00009F550000}"/>
    <cellStyle name="Standard 4 2 2 5 4 3 3" xfId="10087" xr:uid="{00000000-0005-0000-0000-0000A0550000}"/>
    <cellStyle name="Standard 4 2 2 5 4 3 3 2" xfId="21383" xr:uid="{00000000-0005-0000-0000-0000A1550000}"/>
    <cellStyle name="Standard 4 2 2 5 4 3 3 2 2" xfId="55271" xr:uid="{00000000-0005-0000-0000-0000A2550000}"/>
    <cellStyle name="Standard 4 2 2 5 4 3 3 3" xfId="43975" xr:uid="{00000000-0005-0000-0000-0000A3550000}"/>
    <cellStyle name="Standard 4 2 2 5 4 3 3 4" xfId="32679" xr:uid="{00000000-0005-0000-0000-0000A4550000}"/>
    <cellStyle name="Standard 4 2 2 5 4 3 4" xfId="15735" xr:uid="{00000000-0005-0000-0000-0000A5550000}"/>
    <cellStyle name="Standard 4 2 2 5 4 3 4 2" xfId="49623" xr:uid="{00000000-0005-0000-0000-0000A6550000}"/>
    <cellStyle name="Standard 4 2 2 5 4 3 5" xfId="38327" xr:uid="{00000000-0005-0000-0000-0000A7550000}"/>
    <cellStyle name="Standard 4 2 2 5 4 3 6" xfId="27031" xr:uid="{00000000-0005-0000-0000-0000A8550000}"/>
    <cellStyle name="Standard 4 2 2 5 4 4" xfId="6070" xr:uid="{00000000-0005-0000-0000-0000A9550000}"/>
    <cellStyle name="Standard 4 2 2 5 4 4 2" xfId="11720" xr:uid="{00000000-0005-0000-0000-0000AA550000}"/>
    <cellStyle name="Standard 4 2 2 5 4 4 2 2" xfId="23016" xr:uid="{00000000-0005-0000-0000-0000AB550000}"/>
    <cellStyle name="Standard 4 2 2 5 4 4 2 2 2" xfId="56904" xr:uid="{00000000-0005-0000-0000-0000AC550000}"/>
    <cellStyle name="Standard 4 2 2 5 4 4 2 3" xfId="45608" xr:uid="{00000000-0005-0000-0000-0000AD550000}"/>
    <cellStyle name="Standard 4 2 2 5 4 4 2 4" xfId="34312" xr:uid="{00000000-0005-0000-0000-0000AE550000}"/>
    <cellStyle name="Standard 4 2 2 5 4 4 3" xfId="17368" xr:uid="{00000000-0005-0000-0000-0000AF550000}"/>
    <cellStyle name="Standard 4 2 2 5 4 4 3 2" xfId="51256" xr:uid="{00000000-0005-0000-0000-0000B0550000}"/>
    <cellStyle name="Standard 4 2 2 5 4 4 4" xfId="39960" xr:uid="{00000000-0005-0000-0000-0000B1550000}"/>
    <cellStyle name="Standard 4 2 2 5 4 4 5" xfId="28664" xr:uid="{00000000-0005-0000-0000-0000B2550000}"/>
    <cellStyle name="Standard 4 2 2 5 4 5" xfId="8896" xr:uid="{00000000-0005-0000-0000-0000B3550000}"/>
    <cellStyle name="Standard 4 2 2 5 4 5 2" xfId="20192" xr:uid="{00000000-0005-0000-0000-0000B4550000}"/>
    <cellStyle name="Standard 4 2 2 5 4 5 2 2" xfId="54080" xr:uid="{00000000-0005-0000-0000-0000B5550000}"/>
    <cellStyle name="Standard 4 2 2 5 4 5 3" xfId="42784" xr:uid="{00000000-0005-0000-0000-0000B6550000}"/>
    <cellStyle name="Standard 4 2 2 5 4 5 4" xfId="31488" xr:uid="{00000000-0005-0000-0000-0000B7550000}"/>
    <cellStyle name="Standard 4 2 2 5 4 6" xfId="14544" xr:uid="{00000000-0005-0000-0000-0000B8550000}"/>
    <cellStyle name="Standard 4 2 2 5 4 6 2" xfId="48432" xr:uid="{00000000-0005-0000-0000-0000B9550000}"/>
    <cellStyle name="Standard 4 2 2 5 4 7" xfId="37136" xr:uid="{00000000-0005-0000-0000-0000BA550000}"/>
    <cellStyle name="Standard 4 2 2 5 4 8" xfId="25840" xr:uid="{00000000-0005-0000-0000-0000BB550000}"/>
    <cellStyle name="Standard 4 2 2 5 5" xfId="3823" xr:uid="{00000000-0005-0000-0000-0000BC550000}"/>
    <cellStyle name="Standard 4 2 2 5 5 2" xfId="6934" xr:uid="{00000000-0005-0000-0000-0000BD550000}"/>
    <cellStyle name="Standard 4 2 2 5 5 2 2" xfId="12583" xr:uid="{00000000-0005-0000-0000-0000BE550000}"/>
    <cellStyle name="Standard 4 2 2 5 5 2 2 2" xfId="23879" xr:uid="{00000000-0005-0000-0000-0000BF550000}"/>
    <cellStyle name="Standard 4 2 2 5 5 2 2 2 2" xfId="57767" xr:uid="{00000000-0005-0000-0000-0000C0550000}"/>
    <cellStyle name="Standard 4 2 2 5 5 2 2 3" xfId="46471" xr:uid="{00000000-0005-0000-0000-0000C1550000}"/>
    <cellStyle name="Standard 4 2 2 5 5 2 2 4" xfId="35175" xr:uid="{00000000-0005-0000-0000-0000C2550000}"/>
    <cellStyle name="Standard 4 2 2 5 5 2 3" xfId="18231" xr:uid="{00000000-0005-0000-0000-0000C3550000}"/>
    <cellStyle name="Standard 4 2 2 5 5 2 3 2" xfId="52119" xr:uid="{00000000-0005-0000-0000-0000C4550000}"/>
    <cellStyle name="Standard 4 2 2 5 5 2 4" xfId="40823" xr:uid="{00000000-0005-0000-0000-0000C5550000}"/>
    <cellStyle name="Standard 4 2 2 5 5 2 5" xfId="29527" xr:uid="{00000000-0005-0000-0000-0000C6550000}"/>
    <cellStyle name="Standard 4 2 2 5 5 3" xfId="9759" xr:uid="{00000000-0005-0000-0000-0000C7550000}"/>
    <cellStyle name="Standard 4 2 2 5 5 3 2" xfId="21055" xr:uid="{00000000-0005-0000-0000-0000C8550000}"/>
    <cellStyle name="Standard 4 2 2 5 5 3 2 2" xfId="54943" xr:uid="{00000000-0005-0000-0000-0000C9550000}"/>
    <cellStyle name="Standard 4 2 2 5 5 3 3" xfId="43647" xr:uid="{00000000-0005-0000-0000-0000CA550000}"/>
    <cellStyle name="Standard 4 2 2 5 5 3 4" xfId="32351" xr:uid="{00000000-0005-0000-0000-0000CB550000}"/>
    <cellStyle name="Standard 4 2 2 5 5 4" xfId="15407" xr:uid="{00000000-0005-0000-0000-0000CC550000}"/>
    <cellStyle name="Standard 4 2 2 5 5 4 2" xfId="49295" xr:uid="{00000000-0005-0000-0000-0000CD550000}"/>
    <cellStyle name="Standard 4 2 2 5 5 5" xfId="37999" xr:uid="{00000000-0005-0000-0000-0000CE550000}"/>
    <cellStyle name="Standard 4 2 2 5 5 6" xfId="26703" xr:uid="{00000000-0005-0000-0000-0000CF550000}"/>
    <cellStyle name="Standard 4 2 2 5 6" xfId="4881" xr:uid="{00000000-0005-0000-0000-0000D0550000}"/>
    <cellStyle name="Standard 4 2 2 5 6 2" xfId="7707" xr:uid="{00000000-0005-0000-0000-0000D1550000}"/>
    <cellStyle name="Standard 4 2 2 5 6 2 2" xfId="13356" xr:uid="{00000000-0005-0000-0000-0000D2550000}"/>
    <cellStyle name="Standard 4 2 2 5 6 2 2 2" xfId="24652" xr:uid="{00000000-0005-0000-0000-0000D3550000}"/>
    <cellStyle name="Standard 4 2 2 5 6 2 2 2 2" xfId="58540" xr:uid="{00000000-0005-0000-0000-0000D4550000}"/>
    <cellStyle name="Standard 4 2 2 5 6 2 2 3" xfId="47244" xr:uid="{00000000-0005-0000-0000-0000D5550000}"/>
    <cellStyle name="Standard 4 2 2 5 6 2 2 4" xfId="35948" xr:uid="{00000000-0005-0000-0000-0000D6550000}"/>
    <cellStyle name="Standard 4 2 2 5 6 2 3" xfId="19004" xr:uid="{00000000-0005-0000-0000-0000D7550000}"/>
    <cellStyle name="Standard 4 2 2 5 6 2 3 2" xfId="52892" xr:uid="{00000000-0005-0000-0000-0000D8550000}"/>
    <cellStyle name="Standard 4 2 2 5 6 2 4" xfId="41596" xr:uid="{00000000-0005-0000-0000-0000D9550000}"/>
    <cellStyle name="Standard 4 2 2 5 6 2 5" xfId="30300" xr:uid="{00000000-0005-0000-0000-0000DA550000}"/>
    <cellStyle name="Standard 4 2 2 5 6 3" xfId="10532" xr:uid="{00000000-0005-0000-0000-0000DB550000}"/>
    <cellStyle name="Standard 4 2 2 5 6 3 2" xfId="21828" xr:uid="{00000000-0005-0000-0000-0000DC550000}"/>
    <cellStyle name="Standard 4 2 2 5 6 3 2 2" xfId="55716" xr:uid="{00000000-0005-0000-0000-0000DD550000}"/>
    <cellStyle name="Standard 4 2 2 5 6 3 3" xfId="44420" xr:uid="{00000000-0005-0000-0000-0000DE550000}"/>
    <cellStyle name="Standard 4 2 2 5 6 3 4" xfId="33124" xr:uid="{00000000-0005-0000-0000-0000DF550000}"/>
    <cellStyle name="Standard 4 2 2 5 6 4" xfId="16180" xr:uid="{00000000-0005-0000-0000-0000E0550000}"/>
    <cellStyle name="Standard 4 2 2 5 6 4 2" xfId="50068" xr:uid="{00000000-0005-0000-0000-0000E1550000}"/>
    <cellStyle name="Standard 4 2 2 5 6 5" xfId="38772" xr:uid="{00000000-0005-0000-0000-0000E2550000}"/>
    <cellStyle name="Standard 4 2 2 5 6 6" xfId="27476" xr:uid="{00000000-0005-0000-0000-0000E3550000}"/>
    <cellStyle name="Standard 4 2 2 5 7" xfId="3529" xr:uid="{00000000-0005-0000-0000-0000E4550000}"/>
    <cellStyle name="Standard 4 2 2 5 7 2" xfId="6642" xr:uid="{00000000-0005-0000-0000-0000E5550000}"/>
    <cellStyle name="Standard 4 2 2 5 7 2 2" xfId="12291" xr:uid="{00000000-0005-0000-0000-0000E6550000}"/>
    <cellStyle name="Standard 4 2 2 5 7 2 2 2" xfId="23587" xr:uid="{00000000-0005-0000-0000-0000E7550000}"/>
    <cellStyle name="Standard 4 2 2 5 7 2 2 2 2" xfId="57475" xr:uid="{00000000-0005-0000-0000-0000E8550000}"/>
    <cellStyle name="Standard 4 2 2 5 7 2 2 3" xfId="46179" xr:uid="{00000000-0005-0000-0000-0000E9550000}"/>
    <cellStyle name="Standard 4 2 2 5 7 2 2 4" xfId="34883" xr:uid="{00000000-0005-0000-0000-0000EA550000}"/>
    <cellStyle name="Standard 4 2 2 5 7 2 3" xfId="17939" xr:uid="{00000000-0005-0000-0000-0000EB550000}"/>
    <cellStyle name="Standard 4 2 2 5 7 2 3 2" xfId="51827" xr:uid="{00000000-0005-0000-0000-0000EC550000}"/>
    <cellStyle name="Standard 4 2 2 5 7 2 4" xfId="40531" xr:uid="{00000000-0005-0000-0000-0000ED550000}"/>
    <cellStyle name="Standard 4 2 2 5 7 2 5" xfId="29235" xr:uid="{00000000-0005-0000-0000-0000EE550000}"/>
    <cellStyle name="Standard 4 2 2 5 7 3" xfId="9467" xr:uid="{00000000-0005-0000-0000-0000EF550000}"/>
    <cellStyle name="Standard 4 2 2 5 7 3 2" xfId="20763" xr:uid="{00000000-0005-0000-0000-0000F0550000}"/>
    <cellStyle name="Standard 4 2 2 5 7 3 2 2" xfId="54651" xr:uid="{00000000-0005-0000-0000-0000F1550000}"/>
    <cellStyle name="Standard 4 2 2 5 7 3 3" xfId="43355" xr:uid="{00000000-0005-0000-0000-0000F2550000}"/>
    <cellStyle name="Standard 4 2 2 5 7 3 4" xfId="32059" xr:uid="{00000000-0005-0000-0000-0000F3550000}"/>
    <cellStyle name="Standard 4 2 2 5 7 4" xfId="15115" xr:uid="{00000000-0005-0000-0000-0000F4550000}"/>
    <cellStyle name="Standard 4 2 2 5 7 4 2" xfId="49003" xr:uid="{00000000-0005-0000-0000-0000F5550000}"/>
    <cellStyle name="Standard 4 2 2 5 7 5" xfId="37707" xr:uid="{00000000-0005-0000-0000-0000F6550000}"/>
    <cellStyle name="Standard 4 2 2 5 7 6" xfId="26411" xr:uid="{00000000-0005-0000-0000-0000F7550000}"/>
    <cellStyle name="Standard 4 2 2 5 8" xfId="5570" xr:uid="{00000000-0005-0000-0000-0000F8550000}"/>
    <cellStyle name="Standard 4 2 2 5 8 2" xfId="11220" xr:uid="{00000000-0005-0000-0000-0000F9550000}"/>
    <cellStyle name="Standard 4 2 2 5 8 2 2" xfId="22516" xr:uid="{00000000-0005-0000-0000-0000FA550000}"/>
    <cellStyle name="Standard 4 2 2 5 8 2 2 2" xfId="56404" xr:uid="{00000000-0005-0000-0000-0000FB550000}"/>
    <cellStyle name="Standard 4 2 2 5 8 2 3" xfId="45108" xr:uid="{00000000-0005-0000-0000-0000FC550000}"/>
    <cellStyle name="Standard 4 2 2 5 8 2 4" xfId="33812" xr:uid="{00000000-0005-0000-0000-0000FD550000}"/>
    <cellStyle name="Standard 4 2 2 5 8 3" xfId="16868" xr:uid="{00000000-0005-0000-0000-0000FE550000}"/>
    <cellStyle name="Standard 4 2 2 5 8 3 2" xfId="50756" xr:uid="{00000000-0005-0000-0000-0000FF550000}"/>
    <cellStyle name="Standard 4 2 2 5 8 4" xfId="39460" xr:uid="{00000000-0005-0000-0000-000000560000}"/>
    <cellStyle name="Standard 4 2 2 5 8 5" xfId="28164" xr:uid="{00000000-0005-0000-0000-000001560000}"/>
    <cellStyle name="Standard 4 2 2 5 9" xfId="8396" xr:uid="{00000000-0005-0000-0000-000002560000}"/>
    <cellStyle name="Standard 4 2 2 5 9 2" xfId="19692" xr:uid="{00000000-0005-0000-0000-000003560000}"/>
    <cellStyle name="Standard 4 2 2 5 9 2 2" xfId="53580" xr:uid="{00000000-0005-0000-0000-000004560000}"/>
    <cellStyle name="Standard 4 2 2 5 9 3" xfId="42284" xr:uid="{00000000-0005-0000-0000-000005560000}"/>
    <cellStyle name="Standard 4 2 2 5 9 4" xfId="30988" xr:uid="{00000000-0005-0000-0000-000006560000}"/>
    <cellStyle name="Standard 4 2 2 6" xfId="1544" xr:uid="{00000000-0005-0000-0000-000007560000}"/>
    <cellStyle name="Standard 4 2 2 6 2" xfId="4395" xr:uid="{00000000-0005-0000-0000-000008560000}"/>
    <cellStyle name="Standard 4 2 2 6 3" xfId="4394" xr:uid="{00000000-0005-0000-0000-000009560000}"/>
    <cellStyle name="Standard 4 2 2 6 3 2" xfId="5174" xr:uid="{00000000-0005-0000-0000-00000A560000}"/>
    <cellStyle name="Standard 4 2 2 6 3 2 2" xfId="8000" xr:uid="{00000000-0005-0000-0000-00000B560000}"/>
    <cellStyle name="Standard 4 2 2 6 3 2 2 2" xfId="13649" xr:uid="{00000000-0005-0000-0000-00000C560000}"/>
    <cellStyle name="Standard 4 2 2 6 3 2 2 2 2" xfId="24945" xr:uid="{00000000-0005-0000-0000-00000D560000}"/>
    <cellStyle name="Standard 4 2 2 6 3 2 2 2 2 2" xfId="58833" xr:uid="{00000000-0005-0000-0000-00000E560000}"/>
    <cellStyle name="Standard 4 2 2 6 3 2 2 2 3" xfId="47537" xr:uid="{00000000-0005-0000-0000-00000F560000}"/>
    <cellStyle name="Standard 4 2 2 6 3 2 2 2 4" xfId="36241" xr:uid="{00000000-0005-0000-0000-000010560000}"/>
    <cellStyle name="Standard 4 2 2 6 3 2 2 3" xfId="19297" xr:uid="{00000000-0005-0000-0000-000011560000}"/>
    <cellStyle name="Standard 4 2 2 6 3 2 2 3 2" xfId="53185" xr:uid="{00000000-0005-0000-0000-000012560000}"/>
    <cellStyle name="Standard 4 2 2 6 3 2 2 4" xfId="41889" xr:uid="{00000000-0005-0000-0000-000013560000}"/>
    <cellStyle name="Standard 4 2 2 6 3 2 2 5" xfId="30593" xr:uid="{00000000-0005-0000-0000-000014560000}"/>
    <cellStyle name="Standard 4 2 2 6 3 2 3" xfId="10825" xr:uid="{00000000-0005-0000-0000-000015560000}"/>
    <cellStyle name="Standard 4 2 2 6 3 2 3 2" xfId="22121" xr:uid="{00000000-0005-0000-0000-000016560000}"/>
    <cellStyle name="Standard 4 2 2 6 3 2 3 2 2" xfId="56009" xr:uid="{00000000-0005-0000-0000-000017560000}"/>
    <cellStyle name="Standard 4 2 2 6 3 2 3 3" xfId="44713" xr:uid="{00000000-0005-0000-0000-000018560000}"/>
    <cellStyle name="Standard 4 2 2 6 3 2 3 4" xfId="33417" xr:uid="{00000000-0005-0000-0000-000019560000}"/>
    <cellStyle name="Standard 4 2 2 6 3 2 4" xfId="16473" xr:uid="{00000000-0005-0000-0000-00001A560000}"/>
    <cellStyle name="Standard 4 2 2 6 3 2 4 2" xfId="50361" xr:uid="{00000000-0005-0000-0000-00001B560000}"/>
    <cellStyle name="Standard 4 2 2 6 3 2 5" xfId="39065" xr:uid="{00000000-0005-0000-0000-00001C560000}"/>
    <cellStyle name="Standard 4 2 2 6 3 2 6" xfId="27769" xr:uid="{00000000-0005-0000-0000-00001D560000}"/>
    <cellStyle name="Standard 4 2 2 6 3 3" xfId="7266" xr:uid="{00000000-0005-0000-0000-00001E560000}"/>
    <cellStyle name="Standard 4 2 2 6 3 3 2" xfId="12915" xr:uid="{00000000-0005-0000-0000-00001F560000}"/>
    <cellStyle name="Standard 4 2 2 6 3 3 2 2" xfId="24211" xr:uid="{00000000-0005-0000-0000-000020560000}"/>
    <cellStyle name="Standard 4 2 2 6 3 3 2 2 2" xfId="58099" xr:uid="{00000000-0005-0000-0000-000021560000}"/>
    <cellStyle name="Standard 4 2 2 6 3 3 2 3" xfId="46803" xr:uid="{00000000-0005-0000-0000-000022560000}"/>
    <cellStyle name="Standard 4 2 2 6 3 3 2 4" xfId="35507" xr:uid="{00000000-0005-0000-0000-000023560000}"/>
    <cellStyle name="Standard 4 2 2 6 3 3 3" xfId="18563" xr:uid="{00000000-0005-0000-0000-000024560000}"/>
    <cellStyle name="Standard 4 2 2 6 3 3 3 2" xfId="52451" xr:uid="{00000000-0005-0000-0000-000025560000}"/>
    <cellStyle name="Standard 4 2 2 6 3 3 4" xfId="41155" xr:uid="{00000000-0005-0000-0000-000026560000}"/>
    <cellStyle name="Standard 4 2 2 6 3 3 5" xfId="29859" xr:uid="{00000000-0005-0000-0000-000027560000}"/>
    <cellStyle name="Standard 4 2 2 6 3 4" xfId="10091" xr:uid="{00000000-0005-0000-0000-000028560000}"/>
    <cellStyle name="Standard 4 2 2 6 3 4 2" xfId="21387" xr:uid="{00000000-0005-0000-0000-000029560000}"/>
    <cellStyle name="Standard 4 2 2 6 3 4 2 2" xfId="55275" xr:uid="{00000000-0005-0000-0000-00002A560000}"/>
    <cellStyle name="Standard 4 2 2 6 3 4 3" xfId="43979" xr:uid="{00000000-0005-0000-0000-00002B560000}"/>
    <cellStyle name="Standard 4 2 2 6 3 4 4" xfId="32683" xr:uid="{00000000-0005-0000-0000-00002C560000}"/>
    <cellStyle name="Standard 4 2 2 6 3 5" xfId="15739" xr:uid="{00000000-0005-0000-0000-00002D560000}"/>
    <cellStyle name="Standard 4 2 2 6 3 5 2" xfId="49627" xr:uid="{00000000-0005-0000-0000-00002E560000}"/>
    <cellStyle name="Standard 4 2 2 6 3 6" xfId="38331" xr:uid="{00000000-0005-0000-0000-00002F560000}"/>
    <cellStyle name="Standard 4 2 2 6 3 7" xfId="27035" xr:uid="{00000000-0005-0000-0000-000030560000}"/>
    <cellStyle name="Standard 4 2 2 6 4" xfId="3871" xr:uid="{00000000-0005-0000-0000-000031560000}"/>
    <cellStyle name="Standard 4 2 2 6 4 2" xfId="6982" xr:uid="{00000000-0005-0000-0000-000032560000}"/>
    <cellStyle name="Standard 4 2 2 6 4 2 2" xfId="12631" xr:uid="{00000000-0005-0000-0000-000033560000}"/>
    <cellStyle name="Standard 4 2 2 6 4 2 2 2" xfId="23927" xr:uid="{00000000-0005-0000-0000-000034560000}"/>
    <cellStyle name="Standard 4 2 2 6 4 2 2 2 2" xfId="57815" xr:uid="{00000000-0005-0000-0000-000035560000}"/>
    <cellStyle name="Standard 4 2 2 6 4 2 2 3" xfId="46519" xr:uid="{00000000-0005-0000-0000-000036560000}"/>
    <cellStyle name="Standard 4 2 2 6 4 2 2 4" xfId="35223" xr:uid="{00000000-0005-0000-0000-000037560000}"/>
    <cellStyle name="Standard 4 2 2 6 4 2 3" xfId="18279" xr:uid="{00000000-0005-0000-0000-000038560000}"/>
    <cellStyle name="Standard 4 2 2 6 4 2 3 2" xfId="52167" xr:uid="{00000000-0005-0000-0000-000039560000}"/>
    <cellStyle name="Standard 4 2 2 6 4 2 4" xfId="40871" xr:uid="{00000000-0005-0000-0000-00003A560000}"/>
    <cellStyle name="Standard 4 2 2 6 4 2 5" xfId="29575" xr:uid="{00000000-0005-0000-0000-00003B560000}"/>
    <cellStyle name="Standard 4 2 2 6 4 3" xfId="9807" xr:uid="{00000000-0005-0000-0000-00003C560000}"/>
    <cellStyle name="Standard 4 2 2 6 4 3 2" xfId="21103" xr:uid="{00000000-0005-0000-0000-00003D560000}"/>
    <cellStyle name="Standard 4 2 2 6 4 3 2 2" xfId="54991" xr:uid="{00000000-0005-0000-0000-00003E560000}"/>
    <cellStyle name="Standard 4 2 2 6 4 3 3" xfId="43695" xr:uid="{00000000-0005-0000-0000-00003F560000}"/>
    <cellStyle name="Standard 4 2 2 6 4 3 4" xfId="32399" xr:uid="{00000000-0005-0000-0000-000040560000}"/>
    <cellStyle name="Standard 4 2 2 6 4 4" xfId="15455" xr:uid="{00000000-0005-0000-0000-000041560000}"/>
    <cellStyle name="Standard 4 2 2 6 4 4 2" xfId="49343" xr:uid="{00000000-0005-0000-0000-000042560000}"/>
    <cellStyle name="Standard 4 2 2 6 4 5" xfId="38047" xr:uid="{00000000-0005-0000-0000-000043560000}"/>
    <cellStyle name="Standard 4 2 2 6 4 6" xfId="26751" xr:uid="{00000000-0005-0000-0000-000044560000}"/>
    <cellStyle name="Standard 4 2 2 6 5" xfId="4929" xr:uid="{00000000-0005-0000-0000-000045560000}"/>
    <cellStyle name="Standard 4 2 2 6 5 2" xfId="7755" xr:uid="{00000000-0005-0000-0000-000046560000}"/>
    <cellStyle name="Standard 4 2 2 6 5 2 2" xfId="13404" xr:uid="{00000000-0005-0000-0000-000047560000}"/>
    <cellStyle name="Standard 4 2 2 6 5 2 2 2" xfId="24700" xr:uid="{00000000-0005-0000-0000-000048560000}"/>
    <cellStyle name="Standard 4 2 2 6 5 2 2 2 2" xfId="58588" xr:uid="{00000000-0005-0000-0000-000049560000}"/>
    <cellStyle name="Standard 4 2 2 6 5 2 2 3" xfId="47292" xr:uid="{00000000-0005-0000-0000-00004A560000}"/>
    <cellStyle name="Standard 4 2 2 6 5 2 2 4" xfId="35996" xr:uid="{00000000-0005-0000-0000-00004B560000}"/>
    <cellStyle name="Standard 4 2 2 6 5 2 3" xfId="19052" xr:uid="{00000000-0005-0000-0000-00004C560000}"/>
    <cellStyle name="Standard 4 2 2 6 5 2 3 2" xfId="52940" xr:uid="{00000000-0005-0000-0000-00004D560000}"/>
    <cellStyle name="Standard 4 2 2 6 5 2 4" xfId="41644" xr:uid="{00000000-0005-0000-0000-00004E560000}"/>
    <cellStyle name="Standard 4 2 2 6 5 2 5" xfId="30348" xr:uid="{00000000-0005-0000-0000-00004F560000}"/>
    <cellStyle name="Standard 4 2 2 6 5 3" xfId="10580" xr:uid="{00000000-0005-0000-0000-000050560000}"/>
    <cellStyle name="Standard 4 2 2 6 5 3 2" xfId="21876" xr:uid="{00000000-0005-0000-0000-000051560000}"/>
    <cellStyle name="Standard 4 2 2 6 5 3 2 2" xfId="55764" xr:uid="{00000000-0005-0000-0000-000052560000}"/>
    <cellStyle name="Standard 4 2 2 6 5 3 3" xfId="44468" xr:uid="{00000000-0005-0000-0000-000053560000}"/>
    <cellStyle name="Standard 4 2 2 6 5 3 4" xfId="33172" xr:uid="{00000000-0005-0000-0000-000054560000}"/>
    <cellStyle name="Standard 4 2 2 6 5 4" xfId="16228" xr:uid="{00000000-0005-0000-0000-000055560000}"/>
    <cellStyle name="Standard 4 2 2 6 5 4 2" xfId="50116" xr:uid="{00000000-0005-0000-0000-000056560000}"/>
    <cellStyle name="Standard 4 2 2 6 5 5" xfId="38820" xr:uid="{00000000-0005-0000-0000-000057560000}"/>
    <cellStyle name="Standard 4 2 2 6 5 6" xfId="27524" xr:uid="{00000000-0005-0000-0000-000058560000}"/>
    <cellStyle name="Standard 4 2 2 6 6" xfId="3578" xr:uid="{00000000-0005-0000-0000-000059560000}"/>
    <cellStyle name="Standard 4 2 2 6 6 2" xfId="6691" xr:uid="{00000000-0005-0000-0000-00005A560000}"/>
    <cellStyle name="Standard 4 2 2 6 6 2 2" xfId="12340" xr:uid="{00000000-0005-0000-0000-00005B560000}"/>
    <cellStyle name="Standard 4 2 2 6 6 2 2 2" xfId="23636" xr:uid="{00000000-0005-0000-0000-00005C560000}"/>
    <cellStyle name="Standard 4 2 2 6 6 2 2 2 2" xfId="57524" xr:uid="{00000000-0005-0000-0000-00005D560000}"/>
    <cellStyle name="Standard 4 2 2 6 6 2 2 3" xfId="46228" xr:uid="{00000000-0005-0000-0000-00005E560000}"/>
    <cellStyle name="Standard 4 2 2 6 6 2 2 4" xfId="34932" xr:uid="{00000000-0005-0000-0000-00005F560000}"/>
    <cellStyle name="Standard 4 2 2 6 6 2 3" xfId="17988" xr:uid="{00000000-0005-0000-0000-000060560000}"/>
    <cellStyle name="Standard 4 2 2 6 6 2 3 2" xfId="51876" xr:uid="{00000000-0005-0000-0000-000061560000}"/>
    <cellStyle name="Standard 4 2 2 6 6 2 4" xfId="40580" xr:uid="{00000000-0005-0000-0000-000062560000}"/>
    <cellStyle name="Standard 4 2 2 6 6 2 5" xfId="29284" xr:uid="{00000000-0005-0000-0000-000063560000}"/>
    <cellStyle name="Standard 4 2 2 6 6 3" xfId="9516" xr:uid="{00000000-0005-0000-0000-000064560000}"/>
    <cellStyle name="Standard 4 2 2 6 6 3 2" xfId="20812" xr:uid="{00000000-0005-0000-0000-000065560000}"/>
    <cellStyle name="Standard 4 2 2 6 6 3 2 2" xfId="54700" xr:uid="{00000000-0005-0000-0000-000066560000}"/>
    <cellStyle name="Standard 4 2 2 6 6 3 3" xfId="43404" xr:uid="{00000000-0005-0000-0000-000067560000}"/>
    <cellStyle name="Standard 4 2 2 6 6 3 4" xfId="32108" xr:uid="{00000000-0005-0000-0000-000068560000}"/>
    <cellStyle name="Standard 4 2 2 6 6 4" xfId="15164" xr:uid="{00000000-0005-0000-0000-000069560000}"/>
    <cellStyle name="Standard 4 2 2 6 6 4 2" xfId="49052" xr:uid="{00000000-0005-0000-0000-00006A560000}"/>
    <cellStyle name="Standard 4 2 2 6 6 5" xfId="37756" xr:uid="{00000000-0005-0000-0000-00006B560000}"/>
    <cellStyle name="Standard 4 2 2 6 6 6" xfId="26460" xr:uid="{00000000-0005-0000-0000-00006C560000}"/>
    <cellStyle name="Standard 4 2 2 7" xfId="1559" xr:uid="{00000000-0005-0000-0000-00006D560000}"/>
    <cellStyle name="Standard 4 2 2 7 10" xfId="36705" xr:uid="{00000000-0005-0000-0000-00006E560000}"/>
    <cellStyle name="Standard 4 2 2 7 11" xfId="25409" xr:uid="{00000000-0005-0000-0000-00006F560000}"/>
    <cellStyle name="Standard 4 2 2 7 2" xfId="2755" xr:uid="{00000000-0005-0000-0000-000070560000}"/>
    <cellStyle name="Standard 4 2 2 7 2 2" xfId="3257" xr:uid="{00000000-0005-0000-0000-000071560000}"/>
    <cellStyle name="Standard 4 2 2 7 2 2 2" xfId="5176" xr:uid="{00000000-0005-0000-0000-000072560000}"/>
    <cellStyle name="Standard 4 2 2 7 2 2 2 2" xfId="8002" xr:uid="{00000000-0005-0000-0000-000073560000}"/>
    <cellStyle name="Standard 4 2 2 7 2 2 2 2 2" xfId="13651" xr:uid="{00000000-0005-0000-0000-000074560000}"/>
    <cellStyle name="Standard 4 2 2 7 2 2 2 2 2 2" xfId="24947" xr:uid="{00000000-0005-0000-0000-000075560000}"/>
    <cellStyle name="Standard 4 2 2 7 2 2 2 2 2 2 2" xfId="58835" xr:uid="{00000000-0005-0000-0000-000076560000}"/>
    <cellStyle name="Standard 4 2 2 7 2 2 2 2 2 3" xfId="47539" xr:uid="{00000000-0005-0000-0000-000077560000}"/>
    <cellStyle name="Standard 4 2 2 7 2 2 2 2 2 4" xfId="36243" xr:uid="{00000000-0005-0000-0000-000078560000}"/>
    <cellStyle name="Standard 4 2 2 7 2 2 2 2 3" xfId="19299" xr:uid="{00000000-0005-0000-0000-000079560000}"/>
    <cellStyle name="Standard 4 2 2 7 2 2 2 2 3 2" xfId="53187" xr:uid="{00000000-0005-0000-0000-00007A560000}"/>
    <cellStyle name="Standard 4 2 2 7 2 2 2 2 4" xfId="41891" xr:uid="{00000000-0005-0000-0000-00007B560000}"/>
    <cellStyle name="Standard 4 2 2 7 2 2 2 2 5" xfId="30595" xr:uid="{00000000-0005-0000-0000-00007C560000}"/>
    <cellStyle name="Standard 4 2 2 7 2 2 2 3" xfId="10827" xr:uid="{00000000-0005-0000-0000-00007D560000}"/>
    <cellStyle name="Standard 4 2 2 7 2 2 2 3 2" xfId="22123" xr:uid="{00000000-0005-0000-0000-00007E560000}"/>
    <cellStyle name="Standard 4 2 2 7 2 2 2 3 2 2" xfId="56011" xr:uid="{00000000-0005-0000-0000-00007F560000}"/>
    <cellStyle name="Standard 4 2 2 7 2 2 2 3 3" xfId="44715" xr:uid="{00000000-0005-0000-0000-000080560000}"/>
    <cellStyle name="Standard 4 2 2 7 2 2 2 3 4" xfId="33419" xr:uid="{00000000-0005-0000-0000-000081560000}"/>
    <cellStyle name="Standard 4 2 2 7 2 2 2 4" xfId="16475" xr:uid="{00000000-0005-0000-0000-000082560000}"/>
    <cellStyle name="Standard 4 2 2 7 2 2 2 4 2" xfId="50363" xr:uid="{00000000-0005-0000-0000-000083560000}"/>
    <cellStyle name="Standard 4 2 2 7 2 2 2 5" xfId="39067" xr:uid="{00000000-0005-0000-0000-000084560000}"/>
    <cellStyle name="Standard 4 2 2 7 2 2 2 6" xfId="27771" xr:uid="{00000000-0005-0000-0000-000085560000}"/>
    <cellStyle name="Standard 4 2 2 7 2 2 3" xfId="6385" xr:uid="{00000000-0005-0000-0000-000086560000}"/>
    <cellStyle name="Standard 4 2 2 7 2 2 3 2" xfId="12035" xr:uid="{00000000-0005-0000-0000-000087560000}"/>
    <cellStyle name="Standard 4 2 2 7 2 2 3 2 2" xfId="23331" xr:uid="{00000000-0005-0000-0000-000088560000}"/>
    <cellStyle name="Standard 4 2 2 7 2 2 3 2 2 2" xfId="57219" xr:uid="{00000000-0005-0000-0000-000089560000}"/>
    <cellStyle name="Standard 4 2 2 7 2 2 3 2 3" xfId="45923" xr:uid="{00000000-0005-0000-0000-00008A560000}"/>
    <cellStyle name="Standard 4 2 2 7 2 2 3 2 4" xfId="34627" xr:uid="{00000000-0005-0000-0000-00008B560000}"/>
    <cellStyle name="Standard 4 2 2 7 2 2 3 3" xfId="17683" xr:uid="{00000000-0005-0000-0000-00008C560000}"/>
    <cellStyle name="Standard 4 2 2 7 2 2 3 3 2" xfId="51571" xr:uid="{00000000-0005-0000-0000-00008D560000}"/>
    <cellStyle name="Standard 4 2 2 7 2 2 3 4" xfId="40275" xr:uid="{00000000-0005-0000-0000-00008E560000}"/>
    <cellStyle name="Standard 4 2 2 7 2 2 3 5" xfId="28979" xr:uid="{00000000-0005-0000-0000-00008F560000}"/>
    <cellStyle name="Standard 4 2 2 7 2 2 4" xfId="9211" xr:uid="{00000000-0005-0000-0000-000090560000}"/>
    <cellStyle name="Standard 4 2 2 7 2 2 4 2" xfId="20507" xr:uid="{00000000-0005-0000-0000-000091560000}"/>
    <cellStyle name="Standard 4 2 2 7 2 2 4 2 2" xfId="54395" xr:uid="{00000000-0005-0000-0000-000092560000}"/>
    <cellStyle name="Standard 4 2 2 7 2 2 4 3" xfId="43099" xr:uid="{00000000-0005-0000-0000-000093560000}"/>
    <cellStyle name="Standard 4 2 2 7 2 2 4 4" xfId="31803" xr:uid="{00000000-0005-0000-0000-000094560000}"/>
    <cellStyle name="Standard 4 2 2 7 2 2 5" xfId="14859" xr:uid="{00000000-0005-0000-0000-000095560000}"/>
    <cellStyle name="Standard 4 2 2 7 2 2 5 2" xfId="48747" xr:uid="{00000000-0005-0000-0000-000096560000}"/>
    <cellStyle name="Standard 4 2 2 7 2 2 6" xfId="37451" xr:uid="{00000000-0005-0000-0000-000097560000}"/>
    <cellStyle name="Standard 4 2 2 7 2 2 7" xfId="26155" xr:uid="{00000000-0005-0000-0000-000098560000}"/>
    <cellStyle name="Standard 4 2 2 7 2 3" xfId="4397" xr:uid="{00000000-0005-0000-0000-000099560000}"/>
    <cellStyle name="Standard 4 2 2 7 2 3 2" xfId="7268" xr:uid="{00000000-0005-0000-0000-00009A560000}"/>
    <cellStyle name="Standard 4 2 2 7 2 3 2 2" xfId="12917" xr:uid="{00000000-0005-0000-0000-00009B560000}"/>
    <cellStyle name="Standard 4 2 2 7 2 3 2 2 2" xfId="24213" xr:uid="{00000000-0005-0000-0000-00009C560000}"/>
    <cellStyle name="Standard 4 2 2 7 2 3 2 2 2 2" xfId="58101" xr:uid="{00000000-0005-0000-0000-00009D560000}"/>
    <cellStyle name="Standard 4 2 2 7 2 3 2 2 3" xfId="46805" xr:uid="{00000000-0005-0000-0000-00009E560000}"/>
    <cellStyle name="Standard 4 2 2 7 2 3 2 2 4" xfId="35509" xr:uid="{00000000-0005-0000-0000-00009F560000}"/>
    <cellStyle name="Standard 4 2 2 7 2 3 2 3" xfId="18565" xr:uid="{00000000-0005-0000-0000-0000A0560000}"/>
    <cellStyle name="Standard 4 2 2 7 2 3 2 3 2" xfId="52453" xr:uid="{00000000-0005-0000-0000-0000A1560000}"/>
    <cellStyle name="Standard 4 2 2 7 2 3 2 4" xfId="41157" xr:uid="{00000000-0005-0000-0000-0000A2560000}"/>
    <cellStyle name="Standard 4 2 2 7 2 3 2 5" xfId="29861" xr:uid="{00000000-0005-0000-0000-0000A3560000}"/>
    <cellStyle name="Standard 4 2 2 7 2 3 3" xfId="10093" xr:uid="{00000000-0005-0000-0000-0000A4560000}"/>
    <cellStyle name="Standard 4 2 2 7 2 3 3 2" xfId="21389" xr:uid="{00000000-0005-0000-0000-0000A5560000}"/>
    <cellStyle name="Standard 4 2 2 7 2 3 3 2 2" xfId="55277" xr:uid="{00000000-0005-0000-0000-0000A6560000}"/>
    <cellStyle name="Standard 4 2 2 7 2 3 3 3" xfId="43981" xr:uid="{00000000-0005-0000-0000-0000A7560000}"/>
    <cellStyle name="Standard 4 2 2 7 2 3 3 4" xfId="32685" xr:uid="{00000000-0005-0000-0000-0000A8560000}"/>
    <cellStyle name="Standard 4 2 2 7 2 3 4" xfId="15741" xr:uid="{00000000-0005-0000-0000-0000A9560000}"/>
    <cellStyle name="Standard 4 2 2 7 2 3 4 2" xfId="49629" xr:uid="{00000000-0005-0000-0000-0000AA560000}"/>
    <cellStyle name="Standard 4 2 2 7 2 3 5" xfId="38333" xr:uid="{00000000-0005-0000-0000-0000AB560000}"/>
    <cellStyle name="Standard 4 2 2 7 2 3 6" xfId="27037" xr:uid="{00000000-0005-0000-0000-0000AC560000}"/>
    <cellStyle name="Standard 4 2 2 7 2 4" xfId="5885" xr:uid="{00000000-0005-0000-0000-0000AD560000}"/>
    <cellStyle name="Standard 4 2 2 7 2 4 2" xfId="11535" xr:uid="{00000000-0005-0000-0000-0000AE560000}"/>
    <cellStyle name="Standard 4 2 2 7 2 4 2 2" xfId="22831" xr:uid="{00000000-0005-0000-0000-0000AF560000}"/>
    <cellStyle name="Standard 4 2 2 7 2 4 2 2 2" xfId="56719" xr:uid="{00000000-0005-0000-0000-0000B0560000}"/>
    <cellStyle name="Standard 4 2 2 7 2 4 2 3" xfId="45423" xr:uid="{00000000-0005-0000-0000-0000B1560000}"/>
    <cellStyle name="Standard 4 2 2 7 2 4 2 4" xfId="34127" xr:uid="{00000000-0005-0000-0000-0000B2560000}"/>
    <cellStyle name="Standard 4 2 2 7 2 4 3" xfId="17183" xr:uid="{00000000-0005-0000-0000-0000B3560000}"/>
    <cellStyle name="Standard 4 2 2 7 2 4 3 2" xfId="51071" xr:uid="{00000000-0005-0000-0000-0000B4560000}"/>
    <cellStyle name="Standard 4 2 2 7 2 4 4" xfId="39775" xr:uid="{00000000-0005-0000-0000-0000B5560000}"/>
    <cellStyle name="Standard 4 2 2 7 2 4 5" xfId="28479" xr:uid="{00000000-0005-0000-0000-0000B6560000}"/>
    <cellStyle name="Standard 4 2 2 7 2 5" xfId="8711" xr:uid="{00000000-0005-0000-0000-0000B7560000}"/>
    <cellStyle name="Standard 4 2 2 7 2 5 2" xfId="20007" xr:uid="{00000000-0005-0000-0000-0000B8560000}"/>
    <cellStyle name="Standard 4 2 2 7 2 5 2 2" xfId="53895" xr:uid="{00000000-0005-0000-0000-0000B9560000}"/>
    <cellStyle name="Standard 4 2 2 7 2 5 3" xfId="42599" xr:uid="{00000000-0005-0000-0000-0000BA560000}"/>
    <cellStyle name="Standard 4 2 2 7 2 5 4" xfId="31303" xr:uid="{00000000-0005-0000-0000-0000BB560000}"/>
    <cellStyle name="Standard 4 2 2 7 2 6" xfId="14359" xr:uid="{00000000-0005-0000-0000-0000BC560000}"/>
    <cellStyle name="Standard 4 2 2 7 2 6 2" xfId="48247" xr:uid="{00000000-0005-0000-0000-0000BD560000}"/>
    <cellStyle name="Standard 4 2 2 7 2 7" xfId="36951" xr:uid="{00000000-0005-0000-0000-0000BE560000}"/>
    <cellStyle name="Standard 4 2 2 7 2 8" xfId="25655" xr:uid="{00000000-0005-0000-0000-0000BF560000}"/>
    <cellStyle name="Standard 4 2 2 7 3" xfId="3011" xr:uid="{00000000-0005-0000-0000-0000C0560000}"/>
    <cellStyle name="Standard 4 2 2 7 3 2" xfId="5175" xr:uid="{00000000-0005-0000-0000-0000C1560000}"/>
    <cellStyle name="Standard 4 2 2 7 3 2 2" xfId="8001" xr:uid="{00000000-0005-0000-0000-0000C2560000}"/>
    <cellStyle name="Standard 4 2 2 7 3 2 2 2" xfId="13650" xr:uid="{00000000-0005-0000-0000-0000C3560000}"/>
    <cellStyle name="Standard 4 2 2 7 3 2 2 2 2" xfId="24946" xr:uid="{00000000-0005-0000-0000-0000C4560000}"/>
    <cellStyle name="Standard 4 2 2 7 3 2 2 2 2 2" xfId="58834" xr:uid="{00000000-0005-0000-0000-0000C5560000}"/>
    <cellStyle name="Standard 4 2 2 7 3 2 2 2 3" xfId="47538" xr:uid="{00000000-0005-0000-0000-0000C6560000}"/>
    <cellStyle name="Standard 4 2 2 7 3 2 2 2 4" xfId="36242" xr:uid="{00000000-0005-0000-0000-0000C7560000}"/>
    <cellStyle name="Standard 4 2 2 7 3 2 2 3" xfId="19298" xr:uid="{00000000-0005-0000-0000-0000C8560000}"/>
    <cellStyle name="Standard 4 2 2 7 3 2 2 3 2" xfId="53186" xr:uid="{00000000-0005-0000-0000-0000C9560000}"/>
    <cellStyle name="Standard 4 2 2 7 3 2 2 4" xfId="41890" xr:uid="{00000000-0005-0000-0000-0000CA560000}"/>
    <cellStyle name="Standard 4 2 2 7 3 2 2 5" xfId="30594" xr:uid="{00000000-0005-0000-0000-0000CB560000}"/>
    <cellStyle name="Standard 4 2 2 7 3 2 3" xfId="10826" xr:uid="{00000000-0005-0000-0000-0000CC560000}"/>
    <cellStyle name="Standard 4 2 2 7 3 2 3 2" xfId="22122" xr:uid="{00000000-0005-0000-0000-0000CD560000}"/>
    <cellStyle name="Standard 4 2 2 7 3 2 3 2 2" xfId="56010" xr:uid="{00000000-0005-0000-0000-0000CE560000}"/>
    <cellStyle name="Standard 4 2 2 7 3 2 3 3" xfId="44714" xr:uid="{00000000-0005-0000-0000-0000CF560000}"/>
    <cellStyle name="Standard 4 2 2 7 3 2 3 4" xfId="33418" xr:uid="{00000000-0005-0000-0000-0000D0560000}"/>
    <cellStyle name="Standard 4 2 2 7 3 2 4" xfId="16474" xr:uid="{00000000-0005-0000-0000-0000D1560000}"/>
    <cellStyle name="Standard 4 2 2 7 3 2 4 2" xfId="50362" xr:uid="{00000000-0005-0000-0000-0000D2560000}"/>
    <cellStyle name="Standard 4 2 2 7 3 2 5" xfId="39066" xr:uid="{00000000-0005-0000-0000-0000D3560000}"/>
    <cellStyle name="Standard 4 2 2 7 3 2 6" xfId="27770" xr:uid="{00000000-0005-0000-0000-0000D4560000}"/>
    <cellStyle name="Standard 4 2 2 7 3 3" xfId="4396" xr:uid="{00000000-0005-0000-0000-0000D5560000}"/>
    <cellStyle name="Standard 4 2 2 7 3 3 2" xfId="7267" xr:uid="{00000000-0005-0000-0000-0000D6560000}"/>
    <cellStyle name="Standard 4 2 2 7 3 3 2 2" xfId="12916" xr:uid="{00000000-0005-0000-0000-0000D7560000}"/>
    <cellStyle name="Standard 4 2 2 7 3 3 2 2 2" xfId="24212" xr:uid="{00000000-0005-0000-0000-0000D8560000}"/>
    <cellStyle name="Standard 4 2 2 7 3 3 2 2 2 2" xfId="58100" xr:uid="{00000000-0005-0000-0000-0000D9560000}"/>
    <cellStyle name="Standard 4 2 2 7 3 3 2 2 3" xfId="46804" xr:uid="{00000000-0005-0000-0000-0000DA560000}"/>
    <cellStyle name="Standard 4 2 2 7 3 3 2 2 4" xfId="35508" xr:uid="{00000000-0005-0000-0000-0000DB560000}"/>
    <cellStyle name="Standard 4 2 2 7 3 3 2 3" xfId="18564" xr:uid="{00000000-0005-0000-0000-0000DC560000}"/>
    <cellStyle name="Standard 4 2 2 7 3 3 2 3 2" xfId="52452" xr:uid="{00000000-0005-0000-0000-0000DD560000}"/>
    <cellStyle name="Standard 4 2 2 7 3 3 2 4" xfId="41156" xr:uid="{00000000-0005-0000-0000-0000DE560000}"/>
    <cellStyle name="Standard 4 2 2 7 3 3 2 5" xfId="29860" xr:uid="{00000000-0005-0000-0000-0000DF560000}"/>
    <cellStyle name="Standard 4 2 2 7 3 3 3" xfId="10092" xr:uid="{00000000-0005-0000-0000-0000E0560000}"/>
    <cellStyle name="Standard 4 2 2 7 3 3 3 2" xfId="21388" xr:uid="{00000000-0005-0000-0000-0000E1560000}"/>
    <cellStyle name="Standard 4 2 2 7 3 3 3 2 2" xfId="55276" xr:uid="{00000000-0005-0000-0000-0000E2560000}"/>
    <cellStyle name="Standard 4 2 2 7 3 3 3 3" xfId="43980" xr:uid="{00000000-0005-0000-0000-0000E3560000}"/>
    <cellStyle name="Standard 4 2 2 7 3 3 3 4" xfId="32684" xr:uid="{00000000-0005-0000-0000-0000E4560000}"/>
    <cellStyle name="Standard 4 2 2 7 3 3 4" xfId="15740" xr:uid="{00000000-0005-0000-0000-0000E5560000}"/>
    <cellStyle name="Standard 4 2 2 7 3 3 4 2" xfId="49628" xr:uid="{00000000-0005-0000-0000-0000E6560000}"/>
    <cellStyle name="Standard 4 2 2 7 3 3 5" xfId="38332" xr:uid="{00000000-0005-0000-0000-0000E7560000}"/>
    <cellStyle name="Standard 4 2 2 7 3 3 6" xfId="27036" xr:uid="{00000000-0005-0000-0000-0000E8560000}"/>
    <cellStyle name="Standard 4 2 2 7 3 4" xfId="6139" xr:uid="{00000000-0005-0000-0000-0000E9560000}"/>
    <cellStyle name="Standard 4 2 2 7 3 4 2" xfId="11789" xr:uid="{00000000-0005-0000-0000-0000EA560000}"/>
    <cellStyle name="Standard 4 2 2 7 3 4 2 2" xfId="23085" xr:uid="{00000000-0005-0000-0000-0000EB560000}"/>
    <cellStyle name="Standard 4 2 2 7 3 4 2 2 2" xfId="56973" xr:uid="{00000000-0005-0000-0000-0000EC560000}"/>
    <cellStyle name="Standard 4 2 2 7 3 4 2 3" xfId="45677" xr:uid="{00000000-0005-0000-0000-0000ED560000}"/>
    <cellStyle name="Standard 4 2 2 7 3 4 2 4" xfId="34381" xr:uid="{00000000-0005-0000-0000-0000EE560000}"/>
    <cellStyle name="Standard 4 2 2 7 3 4 3" xfId="17437" xr:uid="{00000000-0005-0000-0000-0000EF560000}"/>
    <cellStyle name="Standard 4 2 2 7 3 4 3 2" xfId="51325" xr:uid="{00000000-0005-0000-0000-0000F0560000}"/>
    <cellStyle name="Standard 4 2 2 7 3 4 4" xfId="40029" xr:uid="{00000000-0005-0000-0000-0000F1560000}"/>
    <cellStyle name="Standard 4 2 2 7 3 4 5" xfId="28733" xr:uid="{00000000-0005-0000-0000-0000F2560000}"/>
    <cellStyle name="Standard 4 2 2 7 3 5" xfId="8965" xr:uid="{00000000-0005-0000-0000-0000F3560000}"/>
    <cellStyle name="Standard 4 2 2 7 3 5 2" xfId="20261" xr:uid="{00000000-0005-0000-0000-0000F4560000}"/>
    <cellStyle name="Standard 4 2 2 7 3 5 2 2" xfId="54149" xr:uid="{00000000-0005-0000-0000-0000F5560000}"/>
    <cellStyle name="Standard 4 2 2 7 3 5 3" xfId="42853" xr:uid="{00000000-0005-0000-0000-0000F6560000}"/>
    <cellStyle name="Standard 4 2 2 7 3 5 4" xfId="31557" xr:uid="{00000000-0005-0000-0000-0000F7560000}"/>
    <cellStyle name="Standard 4 2 2 7 3 6" xfId="14613" xr:uid="{00000000-0005-0000-0000-0000F8560000}"/>
    <cellStyle name="Standard 4 2 2 7 3 6 2" xfId="48501" xr:uid="{00000000-0005-0000-0000-0000F9560000}"/>
    <cellStyle name="Standard 4 2 2 7 3 7" xfId="37205" xr:uid="{00000000-0005-0000-0000-0000FA560000}"/>
    <cellStyle name="Standard 4 2 2 7 3 8" xfId="25909" xr:uid="{00000000-0005-0000-0000-0000FB560000}"/>
    <cellStyle name="Standard 4 2 2 7 4" xfId="3761" xr:uid="{00000000-0005-0000-0000-0000FC560000}"/>
    <cellStyle name="Standard 4 2 2 7 4 2" xfId="6872" xr:uid="{00000000-0005-0000-0000-0000FD560000}"/>
    <cellStyle name="Standard 4 2 2 7 4 2 2" xfId="12521" xr:uid="{00000000-0005-0000-0000-0000FE560000}"/>
    <cellStyle name="Standard 4 2 2 7 4 2 2 2" xfId="23817" xr:uid="{00000000-0005-0000-0000-0000FF560000}"/>
    <cellStyle name="Standard 4 2 2 7 4 2 2 2 2" xfId="57705" xr:uid="{00000000-0005-0000-0000-000000570000}"/>
    <cellStyle name="Standard 4 2 2 7 4 2 2 3" xfId="46409" xr:uid="{00000000-0005-0000-0000-000001570000}"/>
    <cellStyle name="Standard 4 2 2 7 4 2 2 4" xfId="35113" xr:uid="{00000000-0005-0000-0000-000002570000}"/>
    <cellStyle name="Standard 4 2 2 7 4 2 3" xfId="18169" xr:uid="{00000000-0005-0000-0000-000003570000}"/>
    <cellStyle name="Standard 4 2 2 7 4 2 3 2" xfId="52057" xr:uid="{00000000-0005-0000-0000-000004570000}"/>
    <cellStyle name="Standard 4 2 2 7 4 2 4" xfId="40761" xr:uid="{00000000-0005-0000-0000-000005570000}"/>
    <cellStyle name="Standard 4 2 2 7 4 2 5" xfId="29465" xr:uid="{00000000-0005-0000-0000-000006570000}"/>
    <cellStyle name="Standard 4 2 2 7 4 3" xfId="9697" xr:uid="{00000000-0005-0000-0000-000007570000}"/>
    <cellStyle name="Standard 4 2 2 7 4 3 2" xfId="20993" xr:uid="{00000000-0005-0000-0000-000008570000}"/>
    <cellStyle name="Standard 4 2 2 7 4 3 2 2" xfId="54881" xr:uid="{00000000-0005-0000-0000-000009570000}"/>
    <cellStyle name="Standard 4 2 2 7 4 3 3" xfId="43585" xr:uid="{00000000-0005-0000-0000-00000A570000}"/>
    <cellStyle name="Standard 4 2 2 7 4 3 4" xfId="32289" xr:uid="{00000000-0005-0000-0000-00000B570000}"/>
    <cellStyle name="Standard 4 2 2 7 4 4" xfId="15345" xr:uid="{00000000-0005-0000-0000-00000C570000}"/>
    <cellStyle name="Standard 4 2 2 7 4 4 2" xfId="49233" xr:uid="{00000000-0005-0000-0000-00000D570000}"/>
    <cellStyle name="Standard 4 2 2 7 4 5" xfId="37937" xr:uid="{00000000-0005-0000-0000-00000E570000}"/>
    <cellStyle name="Standard 4 2 2 7 4 6" xfId="26641" xr:uid="{00000000-0005-0000-0000-00000F570000}"/>
    <cellStyle name="Standard 4 2 2 7 5" xfId="4819" xr:uid="{00000000-0005-0000-0000-000010570000}"/>
    <cellStyle name="Standard 4 2 2 7 5 2" xfId="7645" xr:uid="{00000000-0005-0000-0000-000011570000}"/>
    <cellStyle name="Standard 4 2 2 7 5 2 2" xfId="13294" xr:uid="{00000000-0005-0000-0000-000012570000}"/>
    <cellStyle name="Standard 4 2 2 7 5 2 2 2" xfId="24590" xr:uid="{00000000-0005-0000-0000-000013570000}"/>
    <cellStyle name="Standard 4 2 2 7 5 2 2 2 2" xfId="58478" xr:uid="{00000000-0005-0000-0000-000014570000}"/>
    <cellStyle name="Standard 4 2 2 7 5 2 2 3" xfId="47182" xr:uid="{00000000-0005-0000-0000-000015570000}"/>
    <cellStyle name="Standard 4 2 2 7 5 2 2 4" xfId="35886" xr:uid="{00000000-0005-0000-0000-000016570000}"/>
    <cellStyle name="Standard 4 2 2 7 5 2 3" xfId="18942" xr:uid="{00000000-0005-0000-0000-000017570000}"/>
    <cellStyle name="Standard 4 2 2 7 5 2 3 2" xfId="52830" xr:uid="{00000000-0005-0000-0000-000018570000}"/>
    <cellStyle name="Standard 4 2 2 7 5 2 4" xfId="41534" xr:uid="{00000000-0005-0000-0000-000019570000}"/>
    <cellStyle name="Standard 4 2 2 7 5 2 5" xfId="30238" xr:uid="{00000000-0005-0000-0000-00001A570000}"/>
    <cellStyle name="Standard 4 2 2 7 5 3" xfId="10470" xr:uid="{00000000-0005-0000-0000-00001B570000}"/>
    <cellStyle name="Standard 4 2 2 7 5 3 2" xfId="21766" xr:uid="{00000000-0005-0000-0000-00001C570000}"/>
    <cellStyle name="Standard 4 2 2 7 5 3 2 2" xfId="55654" xr:uid="{00000000-0005-0000-0000-00001D570000}"/>
    <cellStyle name="Standard 4 2 2 7 5 3 3" xfId="44358" xr:uid="{00000000-0005-0000-0000-00001E570000}"/>
    <cellStyle name="Standard 4 2 2 7 5 3 4" xfId="33062" xr:uid="{00000000-0005-0000-0000-00001F570000}"/>
    <cellStyle name="Standard 4 2 2 7 5 4" xfId="16118" xr:uid="{00000000-0005-0000-0000-000020570000}"/>
    <cellStyle name="Standard 4 2 2 7 5 4 2" xfId="50006" xr:uid="{00000000-0005-0000-0000-000021570000}"/>
    <cellStyle name="Standard 4 2 2 7 5 5" xfId="38710" xr:uid="{00000000-0005-0000-0000-000022570000}"/>
    <cellStyle name="Standard 4 2 2 7 5 6" xfId="27414" xr:uid="{00000000-0005-0000-0000-000023570000}"/>
    <cellStyle name="Standard 4 2 2 7 6" xfId="3463" xr:uid="{00000000-0005-0000-0000-000024570000}"/>
    <cellStyle name="Standard 4 2 2 7 6 2" xfId="6578" xr:uid="{00000000-0005-0000-0000-000025570000}"/>
    <cellStyle name="Standard 4 2 2 7 6 2 2" xfId="12227" xr:uid="{00000000-0005-0000-0000-000026570000}"/>
    <cellStyle name="Standard 4 2 2 7 6 2 2 2" xfId="23523" xr:uid="{00000000-0005-0000-0000-000027570000}"/>
    <cellStyle name="Standard 4 2 2 7 6 2 2 2 2" xfId="57411" xr:uid="{00000000-0005-0000-0000-000028570000}"/>
    <cellStyle name="Standard 4 2 2 7 6 2 2 3" xfId="46115" xr:uid="{00000000-0005-0000-0000-000029570000}"/>
    <cellStyle name="Standard 4 2 2 7 6 2 2 4" xfId="34819" xr:uid="{00000000-0005-0000-0000-00002A570000}"/>
    <cellStyle name="Standard 4 2 2 7 6 2 3" xfId="17875" xr:uid="{00000000-0005-0000-0000-00002B570000}"/>
    <cellStyle name="Standard 4 2 2 7 6 2 3 2" xfId="51763" xr:uid="{00000000-0005-0000-0000-00002C570000}"/>
    <cellStyle name="Standard 4 2 2 7 6 2 4" xfId="40467" xr:uid="{00000000-0005-0000-0000-00002D570000}"/>
    <cellStyle name="Standard 4 2 2 7 6 2 5" xfId="29171" xr:uid="{00000000-0005-0000-0000-00002E570000}"/>
    <cellStyle name="Standard 4 2 2 7 6 3" xfId="9403" xr:uid="{00000000-0005-0000-0000-00002F570000}"/>
    <cellStyle name="Standard 4 2 2 7 6 3 2" xfId="20699" xr:uid="{00000000-0005-0000-0000-000030570000}"/>
    <cellStyle name="Standard 4 2 2 7 6 3 2 2" xfId="54587" xr:uid="{00000000-0005-0000-0000-000031570000}"/>
    <cellStyle name="Standard 4 2 2 7 6 3 3" xfId="43291" xr:uid="{00000000-0005-0000-0000-000032570000}"/>
    <cellStyle name="Standard 4 2 2 7 6 3 4" xfId="31995" xr:uid="{00000000-0005-0000-0000-000033570000}"/>
    <cellStyle name="Standard 4 2 2 7 6 4" xfId="15051" xr:uid="{00000000-0005-0000-0000-000034570000}"/>
    <cellStyle name="Standard 4 2 2 7 6 4 2" xfId="48939" xr:uid="{00000000-0005-0000-0000-000035570000}"/>
    <cellStyle name="Standard 4 2 2 7 6 5" xfId="37643" xr:uid="{00000000-0005-0000-0000-000036570000}"/>
    <cellStyle name="Standard 4 2 2 7 6 6" xfId="26347" xr:uid="{00000000-0005-0000-0000-000037570000}"/>
    <cellStyle name="Standard 4 2 2 7 7" xfId="5639" xr:uid="{00000000-0005-0000-0000-000038570000}"/>
    <cellStyle name="Standard 4 2 2 7 7 2" xfId="11289" xr:uid="{00000000-0005-0000-0000-000039570000}"/>
    <cellStyle name="Standard 4 2 2 7 7 2 2" xfId="22585" xr:uid="{00000000-0005-0000-0000-00003A570000}"/>
    <cellStyle name="Standard 4 2 2 7 7 2 2 2" xfId="56473" xr:uid="{00000000-0005-0000-0000-00003B570000}"/>
    <cellStyle name="Standard 4 2 2 7 7 2 3" xfId="45177" xr:uid="{00000000-0005-0000-0000-00003C570000}"/>
    <cellStyle name="Standard 4 2 2 7 7 2 4" xfId="33881" xr:uid="{00000000-0005-0000-0000-00003D570000}"/>
    <cellStyle name="Standard 4 2 2 7 7 3" xfId="16937" xr:uid="{00000000-0005-0000-0000-00003E570000}"/>
    <cellStyle name="Standard 4 2 2 7 7 3 2" xfId="50825" xr:uid="{00000000-0005-0000-0000-00003F570000}"/>
    <cellStyle name="Standard 4 2 2 7 7 4" xfId="39529" xr:uid="{00000000-0005-0000-0000-000040570000}"/>
    <cellStyle name="Standard 4 2 2 7 7 5" xfId="28233" xr:uid="{00000000-0005-0000-0000-000041570000}"/>
    <cellStyle name="Standard 4 2 2 7 8" xfId="8465" xr:uid="{00000000-0005-0000-0000-000042570000}"/>
    <cellStyle name="Standard 4 2 2 7 8 2" xfId="19761" xr:uid="{00000000-0005-0000-0000-000043570000}"/>
    <cellStyle name="Standard 4 2 2 7 8 2 2" xfId="53649" xr:uid="{00000000-0005-0000-0000-000044570000}"/>
    <cellStyle name="Standard 4 2 2 7 8 3" xfId="42353" xr:uid="{00000000-0005-0000-0000-000045570000}"/>
    <cellStyle name="Standard 4 2 2 7 8 4" xfId="31057" xr:uid="{00000000-0005-0000-0000-000046570000}"/>
    <cellStyle name="Standard 4 2 2 7 9" xfId="14113" xr:uid="{00000000-0005-0000-0000-000047570000}"/>
    <cellStyle name="Standard 4 2 2 7 9 2" xfId="48001" xr:uid="{00000000-0005-0000-0000-000048570000}"/>
    <cellStyle name="Standard 4 2 2 8" xfId="2624" xr:uid="{00000000-0005-0000-0000-000049570000}"/>
    <cellStyle name="Standard 4 2 2 8 2" xfId="3126" xr:uid="{00000000-0005-0000-0000-00004A570000}"/>
    <cellStyle name="Standard 4 2 2 8 2 2" xfId="5177" xr:uid="{00000000-0005-0000-0000-00004B570000}"/>
    <cellStyle name="Standard 4 2 2 8 2 2 2" xfId="8003" xr:uid="{00000000-0005-0000-0000-00004C570000}"/>
    <cellStyle name="Standard 4 2 2 8 2 2 2 2" xfId="13652" xr:uid="{00000000-0005-0000-0000-00004D570000}"/>
    <cellStyle name="Standard 4 2 2 8 2 2 2 2 2" xfId="24948" xr:uid="{00000000-0005-0000-0000-00004E570000}"/>
    <cellStyle name="Standard 4 2 2 8 2 2 2 2 2 2" xfId="58836" xr:uid="{00000000-0005-0000-0000-00004F570000}"/>
    <cellStyle name="Standard 4 2 2 8 2 2 2 2 3" xfId="47540" xr:uid="{00000000-0005-0000-0000-000050570000}"/>
    <cellStyle name="Standard 4 2 2 8 2 2 2 2 4" xfId="36244" xr:uid="{00000000-0005-0000-0000-000051570000}"/>
    <cellStyle name="Standard 4 2 2 8 2 2 2 3" xfId="19300" xr:uid="{00000000-0005-0000-0000-000052570000}"/>
    <cellStyle name="Standard 4 2 2 8 2 2 2 3 2" xfId="53188" xr:uid="{00000000-0005-0000-0000-000053570000}"/>
    <cellStyle name="Standard 4 2 2 8 2 2 2 4" xfId="41892" xr:uid="{00000000-0005-0000-0000-000054570000}"/>
    <cellStyle name="Standard 4 2 2 8 2 2 2 5" xfId="30596" xr:uid="{00000000-0005-0000-0000-000055570000}"/>
    <cellStyle name="Standard 4 2 2 8 2 2 3" xfId="10828" xr:uid="{00000000-0005-0000-0000-000056570000}"/>
    <cellStyle name="Standard 4 2 2 8 2 2 3 2" xfId="22124" xr:uid="{00000000-0005-0000-0000-000057570000}"/>
    <cellStyle name="Standard 4 2 2 8 2 2 3 2 2" xfId="56012" xr:uid="{00000000-0005-0000-0000-000058570000}"/>
    <cellStyle name="Standard 4 2 2 8 2 2 3 3" xfId="44716" xr:uid="{00000000-0005-0000-0000-000059570000}"/>
    <cellStyle name="Standard 4 2 2 8 2 2 3 4" xfId="33420" xr:uid="{00000000-0005-0000-0000-00005A570000}"/>
    <cellStyle name="Standard 4 2 2 8 2 2 4" xfId="16476" xr:uid="{00000000-0005-0000-0000-00005B570000}"/>
    <cellStyle name="Standard 4 2 2 8 2 2 4 2" xfId="50364" xr:uid="{00000000-0005-0000-0000-00005C570000}"/>
    <cellStyle name="Standard 4 2 2 8 2 2 5" xfId="39068" xr:uid="{00000000-0005-0000-0000-00005D570000}"/>
    <cellStyle name="Standard 4 2 2 8 2 2 6" xfId="27772" xr:uid="{00000000-0005-0000-0000-00005E570000}"/>
    <cellStyle name="Standard 4 2 2 8 2 3" xfId="6254" xr:uid="{00000000-0005-0000-0000-00005F570000}"/>
    <cellStyle name="Standard 4 2 2 8 2 3 2" xfId="11904" xr:uid="{00000000-0005-0000-0000-000060570000}"/>
    <cellStyle name="Standard 4 2 2 8 2 3 2 2" xfId="23200" xr:uid="{00000000-0005-0000-0000-000061570000}"/>
    <cellStyle name="Standard 4 2 2 8 2 3 2 2 2" xfId="57088" xr:uid="{00000000-0005-0000-0000-000062570000}"/>
    <cellStyle name="Standard 4 2 2 8 2 3 2 3" xfId="45792" xr:uid="{00000000-0005-0000-0000-000063570000}"/>
    <cellStyle name="Standard 4 2 2 8 2 3 2 4" xfId="34496" xr:uid="{00000000-0005-0000-0000-000064570000}"/>
    <cellStyle name="Standard 4 2 2 8 2 3 3" xfId="17552" xr:uid="{00000000-0005-0000-0000-000065570000}"/>
    <cellStyle name="Standard 4 2 2 8 2 3 3 2" xfId="51440" xr:uid="{00000000-0005-0000-0000-000066570000}"/>
    <cellStyle name="Standard 4 2 2 8 2 3 4" xfId="40144" xr:uid="{00000000-0005-0000-0000-000067570000}"/>
    <cellStyle name="Standard 4 2 2 8 2 3 5" xfId="28848" xr:uid="{00000000-0005-0000-0000-000068570000}"/>
    <cellStyle name="Standard 4 2 2 8 2 4" xfId="9080" xr:uid="{00000000-0005-0000-0000-000069570000}"/>
    <cellStyle name="Standard 4 2 2 8 2 4 2" xfId="20376" xr:uid="{00000000-0005-0000-0000-00006A570000}"/>
    <cellStyle name="Standard 4 2 2 8 2 4 2 2" xfId="54264" xr:uid="{00000000-0005-0000-0000-00006B570000}"/>
    <cellStyle name="Standard 4 2 2 8 2 4 3" xfId="42968" xr:uid="{00000000-0005-0000-0000-00006C570000}"/>
    <cellStyle name="Standard 4 2 2 8 2 4 4" xfId="31672" xr:uid="{00000000-0005-0000-0000-00006D570000}"/>
    <cellStyle name="Standard 4 2 2 8 2 5" xfId="14728" xr:uid="{00000000-0005-0000-0000-00006E570000}"/>
    <cellStyle name="Standard 4 2 2 8 2 5 2" xfId="48616" xr:uid="{00000000-0005-0000-0000-00006F570000}"/>
    <cellStyle name="Standard 4 2 2 8 2 6" xfId="37320" xr:uid="{00000000-0005-0000-0000-000070570000}"/>
    <cellStyle name="Standard 4 2 2 8 2 7" xfId="26024" xr:uid="{00000000-0005-0000-0000-000071570000}"/>
    <cellStyle name="Standard 4 2 2 8 3" xfId="4398" xr:uid="{00000000-0005-0000-0000-000072570000}"/>
    <cellStyle name="Standard 4 2 2 8 3 2" xfId="7269" xr:uid="{00000000-0005-0000-0000-000073570000}"/>
    <cellStyle name="Standard 4 2 2 8 3 2 2" xfId="12918" xr:uid="{00000000-0005-0000-0000-000074570000}"/>
    <cellStyle name="Standard 4 2 2 8 3 2 2 2" xfId="24214" xr:uid="{00000000-0005-0000-0000-000075570000}"/>
    <cellStyle name="Standard 4 2 2 8 3 2 2 2 2" xfId="58102" xr:uid="{00000000-0005-0000-0000-000076570000}"/>
    <cellStyle name="Standard 4 2 2 8 3 2 2 3" xfId="46806" xr:uid="{00000000-0005-0000-0000-000077570000}"/>
    <cellStyle name="Standard 4 2 2 8 3 2 2 4" xfId="35510" xr:uid="{00000000-0005-0000-0000-000078570000}"/>
    <cellStyle name="Standard 4 2 2 8 3 2 3" xfId="18566" xr:uid="{00000000-0005-0000-0000-000079570000}"/>
    <cellStyle name="Standard 4 2 2 8 3 2 3 2" xfId="52454" xr:uid="{00000000-0005-0000-0000-00007A570000}"/>
    <cellStyle name="Standard 4 2 2 8 3 2 4" xfId="41158" xr:uid="{00000000-0005-0000-0000-00007B570000}"/>
    <cellStyle name="Standard 4 2 2 8 3 2 5" xfId="29862" xr:uid="{00000000-0005-0000-0000-00007C570000}"/>
    <cellStyle name="Standard 4 2 2 8 3 3" xfId="10094" xr:uid="{00000000-0005-0000-0000-00007D570000}"/>
    <cellStyle name="Standard 4 2 2 8 3 3 2" xfId="21390" xr:uid="{00000000-0005-0000-0000-00007E570000}"/>
    <cellStyle name="Standard 4 2 2 8 3 3 2 2" xfId="55278" xr:uid="{00000000-0005-0000-0000-00007F570000}"/>
    <cellStyle name="Standard 4 2 2 8 3 3 3" xfId="43982" xr:uid="{00000000-0005-0000-0000-000080570000}"/>
    <cellStyle name="Standard 4 2 2 8 3 3 4" xfId="32686" xr:uid="{00000000-0005-0000-0000-000081570000}"/>
    <cellStyle name="Standard 4 2 2 8 3 4" xfId="15742" xr:uid="{00000000-0005-0000-0000-000082570000}"/>
    <cellStyle name="Standard 4 2 2 8 3 4 2" xfId="49630" xr:uid="{00000000-0005-0000-0000-000083570000}"/>
    <cellStyle name="Standard 4 2 2 8 3 5" xfId="38334" xr:uid="{00000000-0005-0000-0000-000084570000}"/>
    <cellStyle name="Standard 4 2 2 8 3 6" xfId="27038" xr:uid="{00000000-0005-0000-0000-000085570000}"/>
    <cellStyle name="Standard 4 2 2 8 4" xfId="5754" xr:uid="{00000000-0005-0000-0000-000086570000}"/>
    <cellStyle name="Standard 4 2 2 8 4 2" xfId="11404" xr:uid="{00000000-0005-0000-0000-000087570000}"/>
    <cellStyle name="Standard 4 2 2 8 4 2 2" xfId="22700" xr:uid="{00000000-0005-0000-0000-000088570000}"/>
    <cellStyle name="Standard 4 2 2 8 4 2 2 2" xfId="56588" xr:uid="{00000000-0005-0000-0000-000089570000}"/>
    <cellStyle name="Standard 4 2 2 8 4 2 3" xfId="45292" xr:uid="{00000000-0005-0000-0000-00008A570000}"/>
    <cellStyle name="Standard 4 2 2 8 4 2 4" xfId="33996" xr:uid="{00000000-0005-0000-0000-00008B570000}"/>
    <cellStyle name="Standard 4 2 2 8 4 3" xfId="17052" xr:uid="{00000000-0005-0000-0000-00008C570000}"/>
    <cellStyle name="Standard 4 2 2 8 4 3 2" xfId="50940" xr:uid="{00000000-0005-0000-0000-00008D570000}"/>
    <cellStyle name="Standard 4 2 2 8 4 4" xfId="39644" xr:uid="{00000000-0005-0000-0000-00008E570000}"/>
    <cellStyle name="Standard 4 2 2 8 4 5" xfId="28348" xr:uid="{00000000-0005-0000-0000-00008F570000}"/>
    <cellStyle name="Standard 4 2 2 8 5" xfId="8580" xr:uid="{00000000-0005-0000-0000-000090570000}"/>
    <cellStyle name="Standard 4 2 2 8 5 2" xfId="19876" xr:uid="{00000000-0005-0000-0000-000091570000}"/>
    <cellStyle name="Standard 4 2 2 8 5 2 2" xfId="53764" xr:uid="{00000000-0005-0000-0000-000092570000}"/>
    <cellStyle name="Standard 4 2 2 8 5 3" xfId="42468" xr:uid="{00000000-0005-0000-0000-000093570000}"/>
    <cellStyle name="Standard 4 2 2 8 5 4" xfId="31172" xr:uid="{00000000-0005-0000-0000-000094570000}"/>
    <cellStyle name="Standard 4 2 2 8 6" xfId="14228" xr:uid="{00000000-0005-0000-0000-000095570000}"/>
    <cellStyle name="Standard 4 2 2 8 6 2" xfId="48116" xr:uid="{00000000-0005-0000-0000-000096570000}"/>
    <cellStyle name="Standard 4 2 2 8 7" xfId="36820" xr:uid="{00000000-0005-0000-0000-000097570000}"/>
    <cellStyle name="Standard 4 2 2 8 8" xfId="25524" xr:uid="{00000000-0005-0000-0000-000098570000}"/>
    <cellStyle name="Standard 4 2 2 9" xfId="2877" xr:uid="{00000000-0005-0000-0000-000099570000}"/>
    <cellStyle name="Standard 4 2 2 9 2" xfId="5137" xr:uid="{00000000-0005-0000-0000-00009A570000}"/>
    <cellStyle name="Standard 4 2 2 9 2 2" xfId="7963" xr:uid="{00000000-0005-0000-0000-00009B570000}"/>
    <cellStyle name="Standard 4 2 2 9 2 2 2" xfId="13612" xr:uid="{00000000-0005-0000-0000-00009C570000}"/>
    <cellStyle name="Standard 4 2 2 9 2 2 2 2" xfId="24908" xr:uid="{00000000-0005-0000-0000-00009D570000}"/>
    <cellStyle name="Standard 4 2 2 9 2 2 2 2 2" xfId="58796" xr:uid="{00000000-0005-0000-0000-00009E570000}"/>
    <cellStyle name="Standard 4 2 2 9 2 2 2 3" xfId="47500" xr:uid="{00000000-0005-0000-0000-00009F570000}"/>
    <cellStyle name="Standard 4 2 2 9 2 2 2 4" xfId="36204" xr:uid="{00000000-0005-0000-0000-0000A0570000}"/>
    <cellStyle name="Standard 4 2 2 9 2 2 3" xfId="19260" xr:uid="{00000000-0005-0000-0000-0000A1570000}"/>
    <cellStyle name="Standard 4 2 2 9 2 2 3 2" xfId="53148" xr:uid="{00000000-0005-0000-0000-0000A2570000}"/>
    <cellStyle name="Standard 4 2 2 9 2 2 4" xfId="41852" xr:uid="{00000000-0005-0000-0000-0000A3570000}"/>
    <cellStyle name="Standard 4 2 2 9 2 2 5" xfId="30556" xr:uid="{00000000-0005-0000-0000-0000A4570000}"/>
    <cellStyle name="Standard 4 2 2 9 2 3" xfId="10788" xr:uid="{00000000-0005-0000-0000-0000A5570000}"/>
    <cellStyle name="Standard 4 2 2 9 2 3 2" xfId="22084" xr:uid="{00000000-0005-0000-0000-0000A6570000}"/>
    <cellStyle name="Standard 4 2 2 9 2 3 2 2" xfId="55972" xr:uid="{00000000-0005-0000-0000-0000A7570000}"/>
    <cellStyle name="Standard 4 2 2 9 2 3 3" xfId="44676" xr:uid="{00000000-0005-0000-0000-0000A8570000}"/>
    <cellStyle name="Standard 4 2 2 9 2 3 4" xfId="33380" xr:uid="{00000000-0005-0000-0000-0000A9570000}"/>
    <cellStyle name="Standard 4 2 2 9 2 4" xfId="16436" xr:uid="{00000000-0005-0000-0000-0000AA570000}"/>
    <cellStyle name="Standard 4 2 2 9 2 4 2" xfId="50324" xr:uid="{00000000-0005-0000-0000-0000AB570000}"/>
    <cellStyle name="Standard 4 2 2 9 2 5" xfId="39028" xr:uid="{00000000-0005-0000-0000-0000AC570000}"/>
    <cellStyle name="Standard 4 2 2 9 2 6" xfId="27732" xr:uid="{00000000-0005-0000-0000-0000AD570000}"/>
    <cellStyle name="Standard 4 2 2 9 3" xfId="4357" xr:uid="{00000000-0005-0000-0000-0000AE570000}"/>
    <cellStyle name="Standard 4 2 2 9 3 2" xfId="7229" xr:uid="{00000000-0005-0000-0000-0000AF570000}"/>
    <cellStyle name="Standard 4 2 2 9 3 2 2" xfId="12878" xr:uid="{00000000-0005-0000-0000-0000B0570000}"/>
    <cellStyle name="Standard 4 2 2 9 3 2 2 2" xfId="24174" xr:uid="{00000000-0005-0000-0000-0000B1570000}"/>
    <cellStyle name="Standard 4 2 2 9 3 2 2 2 2" xfId="58062" xr:uid="{00000000-0005-0000-0000-0000B2570000}"/>
    <cellStyle name="Standard 4 2 2 9 3 2 2 3" xfId="46766" xr:uid="{00000000-0005-0000-0000-0000B3570000}"/>
    <cellStyle name="Standard 4 2 2 9 3 2 2 4" xfId="35470" xr:uid="{00000000-0005-0000-0000-0000B4570000}"/>
    <cellStyle name="Standard 4 2 2 9 3 2 3" xfId="18526" xr:uid="{00000000-0005-0000-0000-0000B5570000}"/>
    <cellStyle name="Standard 4 2 2 9 3 2 3 2" xfId="52414" xr:uid="{00000000-0005-0000-0000-0000B6570000}"/>
    <cellStyle name="Standard 4 2 2 9 3 2 4" xfId="41118" xr:uid="{00000000-0005-0000-0000-0000B7570000}"/>
    <cellStyle name="Standard 4 2 2 9 3 2 5" xfId="29822" xr:uid="{00000000-0005-0000-0000-0000B8570000}"/>
    <cellStyle name="Standard 4 2 2 9 3 3" xfId="10054" xr:uid="{00000000-0005-0000-0000-0000B9570000}"/>
    <cellStyle name="Standard 4 2 2 9 3 3 2" xfId="21350" xr:uid="{00000000-0005-0000-0000-0000BA570000}"/>
    <cellStyle name="Standard 4 2 2 9 3 3 2 2" xfId="55238" xr:uid="{00000000-0005-0000-0000-0000BB570000}"/>
    <cellStyle name="Standard 4 2 2 9 3 3 3" xfId="43942" xr:uid="{00000000-0005-0000-0000-0000BC570000}"/>
    <cellStyle name="Standard 4 2 2 9 3 3 4" xfId="32646" xr:uid="{00000000-0005-0000-0000-0000BD570000}"/>
    <cellStyle name="Standard 4 2 2 9 3 4" xfId="15702" xr:uid="{00000000-0005-0000-0000-0000BE570000}"/>
    <cellStyle name="Standard 4 2 2 9 3 4 2" xfId="49590" xr:uid="{00000000-0005-0000-0000-0000BF570000}"/>
    <cellStyle name="Standard 4 2 2 9 3 5" xfId="38294" xr:uid="{00000000-0005-0000-0000-0000C0570000}"/>
    <cellStyle name="Standard 4 2 2 9 3 6" xfId="26998" xr:uid="{00000000-0005-0000-0000-0000C1570000}"/>
    <cellStyle name="Standard 4 2 2 9 4" xfId="6005" xr:uid="{00000000-0005-0000-0000-0000C2570000}"/>
    <cellStyle name="Standard 4 2 2 9 4 2" xfId="11655" xr:uid="{00000000-0005-0000-0000-0000C3570000}"/>
    <cellStyle name="Standard 4 2 2 9 4 2 2" xfId="22951" xr:uid="{00000000-0005-0000-0000-0000C4570000}"/>
    <cellStyle name="Standard 4 2 2 9 4 2 2 2" xfId="56839" xr:uid="{00000000-0005-0000-0000-0000C5570000}"/>
    <cellStyle name="Standard 4 2 2 9 4 2 3" xfId="45543" xr:uid="{00000000-0005-0000-0000-0000C6570000}"/>
    <cellStyle name="Standard 4 2 2 9 4 2 4" xfId="34247" xr:uid="{00000000-0005-0000-0000-0000C7570000}"/>
    <cellStyle name="Standard 4 2 2 9 4 3" xfId="17303" xr:uid="{00000000-0005-0000-0000-0000C8570000}"/>
    <cellStyle name="Standard 4 2 2 9 4 3 2" xfId="51191" xr:uid="{00000000-0005-0000-0000-0000C9570000}"/>
    <cellStyle name="Standard 4 2 2 9 4 4" xfId="39895" xr:uid="{00000000-0005-0000-0000-0000CA570000}"/>
    <cellStyle name="Standard 4 2 2 9 4 5" xfId="28599" xr:uid="{00000000-0005-0000-0000-0000CB570000}"/>
    <cellStyle name="Standard 4 2 2 9 5" xfId="8831" xr:uid="{00000000-0005-0000-0000-0000CC570000}"/>
    <cellStyle name="Standard 4 2 2 9 5 2" xfId="20127" xr:uid="{00000000-0005-0000-0000-0000CD570000}"/>
    <cellStyle name="Standard 4 2 2 9 5 2 2" xfId="54015" xr:uid="{00000000-0005-0000-0000-0000CE570000}"/>
    <cellStyle name="Standard 4 2 2 9 5 3" xfId="42719" xr:uid="{00000000-0005-0000-0000-0000CF570000}"/>
    <cellStyle name="Standard 4 2 2 9 5 4" xfId="31423" xr:uid="{00000000-0005-0000-0000-0000D0570000}"/>
    <cellStyle name="Standard 4 2 2 9 6" xfId="14479" xr:uid="{00000000-0005-0000-0000-0000D1570000}"/>
    <cellStyle name="Standard 4 2 2 9 6 2" xfId="48367" xr:uid="{00000000-0005-0000-0000-0000D2570000}"/>
    <cellStyle name="Standard 4 2 2 9 7" xfId="37071" xr:uid="{00000000-0005-0000-0000-0000D3570000}"/>
    <cellStyle name="Standard 4 2 2 9 8" xfId="25775" xr:uid="{00000000-0005-0000-0000-0000D4570000}"/>
    <cellStyle name="Standard 4 2 3" xfId="218" xr:uid="{00000000-0005-0000-0000-0000D5570000}"/>
    <cellStyle name="Standard 4 2 3 10" xfId="3413" xr:uid="{00000000-0005-0000-0000-0000D6570000}"/>
    <cellStyle name="Standard 4 2 3 10 2" xfId="6528" xr:uid="{00000000-0005-0000-0000-0000D7570000}"/>
    <cellStyle name="Standard 4 2 3 10 2 2" xfId="12177" xr:uid="{00000000-0005-0000-0000-0000D8570000}"/>
    <cellStyle name="Standard 4 2 3 10 2 2 2" xfId="23473" xr:uid="{00000000-0005-0000-0000-0000D9570000}"/>
    <cellStyle name="Standard 4 2 3 10 2 2 2 2" xfId="57361" xr:uid="{00000000-0005-0000-0000-0000DA570000}"/>
    <cellStyle name="Standard 4 2 3 10 2 2 3" xfId="46065" xr:uid="{00000000-0005-0000-0000-0000DB570000}"/>
    <cellStyle name="Standard 4 2 3 10 2 2 4" xfId="34769" xr:uid="{00000000-0005-0000-0000-0000DC570000}"/>
    <cellStyle name="Standard 4 2 3 10 2 3" xfId="17825" xr:uid="{00000000-0005-0000-0000-0000DD570000}"/>
    <cellStyle name="Standard 4 2 3 10 2 3 2" xfId="51713" xr:uid="{00000000-0005-0000-0000-0000DE570000}"/>
    <cellStyle name="Standard 4 2 3 10 2 4" xfId="40417" xr:uid="{00000000-0005-0000-0000-0000DF570000}"/>
    <cellStyle name="Standard 4 2 3 10 2 5" xfId="29121" xr:uid="{00000000-0005-0000-0000-0000E0570000}"/>
    <cellStyle name="Standard 4 2 3 10 3" xfId="9353" xr:uid="{00000000-0005-0000-0000-0000E1570000}"/>
    <cellStyle name="Standard 4 2 3 10 3 2" xfId="20649" xr:uid="{00000000-0005-0000-0000-0000E2570000}"/>
    <cellStyle name="Standard 4 2 3 10 3 2 2" xfId="54537" xr:uid="{00000000-0005-0000-0000-0000E3570000}"/>
    <cellStyle name="Standard 4 2 3 10 3 3" xfId="43241" xr:uid="{00000000-0005-0000-0000-0000E4570000}"/>
    <cellStyle name="Standard 4 2 3 10 3 4" xfId="31945" xr:uid="{00000000-0005-0000-0000-0000E5570000}"/>
    <cellStyle name="Standard 4 2 3 10 4" xfId="15001" xr:uid="{00000000-0005-0000-0000-0000E6570000}"/>
    <cellStyle name="Standard 4 2 3 10 4 2" xfId="48889" xr:uid="{00000000-0005-0000-0000-0000E7570000}"/>
    <cellStyle name="Standard 4 2 3 10 5" xfId="37593" xr:uid="{00000000-0005-0000-0000-0000E8570000}"/>
    <cellStyle name="Standard 4 2 3 10 6" xfId="26297" xr:uid="{00000000-0005-0000-0000-0000E9570000}"/>
    <cellStyle name="Standard 4 2 3 11" xfId="5513" xr:uid="{00000000-0005-0000-0000-0000EA570000}"/>
    <cellStyle name="Standard 4 2 3 11 2" xfId="11163" xr:uid="{00000000-0005-0000-0000-0000EB570000}"/>
    <cellStyle name="Standard 4 2 3 11 2 2" xfId="22459" xr:uid="{00000000-0005-0000-0000-0000EC570000}"/>
    <cellStyle name="Standard 4 2 3 11 2 2 2" xfId="56347" xr:uid="{00000000-0005-0000-0000-0000ED570000}"/>
    <cellStyle name="Standard 4 2 3 11 2 3" xfId="45051" xr:uid="{00000000-0005-0000-0000-0000EE570000}"/>
    <cellStyle name="Standard 4 2 3 11 2 4" xfId="33755" xr:uid="{00000000-0005-0000-0000-0000EF570000}"/>
    <cellStyle name="Standard 4 2 3 11 3" xfId="16811" xr:uid="{00000000-0005-0000-0000-0000F0570000}"/>
    <cellStyle name="Standard 4 2 3 11 3 2" xfId="50699" xr:uid="{00000000-0005-0000-0000-0000F1570000}"/>
    <cellStyle name="Standard 4 2 3 11 4" xfId="39403" xr:uid="{00000000-0005-0000-0000-0000F2570000}"/>
    <cellStyle name="Standard 4 2 3 11 5" xfId="28107" xr:uid="{00000000-0005-0000-0000-0000F3570000}"/>
    <cellStyle name="Standard 4 2 3 12" xfId="8339" xr:uid="{00000000-0005-0000-0000-0000F4570000}"/>
    <cellStyle name="Standard 4 2 3 12 2" xfId="19635" xr:uid="{00000000-0005-0000-0000-0000F5570000}"/>
    <cellStyle name="Standard 4 2 3 12 2 2" xfId="53523" xr:uid="{00000000-0005-0000-0000-0000F6570000}"/>
    <cellStyle name="Standard 4 2 3 12 3" xfId="42227" xr:uid="{00000000-0005-0000-0000-0000F7570000}"/>
    <cellStyle name="Standard 4 2 3 12 4" xfId="30931" xr:uid="{00000000-0005-0000-0000-0000F8570000}"/>
    <cellStyle name="Standard 4 2 3 13" xfId="13987" xr:uid="{00000000-0005-0000-0000-0000F9570000}"/>
    <cellStyle name="Standard 4 2 3 13 2" xfId="47875" xr:uid="{00000000-0005-0000-0000-0000FA570000}"/>
    <cellStyle name="Standard 4 2 3 14" xfId="36579" xr:uid="{00000000-0005-0000-0000-0000FB570000}"/>
    <cellStyle name="Standard 4 2 3 15" xfId="25283" xr:uid="{00000000-0005-0000-0000-0000FC570000}"/>
    <cellStyle name="Standard 4 2 3 2" xfId="337" xr:uid="{00000000-0005-0000-0000-0000FD570000}"/>
    <cellStyle name="Standard 4 2 3 2 10" xfId="8384" xr:uid="{00000000-0005-0000-0000-0000FE570000}"/>
    <cellStyle name="Standard 4 2 3 2 10 2" xfId="19680" xr:uid="{00000000-0005-0000-0000-0000FF570000}"/>
    <cellStyle name="Standard 4 2 3 2 10 2 2" xfId="53568" xr:uid="{00000000-0005-0000-0000-000000580000}"/>
    <cellStyle name="Standard 4 2 3 2 10 3" xfId="42272" xr:uid="{00000000-0005-0000-0000-000001580000}"/>
    <cellStyle name="Standard 4 2 3 2 10 4" xfId="30976" xr:uid="{00000000-0005-0000-0000-000002580000}"/>
    <cellStyle name="Standard 4 2 3 2 11" xfId="14032" xr:uid="{00000000-0005-0000-0000-000003580000}"/>
    <cellStyle name="Standard 4 2 3 2 11 2" xfId="47920" xr:uid="{00000000-0005-0000-0000-000004580000}"/>
    <cellStyle name="Standard 4 2 3 2 12" xfId="36624" xr:uid="{00000000-0005-0000-0000-000005580000}"/>
    <cellStyle name="Standard 4 2 3 2 13" xfId="25328" xr:uid="{00000000-0005-0000-0000-000006580000}"/>
    <cellStyle name="Standard 4 2 3 2 2" xfId="728" xr:uid="{00000000-0005-0000-0000-000007580000}"/>
    <cellStyle name="Standard 4 2 3 2 2 10" xfId="14076" xr:uid="{00000000-0005-0000-0000-000008580000}"/>
    <cellStyle name="Standard 4 2 3 2 2 10 2" xfId="47964" xr:uid="{00000000-0005-0000-0000-000009580000}"/>
    <cellStyle name="Standard 4 2 3 2 2 11" xfId="36668" xr:uid="{00000000-0005-0000-0000-00000A580000}"/>
    <cellStyle name="Standard 4 2 3 2 2 12" xfId="25372" xr:uid="{00000000-0005-0000-0000-00000B580000}"/>
    <cellStyle name="Standard 4 2 3 2 2 2" xfId="1964" xr:uid="{00000000-0005-0000-0000-00000C580000}"/>
    <cellStyle name="Standard 4 2 3 2 2 2 10" xfId="36801" xr:uid="{00000000-0005-0000-0000-00000D580000}"/>
    <cellStyle name="Standard 4 2 3 2 2 2 11" xfId="25505" xr:uid="{00000000-0005-0000-0000-00000E580000}"/>
    <cellStyle name="Standard 4 2 3 2 2 2 2" xfId="2851" xr:uid="{00000000-0005-0000-0000-00000F580000}"/>
    <cellStyle name="Standard 4 2 3 2 2 2 2 2" xfId="3353" xr:uid="{00000000-0005-0000-0000-000010580000}"/>
    <cellStyle name="Standard 4 2 3 2 2 2 2 2 2" xfId="5182" xr:uid="{00000000-0005-0000-0000-000011580000}"/>
    <cellStyle name="Standard 4 2 3 2 2 2 2 2 2 2" xfId="8008" xr:uid="{00000000-0005-0000-0000-000012580000}"/>
    <cellStyle name="Standard 4 2 3 2 2 2 2 2 2 2 2" xfId="13657" xr:uid="{00000000-0005-0000-0000-000013580000}"/>
    <cellStyle name="Standard 4 2 3 2 2 2 2 2 2 2 2 2" xfId="24953" xr:uid="{00000000-0005-0000-0000-000014580000}"/>
    <cellStyle name="Standard 4 2 3 2 2 2 2 2 2 2 2 2 2" xfId="58841" xr:uid="{00000000-0005-0000-0000-000015580000}"/>
    <cellStyle name="Standard 4 2 3 2 2 2 2 2 2 2 2 3" xfId="47545" xr:uid="{00000000-0005-0000-0000-000016580000}"/>
    <cellStyle name="Standard 4 2 3 2 2 2 2 2 2 2 2 4" xfId="36249" xr:uid="{00000000-0005-0000-0000-000017580000}"/>
    <cellStyle name="Standard 4 2 3 2 2 2 2 2 2 2 3" xfId="19305" xr:uid="{00000000-0005-0000-0000-000018580000}"/>
    <cellStyle name="Standard 4 2 3 2 2 2 2 2 2 2 3 2" xfId="53193" xr:uid="{00000000-0005-0000-0000-000019580000}"/>
    <cellStyle name="Standard 4 2 3 2 2 2 2 2 2 2 4" xfId="41897" xr:uid="{00000000-0005-0000-0000-00001A580000}"/>
    <cellStyle name="Standard 4 2 3 2 2 2 2 2 2 2 5" xfId="30601" xr:uid="{00000000-0005-0000-0000-00001B580000}"/>
    <cellStyle name="Standard 4 2 3 2 2 2 2 2 2 3" xfId="10833" xr:uid="{00000000-0005-0000-0000-00001C580000}"/>
    <cellStyle name="Standard 4 2 3 2 2 2 2 2 2 3 2" xfId="22129" xr:uid="{00000000-0005-0000-0000-00001D580000}"/>
    <cellStyle name="Standard 4 2 3 2 2 2 2 2 2 3 2 2" xfId="56017" xr:uid="{00000000-0005-0000-0000-00001E580000}"/>
    <cellStyle name="Standard 4 2 3 2 2 2 2 2 2 3 3" xfId="44721" xr:uid="{00000000-0005-0000-0000-00001F580000}"/>
    <cellStyle name="Standard 4 2 3 2 2 2 2 2 2 3 4" xfId="33425" xr:uid="{00000000-0005-0000-0000-000020580000}"/>
    <cellStyle name="Standard 4 2 3 2 2 2 2 2 2 4" xfId="16481" xr:uid="{00000000-0005-0000-0000-000021580000}"/>
    <cellStyle name="Standard 4 2 3 2 2 2 2 2 2 4 2" xfId="50369" xr:uid="{00000000-0005-0000-0000-000022580000}"/>
    <cellStyle name="Standard 4 2 3 2 2 2 2 2 2 5" xfId="39073" xr:uid="{00000000-0005-0000-0000-000023580000}"/>
    <cellStyle name="Standard 4 2 3 2 2 2 2 2 2 6" xfId="27777" xr:uid="{00000000-0005-0000-0000-000024580000}"/>
    <cellStyle name="Standard 4 2 3 2 2 2 2 2 3" xfId="6481" xr:uid="{00000000-0005-0000-0000-000025580000}"/>
    <cellStyle name="Standard 4 2 3 2 2 2 2 2 3 2" xfId="12131" xr:uid="{00000000-0005-0000-0000-000026580000}"/>
    <cellStyle name="Standard 4 2 3 2 2 2 2 2 3 2 2" xfId="23427" xr:uid="{00000000-0005-0000-0000-000027580000}"/>
    <cellStyle name="Standard 4 2 3 2 2 2 2 2 3 2 2 2" xfId="57315" xr:uid="{00000000-0005-0000-0000-000028580000}"/>
    <cellStyle name="Standard 4 2 3 2 2 2 2 2 3 2 3" xfId="46019" xr:uid="{00000000-0005-0000-0000-000029580000}"/>
    <cellStyle name="Standard 4 2 3 2 2 2 2 2 3 2 4" xfId="34723" xr:uid="{00000000-0005-0000-0000-00002A580000}"/>
    <cellStyle name="Standard 4 2 3 2 2 2 2 2 3 3" xfId="17779" xr:uid="{00000000-0005-0000-0000-00002B580000}"/>
    <cellStyle name="Standard 4 2 3 2 2 2 2 2 3 3 2" xfId="51667" xr:uid="{00000000-0005-0000-0000-00002C580000}"/>
    <cellStyle name="Standard 4 2 3 2 2 2 2 2 3 4" xfId="40371" xr:uid="{00000000-0005-0000-0000-00002D580000}"/>
    <cellStyle name="Standard 4 2 3 2 2 2 2 2 3 5" xfId="29075" xr:uid="{00000000-0005-0000-0000-00002E580000}"/>
    <cellStyle name="Standard 4 2 3 2 2 2 2 2 4" xfId="9307" xr:uid="{00000000-0005-0000-0000-00002F580000}"/>
    <cellStyle name="Standard 4 2 3 2 2 2 2 2 4 2" xfId="20603" xr:uid="{00000000-0005-0000-0000-000030580000}"/>
    <cellStyle name="Standard 4 2 3 2 2 2 2 2 4 2 2" xfId="54491" xr:uid="{00000000-0005-0000-0000-000031580000}"/>
    <cellStyle name="Standard 4 2 3 2 2 2 2 2 4 3" xfId="43195" xr:uid="{00000000-0005-0000-0000-000032580000}"/>
    <cellStyle name="Standard 4 2 3 2 2 2 2 2 4 4" xfId="31899" xr:uid="{00000000-0005-0000-0000-000033580000}"/>
    <cellStyle name="Standard 4 2 3 2 2 2 2 2 5" xfId="14955" xr:uid="{00000000-0005-0000-0000-000034580000}"/>
    <cellStyle name="Standard 4 2 3 2 2 2 2 2 5 2" xfId="48843" xr:uid="{00000000-0005-0000-0000-000035580000}"/>
    <cellStyle name="Standard 4 2 3 2 2 2 2 2 6" xfId="37547" xr:uid="{00000000-0005-0000-0000-000036580000}"/>
    <cellStyle name="Standard 4 2 3 2 2 2 2 2 7" xfId="26251" xr:uid="{00000000-0005-0000-0000-000037580000}"/>
    <cellStyle name="Standard 4 2 3 2 2 2 2 3" xfId="4403" xr:uid="{00000000-0005-0000-0000-000038580000}"/>
    <cellStyle name="Standard 4 2 3 2 2 2 2 3 2" xfId="7274" xr:uid="{00000000-0005-0000-0000-000039580000}"/>
    <cellStyle name="Standard 4 2 3 2 2 2 2 3 2 2" xfId="12923" xr:uid="{00000000-0005-0000-0000-00003A580000}"/>
    <cellStyle name="Standard 4 2 3 2 2 2 2 3 2 2 2" xfId="24219" xr:uid="{00000000-0005-0000-0000-00003B580000}"/>
    <cellStyle name="Standard 4 2 3 2 2 2 2 3 2 2 2 2" xfId="58107" xr:uid="{00000000-0005-0000-0000-00003C580000}"/>
    <cellStyle name="Standard 4 2 3 2 2 2 2 3 2 2 3" xfId="46811" xr:uid="{00000000-0005-0000-0000-00003D580000}"/>
    <cellStyle name="Standard 4 2 3 2 2 2 2 3 2 2 4" xfId="35515" xr:uid="{00000000-0005-0000-0000-00003E580000}"/>
    <cellStyle name="Standard 4 2 3 2 2 2 2 3 2 3" xfId="18571" xr:uid="{00000000-0005-0000-0000-00003F580000}"/>
    <cellStyle name="Standard 4 2 3 2 2 2 2 3 2 3 2" xfId="52459" xr:uid="{00000000-0005-0000-0000-000040580000}"/>
    <cellStyle name="Standard 4 2 3 2 2 2 2 3 2 4" xfId="41163" xr:uid="{00000000-0005-0000-0000-000041580000}"/>
    <cellStyle name="Standard 4 2 3 2 2 2 2 3 2 5" xfId="29867" xr:uid="{00000000-0005-0000-0000-000042580000}"/>
    <cellStyle name="Standard 4 2 3 2 2 2 2 3 3" xfId="10099" xr:uid="{00000000-0005-0000-0000-000043580000}"/>
    <cellStyle name="Standard 4 2 3 2 2 2 2 3 3 2" xfId="21395" xr:uid="{00000000-0005-0000-0000-000044580000}"/>
    <cellStyle name="Standard 4 2 3 2 2 2 2 3 3 2 2" xfId="55283" xr:uid="{00000000-0005-0000-0000-000045580000}"/>
    <cellStyle name="Standard 4 2 3 2 2 2 2 3 3 3" xfId="43987" xr:uid="{00000000-0005-0000-0000-000046580000}"/>
    <cellStyle name="Standard 4 2 3 2 2 2 2 3 3 4" xfId="32691" xr:uid="{00000000-0005-0000-0000-000047580000}"/>
    <cellStyle name="Standard 4 2 3 2 2 2 2 3 4" xfId="15747" xr:uid="{00000000-0005-0000-0000-000048580000}"/>
    <cellStyle name="Standard 4 2 3 2 2 2 2 3 4 2" xfId="49635" xr:uid="{00000000-0005-0000-0000-000049580000}"/>
    <cellStyle name="Standard 4 2 3 2 2 2 2 3 5" xfId="38339" xr:uid="{00000000-0005-0000-0000-00004A580000}"/>
    <cellStyle name="Standard 4 2 3 2 2 2 2 3 6" xfId="27043" xr:uid="{00000000-0005-0000-0000-00004B580000}"/>
    <cellStyle name="Standard 4 2 3 2 2 2 2 4" xfId="5981" xr:uid="{00000000-0005-0000-0000-00004C580000}"/>
    <cellStyle name="Standard 4 2 3 2 2 2 2 4 2" xfId="11631" xr:uid="{00000000-0005-0000-0000-00004D580000}"/>
    <cellStyle name="Standard 4 2 3 2 2 2 2 4 2 2" xfId="22927" xr:uid="{00000000-0005-0000-0000-00004E580000}"/>
    <cellStyle name="Standard 4 2 3 2 2 2 2 4 2 2 2" xfId="56815" xr:uid="{00000000-0005-0000-0000-00004F580000}"/>
    <cellStyle name="Standard 4 2 3 2 2 2 2 4 2 3" xfId="45519" xr:uid="{00000000-0005-0000-0000-000050580000}"/>
    <cellStyle name="Standard 4 2 3 2 2 2 2 4 2 4" xfId="34223" xr:uid="{00000000-0005-0000-0000-000051580000}"/>
    <cellStyle name="Standard 4 2 3 2 2 2 2 4 3" xfId="17279" xr:uid="{00000000-0005-0000-0000-000052580000}"/>
    <cellStyle name="Standard 4 2 3 2 2 2 2 4 3 2" xfId="51167" xr:uid="{00000000-0005-0000-0000-000053580000}"/>
    <cellStyle name="Standard 4 2 3 2 2 2 2 4 4" xfId="39871" xr:uid="{00000000-0005-0000-0000-000054580000}"/>
    <cellStyle name="Standard 4 2 3 2 2 2 2 4 5" xfId="28575" xr:uid="{00000000-0005-0000-0000-000055580000}"/>
    <cellStyle name="Standard 4 2 3 2 2 2 2 5" xfId="8807" xr:uid="{00000000-0005-0000-0000-000056580000}"/>
    <cellStyle name="Standard 4 2 3 2 2 2 2 5 2" xfId="20103" xr:uid="{00000000-0005-0000-0000-000057580000}"/>
    <cellStyle name="Standard 4 2 3 2 2 2 2 5 2 2" xfId="53991" xr:uid="{00000000-0005-0000-0000-000058580000}"/>
    <cellStyle name="Standard 4 2 3 2 2 2 2 5 3" xfId="42695" xr:uid="{00000000-0005-0000-0000-000059580000}"/>
    <cellStyle name="Standard 4 2 3 2 2 2 2 5 4" xfId="31399" xr:uid="{00000000-0005-0000-0000-00005A580000}"/>
    <cellStyle name="Standard 4 2 3 2 2 2 2 6" xfId="14455" xr:uid="{00000000-0005-0000-0000-00005B580000}"/>
    <cellStyle name="Standard 4 2 3 2 2 2 2 6 2" xfId="48343" xr:uid="{00000000-0005-0000-0000-00005C580000}"/>
    <cellStyle name="Standard 4 2 3 2 2 2 2 7" xfId="37047" xr:uid="{00000000-0005-0000-0000-00005D580000}"/>
    <cellStyle name="Standard 4 2 3 2 2 2 2 8" xfId="25751" xr:uid="{00000000-0005-0000-0000-00005E580000}"/>
    <cellStyle name="Standard 4 2 3 2 2 2 3" xfId="3107" xr:uid="{00000000-0005-0000-0000-00005F580000}"/>
    <cellStyle name="Standard 4 2 3 2 2 2 3 2" xfId="5181" xr:uid="{00000000-0005-0000-0000-000060580000}"/>
    <cellStyle name="Standard 4 2 3 2 2 2 3 2 2" xfId="8007" xr:uid="{00000000-0005-0000-0000-000061580000}"/>
    <cellStyle name="Standard 4 2 3 2 2 2 3 2 2 2" xfId="13656" xr:uid="{00000000-0005-0000-0000-000062580000}"/>
    <cellStyle name="Standard 4 2 3 2 2 2 3 2 2 2 2" xfId="24952" xr:uid="{00000000-0005-0000-0000-000063580000}"/>
    <cellStyle name="Standard 4 2 3 2 2 2 3 2 2 2 2 2" xfId="58840" xr:uid="{00000000-0005-0000-0000-000064580000}"/>
    <cellStyle name="Standard 4 2 3 2 2 2 3 2 2 2 3" xfId="47544" xr:uid="{00000000-0005-0000-0000-000065580000}"/>
    <cellStyle name="Standard 4 2 3 2 2 2 3 2 2 2 4" xfId="36248" xr:uid="{00000000-0005-0000-0000-000066580000}"/>
    <cellStyle name="Standard 4 2 3 2 2 2 3 2 2 3" xfId="19304" xr:uid="{00000000-0005-0000-0000-000067580000}"/>
    <cellStyle name="Standard 4 2 3 2 2 2 3 2 2 3 2" xfId="53192" xr:uid="{00000000-0005-0000-0000-000068580000}"/>
    <cellStyle name="Standard 4 2 3 2 2 2 3 2 2 4" xfId="41896" xr:uid="{00000000-0005-0000-0000-000069580000}"/>
    <cellStyle name="Standard 4 2 3 2 2 2 3 2 2 5" xfId="30600" xr:uid="{00000000-0005-0000-0000-00006A580000}"/>
    <cellStyle name="Standard 4 2 3 2 2 2 3 2 3" xfId="10832" xr:uid="{00000000-0005-0000-0000-00006B580000}"/>
    <cellStyle name="Standard 4 2 3 2 2 2 3 2 3 2" xfId="22128" xr:uid="{00000000-0005-0000-0000-00006C580000}"/>
    <cellStyle name="Standard 4 2 3 2 2 2 3 2 3 2 2" xfId="56016" xr:uid="{00000000-0005-0000-0000-00006D580000}"/>
    <cellStyle name="Standard 4 2 3 2 2 2 3 2 3 3" xfId="44720" xr:uid="{00000000-0005-0000-0000-00006E580000}"/>
    <cellStyle name="Standard 4 2 3 2 2 2 3 2 3 4" xfId="33424" xr:uid="{00000000-0005-0000-0000-00006F580000}"/>
    <cellStyle name="Standard 4 2 3 2 2 2 3 2 4" xfId="16480" xr:uid="{00000000-0005-0000-0000-000070580000}"/>
    <cellStyle name="Standard 4 2 3 2 2 2 3 2 4 2" xfId="50368" xr:uid="{00000000-0005-0000-0000-000071580000}"/>
    <cellStyle name="Standard 4 2 3 2 2 2 3 2 5" xfId="39072" xr:uid="{00000000-0005-0000-0000-000072580000}"/>
    <cellStyle name="Standard 4 2 3 2 2 2 3 2 6" xfId="27776" xr:uid="{00000000-0005-0000-0000-000073580000}"/>
    <cellStyle name="Standard 4 2 3 2 2 2 3 3" xfId="4402" xr:uid="{00000000-0005-0000-0000-000074580000}"/>
    <cellStyle name="Standard 4 2 3 2 2 2 3 3 2" xfId="7273" xr:uid="{00000000-0005-0000-0000-000075580000}"/>
    <cellStyle name="Standard 4 2 3 2 2 2 3 3 2 2" xfId="12922" xr:uid="{00000000-0005-0000-0000-000076580000}"/>
    <cellStyle name="Standard 4 2 3 2 2 2 3 3 2 2 2" xfId="24218" xr:uid="{00000000-0005-0000-0000-000077580000}"/>
    <cellStyle name="Standard 4 2 3 2 2 2 3 3 2 2 2 2" xfId="58106" xr:uid="{00000000-0005-0000-0000-000078580000}"/>
    <cellStyle name="Standard 4 2 3 2 2 2 3 3 2 2 3" xfId="46810" xr:uid="{00000000-0005-0000-0000-000079580000}"/>
    <cellStyle name="Standard 4 2 3 2 2 2 3 3 2 2 4" xfId="35514" xr:uid="{00000000-0005-0000-0000-00007A580000}"/>
    <cellStyle name="Standard 4 2 3 2 2 2 3 3 2 3" xfId="18570" xr:uid="{00000000-0005-0000-0000-00007B580000}"/>
    <cellStyle name="Standard 4 2 3 2 2 2 3 3 2 3 2" xfId="52458" xr:uid="{00000000-0005-0000-0000-00007C580000}"/>
    <cellStyle name="Standard 4 2 3 2 2 2 3 3 2 4" xfId="41162" xr:uid="{00000000-0005-0000-0000-00007D580000}"/>
    <cellStyle name="Standard 4 2 3 2 2 2 3 3 2 5" xfId="29866" xr:uid="{00000000-0005-0000-0000-00007E580000}"/>
    <cellStyle name="Standard 4 2 3 2 2 2 3 3 3" xfId="10098" xr:uid="{00000000-0005-0000-0000-00007F580000}"/>
    <cellStyle name="Standard 4 2 3 2 2 2 3 3 3 2" xfId="21394" xr:uid="{00000000-0005-0000-0000-000080580000}"/>
    <cellStyle name="Standard 4 2 3 2 2 2 3 3 3 2 2" xfId="55282" xr:uid="{00000000-0005-0000-0000-000081580000}"/>
    <cellStyle name="Standard 4 2 3 2 2 2 3 3 3 3" xfId="43986" xr:uid="{00000000-0005-0000-0000-000082580000}"/>
    <cellStyle name="Standard 4 2 3 2 2 2 3 3 3 4" xfId="32690" xr:uid="{00000000-0005-0000-0000-000083580000}"/>
    <cellStyle name="Standard 4 2 3 2 2 2 3 3 4" xfId="15746" xr:uid="{00000000-0005-0000-0000-000084580000}"/>
    <cellStyle name="Standard 4 2 3 2 2 2 3 3 4 2" xfId="49634" xr:uid="{00000000-0005-0000-0000-000085580000}"/>
    <cellStyle name="Standard 4 2 3 2 2 2 3 3 5" xfId="38338" xr:uid="{00000000-0005-0000-0000-000086580000}"/>
    <cellStyle name="Standard 4 2 3 2 2 2 3 3 6" xfId="27042" xr:uid="{00000000-0005-0000-0000-000087580000}"/>
    <cellStyle name="Standard 4 2 3 2 2 2 3 4" xfId="6235" xr:uid="{00000000-0005-0000-0000-000088580000}"/>
    <cellStyle name="Standard 4 2 3 2 2 2 3 4 2" xfId="11885" xr:uid="{00000000-0005-0000-0000-000089580000}"/>
    <cellStyle name="Standard 4 2 3 2 2 2 3 4 2 2" xfId="23181" xr:uid="{00000000-0005-0000-0000-00008A580000}"/>
    <cellStyle name="Standard 4 2 3 2 2 2 3 4 2 2 2" xfId="57069" xr:uid="{00000000-0005-0000-0000-00008B580000}"/>
    <cellStyle name="Standard 4 2 3 2 2 2 3 4 2 3" xfId="45773" xr:uid="{00000000-0005-0000-0000-00008C580000}"/>
    <cellStyle name="Standard 4 2 3 2 2 2 3 4 2 4" xfId="34477" xr:uid="{00000000-0005-0000-0000-00008D580000}"/>
    <cellStyle name="Standard 4 2 3 2 2 2 3 4 3" xfId="17533" xr:uid="{00000000-0005-0000-0000-00008E580000}"/>
    <cellStyle name="Standard 4 2 3 2 2 2 3 4 3 2" xfId="51421" xr:uid="{00000000-0005-0000-0000-00008F580000}"/>
    <cellStyle name="Standard 4 2 3 2 2 2 3 4 4" xfId="40125" xr:uid="{00000000-0005-0000-0000-000090580000}"/>
    <cellStyle name="Standard 4 2 3 2 2 2 3 4 5" xfId="28829" xr:uid="{00000000-0005-0000-0000-000091580000}"/>
    <cellStyle name="Standard 4 2 3 2 2 2 3 5" xfId="9061" xr:uid="{00000000-0005-0000-0000-000092580000}"/>
    <cellStyle name="Standard 4 2 3 2 2 2 3 5 2" xfId="20357" xr:uid="{00000000-0005-0000-0000-000093580000}"/>
    <cellStyle name="Standard 4 2 3 2 2 2 3 5 2 2" xfId="54245" xr:uid="{00000000-0005-0000-0000-000094580000}"/>
    <cellStyle name="Standard 4 2 3 2 2 2 3 5 3" xfId="42949" xr:uid="{00000000-0005-0000-0000-000095580000}"/>
    <cellStyle name="Standard 4 2 3 2 2 2 3 5 4" xfId="31653" xr:uid="{00000000-0005-0000-0000-000096580000}"/>
    <cellStyle name="Standard 4 2 3 2 2 2 3 6" xfId="14709" xr:uid="{00000000-0005-0000-0000-000097580000}"/>
    <cellStyle name="Standard 4 2 3 2 2 2 3 6 2" xfId="48597" xr:uid="{00000000-0005-0000-0000-000098580000}"/>
    <cellStyle name="Standard 4 2 3 2 2 2 3 7" xfId="37301" xr:uid="{00000000-0005-0000-0000-000099580000}"/>
    <cellStyle name="Standard 4 2 3 2 2 2 3 8" xfId="26005" xr:uid="{00000000-0005-0000-0000-00009A580000}"/>
    <cellStyle name="Standard 4 2 3 2 2 2 4" xfId="3965" xr:uid="{00000000-0005-0000-0000-00009B580000}"/>
    <cellStyle name="Standard 4 2 3 2 2 2 4 2" xfId="7076" xr:uid="{00000000-0005-0000-0000-00009C580000}"/>
    <cellStyle name="Standard 4 2 3 2 2 2 4 2 2" xfId="12725" xr:uid="{00000000-0005-0000-0000-00009D580000}"/>
    <cellStyle name="Standard 4 2 3 2 2 2 4 2 2 2" xfId="24021" xr:uid="{00000000-0005-0000-0000-00009E580000}"/>
    <cellStyle name="Standard 4 2 3 2 2 2 4 2 2 2 2" xfId="57909" xr:uid="{00000000-0005-0000-0000-00009F580000}"/>
    <cellStyle name="Standard 4 2 3 2 2 2 4 2 2 3" xfId="46613" xr:uid="{00000000-0005-0000-0000-0000A0580000}"/>
    <cellStyle name="Standard 4 2 3 2 2 2 4 2 2 4" xfId="35317" xr:uid="{00000000-0005-0000-0000-0000A1580000}"/>
    <cellStyle name="Standard 4 2 3 2 2 2 4 2 3" xfId="18373" xr:uid="{00000000-0005-0000-0000-0000A2580000}"/>
    <cellStyle name="Standard 4 2 3 2 2 2 4 2 3 2" xfId="52261" xr:uid="{00000000-0005-0000-0000-0000A3580000}"/>
    <cellStyle name="Standard 4 2 3 2 2 2 4 2 4" xfId="40965" xr:uid="{00000000-0005-0000-0000-0000A4580000}"/>
    <cellStyle name="Standard 4 2 3 2 2 2 4 2 5" xfId="29669" xr:uid="{00000000-0005-0000-0000-0000A5580000}"/>
    <cellStyle name="Standard 4 2 3 2 2 2 4 3" xfId="9901" xr:uid="{00000000-0005-0000-0000-0000A6580000}"/>
    <cellStyle name="Standard 4 2 3 2 2 2 4 3 2" xfId="21197" xr:uid="{00000000-0005-0000-0000-0000A7580000}"/>
    <cellStyle name="Standard 4 2 3 2 2 2 4 3 2 2" xfId="55085" xr:uid="{00000000-0005-0000-0000-0000A8580000}"/>
    <cellStyle name="Standard 4 2 3 2 2 2 4 3 3" xfId="43789" xr:uid="{00000000-0005-0000-0000-0000A9580000}"/>
    <cellStyle name="Standard 4 2 3 2 2 2 4 3 4" xfId="32493" xr:uid="{00000000-0005-0000-0000-0000AA580000}"/>
    <cellStyle name="Standard 4 2 3 2 2 2 4 4" xfId="15549" xr:uid="{00000000-0005-0000-0000-0000AB580000}"/>
    <cellStyle name="Standard 4 2 3 2 2 2 4 4 2" xfId="49437" xr:uid="{00000000-0005-0000-0000-0000AC580000}"/>
    <cellStyle name="Standard 4 2 3 2 2 2 4 5" xfId="38141" xr:uid="{00000000-0005-0000-0000-0000AD580000}"/>
    <cellStyle name="Standard 4 2 3 2 2 2 4 6" xfId="26845" xr:uid="{00000000-0005-0000-0000-0000AE580000}"/>
    <cellStyle name="Standard 4 2 3 2 2 2 5" xfId="5023" xr:uid="{00000000-0005-0000-0000-0000AF580000}"/>
    <cellStyle name="Standard 4 2 3 2 2 2 5 2" xfId="7849" xr:uid="{00000000-0005-0000-0000-0000B0580000}"/>
    <cellStyle name="Standard 4 2 3 2 2 2 5 2 2" xfId="13498" xr:uid="{00000000-0005-0000-0000-0000B1580000}"/>
    <cellStyle name="Standard 4 2 3 2 2 2 5 2 2 2" xfId="24794" xr:uid="{00000000-0005-0000-0000-0000B2580000}"/>
    <cellStyle name="Standard 4 2 3 2 2 2 5 2 2 2 2" xfId="58682" xr:uid="{00000000-0005-0000-0000-0000B3580000}"/>
    <cellStyle name="Standard 4 2 3 2 2 2 5 2 2 3" xfId="47386" xr:uid="{00000000-0005-0000-0000-0000B4580000}"/>
    <cellStyle name="Standard 4 2 3 2 2 2 5 2 2 4" xfId="36090" xr:uid="{00000000-0005-0000-0000-0000B5580000}"/>
    <cellStyle name="Standard 4 2 3 2 2 2 5 2 3" xfId="19146" xr:uid="{00000000-0005-0000-0000-0000B6580000}"/>
    <cellStyle name="Standard 4 2 3 2 2 2 5 2 3 2" xfId="53034" xr:uid="{00000000-0005-0000-0000-0000B7580000}"/>
    <cellStyle name="Standard 4 2 3 2 2 2 5 2 4" xfId="41738" xr:uid="{00000000-0005-0000-0000-0000B8580000}"/>
    <cellStyle name="Standard 4 2 3 2 2 2 5 2 5" xfId="30442" xr:uid="{00000000-0005-0000-0000-0000B9580000}"/>
    <cellStyle name="Standard 4 2 3 2 2 2 5 3" xfId="10674" xr:uid="{00000000-0005-0000-0000-0000BA580000}"/>
    <cellStyle name="Standard 4 2 3 2 2 2 5 3 2" xfId="21970" xr:uid="{00000000-0005-0000-0000-0000BB580000}"/>
    <cellStyle name="Standard 4 2 3 2 2 2 5 3 2 2" xfId="55858" xr:uid="{00000000-0005-0000-0000-0000BC580000}"/>
    <cellStyle name="Standard 4 2 3 2 2 2 5 3 3" xfId="44562" xr:uid="{00000000-0005-0000-0000-0000BD580000}"/>
    <cellStyle name="Standard 4 2 3 2 2 2 5 3 4" xfId="33266" xr:uid="{00000000-0005-0000-0000-0000BE580000}"/>
    <cellStyle name="Standard 4 2 3 2 2 2 5 4" xfId="16322" xr:uid="{00000000-0005-0000-0000-0000BF580000}"/>
    <cellStyle name="Standard 4 2 3 2 2 2 5 4 2" xfId="50210" xr:uid="{00000000-0005-0000-0000-0000C0580000}"/>
    <cellStyle name="Standard 4 2 3 2 2 2 5 5" xfId="38914" xr:uid="{00000000-0005-0000-0000-0000C1580000}"/>
    <cellStyle name="Standard 4 2 3 2 2 2 5 6" xfId="27618" xr:uid="{00000000-0005-0000-0000-0000C2580000}"/>
    <cellStyle name="Standard 4 2 3 2 2 2 6" xfId="3673" xr:uid="{00000000-0005-0000-0000-0000C3580000}"/>
    <cellStyle name="Standard 4 2 3 2 2 2 6 2" xfId="6786" xr:uid="{00000000-0005-0000-0000-0000C4580000}"/>
    <cellStyle name="Standard 4 2 3 2 2 2 6 2 2" xfId="12435" xr:uid="{00000000-0005-0000-0000-0000C5580000}"/>
    <cellStyle name="Standard 4 2 3 2 2 2 6 2 2 2" xfId="23731" xr:uid="{00000000-0005-0000-0000-0000C6580000}"/>
    <cellStyle name="Standard 4 2 3 2 2 2 6 2 2 2 2" xfId="57619" xr:uid="{00000000-0005-0000-0000-0000C7580000}"/>
    <cellStyle name="Standard 4 2 3 2 2 2 6 2 2 3" xfId="46323" xr:uid="{00000000-0005-0000-0000-0000C8580000}"/>
    <cellStyle name="Standard 4 2 3 2 2 2 6 2 2 4" xfId="35027" xr:uid="{00000000-0005-0000-0000-0000C9580000}"/>
    <cellStyle name="Standard 4 2 3 2 2 2 6 2 3" xfId="18083" xr:uid="{00000000-0005-0000-0000-0000CA580000}"/>
    <cellStyle name="Standard 4 2 3 2 2 2 6 2 3 2" xfId="51971" xr:uid="{00000000-0005-0000-0000-0000CB580000}"/>
    <cellStyle name="Standard 4 2 3 2 2 2 6 2 4" xfId="40675" xr:uid="{00000000-0005-0000-0000-0000CC580000}"/>
    <cellStyle name="Standard 4 2 3 2 2 2 6 2 5" xfId="29379" xr:uid="{00000000-0005-0000-0000-0000CD580000}"/>
    <cellStyle name="Standard 4 2 3 2 2 2 6 3" xfId="9611" xr:uid="{00000000-0005-0000-0000-0000CE580000}"/>
    <cellStyle name="Standard 4 2 3 2 2 2 6 3 2" xfId="20907" xr:uid="{00000000-0005-0000-0000-0000CF580000}"/>
    <cellStyle name="Standard 4 2 3 2 2 2 6 3 2 2" xfId="54795" xr:uid="{00000000-0005-0000-0000-0000D0580000}"/>
    <cellStyle name="Standard 4 2 3 2 2 2 6 3 3" xfId="43499" xr:uid="{00000000-0005-0000-0000-0000D1580000}"/>
    <cellStyle name="Standard 4 2 3 2 2 2 6 3 4" xfId="32203" xr:uid="{00000000-0005-0000-0000-0000D2580000}"/>
    <cellStyle name="Standard 4 2 3 2 2 2 6 4" xfId="15259" xr:uid="{00000000-0005-0000-0000-0000D3580000}"/>
    <cellStyle name="Standard 4 2 3 2 2 2 6 4 2" xfId="49147" xr:uid="{00000000-0005-0000-0000-0000D4580000}"/>
    <cellStyle name="Standard 4 2 3 2 2 2 6 5" xfId="37851" xr:uid="{00000000-0005-0000-0000-0000D5580000}"/>
    <cellStyle name="Standard 4 2 3 2 2 2 6 6" xfId="26555" xr:uid="{00000000-0005-0000-0000-0000D6580000}"/>
    <cellStyle name="Standard 4 2 3 2 2 2 7" xfId="5735" xr:uid="{00000000-0005-0000-0000-0000D7580000}"/>
    <cellStyle name="Standard 4 2 3 2 2 2 7 2" xfId="11385" xr:uid="{00000000-0005-0000-0000-0000D8580000}"/>
    <cellStyle name="Standard 4 2 3 2 2 2 7 2 2" xfId="22681" xr:uid="{00000000-0005-0000-0000-0000D9580000}"/>
    <cellStyle name="Standard 4 2 3 2 2 2 7 2 2 2" xfId="56569" xr:uid="{00000000-0005-0000-0000-0000DA580000}"/>
    <cellStyle name="Standard 4 2 3 2 2 2 7 2 3" xfId="45273" xr:uid="{00000000-0005-0000-0000-0000DB580000}"/>
    <cellStyle name="Standard 4 2 3 2 2 2 7 2 4" xfId="33977" xr:uid="{00000000-0005-0000-0000-0000DC580000}"/>
    <cellStyle name="Standard 4 2 3 2 2 2 7 3" xfId="17033" xr:uid="{00000000-0005-0000-0000-0000DD580000}"/>
    <cellStyle name="Standard 4 2 3 2 2 2 7 3 2" xfId="50921" xr:uid="{00000000-0005-0000-0000-0000DE580000}"/>
    <cellStyle name="Standard 4 2 3 2 2 2 7 4" xfId="39625" xr:uid="{00000000-0005-0000-0000-0000DF580000}"/>
    <cellStyle name="Standard 4 2 3 2 2 2 7 5" xfId="28329" xr:uid="{00000000-0005-0000-0000-0000E0580000}"/>
    <cellStyle name="Standard 4 2 3 2 2 2 8" xfId="8561" xr:uid="{00000000-0005-0000-0000-0000E1580000}"/>
    <cellStyle name="Standard 4 2 3 2 2 2 8 2" xfId="19857" xr:uid="{00000000-0005-0000-0000-0000E2580000}"/>
    <cellStyle name="Standard 4 2 3 2 2 2 8 2 2" xfId="53745" xr:uid="{00000000-0005-0000-0000-0000E3580000}"/>
    <cellStyle name="Standard 4 2 3 2 2 2 8 3" xfId="42449" xr:uid="{00000000-0005-0000-0000-0000E4580000}"/>
    <cellStyle name="Standard 4 2 3 2 2 2 8 4" xfId="31153" xr:uid="{00000000-0005-0000-0000-0000E5580000}"/>
    <cellStyle name="Standard 4 2 3 2 2 2 9" xfId="14209" xr:uid="{00000000-0005-0000-0000-0000E6580000}"/>
    <cellStyle name="Standard 4 2 3 2 2 2 9 2" xfId="48097" xr:uid="{00000000-0005-0000-0000-0000E7580000}"/>
    <cellStyle name="Standard 4 2 3 2 2 3" xfId="2719" xr:uid="{00000000-0005-0000-0000-0000E8580000}"/>
    <cellStyle name="Standard 4 2 3 2 2 3 2" xfId="3221" xr:uid="{00000000-0005-0000-0000-0000E9580000}"/>
    <cellStyle name="Standard 4 2 3 2 2 3 2 2" xfId="5183" xr:uid="{00000000-0005-0000-0000-0000EA580000}"/>
    <cellStyle name="Standard 4 2 3 2 2 3 2 2 2" xfId="8009" xr:uid="{00000000-0005-0000-0000-0000EB580000}"/>
    <cellStyle name="Standard 4 2 3 2 2 3 2 2 2 2" xfId="13658" xr:uid="{00000000-0005-0000-0000-0000EC580000}"/>
    <cellStyle name="Standard 4 2 3 2 2 3 2 2 2 2 2" xfId="24954" xr:uid="{00000000-0005-0000-0000-0000ED580000}"/>
    <cellStyle name="Standard 4 2 3 2 2 3 2 2 2 2 2 2" xfId="58842" xr:uid="{00000000-0005-0000-0000-0000EE580000}"/>
    <cellStyle name="Standard 4 2 3 2 2 3 2 2 2 2 3" xfId="47546" xr:uid="{00000000-0005-0000-0000-0000EF580000}"/>
    <cellStyle name="Standard 4 2 3 2 2 3 2 2 2 2 4" xfId="36250" xr:uid="{00000000-0005-0000-0000-0000F0580000}"/>
    <cellStyle name="Standard 4 2 3 2 2 3 2 2 2 3" xfId="19306" xr:uid="{00000000-0005-0000-0000-0000F1580000}"/>
    <cellStyle name="Standard 4 2 3 2 2 3 2 2 2 3 2" xfId="53194" xr:uid="{00000000-0005-0000-0000-0000F2580000}"/>
    <cellStyle name="Standard 4 2 3 2 2 3 2 2 2 4" xfId="41898" xr:uid="{00000000-0005-0000-0000-0000F3580000}"/>
    <cellStyle name="Standard 4 2 3 2 2 3 2 2 2 5" xfId="30602" xr:uid="{00000000-0005-0000-0000-0000F4580000}"/>
    <cellStyle name="Standard 4 2 3 2 2 3 2 2 3" xfId="10834" xr:uid="{00000000-0005-0000-0000-0000F5580000}"/>
    <cellStyle name="Standard 4 2 3 2 2 3 2 2 3 2" xfId="22130" xr:uid="{00000000-0005-0000-0000-0000F6580000}"/>
    <cellStyle name="Standard 4 2 3 2 2 3 2 2 3 2 2" xfId="56018" xr:uid="{00000000-0005-0000-0000-0000F7580000}"/>
    <cellStyle name="Standard 4 2 3 2 2 3 2 2 3 3" xfId="44722" xr:uid="{00000000-0005-0000-0000-0000F8580000}"/>
    <cellStyle name="Standard 4 2 3 2 2 3 2 2 3 4" xfId="33426" xr:uid="{00000000-0005-0000-0000-0000F9580000}"/>
    <cellStyle name="Standard 4 2 3 2 2 3 2 2 4" xfId="16482" xr:uid="{00000000-0005-0000-0000-0000FA580000}"/>
    <cellStyle name="Standard 4 2 3 2 2 3 2 2 4 2" xfId="50370" xr:uid="{00000000-0005-0000-0000-0000FB580000}"/>
    <cellStyle name="Standard 4 2 3 2 2 3 2 2 5" xfId="39074" xr:uid="{00000000-0005-0000-0000-0000FC580000}"/>
    <cellStyle name="Standard 4 2 3 2 2 3 2 2 6" xfId="27778" xr:uid="{00000000-0005-0000-0000-0000FD580000}"/>
    <cellStyle name="Standard 4 2 3 2 2 3 2 3" xfId="6349" xr:uid="{00000000-0005-0000-0000-0000FE580000}"/>
    <cellStyle name="Standard 4 2 3 2 2 3 2 3 2" xfId="11999" xr:uid="{00000000-0005-0000-0000-0000FF580000}"/>
    <cellStyle name="Standard 4 2 3 2 2 3 2 3 2 2" xfId="23295" xr:uid="{00000000-0005-0000-0000-000000590000}"/>
    <cellStyle name="Standard 4 2 3 2 2 3 2 3 2 2 2" xfId="57183" xr:uid="{00000000-0005-0000-0000-000001590000}"/>
    <cellStyle name="Standard 4 2 3 2 2 3 2 3 2 3" xfId="45887" xr:uid="{00000000-0005-0000-0000-000002590000}"/>
    <cellStyle name="Standard 4 2 3 2 2 3 2 3 2 4" xfId="34591" xr:uid="{00000000-0005-0000-0000-000003590000}"/>
    <cellStyle name="Standard 4 2 3 2 2 3 2 3 3" xfId="17647" xr:uid="{00000000-0005-0000-0000-000004590000}"/>
    <cellStyle name="Standard 4 2 3 2 2 3 2 3 3 2" xfId="51535" xr:uid="{00000000-0005-0000-0000-000005590000}"/>
    <cellStyle name="Standard 4 2 3 2 2 3 2 3 4" xfId="40239" xr:uid="{00000000-0005-0000-0000-000006590000}"/>
    <cellStyle name="Standard 4 2 3 2 2 3 2 3 5" xfId="28943" xr:uid="{00000000-0005-0000-0000-000007590000}"/>
    <cellStyle name="Standard 4 2 3 2 2 3 2 4" xfId="9175" xr:uid="{00000000-0005-0000-0000-000008590000}"/>
    <cellStyle name="Standard 4 2 3 2 2 3 2 4 2" xfId="20471" xr:uid="{00000000-0005-0000-0000-000009590000}"/>
    <cellStyle name="Standard 4 2 3 2 2 3 2 4 2 2" xfId="54359" xr:uid="{00000000-0005-0000-0000-00000A590000}"/>
    <cellStyle name="Standard 4 2 3 2 2 3 2 4 3" xfId="43063" xr:uid="{00000000-0005-0000-0000-00000B590000}"/>
    <cellStyle name="Standard 4 2 3 2 2 3 2 4 4" xfId="31767" xr:uid="{00000000-0005-0000-0000-00000C590000}"/>
    <cellStyle name="Standard 4 2 3 2 2 3 2 5" xfId="14823" xr:uid="{00000000-0005-0000-0000-00000D590000}"/>
    <cellStyle name="Standard 4 2 3 2 2 3 2 5 2" xfId="48711" xr:uid="{00000000-0005-0000-0000-00000E590000}"/>
    <cellStyle name="Standard 4 2 3 2 2 3 2 6" xfId="37415" xr:uid="{00000000-0005-0000-0000-00000F590000}"/>
    <cellStyle name="Standard 4 2 3 2 2 3 2 7" xfId="26119" xr:uid="{00000000-0005-0000-0000-000010590000}"/>
    <cellStyle name="Standard 4 2 3 2 2 3 3" xfId="4404" xr:uid="{00000000-0005-0000-0000-000011590000}"/>
    <cellStyle name="Standard 4 2 3 2 2 3 3 2" xfId="7275" xr:uid="{00000000-0005-0000-0000-000012590000}"/>
    <cellStyle name="Standard 4 2 3 2 2 3 3 2 2" xfId="12924" xr:uid="{00000000-0005-0000-0000-000013590000}"/>
    <cellStyle name="Standard 4 2 3 2 2 3 3 2 2 2" xfId="24220" xr:uid="{00000000-0005-0000-0000-000014590000}"/>
    <cellStyle name="Standard 4 2 3 2 2 3 3 2 2 2 2" xfId="58108" xr:uid="{00000000-0005-0000-0000-000015590000}"/>
    <cellStyle name="Standard 4 2 3 2 2 3 3 2 2 3" xfId="46812" xr:uid="{00000000-0005-0000-0000-000016590000}"/>
    <cellStyle name="Standard 4 2 3 2 2 3 3 2 2 4" xfId="35516" xr:uid="{00000000-0005-0000-0000-000017590000}"/>
    <cellStyle name="Standard 4 2 3 2 2 3 3 2 3" xfId="18572" xr:uid="{00000000-0005-0000-0000-000018590000}"/>
    <cellStyle name="Standard 4 2 3 2 2 3 3 2 3 2" xfId="52460" xr:uid="{00000000-0005-0000-0000-000019590000}"/>
    <cellStyle name="Standard 4 2 3 2 2 3 3 2 4" xfId="41164" xr:uid="{00000000-0005-0000-0000-00001A590000}"/>
    <cellStyle name="Standard 4 2 3 2 2 3 3 2 5" xfId="29868" xr:uid="{00000000-0005-0000-0000-00001B590000}"/>
    <cellStyle name="Standard 4 2 3 2 2 3 3 3" xfId="10100" xr:uid="{00000000-0005-0000-0000-00001C590000}"/>
    <cellStyle name="Standard 4 2 3 2 2 3 3 3 2" xfId="21396" xr:uid="{00000000-0005-0000-0000-00001D590000}"/>
    <cellStyle name="Standard 4 2 3 2 2 3 3 3 2 2" xfId="55284" xr:uid="{00000000-0005-0000-0000-00001E590000}"/>
    <cellStyle name="Standard 4 2 3 2 2 3 3 3 3" xfId="43988" xr:uid="{00000000-0005-0000-0000-00001F590000}"/>
    <cellStyle name="Standard 4 2 3 2 2 3 3 3 4" xfId="32692" xr:uid="{00000000-0005-0000-0000-000020590000}"/>
    <cellStyle name="Standard 4 2 3 2 2 3 3 4" xfId="15748" xr:uid="{00000000-0005-0000-0000-000021590000}"/>
    <cellStyle name="Standard 4 2 3 2 2 3 3 4 2" xfId="49636" xr:uid="{00000000-0005-0000-0000-000022590000}"/>
    <cellStyle name="Standard 4 2 3 2 2 3 3 5" xfId="38340" xr:uid="{00000000-0005-0000-0000-000023590000}"/>
    <cellStyle name="Standard 4 2 3 2 2 3 3 6" xfId="27044" xr:uid="{00000000-0005-0000-0000-000024590000}"/>
    <cellStyle name="Standard 4 2 3 2 2 3 4" xfId="5849" xr:uid="{00000000-0005-0000-0000-000025590000}"/>
    <cellStyle name="Standard 4 2 3 2 2 3 4 2" xfId="11499" xr:uid="{00000000-0005-0000-0000-000026590000}"/>
    <cellStyle name="Standard 4 2 3 2 2 3 4 2 2" xfId="22795" xr:uid="{00000000-0005-0000-0000-000027590000}"/>
    <cellStyle name="Standard 4 2 3 2 2 3 4 2 2 2" xfId="56683" xr:uid="{00000000-0005-0000-0000-000028590000}"/>
    <cellStyle name="Standard 4 2 3 2 2 3 4 2 3" xfId="45387" xr:uid="{00000000-0005-0000-0000-000029590000}"/>
    <cellStyle name="Standard 4 2 3 2 2 3 4 2 4" xfId="34091" xr:uid="{00000000-0005-0000-0000-00002A590000}"/>
    <cellStyle name="Standard 4 2 3 2 2 3 4 3" xfId="17147" xr:uid="{00000000-0005-0000-0000-00002B590000}"/>
    <cellStyle name="Standard 4 2 3 2 2 3 4 3 2" xfId="51035" xr:uid="{00000000-0005-0000-0000-00002C590000}"/>
    <cellStyle name="Standard 4 2 3 2 2 3 4 4" xfId="39739" xr:uid="{00000000-0005-0000-0000-00002D590000}"/>
    <cellStyle name="Standard 4 2 3 2 2 3 4 5" xfId="28443" xr:uid="{00000000-0005-0000-0000-00002E590000}"/>
    <cellStyle name="Standard 4 2 3 2 2 3 5" xfId="8675" xr:uid="{00000000-0005-0000-0000-00002F590000}"/>
    <cellStyle name="Standard 4 2 3 2 2 3 5 2" xfId="19971" xr:uid="{00000000-0005-0000-0000-000030590000}"/>
    <cellStyle name="Standard 4 2 3 2 2 3 5 2 2" xfId="53859" xr:uid="{00000000-0005-0000-0000-000031590000}"/>
    <cellStyle name="Standard 4 2 3 2 2 3 5 3" xfId="42563" xr:uid="{00000000-0005-0000-0000-000032590000}"/>
    <cellStyle name="Standard 4 2 3 2 2 3 5 4" xfId="31267" xr:uid="{00000000-0005-0000-0000-000033590000}"/>
    <cellStyle name="Standard 4 2 3 2 2 3 6" xfId="14323" xr:uid="{00000000-0005-0000-0000-000034590000}"/>
    <cellStyle name="Standard 4 2 3 2 2 3 6 2" xfId="48211" xr:uid="{00000000-0005-0000-0000-000035590000}"/>
    <cellStyle name="Standard 4 2 3 2 2 3 7" xfId="36915" xr:uid="{00000000-0005-0000-0000-000036590000}"/>
    <cellStyle name="Standard 4 2 3 2 2 3 8" xfId="25619" xr:uid="{00000000-0005-0000-0000-000037590000}"/>
    <cellStyle name="Standard 4 2 3 2 2 4" xfId="2974" xr:uid="{00000000-0005-0000-0000-000038590000}"/>
    <cellStyle name="Standard 4 2 3 2 2 4 2" xfId="5180" xr:uid="{00000000-0005-0000-0000-000039590000}"/>
    <cellStyle name="Standard 4 2 3 2 2 4 2 2" xfId="8006" xr:uid="{00000000-0005-0000-0000-00003A590000}"/>
    <cellStyle name="Standard 4 2 3 2 2 4 2 2 2" xfId="13655" xr:uid="{00000000-0005-0000-0000-00003B590000}"/>
    <cellStyle name="Standard 4 2 3 2 2 4 2 2 2 2" xfId="24951" xr:uid="{00000000-0005-0000-0000-00003C590000}"/>
    <cellStyle name="Standard 4 2 3 2 2 4 2 2 2 2 2" xfId="58839" xr:uid="{00000000-0005-0000-0000-00003D590000}"/>
    <cellStyle name="Standard 4 2 3 2 2 4 2 2 2 3" xfId="47543" xr:uid="{00000000-0005-0000-0000-00003E590000}"/>
    <cellStyle name="Standard 4 2 3 2 2 4 2 2 2 4" xfId="36247" xr:uid="{00000000-0005-0000-0000-00003F590000}"/>
    <cellStyle name="Standard 4 2 3 2 2 4 2 2 3" xfId="19303" xr:uid="{00000000-0005-0000-0000-000040590000}"/>
    <cellStyle name="Standard 4 2 3 2 2 4 2 2 3 2" xfId="53191" xr:uid="{00000000-0005-0000-0000-000041590000}"/>
    <cellStyle name="Standard 4 2 3 2 2 4 2 2 4" xfId="41895" xr:uid="{00000000-0005-0000-0000-000042590000}"/>
    <cellStyle name="Standard 4 2 3 2 2 4 2 2 5" xfId="30599" xr:uid="{00000000-0005-0000-0000-000043590000}"/>
    <cellStyle name="Standard 4 2 3 2 2 4 2 3" xfId="10831" xr:uid="{00000000-0005-0000-0000-000044590000}"/>
    <cellStyle name="Standard 4 2 3 2 2 4 2 3 2" xfId="22127" xr:uid="{00000000-0005-0000-0000-000045590000}"/>
    <cellStyle name="Standard 4 2 3 2 2 4 2 3 2 2" xfId="56015" xr:uid="{00000000-0005-0000-0000-000046590000}"/>
    <cellStyle name="Standard 4 2 3 2 2 4 2 3 3" xfId="44719" xr:uid="{00000000-0005-0000-0000-000047590000}"/>
    <cellStyle name="Standard 4 2 3 2 2 4 2 3 4" xfId="33423" xr:uid="{00000000-0005-0000-0000-000048590000}"/>
    <cellStyle name="Standard 4 2 3 2 2 4 2 4" xfId="16479" xr:uid="{00000000-0005-0000-0000-000049590000}"/>
    <cellStyle name="Standard 4 2 3 2 2 4 2 4 2" xfId="50367" xr:uid="{00000000-0005-0000-0000-00004A590000}"/>
    <cellStyle name="Standard 4 2 3 2 2 4 2 5" xfId="39071" xr:uid="{00000000-0005-0000-0000-00004B590000}"/>
    <cellStyle name="Standard 4 2 3 2 2 4 2 6" xfId="27775" xr:uid="{00000000-0005-0000-0000-00004C590000}"/>
    <cellStyle name="Standard 4 2 3 2 2 4 3" xfId="4401" xr:uid="{00000000-0005-0000-0000-00004D590000}"/>
    <cellStyle name="Standard 4 2 3 2 2 4 3 2" xfId="7272" xr:uid="{00000000-0005-0000-0000-00004E590000}"/>
    <cellStyle name="Standard 4 2 3 2 2 4 3 2 2" xfId="12921" xr:uid="{00000000-0005-0000-0000-00004F590000}"/>
    <cellStyle name="Standard 4 2 3 2 2 4 3 2 2 2" xfId="24217" xr:uid="{00000000-0005-0000-0000-000050590000}"/>
    <cellStyle name="Standard 4 2 3 2 2 4 3 2 2 2 2" xfId="58105" xr:uid="{00000000-0005-0000-0000-000051590000}"/>
    <cellStyle name="Standard 4 2 3 2 2 4 3 2 2 3" xfId="46809" xr:uid="{00000000-0005-0000-0000-000052590000}"/>
    <cellStyle name="Standard 4 2 3 2 2 4 3 2 2 4" xfId="35513" xr:uid="{00000000-0005-0000-0000-000053590000}"/>
    <cellStyle name="Standard 4 2 3 2 2 4 3 2 3" xfId="18569" xr:uid="{00000000-0005-0000-0000-000054590000}"/>
    <cellStyle name="Standard 4 2 3 2 2 4 3 2 3 2" xfId="52457" xr:uid="{00000000-0005-0000-0000-000055590000}"/>
    <cellStyle name="Standard 4 2 3 2 2 4 3 2 4" xfId="41161" xr:uid="{00000000-0005-0000-0000-000056590000}"/>
    <cellStyle name="Standard 4 2 3 2 2 4 3 2 5" xfId="29865" xr:uid="{00000000-0005-0000-0000-000057590000}"/>
    <cellStyle name="Standard 4 2 3 2 2 4 3 3" xfId="10097" xr:uid="{00000000-0005-0000-0000-000058590000}"/>
    <cellStyle name="Standard 4 2 3 2 2 4 3 3 2" xfId="21393" xr:uid="{00000000-0005-0000-0000-000059590000}"/>
    <cellStyle name="Standard 4 2 3 2 2 4 3 3 2 2" xfId="55281" xr:uid="{00000000-0005-0000-0000-00005A590000}"/>
    <cellStyle name="Standard 4 2 3 2 2 4 3 3 3" xfId="43985" xr:uid="{00000000-0005-0000-0000-00005B590000}"/>
    <cellStyle name="Standard 4 2 3 2 2 4 3 3 4" xfId="32689" xr:uid="{00000000-0005-0000-0000-00005C590000}"/>
    <cellStyle name="Standard 4 2 3 2 2 4 3 4" xfId="15745" xr:uid="{00000000-0005-0000-0000-00005D590000}"/>
    <cellStyle name="Standard 4 2 3 2 2 4 3 4 2" xfId="49633" xr:uid="{00000000-0005-0000-0000-00005E590000}"/>
    <cellStyle name="Standard 4 2 3 2 2 4 3 5" xfId="38337" xr:uid="{00000000-0005-0000-0000-00005F590000}"/>
    <cellStyle name="Standard 4 2 3 2 2 4 3 6" xfId="27041" xr:uid="{00000000-0005-0000-0000-000060590000}"/>
    <cellStyle name="Standard 4 2 3 2 2 4 4" xfId="6102" xr:uid="{00000000-0005-0000-0000-000061590000}"/>
    <cellStyle name="Standard 4 2 3 2 2 4 4 2" xfId="11752" xr:uid="{00000000-0005-0000-0000-000062590000}"/>
    <cellStyle name="Standard 4 2 3 2 2 4 4 2 2" xfId="23048" xr:uid="{00000000-0005-0000-0000-000063590000}"/>
    <cellStyle name="Standard 4 2 3 2 2 4 4 2 2 2" xfId="56936" xr:uid="{00000000-0005-0000-0000-000064590000}"/>
    <cellStyle name="Standard 4 2 3 2 2 4 4 2 3" xfId="45640" xr:uid="{00000000-0005-0000-0000-000065590000}"/>
    <cellStyle name="Standard 4 2 3 2 2 4 4 2 4" xfId="34344" xr:uid="{00000000-0005-0000-0000-000066590000}"/>
    <cellStyle name="Standard 4 2 3 2 2 4 4 3" xfId="17400" xr:uid="{00000000-0005-0000-0000-000067590000}"/>
    <cellStyle name="Standard 4 2 3 2 2 4 4 3 2" xfId="51288" xr:uid="{00000000-0005-0000-0000-000068590000}"/>
    <cellStyle name="Standard 4 2 3 2 2 4 4 4" xfId="39992" xr:uid="{00000000-0005-0000-0000-000069590000}"/>
    <cellStyle name="Standard 4 2 3 2 2 4 4 5" xfId="28696" xr:uid="{00000000-0005-0000-0000-00006A590000}"/>
    <cellStyle name="Standard 4 2 3 2 2 4 5" xfId="8928" xr:uid="{00000000-0005-0000-0000-00006B590000}"/>
    <cellStyle name="Standard 4 2 3 2 2 4 5 2" xfId="20224" xr:uid="{00000000-0005-0000-0000-00006C590000}"/>
    <cellStyle name="Standard 4 2 3 2 2 4 5 2 2" xfId="54112" xr:uid="{00000000-0005-0000-0000-00006D590000}"/>
    <cellStyle name="Standard 4 2 3 2 2 4 5 3" xfId="42816" xr:uid="{00000000-0005-0000-0000-00006E590000}"/>
    <cellStyle name="Standard 4 2 3 2 2 4 5 4" xfId="31520" xr:uid="{00000000-0005-0000-0000-00006F590000}"/>
    <cellStyle name="Standard 4 2 3 2 2 4 6" xfId="14576" xr:uid="{00000000-0005-0000-0000-000070590000}"/>
    <cellStyle name="Standard 4 2 3 2 2 4 6 2" xfId="48464" xr:uid="{00000000-0005-0000-0000-000071590000}"/>
    <cellStyle name="Standard 4 2 3 2 2 4 7" xfId="37168" xr:uid="{00000000-0005-0000-0000-000072590000}"/>
    <cellStyle name="Standard 4 2 3 2 2 4 8" xfId="25872" xr:uid="{00000000-0005-0000-0000-000073590000}"/>
    <cellStyle name="Standard 4 2 3 2 2 5" xfId="3855" xr:uid="{00000000-0005-0000-0000-000074590000}"/>
    <cellStyle name="Standard 4 2 3 2 2 5 2" xfId="6966" xr:uid="{00000000-0005-0000-0000-000075590000}"/>
    <cellStyle name="Standard 4 2 3 2 2 5 2 2" xfId="12615" xr:uid="{00000000-0005-0000-0000-000076590000}"/>
    <cellStyle name="Standard 4 2 3 2 2 5 2 2 2" xfId="23911" xr:uid="{00000000-0005-0000-0000-000077590000}"/>
    <cellStyle name="Standard 4 2 3 2 2 5 2 2 2 2" xfId="57799" xr:uid="{00000000-0005-0000-0000-000078590000}"/>
    <cellStyle name="Standard 4 2 3 2 2 5 2 2 3" xfId="46503" xr:uid="{00000000-0005-0000-0000-000079590000}"/>
    <cellStyle name="Standard 4 2 3 2 2 5 2 2 4" xfId="35207" xr:uid="{00000000-0005-0000-0000-00007A590000}"/>
    <cellStyle name="Standard 4 2 3 2 2 5 2 3" xfId="18263" xr:uid="{00000000-0005-0000-0000-00007B590000}"/>
    <cellStyle name="Standard 4 2 3 2 2 5 2 3 2" xfId="52151" xr:uid="{00000000-0005-0000-0000-00007C590000}"/>
    <cellStyle name="Standard 4 2 3 2 2 5 2 4" xfId="40855" xr:uid="{00000000-0005-0000-0000-00007D590000}"/>
    <cellStyle name="Standard 4 2 3 2 2 5 2 5" xfId="29559" xr:uid="{00000000-0005-0000-0000-00007E590000}"/>
    <cellStyle name="Standard 4 2 3 2 2 5 3" xfId="9791" xr:uid="{00000000-0005-0000-0000-00007F590000}"/>
    <cellStyle name="Standard 4 2 3 2 2 5 3 2" xfId="21087" xr:uid="{00000000-0005-0000-0000-000080590000}"/>
    <cellStyle name="Standard 4 2 3 2 2 5 3 2 2" xfId="54975" xr:uid="{00000000-0005-0000-0000-000081590000}"/>
    <cellStyle name="Standard 4 2 3 2 2 5 3 3" xfId="43679" xr:uid="{00000000-0005-0000-0000-000082590000}"/>
    <cellStyle name="Standard 4 2 3 2 2 5 3 4" xfId="32383" xr:uid="{00000000-0005-0000-0000-000083590000}"/>
    <cellStyle name="Standard 4 2 3 2 2 5 4" xfId="15439" xr:uid="{00000000-0005-0000-0000-000084590000}"/>
    <cellStyle name="Standard 4 2 3 2 2 5 4 2" xfId="49327" xr:uid="{00000000-0005-0000-0000-000085590000}"/>
    <cellStyle name="Standard 4 2 3 2 2 5 5" xfId="38031" xr:uid="{00000000-0005-0000-0000-000086590000}"/>
    <cellStyle name="Standard 4 2 3 2 2 5 6" xfId="26735" xr:uid="{00000000-0005-0000-0000-000087590000}"/>
    <cellStyle name="Standard 4 2 3 2 2 6" xfId="4913" xr:uid="{00000000-0005-0000-0000-000088590000}"/>
    <cellStyle name="Standard 4 2 3 2 2 6 2" xfId="7739" xr:uid="{00000000-0005-0000-0000-000089590000}"/>
    <cellStyle name="Standard 4 2 3 2 2 6 2 2" xfId="13388" xr:uid="{00000000-0005-0000-0000-00008A590000}"/>
    <cellStyle name="Standard 4 2 3 2 2 6 2 2 2" xfId="24684" xr:uid="{00000000-0005-0000-0000-00008B590000}"/>
    <cellStyle name="Standard 4 2 3 2 2 6 2 2 2 2" xfId="58572" xr:uid="{00000000-0005-0000-0000-00008C590000}"/>
    <cellStyle name="Standard 4 2 3 2 2 6 2 2 3" xfId="47276" xr:uid="{00000000-0005-0000-0000-00008D590000}"/>
    <cellStyle name="Standard 4 2 3 2 2 6 2 2 4" xfId="35980" xr:uid="{00000000-0005-0000-0000-00008E590000}"/>
    <cellStyle name="Standard 4 2 3 2 2 6 2 3" xfId="19036" xr:uid="{00000000-0005-0000-0000-00008F590000}"/>
    <cellStyle name="Standard 4 2 3 2 2 6 2 3 2" xfId="52924" xr:uid="{00000000-0005-0000-0000-000090590000}"/>
    <cellStyle name="Standard 4 2 3 2 2 6 2 4" xfId="41628" xr:uid="{00000000-0005-0000-0000-000091590000}"/>
    <cellStyle name="Standard 4 2 3 2 2 6 2 5" xfId="30332" xr:uid="{00000000-0005-0000-0000-000092590000}"/>
    <cellStyle name="Standard 4 2 3 2 2 6 3" xfId="10564" xr:uid="{00000000-0005-0000-0000-000093590000}"/>
    <cellStyle name="Standard 4 2 3 2 2 6 3 2" xfId="21860" xr:uid="{00000000-0005-0000-0000-000094590000}"/>
    <cellStyle name="Standard 4 2 3 2 2 6 3 2 2" xfId="55748" xr:uid="{00000000-0005-0000-0000-000095590000}"/>
    <cellStyle name="Standard 4 2 3 2 2 6 3 3" xfId="44452" xr:uid="{00000000-0005-0000-0000-000096590000}"/>
    <cellStyle name="Standard 4 2 3 2 2 6 3 4" xfId="33156" xr:uid="{00000000-0005-0000-0000-000097590000}"/>
    <cellStyle name="Standard 4 2 3 2 2 6 4" xfId="16212" xr:uid="{00000000-0005-0000-0000-000098590000}"/>
    <cellStyle name="Standard 4 2 3 2 2 6 4 2" xfId="50100" xr:uid="{00000000-0005-0000-0000-000099590000}"/>
    <cellStyle name="Standard 4 2 3 2 2 6 5" xfId="38804" xr:uid="{00000000-0005-0000-0000-00009A590000}"/>
    <cellStyle name="Standard 4 2 3 2 2 6 6" xfId="27508" xr:uid="{00000000-0005-0000-0000-00009B590000}"/>
    <cellStyle name="Standard 4 2 3 2 2 7" xfId="3561" xr:uid="{00000000-0005-0000-0000-00009C590000}"/>
    <cellStyle name="Standard 4 2 3 2 2 7 2" xfId="6674" xr:uid="{00000000-0005-0000-0000-00009D590000}"/>
    <cellStyle name="Standard 4 2 3 2 2 7 2 2" xfId="12323" xr:uid="{00000000-0005-0000-0000-00009E590000}"/>
    <cellStyle name="Standard 4 2 3 2 2 7 2 2 2" xfId="23619" xr:uid="{00000000-0005-0000-0000-00009F590000}"/>
    <cellStyle name="Standard 4 2 3 2 2 7 2 2 2 2" xfId="57507" xr:uid="{00000000-0005-0000-0000-0000A0590000}"/>
    <cellStyle name="Standard 4 2 3 2 2 7 2 2 3" xfId="46211" xr:uid="{00000000-0005-0000-0000-0000A1590000}"/>
    <cellStyle name="Standard 4 2 3 2 2 7 2 2 4" xfId="34915" xr:uid="{00000000-0005-0000-0000-0000A2590000}"/>
    <cellStyle name="Standard 4 2 3 2 2 7 2 3" xfId="17971" xr:uid="{00000000-0005-0000-0000-0000A3590000}"/>
    <cellStyle name="Standard 4 2 3 2 2 7 2 3 2" xfId="51859" xr:uid="{00000000-0005-0000-0000-0000A4590000}"/>
    <cellStyle name="Standard 4 2 3 2 2 7 2 4" xfId="40563" xr:uid="{00000000-0005-0000-0000-0000A5590000}"/>
    <cellStyle name="Standard 4 2 3 2 2 7 2 5" xfId="29267" xr:uid="{00000000-0005-0000-0000-0000A6590000}"/>
    <cellStyle name="Standard 4 2 3 2 2 7 3" xfId="9499" xr:uid="{00000000-0005-0000-0000-0000A7590000}"/>
    <cellStyle name="Standard 4 2 3 2 2 7 3 2" xfId="20795" xr:uid="{00000000-0005-0000-0000-0000A8590000}"/>
    <cellStyle name="Standard 4 2 3 2 2 7 3 2 2" xfId="54683" xr:uid="{00000000-0005-0000-0000-0000A9590000}"/>
    <cellStyle name="Standard 4 2 3 2 2 7 3 3" xfId="43387" xr:uid="{00000000-0005-0000-0000-0000AA590000}"/>
    <cellStyle name="Standard 4 2 3 2 2 7 3 4" xfId="32091" xr:uid="{00000000-0005-0000-0000-0000AB590000}"/>
    <cellStyle name="Standard 4 2 3 2 2 7 4" xfId="15147" xr:uid="{00000000-0005-0000-0000-0000AC590000}"/>
    <cellStyle name="Standard 4 2 3 2 2 7 4 2" xfId="49035" xr:uid="{00000000-0005-0000-0000-0000AD590000}"/>
    <cellStyle name="Standard 4 2 3 2 2 7 5" xfId="37739" xr:uid="{00000000-0005-0000-0000-0000AE590000}"/>
    <cellStyle name="Standard 4 2 3 2 2 7 6" xfId="26443" xr:uid="{00000000-0005-0000-0000-0000AF590000}"/>
    <cellStyle name="Standard 4 2 3 2 2 8" xfId="5602" xr:uid="{00000000-0005-0000-0000-0000B0590000}"/>
    <cellStyle name="Standard 4 2 3 2 2 8 2" xfId="11252" xr:uid="{00000000-0005-0000-0000-0000B1590000}"/>
    <cellStyle name="Standard 4 2 3 2 2 8 2 2" xfId="22548" xr:uid="{00000000-0005-0000-0000-0000B2590000}"/>
    <cellStyle name="Standard 4 2 3 2 2 8 2 2 2" xfId="56436" xr:uid="{00000000-0005-0000-0000-0000B3590000}"/>
    <cellStyle name="Standard 4 2 3 2 2 8 2 3" xfId="45140" xr:uid="{00000000-0005-0000-0000-0000B4590000}"/>
    <cellStyle name="Standard 4 2 3 2 2 8 2 4" xfId="33844" xr:uid="{00000000-0005-0000-0000-0000B5590000}"/>
    <cellStyle name="Standard 4 2 3 2 2 8 3" xfId="16900" xr:uid="{00000000-0005-0000-0000-0000B6590000}"/>
    <cellStyle name="Standard 4 2 3 2 2 8 3 2" xfId="50788" xr:uid="{00000000-0005-0000-0000-0000B7590000}"/>
    <cellStyle name="Standard 4 2 3 2 2 8 4" xfId="39492" xr:uid="{00000000-0005-0000-0000-0000B8590000}"/>
    <cellStyle name="Standard 4 2 3 2 2 8 5" xfId="28196" xr:uid="{00000000-0005-0000-0000-0000B9590000}"/>
    <cellStyle name="Standard 4 2 3 2 2 9" xfId="8428" xr:uid="{00000000-0005-0000-0000-0000BA590000}"/>
    <cellStyle name="Standard 4 2 3 2 2 9 2" xfId="19724" xr:uid="{00000000-0005-0000-0000-0000BB590000}"/>
    <cellStyle name="Standard 4 2 3 2 2 9 2 2" xfId="53612" xr:uid="{00000000-0005-0000-0000-0000BC590000}"/>
    <cellStyle name="Standard 4 2 3 2 2 9 3" xfId="42316" xr:uid="{00000000-0005-0000-0000-0000BD590000}"/>
    <cellStyle name="Standard 4 2 3 2 2 9 4" xfId="31020" xr:uid="{00000000-0005-0000-0000-0000BE590000}"/>
    <cellStyle name="Standard 4 2 3 2 3" xfId="1647" xr:uid="{00000000-0005-0000-0000-0000BF590000}"/>
    <cellStyle name="Standard 4 2 3 2 3 10" xfId="36757" xr:uid="{00000000-0005-0000-0000-0000C0590000}"/>
    <cellStyle name="Standard 4 2 3 2 3 11" xfId="25461" xr:uid="{00000000-0005-0000-0000-0000C1590000}"/>
    <cellStyle name="Standard 4 2 3 2 3 2" xfId="2807" xr:uid="{00000000-0005-0000-0000-0000C2590000}"/>
    <cellStyle name="Standard 4 2 3 2 3 2 2" xfId="3309" xr:uid="{00000000-0005-0000-0000-0000C3590000}"/>
    <cellStyle name="Standard 4 2 3 2 3 2 2 2" xfId="5185" xr:uid="{00000000-0005-0000-0000-0000C4590000}"/>
    <cellStyle name="Standard 4 2 3 2 3 2 2 2 2" xfId="8011" xr:uid="{00000000-0005-0000-0000-0000C5590000}"/>
    <cellStyle name="Standard 4 2 3 2 3 2 2 2 2 2" xfId="13660" xr:uid="{00000000-0005-0000-0000-0000C6590000}"/>
    <cellStyle name="Standard 4 2 3 2 3 2 2 2 2 2 2" xfId="24956" xr:uid="{00000000-0005-0000-0000-0000C7590000}"/>
    <cellStyle name="Standard 4 2 3 2 3 2 2 2 2 2 2 2" xfId="58844" xr:uid="{00000000-0005-0000-0000-0000C8590000}"/>
    <cellStyle name="Standard 4 2 3 2 3 2 2 2 2 2 3" xfId="47548" xr:uid="{00000000-0005-0000-0000-0000C9590000}"/>
    <cellStyle name="Standard 4 2 3 2 3 2 2 2 2 2 4" xfId="36252" xr:uid="{00000000-0005-0000-0000-0000CA590000}"/>
    <cellStyle name="Standard 4 2 3 2 3 2 2 2 2 3" xfId="19308" xr:uid="{00000000-0005-0000-0000-0000CB590000}"/>
    <cellStyle name="Standard 4 2 3 2 3 2 2 2 2 3 2" xfId="53196" xr:uid="{00000000-0005-0000-0000-0000CC590000}"/>
    <cellStyle name="Standard 4 2 3 2 3 2 2 2 2 4" xfId="41900" xr:uid="{00000000-0005-0000-0000-0000CD590000}"/>
    <cellStyle name="Standard 4 2 3 2 3 2 2 2 2 5" xfId="30604" xr:uid="{00000000-0005-0000-0000-0000CE590000}"/>
    <cellStyle name="Standard 4 2 3 2 3 2 2 2 3" xfId="10836" xr:uid="{00000000-0005-0000-0000-0000CF590000}"/>
    <cellStyle name="Standard 4 2 3 2 3 2 2 2 3 2" xfId="22132" xr:uid="{00000000-0005-0000-0000-0000D0590000}"/>
    <cellStyle name="Standard 4 2 3 2 3 2 2 2 3 2 2" xfId="56020" xr:uid="{00000000-0005-0000-0000-0000D1590000}"/>
    <cellStyle name="Standard 4 2 3 2 3 2 2 2 3 3" xfId="44724" xr:uid="{00000000-0005-0000-0000-0000D2590000}"/>
    <cellStyle name="Standard 4 2 3 2 3 2 2 2 3 4" xfId="33428" xr:uid="{00000000-0005-0000-0000-0000D3590000}"/>
    <cellStyle name="Standard 4 2 3 2 3 2 2 2 4" xfId="16484" xr:uid="{00000000-0005-0000-0000-0000D4590000}"/>
    <cellStyle name="Standard 4 2 3 2 3 2 2 2 4 2" xfId="50372" xr:uid="{00000000-0005-0000-0000-0000D5590000}"/>
    <cellStyle name="Standard 4 2 3 2 3 2 2 2 5" xfId="39076" xr:uid="{00000000-0005-0000-0000-0000D6590000}"/>
    <cellStyle name="Standard 4 2 3 2 3 2 2 2 6" xfId="27780" xr:uid="{00000000-0005-0000-0000-0000D7590000}"/>
    <cellStyle name="Standard 4 2 3 2 3 2 2 3" xfId="6437" xr:uid="{00000000-0005-0000-0000-0000D8590000}"/>
    <cellStyle name="Standard 4 2 3 2 3 2 2 3 2" xfId="12087" xr:uid="{00000000-0005-0000-0000-0000D9590000}"/>
    <cellStyle name="Standard 4 2 3 2 3 2 2 3 2 2" xfId="23383" xr:uid="{00000000-0005-0000-0000-0000DA590000}"/>
    <cellStyle name="Standard 4 2 3 2 3 2 2 3 2 2 2" xfId="57271" xr:uid="{00000000-0005-0000-0000-0000DB590000}"/>
    <cellStyle name="Standard 4 2 3 2 3 2 2 3 2 3" xfId="45975" xr:uid="{00000000-0005-0000-0000-0000DC590000}"/>
    <cellStyle name="Standard 4 2 3 2 3 2 2 3 2 4" xfId="34679" xr:uid="{00000000-0005-0000-0000-0000DD590000}"/>
    <cellStyle name="Standard 4 2 3 2 3 2 2 3 3" xfId="17735" xr:uid="{00000000-0005-0000-0000-0000DE590000}"/>
    <cellStyle name="Standard 4 2 3 2 3 2 2 3 3 2" xfId="51623" xr:uid="{00000000-0005-0000-0000-0000DF590000}"/>
    <cellStyle name="Standard 4 2 3 2 3 2 2 3 4" xfId="40327" xr:uid="{00000000-0005-0000-0000-0000E0590000}"/>
    <cellStyle name="Standard 4 2 3 2 3 2 2 3 5" xfId="29031" xr:uid="{00000000-0005-0000-0000-0000E1590000}"/>
    <cellStyle name="Standard 4 2 3 2 3 2 2 4" xfId="9263" xr:uid="{00000000-0005-0000-0000-0000E2590000}"/>
    <cellStyle name="Standard 4 2 3 2 3 2 2 4 2" xfId="20559" xr:uid="{00000000-0005-0000-0000-0000E3590000}"/>
    <cellStyle name="Standard 4 2 3 2 3 2 2 4 2 2" xfId="54447" xr:uid="{00000000-0005-0000-0000-0000E4590000}"/>
    <cellStyle name="Standard 4 2 3 2 3 2 2 4 3" xfId="43151" xr:uid="{00000000-0005-0000-0000-0000E5590000}"/>
    <cellStyle name="Standard 4 2 3 2 3 2 2 4 4" xfId="31855" xr:uid="{00000000-0005-0000-0000-0000E6590000}"/>
    <cellStyle name="Standard 4 2 3 2 3 2 2 5" xfId="14911" xr:uid="{00000000-0005-0000-0000-0000E7590000}"/>
    <cellStyle name="Standard 4 2 3 2 3 2 2 5 2" xfId="48799" xr:uid="{00000000-0005-0000-0000-0000E8590000}"/>
    <cellStyle name="Standard 4 2 3 2 3 2 2 6" xfId="37503" xr:uid="{00000000-0005-0000-0000-0000E9590000}"/>
    <cellStyle name="Standard 4 2 3 2 3 2 2 7" xfId="26207" xr:uid="{00000000-0005-0000-0000-0000EA590000}"/>
    <cellStyle name="Standard 4 2 3 2 3 2 3" xfId="4406" xr:uid="{00000000-0005-0000-0000-0000EB590000}"/>
    <cellStyle name="Standard 4 2 3 2 3 2 3 2" xfId="7277" xr:uid="{00000000-0005-0000-0000-0000EC590000}"/>
    <cellStyle name="Standard 4 2 3 2 3 2 3 2 2" xfId="12926" xr:uid="{00000000-0005-0000-0000-0000ED590000}"/>
    <cellStyle name="Standard 4 2 3 2 3 2 3 2 2 2" xfId="24222" xr:uid="{00000000-0005-0000-0000-0000EE590000}"/>
    <cellStyle name="Standard 4 2 3 2 3 2 3 2 2 2 2" xfId="58110" xr:uid="{00000000-0005-0000-0000-0000EF590000}"/>
    <cellStyle name="Standard 4 2 3 2 3 2 3 2 2 3" xfId="46814" xr:uid="{00000000-0005-0000-0000-0000F0590000}"/>
    <cellStyle name="Standard 4 2 3 2 3 2 3 2 2 4" xfId="35518" xr:uid="{00000000-0005-0000-0000-0000F1590000}"/>
    <cellStyle name="Standard 4 2 3 2 3 2 3 2 3" xfId="18574" xr:uid="{00000000-0005-0000-0000-0000F2590000}"/>
    <cellStyle name="Standard 4 2 3 2 3 2 3 2 3 2" xfId="52462" xr:uid="{00000000-0005-0000-0000-0000F3590000}"/>
    <cellStyle name="Standard 4 2 3 2 3 2 3 2 4" xfId="41166" xr:uid="{00000000-0005-0000-0000-0000F4590000}"/>
    <cellStyle name="Standard 4 2 3 2 3 2 3 2 5" xfId="29870" xr:uid="{00000000-0005-0000-0000-0000F5590000}"/>
    <cellStyle name="Standard 4 2 3 2 3 2 3 3" xfId="10102" xr:uid="{00000000-0005-0000-0000-0000F6590000}"/>
    <cellStyle name="Standard 4 2 3 2 3 2 3 3 2" xfId="21398" xr:uid="{00000000-0005-0000-0000-0000F7590000}"/>
    <cellStyle name="Standard 4 2 3 2 3 2 3 3 2 2" xfId="55286" xr:uid="{00000000-0005-0000-0000-0000F8590000}"/>
    <cellStyle name="Standard 4 2 3 2 3 2 3 3 3" xfId="43990" xr:uid="{00000000-0005-0000-0000-0000F9590000}"/>
    <cellStyle name="Standard 4 2 3 2 3 2 3 3 4" xfId="32694" xr:uid="{00000000-0005-0000-0000-0000FA590000}"/>
    <cellStyle name="Standard 4 2 3 2 3 2 3 4" xfId="15750" xr:uid="{00000000-0005-0000-0000-0000FB590000}"/>
    <cellStyle name="Standard 4 2 3 2 3 2 3 4 2" xfId="49638" xr:uid="{00000000-0005-0000-0000-0000FC590000}"/>
    <cellStyle name="Standard 4 2 3 2 3 2 3 5" xfId="38342" xr:uid="{00000000-0005-0000-0000-0000FD590000}"/>
    <cellStyle name="Standard 4 2 3 2 3 2 3 6" xfId="27046" xr:uid="{00000000-0005-0000-0000-0000FE590000}"/>
    <cellStyle name="Standard 4 2 3 2 3 2 4" xfId="5937" xr:uid="{00000000-0005-0000-0000-0000FF590000}"/>
    <cellStyle name="Standard 4 2 3 2 3 2 4 2" xfId="11587" xr:uid="{00000000-0005-0000-0000-0000005A0000}"/>
    <cellStyle name="Standard 4 2 3 2 3 2 4 2 2" xfId="22883" xr:uid="{00000000-0005-0000-0000-0000015A0000}"/>
    <cellStyle name="Standard 4 2 3 2 3 2 4 2 2 2" xfId="56771" xr:uid="{00000000-0005-0000-0000-0000025A0000}"/>
    <cellStyle name="Standard 4 2 3 2 3 2 4 2 3" xfId="45475" xr:uid="{00000000-0005-0000-0000-0000035A0000}"/>
    <cellStyle name="Standard 4 2 3 2 3 2 4 2 4" xfId="34179" xr:uid="{00000000-0005-0000-0000-0000045A0000}"/>
    <cellStyle name="Standard 4 2 3 2 3 2 4 3" xfId="17235" xr:uid="{00000000-0005-0000-0000-0000055A0000}"/>
    <cellStyle name="Standard 4 2 3 2 3 2 4 3 2" xfId="51123" xr:uid="{00000000-0005-0000-0000-0000065A0000}"/>
    <cellStyle name="Standard 4 2 3 2 3 2 4 4" xfId="39827" xr:uid="{00000000-0005-0000-0000-0000075A0000}"/>
    <cellStyle name="Standard 4 2 3 2 3 2 4 5" xfId="28531" xr:uid="{00000000-0005-0000-0000-0000085A0000}"/>
    <cellStyle name="Standard 4 2 3 2 3 2 5" xfId="8763" xr:uid="{00000000-0005-0000-0000-0000095A0000}"/>
    <cellStyle name="Standard 4 2 3 2 3 2 5 2" xfId="20059" xr:uid="{00000000-0005-0000-0000-00000A5A0000}"/>
    <cellStyle name="Standard 4 2 3 2 3 2 5 2 2" xfId="53947" xr:uid="{00000000-0005-0000-0000-00000B5A0000}"/>
    <cellStyle name="Standard 4 2 3 2 3 2 5 3" xfId="42651" xr:uid="{00000000-0005-0000-0000-00000C5A0000}"/>
    <cellStyle name="Standard 4 2 3 2 3 2 5 4" xfId="31355" xr:uid="{00000000-0005-0000-0000-00000D5A0000}"/>
    <cellStyle name="Standard 4 2 3 2 3 2 6" xfId="14411" xr:uid="{00000000-0005-0000-0000-00000E5A0000}"/>
    <cellStyle name="Standard 4 2 3 2 3 2 6 2" xfId="48299" xr:uid="{00000000-0005-0000-0000-00000F5A0000}"/>
    <cellStyle name="Standard 4 2 3 2 3 2 7" xfId="37003" xr:uid="{00000000-0005-0000-0000-0000105A0000}"/>
    <cellStyle name="Standard 4 2 3 2 3 2 8" xfId="25707" xr:uid="{00000000-0005-0000-0000-0000115A0000}"/>
    <cellStyle name="Standard 4 2 3 2 3 3" xfId="3063" xr:uid="{00000000-0005-0000-0000-0000125A0000}"/>
    <cellStyle name="Standard 4 2 3 2 3 3 2" xfId="5184" xr:uid="{00000000-0005-0000-0000-0000135A0000}"/>
    <cellStyle name="Standard 4 2 3 2 3 3 2 2" xfId="8010" xr:uid="{00000000-0005-0000-0000-0000145A0000}"/>
    <cellStyle name="Standard 4 2 3 2 3 3 2 2 2" xfId="13659" xr:uid="{00000000-0005-0000-0000-0000155A0000}"/>
    <cellStyle name="Standard 4 2 3 2 3 3 2 2 2 2" xfId="24955" xr:uid="{00000000-0005-0000-0000-0000165A0000}"/>
    <cellStyle name="Standard 4 2 3 2 3 3 2 2 2 2 2" xfId="58843" xr:uid="{00000000-0005-0000-0000-0000175A0000}"/>
    <cellStyle name="Standard 4 2 3 2 3 3 2 2 2 3" xfId="47547" xr:uid="{00000000-0005-0000-0000-0000185A0000}"/>
    <cellStyle name="Standard 4 2 3 2 3 3 2 2 2 4" xfId="36251" xr:uid="{00000000-0005-0000-0000-0000195A0000}"/>
    <cellStyle name="Standard 4 2 3 2 3 3 2 2 3" xfId="19307" xr:uid="{00000000-0005-0000-0000-00001A5A0000}"/>
    <cellStyle name="Standard 4 2 3 2 3 3 2 2 3 2" xfId="53195" xr:uid="{00000000-0005-0000-0000-00001B5A0000}"/>
    <cellStyle name="Standard 4 2 3 2 3 3 2 2 4" xfId="41899" xr:uid="{00000000-0005-0000-0000-00001C5A0000}"/>
    <cellStyle name="Standard 4 2 3 2 3 3 2 2 5" xfId="30603" xr:uid="{00000000-0005-0000-0000-00001D5A0000}"/>
    <cellStyle name="Standard 4 2 3 2 3 3 2 3" xfId="10835" xr:uid="{00000000-0005-0000-0000-00001E5A0000}"/>
    <cellStyle name="Standard 4 2 3 2 3 3 2 3 2" xfId="22131" xr:uid="{00000000-0005-0000-0000-00001F5A0000}"/>
    <cellStyle name="Standard 4 2 3 2 3 3 2 3 2 2" xfId="56019" xr:uid="{00000000-0005-0000-0000-0000205A0000}"/>
    <cellStyle name="Standard 4 2 3 2 3 3 2 3 3" xfId="44723" xr:uid="{00000000-0005-0000-0000-0000215A0000}"/>
    <cellStyle name="Standard 4 2 3 2 3 3 2 3 4" xfId="33427" xr:uid="{00000000-0005-0000-0000-0000225A0000}"/>
    <cellStyle name="Standard 4 2 3 2 3 3 2 4" xfId="16483" xr:uid="{00000000-0005-0000-0000-0000235A0000}"/>
    <cellStyle name="Standard 4 2 3 2 3 3 2 4 2" xfId="50371" xr:uid="{00000000-0005-0000-0000-0000245A0000}"/>
    <cellStyle name="Standard 4 2 3 2 3 3 2 5" xfId="39075" xr:uid="{00000000-0005-0000-0000-0000255A0000}"/>
    <cellStyle name="Standard 4 2 3 2 3 3 2 6" xfId="27779" xr:uid="{00000000-0005-0000-0000-0000265A0000}"/>
    <cellStyle name="Standard 4 2 3 2 3 3 3" xfId="4405" xr:uid="{00000000-0005-0000-0000-0000275A0000}"/>
    <cellStyle name="Standard 4 2 3 2 3 3 3 2" xfId="7276" xr:uid="{00000000-0005-0000-0000-0000285A0000}"/>
    <cellStyle name="Standard 4 2 3 2 3 3 3 2 2" xfId="12925" xr:uid="{00000000-0005-0000-0000-0000295A0000}"/>
    <cellStyle name="Standard 4 2 3 2 3 3 3 2 2 2" xfId="24221" xr:uid="{00000000-0005-0000-0000-00002A5A0000}"/>
    <cellStyle name="Standard 4 2 3 2 3 3 3 2 2 2 2" xfId="58109" xr:uid="{00000000-0005-0000-0000-00002B5A0000}"/>
    <cellStyle name="Standard 4 2 3 2 3 3 3 2 2 3" xfId="46813" xr:uid="{00000000-0005-0000-0000-00002C5A0000}"/>
    <cellStyle name="Standard 4 2 3 2 3 3 3 2 2 4" xfId="35517" xr:uid="{00000000-0005-0000-0000-00002D5A0000}"/>
    <cellStyle name="Standard 4 2 3 2 3 3 3 2 3" xfId="18573" xr:uid="{00000000-0005-0000-0000-00002E5A0000}"/>
    <cellStyle name="Standard 4 2 3 2 3 3 3 2 3 2" xfId="52461" xr:uid="{00000000-0005-0000-0000-00002F5A0000}"/>
    <cellStyle name="Standard 4 2 3 2 3 3 3 2 4" xfId="41165" xr:uid="{00000000-0005-0000-0000-0000305A0000}"/>
    <cellStyle name="Standard 4 2 3 2 3 3 3 2 5" xfId="29869" xr:uid="{00000000-0005-0000-0000-0000315A0000}"/>
    <cellStyle name="Standard 4 2 3 2 3 3 3 3" xfId="10101" xr:uid="{00000000-0005-0000-0000-0000325A0000}"/>
    <cellStyle name="Standard 4 2 3 2 3 3 3 3 2" xfId="21397" xr:uid="{00000000-0005-0000-0000-0000335A0000}"/>
    <cellStyle name="Standard 4 2 3 2 3 3 3 3 2 2" xfId="55285" xr:uid="{00000000-0005-0000-0000-0000345A0000}"/>
    <cellStyle name="Standard 4 2 3 2 3 3 3 3 3" xfId="43989" xr:uid="{00000000-0005-0000-0000-0000355A0000}"/>
    <cellStyle name="Standard 4 2 3 2 3 3 3 3 4" xfId="32693" xr:uid="{00000000-0005-0000-0000-0000365A0000}"/>
    <cellStyle name="Standard 4 2 3 2 3 3 3 4" xfId="15749" xr:uid="{00000000-0005-0000-0000-0000375A0000}"/>
    <cellStyle name="Standard 4 2 3 2 3 3 3 4 2" xfId="49637" xr:uid="{00000000-0005-0000-0000-0000385A0000}"/>
    <cellStyle name="Standard 4 2 3 2 3 3 3 5" xfId="38341" xr:uid="{00000000-0005-0000-0000-0000395A0000}"/>
    <cellStyle name="Standard 4 2 3 2 3 3 3 6" xfId="27045" xr:uid="{00000000-0005-0000-0000-00003A5A0000}"/>
    <cellStyle name="Standard 4 2 3 2 3 3 4" xfId="6191" xr:uid="{00000000-0005-0000-0000-00003B5A0000}"/>
    <cellStyle name="Standard 4 2 3 2 3 3 4 2" xfId="11841" xr:uid="{00000000-0005-0000-0000-00003C5A0000}"/>
    <cellStyle name="Standard 4 2 3 2 3 3 4 2 2" xfId="23137" xr:uid="{00000000-0005-0000-0000-00003D5A0000}"/>
    <cellStyle name="Standard 4 2 3 2 3 3 4 2 2 2" xfId="57025" xr:uid="{00000000-0005-0000-0000-00003E5A0000}"/>
    <cellStyle name="Standard 4 2 3 2 3 3 4 2 3" xfId="45729" xr:uid="{00000000-0005-0000-0000-00003F5A0000}"/>
    <cellStyle name="Standard 4 2 3 2 3 3 4 2 4" xfId="34433" xr:uid="{00000000-0005-0000-0000-0000405A0000}"/>
    <cellStyle name="Standard 4 2 3 2 3 3 4 3" xfId="17489" xr:uid="{00000000-0005-0000-0000-0000415A0000}"/>
    <cellStyle name="Standard 4 2 3 2 3 3 4 3 2" xfId="51377" xr:uid="{00000000-0005-0000-0000-0000425A0000}"/>
    <cellStyle name="Standard 4 2 3 2 3 3 4 4" xfId="40081" xr:uid="{00000000-0005-0000-0000-0000435A0000}"/>
    <cellStyle name="Standard 4 2 3 2 3 3 4 5" xfId="28785" xr:uid="{00000000-0005-0000-0000-0000445A0000}"/>
    <cellStyle name="Standard 4 2 3 2 3 3 5" xfId="9017" xr:uid="{00000000-0005-0000-0000-0000455A0000}"/>
    <cellStyle name="Standard 4 2 3 2 3 3 5 2" xfId="20313" xr:uid="{00000000-0005-0000-0000-0000465A0000}"/>
    <cellStyle name="Standard 4 2 3 2 3 3 5 2 2" xfId="54201" xr:uid="{00000000-0005-0000-0000-0000475A0000}"/>
    <cellStyle name="Standard 4 2 3 2 3 3 5 3" xfId="42905" xr:uid="{00000000-0005-0000-0000-0000485A0000}"/>
    <cellStyle name="Standard 4 2 3 2 3 3 5 4" xfId="31609" xr:uid="{00000000-0005-0000-0000-0000495A0000}"/>
    <cellStyle name="Standard 4 2 3 2 3 3 6" xfId="14665" xr:uid="{00000000-0005-0000-0000-00004A5A0000}"/>
    <cellStyle name="Standard 4 2 3 2 3 3 6 2" xfId="48553" xr:uid="{00000000-0005-0000-0000-00004B5A0000}"/>
    <cellStyle name="Standard 4 2 3 2 3 3 7" xfId="37257" xr:uid="{00000000-0005-0000-0000-00004C5A0000}"/>
    <cellStyle name="Standard 4 2 3 2 3 3 8" xfId="25961" xr:uid="{00000000-0005-0000-0000-00004D5A0000}"/>
    <cellStyle name="Standard 4 2 3 2 3 4" xfId="3921" xr:uid="{00000000-0005-0000-0000-00004E5A0000}"/>
    <cellStyle name="Standard 4 2 3 2 3 4 2" xfId="7032" xr:uid="{00000000-0005-0000-0000-00004F5A0000}"/>
    <cellStyle name="Standard 4 2 3 2 3 4 2 2" xfId="12681" xr:uid="{00000000-0005-0000-0000-0000505A0000}"/>
    <cellStyle name="Standard 4 2 3 2 3 4 2 2 2" xfId="23977" xr:uid="{00000000-0005-0000-0000-0000515A0000}"/>
    <cellStyle name="Standard 4 2 3 2 3 4 2 2 2 2" xfId="57865" xr:uid="{00000000-0005-0000-0000-0000525A0000}"/>
    <cellStyle name="Standard 4 2 3 2 3 4 2 2 3" xfId="46569" xr:uid="{00000000-0005-0000-0000-0000535A0000}"/>
    <cellStyle name="Standard 4 2 3 2 3 4 2 2 4" xfId="35273" xr:uid="{00000000-0005-0000-0000-0000545A0000}"/>
    <cellStyle name="Standard 4 2 3 2 3 4 2 3" xfId="18329" xr:uid="{00000000-0005-0000-0000-0000555A0000}"/>
    <cellStyle name="Standard 4 2 3 2 3 4 2 3 2" xfId="52217" xr:uid="{00000000-0005-0000-0000-0000565A0000}"/>
    <cellStyle name="Standard 4 2 3 2 3 4 2 4" xfId="40921" xr:uid="{00000000-0005-0000-0000-0000575A0000}"/>
    <cellStyle name="Standard 4 2 3 2 3 4 2 5" xfId="29625" xr:uid="{00000000-0005-0000-0000-0000585A0000}"/>
    <cellStyle name="Standard 4 2 3 2 3 4 3" xfId="9857" xr:uid="{00000000-0005-0000-0000-0000595A0000}"/>
    <cellStyle name="Standard 4 2 3 2 3 4 3 2" xfId="21153" xr:uid="{00000000-0005-0000-0000-00005A5A0000}"/>
    <cellStyle name="Standard 4 2 3 2 3 4 3 2 2" xfId="55041" xr:uid="{00000000-0005-0000-0000-00005B5A0000}"/>
    <cellStyle name="Standard 4 2 3 2 3 4 3 3" xfId="43745" xr:uid="{00000000-0005-0000-0000-00005C5A0000}"/>
    <cellStyle name="Standard 4 2 3 2 3 4 3 4" xfId="32449" xr:uid="{00000000-0005-0000-0000-00005D5A0000}"/>
    <cellStyle name="Standard 4 2 3 2 3 4 4" xfId="15505" xr:uid="{00000000-0005-0000-0000-00005E5A0000}"/>
    <cellStyle name="Standard 4 2 3 2 3 4 4 2" xfId="49393" xr:uid="{00000000-0005-0000-0000-00005F5A0000}"/>
    <cellStyle name="Standard 4 2 3 2 3 4 5" xfId="38097" xr:uid="{00000000-0005-0000-0000-0000605A0000}"/>
    <cellStyle name="Standard 4 2 3 2 3 4 6" xfId="26801" xr:uid="{00000000-0005-0000-0000-0000615A0000}"/>
    <cellStyle name="Standard 4 2 3 2 3 5" xfId="4979" xr:uid="{00000000-0005-0000-0000-0000625A0000}"/>
    <cellStyle name="Standard 4 2 3 2 3 5 2" xfId="7805" xr:uid="{00000000-0005-0000-0000-0000635A0000}"/>
    <cellStyle name="Standard 4 2 3 2 3 5 2 2" xfId="13454" xr:uid="{00000000-0005-0000-0000-0000645A0000}"/>
    <cellStyle name="Standard 4 2 3 2 3 5 2 2 2" xfId="24750" xr:uid="{00000000-0005-0000-0000-0000655A0000}"/>
    <cellStyle name="Standard 4 2 3 2 3 5 2 2 2 2" xfId="58638" xr:uid="{00000000-0005-0000-0000-0000665A0000}"/>
    <cellStyle name="Standard 4 2 3 2 3 5 2 2 3" xfId="47342" xr:uid="{00000000-0005-0000-0000-0000675A0000}"/>
    <cellStyle name="Standard 4 2 3 2 3 5 2 2 4" xfId="36046" xr:uid="{00000000-0005-0000-0000-0000685A0000}"/>
    <cellStyle name="Standard 4 2 3 2 3 5 2 3" xfId="19102" xr:uid="{00000000-0005-0000-0000-0000695A0000}"/>
    <cellStyle name="Standard 4 2 3 2 3 5 2 3 2" xfId="52990" xr:uid="{00000000-0005-0000-0000-00006A5A0000}"/>
    <cellStyle name="Standard 4 2 3 2 3 5 2 4" xfId="41694" xr:uid="{00000000-0005-0000-0000-00006B5A0000}"/>
    <cellStyle name="Standard 4 2 3 2 3 5 2 5" xfId="30398" xr:uid="{00000000-0005-0000-0000-00006C5A0000}"/>
    <cellStyle name="Standard 4 2 3 2 3 5 3" xfId="10630" xr:uid="{00000000-0005-0000-0000-00006D5A0000}"/>
    <cellStyle name="Standard 4 2 3 2 3 5 3 2" xfId="21926" xr:uid="{00000000-0005-0000-0000-00006E5A0000}"/>
    <cellStyle name="Standard 4 2 3 2 3 5 3 2 2" xfId="55814" xr:uid="{00000000-0005-0000-0000-00006F5A0000}"/>
    <cellStyle name="Standard 4 2 3 2 3 5 3 3" xfId="44518" xr:uid="{00000000-0005-0000-0000-0000705A0000}"/>
    <cellStyle name="Standard 4 2 3 2 3 5 3 4" xfId="33222" xr:uid="{00000000-0005-0000-0000-0000715A0000}"/>
    <cellStyle name="Standard 4 2 3 2 3 5 4" xfId="16278" xr:uid="{00000000-0005-0000-0000-0000725A0000}"/>
    <cellStyle name="Standard 4 2 3 2 3 5 4 2" xfId="50166" xr:uid="{00000000-0005-0000-0000-0000735A0000}"/>
    <cellStyle name="Standard 4 2 3 2 3 5 5" xfId="38870" xr:uid="{00000000-0005-0000-0000-0000745A0000}"/>
    <cellStyle name="Standard 4 2 3 2 3 5 6" xfId="27574" xr:uid="{00000000-0005-0000-0000-0000755A0000}"/>
    <cellStyle name="Standard 4 2 3 2 3 6" xfId="3629" xr:uid="{00000000-0005-0000-0000-0000765A0000}"/>
    <cellStyle name="Standard 4 2 3 2 3 6 2" xfId="6742" xr:uid="{00000000-0005-0000-0000-0000775A0000}"/>
    <cellStyle name="Standard 4 2 3 2 3 6 2 2" xfId="12391" xr:uid="{00000000-0005-0000-0000-0000785A0000}"/>
    <cellStyle name="Standard 4 2 3 2 3 6 2 2 2" xfId="23687" xr:uid="{00000000-0005-0000-0000-0000795A0000}"/>
    <cellStyle name="Standard 4 2 3 2 3 6 2 2 2 2" xfId="57575" xr:uid="{00000000-0005-0000-0000-00007A5A0000}"/>
    <cellStyle name="Standard 4 2 3 2 3 6 2 2 3" xfId="46279" xr:uid="{00000000-0005-0000-0000-00007B5A0000}"/>
    <cellStyle name="Standard 4 2 3 2 3 6 2 2 4" xfId="34983" xr:uid="{00000000-0005-0000-0000-00007C5A0000}"/>
    <cellStyle name="Standard 4 2 3 2 3 6 2 3" xfId="18039" xr:uid="{00000000-0005-0000-0000-00007D5A0000}"/>
    <cellStyle name="Standard 4 2 3 2 3 6 2 3 2" xfId="51927" xr:uid="{00000000-0005-0000-0000-00007E5A0000}"/>
    <cellStyle name="Standard 4 2 3 2 3 6 2 4" xfId="40631" xr:uid="{00000000-0005-0000-0000-00007F5A0000}"/>
    <cellStyle name="Standard 4 2 3 2 3 6 2 5" xfId="29335" xr:uid="{00000000-0005-0000-0000-0000805A0000}"/>
    <cellStyle name="Standard 4 2 3 2 3 6 3" xfId="9567" xr:uid="{00000000-0005-0000-0000-0000815A0000}"/>
    <cellStyle name="Standard 4 2 3 2 3 6 3 2" xfId="20863" xr:uid="{00000000-0005-0000-0000-0000825A0000}"/>
    <cellStyle name="Standard 4 2 3 2 3 6 3 2 2" xfId="54751" xr:uid="{00000000-0005-0000-0000-0000835A0000}"/>
    <cellStyle name="Standard 4 2 3 2 3 6 3 3" xfId="43455" xr:uid="{00000000-0005-0000-0000-0000845A0000}"/>
    <cellStyle name="Standard 4 2 3 2 3 6 3 4" xfId="32159" xr:uid="{00000000-0005-0000-0000-0000855A0000}"/>
    <cellStyle name="Standard 4 2 3 2 3 6 4" xfId="15215" xr:uid="{00000000-0005-0000-0000-0000865A0000}"/>
    <cellStyle name="Standard 4 2 3 2 3 6 4 2" xfId="49103" xr:uid="{00000000-0005-0000-0000-0000875A0000}"/>
    <cellStyle name="Standard 4 2 3 2 3 6 5" xfId="37807" xr:uid="{00000000-0005-0000-0000-0000885A0000}"/>
    <cellStyle name="Standard 4 2 3 2 3 6 6" xfId="26511" xr:uid="{00000000-0005-0000-0000-0000895A0000}"/>
    <cellStyle name="Standard 4 2 3 2 3 7" xfId="5691" xr:uid="{00000000-0005-0000-0000-00008A5A0000}"/>
    <cellStyle name="Standard 4 2 3 2 3 7 2" xfId="11341" xr:uid="{00000000-0005-0000-0000-00008B5A0000}"/>
    <cellStyle name="Standard 4 2 3 2 3 7 2 2" xfId="22637" xr:uid="{00000000-0005-0000-0000-00008C5A0000}"/>
    <cellStyle name="Standard 4 2 3 2 3 7 2 2 2" xfId="56525" xr:uid="{00000000-0005-0000-0000-00008D5A0000}"/>
    <cellStyle name="Standard 4 2 3 2 3 7 2 3" xfId="45229" xr:uid="{00000000-0005-0000-0000-00008E5A0000}"/>
    <cellStyle name="Standard 4 2 3 2 3 7 2 4" xfId="33933" xr:uid="{00000000-0005-0000-0000-00008F5A0000}"/>
    <cellStyle name="Standard 4 2 3 2 3 7 3" xfId="16989" xr:uid="{00000000-0005-0000-0000-0000905A0000}"/>
    <cellStyle name="Standard 4 2 3 2 3 7 3 2" xfId="50877" xr:uid="{00000000-0005-0000-0000-0000915A0000}"/>
    <cellStyle name="Standard 4 2 3 2 3 7 4" xfId="39581" xr:uid="{00000000-0005-0000-0000-0000925A0000}"/>
    <cellStyle name="Standard 4 2 3 2 3 7 5" xfId="28285" xr:uid="{00000000-0005-0000-0000-0000935A0000}"/>
    <cellStyle name="Standard 4 2 3 2 3 8" xfId="8517" xr:uid="{00000000-0005-0000-0000-0000945A0000}"/>
    <cellStyle name="Standard 4 2 3 2 3 8 2" xfId="19813" xr:uid="{00000000-0005-0000-0000-0000955A0000}"/>
    <cellStyle name="Standard 4 2 3 2 3 8 2 2" xfId="53701" xr:uid="{00000000-0005-0000-0000-0000965A0000}"/>
    <cellStyle name="Standard 4 2 3 2 3 8 3" xfId="42405" xr:uid="{00000000-0005-0000-0000-0000975A0000}"/>
    <cellStyle name="Standard 4 2 3 2 3 8 4" xfId="31109" xr:uid="{00000000-0005-0000-0000-0000985A0000}"/>
    <cellStyle name="Standard 4 2 3 2 3 9" xfId="14165" xr:uid="{00000000-0005-0000-0000-0000995A0000}"/>
    <cellStyle name="Standard 4 2 3 2 3 9 2" xfId="48053" xr:uid="{00000000-0005-0000-0000-00009A5A0000}"/>
    <cellStyle name="Standard 4 2 3 2 4" xfId="2675" xr:uid="{00000000-0005-0000-0000-00009B5A0000}"/>
    <cellStyle name="Standard 4 2 3 2 4 10" xfId="25575" xr:uid="{00000000-0005-0000-0000-00009C5A0000}"/>
    <cellStyle name="Standard 4 2 3 2 4 2" xfId="3177" xr:uid="{00000000-0005-0000-0000-00009D5A0000}"/>
    <cellStyle name="Standard 4 2 3 2 4 2 2" xfId="5186" xr:uid="{00000000-0005-0000-0000-00009E5A0000}"/>
    <cellStyle name="Standard 4 2 3 2 4 2 2 2" xfId="8012" xr:uid="{00000000-0005-0000-0000-00009F5A0000}"/>
    <cellStyle name="Standard 4 2 3 2 4 2 2 2 2" xfId="13661" xr:uid="{00000000-0005-0000-0000-0000A05A0000}"/>
    <cellStyle name="Standard 4 2 3 2 4 2 2 2 2 2" xfId="24957" xr:uid="{00000000-0005-0000-0000-0000A15A0000}"/>
    <cellStyle name="Standard 4 2 3 2 4 2 2 2 2 2 2" xfId="58845" xr:uid="{00000000-0005-0000-0000-0000A25A0000}"/>
    <cellStyle name="Standard 4 2 3 2 4 2 2 2 2 3" xfId="47549" xr:uid="{00000000-0005-0000-0000-0000A35A0000}"/>
    <cellStyle name="Standard 4 2 3 2 4 2 2 2 2 4" xfId="36253" xr:uid="{00000000-0005-0000-0000-0000A45A0000}"/>
    <cellStyle name="Standard 4 2 3 2 4 2 2 2 3" xfId="19309" xr:uid="{00000000-0005-0000-0000-0000A55A0000}"/>
    <cellStyle name="Standard 4 2 3 2 4 2 2 2 3 2" xfId="53197" xr:uid="{00000000-0005-0000-0000-0000A65A0000}"/>
    <cellStyle name="Standard 4 2 3 2 4 2 2 2 4" xfId="41901" xr:uid="{00000000-0005-0000-0000-0000A75A0000}"/>
    <cellStyle name="Standard 4 2 3 2 4 2 2 2 5" xfId="30605" xr:uid="{00000000-0005-0000-0000-0000A85A0000}"/>
    <cellStyle name="Standard 4 2 3 2 4 2 2 3" xfId="10837" xr:uid="{00000000-0005-0000-0000-0000A95A0000}"/>
    <cellStyle name="Standard 4 2 3 2 4 2 2 3 2" xfId="22133" xr:uid="{00000000-0005-0000-0000-0000AA5A0000}"/>
    <cellStyle name="Standard 4 2 3 2 4 2 2 3 2 2" xfId="56021" xr:uid="{00000000-0005-0000-0000-0000AB5A0000}"/>
    <cellStyle name="Standard 4 2 3 2 4 2 2 3 3" xfId="44725" xr:uid="{00000000-0005-0000-0000-0000AC5A0000}"/>
    <cellStyle name="Standard 4 2 3 2 4 2 2 3 4" xfId="33429" xr:uid="{00000000-0005-0000-0000-0000AD5A0000}"/>
    <cellStyle name="Standard 4 2 3 2 4 2 2 4" xfId="16485" xr:uid="{00000000-0005-0000-0000-0000AE5A0000}"/>
    <cellStyle name="Standard 4 2 3 2 4 2 2 4 2" xfId="50373" xr:uid="{00000000-0005-0000-0000-0000AF5A0000}"/>
    <cellStyle name="Standard 4 2 3 2 4 2 2 5" xfId="39077" xr:uid="{00000000-0005-0000-0000-0000B05A0000}"/>
    <cellStyle name="Standard 4 2 3 2 4 2 2 6" xfId="27781" xr:uid="{00000000-0005-0000-0000-0000B15A0000}"/>
    <cellStyle name="Standard 4 2 3 2 4 2 3" xfId="4407" xr:uid="{00000000-0005-0000-0000-0000B25A0000}"/>
    <cellStyle name="Standard 4 2 3 2 4 2 3 2" xfId="7278" xr:uid="{00000000-0005-0000-0000-0000B35A0000}"/>
    <cellStyle name="Standard 4 2 3 2 4 2 3 2 2" xfId="12927" xr:uid="{00000000-0005-0000-0000-0000B45A0000}"/>
    <cellStyle name="Standard 4 2 3 2 4 2 3 2 2 2" xfId="24223" xr:uid="{00000000-0005-0000-0000-0000B55A0000}"/>
    <cellStyle name="Standard 4 2 3 2 4 2 3 2 2 2 2" xfId="58111" xr:uid="{00000000-0005-0000-0000-0000B65A0000}"/>
    <cellStyle name="Standard 4 2 3 2 4 2 3 2 2 3" xfId="46815" xr:uid="{00000000-0005-0000-0000-0000B75A0000}"/>
    <cellStyle name="Standard 4 2 3 2 4 2 3 2 2 4" xfId="35519" xr:uid="{00000000-0005-0000-0000-0000B85A0000}"/>
    <cellStyle name="Standard 4 2 3 2 4 2 3 2 3" xfId="18575" xr:uid="{00000000-0005-0000-0000-0000B95A0000}"/>
    <cellStyle name="Standard 4 2 3 2 4 2 3 2 3 2" xfId="52463" xr:uid="{00000000-0005-0000-0000-0000BA5A0000}"/>
    <cellStyle name="Standard 4 2 3 2 4 2 3 2 4" xfId="41167" xr:uid="{00000000-0005-0000-0000-0000BB5A0000}"/>
    <cellStyle name="Standard 4 2 3 2 4 2 3 2 5" xfId="29871" xr:uid="{00000000-0005-0000-0000-0000BC5A0000}"/>
    <cellStyle name="Standard 4 2 3 2 4 2 3 3" xfId="10103" xr:uid="{00000000-0005-0000-0000-0000BD5A0000}"/>
    <cellStyle name="Standard 4 2 3 2 4 2 3 3 2" xfId="21399" xr:uid="{00000000-0005-0000-0000-0000BE5A0000}"/>
    <cellStyle name="Standard 4 2 3 2 4 2 3 3 2 2" xfId="55287" xr:uid="{00000000-0005-0000-0000-0000BF5A0000}"/>
    <cellStyle name="Standard 4 2 3 2 4 2 3 3 3" xfId="43991" xr:uid="{00000000-0005-0000-0000-0000C05A0000}"/>
    <cellStyle name="Standard 4 2 3 2 4 2 3 3 4" xfId="32695" xr:uid="{00000000-0005-0000-0000-0000C15A0000}"/>
    <cellStyle name="Standard 4 2 3 2 4 2 3 4" xfId="15751" xr:uid="{00000000-0005-0000-0000-0000C25A0000}"/>
    <cellStyle name="Standard 4 2 3 2 4 2 3 4 2" xfId="49639" xr:uid="{00000000-0005-0000-0000-0000C35A0000}"/>
    <cellStyle name="Standard 4 2 3 2 4 2 3 5" xfId="38343" xr:uid="{00000000-0005-0000-0000-0000C45A0000}"/>
    <cellStyle name="Standard 4 2 3 2 4 2 3 6" xfId="27047" xr:uid="{00000000-0005-0000-0000-0000C55A0000}"/>
    <cellStyle name="Standard 4 2 3 2 4 2 4" xfId="6305" xr:uid="{00000000-0005-0000-0000-0000C65A0000}"/>
    <cellStyle name="Standard 4 2 3 2 4 2 4 2" xfId="11955" xr:uid="{00000000-0005-0000-0000-0000C75A0000}"/>
    <cellStyle name="Standard 4 2 3 2 4 2 4 2 2" xfId="23251" xr:uid="{00000000-0005-0000-0000-0000C85A0000}"/>
    <cellStyle name="Standard 4 2 3 2 4 2 4 2 2 2" xfId="57139" xr:uid="{00000000-0005-0000-0000-0000C95A0000}"/>
    <cellStyle name="Standard 4 2 3 2 4 2 4 2 3" xfId="45843" xr:uid="{00000000-0005-0000-0000-0000CA5A0000}"/>
    <cellStyle name="Standard 4 2 3 2 4 2 4 2 4" xfId="34547" xr:uid="{00000000-0005-0000-0000-0000CB5A0000}"/>
    <cellStyle name="Standard 4 2 3 2 4 2 4 3" xfId="17603" xr:uid="{00000000-0005-0000-0000-0000CC5A0000}"/>
    <cellStyle name="Standard 4 2 3 2 4 2 4 3 2" xfId="51491" xr:uid="{00000000-0005-0000-0000-0000CD5A0000}"/>
    <cellStyle name="Standard 4 2 3 2 4 2 4 4" xfId="40195" xr:uid="{00000000-0005-0000-0000-0000CE5A0000}"/>
    <cellStyle name="Standard 4 2 3 2 4 2 4 5" xfId="28899" xr:uid="{00000000-0005-0000-0000-0000CF5A0000}"/>
    <cellStyle name="Standard 4 2 3 2 4 2 5" xfId="9131" xr:uid="{00000000-0005-0000-0000-0000D05A0000}"/>
    <cellStyle name="Standard 4 2 3 2 4 2 5 2" xfId="20427" xr:uid="{00000000-0005-0000-0000-0000D15A0000}"/>
    <cellStyle name="Standard 4 2 3 2 4 2 5 2 2" xfId="54315" xr:uid="{00000000-0005-0000-0000-0000D25A0000}"/>
    <cellStyle name="Standard 4 2 3 2 4 2 5 3" xfId="43019" xr:uid="{00000000-0005-0000-0000-0000D35A0000}"/>
    <cellStyle name="Standard 4 2 3 2 4 2 5 4" xfId="31723" xr:uid="{00000000-0005-0000-0000-0000D45A0000}"/>
    <cellStyle name="Standard 4 2 3 2 4 2 6" xfId="14779" xr:uid="{00000000-0005-0000-0000-0000D55A0000}"/>
    <cellStyle name="Standard 4 2 3 2 4 2 6 2" xfId="48667" xr:uid="{00000000-0005-0000-0000-0000D65A0000}"/>
    <cellStyle name="Standard 4 2 3 2 4 2 7" xfId="37371" xr:uid="{00000000-0005-0000-0000-0000D75A0000}"/>
    <cellStyle name="Standard 4 2 3 2 4 2 8" xfId="26075" xr:uid="{00000000-0005-0000-0000-0000D85A0000}"/>
    <cellStyle name="Standard 4 2 3 2 4 3" xfId="3811" xr:uid="{00000000-0005-0000-0000-0000D95A0000}"/>
    <cellStyle name="Standard 4 2 3 2 4 3 2" xfId="6922" xr:uid="{00000000-0005-0000-0000-0000DA5A0000}"/>
    <cellStyle name="Standard 4 2 3 2 4 3 2 2" xfId="12571" xr:uid="{00000000-0005-0000-0000-0000DB5A0000}"/>
    <cellStyle name="Standard 4 2 3 2 4 3 2 2 2" xfId="23867" xr:uid="{00000000-0005-0000-0000-0000DC5A0000}"/>
    <cellStyle name="Standard 4 2 3 2 4 3 2 2 2 2" xfId="57755" xr:uid="{00000000-0005-0000-0000-0000DD5A0000}"/>
    <cellStyle name="Standard 4 2 3 2 4 3 2 2 3" xfId="46459" xr:uid="{00000000-0005-0000-0000-0000DE5A0000}"/>
    <cellStyle name="Standard 4 2 3 2 4 3 2 2 4" xfId="35163" xr:uid="{00000000-0005-0000-0000-0000DF5A0000}"/>
    <cellStyle name="Standard 4 2 3 2 4 3 2 3" xfId="18219" xr:uid="{00000000-0005-0000-0000-0000E05A0000}"/>
    <cellStyle name="Standard 4 2 3 2 4 3 2 3 2" xfId="52107" xr:uid="{00000000-0005-0000-0000-0000E15A0000}"/>
    <cellStyle name="Standard 4 2 3 2 4 3 2 4" xfId="40811" xr:uid="{00000000-0005-0000-0000-0000E25A0000}"/>
    <cellStyle name="Standard 4 2 3 2 4 3 2 5" xfId="29515" xr:uid="{00000000-0005-0000-0000-0000E35A0000}"/>
    <cellStyle name="Standard 4 2 3 2 4 3 3" xfId="9747" xr:uid="{00000000-0005-0000-0000-0000E45A0000}"/>
    <cellStyle name="Standard 4 2 3 2 4 3 3 2" xfId="21043" xr:uid="{00000000-0005-0000-0000-0000E55A0000}"/>
    <cellStyle name="Standard 4 2 3 2 4 3 3 2 2" xfId="54931" xr:uid="{00000000-0005-0000-0000-0000E65A0000}"/>
    <cellStyle name="Standard 4 2 3 2 4 3 3 3" xfId="43635" xr:uid="{00000000-0005-0000-0000-0000E75A0000}"/>
    <cellStyle name="Standard 4 2 3 2 4 3 3 4" xfId="32339" xr:uid="{00000000-0005-0000-0000-0000E85A0000}"/>
    <cellStyle name="Standard 4 2 3 2 4 3 4" xfId="15395" xr:uid="{00000000-0005-0000-0000-0000E95A0000}"/>
    <cellStyle name="Standard 4 2 3 2 4 3 4 2" xfId="49283" xr:uid="{00000000-0005-0000-0000-0000EA5A0000}"/>
    <cellStyle name="Standard 4 2 3 2 4 3 5" xfId="37987" xr:uid="{00000000-0005-0000-0000-0000EB5A0000}"/>
    <cellStyle name="Standard 4 2 3 2 4 3 6" xfId="26691" xr:uid="{00000000-0005-0000-0000-0000EC5A0000}"/>
    <cellStyle name="Standard 4 2 3 2 4 4" xfId="4869" xr:uid="{00000000-0005-0000-0000-0000ED5A0000}"/>
    <cellStyle name="Standard 4 2 3 2 4 4 2" xfId="7695" xr:uid="{00000000-0005-0000-0000-0000EE5A0000}"/>
    <cellStyle name="Standard 4 2 3 2 4 4 2 2" xfId="13344" xr:uid="{00000000-0005-0000-0000-0000EF5A0000}"/>
    <cellStyle name="Standard 4 2 3 2 4 4 2 2 2" xfId="24640" xr:uid="{00000000-0005-0000-0000-0000F05A0000}"/>
    <cellStyle name="Standard 4 2 3 2 4 4 2 2 2 2" xfId="58528" xr:uid="{00000000-0005-0000-0000-0000F15A0000}"/>
    <cellStyle name="Standard 4 2 3 2 4 4 2 2 3" xfId="47232" xr:uid="{00000000-0005-0000-0000-0000F25A0000}"/>
    <cellStyle name="Standard 4 2 3 2 4 4 2 2 4" xfId="35936" xr:uid="{00000000-0005-0000-0000-0000F35A0000}"/>
    <cellStyle name="Standard 4 2 3 2 4 4 2 3" xfId="18992" xr:uid="{00000000-0005-0000-0000-0000F45A0000}"/>
    <cellStyle name="Standard 4 2 3 2 4 4 2 3 2" xfId="52880" xr:uid="{00000000-0005-0000-0000-0000F55A0000}"/>
    <cellStyle name="Standard 4 2 3 2 4 4 2 4" xfId="41584" xr:uid="{00000000-0005-0000-0000-0000F65A0000}"/>
    <cellStyle name="Standard 4 2 3 2 4 4 2 5" xfId="30288" xr:uid="{00000000-0005-0000-0000-0000F75A0000}"/>
    <cellStyle name="Standard 4 2 3 2 4 4 3" xfId="10520" xr:uid="{00000000-0005-0000-0000-0000F85A0000}"/>
    <cellStyle name="Standard 4 2 3 2 4 4 3 2" xfId="21816" xr:uid="{00000000-0005-0000-0000-0000F95A0000}"/>
    <cellStyle name="Standard 4 2 3 2 4 4 3 2 2" xfId="55704" xr:uid="{00000000-0005-0000-0000-0000FA5A0000}"/>
    <cellStyle name="Standard 4 2 3 2 4 4 3 3" xfId="44408" xr:uid="{00000000-0005-0000-0000-0000FB5A0000}"/>
    <cellStyle name="Standard 4 2 3 2 4 4 3 4" xfId="33112" xr:uid="{00000000-0005-0000-0000-0000FC5A0000}"/>
    <cellStyle name="Standard 4 2 3 2 4 4 4" xfId="16168" xr:uid="{00000000-0005-0000-0000-0000FD5A0000}"/>
    <cellStyle name="Standard 4 2 3 2 4 4 4 2" xfId="50056" xr:uid="{00000000-0005-0000-0000-0000FE5A0000}"/>
    <cellStyle name="Standard 4 2 3 2 4 4 5" xfId="38760" xr:uid="{00000000-0005-0000-0000-0000FF5A0000}"/>
    <cellStyle name="Standard 4 2 3 2 4 4 6" xfId="27464" xr:uid="{00000000-0005-0000-0000-0000005B0000}"/>
    <cellStyle name="Standard 4 2 3 2 4 5" xfId="3516" xr:uid="{00000000-0005-0000-0000-0000015B0000}"/>
    <cellStyle name="Standard 4 2 3 2 4 5 2" xfId="6630" xr:uid="{00000000-0005-0000-0000-0000025B0000}"/>
    <cellStyle name="Standard 4 2 3 2 4 5 2 2" xfId="12279" xr:uid="{00000000-0005-0000-0000-0000035B0000}"/>
    <cellStyle name="Standard 4 2 3 2 4 5 2 2 2" xfId="23575" xr:uid="{00000000-0005-0000-0000-0000045B0000}"/>
    <cellStyle name="Standard 4 2 3 2 4 5 2 2 2 2" xfId="57463" xr:uid="{00000000-0005-0000-0000-0000055B0000}"/>
    <cellStyle name="Standard 4 2 3 2 4 5 2 2 3" xfId="46167" xr:uid="{00000000-0005-0000-0000-0000065B0000}"/>
    <cellStyle name="Standard 4 2 3 2 4 5 2 2 4" xfId="34871" xr:uid="{00000000-0005-0000-0000-0000075B0000}"/>
    <cellStyle name="Standard 4 2 3 2 4 5 2 3" xfId="17927" xr:uid="{00000000-0005-0000-0000-0000085B0000}"/>
    <cellStyle name="Standard 4 2 3 2 4 5 2 3 2" xfId="51815" xr:uid="{00000000-0005-0000-0000-0000095B0000}"/>
    <cellStyle name="Standard 4 2 3 2 4 5 2 4" xfId="40519" xr:uid="{00000000-0005-0000-0000-00000A5B0000}"/>
    <cellStyle name="Standard 4 2 3 2 4 5 2 5" xfId="29223" xr:uid="{00000000-0005-0000-0000-00000B5B0000}"/>
    <cellStyle name="Standard 4 2 3 2 4 5 3" xfId="9455" xr:uid="{00000000-0005-0000-0000-00000C5B0000}"/>
    <cellStyle name="Standard 4 2 3 2 4 5 3 2" xfId="20751" xr:uid="{00000000-0005-0000-0000-00000D5B0000}"/>
    <cellStyle name="Standard 4 2 3 2 4 5 3 2 2" xfId="54639" xr:uid="{00000000-0005-0000-0000-00000E5B0000}"/>
    <cellStyle name="Standard 4 2 3 2 4 5 3 3" xfId="43343" xr:uid="{00000000-0005-0000-0000-00000F5B0000}"/>
    <cellStyle name="Standard 4 2 3 2 4 5 3 4" xfId="32047" xr:uid="{00000000-0005-0000-0000-0000105B0000}"/>
    <cellStyle name="Standard 4 2 3 2 4 5 4" xfId="15103" xr:uid="{00000000-0005-0000-0000-0000115B0000}"/>
    <cellStyle name="Standard 4 2 3 2 4 5 4 2" xfId="48991" xr:uid="{00000000-0005-0000-0000-0000125B0000}"/>
    <cellStyle name="Standard 4 2 3 2 4 5 5" xfId="37695" xr:uid="{00000000-0005-0000-0000-0000135B0000}"/>
    <cellStyle name="Standard 4 2 3 2 4 5 6" xfId="26399" xr:uid="{00000000-0005-0000-0000-0000145B0000}"/>
    <cellStyle name="Standard 4 2 3 2 4 6" xfId="5805" xr:uid="{00000000-0005-0000-0000-0000155B0000}"/>
    <cellStyle name="Standard 4 2 3 2 4 6 2" xfId="11455" xr:uid="{00000000-0005-0000-0000-0000165B0000}"/>
    <cellStyle name="Standard 4 2 3 2 4 6 2 2" xfId="22751" xr:uid="{00000000-0005-0000-0000-0000175B0000}"/>
    <cellStyle name="Standard 4 2 3 2 4 6 2 2 2" xfId="56639" xr:uid="{00000000-0005-0000-0000-0000185B0000}"/>
    <cellStyle name="Standard 4 2 3 2 4 6 2 3" xfId="45343" xr:uid="{00000000-0005-0000-0000-0000195B0000}"/>
    <cellStyle name="Standard 4 2 3 2 4 6 2 4" xfId="34047" xr:uid="{00000000-0005-0000-0000-00001A5B0000}"/>
    <cellStyle name="Standard 4 2 3 2 4 6 3" xfId="17103" xr:uid="{00000000-0005-0000-0000-00001B5B0000}"/>
    <cellStyle name="Standard 4 2 3 2 4 6 3 2" xfId="50991" xr:uid="{00000000-0005-0000-0000-00001C5B0000}"/>
    <cellStyle name="Standard 4 2 3 2 4 6 4" xfId="39695" xr:uid="{00000000-0005-0000-0000-00001D5B0000}"/>
    <cellStyle name="Standard 4 2 3 2 4 6 5" xfId="28399" xr:uid="{00000000-0005-0000-0000-00001E5B0000}"/>
    <cellStyle name="Standard 4 2 3 2 4 7" xfId="8631" xr:uid="{00000000-0005-0000-0000-00001F5B0000}"/>
    <cellStyle name="Standard 4 2 3 2 4 7 2" xfId="19927" xr:uid="{00000000-0005-0000-0000-0000205B0000}"/>
    <cellStyle name="Standard 4 2 3 2 4 7 2 2" xfId="53815" xr:uid="{00000000-0005-0000-0000-0000215B0000}"/>
    <cellStyle name="Standard 4 2 3 2 4 7 3" xfId="42519" xr:uid="{00000000-0005-0000-0000-0000225B0000}"/>
    <cellStyle name="Standard 4 2 3 2 4 7 4" xfId="31223" xr:uid="{00000000-0005-0000-0000-0000235B0000}"/>
    <cellStyle name="Standard 4 2 3 2 4 8" xfId="14279" xr:uid="{00000000-0005-0000-0000-0000245B0000}"/>
    <cellStyle name="Standard 4 2 3 2 4 8 2" xfId="48167" xr:uid="{00000000-0005-0000-0000-0000255B0000}"/>
    <cellStyle name="Standard 4 2 3 2 4 9" xfId="36871" xr:uid="{00000000-0005-0000-0000-0000265B0000}"/>
    <cellStyle name="Standard 4 2 3 2 5" xfId="2930" xr:uid="{00000000-0005-0000-0000-0000275B0000}"/>
    <cellStyle name="Standard 4 2 3 2 5 2" xfId="5179" xr:uid="{00000000-0005-0000-0000-0000285B0000}"/>
    <cellStyle name="Standard 4 2 3 2 5 2 2" xfId="8005" xr:uid="{00000000-0005-0000-0000-0000295B0000}"/>
    <cellStyle name="Standard 4 2 3 2 5 2 2 2" xfId="13654" xr:uid="{00000000-0005-0000-0000-00002A5B0000}"/>
    <cellStyle name="Standard 4 2 3 2 5 2 2 2 2" xfId="24950" xr:uid="{00000000-0005-0000-0000-00002B5B0000}"/>
    <cellStyle name="Standard 4 2 3 2 5 2 2 2 2 2" xfId="58838" xr:uid="{00000000-0005-0000-0000-00002C5B0000}"/>
    <cellStyle name="Standard 4 2 3 2 5 2 2 2 3" xfId="47542" xr:uid="{00000000-0005-0000-0000-00002D5B0000}"/>
    <cellStyle name="Standard 4 2 3 2 5 2 2 2 4" xfId="36246" xr:uid="{00000000-0005-0000-0000-00002E5B0000}"/>
    <cellStyle name="Standard 4 2 3 2 5 2 2 3" xfId="19302" xr:uid="{00000000-0005-0000-0000-00002F5B0000}"/>
    <cellStyle name="Standard 4 2 3 2 5 2 2 3 2" xfId="53190" xr:uid="{00000000-0005-0000-0000-0000305B0000}"/>
    <cellStyle name="Standard 4 2 3 2 5 2 2 4" xfId="41894" xr:uid="{00000000-0005-0000-0000-0000315B0000}"/>
    <cellStyle name="Standard 4 2 3 2 5 2 2 5" xfId="30598" xr:uid="{00000000-0005-0000-0000-0000325B0000}"/>
    <cellStyle name="Standard 4 2 3 2 5 2 3" xfId="10830" xr:uid="{00000000-0005-0000-0000-0000335B0000}"/>
    <cellStyle name="Standard 4 2 3 2 5 2 3 2" xfId="22126" xr:uid="{00000000-0005-0000-0000-0000345B0000}"/>
    <cellStyle name="Standard 4 2 3 2 5 2 3 2 2" xfId="56014" xr:uid="{00000000-0005-0000-0000-0000355B0000}"/>
    <cellStyle name="Standard 4 2 3 2 5 2 3 3" xfId="44718" xr:uid="{00000000-0005-0000-0000-0000365B0000}"/>
    <cellStyle name="Standard 4 2 3 2 5 2 3 4" xfId="33422" xr:uid="{00000000-0005-0000-0000-0000375B0000}"/>
    <cellStyle name="Standard 4 2 3 2 5 2 4" xfId="16478" xr:uid="{00000000-0005-0000-0000-0000385B0000}"/>
    <cellStyle name="Standard 4 2 3 2 5 2 4 2" xfId="50366" xr:uid="{00000000-0005-0000-0000-0000395B0000}"/>
    <cellStyle name="Standard 4 2 3 2 5 2 5" xfId="39070" xr:uid="{00000000-0005-0000-0000-00003A5B0000}"/>
    <cellStyle name="Standard 4 2 3 2 5 2 6" xfId="27774" xr:uid="{00000000-0005-0000-0000-00003B5B0000}"/>
    <cellStyle name="Standard 4 2 3 2 5 3" xfId="4400" xr:uid="{00000000-0005-0000-0000-00003C5B0000}"/>
    <cellStyle name="Standard 4 2 3 2 5 3 2" xfId="7271" xr:uid="{00000000-0005-0000-0000-00003D5B0000}"/>
    <cellStyle name="Standard 4 2 3 2 5 3 2 2" xfId="12920" xr:uid="{00000000-0005-0000-0000-00003E5B0000}"/>
    <cellStyle name="Standard 4 2 3 2 5 3 2 2 2" xfId="24216" xr:uid="{00000000-0005-0000-0000-00003F5B0000}"/>
    <cellStyle name="Standard 4 2 3 2 5 3 2 2 2 2" xfId="58104" xr:uid="{00000000-0005-0000-0000-0000405B0000}"/>
    <cellStyle name="Standard 4 2 3 2 5 3 2 2 3" xfId="46808" xr:uid="{00000000-0005-0000-0000-0000415B0000}"/>
    <cellStyle name="Standard 4 2 3 2 5 3 2 2 4" xfId="35512" xr:uid="{00000000-0005-0000-0000-0000425B0000}"/>
    <cellStyle name="Standard 4 2 3 2 5 3 2 3" xfId="18568" xr:uid="{00000000-0005-0000-0000-0000435B0000}"/>
    <cellStyle name="Standard 4 2 3 2 5 3 2 3 2" xfId="52456" xr:uid="{00000000-0005-0000-0000-0000445B0000}"/>
    <cellStyle name="Standard 4 2 3 2 5 3 2 4" xfId="41160" xr:uid="{00000000-0005-0000-0000-0000455B0000}"/>
    <cellStyle name="Standard 4 2 3 2 5 3 2 5" xfId="29864" xr:uid="{00000000-0005-0000-0000-0000465B0000}"/>
    <cellStyle name="Standard 4 2 3 2 5 3 3" xfId="10096" xr:uid="{00000000-0005-0000-0000-0000475B0000}"/>
    <cellStyle name="Standard 4 2 3 2 5 3 3 2" xfId="21392" xr:uid="{00000000-0005-0000-0000-0000485B0000}"/>
    <cellStyle name="Standard 4 2 3 2 5 3 3 2 2" xfId="55280" xr:uid="{00000000-0005-0000-0000-0000495B0000}"/>
    <cellStyle name="Standard 4 2 3 2 5 3 3 3" xfId="43984" xr:uid="{00000000-0005-0000-0000-00004A5B0000}"/>
    <cellStyle name="Standard 4 2 3 2 5 3 3 4" xfId="32688" xr:uid="{00000000-0005-0000-0000-00004B5B0000}"/>
    <cellStyle name="Standard 4 2 3 2 5 3 4" xfId="15744" xr:uid="{00000000-0005-0000-0000-00004C5B0000}"/>
    <cellStyle name="Standard 4 2 3 2 5 3 4 2" xfId="49632" xr:uid="{00000000-0005-0000-0000-00004D5B0000}"/>
    <cellStyle name="Standard 4 2 3 2 5 3 5" xfId="38336" xr:uid="{00000000-0005-0000-0000-00004E5B0000}"/>
    <cellStyle name="Standard 4 2 3 2 5 3 6" xfId="27040" xr:uid="{00000000-0005-0000-0000-00004F5B0000}"/>
    <cellStyle name="Standard 4 2 3 2 5 4" xfId="6058" xr:uid="{00000000-0005-0000-0000-0000505B0000}"/>
    <cellStyle name="Standard 4 2 3 2 5 4 2" xfId="11708" xr:uid="{00000000-0005-0000-0000-0000515B0000}"/>
    <cellStyle name="Standard 4 2 3 2 5 4 2 2" xfId="23004" xr:uid="{00000000-0005-0000-0000-0000525B0000}"/>
    <cellStyle name="Standard 4 2 3 2 5 4 2 2 2" xfId="56892" xr:uid="{00000000-0005-0000-0000-0000535B0000}"/>
    <cellStyle name="Standard 4 2 3 2 5 4 2 3" xfId="45596" xr:uid="{00000000-0005-0000-0000-0000545B0000}"/>
    <cellStyle name="Standard 4 2 3 2 5 4 2 4" xfId="34300" xr:uid="{00000000-0005-0000-0000-0000555B0000}"/>
    <cellStyle name="Standard 4 2 3 2 5 4 3" xfId="17356" xr:uid="{00000000-0005-0000-0000-0000565B0000}"/>
    <cellStyle name="Standard 4 2 3 2 5 4 3 2" xfId="51244" xr:uid="{00000000-0005-0000-0000-0000575B0000}"/>
    <cellStyle name="Standard 4 2 3 2 5 4 4" xfId="39948" xr:uid="{00000000-0005-0000-0000-0000585B0000}"/>
    <cellStyle name="Standard 4 2 3 2 5 4 5" xfId="28652" xr:uid="{00000000-0005-0000-0000-0000595B0000}"/>
    <cellStyle name="Standard 4 2 3 2 5 5" xfId="8884" xr:uid="{00000000-0005-0000-0000-00005A5B0000}"/>
    <cellStyle name="Standard 4 2 3 2 5 5 2" xfId="20180" xr:uid="{00000000-0005-0000-0000-00005B5B0000}"/>
    <cellStyle name="Standard 4 2 3 2 5 5 2 2" xfId="54068" xr:uid="{00000000-0005-0000-0000-00005C5B0000}"/>
    <cellStyle name="Standard 4 2 3 2 5 5 3" xfId="42772" xr:uid="{00000000-0005-0000-0000-00005D5B0000}"/>
    <cellStyle name="Standard 4 2 3 2 5 5 4" xfId="31476" xr:uid="{00000000-0005-0000-0000-00005E5B0000}"/>
    <cellStyle name="Standard 4 2 3 2 5 6" xfId="14532" xr:uid="{00000000-0005-0000-0000-00005F5B0000}"/>
    <cellStyle name="Standard 4 2 3 2 5 6 2" xfId="48420" xr:uid="{00000000-0005-0000-0000-0000605B0000}"/>
    <cellStyle name="Standard 4 2 3 2 5 7" xfId="37124" xr:uid="{00000000-0005-0000-0000-0000615B0000}"/>
    <cellStyle name="Standard 4 2 3 2 5 8" xfId="25828" xr:uid="{00000000-0005-0000-0000-0000625B0000}"/>
    <cellStyle name="Standard 4 2 3 2 6" xfId="3744" xr:uid="{00000000-0005-0000-0000-0000635B0000}"/>
    <cellStyle name="Standard 4 2 3 2 6 2" xfId="6855" xr:uid="{00000000-0005-0000-0000-0000645B0000}"/>
    <cellStyle name="Standard 4 2 3 2 6 2 2" xfId="12504" xr:uid="{00000000-0005-0000-0000-0000655B0000}"/>
    <cellStyle name="Standard 4 2 3 2 6 2 2 2" xfId="23800" xr:uid="{00000000-0005-0000-0000-0000665B0000}"/>
    <cellStyle name="Standard 4 2 3 2 6 2 2 2 2" xfId="57688" xr:uid="{00000000-0005-0000-0000-0000675B0000}"/>
    <cellStyle name="Standard 4 2 3 2 6 2 2 3" xfId="46392" xr:uid="{00000000-0005-0000-0000-0000685B0000}"/>
    <cellStyle name="Standard 4 2 3 2 6 2 2 4" xfId="35096" xr:uid="{00000000-0005-0000-0000-0000695B0000}"/>
    <cellStyle name="Standard 4 2 3 2 6 2 3" xfId="18152" xr:uid="{00000000-0005-0000-0000-00006A5B0000}"/>
    <cellStyle name="Standard 4 2 3 2 6 2 3 2" xfId="52040" xr:uid="{00000000-0005-0000-0000-00006B5B0000}"/>
    <cellStyle name="Standard 4 2 3 2 6 2 4" xfId="40744" xr:uid="{00000000-0005-0000-0000-00006C5B0000}"/>
    <cellStyle name="Standard 4 2 3 2 6 2 5" xfId="29448" xr:uid="{00000000-0005-0000-0000-00006D5B0000}"/>
    <cellStyle name="Standard 4 2 3 2 6 3" xfId="9680" xr:uid="{00000000-0005-0000-0000-00006E5B0000}"/>
    <cellStyle name="Standard 4 2 3 2 6 3 2" xfId="20976" xr:uid="{00000000-0005-0000-0000-00006F5B0000}"/>
    <cellStyle name="Standard 4 2 3 2 6 3 2 2" xfId="54864" xr:uid="{00000000-0005-0000-0000-0000705B0000}"/>
    <cellStyle name="Standard 4 2 3 2 6 3 3" xfId="43568" xr:uid="{00000000-0005-0000-0000-0000715B0000}"/>
    <cellStyle name="Standard 4 2 3 2 6 3 4" xfId="32272" xr:uid="{00000000-0005-0000-0000-0000725B0000}"/>
    <cellStyle name="Standard 4 2 3 2 6 4" xfId="15328" xr:uid="{00000000-0005-0000-0000-0000735B0000}"/>
    <cellStyle name="Standard 4 2 3 2 6 4 2" xfId="49216" xr:uid="{00000000-0005-0000-0000-0000745B0000}"/>
    <cellStyle name="Standard 4 2 3 2 6 5" xfId="37920" xr:uid="{00000000-0005-0000-0000-0000755B0000}"/>
    <cellStyle name="Standard 4 2 3 2 6 6" xfId="26624" xr:uid="{00000000-0005-0000-0000-0000765B0000}"/>
    <cellStyle name="Standard 4 2 3 2 7" xfId="4802" xr:uid="{00000000-0005-0000-0000-0000775B0000}"/>
    <cellStyle name="Standard 4 2 3 2 7 2" xfId="7628" xr:uid="{00000000-0005-0000-0000-0000785B0000}"/>
    <cellStyle name="Standard 4 2 3 2 7 2 2" xfId="13277" xr:uid="{00000000-0005-0000-0000-0000795B0000}"/>
    <cellStyle name="Standard 4 2 3 2 7 2 2 2" xfId="24573" xr:uid="{00000000-0005-0000-0000-00007A5B0000}"/>
    <cellStyle name="Standard 4 2 3 2 7 2 2 2 2" xfId="58461" xr:uid="{00000000-0005-0000-0000-00007B5B0000}"/>
    <cellStyle name="Standard 4 2 3 2 7 2 2 3" xfId="47165" xr:uid="{00000000-0005-0000-0000-00007C5B0000}"/>
    <cellStyle name="Standard 4 2 3 2 7 2 2 4" xfId="35869" xr:uid="{00000000-0005-0000-0000-00007D5B0000}"/>
    <cellStyle name="Standard 4 2 3 2 7 2 3" xfId="18925" xr:uid="{00000000-0005-0000-0000-00007E5B0000}"/>
    <cellStyle name="Standard 4 2 3 2 7 2 3 2" xfId="52813" xr:uid="{00000000-0005-0000-0000-00007F5B0000}"/>
    <cellStyle name="Standard 4 2 3 2 7 2 4" xfId="41517" xr:uid="{00000000-0005-0000-0000-0000805B0000}"/>
    <cellStyle name="Standard 4 2 3 2 7 2 5" xfId="30221" xr:uid="{00000000-0005-0000-0000-0000815B0000}"/>
    <cellStyle name="Standard 4 2 3 2 7 3" xfId="10453" xr:uid="{00000000-0005-0000-0000-0000825B0000}"/>
    <cellStyle name="Standard 4 2 3 2 7 3 2" xfId="21749" xr:uid="{00000000-0005-0000-0000-0000835B0000}"/>
    <cellStyle name="Standard 4 2 3 2 7 3 2 2" xfId="55637" xr:uid="{00000000-0005-0000-0000-0000845B0000}"/>
    <cellStyle name="Standard 4 2 3 2 7 3 3" xfId="44341" xr:uid="{00000000-0005-0000-0000-0000855B0000}"/>
    <cellStyle name="Standard 4 2 3 2 7 3 4" xfId="33045" xr:uid="{00000000-0005-0000-0000-0000865B0000}"/>
    <cellStyle name="Standard 4 2 3 2 7 4" xfId="16101" xr:uid="{00000000-0005-0000-0000-0000875B0000}"/>
    <cellStyle name="Standard 4 2 3 2 7 4 2" xfId="49989" xr:uid="{00000000-0005-0000-0000-0000885B0000}"/>
    <cellStyle name="Standard 4 2 3 2 7 5" xfId="38693" xr:uid="{00000000-0005-0000-0000-0000895B0000}"/>
    <cellStyle name="Standard 4 2 3 2 7 6" xfId="27397" xr:uid="{00000000-0005-0000-0000-00008A5B0000}"/>
    <cellStyle name="Standard 4 2 3 2 8" xfId="3445" xr:uid="{00000000-0005-0000-0000-00008B5B0000}"/>
    <cellStyle name="Standard 4 2 3 2 8 2" xfId="6560" xr:uid="{00000000-0005-0000-0000-00008C5B0000}"/>
    <cellStyle name="Standard 4 2 3 2 8 2 2" xfId="12209" xr:uid="{00000000-0005-0000-0000-00008D5B0000}"/>
    <cellStyle name="Standard 4 2 3 2 8 2 2 2" xfId="23505" xr:uid="{00000000-0005-0000-0000-00008E5B0000}"/>
    <cellStyle name="Standard 4 2 3 2 8 2 2 2 2" xfId="57393" xr:uid="{00000000-0005-0000-0000-00008F5B0000}"/>
    <cellStyle name="Standard 4 2 3 2 8 2 2 3" xfId="46097" xr:uid="{00000000-0005-0000-0000-0000905B0000}"/>
    <cellStyle name="Standard 4 2 3 2 8 2 2 4" xfId="34801" xr:uid="{00000000-0005-0000-0000-0000915B0000}"/>
    <cellStyle name="Standard 4 2 3 2 8 2 3" xfId="17857" xr:uid="{00000000-0005-0000-0000-0000925B0000}"/>
    <cellStyle name="Standard 4 2 3 2 8 2 3 2" xfId="51745" xr:uid="{00000000-0005-0000-0000-0000935B0000}"/>
    <cellStyle name="Standard 4 2 3 2 8 2 4" xfId="40449" xr:uid="{00000000-0005-0000-0000-0000945B0000}"/>
    <cellStyle name="Standard 4 2 3 2 8 2 5" xfId="29153" xr:uid="{00000000-0005-0000-0000-0000955B0000}"/>
    <cellStyle name="Standard 4 2 3 2 8 3" xfId="9385" xr:uid="{00000000-0005-0000-0000-0000965B0000}"/>
    <cellStyle name="Standard 4 2 3 2 8 3 2" xfId="20681" xr:uid="{00000000-0005-0000-0000-0000975B0000}"/>
    <cellStyle name="Standard 4 2 3 2 8 3 2 2" xfId="54569" xr:uid="{00000000-0005-0000-0000-0000985B0000}"/>
    <cellStyle name="Standard 4 2 3 2 8 3 3" xfId="43273" xr:uid="{00000000-0005-0000-0000-0000995B0000}"/>
    <cellStyle name="Standard 4 2 3 2 8 3 4" xfId="31977" xr:uid="{00000000-0005-0000-0000-00009A5B0000}"/>
    <cellStyle name="Standard 4 2 3 2 8 4" xfId="15033" xr:uid="{00000000-0005-0000-0000-00009B5B0000}"/>
    <cellStyle name="Standard 4 2 3 2 8 4 2" xfId="48921" xr:uid="{00000000-0005-0000-0000-00009C5B0000}"/>
    <cellStyle name="Standard 4 2 3 2 8 5" xfId="37625" xr:uid="{00000000-0005-0000-0000-00009D5B0000}"/>
    <cellStyle name="Standard 4 2 3 2 8 6" xfId="26329" xr:uid="{00000000-0005-0000-0000-00009E5B0000}"/>
    <cellStyle name="Standard 4 2 3 2 9" xfId="5558" xr:uid="{00000000-0005-0000-0000-00009F5B0000}"/>
    <cellStyle name="Standard 4 2 3 2 9 2" xfId="11208" xr:uid="{00000000-0005-0000-0000-0000A05B0000}"/>
    <cellStyle name="Standard 4 2 3 2 9 2 2" xfId="22504" xr:uid="{00000000-0005-0000-0000-0000A15B0000}"/>
    <cellStyle name="Standard 4 2 3 2 9 2 2 2" xfId="56392" xr:uid="{00000000-0005-0000-0000-0000A25B0000}"/>
    <cellStyle name="Standard 4 2 3 2 9 2 3" xfId="45096" xr:uid="{00000000-0005-0000-0000-0000A35B0000}"/>
    <cellStyle name="Standard 4 2 3 2 9 2 4" xfId="33800" xr:uid="{00000000-0005-0000-0000-0000A45B0000}"/>
    <cellStyle name="Standard 4 2 3 2 9 3" xfId="16856" xr:uid="{00000000-0005-0000-0000-0000A55B0000}"/>
    <cellStyle name="Standard 4 2 3 2 9 3 2" xfId="50744" xr:uid="{00000000-0005-0000-0000-0000A65B0000}"/>
    <cellStyle name="Standard 4 2 3 2 9 4" xfId="39448" xr:uid="{00000000-0005-0000-0000-0000A75B0000}"/>
    <cellStyle name="Standard 4 2 3 2 9 5" xfId="28152" xr:uid="{00000000-0005-0000-0000-0000A85B0000}"/>
    <cellStyle name="Standard 4 2 3 3" xfId="252" xr:uid="{00000000-0005-0000-0000-0000A95B0000}"/>
    <cellStyle name="Standard 4 2 3 3 10" xfId="14003" xr:uid="{00000000-0005-0000-0000-0000AA5B0000}"/>
    <cellStyle name="Standard 4 2 3 3 10 2" xfId="47891" xr:uid="{00000000-0005-0000-0000-0000AB5B0000}"/>
    <cellStyle name="Standard 4 2 3 3 11" xfId="36595" xr:uid="{00000000-0005-0000-0000-0000AC5B0000}"/>
    <cellStyle name="Standard 4 2 3 3 12" xfId="25299" xr:uid="{00000000-0005-0000-0000-0000AD5B0000}"/>
    <cellStyle name="Standard 4 2 3 3 2" xfId="1592" xr:uid="{00000000-0005-0000-0000-0000AE5B0000}"/>
    <cellStyle name="Standard 4 2 3 3 2 10" xfId="36728" xr:uid="{00000000-0005-0000-0000-0000AF5B0000}"/>
    <cellStyle name="Standard 4 2 3 3 2 11" xfId="25432" xr:uid="{00000000-0005-0000-0000-0000B05B0000}"/>
    <cellStyle name="Standard 4 2 3 3 2 2" xfId="2778" xr:uid="{00000000-0005-0000-0000-0000B15B0000}"/>
    <cellStyle name="Standard 4 2 3 3 2 2 2" xfId="3280" xr:uid="{00000000-0005-0000-0000-0000B25B0000}"/>
    <cellStyle name="Standard 4 2 3 3 2 2 2 2" xfId="5189" xr:uid="{00000000-0005-0000-0000-0000B35B0000}"/>
    <cellStyle name="Standard 4 2 3 3 2 2 2 2 2" xfId="8015" xr:uid="{00000000-0005-0000-0000-0000B45B0000}"/>
    <cellStyle name="Standard 4 2 3 3 2 2 2 2 2 2" xfId="13664" xr:uid="{00000000-0005-0000-0000-0000B55B0000}"/>
    <cellStyle name="Standard 4 2 3 3 2 2 2 2 2 2 2" xfId="24960" xr:uid="{00000000-0005-0000-0000-0000B65B0000}"/>
    <cellStyle name="Standard 4 2 3 3 2 2 2 2 2 2 2 2" xfId="58848" xr:uid="{00000000-0005-0000-0000-0000B75B0000}"/>
    <cellStyle name="Standard 4 2 3 3 2 2 2 2 2 2 3" xfId="47552" xr:uid="{00000000-0005-0000-0000-0000B85B0000}"/>
    <cellStyle name="Standard 4 2 3 3 2 2 2 2 2 2 4" xfId="36256" xr:uid="{00000000-0005-0000-0000-0000B95B0000}"/>
    <cellStyle name="Standard 4 2 3 3 2 2 2 2 2 3" xfId="19312" xr:uid="{00000000-0005-0000-0000-0000BA5B0000}"/>
    <cellStyle name="Standard 4 2 3 3 2 2 2 2 2 3 2" xfId="53200" xr:uid="{00000000-0005-0000-0000-0000BB5B0000}"/>
    <cellStyle name="Standard 4 2 3 3 2 2 2 2 2 4" xfId="41904" xr:uid="{00000000-0005-0000-0000-0000BC5B0000}"/>
    <cellStyle name="Standard 4 2 3 3 2 2 2 2 2 5" xfId="30608" xr:uid="{00000000-0005-0000-0000-0000BD5B0000}"/>
    <cellStyle name="Standard 4 2 3 3 2 2 2 2 3" xfId="10840" xr:uid="{00000000-0005-0000-0000-0000BE5B0000}"/>
    <cellStyle name="Standard 4 2 3 3 2 2 2 2 3 2" xfId="22136" xr:uid="{00000000-0005-0000-0000-0000BF5B0000}"/>
    <cellStyle name="Standard 4 2 3 3 2 2 2 2 3 2 2" xfId="56024" xr:uid="{00000000-0005-0000-0000-0000C05B0000}"/>
    <cellStyle name="Standard 4 2 3 3 2 2 2 2 3 3" xfId="44728" xr:uid="{00000000-0005-0000-0000-0000C15B0000}"/>
    <cellStyle name="Standard 4 2 3 3 2 2 2 2 3 4" xfId="33432" xr:uid="{00000000-0005-0000-0000-0000C25B0000}"/>
    <cellStyle name="Standard 4 2 3 3 2 2 2 2 4" xfId="16488" xr:uid="{00000000-0005-0000-0000-0000C35B0000}"/>
    <cellStyle name="Standard 4 2 3 3 2 2 2 2 4 2" xfId="50376" xr:uid="{00000000-0005-0000-0000-0000C45B0000}"/>
    <cellStyle name="Standard 4 2 3 3 2 2 2 2 5" xfId="39080" xr:uid="{00000000-0005-0000-0000-0000C55B0000}"/>
    <cellStyle name="Standard 4 2 3 3 2 2 2 2 6" xfId="27784" xr:uid="{00000000-0005-0000-0000-0000C65B0000}"/>
    <cellStyle name="Standard 4 2 3 3 2 2 2 3" xfId="6408" xr:uid="{00000000-0005-0000-0000-0000C75B0000}"/>
    <cellStyle name="Standard 4 2 3 3 2 2 2 3 2" xfId="12058" xr:uid="{00000000-0005-0000-0000-0000C85B0000}"/>
    <cellStyle name="Standard 4 2 3 3 2 2 2 3 2 2" xfId="23354" xr:uid="{00000000-0005-0000-0000-0000C95B0000}"/>
    <cellStyle name="Standard 4 2 3 3 2 2 2 3 2 2 2" xfId="57242" xr:uid="{00000000-0005-0000-0000-0000CA5B0000}"/>
    <cellStyle name="Standard 4 2 3 3 2 2 2 3 2 3" xfId="45946" xr:uid="{00000000-0005-0000-0000-0000CB5B0000}"/>
    <cellStyle name="Standard 4 2 3 3 2 2 2 3 2 4" xfId="34650" xr:uid="{00000000-0005-0000-0000-0000CC5B0000}"/>
    <cellStyle name="Standard 4 2 3 3 2 2 2 3 3" xfId="17706" xr:uid="{00000000-0005-0000-0000-0000CD5B0000}"/>
    <cellStyle name="Standard 4 2 3 3 2 2 2 3 3 2" xfId="51594" xr:uid="{00000000-0005-0000-0000-0000CE5B0000}"/>
    <cellStyle name="Standard 4 2 3 3 2 2 2 3 4" xfId="40298" xr:uid="{00000000-0005-0000-0000-0000CF5B0000}"/>
    <cellStyle name="Standard 4 2 3 3 2 2 2 3 5" xfId="29002" xr:uid="{00000000-0005-0000-0000-0000D05B0000}"/>
    <cellStyle name="Standard 4 2 3 3 2 2 2 4" xfId="9234" xr:uid="{00000000-0005-0000-0000-0000D15B0000}"/>
    <cellStyle name="Standard 4 2 3 3 2 2 2 4 2" xfId="20530" xr:uid="{00000000-0005-0000-0000-0000D25B0000}"/>
    <cellStyle name="Standard 4 2 3 3 2 2 2 4 2 2" xfId="54418" xr:uid="{00000000-0005-0000-0000-0000D35B0000}"/>
    <cellStyle name="Standard 4 2 3 3 2 2 2 4 3" xfId="43122" xr:uid="{00000000-0005-0000-0000-0000D45B0000}"/>
    <cellStyle name="Standard 4 2 3 3 2 2 2 4 4" xfId="31826" xr:uid="{00000000-0005-0000-0000-0000D55B0000}"/>
    <cellStyle name="Standard 4 2 3 3 2 2 2 5" xfId="14882" xr:uid="{00000000-0005-0000-0000-0000D65B0000}"/>
    <cellStyle name="Standard 4 2 3 3 2 2 2 5 2" xfId="48770" xr:uid="{00000000-0005-0000-0000-0000D75B0000}"/>
    <cellStyle name="Standard 4 2 3 3 2 2 2 6" xfId="37474" xr:uid="{00000000-0005-0000-0000-0000D85B0000}"/>
    <cellStyle name="Standard 4 2 3 3 2 2 2 7" xfId="26178" xr:uid="{00000000-0005-0000-0000-0000D95B0000}"/>
    <cellStyle name="Standard 4 2 3 3 2 2 3" xfId="4410" xr:uid="{00000000-0005-0000-0000-0000DA5B0000}"/>
    <cellStyle name="Standard 4 2 3 3 2 2 3 2" xfId="7281" xr:uid="{00000000-0005-0000-0000-0000DB5B0000}"/>
    <cellStyle name="Standard 4 2 3 3 2 2 3 2 2" xfId="12930" xr:uid="{00000000-0005-0000-0000-0000DC5B0000}"/>
    <cellStyle name="Standard 4 2 3 3 2 2 3 2 2 2" xfId="24226" xr:uid="{00000000-0005-0000-0000-0000DD5B0000}"/>
    <cellStyle name="Standard 4 2 3 3 2 2 3 2 2 2 2" xfId="58114" xr:uid="{00000000-0005-0000-0000-0000DE5B0000}"/>
    <cellStyle name="Standard 4 2 3 3 2 2 3 2 2 3" xfId="46818" xr:uid="{00000000-0005-0000-0000-0000DF5B0000}"/>
    <cellStyle name="Standard 4 2 3 3 2 2 3 2 2 4" xfId="35522" xr:uid="{00000000-0005-0000-0000-0000E05B0000}"/>
    <cellStyle name="Standard 4 2 3 3 2 2 3 2 3" xfId="18578" xr:uid="{00000000-0005-0000-0000-0000E15B0000}"/>
    <cellStyle name="Standard 4 2 3 3 2 2 3 2 3 2" xfId="52466" xr:uid="{00000000-0005-0000-0000-0000E25B0000}"/>
    <cellStyle name="Standard 4 2 3 3 2 2 3 2 4" xfId="41170" xr:uid="{00000000-0005-0000-0000-0000E35B0000}"/>
    <cellStyle name="Standard 4 2 3 3 2 2 3 2 5" xfId="29874" xr:uid="{00000000-0005-0000-0000-0000E45B0000}"/>
    <cellStyle name="Standard 4 2 3 3 2 2 3 3" xfId="10106" xr:uid="{00000000-0005-0000-0000-0000E55B0000}"/>
    <cellStyle name="Standard 4 2 3 3 2 2 3 3 2" xfId="21402" xr:uid="{00000000-0005-0000-0000-0000E65B0000}"/>
    <cellStyle name="Standard 4 2 3 3 2 2 3 3 2 2" xfId="55290" xr:uid="{00000000-0005-0000-0000-0000E75B0000}"/>
    <cellStyle name="Standard 4 2 3 3 2 2 3 3 3" xfId="43994" xr:uid="{00000000-0005-0000-0000-0000E85B0000}"/>
    <cellStyle name="Standard 4 2 3 3 2 2 3 3 4" xfId="32698" xr:uid="{00000000-0005-0000-0000-0000E95B0000}"/>
    <cellStyle name="Standard 4 2 3 3 2 2 3 4" xfId="15754" xr:uid="{00000000-0005-0000-0000-0000EA5B0000}"/>
    <cellStyle name="Standard 4 2 3 3 2 2 3 4 2" xfId="49642" xr:uid="{00000000-0005-0000-0000-0000EB5B0000}"/>
    <cellStyle name="Standard 4 2 3 3 2 2 3 5" xfId="38346" xr:uid="{00000000-0005-0000-0000-0000EC5B0000}"/>
    <cellStyle name="Standard 4 2 3 3 2 2 3 6" xfId="27050" xr:uid="{00000000-0005-0000-0000-0000ED5B0000}"/>
    <cellStyle name="Standard 4 2 3 3 2 2 4" xfId="5908" xr:uid="{00000000-0005-0000-0000-0000EE5B0000}"/>
    <cellStyle name="Standard 4 2 3 3 2 2 4 2" xfId="11558" xr:uid="{00000000-0005-0000-0000-0000EF5B0000}"/>
    <cellStyle name="Standard 4 2 3 3 2 2 4 2 2" xfId="22854" xr:uid="{00000000-0005-0000-0000-0000F05B0000}"/>
    <cellStyle name="Standard 4 2 3 3 2 2 4 2 2 2" xfId="56742" xr:uid="{00000000-0005-0000-0000-0000F15B0000}"/>
    <cellStyle name="Standard 4 2 3 3 2 2 4 2 3" xfId="45446" xr:uid="{00000000-0005-0000-0000-0000F25B0000}"/>
    <cellStyle name="Standard 4 2 3 3 2 2 4 2 4" xfId="34150" xr:uid="{00000000-0005-0000-0000-0000F35B0000}"/>
    <cellStyle name="Standard 4 2 3 3 2 2 4 3" xfId="17206" xr:uid="{00000000-0005-0000-0000-0000F45B0000}"/>
    <cellStyle name="Standard 4 2 3 3 2 2 4 3 2" xfId="51094" xr:uid="{00000000-0005-0000-0000-0000F55B0000}"/>
    <cellStyle name="Standard 4 2 3 3 2 2 4 4" xfId="39798" xr:uid="{00000000-0005-0000-0000-0000F65B0000}"/>
    <cellStyle name="Standard 4 2 3 3 2 2 4 5" xfId="28502" xr:uid="{00000000-0005-0000-0000-0000F75B0000}"/>
    <cellStyle name="Standard 4 2 3 3 2 2 5" xfId="8734" xr:uid="{00000000-0005-0000-0000-0000F85B0000}"/>
    <cellStyle name="Standard 4 2 3 3 2 2 5 2" xfId="20030" xr:uid="{00000000-0005-0000-0000-0000F95B0000}"/>
    <cellStyle name="Standard 4 2 3 3 2 2 5 2 2" xfId="53918" xr:uid="{00000000-0005-0000-0000-0000FA5B0000}"/>
    <cellStyle name="Standard 4 2 3 3 2 2 5 3" xfId="42622" xr:uid="{00000000-0005-0000-0000-0000FB5B0000}"/>
    <cellStyle name="Standard 4 2 3 3 2 2 5 4" xfId="31326" xr:uid="{00000000-0005-0000-0000-0000FC5B0000}"/>
    <cellStyle name="Standard 4 2 3 3 2 2 6" xfId="14382" xr:uid="{00000000-0005-0000-0000-0000FD5B0000}"/>
    <cellStyle name="Standard 4 2 3 3 2 2 6 2" xfId="48270" xr:uid="{00000000-0005-0000-0000-0000FE5B0000}"/>
    <cellStyle name="Standard 4 2 3 3 2 2 7" xfId="36974" xr:uid="{00000000-0005-0000-0000-0000FF5B0000}"/>
    <cellStyle name="Standard 4 2 3 3 2 2 8" xfId="25678" xr:uid="{00000000-0005-0000-0000-0000005C0000}"/>
    <cellStyle name="Standard 4 2 3 3 2 3" xfId="3034" xr:uid="{00000000-0005-0000-0000-0000015C0000}"/>
    <cellStyle name="Standard 4 2 3 3 2 3 2" xfId="5188" xr:uid="{00000000-0005-0000-0000-0000025C0000}"/>
    <cellStyle name="Standard 4 2 3 3 2 3 2 2" xfId="8014" xr:uid="{00000000-0005-0000-0000-0000035C0000}"/>
    <cellStyle name="Standard 4 2 3 3 2 3 2 2 2" xfId="13663" xr:uid="{00000000-0005-0000-0000-0000045C0000}"/>
    <cellStyle name="Standard 4 2 3 3 2 3 2 2 2 2" xfId="24959" xr:uid="{00000000-0005-0000-0000-0000055C0000}"/>
    <cellStyle name="Standard 4 2 3 3 2 3 2 2 2 2 2" xfId="58847" xr:uid="{00000000-0005-0000-0000-0000065C0000}"/>
    <cellStyle name="Standard 4 2 3 3 2 3 2 2 2 3" xfId="47551" xr:uid="{00000000-0005-0000-0000-0000075C0000}"/>
    <cellStyle name="Standard 4 2 3 3 2 3 2 2 2 4" xfId="36255" xr:uid="{00000000-0005-0000-0000-0000085C0000}"/>
    <cellStyle name="Standard 4 2 3 3 2 3 2 2 3" xfId="19311" xr:uid="{00000000-0005-0000-0000-0000095C0000}"/>
    <cellStyle name="Standard 4 2 3 3 2 3 2 2 3 2" xfId="53199" xr:uid="{00000000-0005-0000-0000-00000A5C0000}"/>
    <cellStyle name="Standard 4 2 3 3 2 3 2 2 4" xfId="41903" xr:uid="{00000000-0005-0000-0000-00000B5C0000}"/>
    <cellStyle name="Standard 4 2 3 3 2 3 2 2 5" xfId="30607" xr:uid="{00000000-0005-0000-0000-00000C5C0000}"/>
    <cellStyle name="Standard 4 2 3 3 2 3 2 3" xfId="10839" xr:uid="{00000000-0005-0000-0000-00000D5C0000}"/>
    <cellStyle name="Standard 4 2 3 3 2 3 2 3 2" xfId="22135" xr:uid="{00000000-0005-0000-0000-00000E5C0000}"/>
    <cellStyle name="Standard 4 2 3 3 2 3 2 3 2 2" xfId="56023" xr:uid="{00000000-0005-0000-0000-00000F5C0000}"/>
    <cellStyle name="Standard 4 2 3 3 2 3 2 3 3" xfId="44727" xr:uid="{00000000-0005-0000-0000-0000105C0000}"/>
    <cellStyle name="Standard 4 2 3 3 2 3 2 3 4" xfId="33431" xr:uid="{00000000-0005-0000-0000-0000115C0000}"/>
    <cellStyle name="Standard 4 2 3 3 2 3 2 4" xfId="16487" xr:uid="{00000000-0005-0000-0000-0000125C0000}"/>
    <cellStyle name="Standard 4 2 3 3 2 3 2 4 2" xfId="50375" xr:uid="{00000000-0005-0000-0000-0000135C0000}"/>
    <cellStyle name="Standard 4 2 3 3 2 3 2 5" xfId="39079" xr:uid="{00000000-0005-0000-0000-0000145C0000}"/>
    <cellStyle name="Standard 4 2 3 3 2 3 2 6" xfId="27783" xr:uid="{00000000-0005-0000-0000-0000155C0000}"/>
    <cellStyle name="Standard 4 2 3 3 2 3 3" xfId="4409" xr:uid="{00000000-0005-0000-0000-0000165C0000}"/>
    <cellStyle name="Standard 4 2 3 3 2 3 3 2" xfId="7280" xr:uid="{00000000-0005-0000-0000-0000175C0000}"/>
    <cellStyle name="Standard 4 2 3 3 2 3 3 2 2" xfId="12929" xr:uid="{00000000-0005-0000-0000-0000185C0000}"/>
    <cellStyle name="Standard 4 2 3 3 2 3 3 2 2 2" xfId="24225" xr:uid="{00000000-0005-0000-0000-0000195C0000}"/>
    <cellStyle name="Standard 4 2 3 3 2 3 3 2 2 2 2" xfId="58113" xr:uid="{00000000-0005-0000-0000-00001A5C0000}"/>
    <cellStyle name="Standard 4 2 3 3 2 3 3 2 2 3" xfId="46817" xr:uid="{00000000-0005-0000-0000-00001B5C0000}"/>
    <cellStyle name="Standard 4 2 3 3 2 3 3 2 2 4" xfId="35521" xr:uid="{00000000-0005-0000-0000-00001C5C0000}"/>
    <cellStyle name="Standard 4 2 3 3 2 3 3 2 3" xfId="18577" xr:uid="{00000000-0005-0000-0000-00001D5C0000}"/>
    <cellStyle name="Standard 4 2 3 3 2 3 3 2 3 2" xfId="52465" xr:uid="{00000000-0005-0000-0000-00001E5C0000}"/>
    <cellStyle name="Standard 4 2 3 3 2 3 3 2 4" xfId="41169" xr:uid="{00000000-0005-0000-0000-00001F5C0000}"/>
    <cellStyle name="Standard 4 2 3 3 2 3 3 2 5" xfId="29873" xr:uid="{00000000-0005-0000-0000-0000205C0000}"/>
    <cellStyle name="Standard 4 2 3 3 2 3 3 3" xfId="10105" xr:uid="{00000000-0005-0000-0000-0000215C0000}"/>
    <cellStyle name="Standard 4 2 3 3 2 3 3 3 2" xfId="21401" xr:uid="{00000000-0005-0000-0000-0000225C0000}"/>
    <cellStyle name="Standard 4 2 3 3 2 3 3 3 2 2" xfId="55289" xr:uid="{00000000-0005-0000-0000-0000235C0000}"/>
    <cellStyle name="Standard 4 2 3 3 2 3 3 3 3" xfId="43993" xr:uid="{00000000-0005-0000-0000-0000245C0000}"/>
    <cellStyle name="Standard 4 2 3 3 2 3 3 3 4" xfId="32697" xr:uid="{00000000-0005-0000-0000-0000255C0000}"/>
    <cellStyle name="Standard 4 2 3 3 2 3 3 4" xfId="15753" xr:uid="{00000000-0005-0000-0000-0000265C0000}"/>
    <cellStyle name="Standard 4 2 3 3 2 3 3 4 2" xfId="49641" xr:uid="{00000000-0005-0000-0000-0000275C0000}"/>
    <cellStyle name="Standard 4 2 3 3 2 3 3 5" xfId="38345" xr:uid="{00000000-0005-0000-0000-0000285C0000}"/>
    <cellStyle name="Standard 4 2 3 3 2 3 3 6" xfId="27049" xr:uid="{00000000-0005-0000-0000-0000295C0000}"/>
    <cellStyle name="Standard 4 2 3 3 2 3 4" xfId="6162" xr:uid="{00000000-0005-0000-0000-00002A5C0000}"/>
    <cellStyle name="Standard 4 2 3 3 2 3 4 2" xfId="11812" xr:uid="{00000000-0005-0000-0000-00002B5C0000}"/>
    <cellStyle name="Standard 4 2 3 3 2 3 4 2 2" xfId="23108" xr:uid="{00000000-0005-0000-0000-00002C5C0000}"/>
    <cellStyle name="Standard 4 2 3 3 2 3 4 2 2 2" xfId="56996" xr:uid="{00000000-0005-0000-0000-00002D5C0000}"/>
    <cellStyle name="Standard 4 2 3 3 2 3 4 2 3" xfId="45700" xr:uid="{00000000-0005-0000-0000-00002E5C0000}"/>
    <cellStyle name="Standard 4 2 3 3 2 3 4 2 4" xfId="34404" xr:uid="{00000000-0005-0000-0000-00002F5C0000}"/>
    <cellStyle name="Standard 4 2 3 3 2 3 4 3" xfId="17460" xr:uid="{00000000-0005-0000-0000-0000305C0000}"/>
    <cellStyle name="Standard 4 2 3 3 2 3 4 3 2" xfId="51348" xr:uid="{00000000-0005-0000-0000-0000315C0000}"/>
    <cellStyle name="Standard 4 2 3 3 2 3 4 4" xfId="40052" xr:uid="{00000000-0005-0000-0000-0000325C0000}"/>
    <cellStyle name="Standard 4 2 3 3 2 3 4 5" xfId="28756" xr:uid="{00000000-0005-0000-0000-0000335C0000}"/>
    <cellStyle name="Standard 4 2 3 3 2 3 5" xfId="8988" xr:uid="{00000000-0005-0000-0000-0000345C0000}"/>
    <cellStyle name="Standard 4 2 3 3 2 3 5 2" xfId="20284" xr:uid="{00000000-0005-0000-0000-0000355C0000}"/>
    <cellStyle name="Standard 4 2 3 3 2 3 5 2 2" xfId="54172" xr:uid="{00000000-0005-0000-0000-0000365C0000}"/>
    <cellStyle name="Standard 4 2 3 3 2 3 5 3" xfId="42876" xr:uid="{00000000-0005-0000-0000-0000375C0000}"/>
    <cellStyle name="Standard 4 2 3 3 2 3 5 4" xfId="31580" xr:uid="{00000000-0005-0000-0000-0000385C0000}"/>
    <cellStyle name="Standard 4 2 3 3 2 3 6" xfId="14636" xr:uid="{00000000-0005-0000-0000-0000395C0000}"/>
    <cellStyle name="Standard 4 2 3 3 2 3 6 2" xfId="48524" xr:uid="{00000000-0005-0000-0000-00003A5C0000}"/>
    <cellStyle name="Standard 4 2 3 3 2 3 7" xfId="37228" xr:uid="{00000000-0005-0000-0000-00003B5C0000}"/>
    <cellStyle name="Standard 4 2 3 3 2 3 8" xfId="25932" xr:uid="{00000000-0005-0000-0000-00003C5C0000}"/>
    <cellStyle name="Standard 4 2 3 3 2 4" xfId="3893" xr:uid="{00000000-0005-0000-0000-00003D5C0000}"/>
    <cellStyle name="Standard 4 2 3 3 2 4 2" xfId="7004" xr:uid="{00000000-0005-0000-0000-00003E5C0000}"/>
    <cellStyle name="Standard 4 2 3 3 2 4 2 2" xfId="12653" xr:uid="{00000000-0005-0000-0000-00003F5C0000}"/>
    <cellStyle name="Standard 4 2 3 3 2 4 2 2 2" xfId="23949" xr:uid="{00000000-0005-0000-0000-0000405C0000}"/>
    <cellStyle name="Standard 4 2 3 3 2 4 2 2 2 2" xfId="57837" xr:uid="{00000000-0005-0000-0000-0000415C0000}"/>
    <cellStyle name="Standard 4 2 3 3 2 4 2 2 3" xfId="46541" xr:uid="{00000000-0005-0000-0000-0000425C0000}"/>
    <cellStyle name="Standard 4 2 3 3 2 4 2 2 4" xfId="35245" xr:uid="{00000000-0005-0000-0000-0000435C0000}"/>
    <cellStyle name="Standard 4 2 3 3 2 4 2 3" xfId="18301" xr:uid="{00000000-0005-0000-0000-0000445C0000}"/>
    <cellStyle name="Standard 4 2 3 3 2 4 2 3 2" xfId="52189" xr:uid="{00000000-0005-0000-0000-0000455C0000}"/>
    <cellStyle name="Standard 4 2 3 3 2 4 2 4" xfId="40893" xr:uid="{00000000-0005-0000-0000-0000465C0000}"/>
    <cellStyle name="Standard 4 2 3 3 2 4 2 5" xfId="29597" xr:uid="{00000000-0005-0000-0000-0000475C0000}"/>
    <cellStyle name="Standard 4 2 3 3 2 4 3" xfId="9829" xr:uid="{00000000-0005-0000-0000-0000485C0000}"/>
    <cellStyle name="Standard 4 2 3 3 2 4 3 2" xfId="21125" xr:uid="{00000000-0005-0000-0000-0000495C0000}"/>
    <cellStyle name="Standard 4 2 3 3 2 4 3 2 2" xfId="55013" xr:uid="{00000000-0005-0000-0000-00004A5C0000}"/>
    <cellStyle name="Standard 4 2 3 3 2 4 3 3" xfId="43717" xr:uid="{00000000-0005-0000-0000-00004B5C0000}"/>
    <cellStyle name="Standard 4 2 3 3 2 4 3 4" xfId="32421" xr:uid="{00000000-0005-0000-0000-00004C5C0000}"/>
    <cellStyle name="Standard 4 2 3 3 2 4 4" xfId="15477" xr:uid="{00000000-0005-0000-0000-00004D5C0000}"/>
    <cellStyle name="Standard 4 2 3 3 2 4 4 2" xfId="49365" xr:uid="{00000000-0005-0000-0000-00004E5C0000}"/>
    <cellStyle name="Standard 4 2 3 3 2 4 5" xfId="38069" xr:uid="{00000000-0005-0000-0000-00004F5C0000}"/>
    <cellStyle name="Standard 4 2 3 3 2 4 6" xfId="26773" xr:uid="{00000000-0005-0000-0000-0000505C0000}"/>
    <cellStyle name="Standard 4 2 3 3 2 5" xfId="4951" xr:uid="{00000000-0005-0000-0000-0000515C0000}"/>
    <cellStyle name="Standard 4 2 3 3 2 5 2" xfId="7777" xr:uid="{00000000-0005-0000-0000-0000525C0000}"/>
    <cellStyle name="Standard 4 2 3 3 2 5 2 2" xfId="13426" xr:uid="{00000000-0005-0000-0000-0000535C0000}"/>
    <cellStyle name="Standard 4 2 3 3 2 5 2 2 2" xfId="24722" xr:uid="{00000000-0005-0000-0000-0000545C0000}"/>
    <cellStyle name="Standard 4 2 3 3 2 5 2 2 2 2" xfId="58610" xr:uid="{00000000-0005-0000-0000-0000555C0000}"/>
    <cellStyle name="Standard 4 2 3 3 2 5 2 2 3" xfId="47314" xr:uid="{00000000-0005-0000-0000-0000565C0000}"/>
    <cellStyle name="Standard 4 2 3 3 2 5 2 2 4" xfId="36018" xr:uid="{00000000-0005-0000-0000-0000575C0000}"/>
    <cellStyle name="Standard 4 2 3 3 2 5 2 3" xfId="19074" xr:uid="{00000000-0005-0000-0000-0000585C0000}"/>
    <cellStyle name="Standard 4 2 3 3 2 5 2 3 2" xfId="52962" xr:uid="{00000000-0005-0000-0000-0000595C0000}"/>
    <cellStyle name="Standard 4 2 3 3 2 5 2 4" xfId="41666" xr:uid="{00000000-0005-0000-0000-00005A5C0000}"/>
    <cellStyle name="Standard 4 2 3 3 2 5 2 5" xfId="30370" xr:uid="{00000000-0005-0000-0000-00005B5C0000}"/>
    <cellStyle name="Standard 4 2 3 3 2 5 3" xfId="10602" xr:uid="{00000000-0005-0000-0000-00005C5C0000}"/>
    <cellStyle name="Standard 4 2 3 3 2 5 3 2" xfId="21898" xr:uid="{00000000-0005-0000-0000-00005D5C0000}"/>
    <cellStyle name="Standard 4 2 3 3 2 5 3 2 2" xfId="55786" xr:uid="{00000000-0005-0000-0000-00005E5C0000}"/>
    <cellStyle name="Standard 4 2 3 3 2 5 3 3" xfId="44490" xr:uid="{00000000-0005-0000-0000-00005F5C0000}"/>
    <cellStyle name="Standard 4 2 3 3 2 5 3 4" xfId="33194" xr:uid="{00000000-0005-0000-0000-0000605C0000}"/>
    <cellStyle name="Standard 4 2 3 3 2 5 4" xfId="16250" xr:uid="{00000000-0005-0000-0000-0000615C0000}"/>
    <cellStyle name="Standard 4 2 3 3 2 5 4 2" xfId="50138" xr:uid="{00000000-0005-0000-0000-0000625C0000}"/>
    <cellStyle name="Standard 4 2 3 3 2 5 5" xfId="38842" xr:uid="{00000000-0005-0000-0000-0000635C0000}"/>
    <cellStyle name="Standard 4 2 3 3 2 5 6" xfId="27546" xr:uid="{00000000-0005-0000-0000-0000645C0000}"/>
    <cellStyle name="Standard 4 2 3 3 2 6" xfId="3600" xr:uid="{00000000-0005-0000-0000-0000655C0000}"/>
    <cellStyle name="Standard 4 2 3 3 2 6 2" xfId="6713" xr:uid="{00000000-0005-0000-0000-0000665C0000}"/>
    <cellStyle name="Standard 4 2 3 3 2 6 2 2" xfId="12362" xr:uid="{00000000-0005-0000-0000-0000675C0000}"/>
    <cellStyle name="Standard 4 2 3 3 2 6 2 2 2" xfId="23658" xr:uid="{00000000-0005-0000-0000-0000685C0000}"/>
    <cellStyle name="Standard 4 2 3 3 2 6 2 2 2 2" xfId="57546" xr:uid="{00000000-0005-0000-0000-0000695C0000}"/>
    <cellStyle name="Standard 4 2 3 3 2 6 2 2 3" xfId="46250" xr:uid="{00000000-0005-0000-0000-00006A5C0000}"/>
    <cellStyle name="Standard 4 2 3 3 2 6 2 2 4" xfId="34954" xr:uid="{00000000-0005-0000-0000-00006B5C0000}"/>
    <cellStyle name="Standard 4 2 3 3 2 6 2 3" xfId="18010" xr:uid="{00000000-0005-0000-0000-00006C5C0000}"/>
    <cellStyle name="Standard 4 2 3 3 2 6 2 3 2" xfId="51898" xr:uid="{00000000-0005-0000-0000-00006D5C0000}"/>
    <cellStyle name="Standard 4 2 3 3 2 6 2 4" xfId="40602" xr:uid="{00000000-0005-0000-0000-00006E5C0000}"/>
    <cellStyle name="Standard 4 2 3 3 2 6 2 5" xfId="29306" xr:uid="{00000000-0005-0000-0000-00006F5C0000}"/>
    <cellStyle name="Standard 4 2 3 3 2 6 3" xfId="9538" xr:uid="{00000000-0005-0000-0000-0000705C0000}"/>
    <cellStyle name="Standard 4 2 3 3 2 6 3 2" xfId="20834" xr:uid="{00000000-0005-0000-0000-0000715C0000}"/>
    <cellStyle name="Standard 4 2 3 3 2 6 3 2 2" xfId="54722" xr:uid="{00000000-0005-0000-0000-0000725C0000}"/>
    <cellStyle name="Standard 4 2 3 3 2 6 3 3" xfId="43426" xr:uid="{00000000-0005-0000-0000-0000735C0000}"/>
    <cellStyle name="Standard 4 2 3 3 2 6 3 4" xfId="32130" xr:uid="{00000000-0005-0000-0000-0000745C0000}"/>
    <cellStyle name="Standard 4 2 3 3 2 6 4" xfId="15186" xr:uid="{00000000-0005-0000-0000-0000755C0000}"/>
    <cellStyle name="Standard 4 2 3 3 2 6 4 2" xfId="49074" xr:uid="{00000000-0005-0000-0000-0000765C0000}"/>
    <cellStyle name="Standard 4 2 3 3 2 6 5" xfId="37778" xr:uid="{00000000-0005-0000-0000-0000775C0000}"/>
    <cellStyle name="Standard 4 2 3 3 2 6 6" xfId="26482" xr:uid="{00000000-0005-0000-0000-0000785C0000}"/>
    <cellStyle name="Standard 4 2 3 3 2 7" xfId="5662" xr:uid="{00000000-0005-0000-0000-0000795C0000}"/>
    <cellStyle name="Standard 4 2 3 3 2 7 2" xfId="11312" xr:uid="{00000000-0005-0000-0000-00007A5C0000}"/>
    <cellStyle name="Standard 4 2 3 3 2 7 2 2" xfId="22608" xr:uid="{00000000-0005-0000-0000-00007B5C0000}"/>
    <cellStyle name="Standard 4 2 3 3 2 7 2 2 2" xfId="56496" xr:uid="{00000000-0005-0000-0000-00007C5C0000}"/>
    <cellStyle name="Standard 4 2 3 3 2 7 2 3" xfId="45200" xr:uid="{00000000-0005-0000-0000-00007D5C0000}"/>
    <cellStyle name="Standard 4 2 3 3 2 7 2 4" xfId="33904" xr:uid="{00000000-0005-0000-0000-00007E5C0000}"/>
    <cellStyle name="Standard 4 2 3 3 2 7 3" xfId="16960" xr:uid="{00000000-0005-0000-0000-00007F5C0000}"/>
    <cellStyle name="Standard 4 2 3 3 2 7 3 2" xfId="50848" xr:uid="{00000000-0005-0000-0000-0000805C0000}"/>
    <cellStyle name="Standard 4 2 3 3 2 7 4" xfId="39552" xr:uid="{00000000-0005-0000-0000-0000815C0000}"/>
    <cellStyle name="Standard 4 2 3 3 2 7 5" xfId="28256" xr:uid="{00000000-0005-0000-0000-0000825C0000}"/>
    <cellStyle name="Standard 4 2 3 3 2 8" xfId="8488" xr:uid="{00000000-0005-0000-0000-0000835C0000}"/>
    <cellStyle name="Standard 4 2 3 3 2 8 2" xfId="19784" xr:uid="{00000000-0005-0000-0000-0000845C0000}"/>
    <cellStyle name="Standard 4 2 3 3 2 8 2 2" xfId="53672" xr:uid="{00000000-0005-0000-0000-0000855C0000}"/>
    <cellStyle name="Standard 4 2 3 3 2 8 3" xfId="42376" xr:uid="{00000000-0005-0000-0000-0000865C0000}"/>
    <cellStyle name="Standard 4 2 3 3 2 8 4" xfId="31080" xr:uid="{00000000-0005-0000-0000-0000875C0000}"/>
    <cellStyle name="Standard 4 2 3 3 2 9" xfId="14136" xr:uid="{00000000-0005-0000-0000-0000885C0000}"/>
    <cellStyle name="Standard 4 2 3 3 2 9 2" xfId="48024" xr:uid="{00000000-0005-0000-0000-0000895C0000}"/>
    <cellStyle name="Standard 4 2 3 3 3" xfId="2647" xr:uid="{00000000-0005-0000-0000-00008A5C0000}"/>
    <cellStyle name="Standard 4 2 3 3 3 2" xfId="3149" xr:uid="{00000000-0005-0000-0000-00008B5C0000}"/>
    <cellStyle name="Standard 4 2 3 3 3 2 2" xfId="5190" xr:uid="{00000000-0005-0000-0000-00008C5C0000}"/>
    <cellStyle name="Standard 4 2 3 3 3 2 2 2" xfId="8016" xr:uid="{00000000-0005-0000-0000-00008D5C0000}"/>
    <cellStyle name="Standard 4 2 3 3 3 2 2 2 2" xfId="13665" xr:uid="{00000000-0005-0000-0000-00008E5C0000}"/>
    <cellStyle name="Standard 4 2 3 3 3 2 2 2 2 2" xfId="24961" xr:uid="{00000000-0005-0000-0000-00008F5C0000}"/>
    <cellStyle name="Standard 4 2 3 3 3 2 2 2 2 2 2" xfId="58849" xr:uid="{00000000-0005-0000-0000-0000905C0000}"/>
    <cellStyle name="Standard 4 2 3 3 3 2 2 2 2 3" xfId="47553" xr:uid="{00000000-0005-0000-0000-0000915C0000}"/>
    <cellStyle name="Standard 4 2 3 3 3 2 2 2 2 4" xfId="36257" xr:uid="{00000000-0005-0000-0000-0000925C0000}"/>
    <cellStyle name="Standard 4 2 3 3 3 2 2 2 3" xfId="19313" xr:uid="{00000000-0005-0000-0000-0000935C0000}"/>
    <cellStyle name="Standard 4 2 3 3 3 2 2 2 3 2" xfId="53201" xr:uid="{00000000-0005-0000-0000-0000945C0000}"/>
    <cellStyle name="Standard 4 2 3 3 3 2 2 2 4" xfId="41905" xr:uid="{00000000-0005-0000-0000-0000955C0000}"/>
    <cellStyle name="Standard 4 2 3 3 3 2 2 2 5" xfId="30609" xr:uid="{00000000-0005-0000-0000-0000965C0000}"/>
    <cellStyle name="Standard 4 2 3 3 3 2 2 3" xfId="10841" xr:uid="{00000000-0005-0000-0000-0000975C0000}"/>
    <cellStyle name="Standard 4 2 3 3 3 2 2 3 2" xfId="22137" xr:uid="{00000000-0005-0000-0000-0000985C0000}"/>
    <cellStyle name="Standard 4 2 3 3 3 2 2 3 2 2" xfId="56025" xr:uid="{00000000-0005-0000-0000-0000995C0000}"/>
    <cellStyle name="Standard 4 2 3 3 3 2 2 3 3" xfId="44729" xr:uid="{00000000-0005-0000-0000-00009A5C0000}"/>
    <cellStyle name="Standard 4 2 3 3 3 2 2 3 4" xfId="33433" xr:uid="{00000000-0005-0000-0000-00009B5C0000}"/>
    <cellStyle name="Standard 4 2 3 3 3 2 2 4" xfId="16489" xr:uid="{00000000-0005-0000-0000-00009C5C0000}"/>
    <cellStyle name="Standard 4 2 3 3 3 2 2 4 2" xfId="50377" xr:uid="{00000000-0005-0000-0000-00009D5C0000}"/>
    <cellStyle name="Standard 4 2 3 3 3 2 2 5" xfId="39081" xr:uid="{00000000-0005-0000-0000-00009E5C0000}"/>
    <cellStyle name="Standard 4 2 3 3 3 2 2 6" xfId="27785" xr:uid="{00000000-0005-0000-0000-00009F5C0000}"/>
    <cellStyle name="Standard 4 2 3 3 3 2 3" xfId="6277" xr:uid="{00000000-0005-0000-0000-0000A05C0000}"/>
    <cellStyle name="Standard 4 2 3 3 3 2 3 2" xfId="11927" xr:uid="{00000000-0005-0000-0000-0000A15C0000}"/>
    <cellStyle name="Standard 4 2 3 3 3 2 3 2 2" xfId="23223" xr:uid="{00000000-0005-0000-0000-0000A25C0000}"/>
    <cellStyle name="Standard 4 2 3 3 3 2 3 2 2 2" xfId="57111" xr:uid="{00000000-0005-0000-0000-0000A35C0000}"/>
    <cellStyle name="Standard 4 2 3 3 3 2 3 2 3" xfId="45815" xr:uid="{00000000-0005-0000-0000-0000A45C0000}"/>
    <cellStyle name="Standard 4 2 3 3 3 2 3 2 4" xfId="34519" xr:uid="{00000000-0005-0000-0000-0000A55C0000}"/>
    <cellStyle name="Standard 4 2 3 3 3 2 3 3" xfId="17575" xr:uid="{00000000-0005-0000-0000-0000A65C0000}"/>
    <cellStyle name="Standard 4 2 3 3 3 2 3 3 2" xfId="51463" xr:uid="{00000000-0005-0000-0000-0000A75C0000}"/>
    <cellStyle name="Standard 4 2 3 3 3 2 3 4" xfId="40167" xr:uid="{00000000-0005-0000-0000-0000A85C0000}"/>
    <cellStyle name="Standard 4 2 3 3 3 2 3 5" xfId="28871" xr:uid="{00000000-0005-0000-0000-0000A95C0000}"/>
    <cellStyle name="Standard 4 2 3 3 3 2 4" xfId="9103" xr:uid="{00000000-0005-0000-0000-0000AA5C0000}"/>
    <cellStyle name="Standard 4 2 3 3 3 2 4 2" xfId="20399" xr:uid="{00000000-0005-0000-0000-0000AB5C0000}"/>
    <cellStyle name="Standard 4 2 3 3 3 2 4 2 2" xfId="54287" xr:uid="{00000000-0005-0000-0000-0000AC5C0000}"/>
    <cellStyle name="Standard 4 2 3 3 3 2 4 3" xfId="42991" xr:uid="{00000000-0005-0000-0000-0000AD5C0000}"/>
    <cellStyle name="Standard 4 2 3 3 3 2 4 4" xfId="31695" xr:uid="{00000000-0005-0000-0000-0000AE5C0000}"/>
    <cellStyle name="Standard 4 2 3 3 3 2 5" xfId="14751" xr:uid="{00000000-0005-0000-0000-0000AF5C0000}"/>
    <cellStyle name="Standard 4 2 3 3 3 2 5 2" xfId="48639" xr:uid="{00000000-0005-0000-0000-0000B05C0000}"/>
    <cellStyle name="Standard 4 2 3 3 3 2 6" xfId="37343" xr:uid="{00000000-0005-0000-0000-0000B15C0000}"/>
    <cellStyle name="Standard 4 2 3 3 3 2 7" xfId="26047" xr:uid="{00000000-0005-0000-0000-0000B25C0000}"/>
    <cellStyle name="Standard 4 2 3 3 3 3" xfId="4411" xr:uid="{00000000-0005-0000-0000-0000B35C0000}"/>
    <cellStyle name="Standard 4 2 3 3 3 3 2" xfId="7282" xr:uid="{00000000-0005-0000-0000-0000B45C0000}"/>
    <cellStyle name="Standard 4 2 3 3 3 3 2 2" xfId="12931" xr:uid="{00000000-0005-0000-0000-0000B55C0000}"/>
    <cellStyle name="Standard 4 2 3 3 3 3 2 2 2" xfId="24227" xr:uid="{00000000-0005-0000-0000-0000B65C0000}"/>
    <cellStyle name="Standard 4 2 3 3 3 3 2 2 2 2" xfId="58115" xr:uid="{00000000-0005-0000-0000-0000B75C0000}"/>
    <cellStyle name="Standard 4 2 3 3 3 3 2 2 3" xfId="46819" xr:uid="{00000000-0005-0000-0000-0000B85C0000}"/>
    <cellStyle name="Standard 4 2 3 3 3 3 2 2 4" xfId="35523" xr:uid="{00000000-0005-0000-0000-0000B95C0000}"/>
    <cellStyle name="Standard 4 2 3 3 3 3 2 3" xfId="18579" xr:uid="{00000000-0005-0000-0000-0000BA5C0000}"/>
    <cellStyle name="Standard 4 2 3 3 3 3 2 3 2" xfId="52467" xr:uid="{00000000-0005-0000-0000-0000BB5C0000}"/>
    <cellStyle name="Standard 4 2 3 3 3 3 2 4" xfId="41171" xr:uid="{00000000-0005-0000-0000-0000BC5C0000}"/>
    <cellStyle name="Standard 4 2 3 3 3 3 2 5" xfId="29875" xr:uid="{00000000-0005-0000-0000-0000BD5C0000}"/>
    <cellStyle name="Standard 4 2 3 3 3 3 3" xfId="10107" xr:uid="{00000000-0005-0000-0000-0000BE5C0000}"/>
    <cellStyle name="Standard 4 2 3 3 3 3 3 2" xfId="21403" xr:uid="{00000000-0005-0000-0000-0000BF5C0000}"/>
    <cellStyle name="Standard 4 2 3 3 3 3 3 2 2" xfId="55291" xr:uid="{00000000-0005-0000-0000-0000C05C0000}"/>
    <cellStyle name="Standard 4 2 3 3 3 3 3 3" xfId="43995" xr:uid="{00000000-0005-0000-0000-0000C15C0000}"/>
    <cellStyle name="Standard 4 2 3 3 3 3 3 4" xfId="32699" xr:uid="{00000000-0005-0000-0000-0000C25C0000}"/>
    <cellStyle name="Standard 4 2 3 3 3 3 4" xfId="15755" xr:uid="{00000000-0005-0000-0000-0000C35C0000}"/>
    <cellStyle name="Standard 4 2 3 3 3 3 4 2" xfId="49643" xr:uid="{00000000-0005-0000-0000-0000C45C0000}"/>
    <cellStyle name="Standard 4 2 3 3 3 3 5" xfId="38347" xr:uid="{00000000-0005-0000-0000-0000C55C0000}"/>
    <cellStyle name="Standard 4 2 3 3 3 3 6" xfId="27051" xr:uid="{00000000-0005-0000-0000-0000C65C0000}"/>
    <cellStyle name="Standard 4 2 3 3 3 4" xfId="5777" xr:uid="{00000000-0005-0000-0000-0000C75C0000}"/>
    <cellStyle name="Standard 4 2 3 3 3 4 2" xfId="11427" xr:uid="{00000000-0005-0000-0000-0000C85C0000}"/>
    <cellStyle name="Standard 4 2 3 3 3 4 2 2" xfId="22723" xr:uid="{00000000-0005-0000-0000-0000C95C0000}"/>
    <cellStyle name="Standard 4 2 3 3 3 4 2 2 2" xfId="56611" xr:uid="{00000000-0005-0000-0000-0000CA5C0000}"/>
    <cellStyle name="Standard 4 2 3 3 3 4 2 3" xfId="45315" xr:uid="{00000000-0005-0000-0000-0000CB5C0000}"/>
    <cellStyle name="Standard 4 2 3 3 3 4 2 4" xfId="34019" xr:uid="{00000000-0005-0000-0000-0000CC5C0000}"/>
    <cellStyle name="Standard 4 2 3 3 3 4 3" xfId="17075" xr:uid="{00000000-0005-0000-0000-0000CD5C0000}"/>
    <cellStyle name="Standard 4 2 3 3 3 4 3 2" xfId="50963" xr:uid="{00000000-0005-0000-0000-0000CE5C0000}"/>
    <cellStyle name="Standard 4 2 3 3 3 4 4" xfId="39667" xr:uid="{00000000-0005-0000-0000-0000CF5C0000}"/>
    <cellStyle name="Standard 4 2 3 3 3 4 5" xfId="28371" xr:uid="{00000000-0005-0000-0000-0000D05C0000}"/>
    <cellStyle name="Standard 4 2 3 3 3 5" xfId="8603" xr:uid="{00000000-0005-0000-0000-0000D15C0000}"/>
    <cellStyle name="Standard 4 2 3 3 3 5 2" xfId="19899" xr:uid="{00000000-0005-0000-0000-0000D25C0000}"/>
    <cellStyle name="Standard 4 2 3 3 3 5 2 2" xfId="53787" xr:uid="{00000000-0005-0000-0000-0000D35C0000}"/>
    <cellStyle name="Standard 4 2 3 3 3 5 3" xfId="42491" xr:uid="{00000000-0005-0000-0000-0000D45C0000}"/>
    <cellStyle name="Standard 4 2 3 3 3 5 4" xfId="31195" xr:uid="{00000000-0005-0000-0000-0000D55C0000}"/>
    <cellStyle name="Standard 4 2 3 3 3 6" xfId="14251" xr:uid="{00000000-0005-0000-0000-0000D65C0000}"/>
    <cellStyle name="Standard 4 2 3 3 3 6 2" xfId="48139" xr:uid="{00000000-0005-0000-0000-0000D75C0000}"/>
    <cellStyle name="Standard 4 2 3 3 3 7" xfId="36843" xr:uid="{00000000-0005-0000-0000-0000D85C0000}"/>
    <cellStyle name="Standard 4 2 3 3 3 8" xfId="25547" xr:uid="{00000000-0005-0000-0000-0000D95C0000}"/>
    <cellStyle name="Standard 4 2 3 3 4" xfId="2901" xr:uid="{00000000-0005-0000-0000-0000DA5C0000}"/>
    <cellStyle name="Standard 4 2 3 3 4 2" xfId="5187" xr:uid="{00000000-0005-0000-0000-0000DB5C0000}"/>
    <cellStyle name="Standard 4 2 3 3 4 2 2" xfId="8013" xr:uid="{00000000-0005-0000-0000-0000DC5C0000}"/>
    <cellStyle name="Standard 4 2 3 3 4 2 2 2" xfId="13662" xr:uid="{00000000-0005-0000-0000-0000DD5C0000}"/>
    <cellStyle name="Standard 4 2 3 3 4 2 2 2 2" xfId="24958" xr:uid="{00000000-0005-0000-0000-0000DE5C0000}"/>
    <cellStyle name="Standard 4 2 3 3 4 2 2 2 2 2" xfId="58846" xr:uid="{00000000-0005-0000-0000-0000DF5C0000}"/>
    <cellStyle name="Standard 4 2 3 3 4 2 2 2 3" xfId="47550" xr:uid="{00000000-0005-0000-0000-0000E05C0000}"/>
    <cellStyle name="Standard 4 2 3 3 4 2 2 2 4" xfId="36254" xr:uid="{00000000-0005-0000-0000-0000E15C0000}"/>
    <cellStyle name="Standard 4 2 3 3 4 2 2 3" xfId="19310" xr:uid="{00000000-0005-0000-0000-0000E25C0000}"/>
    <cellStyle name="Standard 4 2 3 3 4 2 2 3 2" xfId="53198" xr:uid="{00000000-0005-0000-0000-0000E35C0000}"/>
    <cellStyle name="Standard 4 2 3 3 4 2 2 4" xfId="41902" xr:uid="{00000000-0005-0000-0000-0000E45C0000}"/>
    <cellStyle name="Standard 4 2 3 3 4 2 2 5" xfId="30606" xr:uid="{00000000-0005-0000-0000-0000E55C0000}"/>
    <cellStyle name="Standard 4 2 3 3 4 2 3" xfId="10838" xr:uid="{00000000-0005-0000-0000-0000E65C0000}"/>
    <cellStyle name="Standard 4 2 3 3 4 2 3 2" xfId="22134" xr:uid="{00000000-0005-0000-0000-0000E75C0000}"/>
    <cellStyle name="Standard 4 2 3 3 4 2 3 2 2" xfId="56022" xr:uid="{00000000-0005-0000-0000-0000E85C0000}"/>
    <cellStyle name="Standard 4 2 3 3 4 2 3 3" xfId="44726" xr:uid="{00000000-0005-0000-0000-0000E95C0000}"/>
    <cellStyle name="Standard 4 2 3 3 4 2 3 4" xfId="33430" xr:uid="{00000000-0005-0000-0000-0000EA5C0000}"/>
    <cellStyle name="Standard 4 2 3 3 4 2 4" xfId="16486" xr:uid="{00000000-0005-0000-0000-0000EB5C0000}"/>
    <cellStyle name="Standard 4 2 3 3 4 2 4 2" xfId="50374" xr:uid="{00000000-0005-0000-0000-0000EC5C0000}"/>
    <cellStyle name="Standard 4 2 3 3 4 2 5" xfId="39078" xr:uid="{00000000-0005-0000-0000-0000ED5C0000}"/>
    <cellStyle name="Standard 4 2 3 3 4 2 6" xfId="27782" xr:uid="{00000000-0005-0000-0000-0000EE5C0000}"/>
    <cellStyle name="Standard 4 2 3 3 4 3" xfId="4408" xr:uid="{00000000-0005-0000-0000-0000EF5C0000}"/>
    <cellStyle name="Standard 4 2 3 3 4 3 2" xfId="7279" xr:uid="{00000000-0005-0000-0000-0000F05C0000}"/>
    <cellStyle name="Standard 4 2 3 3 4 3 2 2" xfId="12928" xr:uid="{00000000-0005-0000-0000-0000F15C0000}"/>
    <cellStyle name="Standard 4 2 3 3 4 3 2 2 2" xfId="24224" xr:uid="{00000000-0005-0000-0000-0000F25C0000}"/>
    <cellStyle name="Standard 4 2 3 3 4 3 2 2 2 2" xfId="58112" xr:uid="{00000000-0005-0000-0000-0000F35C0000}"/>
    <cellStyle name="Standard 4 2 3 3 4 3 2 2 3" xfId="46816" xr:uid="{00000000-0005-0000-0000-0000F45C0000}"/>
    <cellStyle name="Standard 4 2 3 3 4 3 2 2 4" xfId="35520" xr:uid="{00000000-0005-0000-0000-0000F55C0000}"/>
    <cellStyle name="Standard 4 2 3 3 4 3 2 3" xfId="18576" xr:uid="{00000000-0005-0000-0000-0000F65C0000}"/>
    <cellStyle name="Standard 4 2 3 3 4 3 2 3 2" xfId="52464" xr:uid="{00000000-0005-0000-0000-0000F75C0000}"/>
    <cellStyle name="Standard 4 2 3 3 4 3 2 4" xfId="41168" xr:uid="{00000000-0005-0000-0000-0000F85C0000}"/>
    <cellStyle name="Standard 4 2 3 3 4 3 2 5" xfId="29872" xr:uid="{00000000-0005-0000-0000-0000F95C0000}"/>
    <cellStyle name="Standard 4 2 3 3 4 3 3" xfId="10104" xr:uid="{00000000-0005-0000-0000-0000FA5C0000}"/>
    <cellStyle name="Standard 4 2 3 3 4 3 3 2" xfId="21400" xr:uid="{00000000-0005-0000-0000-0000FB5C0000}"/>
    <cellStyle name="Standard 4 2 3 3 4 3 3 2 2" xfId="55288" xr:uid="{00000000-0005-0000-0000-0000FC5C0000}"/>
    <cellStyle name="Standard 4 2 3 3 4 3 3 3" xfId="43992" xr:uid="{00000000-0005-0000-0000-0000FD5C0000}"/>
    <cellStyle name="Standard 4 2 3 3 4 3 3 4" xfId="32696" xr:uid="{00000000-0005-0000-0000-0000FE5C0000}"/>
    <cellStyle name="Standard 4 2 3 3 4 3 4" xfId="15752" xr:uid="{00000000-0005-0000-0000-0000FF5C0000}"/>
    <cellStyle name="Standard 4 2 3 3 4 3 4 2" xfId="49640" xr:uid="{00000000-0005-0000-0000-0000005D0000}"/>
    <cellStyle name="Standard 4 2 3 3 4 3 5" xfId="38344" xr:uid="{00000000-0005-0000-0000-0000015D0000}"/>
    <cellStyle name="Standard 4 2 3 3 4 3 6" xfId="27048" xr:uid="{00000000-0005-0000-0000-0000025D0000}"/>
    <cellStyle name="Standard 4 2 3 3 4 4" xfId="6029" xr:uid="{00000000-0005-0000-0000-0000035D0000}"/>
    <cellStyle name="Standard 4 2 3 3 4 4 2" xfId="11679" xr:uid="{00000000-0005-0000-0000-0000045D0000}"/>
    <cellStyle name="Standard 4 2 3 3 4 4 2 2" xfId="22975" xr:uid="{00000000-0005-0000-0000-0000055D0000}"/>
    <cellStyle name="Standard 4 2 3 3 4 4 2 2 2" xfId="56863" xr:uid="{00000000-0005-0000-0000-0000065D0000}"/>
    <cellStyle name="Standard 4 2 3 3 4 4 2 3" xfId="45567" xr:uid="{00000000-0005-0000-0000-0000075D0000}"/>
    <cellStyle name="Standard 4 2 3 3 4 4 2 4" xfId="34271" xr:uid="{00000000-0005-0000-0000-0000085D0000}"/>
    <cellStyle name="Standard 4 2 3 3 4 4 3" xfId="17327" xr:uid="{00000000-0005-0000-0000-0000095D0000}"/>
    <cellStyle name="Standard 4 2 3 3 4 4 3 2" xfId="51215" xr:uid="{00000000-0005-0000-0000-00000A5D0000}"/>
    <cellStyle name="Standard 4 2 3 3 4 4 4" xfId="39919" xr:uid="{00000000-0005-0000-0000-00000B5D0000}"/>
    <cellStyle name="Standard 4 2 3 3 4 4 5" xfId="28623" xr:uid="{00000000-0005-0000-0000-00000C5D0000}"/>
    <cellStyle name="Standard 4 2 3 3 4 5" xfId="8855" xr:uid="{00000000-0005-0000-0000-00000D5D0000}"/>
    <cellStyle name="Standard 4 2 3 3 4 5 2" xfId="20151" xr:uid="{00000000-0005-0000-0000-00000E5D0000}"/>
    <cellStyle name="Standard 4 2 3 3 4 5 2 2" xfId="54039" xr:uid="{00000000-0005-0000-0000-00000F5D0000}"/>
    <cellStyle name="Standard 4 2 3 3 4 5 3" xfId="42743" xr:uid="{00000000-0005-0000-0000-0000105D0000}"/>
    <cellStyle name="Standard 4 2 3 3 4 5 4" xfId="31447" xr:uid="{00000000-0005-0000-0000-0000115D0000}"/>
    <cellStyle name="Standard 4 2 3 3 4 6" xfId="14503" xr:uid="{00000000-0005-0000-0000-0000125D0000}"/>
    <cellStyle name="Standard 4 2 3 3 4 6 2" xfId="48391" xr:uid="{00000000-0005-0000-0000-0000135D0000}"/>
    <cellStyle name="Standard 4 2 3 3 4 7" xfId="37095" xr:uid="{00000000-0005-0000-0000-0000145D0000}"/>
    <cellStyle name="Standard 4 2 3 3 4 8" xfId="25799" xr:uid="{00000000-0005-0000-0000-0000155D0000}"/>
    <cellStyle name="Standard 4 2 3 3 5" xfId="3783" xr:uid="{00000000-0005-0000-0000-0000165D0000}"/>
    <cellStyle name="Standard 4 2 3 3 5 2" xfId="6894" xr:uid="{00000000-0005-0000-0000-0000175D0000}"/>
    <cellStyle name="Standard 4 2 3 3 5 2 2" xfId="12543" xr:uid="{00000000-0005-0000-0000-0000185D0000}"/>
    <cellStyle name="Standard 4 2 3 3 5 2 2 2" xfId="23839" xr:uid="{00000000-0005-0000-0000-0000195D0000}"/>
    <cellStyle name="Standard 4 2 3 3 5 2 2 2 2" xfId="57727" xr:uid="{00000000-0005-0000-0000-00001A5D0000}"/>
    <cellStyle name="Standard 4 2 3 3 5 2 2 3" xfId="46431" xr:uid="{00000000-0005-0000-0000-00001B5D0000}"/>
    <cellStyle name="Standard 4 2 3 3 5 2 2 4" xfId="35135" xr:uid="{00000000-0005-0000-0000-00001C5D0000}"/>
    <cellStyle name="Standard 4 2 3 3 5 2 3" xfId="18191" xr:uid="{00000000-0005-0000-0000-00001D5D0000}"/>
    <cellStyle name="Standard 4 2 3 3 5 2 3 2" xfId="52079" xr:uid="{00000000-0005-0000-0000-00001E5D0000}"/>
    <cellStyle name="Standard 4 2 3 3 5 2 4" xfId="40783" xr:uid="{00000000-0005-0000-0000-00001F5D0000}"/>
    <cellStyle name="Standard 4 2 3 3 5 2 5" xfId="29487" xr:uid="{00000000-0005-0000-0000-0000205D0000}"/>
    <cellStyle name="Standard 4 2 3 3 5 3" xfId="9719" xr:uid="{00000000-0005-0000-0000-0000215D0000}"/>
    <cellStyle name="Standard 4 2 3 3 5 3 2" xfId="21015" xr:uid="{00000000-0005-0000-0000-0000225D0000}"/>
    <cellStyle name="Standard 4 2 3 3 5 3 2 2" xfId="54903" xr:uid="{00000000-0005-0000-0000-0000235D0000}"/>
    <cellStyle name="Standard 4 2 3 3 5 3 3" xfId="43607" xr:uid="{00000000-0005-0000-0000-0000245D0000}"/>
    <cellStyle name="Standard 4 2 3 3 5 3 4" xfId="32311" xr:uid="{00000000-0005-0000-0000-0000255D0000}"/>
    <cellStyle name="Standard 4 2 3 3 5 4" xfId="15367" xr:uid="{00000000-0005-0000-0000-0000265D0000}"/>
    <cellStyle name="Standard 4 2 3 3 5 4 2" xfId="49255" xr:uid="{00000000-0005-0000-0000-0000275D0000}"/>
    <cellStyle name="Standard 4 2 3 3 5 5" xfId="37959" xr:uid="{00000000-0005-0000-0000-0000285D0000}"/>
    <cellStyle name="Standard 4 2 3 3 5 6" xfId="26663" xr:uid="{00000000-0005-0000-0000-0000295D0000}"/>
    <cellStyle name="Standard 4 2 3 3 6" xfId="4841" xr:uid="{00000000-0005-0000-0000-00002A5D0000}"/>
    <cellStyle name="Standard 4 2 3 3 6 2" xfId="7667" xr:uid="{00000000-0005-0000-0000-00002B5D0000}"/>
    <cellStyle name="Standard 4 2 3 3 6 2 2" xfId="13316" xr:uid="{00000000-0005-0000-0000-00002C5D0000}"/>
    <cellStyle name="Standard 4 2 3 3 6 2 2 2" xfId="24612" xr:uid="{00000000-0005-0000-0000-00002D5D0000}"/>
    <cellStyle name="Standard 4 2 3 3 6 2 2 2 2" xfId="58500" xr:uid="{00000000-0005-0000-0000-00002E5D0000}"/>
    <cellStyle name="Standard 4 2 3 3 6 2 2 3" xfId="47204" xr:uid="{00000000-0005-0000-0000-00002F5D0000}"/>
    <cellStyle name="Standard 4 2 3 3 6 2 2 4" xfId="35908" xr:uid="{00000000-0005-0000-0000-0000305D0000}"/>
    <cellStyle name="Standard 4 2 3 3 6 2 3" xfId="18964" xr:uid="{00000000-0005-0000-0000-0000315D0000}"/>
    <cellStyle name="Standard 4 2 3 3 6 2 3 2" xfId="52852" xr:uid="{00000000-0005-0000-0000-0000325D0000}"/>
    <cellStyle name="Standard 4 2 3 3 6 2 4" xfId="41556" xr:uid="{00000000-0005-0000-0000-0000335D0000}"/>
    <cellStyle name="Standard 4 2 3 3 6 2 5" xfId="30260" xr:uid="{00000000-0005-0000-0000-0000345D0000}"/>
    <cellStyle name="Standard 4 2 3 3 6 3" xfId="10492" xr:uid="{00000000-0005-0000-0000-0000355D0000}"/>
    <cellStyle name="Standard 4 2 3 3 6 3 2" xfId="21788" xr:uid="{00000000-0005-0000-0000-0000365D0000}"/>
    <cellStyle name="Standard 4 2 3 3 6 3 2 2" xfId="55676" xr:uid="{00000000-0005-0000-0000-0000375D0000}"/>
    <cellStyle name="Standard 4 2 3 3 6 3 3" xfId="44380" xr:uid="{00000000-0005-0000-0000-0000385D0000}"/>
    <cellStyle name="Standard 4 2 3 3 6 3 4" xfId="33084" xr:uid="{00000000-0005-0000-0000-0000395D0000}"/>
    <cellStyle name="Standard 4 2 3 3 6 4" xfId="16140" xr:uid="{00000000-0005-0000-0000-00003A5D0000}"/>
    <cellStyle name="Standard 4 2 3 3 6 4 2" xfId="50028" xr:uid="{00000000-0005-0000-0000-00003B5D0000}"/>
    <cellStyle name="Standard 4 2 3 3 6 5" xfId="38732" xr:uid="{00000000-0005-0000-0000-00003C5D0000}"/>
    <cellStyle name="Standard 4 2 3 3 6 6" xfId="27436" xr:uid="{00000000-0005-0000-0000-00003D5D0000}"/>
    <cellStyle name="Standard 4 2 3 3 7" xfId="3487" xr:uid="{00000000-0005-0000-0000-00003E5D0000}"/>
    <cellStyle name="Standard 4 2 3 3 7 2" xfId="6601" xr:uid="{00000000-0005-0000-0000-00003F5D0000}"/>
    <cellStyle name="Standard 4 2 3 3 7 2 2" xfId="12250" xr:uid="{00000000-0005-0000-0000-0000405D0000}"/>
    <cellStyle name="Standard 4 2 3 3 7 2 2 2" xfId="23546" xr:uid="{00000000-0005-0000-0000-0000415D0000}"/>
    <cellStyle name="Standard 4 2 3 3 7 2 2 2 2" xfId="57434" xr:uid="{00000000-0005-0000-0000-0000425D0000}"/>
    <cellStyle name="Standard 4 2 3 3 7 2 2 3" xfId="46138" xr:uid="{00000000-0005-0000-0000-0000435D0000}"/>
    <cellStyle name="Standard 4 2 3 3 7 2 2 4" xfId="34842" xr:uid="{00000000-0005-0000-0000-0000445D0000}"/>
    <cellStyle name="Standard 4 2 3 3 7 2 3" xfId="17898" xr:uid="{00000000-0005-0000-0000-0000455D0000}"/>
    <cellStyle name="Standard 4 2 3 3 7 2 3 2" xfId="51786" xr:uid="{00000000-0005-0000-0000-0000465D0000}"/>
    <cellStyle name="Standard 4 2 3 3 7 2 4" xfId="40490" xr:uid="{00000000-0005-0000-0000-0000475D0000}"/>
    <cellStyle name="Standard 4 2 3 3 7 2 5" xfId="29194" xr:uid="{00000000-0005-0000-0000-0000485D0000}"/>
    <cellStyle name="Standard 4 2 3 3 7 3" xfId="9426" xr:uid="{00000000-0005-0000-0000-0000495D0000}"/>
    <cellStyle name="Standard 4 2 3 3 7 3 2" xfId="20722" xr:uid="{00000000-0005-0000-0000-00004A5D0000}"/>
    <cellStyle name="Standard 4 2 3 3 7 3 2 2" xfId="54610" xr:uid="{00000000-0005-0000-0000-00004B5D0000}"/>
    <cellStyle name="Standard 4 2 3 3 7 3 3" xfId="43314" xr:uid="{00000000-0005-0000-0000-00004C5D0000}"/>
    <cellStyle name="Standard 4 2 3 3 7 3 4" xfId="32018" xr:uid="{00000000-0005-0000-0000-00004D5D0000}"/>
    <cellStyle name="Standard 4 2 3 3 7 4" xfId="15074" xr:uid="{00000000-0005-0000-0000-00004E5D0000}"/>
    <cellStyle name="Standard 4 2 3 3 7 4 2" xfId="48962" xr:uid="{00000000-0005-0000-0000-00004F5D0000}"/>
    <cellStyle name="Standard 4 2 3 3 7 5" xfId="37666" xr:uid="{00000000-0005-0000-0000-0000505D0000}"/>
    <cellStyle name="Standard 4 2 3 3 7 6" xfId="26370" xr:uid="{00000000-0005-0000-0000-0000515D0000}"/>
    <cellStyle name="Standard 4 2 3 3 8" xfId="5529" xr:uid="{00000000-0005-0000-0000-0000525D0000}"/>
    <cellStyle name="Standard 4 2 3 3 8 2" xfId="11179" xr:uid="{00000000-0005-0000-0000-0000535D0000}"/>
    <cellStyle name="Standard 4 2 3 3 8 2 2" xfId="22475" xr:uid="{00000000-0005-0000-0000-0000545D0000}"/>
    <cellStyle name="Standard 4 2 3 3 8 2 2 2" xfId="56363" xr:uid="{00000000-0005-0000-0000-0000555D0000}"/>
    <cellStyle name="Standard 4 2 3 3 8 2 3" xfId="45067" xr:uid="{00000000-0005-0000-0000-0000565D0000}"/>
    <cellStyle name="Standard 4 2 3 3 8 2 4" xfId="33771" xr:uid="{00000000-0005-0000-0000-0000575D0000}"/>
    <cellStyle name="Standard 4 2 3 3 8 3" xfId="16827" xr:uid="{00000000-0005-0000-0000-0000585D0000}"/>
    <cellStyle name="Standard 4 2 3 3 8 3 2" xfId="50715" xr:uid="{00000000-0005-0000-0000-0000595D0000}"/>
    <cellStyle name="Standard 4 2 3 3 8 4" xfId="39419" xr:uid="{00000000-0005-0000-0000-00005A5D0000}"/>
    <cellStyle name="Standard 4 2 3 3 8 5" xfId="28123" xr:uid="{00000000-0005-0000-0000-00005B5D0000}"/>
    <cellStyle name="Standard 4 2 3 3 9" xfId="8355" xr:uid="{00000000-0005-0000-0000-00005C5D0000}"/>
    <cellStyle name="Standard 4 2 3 3 9 2" xfId="19651" xr:uid="{00000000-0005-0000-0000-00005D5D0000}"/>
    <cellStyle name="Standard 4 2 3 3 9 2 2" xfId="53539" xr:uid="{00000000-0005-0000-0000-00005E5D0000}"/>
    <cellStyle name="Standard 4 2 3 3 9 3" xfId="42243" xr:uid="{00000000-0005-0000-0000-00005F5D0000}"/>
    <cellStyle name="Standard 4 2 3 3 9 4" xfId="30947" xr:uid="{00000000-0005-0000-0000-0000605D0000}"/>
    <cellStyle name="Standard 4 2 3 4" xfId="677" xr:uid="{00000000-0005-0000-0000-0000615D0000}"/>
    <cellStyle name="Standard 4 2 3 4 10" xfId="14048" xr:uid="{00000000-0005-0000-0000-0000625D0000}"/>
    <cellStyle name="Standard 4 2 3 4 10 2" xfId="47936" xr:uid="{00000000-0005-0000-0000-0000635D0000}"/>
    <cellStyle name="Standard 4 2 3 4 11" xfId="36640" xr:uid="{00000000-0005-0000-0000-0000645D0000}"/>
    <cellStyle name="Standard 4 2 3 4 12" xfId="25344" xr:uid="{00000000-0005-0000-0000-0000655D0000}"/>
    <cellStyle name="Standard 4 2 3 4 2" xfId="1913" xr:uid="{00000000-0005-0000-0000-0000665D0000}"/>
    <cellStyle name="Standard 4 2 3 4 2 10" xfId="36773" xr:uid="{00000000-0005-0000-0000-0000675D0000}"/>
    <cellStyle name="Standard 4 2 3 4 2 11" xfId="25477" xr:uid="{00000000-0005-0000-0000-0000685D0000}"/>
    <cellStyle name="Standard 4 2 3 4 2 2" xfId="2823" xr:uid="{00000000-0005-0000-0000-0000695D0000}"/>
    <cellStyle name="Standard 4 2 3 4 2 2 2" xfId="3325" xr:uid="{00000000-0005-0000-0000-00006A5D0000}"/>
    <cellStyle name="Standard 4 2 3 4 2 2 2 2" xfId="5193" xr:uid="{00000000-0005-0000-0000-00006B5D0000}"/>
    <cellStyle name="Standard 4 2 3 4 2 2 2 2 2" xfId="8019" xr:uid="{00000000-0005-0000-0000-00006C5D0000}"/>
    <cellStyle name="Standard 4 2 3 4 2 2 2 2 2 2" xfId="13668" xr:uid="{00000000-0005-0000-0000-00006D5D0000}"/>
    <cellStyle name="Standard 4 2 3 4 2 2 2 2 2 2 2" xfId="24964" xr:uid="{00000000-0005-0000-0000-00006E5D0000}"/>
    <cellStyle name="Standard 4 2 3 4 2 2 2 2 2 2 2 2" xfId="58852" xr:uid="{00000000-0005-0000-0000-00006F5D0000}"/>
    <cellStyle name="Standard 4 2 3 4 2 2 2 2 2 2 3" xfId="47556" xr:uid="{00000000-0005-0000-0000-0000705D0000}"/>
    <cellStyle name="Standard 4 2 3 4 2 2 2 2 2 2 4" xfId="36260" xr:uid="{00000000-0005-0000-0000-0000715D0000}"/>
    <cellStyle name="Standard 4 2 3 4 2 2 2 2 2 3" xfId="19316" xr:uid="{00000000-0005-0000-0000-0000725D0000}"/>
    <cellStyle name="Standard 4 2 3 4 2 2 2 2 2 3 2" xfId="53204" xr:uid="{00000000-0005-0000-0000-0000735D0000}"/>
    <cellStyle name="Standard 4 2 3 4 2 2 2 2 2 4" xfId="41908" xr:uid="{00000000-0005-0000-0000-0000745D0000}"/>
    <cellStyle name="Standard 4 2 3 4 2 2 2 2 2 5" xfId="30612" xr:uid="{00000000-0005-0000-0000-0000755D0000}"/>
    <cellStyle name="Standard 4 2 3 4 2 2 2 2 3" xfId="10844" xr:uid="{00000000-0005-0000-0000-0000765D0000}"/>
    <cellStyle name="Standard 4 2 3 4 2 2 2 2 3 2" xfId="22140" xr:uid="{00000000-0005-0000-0000-0000775D0000}"/>
    <cellStyle name="Standard 4 2 3 4 2 2 2 2 3 2 2" xfId="56028" xr:uid="{00000000-0005-0000-0000-0000785D0000}"/>
    <cellStyle name="Standard 4 2 3 4 2 2 2 2 3 3" xfId="44732" xr:uid="{00000000-0005-0000-0000-0000795D0000}"/>
    <cellStyle name="Standard 4 2 3 4 2 2 2 2 3 4" xfId="33436" xr:uid="{00000000-0005-0000-0000-00007A5D0000}"/>
    <cellStyle name="Standard 4 2 3 4 2 2 2 2 4" xfId="16492" xr:uid="{00000000-0005-0000-0000-00007B5D0000}"/>
    <cellStyle name="Standard 4 2 3 4 2 2 2 2 4 2" xfId="50380" xr:uid="{00000000-0005-0000-0000-00007C5D0000}"/>
    <cellStyle name="Standard 4 2 3 4 2 2 2 2 5" xfId="39084" xr:uid="{00000000-0005-0000-0000-00007D5D0000}"/>
    <cellStyle name="Standard 4 2 3 4 2 2 2 2 6" xfId="27788" xr:uid="{00000000-0005-0000-0000-00007E5D0000}"/>
    <cellStyle name="Standard 4 2 3 4 2 2 2 3" xfId="6453" xr:uid="{00000000-0005-0000-0000-00007F5D0000}"/>
    <cellStyle name="Standard 4 2 3 4 2 2 2 3 2" xfId="12103" xr:uid="{00000000-0005-0000-0000-0000805D0000}"/>
    <cellStyle name="Standard 4 2 3 4 2 2 2 3 2 2" xfId="23399" xr:uid="{00000000-0005-0000-0000-0000815D0000}"/>
    <cellStyle name="Standard 4 2 3 4 2 2 2 3 2 2 2" xfId="57287" xr:uid="{00000000-0005-0000-0000-0000825D0000}"/>
    <cellStyle name="Standard 4 2 3 4 2 2 2 3 2 3" xfId="45991" xr:uid="{00000000-0005-0000-0000-0000835D0000}"/>
    <cellStyle name="Standard 4 2 3 4 2 2 2 3 2 4" xfId="34695" xr:uid="{00000000-0005-0000-0000-0000845D0000}"/>
    <cellStyle name="Standard 4 2 3 4 2 2 2 3 3" xfId="17751" xr:uid="{00000000-0005-0000-0000-0000855D0000}"/>
    <cellStyle name="Standard 4 2 3 4 2 2 2 3 3 2" xfId="51639" xr:uid="{00000000-0005-0000-0000-0000865D0000}"/>
    <cellStyle name="Standard 4 2 3 4 2 2 2 3 4" xfId="40343" xr:uid="{00000000-0005-0000-0000-0000875D0000}"/>
    <cellStyle name="Standard 4 2 3 4 2 2 2 3 5" xfId="29047" xr:uid="{00000000-0005-0000-0000-0000885D0000}"/>
    <cellStyle name="Standard 4 2 3 4 2 2 2 4" xfId="9279" xr:uid="{00000000-0005-0000-0000-0000895D0000}"/>
    <cellStyle name="Standard 4 2 3 4 2 2 2 4 2" xfId="20575" xr:uid="{00000000-0005-0000-0000-00008A5D0000}"/>
    <cellStyle name="Standard 4 2 3 4 2 2 2 4 2 2" xfId="54463" xr:uid="{00000000-0005-0000-0000-00008B5D0000}"/>
    <cellStyle name="Standard 4 2 3 4 2 2 2 4 3" xfId="43167" xr:uid="{00000000-0005-0000-0000-00008C5D0000}"/>
    <cellStyle name="Standard 4 2 3 4 2 2 2 4 4" xfId="31871" xr:uid="{00000000-0005-0000-0000-00008D5D0000}"/>
    <cellStyle name="Standard 4 2 3 4 2 2 2 5" xfId="14927" xr:uid="{00000000-0005-0000-0000-00008E5D0000}"/>
    <cellStyle name="Standard 4 2 3 4 2 2 2 5 2" xfId="48815" xr:uid="{00000000-0005-0000-0000-00008F5D0000}"/>
    <cellStyle name="Standard 4 2 3 4 2 2 2 6" xfId="37519" xr:uid="{00000000-0005-0000-0000-0000905D0000}"/>
    <cellStyle name="Standard 4 2 3 4 2 2 2 7" xfId="26223" xr:uid="{00000000-0005-0000-0000-0000915D0000}"/>
    <cellStyle name="Standard 4 2 3 4 2 2 3" xfId="4414" xr:uid="{00000000-0005-0000-0000-0000925D0000}"/>
    <cellStyle name="Standard 4 2 3 4 2 2 3 2" xfId="7285" xr:uid="{00000000-0005-0000-0000-0000935D0000}"/>
    <cellStyle name="Standard 4 2 3 4 2 2 3 2 2" xfId="12934" xr:uid="{00000000-0005-0000-0000-0000945D0000}"/>
    <cellStyle name="Standard 4 2 3 4 2 2 3 2 2 2" xfId="24230" xr:uid="{00000000-0005-0000-0000-0000955D0000}"/>
    <cellStyle name="Standard 4 2 3 4 2 2 3 2 2 2 2" xfId="58118" xr:uid="{00000000-0005-0000-0000-0000965D0000}"/>
    <cellStyle name="Standard 4 2 3 4 2 2 3 2 2 3" xfId="46822" xr:uid="{00000000-0005-0000-0000-0000975D0000}"/>
    <cellStyle name="Standard 4 2 3 4 2 2 3 2 2 4" xfId="35526" xr:uid="{00000000-0005-0000-0000-0000985D0000}"/>
    <cellStyle name="Standard 4 2 3 4 2 2 3 2 3" xfId="18582" xr:uid="{00000000-0005-0000-0000-0000995D0000}"/>
    <cellStyle name="Standard 4 2 3 4 2 2 3 2 3 2" xfId="52470" xr:uid="{00000000-0005-0000-0000-00009A5D0000}"/>
    <cellStyle name="Standard 4 2 3 4 2 2 3 2 4" xfId="41174" xr:uid="{00000000-0005-0000-0000-00009B5D0000}"/>
    <cellStyle name="Standard 4 2 3 4 2 2 3 2 5" xfId="29878" xr:uid="{00000000-0005-0000-0000-00009C5D0000}"/>
    <cellStyle name="Standard 4 2 3 4 2 2 3 3" xfId="10110" xr:uid="{00000000-0005-0000-0000-00009D5D0000}"/>
    <cellStyle name="Standard 4 2 3 4 2 2 3 3 2" xfId="21406" xr:uid="{00000000-0005-0000-0000-00009E5D0000}"/>
    <cellStyle name="Standard 4 2 3 4 2 2 3 3 2 2" xfId="55294" xr:uid="{00000000-0005-0000-0000-00009F5D0000}"/>
    <cellStyle name="Standard 4 2 3 4 2 2 3 3 3" xfId="43998" xr:uid="{00000000-0005-0000-0000-0000A05D0000}"/>
    <cellStyle name="Standard 4 2 3 4 2 2 3 3 4" xfId="32702" xr:uid="{00000000-0005-0000-0000-0000A15D0000}"/>
    <cellStyle name="Standard 4 2 3 4 2 2 3 4" xfId="15758" xr:uid="{00000000-0005-0000-0000-0000A25D0000}"/>
    <cellStyle name="Standard 4 2 3 4 2 2 3 4 2" xfId="49646" xr:uid="{00000000-0005-0000-0000-0000A35D0000}"/>
    <cellStyle name="Standard 4 2 3 4 2 2 3 5" xfId="38350" xr:uid="{00000000-0005-0000-0000-0000A45D0000}"/>
    <cellStyle name="Standard 4 2 3 4 2 2 3 6" xfId="27054" xr:uid="{00000000-0005-0000-0000-0000A55D0000}"/>
    <cellStyle name="Standard 4 2 3 4 2 2 4" xfId="5953" xr:uid="{00000000-0005-0000-0000-0000A65D0000}"/>
    <cellStyle name="Standard 4 2 3 4 2 2 4 2" xfId="11603" xr:uid="{00000000-0005-0000-0000-0000A75D0000}"/>
    <cellStyle name="Standard 4 2 3 4 2 2 4 2 2" xfId="22899" xr:uid="{00000000-0005-0000-0000-0000A85D0000}"/>
    <cellStyle name="Standard 4 2 3 4 2 2 4 2 2 2" xfId="56787" xr:uid="{00000000-0005-0000-0000-0000A95D0000}"/>
    <cellStyle name="Standard 4 2 3 4 2 2 4 2 3" xfId="45491" xr:uid="{00000000-0005-0000-0000-0000AA5D0000}"/>
    <cellStyle name="Standard 4 2 3 4 2 2 4 2 4" xfId="34195" xr:uid="{00000000-0005-0000-0000-0000AB5D0000}"/>
    <cellStyle name="Standard 4 2 3 4 2 2 4 3" xfId="17251" xr:uid="{00000000-0005-0000-0000-0000AC5D0000}"/>
    <cellStyle name="Standard 4 2 3 4 2 2 4 3 2" xfId="51139" xr:uid="{00000000-0005-0000-0000-0000AD5D0000}"/>
    <cellStyle name="Standard 4 2 3 4 2 2 4 4" xfId="39843" xr:uid="{00000000-0005-0000-0000-0000AE5D0000}"/>
    <cellStyle name="Standard 4 2 3 4 2 2 4 5" xfId="28547" xr:uid="{00000000-0005-0000-0000-0000AF5D0000}"/>
    <cellStyle name="Standard 4 2 3 4 2 2 5" xfId="8779" xr:uid="{00000000-0005-0000-0000-0000B05D0000}"/>
    <cellStyle name="Standard 4 2 3 4 2 2 5 2" xfId="20075" xr:uid="{00000000-0005-0000-0000-0000B15D0000}"/>
    <cellStyle name="Standard 4 2 3 4 2 2 5 2 2" xfId="53963" xr:uid="{00000000-0005-0000-0000-0000B25D0000}"/>
    <cellStyle name="Standard 4 2 3 4 2 2 5 3" xfId="42667" xr:uid="{00000000-0005-0000-0000-0000B35D0000}"/>
    <cellStyle name="Standard 4 2 3 4 2 2 5 4" xfId="31371" xr:uid="{00000000-0005-0000-0000-0000B45D0000}"/>
    <cellStyle name="Standard 4 2 3 4 2 2 6" xfId="14427" xr:uid="{00000000-0005-0000-0000-0000B55D0000}"/>
    <cellStyle name="Standard 4 2 3 4 2 2 6 2" xfId="48315" xr:uid="{00000000-0005-0000-0000-0000B65D0000}"/>
    <cellStyle name="Standard 4 2 3 4 2 2 7" xfId="37019" xr:uid="{00000000-0005-0000-0000-0000B75D0000}"/>
    <cellStyle name="Standard 4 2 3 4 2 2 8" xfId="25723" xr:uid="{00000000-0005-0000-0000-0000B85D0000}"/>
    <cellStyle name="Standard 4 2 3 4 2 3" xfId="3079" xr:uid="{00000000-0005-0000-0000-0000B95D0000}"/>
    <cellStyle name="Standard 4 2 3 4 2 3 2" xfId="5192" xr:uid="{00000000-0005-0000-0000-0000BA5D0000}"/>
    <cellStyle name="Standard 4 2 3 4 2 3 2 2" xfId="8018" xr:uid="{00000000-0005-0000-0000-0000BB5D0000}"/>
    <cellStyle name="Standard 4 2 3 4 2 3 2 2 2" xfId="13667" xr:uid="{00000000-0005-0000-0000-0000BC5D0000}"/>
    <cellStyle name="Standard 4 2 3 4 2 3 2 2 2 2" xfId="24963" xr:uid="{00000000-0005-0000-0000-0000BD5D0000}"/>
    <cellStyle name="Standard 4 2 3 4 2 3 2 2 2 2 2" xfId="58851" xr:uid="{00000000-0005-0000-0000-0000BE5D0000}"/>
    <cellStyle name="Standard 4 2 3 4 2 3 2 2 2 3" xfId="47555" xr:uid="{00000000-0005-0000-0000-0000BF5D0000}"/>
    <cellStyle name="Standard 4 2 3 4 2 3 2 2 2 4" xfId="36259" xr:uid="{00000000-0005-0000-0000-0000C05D0000}"/>
    <cellStyle name="Standard 4 2 3 4 2 3 2 2 3" xfId="19315" xr:uid="{00000000-0005-0000-0000-0000C15D0000}"/>
    <cellStyle name="Standard 4 2 3 4 2 3 2 2 3 2" xfId="53203" xr:uid="{00000000-0005-0000-0000-0000C25D0000}"/>
    <cellStyle name="Standard 4 2 3 4 2 3 2 2 4" xfId="41907" xr:uid="{00000000-0005-0000-0000-0000C35D0000}"/>
    <cellStyle name="Standard 4 2 3 4 2 3 2 2 5" xfId="30611" xr:uid="{00000000-0005-0000-0000-0000C45D0000}"/>
    <cellStyle name="Standard 4 2 3 4 2 3 2 3" xfId="10843" xr:uid="{00000000-0005-0000-0000-0000C55D0000}"/>
    <cellStyle name="Standard 4 2 3 4 2 3 2 3 2" xfId="22139" xr:uid="{00000000-0005-0000-0000-0000C65D0000}"/>
    <cellStyle name="Standard 4 2 3 4 2 3 2 3 2 2" xfId="56027" xr:uid="{00000000-0005-0000-0000-0000C75D0000}"/>
    <cellStyle name="Standard 4 2 3 4 2 3 2 3 3" xfId="44731" xr:uid="{00000000-0005-0000-0000-0000C85D0000}"/>
    <cellStyle name="Standard 4 2 3 4 2 3 2 3 4" xfId="33435" xr:uid="{00000000-0005-0000-0000-0000C95D0000}"/>
    <cellStyle name="Standard 4 2 3 4 2 3 2 4" xfId="16491" xr:uid="{00000000-0005-0000-0000-0000CA5D0000}"/>
    <cellStyle name="Standard 4 2 3 4 2 3 2 4 2" xfId="50379" xr:uid="{00000000-0005-0000-0000-0000CB5D0000}"/>
    <cellStyle name="Standard 4 2 3 4 2 3 2 5" xfId="39083" xr:uid="{00000000-0005-0000-0000-0000CC5D0000}"/>
    <cellStyle name="Standard 4 2 3 4 2 3 2 6" xfId="27787" xr:uid="{00000000-0005-0000-0000-0000CD5D0000}"/>
    <cellStyle name="Standard 4 2 3 4 2 3 3" xfId="4413" xr:uid="{00000000-0005-0000-0000-0000CE5D0000}"/>
    <cellStyle name="Standard 4 2 3 4 2 3 3 2" xfId="7284" xr:uid="{00000000-0005-0000-0000-0000CF5D0000}"/>
    <cellStyle name="Standard 4 2 3 4 2 3 3 2 2" xfId="12933" xr:uid="{00000000-0005-0000-0000-0000D05D0000}"/>
    <cellStyle name="Standard 4 2 3 4 2 3 3 2 2 2" xfId="24229" xr:uid="{00000000-0005-0000-0000-0000D15D0000}"/>
    <cellStyle name="Standard 4 2 3 4 2 3 3 2 2 2 2" xfId="58117" xr:uid="{00000000-0005-0000-0000-0000D25D0000}"/>
    <cellStyle name="Standard 4 2 3 4 2 3 3 2 2 3" xfId="46821" xr:uid="{00000000-0005-0000-0000-0000D35D0000}"/>
    <cellStyle name="Standard 4 2 3 4 2 3 3 2 2 4" xfId="35525" xr:uid="{00000000-0005-0000-0000-0000D45D0000}"/>
    <cellStyle name="Standard 4 2 3 4 2 3 3 2 3" xfId="18581" xr:uid="{00000000-0005-0000-0000-0000D55D0000}"/>
    <cellStyle name="Standard 4 2 3 4 2 3 3 2 3 2" xfId="52469" xr:uid="{00000000-0005-0000-0000-0000D65D0000}"/>
    <cellStyle name="Standard 4 2 3 4 2 3 3 2 4" xfId="41173" xr:uid="{00000000-0005-0000-0000-0000D75D0000}"/>
    <cellStyle name="Standard 4 2 3 4 2 3 3 2 5" xfId="29877" xr:uid="{00000000-0005-0000-0000-0000D85D0000}"/>
    <cellStyle name="Standard 4 2 3 4 2 3 3 3" xfId="10109" xr:uid="{00000000-0005-0000-0000-0000D95D0000}"/>
    <cellStyle name="Standard 4 2 3 4 2 3 3 3 2" xfId="21405" xr:uid="{00000000-0005-0000-0000-0000DA5D0000}"/>
    <cellStyle name="Standard 4 2 3 4 2 3 3 3 2 2" xfId="55293" xr:uid="{00000000-0005-0000-0000-0000DB5D0000}"/>
    <cellStyle name="Standard 4 2 3 4 2 3 3 3 3" xfId="43997" xr:uid="{00000000-0005-0000-0000-0000DC5D0000}"/>
    <cellStyle name="Standard 4 2 3 4 2 3 3 3 4" xfId="32701" xr:uid="{00000000-0005-0000-0000-0000DD5D0000}"/>
    <cellStyle name="Standard 4 2 3 4 2 3 3 4" xfId="15757" xr:uid="{00000000-0005-0000-0000-0000DE5D0000}"/>
    <cellStyle name="Standard 4 2 3 4 2 3 3 4 2" xfId="49645" xr:uid="{00000000-0005-0000-0000-0000DF5D0000}"/>
    <cellStyle name="Standard 4 2 3 4 2 3 3 5" xfId="38349" xr:uid="{00000000-0005-0000-0000-0000E05D0000}"/>
    <cellStyle name="Standard 4 2 3 4 2 3 3 6" xfId="27053" xr:uid="{00000000-0005-0000-0000-0000E15D0000}"/>
    <cellStyle name="Standard 4 2 3 4 2 3 4" xfId="6207" xr:uid="{00000000-0005-0000-0000-0000E25D0000}"/>
    <cellStyle name="Standard 4 2 3 4 2 3 4 2" xfId="11857" xr:uid="{00000000-0005-0000-0000-0000E35D0000}"/>
    <cellStyle name="Standard 4 2 3 4 2 3 4 2 2" xfId="23153" xr:uid="{00000000-0005-0000-0000-0000E45D0000}"/>
    <cellStyle name="Standard 4 2 3 4 2 3 4 2 2 2" xfId="57041" xr:uid="{00000000-0005-0000-0000-0000E55D0000}"/>
    <cellStyle name="Standard 4 2 3 4 2 3 4 2 3" xfId="45745" xr:uid="{00000000-0005-0000-0000-0000E65D0000}"/>
    <cellStyle name="Standard 4 2 3 4 2 3 4 2 4" xfId="34449" xr:uid="{00000000-0005-0000-0000-0000E75D0000}"/>
    <cellStyle name="Standard 4 2 3 4 2 3 4 3" xfId="17505" xr:uid="{00000000-0005-0000-0000-0000E85D0000}"/>
    <cellStyle name="Standard 4 2 3 4 2 3 4 3 2" xfId="51393" xr:uid="{00000000-0005-0000-0000-0000E95D0000}"/>
    <cellStyle name="Standard 4 2 3 4 2 3 4 4" xfId="40097" xr:uid="{00000000-0005-0000-0000-0000EA5D0000}"/>
    <cellStyle name="Standard 4 2 3 4 2 3 4 5" xfId="28801" xr:uid="{00000000-0005-0000-0000-0000EB5D0000}"/>
    <cellStyle name="Standard 4 2 3 4 2 3 5" xfId="9033" xr:uid="{00000000-0005-0000-0000-0000EC5D0000}"/>
    <cellStyle name="Standard 4 2 3 4 2 3 5 2" xfId="20329" xr:uid="{00000000-0005-0000-0000-0000ED5D0000}"/>
    <cellStyle name="Standard 4 2 3 4 2 3 5 2 2" xfId="54217" xr:uid="{00000000-0005-0000-0000-0000EE5D0000}"/>
    <cellStyle name="Standard 4 2 3 4 2 3 5 3" xfId="42921" xr:uid="{00000000-0005-0000-0000-0000EF5D0000}"/>
    <cellStyle name="Standard 4 2 3 4 2 3 5 4" xfId="31625" xr:uid="{00000000-0005-0000-0000-0000F05D0000}"/>
    <cellStyle name="Standard 4 2 3 4 2 3 6" xfId="14681" xr:uid="{00000000-0005-0000-0000-0000F15D0000}"/>
    <cellStyle name="Standard 4 2 3 4 2 3 6 2" xfId="48569" xr:uid="{00000000-0005-0000-0000-0000F25D0000}"/>
    <cellStyle name="Standard 4 2 3 4 2 3 7" xfId="37273" xr:uid="{00000000-0005-0000-0000-0000F35D0000}"/>
    <cellStyle name="Standard 4 2 3 4 2 3 8" xfId="25977" xr:uid="{00000000-0005-0000-0000-0000F45D0000}"/>
    <cellStyle name="Standard 4 2 3 4 2 4" xfId="3937" xr:uid="{00000000-0005-0000-0000-0000F55D0000}"/>
    <cellStyle name="Standard 4 2 3 4 2 4 2" xfId="7048" xr:uid="{00000000-0005-0000-0000-0000F65D0000}"/>
    <cellStyle name="Standard 4 2 3 4 2 4 2 2" xfId="12697" xr:uid="{00000000-0005-0000-0000-0000F75D0000}"/>
    <cellStyle name="Standard 4 2 3 4 2 4 2 2 2" xfId="23993" xr:uid="{00000000-0005-0000-0000-0000F85D0000}"/>
    <cellStyle name="Standard 4 2 3 4 2 4 2 2 2 2" xfId="57881" xr:uid="{00000000-0005-0000-0000-0000F95D0000}"/>
    <cellStyle name="Standard 4 2 3 4 2 4 2 2 3" xfId="46585" xr:uid="{00000000-0005-0000-0000-0000FA5D0000}"/>
    <cellStyle name="Standard 4 2 3 4 2 4 2 2 4" xfId="35289" xr:uid="{00000000-0005-0000-0000-0000FB5D0000}"/>
    <cellStyle name="Standard 4 2 3 4 2 4 2 3" xfId="18345" xr:uid="{00000000-0005-0000-0000-0000FC5D0000}"/>
    <cellStyle name="Standard 4 2 3 4 2 4 2 3 2" xfId="52233" xr:uid="{00000000-0005-0000-0000-0000FD5D0000}"/>
    <cellStyle name="Standard 4 2 3 4 2 4 2 4" xfId="40937" xr:uid="{00000000-0005-0000-0000-0000FE5D0000}"/>
    <cellStyle name="Standard 4 2 3 4 2 4 2 5" xfId="29641" xr:uid="{00000000-0005-0000-0000-0000FF5D0000}"/>
    <cellStyle name="Standard 4 2 3 4 2 4 3" xfId="9873" xr:uid="{00000000-0005-0000-0000-0000005E0000}"/>
    <cellStyle name="Standard 4 2 3 4 2 4 3 2" xfId="21169" xr:uid="{00000000-0005-0000-0000-0000015E0000}"/>
    <cellStyle name="Standard 4 2 3 4 2 4 3 2 2" xfId="55057" xr:uid="{00000000-0005-0000-0000-0000025E0000}"/>
    <cellStyle name="Standard 4 2 3 4 2 4 3 3" xfId="43761" xr:uid="{00000000-0005-0000-0000-0000035E0000}"/>
    <cellStyle name="Standard 4 2 3 4 2 4 3 4" xfId="32465" xr:uid="{00000000-0005-0000-0000-0000045E0000}"/>
    <cellStyle name="Standard 4 2 3 4 2 4 4" xfId="15521" xr:uid="{00000000-0005-0000-0000-0000055E0000}"/>
    <cellStyle name="Standard 4 2 3 4 2 4 4 2" xfId="49409" xr:uid="{00000000-0005-0000-0000-0000065E0000}"/>
    <cellStyle name="Standard 4 2 3 4 2 4 5" xfId="38113" xr:uid="{00000000-0005-0000-0000-0000075E0000}"/>
    <cellStyle name="Standard 4 2 3 4 2 4 6" xfId="26817" xr:uid="{00000000-0005-0000-0000-0000085E0000}"/>
    <cellStyle name="Standard 4 2 3 4 2 5" xfId="4995" xr:uid="{00000000-0005-0000-0000-0000095E0000}"/>
    <cellStyle name="Standard 4 2 3 4 2 5 2" xfId="7821" xr:uid="{00000000-0005-0000-0000-00000A5E0000}"/>
    <cellStyle name="Standard 4 2 3 4 2 5 2 2" xfId="13470" xr:uid="{00000000-0005-0000-0000-00000B5E0000}"/>
    <cellStyle name="Standard 4 2 3 4 2 5 2 2 2" xfId="24766" xr:uid="{00000000-0005-0000-0000-00000C5E0000}"/>
    <cellStyle name="Standard 4 2 3 4 2 5 2 2 2 2" xfId="58654" xr:uid="{00000000-0005-0000-0000-00000D5E0000}"/>
    <cellStyle name="Standard 4 2 3 4 2 5 2 2 3" xfId="47358" xr:uid="{00000000-0005-0000-0000-00000E5E0000}"/>
    <cellStyle name="Standard 4 2 3 4 2 5 2 2 4" xfId="36062" xr:uid="{00000000-0005-0000-0000-00000F5E0000}"/>
    <cellStyle name="Standard 4 2 3 4 2 5 2 3" xfId="19118" xr:uid="{00000000-0005-0000-0000-0000105E0000}"/>
    <cellStyle name="Standard 4 2 3 4 2 5 2 3 2" xfId="53006" xr:uid="{00000000-0005-0000-0000-0000115E0000}"/>
    <cellStyle name="Standard 4 2 3 4 2 5 2 4" xfId="41710" xr:uid="{00000000-0005-0000-0000-0000125E0000}"/>
    <cellStyle name="Standard 4 2 3 4 2 5 2 5" xfId="30414" xr:uid="{00000000-0005-0000-0000-0000135E0000}"/>
    <cellStyle name="Standard 4 2 3 4 2 5 3" xfId="10646" xr:uid="{00000000-0005-0000-0000-0000145E0000}"/>
    <cellStyle name="Standard 4 2 3 4 2 5 3 2" xfId="21942" xr:uid="{00000000-0005-0000-0000-0000155E0000}"/>
    <cellStyle name="Standard 4 2 3 4 2 5 3 2 2" xfId="55830" xr:uid="{00000000-0005-0000-0000-0000165E0000}"/>
    <cellStyle name="Standard 4 2 3 4 2 5 3 3" xfId="44534" xr:uid="{00000000-0005-0000-0000-0000175E0000}"/>
    <cellStyle name="Standard 4 2 3 4 2 5 3 4" xfId="33238" xr:uid="{00000000-0005-0000-0000-0000185E0000}"/>
    <cellStyle name="Standard 4 2 3 4 2 5 4" xfId="16294" xr:uid="{00000000-0005-0000-0000-0000195E0000}"/>
    <cellStyle name="Standard 4 2 3 4 2 5 4 2" xfId="50182" xr:uid="{00000000-0005-0000-0000-00001A5E0000}"/>
    <cellStyle name="Standard 4 2 3 4 2 5 5" xfId="38886" xr:uid="{00000000-0005-0000-0000-00001B5E0000}"/>
    <cellStyle name="Standard 4 2 3 4 2 5 6" xfId="27590" xr:uid="{00000000-0005-0000-0000-00001C5E0000}"/>
    <cellStyle name="Standard 4 2 3 4 2 6" xfId="3645" xr:uid="{00000000-0005-0000-0000-00001D5E0000}"/>
    <cellStyle name="Standard 4 2 3 4 2 6 2" xfId="6758" xr:uid="{00000000-0005-0000-0000-00001E5E0000}"/>
    <cellStyle name="Standard 4 2 3 4 2 6 2 2" xfId="12407" xr:uid="{00000000-0005-0000-0000-00001F5E0000}"/>
    <cellStyle name="Standard 4 2 3 4 2 6 2 2 2" xfId="23703" xr:uid="{00000000-0005-0000-0000-0000205E0000}"/>
    <cellStyle name="Standard 4 2 3 4 2 6 2 2 2 2" xfId="57591" xr:uid="{00000000-0005-0000-0000-0000215E0000}"/>
    <cellStyle name="Standard 4 2 3 4 2 6 2 2 3" xfId="46295" xr:uid="{00000000-0005-0000-0000-0000225E0000}"/>
    <cellStyle name="Standard 4 2 3 4 2 6 2 2 4" xfId="34999" xr:uid="{00000000-0005-0000-0000-0000235E0000}"/>
    <cellStyle name="Standard 4 2 3 4 2 6 2 3" xfId="18055" xr:uid="{00000000-0005-0000-0000-0000245E0000}"/>
    <cellStyle name="Standard 4 2 3 4 2 6 2 3 2" xfId="51943" xr:uid="{00000000-0005-0000-0000-0000255E0000}"/>
    <cellStyle name="Standard 4 2 3 4 2 6 2 4" xfId="40647" xr:uid="{00000000-0005-0000-0000-0000265E0000}"/>
    <cellStyle name="Standard 4 2 3 4 2 6 2 5" xfId="29351" xr:uid="{00000000-0005-0000-0000-0000275E0000}"/>
    <cellStyle name="Standard 4 2 3 4 2 6 3" xfId="9583" xr:uid="{00000000-0005-0000-0000-0000285E0000}"/>
    <cellStyle name="Standard 4 2 3 4 2 6 3 2" xfId="20879" xr:uid="{00000000-0005-0000-0000-0000295E0000}"/>
    <cellStyle name="Standard 4 2 3 4 2 6 3 2 2" xfId="54767" xr:uid="{00000000-0005-0000-0000-00002A5E0000}"/>
    <cellStyle name="Standard 4 2 3 4 2 6 3 3" xfId="43471" xr:uid="{00000000-0005-0000-0000-00002B5E0000}"/>
    <cellStyle name="Standard 4 2 3 4 2 6 3 4" xfId="32175" xr:uid="{00000000-0005-0000-0000-00002C5E0000}"/>
    <cellStyle name="Standard 4 2 3 4 2 6 4" xfId="15231" xr:uid="{00000000-0005-0000-0000-00002D5E0000}"/>
    <cellStyle name="Standard 4 2 3 4 2 6 4 2" xfId="49119" xr:uid="{00000000-0005-0000-0000-00002E5E0000}"/>
    <cellStyle name="Standard 4 2 3 4 2 6 5" xfId="37823" xr:uid="{00000000-0005-0000-0000-00002F5E0000}"/>
    <cellStyle name="Standard 4 2 3 4 2 6 6" xfId="26527" xr:uid="{00000000-0005-0000-0000-0000305E0000}"/>
    <cellStyle name="Standard 4 2 3 4 2 7" xfId="5707" xr:uid="{00000000-0005-0000-0000-0000315E0000}"/>
    <cellStyle name="Standard 4 2 3 4 2 7 2" xfId="11357" xr:uid="{00000000-0005-0000-0000-0000325E0000}"/>
    <cellStyle name="Standard 4 2 3 4 2 7 2 2" xfId="22653" xr:uid="{00000000-0005-0000-0000-0000335E0000}"/>
    <cellStyle name="Standard 4 2 3 4 2 7 2 2 2" xfId="56541" xr:uid="{00000000-0005-0000-0000-0000345E0000}"/>
    <cellStyle name="Standard 4 2 3 4 2 7 2 3" xfId="45245" xr:uid="{00000000-0005-0000-0000-0000355E0000}"/>
    <cellStyle name="Standard 4 2 3 4 2 7 2 4" xfId="33949" xr:uid="{00000000-0005-0000-0000-0000365E0000}"/>
    <cellStyle name="Standard 4 2 3 4 2 7 3" xfId="17005" xr:uid="{00000000-0005-0000-0000-0000375E0000}"/>
    <cellStyle name="Standard 4 2 3 4 2 7 3 2" xfId="50893" xr:uid="{00000000-0005-0000-0000-0000385E0000}"/>
    <cellStyle name="Standard 4 2 3 4 2 7 4" xfId="39597" xr:uid="{00000000-0005-0000-0000-0000395E0000}"/>
    <cellStyle name="Standard 4 2 3 4 2 7 5" xfId="28301" xr:uid="{00000000-0005-0000-0000-00003A5E0000}"/>
    <cellStyle name="Standard 4 2 3 4 2 8" xfId="8533" xr:uid="{00000000-0005-0000-0000-00003B5E0000}"/>
    <cellStyle name="Standard 4 2 3 4 2 8 2" xfId="19829" xr:uid="{00000000-0005-0000-0000-00003C5E0000}"/>
    <cellStyle name="Standard 4 2 3 4 2 8 2 2" xfId="53717" xr:uid="{00000000-0005-0000-0000-00003D5E0000}"/>
    <cellStyle name="Standard 4 2 3 4 2 8 3" xfId="42421" xr:uid="{00000000-0005-0000-0000-00003E5E0000}"/>
    <cellStyle name="Standard 4 2 3 4 2 8 4" xfId="31125" xr:uid="{00000000-0005-0000-0000-00003F5E0000}"/>
    <cellStyle name="Standard 4 2 3 4 2 9" xfId="14181" xr:uid="{00000000-0005-0000-0000-0000405E0000}"/>
    <cellStyle name="Standard 4 2 3 4 2 9 2" xfId="48069" xr:uid="{00000000-0005-0000-0000-0000415E0000}"/>
    <cellStyle name="Standard 4 2 3 4 3" xfId="2691" xr:uid="{00000000-0005-0000-0000-0000425E0000}"/>
    <cellStyle name="Standard 4 2 3 4 3 2" xfId="3193" xr:uid="{00000000-0005-0000-0000-0000435E0000}"/>
    <cellStyle name="Standard 4 2 3 4 3 2 2" xfId="5194" xr:uid="{00000000-0005-0000-0000-0000445E0000}"/>
    <cellStyle name="Standard 4 2 3 4 3 2 2 2" xfId="8020" xr:uid="{00000000-0005-0000-0000-0000455E0000}"/>
    <cellStyle name="Standard 4 2 3 4 3 2 2 2 2" xfId="13669" xr:uid="{00000000-0005-0000-0000-0000465E0000}"/>
    <cellStyle name="Standard 4 2 3 4 3 2 2 2 2 2" xfId="24965" xr:uid="{00000000-0005-0000-0000-0000475E0000}"/>
    <cellStyle name="Standard 4 2 3 4 3 2 2 2 2 2 2" xfId="58853" xr:uid="{00000000-0005-0000-0000-0000485E0000}"/>
    <cellStyle name="Standard 4 2 3 4 3 2 2 2 2 3" xfId="47557" xr:uid="{00000000-0005-0000-0000-0000495E0000}"/>
    <cellStyle name="Standard 4 2 3 4 3 2 2 2 2 4" xfId="36261" xr:uid="{00000000-0005-0000-0000-00004A5E0000}"/>
    <cellStyle name="Standard 4 2 3 4 3 2 2 2 3" xfId="19317" xr:uid="{00000000-0005-0000-0000-00004B5E0000}"/>
    <cellStyle name="Standard 4 2 3 4 3 2 2 2 3 2" xfId="53205" xr:uid="{00000000-0005-0000-0000-00004C5E0000}"/>
    <cellStyle name="Standard 4 2 3 4 3 2 2 2 4" xfId="41909" xr:uid="{00000000-0005-0000-0000-00004D5E0000}"/>
    <cellStyle name="Standard 4 2 3 4 3 2 2 2 5" xfId="30613" xr:uid="{00000000-0005-0000-0000-00004E5E0000}"/>
    <cellStyle name="Standard 4 2 3 4 3 2 2 3" xfId="10845" xr:uid="{00000000-0005-0000-0000-00004F5E0000}"/>
    <cellStyle name="Standard 4 2 3 4 3 2 2 3 2" xfId="22141" xr:uid="{00000000-0005-0000-0000-0000505E0000}"/>
    <cellStyle name="Standard 4 2 3 4 3 2 2 3 2 2" xfId="56029" xr:uid="{00000000-0005-0000-0000-0000515E0000}"/>
    <cellStyle name="Standard 4 2 3 4 3 2 2 3 3" xfId="44733" xr:uid="{00000000-0005-0000-0000-0000525E0000}"/>
    <cellStyle name="Standard 4 2 3 4 3 2 2 3 4" xfId="33437" xr:uid="{00000000-0005-0000-0000-0000535E0000}"/>
    <cellStyle name="Standard 4 2 3 4 3 2 2 4" xfId="16493" xr:uid="{00000000-0005-0000-0000-0000545E0000}"/>
    <cellStyle name="Standard 4 2 3 4 3 2 2 4 2" xfId="50381" xr:uid="{00000000-0005-0000-0000-0000555E0000}"/>
    <cellStyle name="Standard 4 2 3 4 3 2 2 5" xfId="39085" xr:uid="{00000000-0005-0000-0000-0000565E0000}"/>
    <cellStyle name="Standard 4 2 3 4 3 2 2 6" xfId="27789" xr:uid="{00000000-0005-0000-0000-0000575E0000}"/>
    <cellStyle name="Standard 4 2 3 4 3 2 3" xfId="6321" xr:uid="{00000000-0005-0000-0000-0000585E0000}"/>
    <cellStyle name="Standard 4 2 3 4 3 2 3 2" xfId="11971" xr:uid="{00000000-0005-0000-0000-0000595E0000}"/>
    <cellStyle name="Standard 4 2 3 4 3 2 3 2 2" xfId="23267" xr:uid="{00000000-0005-0000-0000-00005A5E0000}"/>
    <cellStyle name="Standard 4 2 3 4 3 2 3 2 2 2" xfId="57155" xr:uid="{00000000-0005-0000-0000-00005B5E0000}"/>
    <cellStyle name="Standard 4 2 3 4 3 2 3 2 3" xfId="45859" xr:uid="{00000000-0005-0000-0000-00005C5E0000}"/>
    <cellStyle name="Standard 4 2 3 4 3 2 3 2 4" xfId="34563" xr:uid="{00000000-0005-0000-0000-00005D5E0000}"/>
    <cellStyle name="Standard 4 2 3 4 3 2 3 3" xfId="17619" xr:uid="{00000000-0005-0000-0000-00005E5E0000}"/>
    <cellStyle name="Standard 4 2 3 4 3 2 3 3 2" xfId="51507" xr:uid="{00000000-0005-0000-0000-00005F5E0000}"/>
    <cellStyle name="Standard 4 2 3 4 3 2 3 4" xfId="40211" xr:uid="{00000000-0005-0000-0000-0000605E0000}"/>
    <cellStyle name="Standard 4 2 3 4 3 2 3 5" xfId="28915" xr:uid="{00000000-0005-0000-0000-0000615E0000}"/>
    <cellStyle name="Standard 4 2 3 4 3 2 4" xfId="9147" xr:uid="{00000000-0005-0000-0000-0000625E0000}"/>
    <cellStyle name="Standard 4 2 3 4 3 2 4 2" xfId="20443" xr:uid="{00000000-0005-0000-0000-0000635E0000}"/>
    <cellStyle name="Standard 4 2 3 4 3 2 4 2 2" xfId="54331" xr:uid="{00000000-0005-0000-0000-0000645E0000}"/>
    <cellStyle name="Standard 4 2 3 4 3 2 4 3" xfId="43035" xr:uid="{00000000-0005-0000-0000-0000655E0000}"/>
    <cellStyle name="Standard 4 2 3 4 3 2 4 4" xfId="31739" xr:uid="{00000000-0005-0000-0000-0000665E0000}"/>
    <cellStyle name="Standard 4 2 3 4 3 2 5" xfId="14795" xr:uid="{00000000-0005-0000-0000-0000675E0000}"/>
    <cellStyle name="Standard 4 2 3 4 3 2 5 2" xfId="48683" xr:uid="{00000000-0005-0000-0000-0000685E0000}"/>
    <cellStyle name="Standard 4 2 3 4 3 2 6" xfId="37387" xr:uid="{00000000-0005-0000-0000-0000695E0000}"/>
    <cellStyle name="Standard 4 2 3 4 3 2 7" xfId="26091" xr:uid="{00000000-0005-0000-0000-00006A5E0000}"/>
    <cellStyle name="Standard 4 2 3 4 3 3" xfId="4415" xr:uid="{00000000-0005-0000-0000-00006B5E0000}"/>
    <cellStyle name="Standard 4 2 3 4 3 3 2" xfId="7286" xr:uid="{00000000-0005-0000-0000-00006C5E0000}"/>
    <cellStyle name="Standard 4 2 3 4 3 3 2 2" xfId="12935" xr:uid="{00000000-0005-0000-0000-00006D5E0000}"/>
    <cellStyle name="Standard 4 2 3 4 3 3 2 2 2" xfId="24231" xr:uid="{00000000-0005-0000-0000-00006E5E0000}"/>
    <cellStyle name="Standard 4 2 3 4 3 3 2 2 2 2" xfId="58119" xr:uid="{00000000-0005-0000-0000-00006F5E0000}"/>
    <cellStyle name="Standard 4 2 3 4 3 3 2 2 3" xfId="46823" xr:uid="{00000000-0005-0000-0000-0000705E0000}"/>
    <cellStyle name="Standard 4 2 3 4 3 3 2 2 4" xfId="35527" xr:uid="{00000000-0005-0000-0000-0000715E0000}"/>
    <cellStyle name="Standard 4 2 3 4 3 3 2 3" xfId="18583" xr:uid="{00000000-0005-0000-0000-0000725E0000}"/>
    <cellStyle name="Standard 4 2 3 4 3 3 2 3 2" xfId="52471" xr:uid="{00000000-0005-0000-0000-0000735E0000}"/>
    <cellStyle name="Standard 4 2 3 4 3 3 2 4" xfId="41175" xr:uid="{00000000-0005-0000-0000-0000745E0000}"/>
    <cellStyle name="Standard 4 2 3 4 3 3 2 5" xfId="29879" xr:uid="{00000000-0005-0000-0000-0000755E0000}"/>
    <cellStyle name="Standard 4 2 3 4 3 3 3" xfId="10111" xr:uid="{00000000-0005-0000-0000-0000765E0000}"/>
    <cellStyle name="Standard 4 2 3 4 3 3 3 2" xfId="21407" xr:uid="{00000000-0005-0000-0000-0000775E0000}"/>
    <cellStyle name="Standard 4 2 3 4 3 3 3 2 2" xfId="55295" xr:uid="{00000000-0005-0000-0000-0000785E0000}"/>
    <cellStyle name="Standard 4 2 3 4 3 3 3 3" xfId="43999" xr:uid="{00000000-0005-0000-0000-0000795E0000}"/>
    <cellStyle name="Standard 4 2 3 4 3 3 3 4" xfId="32703" xr:uid="{00000000-0005-0000-0000-00007A5E0000}"/>
    <cellStyle name="Standard 4 2 3 4 3 3 4" xfId="15759" xr:uid="{00000000-0005-0000-0000-00007B5E0000}"/>
    <cellStyle name="Standard 4 2 3 4 3 3 4 2" xfId="49647" xr:uid="{00000000-0005-0000-0000-00007C5E0000}"/>
    <cellStyle name="Standard 4 2 3 4 3 3 5" xfId="38351" xr:uid="{00000000-0005-0000-0000-00007D5E0000}"/>
    <cellStyle name="Standard 4 2 3 4 3 3 6" xfId="27055" xr:uid="{00000000-0005-0000-0000-00007E5E0000}"/>
    <cellStyle name="Standard 4 2 3 4 3 4" xfId="5821" xr:uid="{00000000-0005-0000-0000-00007F5E0000}"/>
    <cellStyle name="Standard 4 2 3 4 3 4 2" xfId="11471" xr:uid="{00000000-0005-0000-0000-0000805E0000}"/>
    <cellStyle name="Standard 4 2 3 4 3 4 2 2" xfId="22767" xr:uid="{00000000-0005-0000-0000-0000815E0000}"/>
    <cellStyle name="Standard 4 2 3 4 3 4 2 2 2" xfId="56655" xr:uid="{00000000-0005-0000-0000-0000825E0000}"/>
    <cellStyle name="Standard 4 2 3 4 3 4 2 3" xfId="45359" xr:uid="{00000000-0005-0000-0000-0000835E0000}"/>
    <cellStyle name="Standard 4 2 3 4 3 4 2 4" xfId="34063" xr:uid="{00000000-0005-0000-0000-0000845E0000}"/>
    <cellStyle name="Standard 4 2 3 4 3 4 3" xfId="17119" xr:uid="{00000000-0005-0000-0000-0000855E0000}"/>
    <cellStyle name="Standard 4 2 3 4 3 4 3 2" xfId="51007" xr:uid="{00000000-0005-0000-0000-0000865E0000}"/>
    <cellStyle name="Standard 4 2 3 4 3 4 4" xfId="39711" xr:uid="{00000000-0005-0000-0000-0000875E0000}"/>
    <cellStyle name="Standard 4 2 3 4 3 4 5" xfId="28415" xr:uid="{00000000-0005-0000-0000-0000885E0000}"/>
    <cellStyle name="Standard 4 2 3 4 3 5" xfId="8647" xr:uid="{00000000-0005-0000-0000-0000895E0000}"/>
    <cellStyle name="Standard 4 2 3 4 3 5 2" xfId="19943" xr:uid="{00000000-0005-0000-0000-00008A5E0000}"/>
    <cellStyle name="Standard 4 2 3 4 3 5 2 2" xfId="53831" xr:uid="{00000000-0005-0000-0000-00008B5E0000}"/>
    <cellStyle name="Standard 4 2 3 4 3 5 3" xfId="42535" xr:uid="{00000000-0005-0000-0000-00008C5E0000}"/>
    <cellStyle name="Standard 4 2 3 4 3 5 4" xfId="31239" xr:uid="{00000000-0005-0000-0000-00008D5E0000}"/>
    <cellStyle name="Standard 4 2 3 4 3 6" xfId="14295" xr:uid="{00000000-0005-0000-0000-00008E5E0000}"/>
    <cellStyle name="Standard 4 2 3 4 3 6 2" xfId="48183" xr:uid="{00000000-0005-0000-0000-00008F5E0000}"/>
    <cellStyle name="Standard 4 2 3 4 3 7" xfId="36887" xr:uid="{00000000-0005-0000-0000-0000905E0000}"/>
    <cellStyle name="Standard 4 2 3 4 3 8" xfId="25591" xr:uid="{00000000-0005-0000-0000-0000915E0000}"/>
    <cellStyle name="Standard 4 2 3 4 4" xfId="2946" xr:uid="{00000000-0005-0000-0000-0000925E0000}"/>
    <cellStyle name="Standard 4 2 3 4 4 2" xfId="5191" xr:uid="{00000000-0005-0000-0000-0000935E0000}"/>
    <cellStyle name="Standard 4 2 3 4 4 2 2" xfId="8017" xr:uid="{00000000-0005-0000-0000-0000945E0000}"/>
    <cellStyle name="Standard 4 2 3 4 4 2 2 2" xfId="13666" xr:uid="{00000000-0005-0000-0000-0000955E0000}"/>
    <cellStyle name="Standard 4 2 3 4 4 2 2 2 2" xfId="24962" xr:uid="{00000000-0005-0000-0000-0000965E0000}"/>
    <cellStyle name="Standard 4 2 3 4 4 2 2 2 2 2" xfId="58850" xr:uid="{00000000-0005-0000-0000-0000975E0000}"/>
    <cellStyle name="Standard 4 2 3 4 4 2 2 2 3" xfId="47554" xr:uid="{00000000-0005-0000-0000-0000985E0000}"/>
    <cellStyle name="Standard 4 2 3 4 4 2 2 2 4" xfId="36258" xr:uid="{00000000-0005-0000-0000-0000995E0000}"/>
    <cellStyle name="Standard 4 2 3 4 4 2 2 3" xfId="19314" xr:uid="{00000000-0005-0000-0000-00009A5E0000}"/>
    <cellStyle name="Standard 4 2 3 4 4 2 2 3 2" xfId="53202" xr:uid="{00000000-0005-0000-0000-00009B5E0000}"/>
    <cellStyle name="Standard 4 2 3 4 4 2 2 4" xfId="41906" xr:uid="{00000000-0005-0000-0000-00009C5E0000}"/>
    <cellStyle name="Standard 4 2 3 4 4 2 2 5" xfId="30610" xr:uid="{00000000-0005-0000-0000-00009D5E0000}"/>
    <cellStyle name="Standard 4 2 3 4 4 2 3" xfId="10842" xr:uid="{00000000-0005-0000-0000-00009E5E0000}"/>
    <cellStyle name="Standard 4 2 3 4 4 2 3 2" xfId="22138" xr:uid="{00000000-0005-0000-0000-00009F5E0000}"/>
    <cellStyle name="Standard 4 2 3 4 4 2 3 2 2" xfId="56026" xr:uid="{00000000-0005-0000-0000-0000A05E0000}"/>
    <cellStyle name="Standard 4 2 3 4 4 2 3 3" xfId="44730" xr:uid="{00000000-0005-0000-0000-0000A15E0000}"/>
    <cellStyle name="Standard 4 2 3 4 4 2 3 4" xfId="33434" xr:uid="{00000000-0005-0000-0000-0000A25E0000}"/>
    <cellStyle name="Standard 4 2 3 4 4 2 4" xfId="16490" xr:uid="{00000000-0005-0000-0000-0000A35E0000}"/>
    <cellStyle name="Standard 4 2 3 4 4 2 4 2" xfId="50378" xr:uid="{00000000-0005-0000-0000-0000A45E0000}"/>
    <cellStyle name="Standard 4 2 3 4 4 2 5" xfId="39082" xr:uid="{00000000-0005-0000-0000-0000A55E0000}"/>
    <cellStyle name="Standard 4 2 3 4 4 2 6" xfId="27786" xr:uid="{00000000-0005-0000-0000-0000A65E0000}"/>
    <cellStyle name="Standard 4 2 3 4 4 3" xfId="4412" xr:uid="{00000000-0005-0000-0000-0000A75E0000}"/>
    <cellStyle name="Standard 4 2 3 4 4 3 2" xfId="7283" xr:uid="{00000000-0005-0000-0000-0000A85E0000}"/>
    <cellStyle name="Standard 4 2 3 4 4 3 2 2" xfId="12932" xr:uid="{00000000-0005-0000-0000-0000A95E0000}"/>
    <cellStyle name="Standard 4 2 3 4 4 3 2 2 2" xfId="24228" xr:uid="{00000000-0005-0000-0000-0000AA5E0000}"/>
    <cellStyle name="Standard 4 2 3 4 4 3 2 2 2 2" xfId="58116" xr:uid="{00000000-0005-0000-0000-0000AB5E0000}"/>
    <cellStyle name="Standard 4 2 3 4 4 3 2 2 3" xfId="46820" xr:uid="{00000000-0005-0000-0000-0000AC5E0000}"/>
    <cellStyle name="Standard 4 2 3 4 4 3 2 2 4" xfId="35524" xr:uid="{00000000-0005-0000-0000-0000AD5E0000}"/>
    <cellStyle name="Standard 4 2 3 4 4 3 2 3" xfId="18580" xr:uid="{00000000-0005-0000-0000-0000AE5E0000}"/>
    <cellStyle name="Standard 4 2 3 4 4 3 2 3 2" xfId="52468" xr:uid="{00000000-0005-0000-0000-0000AF5E0000}"/>
    <cellStyle name="Standard 4 2 3 4 4 3 2 4" xfId="41172" xr:uid="{00000000-0005-0000-0000-0000B05E0000}"/>
    <cellStyle name="Standard 4 2 3 4 4 3 2 5" xfId="29876" xr:uid="{00000000-0005-0000-0000-0000B15E0000}"/>
    <cellStyle name="Standard 4 2 3 4 4 3 3" xfId="10108" xr:uid="{00000000-0005-0000-0000-0000B25E0000}"/>
    <cellStyle name="Standard 4 2 3 4 4 3 3 2" xfId="21404" xr:uid="{00000000-0005-0000-0000-0000B35E0000}"/>
    <cellStyle name="Standard 4 2 3 4 4 3 3 2 2" xfId="55292" xr:uid="{00000000-0005-0000-0000-0000B45E0000}"/>
    <cellStyle name="Standard 4 2 3 4 4 3 3 3" xfId="43996" xr:uid="{00000000-0005-0000-0000-0000B55E0000}"/>
    <cellStyle name="Standard 4 2 3 4 4 3 3 4" xfId="32700" xr:uid="{00000000-0005-0000-0000-0000B65E0000}"/>
    <cellStyle name="Standard 4 2 3 4 4 3 4" xfId="15756" xr:uid="{00000000-0005-0000-0000-0000B75E0000}"/>
    <cellStyle name="Standard 4 2 3 4 4 3 4 2" xfId="49644" xr:uid="{00000000-0005-0000-0000-0000B85E0000}"/>
    <cellStyle name="Standard 4 2 3 4 4 3 5" xfId="38348" xr:uid="{00000000-0005-0000-0000-0000B95E0000}"/>
    <cellStyle name="Standard 4 2 3 4 4 3 6" xfId="27052" xr:uid="{00000000-0005-0000-0000-0000BA5E0000}"/>
    <cellStyle name="Standard 4 2 3 4 4 4" xfId="6074" xr:uid="{00000000-0005-0000-0000-0000BB5E0000}"/>
    <cellStyle name="Standard 4 2 3 4 4 4 2" xfId="11724" xr:uid="{00000000-0005-0000-0000-0000BC5E0000}"/>
    <cellStyle name="Standard 4 2 3 4 4 4 2 2" xfId="23020" xr:uid="{00000000-0005-0000-0000-0000BD5E0000}"/>
    <cellStyle name="Standard 4 2 3 4 4 4 2 2 2" xfId="56908" xr:uid="{00000000-0005-0000-0000-0000BE5E0000}"/>
    <cellStyle name="Standard 4 2 3 4 4 4 2 3" xfId="45612" xr:uid="{00000000-0005-0000-0000-0000BF5E0000}"/>
    <cellStyle name="Standard 4 2 3 4 4 4 2 4" xfId="34316" xr:uid="{00000000-0005-0000-0000-0000C05E0000}"/>
    <cellStyle name="Standard 4 2 3 4 4 4 3" xfId="17372" xr:uid="{00000000-0005-0000-0000-0000C15E0000}"/>
    <cellStyle name="Standard 4 2 3 4 4 4 3 2" xfId="51260" xr:uid="{00000000-0005-0000-0000-0000C25E0000}"/>
    <cellStyle name="Standard 4 2 3 4 4 4 4" xfId="39964" xr:uid="{00000000-0005-0000-0000-0000C35E0000}"/>
    <cellStyle name="Standard 4 2 3 4 4 4 5" xfId="28668" xr:uid="{00000000-0005-0000-0000-0000C45E0000}"/>
    <cellStyle name="Standard 4 2 3 4 4 5" xfId="8900" xr:uid="{00000000-0005-0000-0000-0000C55E0000}"/>
    <cellStyle name="Standard 4 2 3 4 4 5 2" xfId="20196" xr:uid="{00000000-0005-0000-0000-0000C65E0000}"/>
    <cellStyle name="Standard 4 2 3 4 4 5 2 2" xfId="54084" xr:uid="{00000000-0005-0000-0000-0000C75E0000}"/>
    <cellStyle name="Standard 4 2 3 4 4 5 3" xfId="42788" xr:uid="{00000000-0005-0000-0000-0000C85E0000}"/>
    <cellStyle name="Standard 4 2 3 4 4 5 4" xfId="31492" xr:uid="{00000000-0005-0000-0000-0000C95E0000}"/>
    <cellStyle name="Standard 4 2 3 4 4 6" xfId="14548" xr:uid="{00000000-0005-0000-0000-0000CA5E0000}"/>
    <cellStyle name="Standard 4 2 3 4 4 6 2" xfId="48436" xr:uid="{00000000-0005-0000-0000-0000CB5E0000}"/>
    <cellStyle name="Standard 4 2 3 4 4 7" xfId="37140" xr:uid="{00000000-0005-0000-0000-0000CC5E0000}"/>
    <cellStyle name="Standard 4 2 3 4 4 8" xfId="25844" xr:uid="{00000000-0005-0000-0000-0000CD5E0000}"/>
    <cellStyle name="Standard 4 2 3 4 5" xfId="3827" xr:uid="{00000000-0005-0000-0000-0000CE5E0000}"/>
    <cellStyle name="Standard 4 2 3 4 5 2" xfId="6938" xr:uid="{00000000-0005-0000-0000-0000CF5E0000}"/>
    <cellStyle name="Standard 4 2 3 4 5 2 2" xfId="12587" xr:uid="{00000000-0005-0000-0000-0000D05E0000}"/>
    <cellStyle name="Standard 4 2 3 4 5 2 2 2" xfId="23883" xr:uid="{00000000-0005-0000-0000-0000D15E0000}"/>
    <cellStyle name="Standard 4 2 3 4 5 2 2 2 2" xfId="57771" xr:uid="{00000000-0005-0000-0000-0000D25E0000}"/>
    <cellStyle name="Standard 4 2 3 4 5 2 2 3" xfId="46475" xr:uid="{00000000-0005-0000-0000-0000D35E0000}"/>
    <cellStyle name="Standard 4 2 3 4 5 2 2 4" xfId="35179" xr:uid="{00000000-0005-0000-0000-0000D45E0000}"/>
    <cellStyle name="Standard 4 2 3 4 5 2 3" xfId="18235" xr:uid="{00000000-0005-0000-0000-0000D55E0000}"/>
    <cellStyle name="Standard 4 2 3 4 5 2 3 2" xfId="52123" xr:uid="{00000000-0005-0000-0000-0000D65E0000}"/>
    <cellStyle name="Standard 4 2 3 4 5 2 4" xfId="40827" xr:uid="{00000000-0005-0000-0000-0000D75E0000}"/>
    <cellStyle name="Standard 4 2 3 4 5 2 5" xfId="29531" xr:uid="{00000000-0005-0000-0000-0000D85E0000}"/>
    <cellStyle name="Standard 4 2 3 4 5 3" xfId="9763" xr:uid="{00000000-0005-0000-0000-0000D95E0000}"/>
    <cellStyle name="Standard 4 2 3 4 5 3 2" xfId="21059" xr:uid="{00000000-0005-0000-0000-0000DA5E0000}"/>
    <cellStyle name="Standard 4 2 3 4 5 3 2 2" xfId="54947" xr:uid="{00000000-0005-0000-0000-0000DB5E0000}"/>
    <cellStyle name="Standard 4 2 3 4 5 3 3" xfId="43651" xr:uid="{00000000-0005-0000-0000-0000DC5E0000}"/>
    <cellStyle name="Standard 4 2 3 4 5 3 4" xfId="32355" xr:uid="{00000000-0005-0000-0000-0000DD5E0000}"/>
    <cellStyle name="Standard 4 2 3 4 5 4" xfId="15411" xr:uid="{00000000-0005-0000-0000-0000DE5E0000}"/>
    <cellStyle name="Standard 4 2 3 4 5 4 2" xfId="49299" xr:uid="{00000000-0005-0000-0000-0000DF5E0000}"/>
    <cellStyle name="Standard 4 2 3 4 5 5" xfId="38003" xr:uid="{00000000-0005-0000-0000-0000E05E0000}"/>
    <cellStyle name="Standard 4 2 3 4 5 6" xfId="26707" xr:uid="{00000000-0005-0000-0000-0000E15E0000}"/>
    <cellStyle name="Standard 4 2 3 4 6" xfId="4885" xr:uid="{00000000-0005-0000-0000-0000E25E0000}"/>
    <cellStyle name="Standard 4 2 3 4 6 2" xfId="7711" xr:uid="{00000000-0005-0000-0000-0000E35E0000}"/>
    <cellStyle name="Standard 4 2 3 4 6 2 2" xfId="13360" xr:uid="{00000000-0005-0000-0000-0000E45E0000}"/>
    <cellStyle name="Standard 4 2 3 4 6 2 2 2" xfId="24656" xr:uid="{00000000-0005-0000-0000-0000E55E0000}"/>
    <cellStyle name="Standard 4 2 3 4 6 2 2 2 2" xfId="58544" xr:uid="{00000000-0005-0000-0000-0000E65E0000}"/>
    <cellStyle name="Standard 4 2 3 4 6 2 2 3" xfId="47248" xr:uid="{00000000-0005-0000-0000-0000E75E0000}"/>
    <cellStyle name="Standard 4 2 3 4 6 2 2 4" xfId="35952" xr:uid="{00000000-0005-0000-0000-0000E85E0000}"/>
    <cellStyle name="Standard 4 2 3 4 6 2 3" xfId="19008" xr:uid="{00000000-0005-0000-0000-0000E95E0000}"/>
    <cellStyle name="Standard 4 2 3 4 6 2 3 2" xfId="52896" xr:uid="{00000000-0005-0000-0000-0000EA5E0000}"/>
    <cellStyle name="Standard 4 2 3 4 6 2 4" xfId="41600" xr:uid="{00000000-0005-0000-0000-0000EB5E0000}"/>
    <cellStyle name="Standard 4 2 3 4 6 2 5" xfId="30304" xr:uid="{00000000-0005-0000-0000-0000EC5E0000}"/>
    <cellStyle name="Standard 4 2 3 4 6 3" xfId="10536" xr:uid="{00000000-0005-0000-0000-0000ED5E0000}"/>
    <cellStyle name="Standard 4 2 3 4 6 3 2" xfId="21832" xr:uid="{00000000-0005-0000-0000-0000EE5E0000}"/>
    <cellStyle name="Standard 4 2 3 4 6 3 2 2" xfId="55720" xr:uid="{00000000-0005-0000-0000-0000EF5E0000}"/>
    <cellStyle name="Standard 4 2 3 4 6 3 3" xfId="44424" xr:uid="{00000000-0005-0000-0000-0000F05E0000}"/>
    <cellStyle name="Standard 4 2 3 4 6 3 4" xfId="33128" xr:uid="{00000000-0005-0000-0000-0000F15E0000}"/>
    <cellStyle name="Standard 4 2 3 4 6 4" xfId="16184" xr:uid="{00000000-0005-0000-0000-0000F25E0000}"/>
    <cellStyle name="Standard 4 2 3 4 6 4 2" xfId="50072" xr:uid="{00000000-0005-0000-0000-0000F35E0000}"/>
    <cellStyle name="Standard 4 2 3 4 6 5" xfId="38776" xr:uid="{00000000-0005-0000-0000-0000F45E0000}"/>
    <cellStyle name="Standard 4 2 3 4 6 6" xfId="27480" xr:uid="{00000000-0005-0000-0000-0000F55E0000}"/>
    <cellStyle name="Standard 4 2 3 4 7" xfId="3533" xr:uid="{00000000-0005-0000-0000-0000F65E0000}"/>
    <cellStyle name="Standard 4 2 3 4 7 2" xfId="6646" xr:uid="{00000000-0005-0000-0000-0000F75E0000}"/>
    <cellStyle name="Standard 4 2 3 4 7 2 2" xfId="12295" xr:uid="{00000000-0005-0000-0000-0000F85E0000}"/>
    <cellStyle name="Standard 4 2 3 4 7 2 2 2" xfId="23591" xr:uid="{00000000-0005-0000-0000-0000F95E0000}"/>
    <cellStyle name="Standard 4 2 3 4 7 2 2 2 2" xfId="57479" xr:uid="{00000000-0005-0000-0000-0000FA5E0000}"/>
    <cellStyle name="Standard 4 2 3 4 7 2 2 3" xfId="46183" xr:uid="{00000000-0005-0000-0000-0000FB5E0000}"/>
    <cellStyle name="Standard 4 2 3 4 7 2 2 4" xfId="34887" xr:uid="{00000000-0005-0000-0000-0000FC5E0000}"/>
    <cellStyle name="Standard 4 2 3 4 7 2 3" xfId="17943" xr:uid="{00000000-0005-0000-0000-0000FD5E0000}"/>
    <cellStyle name="Standard 4 2 3 4 7 2 3 2" xfId="51831" xr:uid="{00000000-0005-0000-0000-0000FE5E0000}"/>
    <cellStyle name="Standard 4 2 3 4 7 2 4" xfId="40535" xr:uid="{00000000-0005-0000-0000-0000FF5E0000}"/>
    <cellStyle name="Standard 4 2 3 4 7 2 5" xfId="29239" xr:uid="{00000000-0005-0000-0000-0000005F0000}"/>
    <cellStyle name="Standard 4 2 3 4 7 3" xfId="9471" xr:uid="{00000000-0005-0000-0000-0000015F0000}"/>
    <cellStyle name="Standard 4 2 3 4 7 3 2" xfId="20767" xr:uid="{00000000-0005-0000-0000-0000025F0000}"/>
    <cellStyle name="Standard 4 2 3 4 7 3 2 2" xfId="54655" xr:uid="{00000000-0005-0000-0000-0000035F0000}"/>
    <cellStyle name="Standard 4 2 3 4 7 3 3" xfId="43359" xr:uid="{00000000-0005-0000-0000-0000045F0000}"/>
    <cellStyle name="Standard 4 2 3 4 7 3 4" xfId="32063" xr:uid="{00000000-0005-0000-0000-0000055F0000}"/>
    <cellStyle name="Standard 4 2 3 4 7 4" xfId="15119" xr:uid="{00000000-0005-0000-0000-0000065F0000}"/>
    <cellStyle name="Standard 4 2 3 4 7 4 2" xfId="49007" xr:uid="{00000000-0005-0000-0000-0000075F0000}"/>
    <cellStyle name="Standard 4 2 3 4 7 5" xfId="37711" xr:uid="{00000000-0005-0000-0000-0000085F0000}"/>
    <cellStyle name="Standard 4 2 3 4 7 6" xfId="26415" xr:uid="{00000000-0005-0000-0000-0000095F0000}"/>
    <cellStyle name="Standard 4 2 3 4 8" xfId="5574" xr:uid="{00000000-0005-0000-0000-00000A5F0000}"/>
    <cellStyle name="Standard 4 2 3 4 8 2" xfId="11224" xr:uid="{00000000-0005-0000-0000-00000B5F0000}"/>
    <cellStyle name="Standard 4 2 3 4 8 2 2" xfId="22520" xr:uid="{00000000-0005-0000-0000-00000C5F0000}"/>
    <cellStyle name="Standard 4 2 3 4 8 2 2 2" xfId="56408" xr:uid="{00000000-0005-0000-0000-00000D5F0000}"/>
    <cellStyle name="Standard 4 2 3 4 8 2 3" xfId="45112" xr:uid="{00000000-0005-0000-0000-00000E5F0000}"/>
    <cellStyle name="Standard 4 2 3 4 8 2 4" xfId="33816" xr:uid="{00000000-0005-0000-0000-00000F5F0000}"/>
    <cellStyle name="Standard 4 2 3 4 8 3" xfId="16872" xr:uid="{00000000-0005-0000-0000-0000105F0000}"/>
    <cellStyle name="Standard 4 2 3 4 8 3 2" xfId="50760" xr:uid="{00000000-0005-0000-0000-0000115F0000}"/>
    <cellStyle name="Standard 4 2 3 4 8 4" xfId="39464" xr:uid="{00000000-0005-0000-0000-0000125F0000}"/>
    <cellStyle name="Standard 4 2 3 4 8 5" xfId="28168" xr:uid="{00000000-0005-0000-0000-0000135F0000}"/>
    <cellStyle name="Standard 4 2 3 4 9" xfId="8400" xr:uid="{00000000-0005-0000-0000-0000145F0000}"/>
    <cellStyle name="Standard 4 2 3 4 9 2" xfId="19696" xr:uid="{00000000-0005-0000-0000-0000155F0000}"/>
    <cellStyle name="Standard 4 2 3 4 9 2 2" xfId="53584" xr:uid="{00000000-0005-0000-0000-0000165F0000}"/>
    <cellStyle name="Standard 4 2 3 4 9 3" xfId="42288" xr:uid="{00000000-0005-0000-0000-0000175F0000}"/>
    <cellStyle name="Standard 4 2 3 4 9 4" xfId="30992" xr:uid="{00000000-0005-0000-0000-0000185F0000}"/>
    <cellStyle name="Standard 4 2 3 5" xfId="1566" xr:uid="{00000000-0005-0000-0000-0000195F0000}"/>
    <cellStyle name="Standard 4 2 3 5 10" xfId="36712" xr:uid="{00000000-0005-0000-0000-00001A5F0000}"/>
    <cellStyle name="Standard 4 2 3 5 11" xfId="25416" xr:uid="{00000000-0005-0000-0000-00001B5F0000}"/>
    <cellStyle name="Standard 4 2 3 5 2" xfId="2762" xr:uid="{00000000-0005-0000-0000-00001C5F0000}"/>
    <cellStyle name="Standard 4 2 3 5 2 2" xfId="3264" xr:uid="{00000000-0005-0000-0000-00001D5F0000}"/>
    <cellStyle name="Standard 4 2 3 5 2 2 2" xfId="5196" xr:uid="{00000000-0005-0000-0000-00001E5F0000}"/>
    <cellStyle name="Standard 4 2 3 5 2 2 2 2" xfId="8022" xr:uid="{00000000-0005-0000-0000-00001F5F0000}"/>
    <cellStyle name="Standard 4 2 3 5 2 2 2 2 2" xfId="13671" xr:uid="{00000000-0005-0000-0000-0000205F0000}"/>
    <cellStyle name="Standard 4 2 3 5 2 2 2 2 2 2" xfId="24967" xr:uid="{00000000-0005-0000-0000-0000215F0000}"/>
    <cellStyle name="Standard 4 2 3 5 2 2 2 2 2 2 2" xfId="58855" xr:uid="{00000000-0005-0000-0000-0000225F0000}"/>
    <cellStyle name="Standard 4 2 3 5 2 2 2 2 2 3" xfId="47559" xr:uid="{00000000-0005-0000-0000-0000235F0000}"/>
    <cellStyle name="Standard 4 2 3 5 2 2 2 2 2 4" xfId="36263" xr:uid="{00000000-0005-0000-0000-0000245F0000}"/>
    <cellStyle name="Standard 4 2 3 5 2 2 2 2 3" xfId="19319" xr:uid="{00000000-0005-0000-0000-0000255F0000}"/>
    <cellStyle name="Standard 4 2 3 5 2 2 2 2 3 2" xfId="53207" xr:uid="{00000000-0005-0000-0000-0000265F0000}"/>
    <cellStyle name="Standard 4 2 3 5 2 2 2 2 4" xfId="41911" xr:uid="{00000000-0005-0000-0000-0000275F0000}"/>
    <cellStyle name="Standard 4 2 3 5 2 2 2 2 5" xfId="30615" xr:uid="{00000000-0005-0000-0000-0000285F0000}"/>
    <cellStyle name="Standard 4 2 3 5 2 2 2 3" xfId="10847" xr:uid="{00000000-0005-0000-0000-0000295F0000}"/>
    <cellStyle name="Standard 4 2 3 5 2 2 2 3 2" xfId="22143" xr:uid="{00000000-0005-0000-0000-00002A5F0000}"/>
    <cellStyle name="Standard 4 2 3 5 2 2 2 3 2 2" xfId="56031" xr:uid="{00000000-0005-0000-0000-00002B5F0000}"/>
    <cellStyle name="Standard 4 2 3 5 2 2 2 3 3" xfId="44735" xr:uid="{00000000-0005-0000-0000-00002C5F0000}"/>
    <cellStyle name="Standard 4 2 3 5 2 2 2 3 4" xfId="33439" xr:uid="{00000000-0005-0000-0000-00002D5F0000}"/>
    <cellStyle name="Standard 4 2 3 5 2 2 2 4" xfId="16495" xr:uid="{00000000-0005-0000-0000-00002E5F0000}"/>
    <cellStyle name="Standard 4 2 3 5 2 2 2 4 2" xfId="50383" xr:uid="{00000000-0005-0000-0000-00002F5F0000}"/>
    <cellStyle name="Standard 4 2 3 5 2 2 2 5" xfId="39087" xr:uid="{00000000-0005-0000-0000-0000305F0000}"/>
    <cellStyle name="Standard 4 2 3 5 2 2 2 6" xfId="27791" xr:uid="{00000000-0005-0000-0000-0000315F0000}"/>
    <cellStyle name="Standard 4 2 3 5 2 2 3" xfId="6392" xr:uid="{00000000-0005-0000-0000-0000325F0000}"/>
    <cellStyle name="Standard 4 2 3 5 2 2 3 2" xfId="12042" xr:uid="{00000000-0005-0000-0000-0000335F0000}"/>
    <cellStyle name="Standard 4 2 3 5 2 2 3 2 2" xfId="23338" xr:uid="{00000000-0005-0000-0000-0000345F0000}"/>
    <cellStyle name="Standard 4 2 3 5 2 2 3 2 2 2" xfId="57226" xr:uid="{00000000-0005-0000-0000-0000355F0000}"/>
    <cellStyle name="Standard 4 2 3 5 2 2 3 2 3" xfId="45930" xr:uid="{00000000-0005-0000-0000-0000365F0000}"/>
    <cellStyle name="Standard 4 2 3 5 2 2 3 2 4" xfId="34634" xr:uid="{00000000-0005-0000-0000-0000375F0000}"/>
    <cellStyle name="Standard 4 2 3 5 2 2 3 3" xfId="17690" xr:uid="{00000000-0005-0000-0000-0000385F0000}"/>
    <cellStyle name="Standard 4 2 3 5 2 2 3 3 2" xfId="51578" xr:uid="{00000000-0005-0000-0000-0000395F0000}"/>
    <cellStyle name="Standard 4 2 3 5 2 2 3 4" xfId="40282" xr:uid="{00000000-0005-0000-0000-00003A5F0000}"/>
    <cellStyle name="Standard 4 2 3 5 2 2 3 5" xfId="28986" xr:uid="{00000000-0005-0000-0000-00003B5F0000}"/>
    <cellStyle name="Standard 4 2 3 5 2 2 4" xfId="9218" xr:uid="{00000000-0005-0000-0000-00003C5F0000}"/>
    <cellStyle name="Standard 4 2 3 5 2 2 4 2" xfId="20514" xr:uid="{00000000-0005-0000-0000-00003D5F0000}"/>
    <cellStyle name="Standard 4 2 3 5 2 2 4 2 2" xfId="54402" xr:uid="{00000000-0005-0000-0000-00003E5F0000}"/>
    <cellStyle name="Standard 4 2 3 5 2 2 4 3" xfId="43106" xr:uid="{00000000-0005-0000-0000-00003F5F0000}"/>
    <cellStyle name="Standard 4 2 3 5 2 2 4 4" xfId="31810" xr:uid="{00000000-0005-0000-0000-0000405F0000}"/>
    <cellStyle name="Standard 4 2 3 5 2 2 5" xfId="14866" xr:uid="{00000000-0005-0000-0000-0000415F0000}"/>
    <cellStyle name="Standard 4 2 3 5 2 2 5 2" xfId="48754" xr:uid="{00000000-0005-0000-0000-0000425F0000}"/>
    <cellStyle name="Standard 4 2 3 5 2 2 6" xfId="37458" xr:uid="{00000000-0005-0000-0000-0000435F0000}"/>
    <cellStyle name="Standard 4 2 3 5 2 2 7" xfId="26162" xr:uid="{00000000-0005-0000-0000-0000445F0000}"/>
    <cellStyle name="Standard 4 2 3 5 2 3" xfId="4417" xr:uid="{00000000-0005-0000-0000-0000455F0000}"/>
    <cellStyle name="Standard 4 2 3 5 2 3 2" xfId="7288" xr:uid="{00000000-0005-0000-0000-0000465F0000}"/>
    <cellStyle name="Standard 4 2 3 5 2 3 2 2" xfId="12937" xr:uid="{00000000-0005-0000-0000-0000475F0000}"/>
    <cellStyle name="Standard 4 2 3 5 2 3 2 2 2" xfId="24233" xr:uid="{00000000-0005-0000-0000-0000485F0000}"/>
    <cellStyle name="Standard 4 2 3 5 2 3 2 2 2 2" xfId="58121" xr:uid="{00000000-0005-0000-0000-0000495F0000}"/>
    <cellStyle name="Standard 4 2 3 5 2 3 2 2 3" xfId="46825" xr:uid="{00000000-0005-0000-0000-00004A5F0000}"/>
    <cellStyle name="Standard 4 2 3 5 2 3 2 2 4" xfId="35529" xr:uid="{00000000-0005-0000-0000-00004B5F0000}"/>
    <cellStyle name="Standard 4 2 3 5 2 3 2 3" xfId="18585" xr:uid="{00000000-0005-0000-0000-00004C5F0000}"/>
    <cellStyle name="Standard 4 2 3 5 2 3 2 3 2" xfId="52473" xr:uid="{00000000-0005-0000-0000-00004D5F0000}"/>
    <cellStyle name="Standard 4 2 3 5 2 3 2 4" xfId="41177" xr:uid="{00000000-0005-0000-0000-00004E5F0000}"/>
    <cellStyle name="Standard 4 2 3 5 2 3 2 5" xfId="29881" xr:uid="{00000000-0005-0000-0000-00004F5F0000}"/>
    <cellStyle name="Standard 4 2 3 5 2 3 3" xfId="10113" xr:uid="{00000000-0005-0000-0000-0000505F0000}"/>
    <cellStyle name="Standard 4 2 3 5 2 3 3 2" xfId="21409" xr:uid="{00000000-0005-0000-0000-0000515F0000}"/>
    <cellStyle name="Standard 4 2 3 5 2 3 3 2 2" xfId="55297" xr:uid="{00000000-0005-0000-0000-0000525F0000}"/>
    <cellStyle name="Standard 4 2 3 5 2 3 3 3" xfId="44001" xr:uid="{00000000-0005-0000-0000-0000535F0000}"/>
    <cellStyle name="Standard 4 2 3 5 2 3 3 4" xfId="32705" xr:uid="{00000000-0005-0000-0000-0000545F0000}"/>
    <cellStyle name="Standard 4 2 3 5 2 3 4" xfId="15761" xr:uid="{00000000-0005-0000-0000-0000555F0000}"/>
    <cellStyle name="Standard 4 2 3 5 2 3 4 2" xfId="49649" xr:uid="{00000000-0005-0000-0000-0000565F0000}"/>
    <cellStyle name="Standard 4 2 3 5 2 3 5" xfId="38353" xr:uid="{00000000-0005-0000-0000-0000575F0000}"/>
    <cellStyle name="Standard 4 2 3 5 2 3 6" xfId="27057" xr:uid="{00000000-0005-0000-0000-0000585F0000}"/>
    <cellStyle name="Standard 4 2 3 5 2 4" xfId="5892" xr:uid="{00000000-0005-0000-0000-0000595F0000}"/>
    <cellStyle name="Standard 4 2 3 5 2 4 2" xfId="11542" xr:uid="{00000000-0005-0000-0000-00005A5F0000}"/>
    <cellStyle name="Standard 4 2 3 5 2 4 2 2" xfId="22838" xr:uid="{00000000-0005-0000-0000-00005B5F0000}"/>
    <cellStyle name="Standard 4 2 3 5 2 4 2 2 2" xfId="56726" xr:uid="{00000000-0005-0000-0000-00005C5F0000}"/>
    <cellStyle name="Standard 4 2 3 5 2 4 2 3" xfId="45430" xr:uid="{00000000-0005-0000-0000-00005D5F0000}"/>
    <cellStyle name="Standard 4 2 3 5 2 4 2 4" xfId="34134" xr:uid="{00000000-0005-0000-0000-00005E5F0000}"/>
    <cellStyle name="Standard 4 2 3 5 2 4 3" xfId="17190" xr:uid="{00000000-0005-0000-0000-00005F5F0000}"/>
    <cellStyle name="Standard 4 2 3 5 2 4 3 2" xfId="51078" xr:uid="{00000000-0005-0000-0000-0000605F0000}"/>
    <cellStyle name="Standard 4 2 3 5 2 4 4" xfId="39782" xr:uid="{00000000-0005-0000-0000-0000615F0000}"/>
    <cellStyle name="Standard 4 2 3 5 2 4 5" xfId="28486" xr:uid="{00000000-0005-0000-0000-0000625F0000}"/>
    <cellStyle name="Standard 4 2 3 5 2 5" xfId="8718" xr:uid="{00000000-0005-0000-0000-0000635F0000}"/>
    <cellStyle name="Standard 4 2 3 5 2 5 2" xfId="20014" xr:uid="{00000000-0005-0000-0000-0000645F0000}"/>
    <cellStyle name="Standard 4 2 3 5 2 5 2 2" xfId="53902" xr:uid="{00000000-0005-0000-0000-0000655F0000}"/>
    <cellStyle name="Standard 4 2 3 5 2 5 3" xfId="42606" xr:uid="{00000000-0005-0000-0000-0000665F0000}"/>
    <cellStyle name="Standard 4 2 3 5 2 5 4" xfId="31310" xr:uid="{00000000-0005-0000-0000-0000675F0000}"/>
    <cellStyle name="Standard 4 2 3 5 2 6" xfId="14366" xr:uid="{00000000-0005-0000-0000-0000685F0000}"/>
    <cellStyle name="Standard 4 2 3 5 2 6 2" xfId="48254" xr:uid="{00000000-0005-0000-0000-0000695F0000}"/>
    <cellStyle name="Standard 4 2 3 5 2 7" xfId="36958" xr:uid="{00000000-0005-0000-0000-00006A5F0000}"/>
    <cellStyle name="Standard 4 2 3 5 2 8" xfId="25662" xr:uid="{00000000-0005-0000-0000-00006B5F0000}"/>
    <cellStyle name="Standard 4 2 3 5 3" xfId="3018" xr:uid="{00000000-0005-0000-0000-00006C5F0000}"/>
    <cellStyle name="Standard 4 2 3 5 3 2" xfId="5195" xr:uid="{00000000-0005-0000-0000-00006D5F0000}"/>
    <cellStyle name="Standard 4 2 3 5 3 2 2" xfId="8021" xr:uid="{00000000-0005-0000-0000-00006E5F0000}"/>
    <cellStyle name="Standard 4 2 3 5 3 2 2 2" xfId="13670" xr:uid="{00000000-0005-0000-0000-00006F5F0000}"/>
    <cellStyle name="Standard 4 2 3 5 3 2 2 2 2" xfId="24966" xr:uid="{00000000-0005-0000-0000-0000705F0000}"/>
    <cellStyle name="Standard 4 2 3 5 3 2 2 2 2 2" xfId="58854" xr:uid="{00000000-0005-0000-0000-0000715F0000}"/>
    <cellStyle name="Standard 4 2 3 5 3 2 2 2 3" xfId="47558" xr:uid="{00000000-0005-0000-0000-0000725F0000}"/>
    <cellStyle name="Standard 4 2 3 5 3 2 2 2 4" xfId="36262" xr:uid="{00000000-0005-0000-0000-0000735F0000}"/>
    <cellStyle name="Standard 4 2 3 5 3 2 2 3" xfId="19318" xr:uid="{00000000-0005-0000-0000-0000745F0000}"/>
    <cellStyle name="Standard 4 2 3 5 3 2 2 3 2" xfId="53206" xr:uid="{00000000-0005-0000-0000-0000755F0000}"/>
    <cellStyle name="Standard 4 2 3 5 3 2 2 4" xfId="41910" xr:uid="{00000000-0005-0000-0000-0000765F0000}"/>
    <cellStyle name="Standard 4 2 3 5 3 2 2 5" xfId="30614" xr:uid="{00000000-0005-0000-0000-0000775F0000}"/>
    <cellStyle name="Standard 4 2 3 5 3 2 3" xfId="10846" xr:uid="{00000000-0005-0000-0000-0000785F0000}"/>
    <cellStyle name="Standard 4 2 3 5 3 2 3 2" xfId="22142" xr:uid="{00000000-0005-0000-0000-0000795F0000}"/>
    <cellStyle name="Standard 4 2 3 5 3 2 3 2 2" xfId="56030" xr:uid="{00000000-0005-0000-0000-00007A5F0000}"/>
    <cellStyle name="Standard 4 2 3 5 3 2 3 3" xfId="44734" xr:uid="{00000000-0005-0000-0000-00007B5F0000}"/>
    <cellStyle name="Standard 4 2 3 5 3 2 3 4" xfId="33438" xr:uid="{00000000-0005-0000-0000-00007C5F0000}"/>
    <cellStyle name="Standard 4 2 3 5 3 2 4" xfId="16494" xr:uid="{00000000-0005-0000-0000-00007D5F0000}"/>
    <cellStyle name="Standard 4 2 3 5 3 2 4 2" xfId="50382" xr:uid="{00000000-0005-0000-0000-00007E5F0000}"/>
    <cellStyle name="Standard 4 2 3 5 3 2 5" xfId="39086" xr:uid="{00000000-0005-0000-0000-00007F5F0000}"/>
    <cellStyle name="Standard 4 2 3 5 3 2 6" xfId="27790" xr:uid="{00000000-0005-0000-0000-0000805F0000}"/>
    <cellStyle name="Standard 4 2 3 5 3 3" xfId="4416" xr:uid="{00000000-0005-0000-0000-0000815F0000}"/>
    <cellStyle name="Standard 4 2 3 5 3 3 2" xfId="7287" xr:uid="{00000000-0005-0000-0000-0000825F0000}"/>
    <cellStyle name="Standard 4 2 3 5 3 3 2 2" xfId="12936" xr:uid="{00000000-0005-0000-0000-0000835F0000}"/>
    <cellStyle name="Standard 4 2 3 5 3 3 2 2 2" xfId="24232" xr:uid="{00000000-0005-0000-0000-0000845F0000}"/>
    <cellStyle name="Standard 4 2 3 5 3 3 2 2 2 2" xfId="58120" xr:uid="{00000000-0005-0000-0000-0000855F0000}"/>
    <cellStyle name="Standard 4 2 3 5 3 3 2 2 3" xfId="46824" xr:uid="{00000000-0005-0000-0000-0000865F0000}"/>
    <cellStyle name="Standard 4 2 3 5 3 3 2 2 4" xfId="35528" xr:uid="{00000000-0005-0000-0000-0000875F0000}"/>
    <cellStyle name="Standard 4 2 3 5 3 3 2 3" xfId="18584" xr:uid="{00000000-0005-0000-0000-0000885F0000}"/>
    <cellStyle name="Standard 4 2 3 5 3 3 2 3 2" xfId="52472" xr:uid="{00000000-0005-0000-0000-0000895F0000}"/>
    <cellStyle name="Standard 4 2 3 5 3 3 2 4" xfId="41176" xr:uid="{00000000-0005-0000-0000-00008A5F0000}"/>
    <cellStyle name="Standard 4 2 3 5 3 3 2 5" xfId="29880" xr:uid="{00000000-0005-0000-0000-00008B5F0000}"/>
    <cellStyle name="Standard 4 2 3 5 3 3 3" xfId="10112" xr:uid="{00000000-0005-0000-0000-00008C5F0000}"/>
    <cellStyle name="Standard 4 2 3 5 3 3 3 2" xfId="21408" xr:uid="{00000000-0005-0000-0000-00008D5F0000}"/>
    <cellStyle name="Standard 4 2 3 5 3 3 3 2 2" xfId="55296" xr:uid="{00000000-0005-0000-0000-00008E5F0000}"/>
    <cellStyle name="Standard 4 2 3 5 3 3 3 3" xfId="44000" xr:uid="{00000000-0005-0000-0000-00008F5F0000}"/>
    <cellStyle name="Standard 4 2 3 5 3 3 3 4" xfId="32704" xr:uid="{00000000-0005-0000-0000-0000905F0000}"/>
    <cellStyle name="Standard 4 2 3 5 3 3 4" xfId="15760" xr:uid="{00000000-0005-0000-0000-0000915F0000}"/>
    <cellStyle name="Standard 4 2 3 5 3 3 4 2" xfId="49648" xr:uid="{00000000-0005-0000-0000-0000925F0000}"/>
    <cellStyle name="Standard 4 2 3 5 3 3 5" xfId="38352" xr:uid="{00000000-0005-0000-0000-0000935F0000}"/>
    <cellStyle name="Standard 4 2 3 5 3 3 6" xfId="27056" xr:uid="{00000000-0005-0000-0000-0000945F0000}"/>
    <cellStyle name="Standard 4 2 3 5 3 4" xfId="6146" xr:uid="{00000000-0005-0000-0000-0000955F0000}"/>
    <cellStyle name="Standard 4 2 3 5 3 4 2" xfId="11796" xr:uid="{00000000-0005-0000-0000-0000965F0000}"/>
    <cellStyle name="Standard 4 2 3 5 3 4 2 2" xfId="23092" xr:uid="{00000000-0005-0000-0000-0000975F0000}"/>
    <cellStyle name="Standard 4 2 3 5 3 4 2 2 2" xfId="56980" xr:uid="{00000000-0005-0000-0000-0000985F0000}"/>
    <cellStyle name="Standard 4 2 3 5 3 4 2 3" xfId="45684" xr:uid="{00000000-0005-0000-0000-0000995F0000}"/>
    <cellStyle name="Standard 4 2 3 5 3 4 2 4" xfId="34388" xr:uid="{00000000-0005-0000-0000-00009A5F0000}"/>
    <cellStyle name="Standard 4 2 3 5 3 4 3" xfId="17444" xr:uid="{00000000-0005-0000-0000-00009B5F0000}"/>
    <cellStyle name="Standard 4 2 3 5 3 4 3 2" xfId="51332" xr:uid="{00000000-0005-0000-0000-00009C5F0000}"/>
    <cellStyle name="Standard 4 2 3 5 3 4 4" xfId="40036" xr:uid="{00000000-0005-0000-0000-00009D5F0000}"/>
    <cellStyle name="Standard 4 2 3 5 3 4 5" xfId="28740" xr:uid="{00000000-0005-0000-0000-00009E5F0000}"/>
    <cellStyle name="Standard 4 2 3 5 3 5" xfId="8972" xr:uid="{00000000-0005-0000-0000-00009F5F0000}"/>
    <cellStyle name="Standard 4 2 3 5 3 5 2" xfId="20268" xr:uid="{00000000-0005-0000-0000-0000A05F0000}"/>
    <cellStyle name="Standard 4 2 3 5 3 5 2 2" xfId="54156" xr:uid="{00000000-0005-0000-0000-0000A15F0000}"/>
    <cellStyle name="Standard 4 2 3 5 3 5 3" xfId="42860" xr:uid="{00000000-0005-0000-0000-0000A25F0000}"/>
    <cellStyle name="Standard 4 2 3 5 3 5 4" xfId="31564" xr:uid="{00000000-0005-0000-0000-0000A35F0000}"/>
    <cellStyle name="Standard 4 2 3 5 3 6" xfId="14620" xr:uid="{00000000-0005-0000-0000-0000A45F0000}"/>
    <cellStyle name="Standard 4 2 3 5 3 6 2" xfId="48508" xr:uid="{00000000-0005-0000-0000-0000A55F0000}"/>
    <cellStyle name="Standard 4 2 3 5 3 7" xfId="37212" xr:uid="{00000000-0005-0000-0000-0000A65F0000}"/>
    <cellStyle name="Standard 4 2 3 5 3 8" xfId="25916" xr:uid="{00000000-0005-0000-0000-0000A75F0000}"/>
    <cellStyle name="Standard 4 2 3 5 4" xfId="3877" xr:uid="{00000000-0005-0000-0000-0000A85F0000}"/>
    <cellStyle name="Standard 4 2 3 5 4 2" xfId="6988" xr:uid="{00000000-0005-0000-0000-0000A95F0000}"/>
    <cellStyle name="Standard 4 2 3 5 4 2 2" xfId="12637" xr:uid="{00000000-0005-0000-0000-0000AA5F0000}"/>
    <cellStyle name="Standard 4 2 3 5 4 2 2 2" xfId="23933" xr:uid="{00000000-0005-0000-0000-0000AB5F0000}"/>
    <cellStyle name="Standard 4 2 3 5 4 2 2 2 2" xfId="57821" xr:uid="{00000000-0005-0000-0000-0000AC5F0000}"/>
    <cellStyle name="Standard 4 2 3 5 4 2 2 3" xfId="46525" xr:uid="{00000000-0005-0000-0000-0000AD5F0000}"/>
    <cellStyle name="Standard 4 2 3 5 4 2 2 4" xfId="35229" xr:uid="{00000000-0005-0000-0000-0000AE5F0000}"/>
    <cellStyle name="Standard 4 2 3 5 4 2 3" xfId="18285" xr:uid="{00000000-0005-0000-0000-0000AF5F0000}"/>
    <cellStyle name="Standard 4 2 3 5 4 2 3 2" xfId="52173" xr:uid="{00000000-0005-0000-0000-0000B05F0000}"/>
    <cellStyle name="Standard 4 2 3 5 4 2 4" xfId="40877" xr:uid="{00000000-0005-0000-0000-0000B15F0000}"/>
    <cellStyle name="Standard 4 2 3 5 4 2 5" xfId="29581" xr:uid="{00000000-0005-0000-0000-0000B25F0000}"/>
    <cellStyle name="Standard 4 2 3 5 4 3" xfId="9813" xr:uid="{00000000-0005-0000-0000-0000B35F0000}"/>
    <cellStyle name="Standard 4 2 3 5 4 3 2" xfId="21109" xr:uid="{00000000-0005-0000-0000-0000B45F0000}"/>
    <cellStyle name="Standard 4 2 3 5 4 3 2 2" xfId="54997" xr:uid="{00000000-0005-0000-0000-0000B55F0000}"/>
    <cellStyle name="Standard 4 2 3 5 4 3 3" xfId="43701" xr:uid="{00000000-0005-0000-0000-0000B65F0000}"/>
    <cellStyle name="Standard 4 2 3 5 4 3 4" xfId="32405" xr:uid="{00000000-0005-0000-0000-0000B75F0000}"/>
    <cellStyle name="Standard 4 2 3 5 4 4" xfId="15461" xr:uid="{00000000-0005-0000-0000-0000B85F0000}"/>
    <cellStyle name="Standard 4 2 3 5 4 4 2" xfId="49349" xr:uid="{00000000-0005-0000-0000-0000B95F0000}"/>
    <cellStyle name="Standard 4 2 3 5 4 5" xfId="38053" xr:uid="{00000000-0005-0000-0000-0000BA5F0000}"/>
    <cellStyle name="Standard 4 2 3 5 4 6" xfId="26757" xr:uid="{00000000-0005-0000-0000-0000BB5F0000}"/>
    <cellStyle name="Standard 4 2 3 5 5" xfId="4935" xr:uid="{00000000-0005-0000-0000-0000BC5F0000}"/>
    <cellStyle name="Standard 4 2 3 5 5 2" xfId="7761" xr:uid="{00000000-0005-0000-0000-0000BD5F0000}"/>
    <cellStyle name="Standard 4 2 3 5 5 2 2" xfId="13410" xr:uid="{00000000-0005-0000-0000-0000BE5F0000}"/>
    <cellStyle name="Standard 4 2 3 5 5 2 2 2" xfId="24706" xr:uid="{00000000-0005-0000-0000-0000BF5F0000}"/>
    <cellStyle name="Standard 4 2 3 5 5 2 2 2 2" xfId="58594" xr:uid="{00000000-0005-0000-0000-0000C05F0000}"/>
    <cellStyle name="Standard 4 2 3 5 5 2 2 3" xfId="47298" xr:uid="{00000000-0005-0000-0000-0000C15F0000}"/>
    <cellStyle name="Standard 4 2 3 5 5 2 2 4" xfId="36002" xr:uid="{00000000-0005-0000-0000-0000C25F0000}"/>
    <cellStyle name="Standard 4 2 3 5 5 2 3" xfId="19058" xr:uid="{00000000-0005-0000-0000-0000C35F0000}"/>
    <cellStyle name="Standard 4 2 3 5 5 2 3 2" xfId="52946" xr:uid="{00000000-0005-0000-0000-0000C45F0000}"/>
    <cellStyle name="Standard 4 2 3 5 5 2 4" xfId="41650" xr:uid="{00000000-0005-0000-0000-0000C55F0000}"/>
    <cellStyle name="Standard 4 2 3 5 5 2 5" xfId="30354" xr:uid="{00000000-0005-0000-0000-0000C65F0000}"/>
    <cellStyle name="Standard 4 2 3 5 5 3" xfId="10586" xr:uid="{00000000-0005-0000-0000-0000C75F0000}"/>
    <cellStyle name="Standard 4 2 3 5 5 3 2" xfId="21882" xr:uid="{00000000-0005-0000-0000-0000C85F0000}"/>
    <cellStyle name="Standard 4 2 3 5 5 3 2 2" xfId="55770" xr:uid="{00000000-0005-0000-0000-0000C95F0000}"/>
    <cellStyle name="Standard 4 2 3 5 5 3 3" xfId="44474" xr:uid="{00000000-0005-0000-0000-0000CA5F0000}"/>
    <cellStyle name="Standard 4 2 3 5 5 3 4" xfId="33178" xr:uid="{00000000-0005-0000-0000-0000CB5F0000}"/>
    <cellStyle name="Standard 4 2 3 5 5 4" xfId="16234" xr:uid="{00000000-0005-0000-0000-0000CC5F0000}"/>
    <cellStyle name="Standard 4 2 3 5 5 4 2" xfId="50122" xr:uid="{00000000-0005-0000-0000-0000CD5F0000}"/>
    <cellStyle name="Standard 4 2 3 5 5 5" xfId="38826" xr:uid="{00000000-0005-0000-0000-0000CE5F0000}"/>
    <cellStyle name="Standard 4 2 3 5 5 6" xfId="27530" xr:uid="{00000000-0005-0000-0000-0000CF5F0000}"/>
    <cellStyle name="Standard 4 2 3 5 6" xfId="3584" xr:uid="{00000000-0005-0000-0000-0000D05F0000}"/>
    <cellStyle name="Standard 4 2 3 5 6 2" xfId="6697" xr:uid="{00000000-0005-0000-0000-0000D15F0000}"/>
    <cellStyle name="Standard 4 2 3 5 6 2 2" xfId="12346" xr:uid="{00000000-0005-0000-0000-0000D25F0000}"/>
    <cellStyle name="Standard 4 2 3 5 6 2 2 2" xfId="23642" xr:uid="{00000000-0005-0000-0000-0000D35F0000}"/>
    <cellStyle name="Standard 4 2 3 5 6 2 2 2 2" xfId="57530" xr:uid="{00000000-0005-0000-0000-0000D45F0000}"/>
    <cellStyle name="Standard 4 2 3 5 6 2 2 3" xfId="46234" xr:uid="{00000000-0005-0000-0000-0000D55F0000}"/>
    <cellStyle name="Standard 4 2 3 5 6 2 2 4" xfId="34938" xr:uid="{00000000-0005-0000-0000-0000D65F0000}"/>
    <cellStyle name="Standard 4 2 3 5 6 2 3" xfId="17994" xr:uid="{00000000-0005-0000-0000-0000D75F0000}"/>
    <cellStyle name="Standard 4 2 3 5 6 2 3 2" xfId="51882" xr:uid="{00000000-0005-0000-0000-0000D85F0000}"/>
    <cellStyle name="Standard 4 2 3 5 6 2 4" xfId="40586" xr:uid="{00000000-0005-0000-0000-0000D95F0000}"/>
    <cellStyle name="Standard 4 2 3 5 6 2 5" xfId="29290" xr:uid="{00000000-0005-0000-0000-0000DA5F0000}"/>
    <cellStyle name="Standard 4 2 3 5 6 3" xfId="9522" xr:uid="{00000000-0005-0000-0000-0000DB5F0000}"/>
    <cellStyle name="Standard 4 2 3 5 6 3 2" xfId="20818" xr:uid="{00000000-0005-0000-0000-0000DC5F0000}"/>
    <cellStyle name="Standard 4 2 3 5 6 3 2 2" xfId="54706" xr:uid="{00000000-0005-0000-0000-0000DD5F0000}"/>
    <cellStyle name="Standard 4 2 3 5 6 3 3" xfId="43410" xr:uid="{00000000-0005-0000-0000-0000DE5F0000}"/>
    <cellStyle name="Standard 4 2 3 5 6 3 4" xfId="32114" xr:uid="{00000000-0005-0000-0000-0000DF5F0000}"/>
    <cellStyle name="Standard 4 2 3 5 6 4" xfId="15170" xr:uid="{00000000-0005-0000-0000-0000E05F0000}"/>
    <cellStyle name="Standard 4 2 3 5 6 4 2" xfId="49058" xr:uid="{00000000-0005-0000-0000-0000E15F0000}"/>
    <cellStyle name="Standard 4 2 3 5 6 5" xfId="37762" xr:uid="{00000000-0005-0000-0000-0000E25F0000}"/>
    <cellStyle name="Standard 4 2 3 5 6 6" xfId="26466" xr:uid="{00000000-0005-0000-0000-0000E35F0000}"/>
    <cellStyle name="Standard 4 2 3 5 7" xfId="5646" xr:uid="{00000000-0005-0000-0000-0000E45F0000}"/>
    <cellStyle name="Standard 4 2 3 5 7 2" xfId="11296" xr:uid="{00000000-0005-0000-0000-0000E55F0000}"/>
    <cellStyle name="Standard 4 2 3 5 7 2 2" xfId="22592" xr:uid="{00000000-0005-0000-0000-0000E65F0000}"/>
    <cellStyle name="Standard 4 2 3 5 7 2 2 2" xfId="56480" xr:uid="{00000000-0005-0000-0000-0000E75F0000}"/>
    <cellStyle name="Standard 4 2 3 5 7 2 3" xfId="45184" xr:uid="{00000000-0005-0000-0000-0000E85F0000}"/>
    <cellStyle name="Standard 4 2 3 5 7 2 4" xfId="33888" xr:uid="{00000000-0005-0000-0000-0000E95F0000}"/>
    <cellStyle name="Standard 4 2 3 5 7 3" xfId="16944" xr:uid="{00000000-0005-0000-0000-0000EA5F0000}"/>
    <cellStyle name="Standard 4 2 3 5 7 3 2" xfId="50832" xr:uid="{00000000-0005-0000-0000-0000EB5F0000}"/>
    <cellStyle name="Standard 4 2 3 5 7 4" xfId="39536" xr:uid="{00000000-0005-0000-0000-0000EC5F0000}"/>
    <cellStyle name="Standard 4 2 3 5 7 5" xfId="28240" xr:uid="{00000000-0005-0000-0000-0000ED5F0000}"/>
    <cellStyle name="Standard 4 2 3 5 8" xfId="8472" xr:uid="{00000000-0005-0000-0000-0000EE5F0000}"/>
    <cellStyle name="Standard 4 2 3 5 8 2" xfId="19768" xr:uid="{00000000-0005-0000-0000-0000EF5F0000}"/>
    <cellStyle name="Standard 4 2 3 5 8 2 2" xfId="53656" xr:uid="{00000000-0005-0000-0000-0000F05F0000}"/>
    <cellStyle name="Standard 4 2 3 5 8 3" xfId="42360" xr:uid="{00000000-0005-0000-0000-0000F15F0000}"/>
    <cellStyle name="Standard 4 2 3 5 8 4" xfId="31064" xr:uid="{00000000-0005-0000-0000-0000F25F0000}"/>
    <cellStyle name="Standard 4 2 3 5 9" xfId="14120" xr:uid="{00000000-0005-0000-0000-0000F35F0000}"/>
    <cellStyle name="Standard 4 2 3 5 9 2" xfId="48008" xr:uid="{00000000-0005-0000-0000-0000F45F0000}"/>
    <cellStyle name="Standard 4 2 3 6" xfId="2631" xr:uid="{00000000-0005-0000-0000-0000F55F0000}"/>
    <cellStyle name="Standard 4 2 3 6 10" xfId="25531" xr:uid="{00000000-0005-0000-0000-0000F65F0000}"/>
    <cellStyle name="Standard 4 2 3 6 2" xfId="3133" xr:uid="{00000000-0005-0000-0000-0000F75F0000}"/>
    <cellStyle name="Standard 4 2 3 6 2 2" xfId="5197" xr:uid="{00000000-0005-0000-0000-0000F85F0000}"/>
    <cellStyle name="Standard 4 2 3 6 2 2 2" xfId="8023" xr:uid="{00000000-0005-0000-0000-0000F95F0000}"/>
    <cellStyle name="Standard 4 2 3 6 2 2 2 2" xfId="13672" xr:uid="{00000000-0005-0000-0000-0000FA5F0000}"/>
    <cellStyle name="Standard 4 2 3 6 2 2 2 2 2" xfId="24968" xr:uid="{00000000-0005-0000-0000-0000FB5F0000}"/>
    <cellStyle name="Standard 4 2 3 6 2 2 2 2 2 2" xfId="58856" xr:uid="{00000000-0005-0000-0000-0000FC5F0000}"/>
    <cellStyle name="Standard 4 2 3 6 2 2 2 2 3" xfId="47560" xr:uid="{00000000-0005-0000-0000-0000FD5F0000}"/>
    <cellStyle name="Standard 4 2 3 6 2 2 2 2 4" xfId="36264" xr:uid="{00000000-0005-0000-0000-0000FE5F0000}"/>
    <cellStyle name="Standard 4 2 3 6 2 2 2 3" xfId="19320" xr:uid="{00000000-0005-0000-0000-0000FF5F0000}"/>
    <cellStyle name="Standard 4 2 3 6 2 2 2 3 2" xfId="53208" xr:uid="{00000000-0005-0000-0000-000000600000}"/>
    <cellStyle name="Standard 4 2 3 6 2 2 2 4" xfId="41912" xr:uid="{00000000-0005-0000-0000-000001600000}"/>
    <cellStyle name="Standard 4 2 3 6 2 2 2 5" xfId="30616" xr:uid="{00000000-0005-0000-0000-000002600000}"/>
    <cellStyle name="Standard 4 2 3 6 2 2 3" xfId="10848" xr:uid="{00000000-0005-0000-0000-000003600000}"/>
    <cellStyle name="Standard 4 2 3 6 2 2 3 2" xfId="22144" xr:uid="{00000000-0005-0000-0000-000004600000}"/>
    <cellStyle name="Standard 4 2 3 6 2 2 3 2 2" xfId="56032" xr:uid="{00000000-0005-0000-0000-000005600000}"/>
    <cellStyle name="Standard 4 2 3 6 2 2 3 3" xfId="44736" xr:uid="{00000000-0005-0000-0000-000006600000}"/>
    <cellStyle name="Standard 4 2 3 6 2 2 3 4" xfId="33440" xr:uid="{00000000-0005-0000-0000-000007600000}"/>
    <cellStyle name="Standard 4 2 3 6 2 2 4" xfId="16496" xr:uid="{00000000-0005-0000-0000-000008600000}"/>
    <cellStyle name="Standard 4 2 3 6 2 2 4 2" xfId="50384" xr:uid="{00000000-0005-0000-0000-000009600000}"/>
    <cellStyle name="Standard 4 2 3 6 2 2 5" xfId="39088" xr:uid="{00000000-0005-0000-0000-00000A600000}"/>
    <cellStyle name="Standard 4 2 3 6 2 2 6" xfId="27792" xr:uid="{00000000-0005-0000-0000-00000B600000}"/>
    <cellStyle name="Standard 4 2 3 6 2 3" xfId="4418" xr:uid="{00000000-0005-0000-0000-00000C600000}"/>
    <cellStyle name="Standard 4 2 3 6 2 3 2" xfId="7289" xr:uid="{00000000-0005-0000-0000-00000D600000}"/>
    <cellStyle name="Standard 4 2 3 6 2 3 2 2" xfId="12938" xr:uid="{00000000-0005-0000-0000-00000E600000}"/>
    <cellStyle name="Standard 4 2 3 6 2 3 2 2 2" xfId="24234" xr:uid="{00000000-0005-0000-0000-00000F600000}"/>
    <cellStyle name="Standard 4 2 3 6 2 3 2 2 2 2" xfId="58122" xr:uid="{00000000-0005-0000-0000-000010600000}"/>
    <cellStyle name="Standard 4 2 3 6 2 3 2 2 3" xfId="46826" xr:uid="{00000000-0005-0000-0000-000011600000}"/>
    <cellStyle name="Standard 4 2 3 6 2 3 2 2 4" xfId="35530" xr:uid="{00000000-0005-0000-0000-000012600000}"/>
    <cellStyle name="Standard 4 2 3 6 2 3 2 3" xfId="18586" xr:uid="{00000000-0005-0000-0000-000013600000}"/>
    <cellStyle name="Standard 4 2 3 6 2 3 2 3 2" xfId="52474" xr:uid="{00000000-0005-0000-0000-000014600000}"/>
    <cellStyle name="Standard 4 2 3 6 2 3 2 4" xfId="41178" xr:uid="{00000000-0005-0000-0000-000015600000}"/>
    <cellStyle name="Standard 4 2 3 6 2 3 2 5" xfId="29882" xr:uid="{00000000-0005-0000-0000-000016600000}"/>
    <cellStyle name="Standard 4 2 3 6 2 3 3" xfId="10114" xr:uid="{00000000-0005-0000-0000-000017600000}"/>
    <cellStyle name="Standard 4 2 3 6 2 3 3 2" xfId="21410" xr:uid="{00000000-0005-0000-0000-000018600000}"/>
    <cellStyle name="Standard 4 2 3 6 2 3 3 2 2" xfId="55298" xr:uid="{00000000-0005-0000-0000-000019600000}"/>
    <cellStyle name="Standard 4 2 3 6 2 3 3 3" xfId="44002" xr:uid="{00000000-0005-0000-0000-00001A600000}"/>
    <cellStyle name="Standard 4 2 3 6 2 3 3 4" xfId="32706" xr:uid="{00000000-0005-0000-0000-00001B600000}"/>
    <cellStyle name="Standard 4 2 3 6 2 3 4" xfId="15762" xr:uid="{00000000-0005-0000-0000-00001C600000}"/>
    <cellStyle name="Standard 4 2 3 6 2 3 4 2" xfId="49650" xr:uid="{00000000-0005-0000-0000-00001D600000}"/>
    <cellStyle name="Standard 4 2 3 6 2 3 5" xfId="38354" xr:uid="{00000000-0005-0000-0000-00001E600000}"/>
    <cellStyle name="Standard 4 2 3 6 2 3 6" xfId="27058" xr:uid="{00000000-0005-0000-0000-00001F600000}"/>
    <cellStyle name="Standard 4 2 3 6 2 4" xfId="6261" xr:uid="{00000000-0005-0000-0000-000020600000}"/>
    <cellStyle name="Standard 4 2 3 6 2 4 2" xfId="11911" xr:uid="{00000000-0005-0000-0000-000021600000}"/>
    <cellStyle name="Standard 4 2 3 6 2 4 2 2" xfId="23207" xr:uid="{00000000-0005-0000-0000-000022600000}"/>
    <cellStyle name="Standard 4 2 3 6 2 4 2 2 2" xfId="57095" xr:uid="{00000000-0005-0000-0000-000023600000}"/>
    <cellStyle name="Standard 4 2 3 6 2 4 2 3" xfId="45799" xr:uid="{00000000-0005-0000-0000-000024600000}"/>
    <cellStyle name="Standard 4 2 3 6 2 4 2 4" xfId="34503" xr:uid="{00000000-0005-0000-0000-000025600000}"/>
    <cellStyle name="Standard 4 2 3 6 2 4 3" xfId="17559" xr:uid="{00000000-0005-0000-0000-000026600000}"/>
    <cellStyle name="Standard 4 2 3 6 2 4 3 2" xfId="51447" xr:uid="{00000000-0005-0000-0000-000027600000}"/>
    <cellStyle name="Standard 4 2 3 6 2 4 4" xfId="40151" xr:uid="{00000000-0005-0000-0000-000028600000}"/>
    <cellStyle name="Standard 4 2 3 6 2 4 5" xfId="28855" xr:uid="{00000000-0005-0000-0000-000029600000}"/>
    <cellStyle name="Standard 4 2 3 6 2 5" xfId="9087" xr:uid="{00000000-0005-0000-0000-00002A600000}"/>
    <cellStyle name="Standard 4 2 3 6 2 5 2" xfId="20383" xr:uid="{00000000-0005-0000-0000-00002B600000}"/>
    <cellStyle name="Standard 4 2 3 6 2 5 2 2" xfId="54271" xr:uid="{00000000-0005-0000-0000-00002C600000}"/>
    <cellStyle name="Standard 4 2 3 6 2 5 3" xfId="42975" xr:uid="{00000000-0005-0000-0000-00002D600000}"/>
    <cellStyle name="Standard 4 2 3 6 2 5 4" xfId="31679" xr:uid="{00000000-0005-0000-0000-00002E600000}"/>
    <cellStyle name="Standard 4 2 3 6 2 6" xfId="14735" xr:uid="{00000000-0005-0000-0000-00002F600000}"/>
    <cellStyle name="Standard 4 2 3 6 2 6 2" xfId="48623" xr:uid="{00000000-0005-0000-0000-000030600000}"/>
    <cellStyle name="Standard 4 2 3 6 2 7" xfId="37327" xr:uid="{00000000-0005-0000-0000-000031600000}"/>
    <cellStyle name="Standard 4 2 3 6 2 8" xfId="26031" xr:uid="{00000000-0005-0000-0000-000032600000}"/>
    <cellStyle name="Standard 4 2 3 6 3" xfId="3767" xr:uid="{00000000-0005-0000-0000-000033600000}"/>
    <cellStyle name="Standard 4 2 3 6 3 2" xfId="6878" xr:uid="{00000000-0005-0000-0000-000034600000}"/>
    <cellStyle name="Standard 4 2 3 6 3 2 2" xfId="12527" xr:uid="{00000000-0005-0000-0000-000035600000}"/>
    <cellStyle name="Standard 4 2 3 6 3 2 2 2" xfId="23823" xr:uid="{00000000-0005-0000-0000-000036600000}"/>
    <cellStyle name="Standard 4 2 3 6 3 2 2 2 2" xfId="57711" xr:uid="{00000000-0005-0000-0000-000037600000}"/>
    <cellStyle name="Standard 4 2 3 6 3 2 2 3" xfId="46415" xr:uid="{00000000-0005-0000-0000-000038600000}"/>
    <cellStyle name="Standard 4 2 3 6 3 2 2 4" xfId="35119" xr:uid="{00000000-0005-0000-0000-000039600000}"/>
    <cellStyle name="Standard 4 2 3 6 3 2 3" xfId="18175" xr:uid="{00000000-0005-0000-0000-00003A600000}"/>
    <cellStyle name="Standard 4 2 3 6 3 2 3 2" xfId="52063" xr:uid="{00000000-0005-0000-0000-00003B600000}"/>
    <cellStyle name="Standard 4 2 3 6 3 2 4" xfId="40767" xr:uid="{00000000-0005-0000-0000-00003C600000}"/>
    <cellStyle name="Standard 4 2 3 6 3 2 5" xfId="29471" xr:uid="{00000000-0005-0000-0000-00003D600000}"/>
    <cellStyle name="Standard 4 2 3 6 3 3" xfId="9703" xr:uid="{00000000-0005-0000-0000-00003E600000}"/>
    <cellStyle name="Standard 4 2 3 6 3 3 2" xfId="20999" xr:uid="{00000000-0005-0000-0000-00003F600000}"/>
    <cellStyle name="Standard 4 2 3 6 3 3 2 2" xfId="54887" xr:uid="{00000000-0005-0000-0000-000040600000}"/>
    <cellStyle name="Standard 4 2 3 6 3 3 3" xfId="43591" xr:uid="{00000000-0005-0000-0000-000041600000}"/>
    <cellStyle name="Standard 4 2 3 6 3 3 4" xfId="32295" xr:uid="{00000000-0005-0000-0000-000042600000}"/>
    <cellStyle name="Standard 4 2 3 6 3 4" xfId="15351" xr:uid="{00000000-0005-0000-0000-000043600000}"/>
    <cellStyle name="Standard 4 2 3 6 3 4 2" xfId="49239" xr:uid="{00000000-0005-0000-0000-000044600000}"/>
    <cellStyle name="Standard 4 2 3 6 3 5" xfId="37943" xr:uid="{00000000-0005-0000-0000-000045600000}"/>
    <cellStyle name="Standard 4 2 3 6 3 6" xfId="26647" xr:uid="{00000000-0005-0000-0000-000046600000}"/>
    <cellStyle name="Standard 4 2 3 6 4" xfId="4825" xr:uid="{00000000-0005-0000-0000-000047600000}"/>
    <cellStyle name="Standard 4 2 3 6 4 2" xfId="7651" xr:uid="{00000000-0005-0000-0000-000048600000}"/>
    <cellStyle name="Standard 4 2 3 6 4 2 2" xfId="13300" xr:uid="{00000000-0005-0000-0000-000049600000}"/>
    <cellStyle name="Standard 4 2 3 6 4 2 2 2" xfId="24596" xr:uid="{00000000-0005-0000-0000-00004A600000}"/>
    <cellStyle name="Standard 4 2 3 6 4 2 2 2 2" xfId="58484" xr:uid="{00000000-0005-0000-0000-00004B600000}"/>
    <cellStyle name="Standard 4 2 3 6 4 2 2 3" xfId="47188" xr:uid="{00000000-0005-0000-0000-00004C600000}"/>
    <cellStyle name="Standard 4 2 3 6 4 2 2 4" xfId="35892" xr:uid="{00000000-0005-0000-0000-00004D600000}"/>
    <cellStyle name="Standard 4 2 3 6 4 2 3" xfId="18948" xr:uid="{00000000-0005-0000-0000-00004E600000}"/>
    <cellStyle name="Standard 4 2 3 6 4 2 3 2" xfId="52836" xr:uid="{00000000-0005-0000-0000-00004F600000}"/>
    <cellStyle name="Standard 4 2 3 6 4 2 4" xfId="41540" xr:uid="{00000000-0005-0000-0000-000050600000}"/>
    <cellStyle name="Standard 4 2 3 6 4 2 5" xfId="30244" xr:uid="{00000000-0005-0000-0000-000051600000}"/>
    <cellStyle name="Standard 4 2 3 6 4 3" xfId="10476" xr:uid="{00000000-0005-0000-0000-000052600000}"/>
    <cellStyle name="Standard 4 2 3 6 4 3 2" xfId="21772" xr:uid="{00000000-0005-0000-0000-000053600000}"/>
    <cellStyle name="Standard 4 2 3 6 4 3 2 2" xfId="55660" xr:uid="{00000000-0005-0000-0000-000054600000}"/>
    <cellStyle name="Standard 4 2 3 6 4 3 3" xfId="44364" xr:uid="{00000000-0005-0000-0000-000055600000}"/>
    <cellStyle name="Standard 4 2 3 6 4 3 4" xfId="33068" xr:uid="{00000000-0005-0000-0000-000056600000}"/>
    <cellStyle name="Standard 4 2 3 6 4 4" xfId="16124" xr:uid="{00000000-0005-0000-0000-000057600000}"/>
    <cellStyle name="Standard 4 2 3 6 4 4 2" xfId="50012" xr:uid="{00000000-0005-0000-0000-000058600000}"/>
    <cellStyle name="Standard 4 2 3 6 4 5" xfId="38716" xr:uid="{00000000-0005-0000-0000-000059600000}"/>
    <cellStyle name="Standard 4 2 3 6 4 6" xfId="27420" xr:uid="{00000000-0005-0000-0000-00005A600000}"/>
    <cellStyle name="Standard 4 2 3 6 5" xfId="3470" xr:uid="{00000000-0005-0000-0000-00005B600000}"/>
    <cellStyle name="Standard 4 2 3 6 5 2" xfId="6585" xr:uid="{00000000-0005-0000-0000-00005C600000}"/>
    <cellStyle name="Standard 4 2 3 6 5 2 2" xfId="12234" xr:uid="{00000000-0005-0000-0000-00005D600000}"/>
    <cellStyle name="Standard 4 2 3 6 5 2 2 2" xfId="23530" xr:uid="{00000000-0005-0000-0000-00005E600000}"/>
    <cellStyle name="Standard 4 2 3 6 5 2 2 2 2" xfId="57418" xr:uid="{00000000-0005-0000-0000-00005F600000}"/>
    <cellStyle name="Standard 4 2 3 6 5 2 2 3" xfId="46122" xr:uid="{00000000-0005-0000-0000-000060600000}"/>
    <cellStyle name="Standard 4 2 3 6 5 2 2 4" xfId="34826" xr:uid="{00000000-0005-0000-0000-000061600000}"/>
    <cellStyle name="Standard 4 2 3 6 5 2 3" xfId="17882" xr:uid="{00000000-0005-0000-0000-000062600000}"/>
    <cellStyle name="Standard 4 2 3 6 5 2 3 2" xfId="51770" xr:uid="{00000000-0005-0000-0000-000063600000}"/>
    <cellStyle name="Standard 4 2 3 6 5 2 4" xfId="40474" xr:uid="{00000000-0005-0000-0000-000064600000}"/>
    <cellStyle name="Standard 4 2 3 6 5 2 5" xfId="29178" xr:uid="{00000000-0005-0000-0000-000065600000}"/>
    <cellStyle name="Standard 4 2 3 6 5 3" xfId="9410" xr:uid="{00000000-0005-0000-0000-000066600000}"/>
    <cellStyle name="Standard 4 2 3 6 5 3 2" xfId="20706" xr:uid="{00000000-0005-0000-0000-000067600000}"/>
    <cellStyle name="Standard 4 2 3 6 5 3 2 2" xfId="54594" xr:uid="{00000000-0005-0000-0000-000068600000}"/>
    <cellStyle name="Standard 4 2 3 6 5 3 3" xfId="43298" xr:uid="{00000000-0005-0000-0000-000069600000}"/>
    <cellStyle name="Standard 4 2 3 6 5 3 4" xfId="32002" xr:uid="{00000000-0005-0000-0000-00006A600000}"/>
    <cellStyle name="Standard 4 2 3 6 5 4" xfId="15058" xr:uid="{00000000-0005-0000-0000-00006B600000}"/>
    <cellStyle name="Standard 4 2 3 6 5 4 2" xfId="48946" xr:uid="{00000000-0005-0000-0000-00006C600000}"/>
    <cellStyle name="Standard 4 2 3 6 5 5" xfId="37650" xr:uid="{00000000-0005-0000-0000-00006D600000}"/>
    <cellStyle name="Standard 4 2 3 6 5 6" xfId="26354" xr:uid="{00000000-0005-0000-0000-00006E600000}"/>
    <cellStyle name="Standard 4 2 3 6 6" xfId="5761" xr:uid="{00000000-0005-0000-0000-00006F600000}"/>
    <cellStyle name="Standard 4 2 3 6 6 2" xfId="11411" xr:uid="{00000000-0005-0000-0000-000070600000}"/>
    <cellStyle name="Standard 4 2 3 6 6 2 2" xfId="22707" xr:uid="{00000000-0005-0000-0000-000071600000}"/>
    <cellStyle name="Standard 4 2 3 6 6 2 2 2" xfId="56595" xr:uid="{00000000-0005-0000-0000-000072600000}"/>
    <cellStyle name="Standard 4 2 3 6 6 2 3" xfId="45299" xr:uid="{00000000-0005-0000-0000-000073600000}"/>
    <cellStyle name="Standard 4 2 3 6 6 2 4" xfId="34003" xr:uid="{00000000-0005-0000-0000-000074600000}"/>
    <cellStyle name="Standard 4 2 3 6 6 3" xfId="17059" xr:uid="{00000000-0005-0000-0000-000075600000}"/>
    <cellStyle name="Standard 4 2 3 6 6 3 2" xfId="50947" xr:uid="{00000000-0005-0000-0000-000076600000}"/>
    <cellStyle name="Standard 4 2 3 6 6 4" xfId="39651" xr:uid="{00000000-0005-0000-0000-000077600000}"/>
    <cellStyle name="Standard 4 2 3 6 6 5" xfId="28355" xr:uid="{00000000-0005-0000-0000-000078600000}"/>
    <cellStyle name="Standard 4 2 3 6 7" xfId="8587" xr:uid="{00000000-0005-0000-0000-000079600000}"/>
    <cellStyle name="Standard 4 2 3 6 7 2" xfId="19883" xr:uid="{00000000-0005-0000-0000-00007A600000}"/>
    <cellStyle name="Standard 4 2 3 6 7 2 2" xfId="53771" xr:uid="{00000000-0005-0000-0000-00007B600000}"/>
    <cellStyle name="Standard 4 2 3 6 7 3" xfId="42475" xr:uid="{00000000-0005-0000-0000-00007C600000}"/>
    <cellStyle name="Standard 4 2 3 6 7 4" xfId="31179" xr:uid="{00000000-0005-0000-0000-00007D600000}"/>
    <cellStyle name="Standard 4 2 3 6 8" xfId="14235" xr:uid="{00000000-0005-0000-0000-00007E600000}"/>
    <cellStyle name="Standard 4 2 3 6 8 2" xfId="48123" xr:uid="{00000000-0005-0000-0000-00007F600000}"/>
    <cellStyle name="Standard 4 2 3 6 9" xfId="36827" xr:uid="{00000000-0005-0000-0000-000080600000}"/>
    <cellStyle name="Standard 4 2 3 7" xfId="2885" xr:uid="{00000000-0005-0000-0000-000081600000}"/>
    <cellStyle name="Standard 4 2 3 7 2" xfId="5178" xr:uid="{00000000-0005-0000-0000-000082600000}"/>
    <cellStyle name="Standard 4 2 3 7 2 2" xfId="8004" xr:uid="{00000000-0005-0000-0000-000083600000}"/>
    <cellStyle name="Standard 4 2 3 7 2 2 2" xfId="13653" xr:uid="{00000000-0005-0000-0000-000084600000}"/>
    <cellStyle name="Standard 4 2 3 7 2 2 2 2" xfId="24949" xr:uid="{00000000-0005-0000-0000-000085600000}"/>
    <cellStyle name="Standard 4 2 3 7 2 2 2 2 2" xfId="58837" xr:uid="{00000000-0005-0000-0000-000086600000}"/>
    <cellStyle name="Standard 4 2 3 7 2 2 2 3" xfId="47541" xr:uid="{00000000-0005-0000-0000-000087600000}"/>
    <cellStyle name="Standard 4 2 3 7 2 2 2 4" xfId="36245" xr:uid="{00000000-0005-0000-0000-000088600000}"/>
    <cellStyle name="Standard 4 2 3 7 2 2 3" xfId="19301" xr:uid="{00000000-0005-0000-0000-000089600000}"/>
    <cellStyle name="Standard 4 2 3 7 2 2 3 2" xfId="53189" xr:uid="{00000000-0005-0000-0000-00008A600000}"/>
    <cellStyle name="Standard 4 2 3 7 2 2 4" xfId="41893" xr:uid="{00000000-0005-0000-0000-00008B600000}"/>
    <cellStyle name="Standard 4 2 3 7 2 2 5" xfId="30597" xr:uid="{00000000-0005-0000-0000-00008C600000}"/>
    <cellStyle name="Standard 4 2 3 7 2 3" xfId="10829" xr:uid="{00000000-0005-0000-0000-00008D600000}"/>
    <cellStyle name="Standard 4 2 3 7 2 3 2" xfId="22125" xr:uid="{00000000-0005-0000-0000-00008E600000}"/>
    <cellStyle name="Standard 4 2 3 7 2 3 2 2" xfId="56013" xr:uid="{00000000-0005-0000-0000-00008F600000}"/>
    <cellStyle name="Standard 4 2 3 7 2 3 3" xfId="44717" xr:uid="{00000000-0005-0000-0000-000090600000}"/>
    <cellStyle name="Standard 4 2 3 7 2 3 4" xfId="33421" xr:uid="{00000000-0005-0000-0000-000091600000}"/>
    <cellStyle name="Standard 4 2 3 7 2 4" xfId="16477" xr:uid="{00000000-0005-0000-0000-000092600000}"/>
    <cellStyle name="Standard 4 2 3 7 2 4 2" xfId="50365" xr:uid="{00000000-0005-0000-0000-000093600000}"/>
    <cellStyle name="Standard 4 2 3 7 2 5" xfId="39069" xr:uid="{00000000-0005-0000-0000-000094600000}"/>
    <cellStyle name="Standard 4 2 3 7 2 6" xfId="27773" xr:uid="{00000000-0005-0000-0000-000095600000}"/>
    <cellStyle name="Standard 4 2 3 7 3" xfId="4399" xr:uid="{00000000-0005-0000-0000-000096600000}"/>
    <cellStyle name="Standard 4 2 3 7 3 2" xfId="7270" xr:uid="{00000000-0005-0000-0000-000097600000}"/>
    <cellStyle name="Standard 4 2 3 7 3 2 2" xfId="12919" xr:uid="{00000000-0005-0000-0000-000098600000}"/>
    <cellStyle name="Standard 4 2 3 7 3 2 2 2" xfId="24215" xr:uid="{00000000-0005-0000-0000-000099600000}"/>
    <cellStyle name="Standard 4 2 3 7 3 2 2 2 2" xfId="58103" xr:uid="{00000000-0005-0000-0000-00009A600000}"/>
    <cellStyle name="Standard 4 2 3 7 3 2 2 3" xfId="46807" xr:uid="{00000000-0005-0000-0000-00009B600000}"/>
    <cellStyle name="Standard 4 2 3 7 3 2 2 4" xfId="35511" xr:uid="{00000000-0005-0000-0000-00009C600000}"/>
    <cellStyle name="Standard 4 2 3 7 3 2 3" xfId="18567" xr:uid="{00000000-0005-0000-0000-00009D600000}"/>
    <cellStyle name="Standard 4 2 3 7 3 2 3 2" xfId="52455" xr:uid="{00000000-0005-0000-0000-00009E600000}"/>
    <cellStyle name="Standard 4 2 3 7 3 2 4" xfId="41159" xr:uid="{00000000-0005-0000-0000-00009F600000}"/>
    <cellStyle name="Standard 4 2 3 7 3 2 5" xfId="29863" xr:uid="{00000000-0005-0000-0000-0000A0600000}"/>
    <cellStyle name="Standard 4 2 3 7 3 3" xfId="10095" xr:uid="{00000000-0005-0000-0000-0000A1600000}"/>
    <cellStyle name="Standard 4 2 3 7 3 3 2" xfId="21391" xr:uid="{00000000-0005-0000-0000-0000A2600000}"/>
    <cellStyle name="Standard 4 2 3 7 3 3 2 2" xfId="55279" xr:uid="{00000000-0005-0000-0000-0000A3600000}"/>
    <cellStyle name="Standard 4 2 3 7 3 3 3" xfId="43983" xr:uid="{00000000-0005-0000-0000-0000A4600000}"/>
    <cellStyle name="Standard 4 2 3 7 3 3 4" xfId="32687" xr:uid="{00000000-0005-0000-0000-0000A5600000}"/>
    <cellStyle name="Standard 4 2 3 7 3 4" xfId="15743" xr:uid="{00000000-0005-0000-0000-0000A6600000}"/>
    <cellStyle name="Standard 4 2 3 7 3 4 2" xfId="49631" xr:uid="{00000000-0005-0000-0000-0000A7600000}"/>
    <cellStyle name="Standard 4 2 3 7 3 5" xfId="38335" xr:uid="{00000000-0005-0000-0000-0000A8600000}"/>
    <cellStyle name="Standard 4 2 3 7 3 6" xfId="27039" xr:uid="{00000000-0005-0000-0000-0000A9600000}"/>
    <cellStyle name="Standard 4 2 3 7 4" xfId="6013" xr:uid="{00000000-0005-0000-0000-0000AA600000}"/>
    <cellStyle name="Standard 4 2 3 7 4 2" xfId="11663" xr:uid="{00000000-0005-0000-0000-0000AB600000}"/>
    <cellStyle name="Standard 4 2 3 7 4 2 2" xfId="22959" xr:uid="{00000000-0005-0000-0000-0000AC600000}"/>
    <cellStyle name="Standard 4 2 3 7 4 2 2 2" xfId="56847" xr:uid="{00000000-0005-0000-0000-0000AD600000}"/>
    <cellStyle name="Standard 4 2 3 7 4 2 3" xfId="45551" xr:uid="{00000000-0005-0000-0000-0000AE600000}"/>
    <cellStyle name="Standard 4 2 3 7 4 2 4" xfId="34255" xr:uid="{00000000-0005-0000-0000-0000AF600000}"/>
    <cellStyle name="Standard 4 2 3 7 4 3" xfId="17311" xr:uid="{00000000-0005-0000-0000-0000B0600000}"/>
    <cellStyle name="Standard 4 2 3 7 4 3 2" xfId="51199" xr:uid="{00000000-0005-0000-0000-0000B1600000}"/>
    <cellStyle name="Standard 4 2 3 7 4 4" xfId="39903" xr:uid="{00000000-0005-0000-0000-0000B2600000}"/>
    <cellStyle name="Standard 4 2 3 7 4 5" xfId="28607" xr:uid="{00000000-0005-0000-0000-0000B3600000}"/>
    <cellStyle name="Standard 4 2 3 7 5" xfId="8839" xr:uid="{00000000-0005-0000-0000-0000B4600000}"/>
    <cellStyle name="Standard 4 2 3 7 5 2" xfId="20135" xr:uid="{00000000-0005-0000-0000-0000B5600000}"/>
    <cellStyle name="Standard 4 2 3 7 5 2 2" xfId="54023" xr:uid="{00000000-0005-0000-0000-0000B6600000}"/>
    <cellStyle name="Standard 4 2 3 7 5 3" xfId="42727" xr:uid="{00000000-0005-0000-0000-0000B7600000}"/>
    <cellStyle name="Standard 4 2 3 7 5 4" xfId="31431" xr:uid="{00000000-0005-0000-0000-0000B8600000}"/>
    <cellStyle name="Standard 4 2 3 7 6" xfId="14487" xr:uid="{00000000-0005-0000-0000-0000B9600000}"/>
    <cellStyle name="Standard 4 2 3 7 6 2" xfId="48375" xr:uid="{00000000-0005-0000-0000-0000BA600000}"/>
    <cellStyle name="Standard 4 2 3 7 7" xfId="37079" xr:uid="{00000000-0005-0000-0000-0000BB600000}"/>
    <cellStyle name="Standard 4 2 3 7 8" xfId="25783" xr:uid="{00000000-0005-0000-0000-0000BC600000}"/>
    <cellStyle name="Standard 4 2 3 8" xfId="3720" xr:uid="{00000000-0005-0000-0000-0000BD600000}"/>
    <cellStyle name="Standard 4 2 3 8 2" xfId="6831" xr:uid="{00000000-0005-0000-0000-0000BE600000}"/>
    <cellStyle name="Standard 4 2 3 8 2 2" xfId="12480" xr:uid="{00000000-0005-0000-0000-0000BF600000}"/>
    <cellStyle name="Standard 4 2 3 8 2 2 2" xfId="23776" xr:uid="{00000000-0005-0000-0000-0000C0600000}"/>
    <cellStyle name="Standard 4 2 3 8 2 2 2 2" xfId="57664" xr:uid="{00000000-0005-0000-0000-0000C1600000}"/>
    <cellStyle name="Standard 4 2 3 8 2 2 3" xfId="46368" xr:uid="{00000000-0005-0000-0000-0000C2600000}"/>
    <cellStyle name="Standard 4 2 3 8 2 2 4" xfId="35072" xr:uid="{00000000-0005-0000-0000-0000C3600000}"/>
    <cellStyle name="Standard 4 2 3 8 2 3" xfId="18128" xr:uid="{00000000-0005-0000-0000-0000C4600000}"/>
    <cellStyle name="Standard 4 2 3 8 2 3 2" xfId="52016" xr:uid="{00000000-0005-0000-0000-0000C5600000}"/>
    <cellStyle name="Standard 4 2 3 8 2 4" xfId="40720" xr:uid="{00000000-0005-0000-0000-0000C6600000}"/>
    <cellStyle name="Standard 4 2 3 8 2 5" xfId="29424" xr:uid="{00000000-0005-0000-0000-0000C7600000}"/>
    <cellStyle name="Standard 4 2 3 8 3" xfId="9656" xr:uid="{00000000-0005-0000-0000-0000C8600000}"/>
    <cellStyle name="Standard 4 2 3 8 3 2" xfId="20952" xr:uid="{00000000-0005-0000-0000-0000C9600000}"/>
    <cellStyle name="Standard 4 2 3 8 3 2 2" xfId="54840" xr:uid="{00000000-0005-0000-0000-0000CA600000}"/>
    <cellStyle name="Standard 4 2 3 8 3 3" xfId="43544" xr:uid="{00000000-0005-0000-0000-0000CB600000}"/>
    <cellStyle name="Standard 4 2 3 8 3 4" xfId="32248" xr:uid="{00000000-0005-0000-0000-0000CC600000}"/>
    <cellStyle name="Standard 4 2 3 8 4" xfId="15304" xr:uid="{00000000-0005-0000-0000-0000CD600000}"/>
    <cellStyle name="Standard 4 2 3 8 4 2" xfId="49192" xr:uid="{00000000-0005-0000-0000-0000CE600000}"/>
    <cellStyle name="Standard 4 2 3 8 5" xfId="37896" xr:uid="{00000000-0005-0000-0000-0000CF600000}"/>
    <cellStyle name="Standard 4 2 3 8 6" xfId="26600" xr:uid="{00000000-0005-0000-0000-0000D0600000}"/>
    <cellStyle name="Standard 4 2 3 9" xfId="4778" xr:uid="{00000000-0005-0000-0000-0000D1600000}"/>
    <cellStyle name="Standard 4 2 3 9 2" xfId="7604" xr:uid="{00000000-0005-0000-0000-0000D2600000}"/>
    <cellStyle name="Standard 4 2 3 9 2 2" xfId="13253" xr:uid="{00000000-0005-0000-0000-0000D3600000}"/>
    <cellStyle name="Standard 4 2 3 9 2 2 2" xfId="24549" xr:uid="{00000000-0005-0000-0000-0000D4600000}"/>
    <cellStyle name="Standard 4 2 3 9 2 2 2 2" xfId="58437" xr:uid="{00000000-0005-0000-0000-0000D5600000}"/>
    <cellStyle name="Standard 4 2 3 9 2 2 3" xfId="47141" xr:uid="{00000000-0005-0000-0000-0000D6600000}"/>
    <cellStyle name="Standard 4 2 3 9 2 2 4" xfId="35845" xr:uid="{00000000-0005-0000-0000-0000D7600000}"/>
    <cellStyle name="Standard 4 2 3 9 2 3" xfId="18901" xr:uid="{00000000-0005-0000-0000-0000D8600000}"/>
    <cellStyle name="Standard 4 2 3 9 2 3 2" xfId="52789" xr:uid="{00000000-0005-0000-0000-0000D9600000}"/>
    <cellStyle name="Standard 4 2 3 9 2 4" xfId="41493" xr:uid="{00000000-0005-0000-0000-0000DA600000}"/>
    <cellStyle name="Standard 4 2 3 9 2 5" xfId="30197" xr:uid="{00000000-0005-0000-0000-0000DB600000}"/>
    <cellStyle name="Standard 4 2 3 9 3" xfId="10429" xr:uid="{00000000-0005-0000-0000-0000DC600000}"/>
    <cellStyle name="Standard 4 2 3 9 3 2" xfId="21725" xr:uid="{00000000-0005-0000-0000-0000DD600000}"/>
    <cellStyle name="Standard 4 2 3 9 3 2 2" xfId="55613" xr:uid="{00000000-0005-0000-0000-0000DE600000}"/>
    <cellStyle name="Standard 4 2 3 9 3 3" xfId="44317" xr:uid="{00000000-0005-0000-0000-0000DF600000}"/>
    <cellStyle name="Standard 4 2 3 9 3 4" xfId="33021" xr:uid="{00000000-0005-0000-0000-0000E0600000}"/>
    <cellStyle name="Standard 4 2 3 9 4" xfId="16077" xr:uid="{00000000-0005-0000-0000-0000E1600000}"/>
    <cellStyle name="Standard 4 2 3 9 4 2" xfId="49965" xr:uid="{00000000-0005-0000-0000-0000E2600000}"/>
    <cellStyle name="Standard 4 2 3 9 5" xfId="38669" xr:uid="{00000000-0005-0000-0000-0000E3600000}"/>
    <cellStyle name="Standard 4 2 3 9 6" xfId="27373" xr:uid="{00000000-0005-0000-0000-0000E4600000}"/>
    <cellStyle name="Standard 4 2 4" xfId="311" xr:uid="{00000000-0005-0000-0000-0000E5600000}"/>
    <cellStyle name="Standard 4 2 4 10" xfId="8374" xr:uid="{00000000-0005-0000-0000-0000E6600000}"/>
    <cellStyle name="Standard 4 2 4 10 2" xfId="19670" xr:uid="{00000000-0005-0000-0000-0000E7600000}"/>
    <cellStyle name="Standard 4 2 4 10 2 2" xfId="53558" xr:uid="{00000000-0005-0000-0000-0000E8600000}"/>
    <cellStyle name="Standard 4 2 4 10 3" xfId="42262" xr:uid="{00000000-0005-0000-0000-0000E9600000}"/>
    <cellStyle name="Standard 4 2 4 10 4" xfId="30966" xr:uid="{00000000-0005-0000-0000-0000EA600000}"/>
    <cellStyle name="Standard 4 2 4 11" xfId="14022" xr:uid="{00000000-0005-0000-0000-0000EB600000}"/>
    <cellStyle name="Standard 4 2 4 11 2" xfId="47910" xr:uid="{00000000-0005-0000-0000-0000EC600000}"/>
    <cellStyle name="Standard 4 2 4 12" xfId="36614" xr:uid="{00000000-0005-0000-0000-0000ED600000}"/>
    <cellStyle name="Standard 4 2 4 13" xfId="25318" xr:uid="{00000000-0005-0000-0000-0000EE600000}"/>
    <cellStyle name="Standard 4 2 4 2" xfId="713" xr:uid="{00000000-0005-0000-0000-0000EF600000}"/>
    <cellStyle name="Standard 4 2 4 2 10" xfId="14066" xr:uid="{00000000-0005-0000-0000-0000F0600000}"/>
    <cellStyle name="Standard 4 2 4 2 10 2" xfId="47954" xr:uid="{00000000-0005-0000-0000-0000F1600000}"/>
    <cellStyle name="Standard 4 2 4 2 11" xfId="36658" xr:uid="{00000000-0005-0000-0000-0000F2600000}"/>
    <cellStyle name="Standard 4 2 4 2 12" xfId="25362" xr:uid="{00000000-0005-0000-0000-0000F3600000}"/>
    <cellStyle name="Standard 4 2 4 2 2" xfId="1949" xr:uid="{00000000-0005-0000-0000-0000F4600000}"/>
    <cellStyle name="Standard 4 2 4 2 2 10" xfId="36791" xr:uid="{00000000-0005-0000-0000-0000F5600000}"/>
    <cellStyle name="Standard 4 2 4 2 2 11" xfId="25495" xr:uid="{00000000-0005-0000-0000-0000F6600000}"/>
    <cellStyle name="Standard 4 2 4 2 2 2" xfId="2841" xr:uid="{00000000-0005-0000-0000-0000F7600000}"/>
    <cellStyle name="Standard 4 2 4 2 2 2 2" xfId="3343" xr:uid="{00000000-0005-0000-0000-0000F8600000}"/>
    <cellStyle name="Standard 4 2 4 2 2 2 2 2" xfId="5201" xr:uid="{00000000-0005-0000-0000-0000F9600000}"/>
    <cellStyle name="Standard 4 2 4 2 2 2 2 2 2" xfId="8027" xr:uid="{00000000-0005-0000-0000-0000FA600000}"/>
    <cellStyle name="Standard 4 2 4 2 2 2 2 2 2 2" xfId="13676" xr:uid="{00000000-0005-0000-0000-0000FB600000}"/>
    <cellStyle name="Standard 4 2 4 2 2 2 2 2 2 2 2" xfId="24972" xr:uid="{00000000-0005-0000-0000-0000FC600000}"/>
    <cellStyle name="Standard 4 2 4 2 2 2 2 2 2 2 2 2" xfId="58860" xr:uid="{00000000-0005-0000-0000-0000FD600000}"/>
    <cellStyle name="Standard 4 2 4 2 2 2 2 2 2 2 3" xfId="47564" xr:uid="{00000000-0005-0000-0000-0000FE600000}"/>
    <cellStyle name="Standard 4 2 4 2 2 2 2 2 2 2 4" xfId="36268" xr:uid="{00000000-0005-0000-0000-0000FF600000}"/>
    <cellStyle name="Standard 4 2 4 2 2 2 2 2 2 3" xfId="19324" xr:uid="{00000000-0005-0000-0000-000000610000}"/>
    <cellStyle name="Standard 4 2 4 2 2 2 2 2 2 3 2" xfId="53212" xr:uid="{00000000-0005-0000-0000-000001610000}"/>
    <cellStyle name="Standard 4 2 4 2 2 2 2 2 2 4" xfId="41916" xr:uid="{00000000-0005-0000-0000-000002610000}"/>
    <cellStyle name="Standard 4 2 4 2 2 2 2 2 2 5" xfId="30620" xr:uid="{00000000-0005-0000-0000-000003610000}"/>
    <cellStyle name="Standard 4 2 4 2 2 2 2 2 3" xfId="10852" xr:uid="{00000000-0005-0000-0000-000004610000}"/>
    <cellStyle name="Standard 4 2 4 2 2 2 2 2 3 2" xfId="22148" xr:uid="{00000000-0005-0000-0000-000005610000}"/>
    <cellStyle name="Standard 4 2 4 2 2 2 2 2 3 2 2" xfId="56036" xr:uid="{00000000-0005-0000-0000-000006610000}"/>
    <cellStyle name="Standard 4 2 4 2 2 2 2 2 3 3" xfId="44740" xr:uid="{00000000-0005-0000-0000-000007610000}"/>
    <cellStyle name="Standard 4 2 4 2 2 2 2 2 3 4" xfId="33444" xr:uid="{00000000-0005-0000-0000-000008610000}"/>
    <cellStyle name="Standard 4 2 4 2 2 2 2 2 4" xfId="16500" xr:uid="{00000000-0005-0000-0000-000009610000}"/>
    <cellStyle name="Standard 4 2 4 2 2 2 2 2 4 2" xfId="50388" xr:uid="{00000000-0005-0000-0000-00000A610000}"/>
    <cellStyle name="Standard 4 2 4 2 2 2 2 2 5" xfId="39092" xr:uid="{00000000-0005-0000-0000-00000B610000}"/>
    <cellStyle name="Standard 4 2 4 2 2 2 2 2 6" xfId="27796" xr:uid="{00000000-0005-0000-0000-00000C610000}"/>
    <cellStyle name="Standard 4 2 4 2 2 2 2 3" xfId="6471" xr:uid="{00000000-0005-0000-0000-00000D610000}"/>
    <cellStyle name="Standard 4 2 4 2 2 2 2 3 2" xfId="12121" xr:uid="{00000000-0005-0000-0000-00000E610000}"/>
    <cellStyle name="Standard 4 2 4 2 2 2 2 3 2 2" xfId="23417" xr:uid="{00000000-0005-0000-0000-00000F610000}"/>
    <cellStyle name="Standard 4 2 4 2 2 2 2 3 2 2 2" xfId="57305" xr:uid="{00000000-0005-0000-0000-000010610000}"/>
    <cellStyle name="Standard 4 2 4 2 2 2 2 3 2 3" xfId="46009" xr:uid="{00000000-0005-0000-0000-000011610000}"/>
    <cellStyle name="Standard 4 2 4 2 2 2 2 3 2 4" xfId="34713" xr:uid="{00000000-0005-0000-0000-000012610000}"/>
    <cellStyle name="Standard 4 2 4 2 2 2 2 3 3" xfId="17769" xr:uid="{00000000-0005-0000-0000-000013610000}"/>
    <cellStyle name="Standard 4 2 4 2 2 2 2 3 3 2" xfId="51657" xr:uid="{00000000-0005-0000-0000-000014610000}"/>
    <cellStyle name="Standard 4 2 4 2 2 2 2 3 4" xfId="40361" xr:uid="{00000000-0005-0000-0000-000015610000}"/>
    <cellStyle name="Standard 4 2 4 2 2 2 2 3 5" xfId="29065" xr:uid="{00000000-0005-0000-0000-000016610000}"/>
    <cellStyle name="Standard 4 2 4 2 2 2 2 4" xfId="9297" xr:uid="{00000000-0005-0000-0000-000017610000}"/>
    <cellStyle name="Standard 4 2 4 2 2 2 2 4 2" xfId="20593" xr:uid="{00000000-0005-0000-0000-000018610000}"/>
    <cellStyle name="Standard 4 2 4 2 2 2 2 4 2 2" xfId="54481" xr:uid="{00000000-0005-0000-0000-000019610000}"/>
    <cellStyle name="Standard 4 2 4 2 2 2 2 4 3" xfId="43185" xr:uid="{00000000-0005-0000-0000-00001A610000}"/>
    <cellStyle name="Standard 4 2 4 2 2 2 2 4 4" xfId="31889" xr:uid="{00000000-0005-0000-0000-00001B610000}"/>
    <cellStyle name="Standard 4 2 4 2 2 2 2 5" xfId="14945" xr:uid="{00000000-0005-0000-0000-00001C610000}"/>
    <cellStyle name="Standard 4 2 4 2 2 2 2 5 2" xfId="48833" xr:uid="{00000000-0005-0000-0000-00001D610000}"/>
    <cellStyle name="Standard 4 2 4 2 2 2 2 6" xfId="37537" xr:uid="{00000000-0005-0000-0000-00001E610000}"/>
    <cellStyle name="Standard 4 2 4 2 2 2 2 7" xfId="26241" xr:uid="{00000000-0005-0000-0000-00001F610000}"/>
    <cellStyle name="Standard 4 2 4 2 2 2 3" xfId="4422" xr:uid="{00000000-0005-0000-0000-000020610000}"/>
    <cellStyle name="Standard 4 2 4 2 2 2 3 2" xfId="7293" xr:uid="{00000000-0005-0000-0000-000021610000}"/>
    <cellStyle name="Standard 4 2 4 2 2 2 3 2 2" xfId="12942" xr:uid="{00000000-0005-0000-0000-000022610000}"/>
    <cellStyle name="Standard 4 2 4 2 2 2 3 2 2 2" xfId="24238" xr:uid="{00000000-0005-0000-0000-000023610000}"/>
    <cellStyle name="Standard 4 2 4 2 2 2 3 2 2 2 2" xfId="58126" xr:uid="{00000000-0005-0000-0000-000024610000}"/>
    <cellStyle name="Standard 4 2 4 2 2 2 3 2 2 3" xfId="46830" xr:uid="{00000000-0005-0000-0000-000025610000}"/>
    <cellStyle name="Standard 4 2 4 2 2 2 3 2 2 4" xfId="35534" xr:uid="{00000000-0005-0000-0000-000026610000}"/>
    <cellStyle name="Standard 4 2 4 2 2 2 3 2 3" xfId="18590" xr:uid="{00000000-0005-0000-0000-000027610000}"/>
    <cellStyle name="Standard 4 2 4 2 2 2 3 2 3 2" xfId="52478" xr:uid="{00000000-0005-0000-0000-000028610000}"/>
    <cellStyle name="Standard 4 2 4 2 2 2 3 2 4" xfId="41182" xr:uid="{00000000-0005-0000-0000-000029610000}"/>
    <cellStyle name="Standard 4 2 4 2 2 2 3 2 5" xfId="29886" xr:uid="{00000000-0005-0000-0000-00002A610000}"/>
    <cellStyle name="Standard 4 2 4 2 2 2 3 3" xfId="10118" xr:uid="{00000000-0005-0000-0000-00002B610000}"/>
    <cellStyle name="Standard 4 2 4 2 2 2 3 3 2" xfId="21414" xr:uid="{00000000-0005-0000-0000-00002C610000}"/>
    <cellStyle name="Standard 4 2 4 2 2 2 3 3 2 2" xfId="55302" xr:uid="{00000000-0005-0000-0000-00002D610000}"/>
    <cellStyle name="Standard 4 2 4 2 2 2 3 3 3" xfId="44006" xr:uid="{00000000-0005-0000-0000-00002E610000}"/>
    <cellStyle name="Standard 4 2 4 2 2 2 3 3 4" xfId="32710" xr:uid="{00000000-0005-0000-0000-00002F610000}"/>
    <cellStyle name="Standard 4 2 4 2 2 2 3 4" xfId="15766" xr:uid="{00000000-0005-0000-0000-000030610000}"/>
    <cellStyle name="Standard 4 2 4 2 2 2 3 4 2" xfId="49654" xr:uid="{00000000-0005-0000-0000-000031610000}"/>
    <cellStyle name="Standard 4 2 4 2 2 2 3 5" xfId="38358" xr:uid="{00000000-0005-0000-0000-000032610000}"/>
    <cellStyle name="Standard 4 2 4 2 2 2 3 6" xfId="27062" xr:uid="{00000000-0005-0000-0000-000033610000}"/>
    <cellStyle name="Standard 4 2 4 2 2 2 4" xfId="5971" xr:uid="{00000000-0005-0000-0000-000034610000}"/>
    <cellStyle name="Standard 4 2 4 2 2 2 4 2" xfId="11621" xr:uid="{00000000-0005-0000-0000-000035610000}"/>
    <cellStyle name="Standard 4 2 4 2 2 2 4 2 2" xfId="22917" xr:uid="{00000000-0005-0000-0000-000036610000}"/>
    <cellStyle name="Standard 4 2 4 2 2 2 4 2 2 2" xfId="56805" xr:uid="{00000000-0005-0000-0000-000037610000}"/>
    <cellStyle name="Standard 4 2 4 2 2 2 4 2 3" xfId="45509" xr:uid="{00000000-0005-0000-0000-000038610000}"/>
    <cellStyle name="Standard 4 2 4 2 2 2 4 2 4" xfId="34213" xr:uid="{00000000-0005-0000-0000-000039610000}"/>
    <cellStyle name="Standard 4 2 4 2 2 2 4 3" xfId="17269" xr:uid="{00000000-0005-0000-0000-00003A610000}"/>
    <cellStyle name="Standard 4 2 4 2 2 2 4 3 2" xfId="51157" xr:uid="{00000000-0005-0000-0000-00003B610000}"/>
    <cellStyle name="Standard 4 2 4 2 2 2 4 4" xfId="39861" xr:uid="{00000000-0005-0000-0000-00003C610000}"/>
    <cellStyle name="Standard 4 2 4 2 2 2 4 5" xfId="28565" xr:uid="{00000000-0005-0000-0000-00003D610000}"/>
    <cellStyle name="Standard 4 2 4 2 2 2 5" xfId="8797" xr:uid="{00000000-0005-0000-0000-00003E610000}"/>
    <cellStyle name="Standard 4 2 4 2 2 2 5 2" xfId="20093" xr:uid="{00000000-0005-0000-0000-00003F610000}"/>
    <cellStyle name="Standard 4 2 4 2 2 2 5 2 2" xfId="53981" xr:uid="{00000000-0005-0000-0000-000040610000}"/>
    <cellStyle name="Standard 4 2 4 2 2 2 5 3" xfId="42685" xr:uid="{00000000-0005-0000-0000-000041610000}"/>
    <cellStyle name="Standard 4 2 4 2 2 2 5 4" xfId="31389" xr:uid="{00000000-0005-0000-0000-000042610000}"/>
    <cellStyle name="Standard 4 2 4 2 2 2 6" xfId="14445" xr:uid="{00000000-0005-0000-0000-000043610000}"/>
    <cellStyle name="Standard 4 2 4 2 2 2 6 2" xfId="48333" xr:uid="{00000000-0005-0000-0000-000044610000}"/>
    <cellStyle name="Standard 4 2 4 2 2 2 7" xfId="37037" xr:uid="{00000000-0005-0000-0000-000045610000}"/>
    <cellStyle name="Standard 4 2 4 2 2 2 8" xfId="25741" xr:uid="{00000000-0005-0000-0000-000046610000}"/>
    <cellStyle name="Standard 4 2 4 2 2 3" xfId="3097" xr:uid="{00000000-0005-0000-0000-000047610000}"/>
    <cellStyle name="Standard 4 2 4 2 2 3 2" xfId="5200" xr:uid="{00000000-0005-0000-0000-000048610000}"/>
    <cellStyle name="Standard 4 2 4 2 2 3 2 2" xfId="8026" xr:uid="{00000000-0005-0000-0000-000049610000}"/>
    <cellStyle name="Standard 4 2 4 2 2 3 2 2 2" xfId="13675" xr:uid="{00000000-0005-0000-0000-00004A610000}"/>
    <cellStyle name="Standard 4 2 4 2 2 3 2 2 2 2" xfId="24971" xr:uid="{00000000-0005-0000-0000-00004B610000}"/>
    <cellStyle name="Standard 4 2 4 2 2 3 2 2 2 2 2" xfId="58859" xr:uid="{00000000-0005-0000-0000-00004C610000}"/>
    <cellStyle name="Standard 4 2 4 2 2 3 2 2 2 3" xfId="47563" xr:uid="{00000000-0005-0000-0000-00004D610000}"/>
    <cellStyle name="Standard 4 2 4 2 2 3 2 2 2 4" xfId="36267" xr:uid="{00000000-0005-0000-0000-00004E610000}"/>
    <cellStyle name="Standard 4 2 4 2 2 3 2 2 3" xfId="19323" xr:uid="{00000000-0005-0000-0000-00004F610000}"/>
    <cellStyle name="Standard 4 2 4 2 2 3 2 2 3 2" xfId="53211" xr:uid="{00000000-0005-0000-0000-000050610000}"/>
    <cellStyle name="Standard 4 2 4 2 2 3 2 2 4" xfId="41915" xr:uid="{00000000-0005-0000-0000-000051610000}"/>
    <cellStyle name="Standard 4 2 4 2 2 3 2 2 5" xfId="30619" xr:uid="{00000000-0005-0000-0000-000052610000}"/>
    <cellStyle name="Standard 4 2 4 2 2 3 2 3" xfId="10851" xr:uid="{00000000-0005-0000-0000-000053610000}"/>
    <cellStyle name="Standard 4 2 4 2 2 3 2 3 2" xfId="22147" xr:uid="{00000000-0005-0000-0000-000054610000}"/>
    <cellStyle name="Standard 4 2 4 2 2 3 2 3 2 2" xfId="56035" xr:uid="{00000000-0005-0000-0000-000055610000}"/>
    <cellStyle name="Standard 4 2 4 2 2 3 2 3 3" xfId="44739" xr:uid="{00000000-0005-0000-0000-000056610000}"/>
    <cellStyle name="Standard 4 2 4 2 2 3 2 3 4" xfId="33443" xr:uid="{00000000-0005-0000-0000-000057610000}"/>
    <cellStyle name="Standard 4 2 4 2 2 3 2 4" xfId="16499" xr:uid="{00000000-0005-0000-0000-000058610000}"/>
    <cellStyle name="Standard 4 2 4 2 2 3 2 4 2" xfId="50387" xr:uid="{00000000-0005-0000-0000-000059610000}"/>
    <cellStyle name="Standard 4 2 4 2 2 3 2 5" xfId="39091" xr:uid="{00000000-0005-0000-0000-00005A610000}"/>
    <cellStyle name="Standard 4 2 4 2 2 3 2 6" xfId="27795" xr:uid="{00000000-0005-0000-0000-00005B610000}"/>
    <cellStyle name="Standard 4 2 4 2 2 3 3" xfId="4421" xr:uid="{00000000-0005-0000-0000-00005C610000}"/>
    <cellStyle name="Standard 4 2 4 2 2 3 3 2" xfId="7292" xr:uid="{00000000-0005-0000-0000-00005D610000}"/>
    <cellStyle name="Standard 4 2 4 2 2 3 3 2 2" xfId="12941" xr:uid="{00000000-0005-0000-0000-00005E610000}"/>
    <cellStyle name="Standard 4 2 4 2 2 3 3 2 2 2" xfId="24237" xr:uid="{00000000-0005-0000-0000-00005F610000}"/>
    <cellStyle name="Standard 4 2 4 2 2 3 3 2 2 2 2" xfId="58125" xr:uid="{00000000-0005-0000-0000-000060610000}"/>
    <cellStyle name="Standard 4 2 4 2 2 3 3 2 2 3" xfId="46829" xr:uid="{00000000-0005-0000-0000-000061610000}"/>
    <cellStyle name="Standard 4 2 4 2 2 3 3 2 2 4" xfId="35533" xr:uid="{00000000-0005-0000-0000-000062610000}"/>
    <cellStyle name="Standard 4 2 4 2 2 3 3 2 3" xfId="18589" xr:uid="{00000000-0005-0000-0000-000063610000}"/>
    <cellStyle name="Standard 4 2 4 2 2 3 3 2 3 2" xfId="52477" xr:uid="{00000000-0005-0000-0000-000064610000}"/>
    <cellStyle name="Standard 4 2 4 2 2 3 3 2 4" xfId="41181" xr:uid="{00000000-0005-0000-0000-000065610000}"/>
    <cellStyle name="Standard 4 2 4 2 2 3 3 2 5" xfId="29885" xr:uid="{00000000-0005-0000-0000-000066610000}"/>
    <cellStyle name="Standard 4 2 4 2 2 3 3 3" xfId="10117" xr:uid="{00000000-0005-0000-0000-000067610000}"/>
    <cellStyle name="Standard 4 2 4 2 2 3 3 3 2" xfId="21413" xr:uid="{00000000-0005-0000-0000-000068610000}"/>
    <cellStyle name="Standard 4 2 4 2 2 3 3 3 2 2" xfId="55301" xr:uid="{00000000-0005-0000-0000-000069610000}"/>
    <cellStyle name="Standard 4 2 4 2 2 3 3 3 3" xfId="44005" xr:uid="{00000000-0005-0000-0000-00006A610000}"/>
    <cellStyle name="Standard 4 2 4 2 2 3 3 3 4" xfId="32709" xr:uid="{00000000-0005-0000-0000-00006B610000}"/>
    <cellStyle name="Standard 4 2 4 2 2 3 3 4" xfId="15765" xr:uid="{00000000-0005-0000-0000-00006C610000}"/>
    <cellStyle name="Standard 4 2 4 2 2 3 3 4 2" xfId="49653" xr:uid="{00000000-0005-0000-0000-00006D610000}"/>
    <cellStyle name="Standard 4 2 4 2 2 3 3 5" xfId="38357" xr:uid="{00000000-0005-0000-0000-00006E610000}"/>
    <cellStyle name="Standard 4 2 4 2 2 3 3 6" xfId="27061" xr:uid="{00000000-0005-0000-0000-00006F610000}"/>
    <cellStyle name="Standard 4 2 4 2 2 3 4" xfId="6225" xr:uid="{00000000-0005-0000-0000-000070610000}"/>
    <cellStyle name="Standard 4 2 4 2 2 3 4 2" xfId="11875" xr:uid="{00000000-0005-0000-0000-000071610000}"/>
    <cellStyle name="Standard 4 2 4 2 2 3 4 2 2" xfId="23171" xr:uid="{00000000-0005-0000-0000-000072610000}"/>
    <cellStyle name="Standard 4 2 4 2 2 3 4 2 2 2" xfId="57059" xr:uid="{00000000-0005-0000-0000-000073610000}"/>
    <cellStyle name="Standard 4 2 4 2 2 3 4 2 3" xfId="45763" xr:uid="{00000000-0005-0000-0000-000074610000}"/>
    <cellStyle name="Standard 4 2 4 2 2 3 4 2 4" xfId="34467" xr:uid="{00000000-0005-0000-0000-000075610000}"/>
    <cellStyle name="Standard 4 2 4 2 2 3 4 3" xfId="17523" xr:uid="{00000000-0005-0000-0000-000076610000}"/>
    <cellStyle name="Standard 4 2 4 2 2 3 4 3 2" xfId="51411" xr:uid="{00000000-0005-0000-0000-000077610000}"/>
    <cellStyle name="Standard 4 2 4 2 2 3 4 4" xfId="40115" xr:uid="{00000000-0005-0000-0000-000078610000}"/>
    <cellStyle name="Standard 4 2 4 2 2 3 4 5" xfId="28819" xr:uid="{00000000-0005-0000-0000-000079610000}"/>
    <cellStyle name="Standard 4 2 4 2 2 3 5" xfId="9051" xr:uid="{00000000-0005-0000-0000-00007A610000}"/>
    <cellStyle name="Standard 4 2 4 2 2 3 5 2" xfId="20347" xr:uid="{00000000-0005-0000-0000-00007B610000}"/>
    <cellStyle name="Standard 4 2 4 2 2 3 5 2 2" xfId="54235" xr:uid="{00000000-0005-0000-0000-00007C610000}"/>
    <cellStyle name="Standard 4 2 4 2 2 3 5 3" xfId="42939" xr:uid="{00000000-0005-0000-0000-00007D610000}"/>
    <cellStyle name="Standard 4 2 4 2 2 3 5 4" xfId="31643" xr:uid="{00000000-0005-0000-0000-00007E610000}"/>
    <cellStyle name="Standard 4 2 4 2 2 3 6" xfId="14699" xr:uid="{00000000-0005-0000-0000-00007F610000}"/>
    <cellStyle name="Standard 4 2 4 2 2 3 6 2" xfId="48587" xr:uid="{00000000-0005-0000-0000-000080610000}"/>
    <cellStyle name="Standard 4 2 4 2 2 3 7" xfId="37291" xr:uid="{00000000-0005-0000-0000-000081610000}"/>
    <cellStyle name="Standard 4 2 4 2 2 3 8" xfId="25995" xr:uid="{00000000-0005-0000-0000-000082610000}"/>
    <cellStyle name="Standard 4 2 4 2 2 4" xfId="3955" xr:uid="{00000000-0005-0000-0000-000083610000}"/>
    <cellStyle name="Standard 4 2 4 2 2 4 2" xfId="7066" xr:uid="{00000000-0005-0000-0000-000084610000}"/>
    <cellStyle name="Standard 4 2 4 2 2 4 2 2" xfId="12715" xr:uid="{00000000-0005-0000-0000-000085610000}"/>
    <cellStyle name="Standard 4 2 4 2 2 4 2 2 2" xfId="24011" xr:uid="{00000000-0005-0000-0000-000086610000}"/>
    <cellStyle name="Standard 4 2 4 2 2 4 2 2 2 2" xfId="57899" xr:uid="{00000000-0005-0000-0000-000087610000}"/>
    <cellStyle name="Standard 4 2 4 2 2 4 2 2 3" xfId="46603" xr:uid="{00000000-0005-0000-0000-000088610000}"/>
    <cellStyle name="Standard 4 2 4 2 2 4 2 2 4" xfId="35307" xr:uid="{00000000-0005-0000-0000-000089610000}"/>
    <cellStyle name="Standard 4 2 4 2 2 4 2 3" xfId="18363" xr:uid="{00000000-0005-0000-0000-00008A610000}"/>
    <cellStyle name="Standard 4 2 4 2 2 4 2 3 2" xfId="52251" xr:uid="{00000000-0005-0000-0000-00008B610000}"/>
    <cellStyle name="Standard 4 2 4 2 2 4 2 4" xfId="40955" xr:uid="{00000000-0005-0000-0000-00008C610000}"/>
    <cellStyle name="Standard 4 2 4 2 2 4 2 5" xfId="29659" xr:uid="{00000000-0005-0000-0000-00008D610000}"/>
    <cellStyle name="Standard 4 2 4 2 2 4 3" xfId="9891" xr:uid="{00000000-0005-0000-0000-00008E610000}"/>
    <cellStyle name="Standard 4 2 4 2 2 4 3 2" xfId="21187" xr:uid="{00000000-0005-0000-0000-00008F610000}"/>
    <cellStyle name="Standard 4 2 4 2 2 4 3 2 2" xfId="55075" xr:uid="{00000000-0005-0000-0000-000090610000}"/>
    <cellStyle name="Standard 4 2 4 2 2 4 3 3" xfId="43779" xr:uid="{00000000-0005-0000-0000-000091610000}"/>
    <cellStyle name="Standard 4 2 4 2 2 4 3 4" xfId="32483" xr:uid="{00000000-0005-0000-0000-000092610000}"/>
    <cellStyle name="Standard 4 2 4 2 2 4 4" xfId="15539" xr:uid="{00000000-0005-0000-0000-000093610000}"/>
    <cellStyle name="Standard 4 2 4 2 2 4 4 2" xfId="49427" xr:uid="{00000000-0005-0000-0000-000094610000}"/>
    <cellStyle name="Standard 4 2 4 2 2 4 5" xfId="38131" xr:uid="{00000000-0005-0000-0000-000095610000}"/>
    <cellStyle name="Standard 4 2 4 2 2 4 6" xfId="26835" xr:uid="{00000000-0005-0000-0000-000096610000}"/>
    <cellStyle name="Standard 4 2 4 2 2 5" xfId="5013" xr:uid="{00000000-0005-0000-0000-000097610000}"/>
    <cellStyle name="Standard 4 2 4 2 2 5 2" xfId="7839" xr:uid="{00000000-0005-0000-0000-000098610000}"/>
    <cellStyle name="Standard 4 2 4 2 2 5 2 2" xfId="13488" xr:uid="{00000000-0005-0000-0000-000099610000}"/>
    <cellStyle name="Standard 4 2 4 2 2 5 2 2 2" xfId="24784" xr:uid="{00000000-0005-0000-0000-00009A610000}"/>
    <cellStyle name="Standard 4 2 4 2 2 5 2 2 2 2" xfId="58672" xr:uid="{00000000-0005-0000-0000-00009B610000}"/>
    <cellStyle name="Standard 4 2 4 2 2 5 2 2 3" xfId="47376" xr:uid="{00000000-0005-0000-0000-00009C610000}"/>
    <cellStyle name="Standard 4 2 4 2 2 5 2 2 4" xfId="36080" xr:uid="{00000000-0005-0000-0000-00009D610000}"/>
    <cellStyle name="Standard 4 2 4 2 2 5 2 3" xfId="19136" xr:uid="{00000000-0005-0000-0000-00009E610000}"/>
    <cellStyle name="Standard 4 2 4 2 2 5 2 3 2" xfId="53024" xr:uid="{00000000-0005-0000-0000-00009F610000}"/>
    <cellStyle name="Standard 4 2 4 2 2 5 2 4" xfId="41728" xr:uid="{00000000-0005-0000-0000-0000A0610000}"/>
    <cellStyle name="Standard 4 2 4 2 2 5 2 5" xfId="30432" xr:uid="{00000000-0005-0000-0000-0000A1610000}"/>
    <cellStyle name="Standard 4 2 4 2 2 5 3" xfId="10664" xr:uid="{00000000-0005-0000-0000-0000A2610000}"/>
    <cellStyle name="Standard 4 2 4 2 2 5 3 2" xfId="21960" xr:uid="{00000000-0005-0000-0000-0000A3610000}"/>
    <cellStyle name="Standard 4 2 4 2 2 5 3 2 2" xfId="55848" xr:uid="{00000000-0005-0000-0000-0000A4610000}"/>
    <cellStyle name="Standard 4 2 4 2 2 5 3 3" xfId="44552" xr:uid="{00000000-0005-0000-0000-0000A5610000}"/>
    <cellStyle name="Standard 4 2 4 2 2 5 3 4" xfId="33256" xr:uid="{00000000-0005-0000-0000-0000A6610000}"/>
    <cellStyle name="Standard 4 2 4 2 2 5 4" xfId="16312" xr:uid="{00000000-0005-0000-0000-0000A7610000}"/>
    <cellStyle name="Standard 4 2 4 2 2 5 4 2" xfId="50200" xr:uid="{00000000-0005-0000-0000-0000A8610000}"/>
    <cellStyle name="Standard 4 2 4 2 2 5 5" xfId="38904" xr:uid="{00000000-0005-0000-0000-0000A9610000}"/>
    <cellStyle name="Standard 4 2 4 2 2 5 6" xfId="27608" xr:uid="{00000000-0005-0000-0000-0000AA610000}"/>
    <cellStyle name="Standard 4 2 4 2 2 6" xfId="3663" xr:uid="{00000000-0005-0000-0000-0000AB610000}"/>
    <cellStyle name="Standard 4 2 4 2 2 6 2" xfId="6776" xr:uid="{00000000-0005-0000-0000-0000AC610000}"/>
    <cellStyle name="Standard 4 2 4 2 2 6 2 2" xfId="12425" xr:uid="{00000000-0005-0000-0000-0000AD610000}"/>
    <cellStyle name="Standard 4 2 4 2 2 6 2 2 2" xfId="23721" xr:uid="{00000000-0005-0000-0000-0000AE610000}"/>
    <cellStyle name="Standard 4 2 4 2 2 6 2 2 2 2" xfId="57609" xr:uid="{00000000-0005-0000-0000-0000AF610000}"/>
    <cellStyle name="Standard 4 2 4 2 2 6 2 2 3" xfId="46313" xr:uid="{00000000-0005-0000-0000-0000B0610000}"/>
    <cellStyle name="Standard 4 2 4 2 2 6 2 2 4" xfId="35017" xr:uid="{00000000-0005-0000-0000-0000B1610000}"/>
    <cellStyle name="Standard 4 2 4 2 2 6 2 3" xfId="18073" xr:uid="{00000000-0005-0000-0000-0000B2610000}"/>
    <cellStyle name="Standard 4 2 4 2 2 6 2 3 2" xfId="51961" xr:uid="{00000000-0005-0000-0000-0000B3610000}"/>
    <cellStyle name="Standard 4 2 4 2 2 6 2 4" xfId="40665" xr:uid="{00000000-0005-0000-0000-0000B4610000}"/>
    <cellStyle name="Standard 4 2 4 2 2 6 2 5" xfId="29369" xr:uid="{00000000-0005-0000-0000-0000B5610000}"/>
    <cellStyle name="Standard 4 2 4 2 2 6 3" xfId="9601" xr:uid="{00000000-0005-0000-0000-0000B6610000}"/>
    <cellStyle name="Standard 4 2 4 2 2 6 3 2" xfId="20897" xr:uid="{00000000-0005-0000-0000-0000B7610000}"/>
    <cellStyle name="Standard 4 2 4 2 2 6 3 2 2" xfId="54785" xr:uid="{00000000-0005-0000-0000-0000B8610000}"/>
    <cellStyle name="Standard 4 2 4 2 2 6 3 3" xfId="43489" xr:uid="{00000000-0005-0000-0000-0000B9610000}"/>
    <cellStyle name="Standard 4 2 4 2 2 6 3 4" xfId="32193" xr:uid="{00000000-0005-0000-0000-0000BA610000}"/>
    <cellStyle name="Standard 4 2 4 2 2 6 4" xfId="15249" xr:uid="{00000000-0005-0000-0000-0000BB610000}"/>
    <cellStyle name="Standard 4 2 4 2 2 6 4 2" xfId="49137" xr:uid="{00000000-0005-0000-0000-0000BC610000}"/>
    <cellStyle name="Standard 4 2 4 2 2 6 5" xfId="37841" xr:uid="{00000000-0005-0000-0000-0000BD610000}"/>
    <cellStyle name="Standard 4 2 4 2 2 6 6" xfId="26545" xr:uid="{00000000-0005-0000-0000-0000BE610000}"/>
    <cellStyle name="Standard 4 2 4 2 2 7" xfId="5725" xr:uid="{00000000-0005-0000-0000-0000BF610000}"/>
    <cellStyle name="Standard 4 2 4 2 2 7 2" xfId="11375" xr:uid="{00000000-0005-0000-0000-0000C0610000}"/>
    <cellStyle name="Standard 4 2 4 2 2 7 2 2" xfId="22671" xr:uid="{00000000-0005-0000-0000-0000C1610000}"/>
    <cellStyle name="Standard 4 2 4 2 2 7 2 2 2" xfId="56559" xr:uid="{00000000-0005-0000-0000-0000C2610000}"/>
    <cellStyle name="Standard 4 2 4 2 2 7 2 3" xfId="45263" xr:uid="{00000000-0005-0000-0000-0000C3610000}"/>
    <cellStyle name="Standard 4 2 4 2 2 7 2 4" xfId="33967" xr:uid="{00000000-0005-0000-0000-0000C4610000}"/>
    <cellStyle name="Standard 4 2 4 2 2 7 3" xfId="17023" xr:uid="{00000000-0005-0000-0000-0000C5610000}"/>
    <cellStyle name="Standard 4 2 4 2 2 7 3 2" xfId="50911" xr:uid="{00000000-0005-0000-0000-0000C6610000}"/>
    <cellStyle name="Standard 4 2 4 2 2 7 4" xfId="39615" xr:uid="{00000000-0005-0000-0000-0000C7610000}"/>
    <cellStyle name="Standard 4 2 4 2 2 7 5" xfId="28319" xr:uid="{00000000-0005-0000-0000-0000C8610000}"/>
    <cellStyle name="Standard 4 2 4 2 2 8" xfId="8551" xr:uid="{00000000-0005-0000-0000-0000C9610000}"/>
    <cellStyle name="Standard 4 2 4 2 2 8 2" xfId="19847" xr:uid="{00000000-0005-0000-0000-0000CA610000}"/>
    <cellStyle name="Standard 4 2 4 2 2 8 2 2" xfId="53735" xr:uid="{00000000-0005-0000-0000-0000CB610000}"/>
    <cellStyle name="Standard 4 2 4 2 2 8 3" xfId="42439" xr:uid="{00000000-0005-0000-0000-0000CC610000}"/>
    <cellStyle name="Standard 4 2 4 2 2 8 4" xfId="31143" xr:uid="{00000000-0005-0000-0000-0000CD610000}"/>
    <cellStyle name="Standard 4 2 4 2 2 9" xfId="14199" xr:uid="{00000000-0005-0000-0000-0000CE610000}"/>
    <cellStyle name="Standard 4 2 4 2 2 9 2" xfId="48087" xr:uid="{00000000-0005-0000-0000-0000CF610000}"/>
    <cellStyle name="Standard 4 2 4 2 3" xfId="2709" xr:uid="{00000000-0005-0000-0000-0000D0610000}"/>
    <cellStyle name="Standard 4 2 4 2 3 10" xfId="25609" xr:uid="{00000000-0005-0000-0000-0000D1610000}"/>
    <cellStyle name="Standard 4 2 4 2 3 2" xfId="3211" xr:uid="{00000000-0005-0000-0000-0000D2610000}"/>
    <cellStyle name="Standard 4 2 4 2 3 2 2" xfId="5202" xr:uid="{00000000-0005-0000-0000-0000D3610000}"/>
    <cellStyle name="Standard 4 2 4 2 3 2 2 2" xfId="8028" xr:uid="{00000000-0005-0000-0000-0000D4610000}"/>
    <cellStyle name="Standard 4 2 4 2 3 2 2 2 2" xfId="13677" xr:uid="{00000000-0005-0000-0000-0000D5610000}"/>
    <cellStyle name="Standard 4 2 4 2 3 2 2 2 2 2" xfId="24973" xr:uid="{00000000-0005-0000-0000-0000D6610000}"/>
    <cellStyle name="Standard 4 2 4 2 3 2 2 2 2 2 2" xfId="58861" xr:uid="{00000000-0005-0000-0000-0000D7610000}"/>
    <cellStyle name="Standard 4 2 4 2 3 2 2 2 2 3" xfId="47565" xr:uid="{00000000-0005-0000-0000-0000D8610000}"/>
    <cellStyle name="Standard 4 2 4 2 3 2 2 2 2 4" xfId="36269" xr:uid="{00000000-0005-0000-0000-0000D9610000}"/>
    <cellStyle name="Standard 4 2 4 2 3 2 2 2 3" xfId="19325" xr:uid="{00000000-0005-0000-0000-0000DA610000}"/>
    <cellStyle name="Standard 4 2 4 2 3 2 2 2 3 2" xfId="53213" xr:uid="{00000000-0005-0000-0000-0000DB610000}"/>
    <cellStyle name="Standard 4 2 4 2 3 2 2 2 4" xfId="41917" xr:uid="{00000000-0005-0000-0000-0000DC610000}"/>
    <cellStyle name="Standard 4 2 4 2 3 2 2 2 5" xfId="30621" xr:uid="{00000000-0005-0000-0000-0000DD610000}"/>
    <cellStyle name="Standard 4 2 4 2 3 2 2 3" xfId="10853" xr:uid="{00000000-0005-0000-0000-0000DE610000}"/>
    <cellStyle name="Standard 4 2 4 2 3 2 2 3 2" xfId="22149" xr:uid="{00000000-0005-0000-0000-0000DF610000}"/>
    <cellStyle name="Standard 4 2 4 2 3 2 2 3 2 2" xfId="56037" xr:uid="{00000000-0005-0000-0000-0000E0610000}"/>
    <cellStyle name="Standard 4 2 4 2 3 2 2 3 3" xfId="44741" xr:uid="{00000000-0005-0000-0000-0000E1610000}"/>
    <cellStyle name="Standard 4 2 4 2 3 2 2 3 4" xfId="33445" xr:uid="{00000000-0005-0000-0000-0000E2610000}"/>
    <cellStyle name="Standard 4 2 4 2 3 2 2 4" xfId="16501" xr:uid="{00000000-0005-0000-0000-0000E3610000}"/>
    <cellStyle name="Standard 4 2 4 2 3 2 2 4 2" xfId="50389" xr:uid="{00000000-0005-0000-0000-0000E4610000}"/>
    <cellStyle name="Standard 4 2 4 2 3 2 2 5" xfId="39093" xr:uid="{00000000-0005-0000-0000-0000E5610000}"/>
    <cellStyle name="Standard 4 2 4 2 3 2 2 6" xfId="27797" xr:uid="{00000000-0005-0000-0000-0000E6610000}"/>
    <cellStyle name="Standard 4 2 4 2 3 2 3" xfId="4423" xr:uid="{00000000-0005-0000-0000-0000E7610000}"/>
    <cellStyle name="Standard 4 2 4 2 3 2 3 2" xfId="7294" xr:uid="{00000000-0005-0000-0000-0000E8610000}"/>
    <cellStyle name="Standard 4 2 4 2 3 2 3 2 2" xfId="12943" xr:uid="{00000000-0005-0000-0000-0000E9610000}"/>
    <cellStyle name="Standard 4 2 4 2 3 2 3 2 2 2" xfId="24239" xr:uid="{00000000-0005-0000-0000-0000EA610000}"/>
    <cellStyle name="Standard 4 2 4 2 3 2 3 2 2 2 2" xfId="58127" xr:uid="{00000000-0005-0000-0000-0000EB610000}"/>
    <cellStyle name="Standard 4 2 4 2 3 2 3 2 2 3" xfId="46831" xr:uid="{00000000-0005-0000-0000-0000EC610000}"/>
    <cellStyle name="Standard 4 2 4 2 3 2 3 2 2 4" xfId="35535" xr:uid="{00000000-0005-0000-0000-0000ED610000}"/>
    <cellStyle name="Standard 4 2 4 2 3 2 3 2 3" xfId="18591" xr:uid="{00000000-0005-0000-0000-0000EE610000}"/>
    <cellStyle name="Standard 4 2 4 2 3 2 3 2 3 2" xfId="52479" xr:uid="{00000000-0005-0000-0000-0000EF610000}"/>
    <cellStyle name="Standard 4 2 4 2 3 2 3 2 4" xfId="41183" xr:uid="{00000000-0005-0000-0000-0000F0610000}"/>
    <cellStyle name="Standard 4 2 4 2 3 2 3 2 5" xfId="29887" xr:uid="{00000000-0005-0000-0000-0000F1610000}"/>
    <cellStyle name="Standard 4 2 4 2 3 2 3 3" xfId="10119" xr:uid="{00000000-0005-0000-0000-0000F2610000}"/>
    <cellStyle name="Standard 4 2 4 2 3 2 3 3 2" xfId="21415" xr:uid="{00000000-0005-0000-0000-0000F3610000}"/>
    <cellStyle name="Standard 4 2 4 2 3 2 3 3 2 2" xfId="55303" xr:uid="{00000000-0005-0000-0000-0000F4610000}"/>
    <cellStyle name="Standard 4 2 4 2 3 2 3 3 3" xfId="44007" xr:uid="{00000000-0005-0000-0000-0000F5610000}"/>
    <cellStyle name="Standard 4 2 4 2 3 2 3 3 4" xfId="32711" xr:uid="{00000000-0005-0000-0000-0000F6610000}"/>
    <cellStyle name="Standard 4 2 4 2 3 2 3 4" xfId="15767" xr:uid="{00000000-0005-0000-0000-0000F7610000}"/>
    <cellStyle name="Standard 4 2 4 2 3 2 3 4 2" xfId="49655" xr:uid="{00000000-0005-0000-0000-0000F8610000}"/>
    <cellStyle name="Standard 4 2 4 2 3 2 3 5" xfId="38359" xr:uid="{00000000-0005-0000-0000-0000F9610000}"/>
    <cellStyle name="Standard 4 2 4 2 3 2 3 6" xfId="27063" xr:uid="{00000000-0005-0000-0000-0000FA610000}"/>
    <cellStyle name="Standard 4 2 4 2 3 2 4" xfId="6339" xr:uid="{00000000-0005-0000-0000-0000FB610000}"/>
    <cellStyle name="Standard 4 2 4 2 3 2 4 2" xfId="11989" xr:uid="{00000000-0005-0000-0000-0000FC610000}"/>
    <cellStyle name="Standard 4 2 4 2 3 2 4 2 2" xfId="23285" xr:uid="{00000000-0005-0000-0000-0000FD610000}"/>
    <cellStyle name="Standard 4 2 4 2 3 2 4 2 2 2" xfId="57173" xr:uid="{00000000-0005-0000-0000-0000FE610000}"/>
    <cellStyle name="Standard 4 2 4 2 3 2 4 2 3" xfId="45877" xr:uid="{00000000-0005-0000-0000-0000FF610000}"/>
    <cellStyle name="Standard 4 2 4 2 3 2 4 2 4" xfId="34581" xr:uid="{00000000-0005-0000-0000-000000620000}"/>
    <cellStyle name="Standard 4 2 4 2 3 2 4 3" xfId="17637" xr:uid="{00000000-0005-0000-0000-000001620000}"/>
    <cellStyle name="Standard 4 2 4 2 3 2 4 3 2" xfId="51525" xr:uid="{00000000-0005-0000-0000-000002620000}"/>
    <cellStyle name="Standard 4 2 4 2 3 2 4 4" xfId="40229" xr:uid="{00000000-0005-0000-0000-000003620000}"/>
    <cellStyle name="Standard 4 2 4 2 3 2 4 5" xfId="28933" xr:uid="{00000000-0005-0000-0000-000004620000}"/>
    <cellStyle name="Standard 4 2 4 2 3 2 5" xfId="9165" xr:uid="{00000000-0005-0000-0000-000005620000}"/>
    <cellStyle name="Standard 4 2 4 2 3 2 5 2" xfId="20461" xr:uid="{00000000-0005-0000-0000-000006620000}"/>
    <cellStyle name="Standard 4 2 4 2 3 2 5 2 2" xfId="54349" xr:uid="{00000000-0005-0000-0000-000007620000}"/>
    <cellStyle name="Standard 4 2 4 2 3 2 5 3" xfId="43053" xr:uid="{00000000-0005-0000-0000-000008620000}"/>
    <cellStyle name="Standard 4 2 4 2 3 2 5 4" xfId="31757" xr:uid="{00000000-0005-0000-0000-000009620000}"/>
    <cellStyle name="Standard 4 2 4 2 3 2 6" xfId="14813" xr:uid="{00000000-0005-0000-0000-00000A620000}"/>
    <cellStyle name="Standard 4 2 4 2 3 2 6 2" xfId="48701" xr:uid="{00000000-0005-0000-0000-00000B620000}"/>
    <cellStyle name="Standard 4 2 4 2 3 2 7" xfId="37405" xr:uid="{00000000-0005-0000-0000-00000C620000}"/>
    <cellStyle name="Standard 4 2 4 2 3 2 8" xfId="26109" xr:uid="{00000000-0005-0000-0000-00000D620000}"/>
    <cellStyle name="Standard 4 2 4 2 3 3" xfId="3845" xr:uid="{00000000-0005-0000-0000-00000E620000}"/>
    <cellStyle name="Standard 4 2 4 2 3 3 2" xfId="6956" xr:uid="{00000000-0005-0000-0000-00000F620000}"/>
    <cellStyle name="Standard 4 2 4 2 3 3 2 2" xfId="12605" xr:uid="{00000000-0005-0000-0000-000010620000}"/>
    <cellStyle name="Standard 4 2 4 2 3 3 2 2 2" xfId="23901" xr:uid="{00000000-0005-0000-0000-000011620000}"/>
    <cellStyle name="Standard 4 2 4 2 3 3 2 2 2 2" xfId="57789" xr:uid="{00000000-0005-0000-0000-000012620000}"/>
    <cellStyle name="Standard 4 2 4 2 3 3 2 2 3" xfId="46493" xr:uid="{00000000-0005-0000-0000-000013620000}"/>
    <cellStyle name="Standard 4 2 4 2 3 3 2 2 4" xfId="35197" xr:uid="{00000000-0005-0000-0000-000014620000}"/>
    <cellStyle name="Standard 4 2 4 2 3 3 2 3" xfId="18253" xr:uid="{00000000-0005-0000-0000-000015620000}"/>
    <cellStyle name="Standard 4 2 4 2 3 3 2 3 2" xfId="52141" xr:uid="{00000000-0005-0000-0000-000016620000}"/>
    <cellStyle name="Standard 4 2 4 2 3 3 2 4" xfId="40845" xr:uid="{00000000-0005-0000-0000-000017620000}"/>
    <cellStyle name="Standard 4 2 4 2 3 3 2 5" xfId="29549" xr:uid="{00000000-0005-0000-0000-000018620000}"/>
    <cellStyle name="Standard 4 2 4 2 3 3 3" xfId="9781" xr:uid="{00000000-0005-0000-0000-000019620000}"/>
    <cellStyle name="Standard 4 2 4 2 3 3 3 2" xfId="21077" xr:uid="{00000000-0005-0000-0000-00001A620000}"/>
    <cellStyle name="Standard 4 2 4 2 3 3 3 2 2" xfId="54965" xr:uid="{00000000-0005-0000-0000-00001B620000}"/>
    <cellStyle name="Standard 4 2 4 2 3 3 3 3" xfId="43669" xr:uid="{00000000-0005-0000-0000-00001C620000}"/>
    <cellStyle name="Standard 4 2 4 2 3 3 3 4" xfId="32373" xr:uid="{00000000-0005-0000-0000-00001D620000}"/>
    <cellStyle name="Standard 4 2 4 2 3 3 4" xfId="15429" xr:uid="{00000000-0005-0000-0000-00001E620000}"/>
    <cellStyle name="Standard 4 2 4 2 3 3 4 2" xfId="49317" xr:uid="{00000000-0005-0000-0000-00001F620000}"/>
    <cellStyle name="Standard 4 2 4 2 3 3 5" xfId="38021" xr:uid="{00000000-0005-0000-0000-000020620000}"/>
    <cellStyle name="Standard 4 2 4 2 3 3 6" xfId="26725" xr:uid="{00000000-0005-0000-0000-000021620000}"/>
    <cellStyle name="Standard 4 2 4 2 3 4" xfId="4903" xr:uid="{00000000-0005-0000-0000-000022620000}"/>
    <cellStyle name="Standard 4 2 4 2 3 4 2" xfId="7729" xr:uid="{00000000-0005-0000-0000-000023620000}"/>
    <cellStyle name="Standard 4 2 4 2 3 4 2 2" xfId="13378" xr:uid="{00000000-0005-0000-0000-000024620000}"/>
    <cellStyle name="Standard 4 2 4 2 3 4 2 2 2" xfId="24674" xr:uid="{00000000-0005-0000-0000-000025620000}"/>
    <cellStyle name="Standard 4 2 4 2 3 4 2 2 2 2" xfId="58562" xr:uid="{00000000-0005-0000-0000-000026620000}"/>
    <cellStyle name="Standard 4 2 4 2 3 4 2 2 3" xfId="47266" xr:uid="{00000000-0005-0000-0000-000027620000}"/>
    <cellStyle name="Standard 4 2 4 2 3 4 2 2 4" xfId="35970" xr:uid="{00000000-0005-0000-0000-000028620000}"/>
    <cellStyle name="Standard 4 2 4 2 3 4 2 3" xfId="19026" xr:uid="{00000000-0005-0000-0000-000029620000}"/>
    <cellStyle name="Standard 4 2 4 2 3 4 2 3 2" xfId="52914" xr:uid="{00000000-0005-0000-0000-00002A620000}"/>
    <cellStyle name="Standard 4 2 4 2 3 4 2 4" xfId="41618" xr:uid="{00000000-0005-0000-0000-00002B620000}"/>
    <cellStyle name="Standard 4 2 4 2 3 4 2 5" xfId="30322" xr:uid="{00000000-0005-0000-0000-00002C620000}"/>
    <cellStyle name="Standard 4 2 4 2 3 4 3" xfId="10554" xr:uid="{00000000-0005-0000-0000-00002D620000}"/>
    <cellStyle name="Standard 4 2 4 2 3 4 3 2" xfId="21850" xr:uid="{00000000-0005-0000-0000-00002E620000}"/>
    <cellStyle name="Standard 4 2 4 2 3 4 3 2 2" xfId="55738" xr:uid="{00000000-0005-0000-0000-00002F620000}"/>
    <cellStyle name="Standard 4 2 4 2 3 4 3 3" xfId="44442" xr:uid="{00000000-0005-0000-0000-000030620000}"/>
    <cellStyle name="Standard 4 2 4 2 3 4 3 4" xfId="33146" xr:uid="{00000000-0005-0000-0000-000031620000}"/>
    <cellStyle name="Standard 4 2 4 2 3 4 4" xfId="16202" xr:uid="{00000000-0005-0000-0000-000032620000}"/>
    <cellStyle name="Standard 4 2 4 2 3 4 4 2" xfId="50090" xr:uid="{00000000-0005-0000-0000-000033620000}"/>
    <cellStyle name="Standard 4 2 4 2 3 4 5" xfId="38794" xr:uid="{00000000-0005-0000-0000-000034620000}"/>
    <cellStyle name="Standard 4 2 4 2 3 4 6" xfId="27498" xr:uid="{00000000-0005-0000-0000-000035620000}"/>
    <cellStyle name="Standard 4 2 4 2 3 5" xfId="3551" xr:uid="{00000000-0005-0000-0000-000036620000}"/>
    <cellStyle name="Standard 4 2 4 2 3 5 2" xfId="6664" xr:uid="{00000000-0005-0000-0000-000037620000}"/>
    <cellStyle name="Standard 4 2 4 2 3 5 2 2" xfId="12313" xr:uid="{00000000-0005-0000-0000-000038620000}"/>
    <cellStyle name="Standard 4 2 4 2 3 5 2 2 2" xfId="23609" xr:uid="{00000000-0005-0000-0000-000039620000}"/>
    <cellStyle name="Standard 4 2 4 2 3 5 2 2 2 2" xfId="57497" xr:uid="{00000000-0005-0000-0000-00003A620000}"/>
    <cellStyle name="Standard 4 2 4 2 3 5 2 2 3" xfId="46201" xr:uid="{00000000-0005-0000-0000-00003B620000}"/>
    <cellStyle name="Standard 4 2 4 2 3 5 2 2 4" xfId="34905" xr:uid="{00000000-0005-0000-0000-00003C620000}"/>
    <cellStyle name="Standard 4 2 4 2 3 5 2 3" xfId="17961" xr:uid="{00000000-0005-0000-0000-00003D620000}"/>
    <cellStyle name="Standard 4 2 4 2 3 5 2 3 2" xfId="51849" xr:uid="{00000000-0005-0000-0000-00003E620000}"/>
    <cellStyle name="Standard 4 2 4 2 3 5 2 4" xfId="40553" xr:uid="{00000000-0005-0000-0000-00003F620000}"/>
    <cellStyle name="Standard 4 2 4 2 3 5 2 5" xfId="29257" xr:uid="{00000000-0005-0000-0000-000040620000}"/>
    <cellStyle name="Standard 4 2 4 2 3 5 3" xfId="9489" xr:uid="{00000000-0005-0000-0000-000041620000}"/>
    <cellStyle name="Standard 4 2 4 2 3 5 3 2" xfId="20785" xr:uid="{00000000-0005-0000-0000-000042620000}"/>
    <cellStyle name="Standard 4 2 4 2 3 5 3 2 2" xfId="54673" xr:uid="{00000000-0005-0000-0000-000043620000}"/>
    <cellStyle name="Standard 4 2 4 2 3 5 3 3" xfId="43377" xr:uid="{00000000-0005-0000-0000-000044620000}"/>
    <cellStyle name="Standard 4 2 4 2 3 5 3 4" xfId="32081" xr:uid="{00000000-0005-0000-0000-000045620000}"/>
    <cellStyle name="Standard 4 2 4 2 3 5 4" xfId="15137" xr:uid="{00000000-0005-0000-0000-000046620000}"/>
    <cellStyle name="Standard 4 2 4 2 3 5 4 2" xfId="49025" xr:uid="{00000000-0005-0000-0000-000047620000}"/>
    <cellStyle name="Standard 4 2 4 2 3 5 5" xfId="37729" xr:uid="{00000000-0005-0000-0000-000048620000}"/>
    <cellStyle name="Standard 4 2 4 2 3 5 6" xfId="26433" xr:uid="{00000000-0005-0000-0000-000049620000}"/>
    <cellStyle name="Standard 4 2 4 2 3 6" xfId="5839" xr:uid="{00000000-0005-0000-0000-00004A620000}"/>
    <cellStyle name="Standard 4 2 4 2 3 6 2" xfId="11489" xr:uid="{00000000-0005-0000-0000-00004B620000}"/>
    <cellStyle name="Standard 4 2 4 2 3 6 2 2" xfId="22785" xr:uid="{00000000-0005-0000-0000-00004C620000}"/>
    <cellStyle name="Standard 4 2 4 2 3 6 2 2 2" xfId="56673" xr:uid="{00000000-0005-0000-0000-00004D620000}"/>
    <cellStyle name="Standard 4 2 4 2 3 6 2 3" xfId="45377" xr:uid="{00000000-0005-0000-0000-00004E620000}"/>
    <cellStyle name="Standard 4 2 4 2 3 6 2 4" xfId="34081" xr:uid="{00000000-0005-0000-0000-00004F620000}"/>
    <cellStyle name="Standard 4 2 4 2 3 6 3" xfId="17137" xr:uid="{00000000-0005-0000-0000-000050620000}"/>
    <cellStyle name="Standard 4 2 4 2 3 6 3 2" xfId="51025" xr:uid="{00000000-0005-0000-0000-000051620000}"/>
    <cellStyle name="Standard 4 2 4 2 3 6 4" xfId="39729" xr:uid="{00000000-0005-0000-0000-000052620000}"/>
    <cellStyle name="Standard 4 2 4 2 3 6 5" xfId="28433" xr:uid="{00000000-0005-0000-0000-000053620000}"/>
    <cellStyle name="Standard 4 2 4 2 3 7" xfId="8665" xr:uid="{00000000-0005-0000-0000-000054620000}"/>
    <cellStyle name="Standard 4 2 4 2 3 7 2" xfId="19961" xr:uid="{00000000-0005-0000-0000-000055620000}"/>
    <cellStyle name="Standard 4 2 4 2 3 7 2 2" xfId="53849" xr:uid="{00000000-0005-0000-0000-000056620000}"/>
    <cellStyle name="Standard 4 2 4 2 3 7 3" xfId="42553" xr:uid="{00000000-0005-0000-0000-000057620000}"/>
    <cellStyle name="Standard 4 2 4 2 3 7 4" xfId="31257" xr:uid="{00000000-0005-0000-0000-000058620000}"/>
    <cellStyle name="Standard 4 2 4 2 3 8" xfId="14313" xr:uid="{00000000-0005-0000-0000-000059620000}"/>
    <cellStyle name="Standard 4 2 4 2 3 8 2" xfId="48201" xr:uid="{00000000-0005-0000-0000-00005A620000}"/>
    <cellStyle name="Standard 4 2 4 2 3 9" xfId="36905" xr:uid="{00000000-0005-0000-0000-00005B620000}"/>
    <cellStyle name="Standard 4 2 4 2 4" xfId="2964" xr:uid="{00000000-0005-0000-0000-00005C620000}"/>
    <cellStyle name="Standard 4 2 4 2 4 2" xfId="5199" xr:uid="{00000000-0005-0000-0000-00005D620000}"/>
    <cellStyle name="Standard 4 2 4 2 4 2 2" xfId="8025" xr:uid="{00000000-0005-0000-0000-00005E620000}"/>
    <cellStyle name="Standard 4 2 4 2 4 2 2 2" xfId="13674" xr:uid="{00000000-0005-0000-0000-00005F620000}"/>
    <cellStyle name="Standard 4 2 4 2 4 2 2 2 2" xfId="24970" xr:uid="{00000000-0005-0000-0000-000060620000}"/>
    <cellStyle name="Standard 4 2 4 2 4 2 2 2 2 2" xfId="58858" xr:uid="{00000000-0005-0000-0000-000061620000}"/>
    <cellStyle name="Standard 4 2 4 2 4 2 2 2 3" xfId="47562" xr:uid="{00000000-0005-0000-0000-000062620000}"/>
    <cellStyle name="Standard 4 2 4 2 4 2 2 2 4" xfId="36266" xr:uid="{00000000-0005-0000-0000-000063620000}"/>
    <cellStyle name="Standard 4 2 4 2 4 2 2 3" xfId="19322" xr:uid="{00000000-0005-0000-0000-000064620000}"/>
    <cellStyle name="Standard 4 2 4 2 4 2 2 3 2" xfId="53210" xr:uid="{00000000-0005-0000-0000-000065620000}"/>
    <cellStyle name="Standard 4 2 4 2 4 2 2 4" xfId="41914" xr:uid="{00000000-0005-0000-0000-000066620000}"/>
    <cellStyle name="Standard 4 2 4 2 4 2 2 5" xfId="30618" xr:uid="{00000000-0005-0000-0000-000067620000}"/>
    <cellStyle name="Standard 4 2 4 2 4 2 3" xfId="10850" xr:uid="{00000000-0005-0000-0000-000068620000}"/>
    <cellStyle name="Standard 4 2 4 2 4 2 3 2" xfId="22146" xr:uid="{00000000-0005-0000-0000-000069620000}"/>
    <cellStyle name="Standard 4 2 4 2 4 2 3 2 2" xfId="56034" xr:uid="{00000000-0005-0000-0000-00006A620000}"/>
    <cellStyle name="Standard 4 2 4 2 4 2 3 3" xfId="44738" xr:uid="{00000000-0005-0000-0000-00006B620000}"/>
    <cellStyle name="Standard 4 2 4 2 4 2 3 4" xfId="33442" xr:uid="{00000000-0005-0000-0000-00006C620000}"/>
    <cellStyle name="Standard 4 2 4 2 4 2 4" xfId="16498" xr:uid="{00000000-0005-0000-0000-00006D620000}"/>
    <cellStyle name="Standard 4 2 4 2 4 2 4 2" xfId="50386" xr:uid="{00000000-0005-0000-0000-00006E620000}"/>
    <cellStyle name="Standard 4 2 4 2 4 2 5" xfId="39090" xr:uid="{00000000-0005-0000-0000-00006F620000}"/>
    <cellStyle name="Standard 4 2 4 2 4 2 6" xfId="27794" xr:uid="{00000000-0005-0000-0000-000070620000}"/>
    <cellStyle name="Standard 4 2 4 2 4 3" xfId="4420" xr:uid="{00000000-0005-0000-0000-000071620000}"/>
    <cellStyle name="Standard 4 2 4 2 4 3 2" xfId="7291" xr:uid="{00000000-0005-0000-0000-000072620000}"/>
    <cellStyle name="Standard 4 2 4 2 4 3 2 2" xfId="12940" xr:uid="{00000000-0005-0000-0000-000073620000}"/>
    <cellStyle name="Standard 4 2 4 2 4 3 2 2 2" xfId="24236" xr:uid="{00000000-0005-0000-0000-000074620000}"/>
    <cellStyle name="Standard 4 2 4 2 4 3 2 2 2 2" xfId="58124" xr:uid="{00000000-0005-0000-0000-000075620000}"/>
    <cellStyle name="Standard 4 2 4 2 4 3 2 2 3" xfId="46828" xr:uid="{00000000-0005-0000-0000-000076620000}"/>
    <cellStyle name="Standard 4 2 4 2 4 3 2 2 4" xfId="35532" xr:uid="{00000000-0005-0000-0000-000077620000}"/>
    <cellStyle name="Standard 4 2 4 2 4 3 2 3" xfId="18588" xr:uid="{00000000-0005-0000-0000-000078620000}"/>
    <cellStyle name="Standard 4 2 4 2 4 3 2 3 2" xfId="52476" xr:uid="{00000000-0005-0000-0000-000079620000}"/>
    <cellStyle name="Standard 4 2 4 2 4 3 2 4" xfId="41180" xr:uid="{00000000-0005-0000-0000-00007A620000}"/>
    <cellStyle name="Standard 4 2 4 2 4 3 2 5" xfId="29884" xr:uid="{00000000-0005-0000-0000-00007B620000}"/>
    <cellStyle name="Standard 4 2 4 2 4 3 3" xfId="10116" xr:uid="{00000000-0005-0000-0000-00007C620000}"/>
    <cellStyle name="Standard 4 2 4 2 4 3 3 2" xfId="21412" xr:uid="{00000000-0005-0000-0000-00007D620000}"/>
    <cellStyle name="Standard 4 2 4 2 4 3 3 2 2" xfId="55300" xr:uid="{00000000-0005-0000-0000-00007E620000}"/>
    <cellStyle name="Standard 4 2 4 2 4 3 3 3" xfId="44004" xr:uid="{00000000-0005-0000-0000-00007F620000}"/>
    <cellStyle name="Standard 4 2 4 2 4 3 3 4" xfId="32708" xr:uid="{00000000-0005-0000-0000-000080620000}"/>
    <cellStyle name="Standard 4 2 4 2 4 3 4" xfId="15764" xr:uid="{00000000-0005-0000-0000-000081620000}"/>
    <cellStyle name="Standard 4 2 4 2 4 3 4 2" xfId="49652" xr:uid="{00000000-0005-0000-0000-000082620000}"/>
    <cellStyle name="Standard 4 2 4 2 4 3 5" xfId="38356" xr:uid="{00000000-0005-0000-0000-000083620000}"/>
    <cellStyle name="Standard 4 2 4 2 4 3 6" xfId="27060" xr:uid="{00000000-0005-0000-0000-000084620000}"/>
    <cellStyle name="Standard 4 2 4 2 4 4" xfId="6092" xr:uid="{00000000-0005-0000-0000-000085620000}"/>
    <cellStyle name="Standard 4 2 4 2 4 4 2" xfId="11742" xr:uid="{00000000-0005-0000-0000-000086620000}"/>
    <cellStyle name="Standard 4 2 4 2 4 4 2 2" xfId="23038" xr:uid="{00000000-0005-0000-0000-000087620000}"/>
    <cellStyle name="Standard 4 2 4 2 4 4 2 2 2" xfId="56926" xr:uid="{00000000-0005-0000-0000-000088620000}"/>
    <cellStyle name="Standard 4 2 4 2 4 4 2 3" xfId="45630" xr:uid="{00000000-0005-0000-0000-000089620000}"/>
    <cellStyle name="Standard 4 2 4 2 4 4 2 4" xfId="34334" xr:uid="{00000000-0005-0000-0000-00008A620000}"/>
    <cellStyle name="Standard 4 2 4 2 4 4 3" xfId="17390" xr:uid="{00000000-0005-0000-0000-00008B620000}"/>
    <cellStyle name="Standard 4 2 4 2 4 4 3 2" xfId="51278" xr:uid="{00000000-0005-0000-0000-00008C620000}"/>
    <cellStyle name="Standard 4 2 4 2 4 4 4" xfId="39982" xr:uid="{00000000-0005-0000-0000-00008D620000}"/>
    <cellStyle name="Standard 4 2 4 2 4 4 5" xfId="28686" xr:uid="{00000000-0005-0000-0000-00008E620000}"/>
    <cellStyle name="Standard 4 2 4 2 4 5" xfId="8918" xr:uid="{00000000-0005-0000-0000-00008F620000}"/>
    <cellStyle name="Standard 4 2 4 2 4 5 2" xfId="20214" xr:uid="{00000000-0005-0000-0000-000090620000}"/>
    <cellStyle name="Standard 4 2 4 2 4 5 2 2" xfId="54102" xr:uid="{00000000-0005-0000-0000-000091620000}"/>
    <cellStyle name="Standard 4 2 4 2 4 5 3" xfId="42806" xr:uid="{00000000-0005-0000-0000-000092620000}"/>
    <cellStyle name="Standard 4 2 4 2 4 5 4" xfId="31510" xr:uid="{00000000-0005-0000-0000-000093620000}"/>
    <cellStyle name="Standard 4 2 4 2 4 6" xfId="14566" xr:uid="{00000000-0005-0000-0000-000094620000}"/>
    <cellStyle name="Standard 4 2 4 2 4 6 2" xfId="48454" xr:uid="{00000000-0005-0000-0000-000095620000}"/>
    <cellStyle name="Standard 4 2 4 2 4 7" xfId="37158" xr:uid="{00000000-0005-0000-0000-000096620000}"/>
    <cellStyle name="Standard 4 2 4 2 4 8" xfId="25862" xr:uid="{00000000-0005-0000-0000-000097620000}"/>
    <cellStyle name="Standard 4 2 4 2 5" xfId="3734" xr:uid="{00000000-0005-0000-0000-000098620000}"/>
    <cellStyle name="Standard 4 2 4 2 5 2" xfId="6845" xr:uid="{00000000-0005-0000-0000-000099620000}"/>
    <cellStyle name="Standard 4 2 4 2 5 2 2" xfId="12494" xr:uid="{00000000-0005-0000-0000-00009A620000}"/>
    <cellStyle name="Standard 4 2 4 2 5 2 2 2" xfId="23790" xr:uid="{00000000-0005-0000-0000-00009B620000}"/>
    <cellStyle name="Standard 4 2 4 2 5 2 2 2 2" xfId="57678" xr:uid="{00000000-0005-0000-0000-00009C620000}"/>
    <cellStyle name="Standard 4 2 4 2 5 2 2 3" xfId="46382" xr:uid="{00000000-0005-0000-0000-00009D620000}"/>
    <cellStyle name="Standard 4 2 4 2 5 2 2 4" xfId="35086" xr:uid="{00000000-0005-0000-0000-00009E620000}"/>
    <cellStyle name="Standard 4 2 4 2 5 2 3" xfId="18142" xr:uid="{00000000-0005-0000-0000-00009F620000}"/>
    <cellStyle name="Standard 4 2 4 2 5 2 3 2" xfId="52030" xr:uid="{00000000-0005-0000-0000-0000A0620000}"/>
    <cellStyle name="Standard 4 2 4 2 5 2 4" xfId="40734" xr:uid="{00000000-0005-0000-0000-0000A1620000}"/>
    <cellStyle name="Standard 4 2 4 2 5 2 5" xfId="29438" xr:uid="{00000000-0005-0000-0000-0000A2620000}"/>
    <cellStyle name="Standard 4 2 4 2 5 3" xfId="9670" xr:uid="{00000000-0005-0000-0000-0000A3620000}"/>
    <cellStyle name="Standard 4 2 4 2 5 3 2" xfId="20966" xr:uid="{00000000-0005-0000-0000-0000A4620000}"/>
    <cellStyle name="Standard 4 2 4 2 5 3 2 2" xfId="54854" xr:uid="{00000000-0005-0000-0000-0000A5620000}"/>
    <cellStyle name="Standard 4 2 4 2 5 3 3" xfId="43558" xr:uid="{00000000-0005-0000-0000-0000A6620000}"/>
    <cellStyle name="Standard 4 2 4 2 5 3 4" xfId="32262" xr:uid="{00000000-0005-0000-0000-0000A7620000}"/>
    <cellStyle name="Standard 4 2 4 2 5 4" xfId="15318" xr:uid="{00000000-0005-0000-0000-0000A8620000}"/>
    <cellStyle name="Standard 4 2 4 2 5 4 2" xfId="49206" xr:uid="{00000000-0005-0000-0000-0000A9620000}"/>
    <cellStyle name="Standard 4 2 4 2 5 5" xfId="37910" xr:uid="{00000000-0005-0000-0000-0000AA620000}"/>
    <cellStyle name="Standard 4 2 4 2 5 6" xfId="26614" xr:uid="{00000000-0005-0000-0000-0000AB620000}"/>
    <cellStyle name="Standard 4 2 4 2 6" xfId="4792" xr:uid="{00000000-0005-0000-0000-0000AC620000}"/>
    <cellStyle name="Standard 4 2 4 2 6 2" xfId="7618" xr:uid="{00000000-0005-0000-0000-0000AD620000}"/>
    <cellStyle name="Standard 4 2 4 2 6 2 2" xfId="13267" xr:uid="{00000000-0005-0000-0000-0000AE620000}"/>
    <cellStyle name="Standard 4 2 4 2 6 2 2 2" xfId="24563" xr:uid="{00000000-0005-0000-0000-0000AF620000}"/>
    <cellStyle name="Standard 4 2 4 2 6 2 2 2 2" xfId="58451" xr:uid="{00000000-0005-0000-0000-0000B0620000}"/>
    <cellStyle name="Standard 4 2 4 2 6 2 2 3" xfId="47155" xr:uid="{00000000-0005-0000-0000-0000B1620000}"/>
    <cellStyle name="Standard 4 2 4 2 6 2 2 4" xfId="35859" xr:uid="{00000000-0005-0000-0000-0000B2620000}"/>
    <cellStyle name="Standard 4 2 4 2 6 2 3" xfId="18915" xr:uid="{00000000-0005-0000-0000-0000B3620000}"/>
    <cellStyle name="Standard 4 2 4 2 6 2 3 2" xfId="52803" xr:uid="{00000000-0005-0000-0000-0000B4620000}"/>
    <cellStyle name="Standard 4 2 4 2 6 2 4" xfId="41507" xr:uid="{00000000-0005-0000-0000-0000B5620000}"/>
    <cellStyle name="Standard 4 2 4 2 6 2 5" xfId="30211" xr:uid="{00000000-0005-0000-0000-0000B6620000}"/>
    <cellStyle name="Standard 4 2 4 2 6 3" xfId="10443" xr:uid="{00000000-0005-0000-0000-0000B7620000}"/>
    <cellStyle name="Standard 4 2 4 2 6 3 2" xfId="21739" xr:uid="{00000000-0005-0000-0000-0000B8620000}"/>
    <cellStyle name="Standard 4 2 4 2 6 3 2 2" xfId="55627" xr:uid="{00000000-0005-0000-0000-0000B9620000}"/>
    <cellStyle name="Standard 4 2 4 2 6 3 3" xfId="44331" xr:uid="{00000000-0005-0000-0000-0000BA620000}"/>
    <cellStyle name="Standard 4 2 4 2 6 3 4" xfId="33035" xr:uid="{00000000-0005-0000-0000-0000BB620000}"/>
    <cellStyle name="Standard 4 2 4 2 6 4" xfId="16091" xr:uid="{00000000-0005-0000-0000-0000BC620000}"/>
    <cellStyle name="Standard 4 2 4 2 6 4 2" xfId="49979" xr:uid="{00000000-0005-0000-0000-0000BD620000}"/>
    <cellStyle name="Standard 4 2 4 2 6 5" xfId="38683" xr:uid="{00000000-0005-0000-0000-0000BE620000}"/>
    <cellStyle name="Standard 4 2 4 2 6 6" xfId="27387" xr:uid="{00000000-0005-0000-0000-0000BF620000}"/>
    <cellStyle name="Standard 4 2 4 2 7" xfId="3433" xr:uid="{00000000-0005-0000-0000-0000C0620000}"/>
    <cellStyle name="Standard 4 2 4 2 7 2" xfId="6548" xr:uid="{00000000-0005-0000-0000-0000C1620000}"/>
    <cellStyle name="Standard 4 2 4 2 7 2 2" xfId="12197" xr:uid="{00000000-0005-0000-0000-0000C2620000}"/>
    <cellStyle name="Standard 4 2 4 2 7 2 2 2" xfId="23493" xr:uid="{00000000-0005-0000-0000-0000C3620000}"/>
    <cellStyle name="Standard 4 2 4 2 7 2 2 2 2" xfId="57381" xr:uid="{00000000-0005-0000-0000-0000C4620000}"/>
    <cellStyle name="Standard 4 2 4 2 7 2 2 3" xfId="46085" xr:uid="{00000000-0005-0000-0000-0000C5620000}"/>
    <cellStyle name="Standard 4 2 4 2 7 2 2 4" xfId="34789" xr:uid="{00000000-0005-0000-0000-0000C6620000}"/>
    <cellStyle name="Standard 4 2 4 2 7 2 3" xfId="17845" xr:uid="{00000000-0005-0000-0000-0000C7620000}"/>
    <cellStyle name="Standard 4 2 4 2 7 2 3 2" xfId="51733" xr:uid="{00000000-0005-0000-0000-0000C8620000}"/>
    <cellStyle name="Standard 4 2 4 2 7 2 4" xfId="40437" xr:uid="{00000000-0005-0000-0000-0000C9620000}"/>
    <cellStyle name="Standard 4 2 4 2 7 2 5" xfId="29141" xr:uid="{00000000-0005-0000-0000-0000CA620000}"/>
    <cellStyle name="Standard 4 2 4 2 7 3" xfId="9373" xr:uid="{00000000-0005-0000-0000-0000CB620000}"/>
    <cellStyle name="Standard 4 2 4 2 7 3 2" xfId="20669" xr:uid="{00000000-0005-0000-0000-0000CC620000}"/>
    <cellStyle name="Standard 4 2 4 2 7 3 2 2" xfId="54557" xr:uid="{00000000-0005-0000-0000-0000CD620000}"/>
    <cellStyle name="Standard 4 2 4 2 7 3 3" xfId="43261" xr:uid="{00000000-0005-0000-0000-0000CE620000}"/>
    <cellStyle name="Standard 4 2 4 2 7 3 4" xfId="31965" xr:uid="{00000000-0005-0000-0000-0000CF620000}"/>
    <cellStyle name="Standard 4 2 4 2 7 4" xfId="15021" xr:uid="{00000000-0005-0000-0000-0000D0620000}"/>
    <cellStyle name="Standard 4 2 4 2 7 4 2" xfId="48909" xr:uid="{00000000-0005-0000-0000-0000D1620000}"/>
    <cellStyle name="Standard 4 2 4 2 7 5" xfId="37613" xr:uid="{00000000-0005-0000-0000-0000D2620000}"/>
    <cellStyle name="Standard 4 2 4 2 7 6" xfId="26317" xr:uid="{00000000-0005-0000-0000-0000D3620000}"/>
    <cellStyle name="Standard 4 2 4 2 8" xfId="5592" xr:uid="{00000000-0005-0000-0000-0000D4620000}"/>
    <cellStyle name="Standard 4 2 4 2 8 2" xfId="11242" xr:uid="{00000000-0005-0000-0000-0000D5620000}"/>
    <cellStyle name="Standard 4 2 4 2 8 2 2" xfId="22538" xr:uid="{00000000-0005-0000-0000-0000D6620000}"/>
    <cellStyle name="Standard 4 2 4 2 8 2 2 2" xfId="56426" xr:uid="{00000000-0005-0000-0000-0000D7620000}"/>
    <cellStyle name="Standard 4 2 4 2 8 2 3" xfId="45130" xr:uid="{00000000-0005-0000-0000-0000D8620000}"/>
    <cellStyle name="Standard 4 2 4 2 8 2 4" xfId="33834" xr:uid="{00000000-0005-0000-0000-0000D9620000}"/>
    <cellStyle name="Standard 4 2 4 2 8 3" xfId="16890" xr:uid="{00000000-0005-0000-0000-0000DA620000}"/>
    <cellStyle name="Standard 4 2 4 2 8 3 2" xfId="50778" xr:uid="{00000000-0005-0000-0000-0000DB620000}"/>
    <cellStyle name="Standard 4 2 4 2 8 4" xfId="39482" xr:uid="{00000000-0005-0000-0000-0000DC620000}"/>
    <cellStyle name="Standard 4 2 4 2 8 5" xfId="28186" xr:uid="{00000000-0005-0000-0000-0000DD620000}"/>
    <cellStyle name="Standard 4 2 4 2 9" xfId="8418" xr:uid="{00000000-0005-0000-0000-0000DE620000}"/>
    <cellStyle name="Standard 4 2 4 2 9 2" xfId="19714" xr:uid="{00000000-0005-0000-0000-0000DF620000}"/>
    <cellStyle name="Standard 4 2 4 2 9 2 2" xfId="53602" xr:uid="{00000000-0005-0000-0000-0000E0620000}"/>
    <cellStyle name="Standard 4 2 4 2 9 3" xfId="42306" xr:uid="{00000000-0005-0000-0000-0000E1620000}"/>
    <cellStyle name="Standard 4 2 4 2 9 4" xfId="31010" xr:uid="{00000000-0005-0000-0000-0000E2620000}"/>
    <cellStyle name="Standard 4 2 4 3" xfId="1631" xr:uid="{00000000-0005-0000-0000-0000E3620000}"/>
    <cellStyle name="Standard 4 2 4 3 10" xfId="36747" xr:uid="{00000000-0005-0000-0000-0000E4620000}"/>
    <cellStyle name="Standard 4 2 4 3 11" xfId="25451" xr:uid="{00000000-0005-0000-0000-0000E5620000}"/>
    <cellStyle name="Standard 4 2 4 3 2" xfId="2797" xr:uid="{00000000-0005-0000-0000-0000E6620000}"/>
    <cellStyle name="Standard 4 2 4 3 2 2" xfId="3299" xr:uid="{00000000-0005-0000-0000-0000E7620000}"/>
    <cellStyle name="Standard 4 2 4 3 2 2 2" xfId="5204" xr:uid="{00000000-0005-0000-0000-0000E8620000}"/>
    <cellStyle name="Standard 4 2 4 3 2 2 2 2" xfId="8030" xr:uid="{00000000-0005-0000-0000-0000E9620000}"/>
    <cellStyle name="Standard 4 2 4 3 2 2 2 2 2" xfId="13679" xr:uid="{00000000-0005-0000-0000-0000EA620000}"/>
    <cellStyle name="Standard 4 2 4 3 2 2 2 2 2 2" xfId="24975" xr:uid="{00000000-0005-0000-0000-0000EB620000}"/>
    <cellStyle name="Standard 4 2 4 3 2 2 2 2 2 2 2" xfId="58863" xr:uid="{00000000-0005-0000-0000-0000EC620000}"/>
    <cellStyle name="Standard 4 2 4 3 2 2 2 2 2 3" xfId="47567" xr:uid="{00000000-0005-0000-0000-0000ED620000}"/>
    <cellStyle name="Standard 4 2 4 3 2 2 2 2 2 4" xfId="36271" xr:uid="{00000000-0005-0000-0000-0000EE620000}"/>
    <cellStyle name="Standard 4 2 4 3 2 2 2 2 3" xfId="19327" xr:uid="{00000000-0005-0000-0000-0000EF620000}"/>
    <cellStyle name="Standard 4 2 4 3 2 2 2 2 3 2" xfId="53215" xr:uid="{00000000-0005-0000-0000-0000F0620000}"/>
    <cellStyle name="Standard 4 2 4 3 2 2 2 2 4" xfId="41919" xr:uid="{00000000-0005-0000-0000-0000F1620000}"/>
    <cellStyle name="Standard 4 2 4 3 2 2 2 2 5" xfId="30623" xr:uid="{00000000-0005-0000-0000-0000F2620000}"/>
    <cellStyle name="Standard 4 2 4 3 2 2 2 3" xfId="10855" xr:uid="{00000000-0005-0000-0000-0000F3620000}"/>
    <cellStyle name="Standard 4 2 4 3 2 2 2 3 2" xfId="22151" xr:uid="{00000000-0005-0000-0000-0000F4620000}"/>
    <cellStyle name="Standard 4 2 4 3 2 2 2 3 2 2" xfId="56039" xr:uid="{00000000-0005-0000-0000-0000F5620000}"/>
    <cellStyle name="Standard 4 2 4 3 2 2 2 3 3" xfId="44743" xr:uid="{00000000-0005-0000-0000-0000F6620000}"/>
    <cellStyle name="Standard 4 2 4 3 2 2 2 3 4" xfId="33447" xr:uid="{00000000-0005-0000-0000-0000F7620000}"/>
    <cellStyle name="Standard 4 2 4 3 2 2 2 4" xfId="16503" xr:uid="{00000000-0005-0000-0000-0000F8620000}"/>
    <cellStyle name="Standard 4 2 4 3 2 2 2 4 2" xfId="50391" xr:uid="{00000000-0005-0000-0000-0000F9620000}"/>
    <cellStyle name="Standard 4 2 4 3 2 2 2 5" xfId="39095" xr:uid="{00000000-0005-0000-0000-0000FA620000}"/>
    <cellStyle name="Standard 4 2 4 3 2 2 2 6" xfId="27799" xr:uid="{00000000-0005-0000-0000-0000FB620000}"/>
    <cellStyle name="Standard 4 2 4 3 2 2 3" xfId="6427" xr:uid="{00000000-0005-0000-0000-0000FC620000}"/>
    <cellStyle name="Standard 4 2 4 3 2 2 3 2" xfId="12077" xr:uid="{00000000-0005-0000-0000-0000FD620000}"/>
    <cellStyle name="Standard 4 2 4 3 2 2 3 2 2" xfId="23373" xr:uid="{00000000-0005-0000-0000-0000FE620000}"/>
    <cellStyle name="Standard 4 2 4 3 2 2 3 2 2 2" xfId="57261" xr:uid="{00000000-0005-0000-0000-0000FF620000}"/>
    <cellStyle name="Standard 4 2 4 3 2 2 3 2 3" xfId="45965" xr:uid="{00000000-0005-0000-0000-000000630000}"/>
    <cellStyle name="Standard 4 2 4 3 2 2 3 2 4" xfId="34669" xr:uid="{00000000-0005-0000-0000-000001630000}"/>
    <cellStyle name="Standard 4 2 4 3 2 2 3 3" xfId="17725" xr:uid="{00000000-0005-0000-0000-000002630000}"/>
    <cellStyle name="Standard 4 2 4 3 2 2 3 3 2" xfId="51613" xr:uid="{00000000-0005-0000-0000-000003630000}"/>
    <cellStyle name="Standard 4 2 4 3 2 2 3 4" xfId="40317" xr:uid="{00000000-0005-0000-0000-000004630000}"/>
    <cellStyle name="Standard 4 2 4 3 2 2 3 5" xfId="29021" xr:uid="{00000000-0005-0000-0000-000005630000}"/>
    <cellStyle name="Standard 4 2 4 3 2 2 4" xfId="9253" xr:uid="{00000000-0005-0000-0000-000006630000}"/>
    <cellStyle name="Standard 4 2 4 3 2 2 4 2" xfId="20549" xr:uid="{00000000-0005-0000-0000-000007630000}"/>
    <cellStyle name="Standard 4 2 4 3 2 2 4 2 2" xfId="54437" xr:uid="{00000000-0005-0000-0000-000008630000}"/>
    <cellStyle name="Standard 4 2 4 3 2 2 4 3" xfId="43141" xr:uid="{00000000-0005-0000-0000-000009630000}"/>
    <cellStyle name="Standard 4 2 4 3 2 2 4 4" xfId="31845" xr:uid="{00000000-0005-0000-0000-00000A630000}"/>
    <cellStyle name="Standard 4 2 4 3 2 2 5" xfId="14901" xr:uid="{00000000-0005-0000-0000-00000B630000}"/>
    <cellStyle name="Standard 4 2 4 3 2 2 5 2" xfId="48789" xr:uid="{00000000-0005-0000-0000-00000C630000}"/>
    <cellStyle name="Standard 4 2 4 3 2 2 6" xfId="37493" xr:uid="{00000000-0005-0000-0000-00000D630000}"/>
    <cellStyle name="Standard 4 2 4 3 2 2 7" xfId="26197" xr:uid="{00000000-0005-0000-0000-00000E630000}"/>
    <cellStyle name="Standard 4 2 4 3 2 3" xfId="4425" xr:uid="{00000000-0005-0000-0000-00000F630000}"/>
    <cellStyle name="Standard 4 2 4 3 2 3 2" xfId="7296" xr:uid="{00000000-0005-0000-0000-000010630000}"/>
    <cellStyle name="Standard 4 2 4 3 2 3 2 2" xfId="12945" xr:uid="{00000000-0005-0000-0000-000011630000}"/>
    <cellStyle name="Standard 4 2 4 3 2 3 2 2 2" xfId="24241" xr:uid="{00000000-0005-0000-0000-000012630000}"/>
    <cellStyle name="Standard 4 2 4 3 2 3 2 2 2 2" xfId="58129" xr:uid="{00000000-0005-0000-0000-000013630000}"/>
    <cellStyle name="Standard 4 2 4 3 2 3 2 2 3" xfId="46833" xr:uid="{00000000-0005-0000-0000-000014630000}"/>
    <cellStyle name="Standard 4 2 4 3 2 3 2 2 4" xfId="35537" xr:uid="{00000000-0005-0000-0000-000015630000}"/>
    <cellStyle name="Standard 4 2 4 3 2 3 2 3" xfId="18593" xr:uid="{00000000-0005-0000-0000-000016630000}"/>
    <cellStyle name="Standard 4 2 4 3 2 3 2 3 2" xfId="52481" xr:uid="{00000000-0005-0000-0000-000017630000}"/>
    <cellStyle name="Standard 4 2 4 3 2 3 2 4" xfId="41185" xr:uid="{00000000-0005-0000-0000-000018630000}"/>
    <cellStyle name="Standard 4 2 4 3 2 3 2 5" xfId="29889" xr:uid="{00000000-0005-0000-0000-000019630000}"/>
    <cellStyle name="Standard 4 2 4 3 2 3 3" xfId="10121" xr:uid="{00000000-0005-0000-0000-00001A630000}"/>
    <cellStyle name="Standard 4 2 4 3 2 3 3 2" xfId="21417" xr:uid="{00000000-0005-0000-0000-00001B630000}"/>
    <cellStyle name="Standard 4 2 4 3 2 3 3 2 2" xfId="55305" xr:uid="{00000000-0005-0000-0000-00001C630000}"/>
    <cellStyle name="Standard 4 2 4 3 2 3 3 3" xfId="44009" xr:uid="{00000000-0005-0000-0000-00001D630000}"/>
    <cellStyle name="Standard 4 2 4 3 2 3 3 4" xfId="32713" xr:uid="{00000000-0005-0000-0000-00001E630000}"/>
    <cellStyle name="Standard 4 2 4 3 2 3 4" xfId="15769" xr:uid="{00000000-0005-0000-0000-00001F630000}"/>
    <cellStyle name="Standard 4 2 4 3 2 3 4 2" xfId="49657" xr:uid="{00000000-0005-0000-0000-000020630000}"/>
    <cellStyle name="Standard 4 2 4 3 2 3 5" xfId="38361" xr:uid="{00000000-0005-0000-0000-000021630000}"/>
    <cellStyle name="Standard 4 2 4 3 2 3 6" xfId="27065" xr:uid="{00000000-0005-0000-0000-000022630000}"/>
    <cellStyle name="Standard 4 2 4 3 2 4" xfId="5927" xr:uid="{00000000-0005-0000-0000-000023630000}"/>
    <cellStyle name="Standard 4 2 4 3 2 4 2" xfId="11577" xr:uid="{00000000-0005-0000-0000-000024630000}"/>
    <cellStyle name="Standard 4 2 4 3 2 4 2 2" xfId="22873" xr:uid="{00000000-0005-0000-0000-000025630000}"/>
    <cellStyle name="Standard 4 2 4 3 2 4 2 2 2" xfId="56761" xr:uid="{00000000-0005-0000-0000-000026630000}"/>
    <cellStyle name="Standard 4 2 4 3 2 4 2 3" xfId="45465" xr:uid="{00000000-0005-0000-0000-000027630000}"/>
    <cellStyle name="Standard 4 2 4 3 2 4 2 4" xfId="34169" xr:uid="{00000000-0005-0000-0000-000028630000}"/>
    <cellStyle name="Standard 4 2 4 3 2 4 3" xfId="17225" xr:uid="{00000000-0005-0000-0000-000029630000}"/>
    <cellStyle name="Standard 4 2 4 3 2 4 3 2" xfId="51113" xr:uid="{00000000-0005-0000-0000-00002A630000}"/>
    <cellStyle name="Standard 4 2 4 3 2 4 4" xfId="39817" xr:uid="{00000000-0005-0000-0000-00002B630000}"/>
    <cellStyle name="Standard 4 2 4 3 2 4 5" xfId="28521" xr:uid="{00000000-0005-0000-0000-00002C630000}"/>
    <cellStyle name="Standard 4 2 4 3 2 5" xfId="8753" xr:uid="{00000000-0005-0000-0000-00002D630000}"/>
    <cellStyle name="Standard 4 2 4 3 2 5 2" xfId="20049" xr:uid="{00000000-0005-0000-0000-00002E630000}"/>
    <cellStyle name="Standard 4 2 4 3 2 5 2 2" xfId="53937" xr:uid="{00000000-0005-0000-0000-00002F630000}"/>
    <cellStyle name="Standard 4 2 4 3 2 5 3" xfId="42641" xr:uid="{00000000-0005-0000-0000-000030630000}"/>
    <cellStyle name="Standard 4 2 4 3 2 5 4" xfId="31345" xr:uid="{00000000-0005-0000-0000-000031630000}"/>
    <cellStyle name="Standard 4 2 4 3 2 6" xfId="14401" xr:uid="{00000000-0005-0000-0000-000032630000}"/>
    <cellStyle name="Standard 4 2 4 3 2 6 2" xfId="48289" xr:uid="{00000000-0005-0000-0000-000033630000}"/>
    <cellStyle name="Standard 4 2 4 3 2 7" xfId="36993" xr:uid="{00000000-0005-0000-0000-000034630000}"/>
    <cellStyle name="Standard 4 2 4 3 2 8" xfId="25697" xr:uid="{00000000-0005-0000-0000-000035630000}"/>
    <cellStyle name="Standard 4 2 4 3 3" xfId="3053" xr:uid="{00000000-0005-0000-0000-000036630000}"/>
    <cellStyle name="Standard 4 2 4 3 3 2" xfId="5203" xr:uid="{00000000-0005-0000-0000-000037630000}"/>
    <cellStyle name="Standard 4 2 4 3 3 2 2" xfId="8029" xr:uid="{00000000-0005-0000-0000-000038630000}"/>
    <cellStyle name="Standard 4 2 4 3 3 2 2 2" xfId="13678" xr:uid="{00000000-0005-0000-0000-000039630000}"/>
    <cellStyle name="Standard 4 2 4 3 3 2 2 2 2" xfId="24974" xr:uid="{00000000-0005-0000-0000-00003A630000}"/>
    <cellStyle name="Standard 4 2 4 3 3 2 2 2 2 2" xfId="58862" xr:uid="{00000000-0005-0000-0000-00003B630000}"/>
    <cellStyle name="Standard 4 2 4 3 3 2 2 2 3" xfId="47566" xr:uid="{00000000-0005-0000-0000-00003C630000}"/>
    <cellStyle name="Standard 4 2 4 3 3 2 2 2 4" xfId="36270" xr:uid="{00000000-0005-0000-0000-00003D630000}"/>
    <cellStyle name="Standard 4 2 4 3 3 2 2 3" xfId="19326" xr:uid="{00000000-0005-0000-0000-00003E630000}"/>
    <cellStyle name="Standard 4 2 4 3 3 2 2 3 2" xfId="53214" xr:uid="{00000000-0005-0000-0000-00003F630000}"/>
    <cellStyle name="Standard 4 2 4 3 3 2 2 4" xfId="41918" xr:uid="{00000000-0005-0000-0000-000040630000}"/>
    <cellStyle name="Standard 4 2 4 3 3 2 2 5" xfId="30622" xr:uid="{00000000-0005-0000-0000-000041630000}"/>
    <cellStyle name="Standard 4 2 4 3 3 2 3" xfId="10854" xr:uid="{00000000-0005-0000-0000-000042630000}"/>
    <cellStyle name="Standard 4 2 4 3 3 2 3 2" xfId="22150" xr:uid="{00000000-0005-0000-0000-000043630000}"/>
    <cellStyle name="Standard 4 2 4 3 3 2 3 2 2" xfId="56038" xr:uid="{00000000-0005-0000-0000-000044630000}"/>
    <cellStyle name="Standard 4 2 4 3 3 2 3 3" xfId="44742" xr:uid="{00000000-0005-0000-0000-000045630000}"/>
    <cellStyle name="Standard 4 2 4 3 3 2 3 4" xfId="33446" xr:uid="{00000000-0005-0000-0000-000046630000}"/>
    <cellStyle name="Standard 4 2 4 3 3 2 4" xfId="16502" xr:uid="{00000000-0005-0000-0000-000047630000}"/>
    <cellStyle name="Standard 4 2 4 3 3 2 4 2" xfId="50390" xr:uid="{00000000-0005-0000-0000-000048630000}"/>
    <cellStyle name="Standard 4 2 4 3 3 2 5" xfId="39094" xr:uid="{00000000-0005-0000-0000-000049630000}"/>
    <cellStyle name="Standard 4 2 4 3 3 2 6" xfId="27798" xr:uid="{00000000-0005-0000-0000-00004A630000}"/>
    <cellStyle name="Standard 4 2 4 3 3 3" xfId="4424" xr:uid="{00000000-0005-0000-0000-00004B630000}"/>
    <cellStyle name="Standard 4 2 4 3 3 3 2" xfId="7295" xr:uid="{00000000-0005-0000-0000-00004C630000}"/>
    <cellStyle name="Standard 4 2 4 3 3 3 2 2" xfId="12944" xr:uid="{00000000-0005-0000-0000-00004D630000}"/>
    <cellStyle name="Standard 4 2 4 3 3 3 2 2 2" xfId="24240" xr:uid="{00000000-0005-0000-0000-00004E630000}"/>
    <cellStyle name="Standard 4 2 4 3 3 3 2 2 2 2" xfId="58128" xr:uid="{00000000-0005-0000-0000-00004F630000}"/>
    <cellStyle name="Standard 4 2 4 3 3 3 2 2 3" xfId="46832" xr:uid="{00000000-0005-0000-0000-000050630000}"/>
    <cellStyle name="Standard 4 2 4 3 3 3 2 2 4" xfId="35536" xr:uid="{00000000-0005-0000-0000-000051630000}"/>
    <cellStyle name="Standard 4 2 4 3 3 3 2 3" xfId="18592" xr:uid="{00000000-0005-0000-0000-000052630000}"/>
    <cellStyle name="Standard 4 2 4 3 3 3 2 3 2" xfId="52480" xr:uid="{00000000-0005-0000-0000-000053630000}"/>
    <cellStyle name="Standard 4 2 4 3 3 3 2 4" xfId="41184" xr:uid="{00000000-0005-0000-0000-000054630000}"/>
    <cellStyle name="Standard 4 2 4 3 3 3 2 5" xfId="29888" xr:uid="{00000000-0005-0000-0000-000055630000}"/>
    <cellStyle name="Standard 4 2 4 3 3 3 3" xfId="10120" xr:uid="{00000000-0005-0000-0000-000056630000}"/>
    <cellStyle name="Standard 4 2 4 3 3 3 3 2" xfId="21416" xr:uid="{00000000-0005-0000-0000-000057630000}"/>
    <cellStyle name="Standard 4 2 4 3 3 3 3 2 2" xfId="55304" xr:uid="{00000000-0005-0000-0000-000058630000}"/>
    <cellStyle name="Standard 4 2 4 3 3 3 3 3" xfId="44008" xr:uid="{00000000-0005-0000-0000-000059630000}"/>
    <cellStyle name="Standard 4 2 4 3 3 3 3 4" xfId="32712" xr:uid="{00000000-0005-0000-0000-00005A630000}"/>
    <cellStyle name="Standard 4 2 4 3 3 3 4" xfId="15768" xr:uid="{00000000-0005-0000-0000-00005B630000}"/>
    <cellStyle name="Standard 4 2 4 3 3 3 4 2" xfId="49656" xr:uid="{00000000-0005-0000-0000-00005C630000}"/>
    <cellStyle name="Standard 4 2 4 3 3 3 5" xfId="38360" xr:uid="{00000000-0005-0000-0000-00005D630000}"/>
    <cellStyle name="Standard 4 2 4 3 3 3 6" xfId="27064" xr:uid="{00000000-0005-0000-0000-00005E630000}"/>
    <cellStyle name="Standard 4 2 4 3 3 4" xfId="6181" xr:uid="{00000000-0005-0000-0000-00005F630000}"/>
    <cellStyle name="Standard 4 2 4 3 3 4 2" xfId="11831" xr:uid="{00000000-0005-0000-0000-000060630000}"/>
    <cellStyle name="Standard 4 2 4 3 3 4 2 2" xfId="23127" xr:uid="{00000000-0005-0000-0000-000061630000}"/>
    <cellStyle name="Standard 4 2 4 3 3 4 2 2 2" xfId="57015" xr:uid="{00000000-0005-0000-0000-000062630000}"/>
    <cellStyle name="Standard 4 2 4 3 3 4 2 3" xfId="45719" xr:uid="{00000000-0005-0000-0000-000063630000}"/>
    <cellStyle name="Standard 4 2 4 3 3 4 2 4" xfId="34423" xr:uid="{00000000-0005-0000-0000-000064630000}"/>
    <cellStyle name="Standard 4 2 4 3 3 4 3" xfId="17479" xr:uid="{00000000-0005-0000-0000-000065630000}"/>
    <cellStyle name="Standard 4 2 4 3 3 4 3 2" xfId="51367" xr:uid="{00000000-0005-0000-0000-000066630000}"/>
    <cellStyle name="Standard 4 2 4 3 3 4 4" xfId="40071" xr:uid="{00000000-0005-0000-0000-000067630000}"/>
    <cellStyle name="Standard 4 2 4 3 3 4 5" xfId="28775" xr:uid="{00000000-0005-0000-0000-000068630000}"/>
    <cellStyle name="Standard 4 2 4 3 3 5" xfId="9007" xr:uid="{00000000-0005-0000-0000-000069630000}"/>
    <cellStyle name="Standard 4 2 4 3 3 5 2" xfId="20303" xr:uid="{00000000-0005-0000-0000-00006A630000}"/>
    <cellStyle name="Standard 4 2 4 3 3 5 2 2" xfId="54191" xr:uid="{00000000-0005-0000-0000-00006B630000}"/>
    <cellStyle name="Standard 4 2 4 3 3 5 3" xfId="42895" xr:uid="{00000000-0005-0000-0000-00006C630000}"/>
    <cellStyle name="Standard 4 2 4 3 3 5 4" xfId="31599" xr:uid="{00000000-0005-0000-0000-00006D630000}"/>
    <cellStyle name="Standard 4 2 4 3 3 6" xfId="14655" xr:uid="{00000000-0005-0000-0000-00006E630000}"/>
    <cellStyle name="Standard 4 2 4 3 3 6 2" xfId="48543" xr:uid="{00000000-0005-0000-0000-00006F630000}"/>
    <cellStyle name="Standard 4 2 4 3 3 7" xfId="37247" xr:uid="{00000000-0005-0000-0000-000070630000}"/>
    <cellStyle name="Standard 4 2 4 3 3 8" xfId="25951" xr:uid="{00000000-0005-0000-0000-000071630000}"/>
    <cellStyle name="Standard 4 2 4 3 4" xfId="3911" xr:uid="{00000000-0005-0000-0000-000072630000}"/>
    <cellStyle name="Standard 4 2 4 3 4 2" xfId="7022" xr:uid="{00000000-0005-0000-0000-000073630000}"/>
    <cellStyle name="Standard 4 2 4 3 4 2 2" xfId="12671" xr:uid="{00000000-0005-0000-0000-000074630000}"/>
    <cellStyle name="Standard 4 2 4 3 4 2 2 2" xfId="23967" xr:uid="{00000000-0005-0000-0000-000075630000}"/>
    <cellStyle name="Standard 4 2 4 3 4 2 2 2 2" xfId="57855" xr:uid="{00000000-0005-0000-0000-000076630000}"/>
    <cellStyle name="Standard 4 2 4 3 4 2 2 3" xfId="46559" xr:uid="{00000000-0005-0000-0000-000077630000}"/>
    <cellStyle name="Standard 4 2 4 3 4 2 2 4" xfId="35263" xr:uid="{00000000-0005-0000-0000-000078630000}"/>
    <cellStyle name="Standard 4 2 4 3 4 2 3" xfId="18319" xr:uid="{00000000-0005-0000-0000-000079630000}"/>
    <cellStyle name="Standard 4 2 4 3 4 2 3 2" xfId="52207" xr:uid="{00000000-0005-0000-0000-00007A630000}"/>
    <cellStyle name="Standard 4 2 4 3 4 2 4" xfId="40911" xr:uid="{00000000-0005-0000-0000-00007B630000}"/>
    <cellStyle name="Standard 4 2 4 3 4 2 5" xfId="29615" xr:uid="{00000000-0005-0000-0000-00007C630000}"/>
    <cellStyle name="Standard 4 2 4 3 4 3" xfId="9847" xr:uid="{00000000-0005-0000-0000-00007D630000}"/>
    <cellStyle name="Standard 4 2 4 3 4 3 2" xfId="21143" xr:uid="{00000000-0005-0000-0000-00007E630000}"/>
    <cellStyle name="Standard 4 2 4 3 4 3 2 2" xfId="55031" xr:uid="{00000000-0005-0000-0000-00007F630000}"/>
    <cellStyle name="Standard 4 2 4 3 4 3 3" xfId="43735" xr:uid="{00000000-0005-0000-0000-000080630000}"/>
    <cellStyle name="Standard 4 2 4 3 4 3 4" xfId="32439" xr:uid="{00000000-0005-0000-0000-000081630000}"/>
    <cellStyle name="Standard 4 2 4 3 4 4" xfId="15495" xr:uid="{00000000-0005-0000-0000-000082630000}"/>
    <cellStyle name="Standard 4 2 4 3 4 4 2" xfId="49383" xr:uid="{00000000-0005-0000-0000-000083630000}"/>
    <cellStyle name="Standard 4 2 4 3 4 5" xfId="38087" xr:uid="{00000000-0005-0000-0000-000084630000}"/>
    <cellStyle name="Standard 4 2 4 3 4 6" xfId="26791" xr:uid="{00000000-0005-0000-0000-000085630000}"/>
    <cellStyle name="Standard 4 2 4 3 5" xfId="4969" xr:uid="{00000000-0005-0000-0000-000086630000}"/>
    <cellStyle name="Standard 4 2 4 3 5 2" xfId="7795" xr:uid="{00000000-0005-0000-0000-000087630000}"/>
    <cellStyle name="Standard 4 2 4 3 5 2 2" xfId="13444" xr:uid="{00000000-0005-0000-0000-000088630000}"/>
    <cellStyle name="Standard 4 2 4 3 5 2 2 2" xfId="24740" xr:uid="{00000000-0005-0000-0000-000089630000}"/>
    <cellStyle name="Standard 4 2 4 3 5 2 2 2 2" xfId="58628" xr:uid="{00000000-0005-0000-0000-00008A630000}"/>
    <cellStyle name="Standard 4 2 4 3 5 2 2 3" xfId="47332" xr:uid="{00000000-0005-0000-0000-00008B630000}"/>
    <cellStyle name="Standard 4 2 4 3 5 2 2 4" xfId="36036" xr:uid="{00000000-0005-0000-0000-00008C630000}"/>
    <cellStyle name="Standard 4 2 4 3 5 2 3" xfId="19092" xr:uid="{00000000-0005-0000-0000-00008D630000}"/>
    <cellStyle name="Standard 4 2 4 3 5 2 3 2" xfId="52980" xr:uid="{00000000-0005-0000-0000-00008E630000}"/>
    <cellStyle name="Standard 4 2 4 3 5 2 4" xfId="41684" xr:uid="{00000000-0005-0000-0000-00008F630000}"/>
    <cellStyle name="Standard 4 2 4 3 5 2 5" xfId="30388" xr:uid="{00000000-0005-0000-0000-000090630000}"/>
    <cellStyle name="Standard 4 2 4 3 5 3" xfId="10620" xr:uid="{00000000-0005-0000-0000-000091630000}"/>
    <cellStyle name="Standard 4 2 4 3 5 3 2" xfId="21916" xr:uid="{00000000-0005-0000-0000-000092630000}"/>
    <cellStyle name="Standard 4 2 4 3 5 3 2 2" xfId="55804" xr:uid="{00000000-0005-0000-0000-000093630000}"/>
    <cellStyle name="Standard 4 2 4 3 5 3 3" xfId="44508" xr:uid="{00000000-0005-0000-0000-000094630000}"/>
    <cellStyle name="Standard 4 2 4 3 5 3 4" xfId="33212" xr:uid="{00000000-0005-0000-0000-000095630000}"/>
    <cellStyle name="Standard 4 2 4 3 5 4" xfId="16268" xr:uid="{00000000-0005-0000-0000-000096630000}"/>
    <cellStyle name="Standard 4 2 4 3 5 4 2" xfId="50156" xr:uid="{00000000-0005-0000-0000-000097630000}"/>
    <cellStyle name="Standard 4 2 4 3 5 5" xfId="38860" xr:uid="{00000000-0005-0000-0000-000098630000}"/>
    <cellStyle name="Standard 4 2 4 3 5 6" xfId="27564" xr:uid="{00000000-0005-0000-0000-000099630000}"/>
    <cellStyle name="Standard 4 2 4 3 6" xfId="3619" xr:uid="{00000000-0005-0000-0000-00009A630000}"/>
    <cellStyle name="Standard 4 2 4 3 6 2" xfId="6732" xr:uid="{00000000-0005-0000-0000-00009B630000}"/>
    <cellStyle name="Standard 4 2 4 3 6 2 2" xfId="12381" xr:uid="{00000000-0005-0000-0000-00009C630000}"/>
    <cellStyle name="Standard 4 2 4 3 6 2 2 2" xfId="23677" xr:uid="{00000000-0005-0000-0000-00009D630000}"/>
    <cellStyle name="Standard 4 2 4 3 6 2 2 2 2" xfId="57565" xr:uid="{00000000-0005-0000-0000-00009E630000}"/>
    <cellStyle name="Standard 4 2 4 3 6 2 2 3" xfId="46269" xr:uid="{00000000-0005-0000-0000-00009F630000}"/>
    <cellStyle name="Standard 4 2 4 3 6 2 2 4" xfId="34973" xr:uid="{00000000-0005-0000-0000-0000A0630000}"/>
    <cellStyle name="Standard 4 2 4 3 6 2 3" xfId="18029" xr:uid="{00000000-0005-0000-0000-0000A1630000}"/>
    <cellStyle name="Standard 4 2 4 3 6 2 3 2" xfId="51917" xr:uid="{00000000-0005-0000-0000-0000A2630000}"/>
    <cellStyle name="Standard 4 2 4 3 6 2 4" xfId="40621" xr:uid="{00000000-0005-0000-0000-0000A3630000}"/>
    <cellStyle name="Standard 4 2 4 3 6 2 5" xfId="29325" xr:uid="{00000000-0005-0000-0000-0000A4630000}"/>
    <cellStyle name="Standard 4 2 4 3 6 3" xfId="9557" xr:uid="{00000000-0005-0000-0000-0000A5630000}"/>
    <cellStyle name="Standard 4 2 4 3 6 3 2" xfId="20853" xr:uid="{00000000-0005-0000-0000-0000A6630000}"/>
    <cellStyle name="Standard 4 2 4 3 6 3 2 2" xfId="54741" xr:uid="{00000000-0005-0000-0000-0000A7630000}"/>
    <cellStyle name="Standard 4 2 4 3 6 3 3" xfId="43445" xr:uid="{00000000-0005-0000-0000-0000A8630000}"/>
    <cellStyle name="Standard 4 2 4 3 6 3 4" xfId="32149" xr:uid="{00000000-0005-0000-0000-0000A9630000}"/>
    <cellStyle name="Standard 4 2 4 3 6 4" xfId="15205" xr:uid="{00000000-0005-0000-0000-0000AA630000}"/>
    <cellStyle name="Standard 4 2 4 3 6 4 2" xfId="49093" xr:uid="{00000000-0005-0000-0000-0000AB630000}"/>
    <cellStyle name="Standard 4 2 4 3 6 5" xfId="37797" xr:uid="{00000000-0005-0000-0000-0000AC630000}"/>
    <cellStyle name="Standard 4 2 4 3 6 6" xfId="26501" xr:uid="{00000000-0005-0000-0000-0000AD630000}"/>
    <cellStyle name="Standard 4 2 4 3 7" xfId="5681" xr:uid="{00000000-0005-0000-0000-0000AE630000}"/>
    <cellStyle name="Standard 4 2 4 3 7 2" xfId="11331" xr:uid="{00000000-0005-0000-0000-0000AF630000}"/>
    <cellStyle name="Standard 4 2 4 3 7 2 2" xfId="22627" xr:uid="{00000000-0005-0000-0000-0000B0630000}"/>
    <cellStyle name="Standard 4 2 4 3 7 2 2 2" xfId="56515" xr:uid="{00000000-0005-0000-0000-0000B1630000}"/>
    <cellStyle name="Standard 4 2 4 3 7 2 3" xfId="45219" xr:uid="{00000000-0005-0000-0000-0000B2630000}"/>
    <cellStyle name="Standard 4 2 4 3 7 2 4" xfId="33923" xr:uid="{00000000-0005-0000-0000-0000B3630000}"/>
    <cellStyle name="Standard 4 2 4 3 7 3" xfId="16979" xr:uid="{00000000-0005-0000-0000-0000B4630000}"/>
    <cellStyle name="Standard 4 2 4 3 7 3 2" xfId="50867" xr:uid="{00000000-0005-0000-0000-0000B5630000}"/>
    <cellStyle name="Standard 4 2 4 3 7 4" xfId="39571" xr:uid="{00000000-0005-0000-0000-0000B6630000}"/>
    <cellStyle name="Standard 4 2 4 3 7 5" xfId="28275" xr:uid="{00000000-0005-0000-0000-0000B7630000}"/>
    <cellStyle name="Standard 4 2 4 3 8" xfId="8507" xr:uid="{00000000-0005-0000-0000-0000B8630000}"/>
    <cellStyle name="Standard 4 2 4 3 8 2" xfId="19803" xr:uid="{00000000-0005-0000-0000-0000B9630000}"/>
    <cellStyle name="Standard 4 2 4 3 8 2 2" xfId="53691" xr:uid="{00000000-0005-0000-0000-0000BA630000}"/>
    <cellStyle name="Standard 4 2 4 3 8 3" xfId="42395" xr:uid="{00000000-0005-0000-0000-0000BB630000}"/>
    <cellStyle name="Standard 4 2 4 3 8 4" xfId="31099" xr:uid="{00000000-0005-0000-0000-0000BC630000}"/>
    <cellStyle name="Standard 4 2 4 3 9" xfId="14155" xr:uid="{00000000-0005-0000-0000-0000BD630000}"/>
    <cellStyle name="Standard 4 2 4 3 9 2" xfId="48043" xr:uid="{00000000-0005-0000-0000-0000BE630000}"/>
    <cellStyle name="Standard 4 2 4 4" xfId="2665" xr:uid="{00000000-0005-0000-0000-0000BF630000}"/>
    <cellStyle name="Standard 4 2 4 4 10" xfId="25565" xr:uid="{00000000-0005-0000-0000-0000C0630000}"/>
    <cellStyle name="Standard 4 2 4 4 2" xfId="3167" xr:uid="{00000000-0005-0000-0000-0000C1630000}"/>
    <cellStyle name="Standard 4 2 4 4 2 2" xfId="5205" xr:uid="{00000000-0005-0000-0000-0000C2630000}"/>
    <cellStyle name="Standard 4 2 4 4 2 2 2" xfId="8031" xr:uid="{00000000-0005-0000-0000-0000C3630000}"/>
    <cellStyle name="Standard 4 2 4 4 2 2 2 2" xfId="13680" xr:uid="{00000000-0005-0000-0000-0000C4630000}"/>
    <cellStyle name="Standard 4 2 4 4 2 2 2 2 2" xfId="24976" xr:uid="{00000000-0005-0000-0000-0000C5630000}"/>
    <cellStyle name="Standard 4 2 4 4 2 2 2 2 2 2" xfId="58864" xr:uid="{00000000-0005-0000-0000-0000C6630000}"/>
    <cellStyle name="Standard 4 2 4 4 2 2 2 2 3" xfId="47568" xr:uid="{00000000-0005-0000-0000-0000C7630000}"/>
    <cellStyle name="Standard 4 2 4 4 2 2 2 2 4" xfId="36272" xr:uid="{00000000-0005-0000-0000-0000C8630000}"/>
    <cellStyle name="Standard 4 2 4 4 2 2 2 3" xfId="19328" xr:uid="{00000000-0005-0000-0000-0000C9630000}"/>
    <cellStyle name="Standard 4 2 4 4 2 2 2 3 2" xfId="53216" xr:uid="{00000000-0005-0000-0000-0000CA630000}"/>
    <cellStyle name="Standard 4 2 4 4 2 2 2 4" xfId="41920" xr:uid="{00000000-0005-0000-0000-0000CB630000}"/>
    <cellStyle name="Standard 4 2 4 4 2 2 2 5" xfId="30624" xr:uid="{00000000-0005-0000-0000-0000CC630000}"/>
    <cellStyle name="Standard 4 2 4 4 2 2 3" xfId="10856" xr:uid="{00000000-0005-0000-0000-0000CD630000}"/>
    <cellStyle name="Standard 4 2 4 4 2 2 3 2" xfId="22152" xr:uid="{00000000-0005-0000-0000-0000CE630000}"/>
    <cellStyle name="Standard 4 2 4 4 2 2 3 2 2" xfId="56040" xr:uid="{00000000-0005-0000-0000-0000CF630000}"/>
    <cellStyle name="Standard 4 2 4 4 2 2 3 3" xfId="44744" xr:uid="{00000000-0005-0000-0000-0000D0630000}"/>
    <cellStyle name="Standard 4 2 4 4 2 2 3 4" xfId="33448" xr:uid="{00000000-0005-0000-0000-0000D1630000}"/>
    <cellStyle name="Standard 4 2 4 4 2 2 4" xfId="16504" xr:uid="{00000000-0005-0000-0000-0000D2630000}"/>
    <cellStyle name="Standard 4 2 4 4 2 2 4 2" xfId="50392" xr:uid="{00000000-0005-0000-0000-0000D3630000}"/>
    <cellStyle name="Standard 4 2 4 4 2 2 5" xfId="39096" xr:uid="{00000000-0005-0000-0000-0000D4630000}"/>
    <cellStyle name="Standard 4 2 4 4 2 2 6" xfId="27800" xr:uid="{00000000-0005-0000-0000-0000D5630000}"/>
    <cellStyle name="Standard 4 2 4 4 2 3" xfId="4426" xr:uid="{00000000-0005-0000-0000-0000D6630000}"/>
    <cellStyle name="Standard 4 2 4 4 2 3 2" xfId="7297" xr:uid="{00000000-0005-0000-0000-0000D7630000}"/>
    <cellStyle name="Standard 4 2 4 4 2 3 2 2" xfId="12946" xr:uid="{00000000-0005-0000-0000-0000D8630000}"/>
    <cellStyle name="Standard 4 2 4 4 2 3 2 2 2" xfId="24242" xr:uid="{00000000-0005-0000-0000-0000D9630000}"/>
    <cellStyle name="Standard 4 2 4 4 2 3 2 2 2 2" xfId="58130" xr:uid="{00000000-0005-0000-0000-0000DA630000}"/>
    <cellStyle name="Standard 4 2 4 4 2 3 2 2 3" xfId="46834" xr:uid="{00000000-0005-0000-0000-0000DB630000}"/>
    <cellStyle name="Standard 4 2 4 4 2 3 2 2 4" xfId="35538" xr:uid="{00000000-0005-0000-0000-0000DC630000}"/>
    <cellStyle name="Standard 4 2 4 4 2 3 2 3" xfId="18594" xr:uid="{00000000-0005-0000-0000-0000DD630000}"/>
    <cellStyle name="Standard 4 2 4 4 2 3 2 3 2" xfId="52482" xr:uid="{00000000-0005-0000-0000-0000DE630000}"/>
    <cellStyle name="Standard 4 2 4 4 2 3 2 4" xfId="41186" xr:uid="{00000000-0005-0000-0000-0000DF630000}"/>
    <cellStyle name="Standard 4 2 4 4 2 3 2 5" xfId="29890" xr:uid="{00000000-0005-0000-0000-0000E0630000}"/>
    <cellStyle name="Standard 4 2 4 4 2 3 3" xfId="10122" xr:uid="{00000000-0005-0000-0000-0000E1630000}"/>
    <cellStyle name="Standard 4 2 4 4 2 3 3 2" xfId="21418" xr:uid="{00000000-0005-0000-0000-0000E2630000}"/>
    <cellStyle name="Standard 4 2 4 4 2 3 3 2 2" xfId="55306" xr:uid="{00000000-0005-0000-0000-0000E3630000}"/>
    <cellStyle name="Standard 4 2 4 4 2 3 3 3" xfId="44010" xr:uid="{00000000-0005-0000-0000-0000E4630000}"/>
    <cellStyle name="Standard 4 2 4 4 2 3 3 4" xfId="32714" xr:uid="{00000000-0005-0000-0000-0000E5630000}"/>
    <cellStyle name="Standard 4 2 4 4 2 3 4" xfId="15770" xr:uid="{00000000-0005-0000-0000-0000E6630000}"/>
    <cellStyle name="Standard 4 2 4 4 2 3 4 2" xfId="49658" xr:uid="{00000000-0005-0000-0000-0000E7630000}"/>
    <cellStyle name="Standard 4 2 4 4 2 3 5" xfId="38362" xr:uid="{00000000-0005-0000-0000-0000E8630000}"/>
    <cellStyle name="Standard 4 2 4 4 2 3 6" xfId="27066" xr:uid="{00000000-0005-0000-0000-0000E9630000}"/>
    <cellStyle name="Standard 4 2 4 4 2 4" xfId="6295" xr:uid="{00000000-0005-0000-0000-0000EA630000}"/>
    <cellStyle name="Standard 4 2 4 4 2 4 2" xfId="11945" xr:uid="{00000000-0005-0000-0000-0000EB630000}"/>
    <cellStyle name="Standard 4 2 4 4 2 4 2 2" xfId="23241" xr:uid="{00000000-0005-0000-0000-0000EC630000}"/>
    <cellStyle name="Standard 4 2 4 4 2 4 2 2 2" xfId="57129" xr:uid="{00000000-0005-0000-0000-0000ED630000}"/>
    <cellStyle name="Standard 4 2 4 4 2 4 2 3" xfId="45833" xr:uid="{00000000-0005-0000-0000-0000EE630000}"/>
    <cellStyle name="Standard 4 2 4 4 2 4 2 4" xfId="34537" xr:uid="{00000000-0005-0000-0000-0000EF630000}"/>
    <cellStyle name="Standard 4 2 4 4 2 4 3" xfId="17593" xr:uid="{00000000-0005-0000-0000-0000F0630000}"/>
    <cellStyle name="Standard 4 2 4 4 2 4 3 2" xfId="51481" xr:uid="{00000000-0005-0000-0000-0000F1630000}"/>
    <cellStyle name="Standard 4 2 4 4 2 4 4" xfId="40185" xr:uid="{00000000-0005-0000-0000-0000F2630000}"/>
    <cellStyle name="Standard 4 2 4 4 2 4 5" xfId="28889" xr:uid="{00000000-0005-0000-0000-0000F3630000}"/>
    <cellStyle name="Standard 4 2 4 4 2 5" xfId="9121" xr:uid="{00000000-0005-0000-0000-0000F4630000}"/>
    <cellStyle name="Standard 4 2 4 4 2 5 2" xfId="20417" xr:uid="{00000000-0005-0000-0000-0000F5630000}"/>
    <cellStyle name="Standard 4 2 4 4 2 5 2 2" xfId="54305" xr:uid="{00000000-0005-0000-0000-0000F6630000}"/>
    <cellStyle name="Standard 4 2 4 4 2 5 3" xfId="43009" xr:uid="{00000000-0005-0000-0000-0000F7630000}"/>
    <cellStyle name="Standard 4 2 4 4 2 5 4" xfId="31713" xr:uid="{00000000-0005-0000-0000-0000F8630000}"/>
    <cellStyle name="Standard 4 2 4 4 2 6" xfId="14769" xr:uid="{00000000-0005-0000-0000-0000F9630000}"/>
    <cellStyle name="Standard 4 2 4 4 2 6 2" xfId="48657" xr:uid="{00000000-0005-0000-0000-0000FA630000}"/>
    <cellStyle name="Standard 4 2 4 4 2 7" xfId="37361" xr:uid="{00000000-0005-0000-0000-0000FB630000}"/>
    <cellStyle name="Standard 4 2 4 4 2 8" xfId="26065" xr:uid="{00000000-0005-0000-0000-0000FC630000}"/>
    <cellStyle name="Standard 4 2 4 4 3" xfId="3801" xr:uid="{00000000-0005-0000-0000-0000FD630000}"/>
    <cellStyle name="Standard 4 2 4 4 3 2" xfId="6912" xr:uid="{00000000-0005-0000-0000-0000FE630000}"/>
    <cellStyle name="Standard 4 2 4 4 3 2 2" xfId="12561" xr:uid="{00000000-0005-0000-0000-0000FF630000}"/>
    <cellStyle name="Standard 4 2 4 4 3 2 2 2" xfId="23857" xr:uid="{00000000-0005-0000-0000-000000640000}"/>
    <cellStyle name="Standard 4 2 4 4 3 2 2 2 2" xfId="57745" xr:uid="{00000000-0005-0000-0000-000001640000}"/>
    <cellStyle name="Standard 4 2 4 4 3 2 2 3" xfId="46449" xr:uid="{00000000-0005-0000-0000-000002640000}"/>
    <cellStyle name="Standard 4 2 4 4 3 2 2 4" xfId="35153" xr:uid="{00000000-0005-0000-0000-000003640000}"/>
    <cellStyle name="Standard 4 2 4 4 3 2 3" xfId="18209" xr:uid="{00000000-0005-0000-0000-000004640000}"/>
    <cellStyle name="Standard 4 2 4 4 3 2 3 2" xfId="52097" xr:uid="{00000000-0005-0000-0000-000005640000}"/>
    <cellStyle name="Standard 4 2 4 4 3 2 4" xfId="40801" xr:uid="{00000000-0005-0000-0000-000006640000}"/>
    <cellStyle name="Standard 4 2 4 4 3 2 5" xfId="29505" xr:uid="{00000000-0005-0000-0000-000007640000}"/>
    <cellStyle name="Standard 4 2 4 4 3 3" xfId="9737" xr:uid="{00000000-0005-0000-0000-000008640000}"/>
    <cellStyle name="Standard 4 2 4 4 3 3 2" xfId="21033" xr:uid="{00000000-0005-0000-0000-000009640000}"/>
    <cellStyle name="Standard 4 2 4 4 3 3 2 2" xfId="54921" xr:uid="{00000000-0005-0000-0000-00000A640000}"/>
    <cellStyle name="Standard 4 2 4 4 3 3 3" xfId="43625" xr:uid="{00000000-0005-0000-0000-00000B640000}"/>
    <cellStyle name="Standard 4 2 4 4 3 3 4" xfId="32329" xr:uid="{00000000-0005-0000-0000-00000C640000}"/>
    <cellStyle name="Standard 4 2 4 4 3 4" xfId="15385" xr:uid="{00000000-0005-0000-0000-00000D640000}"/>
    <cellStyle name="Standard 4 2 4 4 3 4 2" xfId="49273" xr:uid="{00000000-0005-0000-0000-00000E640000}"/>
    <cellStyle name="Standard 4 2 4 4 3 5" xfId="37977" xr:uid="{00000000-0005-0000-0000-00000F640000}"/>
    <cellStyle name="Standard 4 2 4 4 3 6" xfId="26681" xr:uid="{00000000-0005-0000-0000-000010640000}"/>
    <cellStyle name="Standard 4 2 4 4 4" xfId="4859" xr:uid="{00000000-0005-0000-0000-000011640000}"/>
    <cellStyle name="Standard 4 2 4 4 4 2" xfId="7685" xr:uid="{00000000-0005-0000-0000-000012640000}"/>
    <cellStyle name="Standard 4 2 4 4 4 2 2" xfId="13334" xr:uid="{00000000-0005-0000-0000-000013640000}"/>
    <cellStyle name="Standard 4 2 4 4 4 2 2 2" xfId="24630" xr:uid="{00000000-0005-0000-0000-000014640000}"/>
    <cellStyle name="Standard 4 2 4 4 4 2 2 2 2" xfId="58518" xr:uid="{00000000-0005-0000-0000-000015640000}"/>
    <cellStyle name="Standard 4 2 4 4 4 2 2 3" xfId="47222" xr:uid="{00000000-0005-0000-0000-000016640000}"/>
    <cellStyle name="Standard 4 2 4 4 4 2 2 4" xfId="35926" xr:uid="{00000000-0005-0000-0000-000017640000}"/>
    <cellStyle name="Standard 4 2 4 4 4 2 3" xfId="18982" xr:uid="{00000000-0005-0000-0000-000018640000}"/>
    <cellStyle name="Standard 4 2 4 4 4 2 3 2" xfId="52870" xr:uid="{00000000-0005-0000-0000-000019640000}"/>
    <cellStyle name="Standard 4 2 4 4 4 2 4" xfId="41574" xr:uid="{00000000-0005-0000-0000-00001A640000}"/>
    <cellStyle name="Standard 4 2 4 4 4 2 5" xfId="30278" xr:uid="{00000000-0005-0000-0000-00001B640000}"/>
    <cellStyle name="Standard 4 2 4 4 4 3" xfId="10510" xr:uid="{00000000-0005-0000-0000-00001C640000}"/>
    <cellStyle name="Standard 4 2 4 4 4 3 2" xfId="21806" xr:uid="{00000000-0005-0000-0000-00001D640000}"/>
    <cellStyle name="Standard 4 2 4 4 4 3 2 2" xfId="55694" xr:uid="{00000000-0005-0000-0000-00001E640000}"/>
    <cellStyle name="Standard 4 2 4 4 4 3 3" xfId="44398" xr:uid="{00000000-0005-0000-0000-00001F640000}"/>
    <cellStyle name="Standard 4 2 4 4 4 3 4" xfId="33102" xr:uid="{00000000-0005-0000-0000-000020640000}"/>
    <cellStyle name="Standard 4 2 4 4 4 4" xfId="16158" xr:uid="{00000000-0005-0000-0000-000021640000}"/>
    <cellStyle name="Standard 4 2 4 4 4 4 2" xfId="50046" xr:uid="{00000000-0005-0000-0000-000022640000}"/>
    <cellStyle name="Standard 4 2 4 4 4 5" xfId="38750" xr:uid="{00000000-0005-0000-0000-000023640000}"/>
    <cellStyle name="Standard 4 2 4 4 4 6" xfId="27454" xr:uid="{00000000-0005-0000-0000-000024640000}"/>
    <cellStyle name="Standard 4 2 4 4 5" xfId="3506" xr:uid="{00000000-0005-0000-0000-000025640000}"/>
    <cellStyle name="Standard 4 2 4 4 5 2" xfId="6620" xr:uid="{00000000-0005-0000-0000-000026640000}"/>
    <cellStyle name="Standard 4 2 4 4 5 2 2" xfId="12269" xr:uid="{00000000-0005-0000-0000-000027640000}"/>
    <cellStyle name="Standard 4 2 4 4 5 2 2 2" xfId="23565" xr:uid="{00000000-0005-0000-0000-000028640000}"/>
    <cellStyle name="Standard 4 2 4 4 5 2 2 2 2" xfId="57453" xr:uid="{00000000-0005-0000-0000-000029640000}"/>
    <cellStyle name="Standard 4 2 4 4 5 2 2 3" xfId="46157" xr:uid="{00000000-0005-0000-0000-00002A640000}"/>
    <cellStyle name="Standard 4 2 4 4 5 2 2 4" xfId="34861" xr:uid="{00000000-0005-0000-0000-00002B640000}"/>
    <cellStyle name="Standard 4 2 4 4 5 2 3" xfId="17917" xr:uid="{00000000-0005-0000-0000-00002C640000}"/>
    <cellStyle name="Standard 4 2 4 4 5 2 3 2" xfId="51805" xr:uid="{00000000-0005-0000-0000-00002D640000}"/>
    <cellStyle name="Standard 4 2 4 4 5 2 4" xfId="40509" xr:uid="{00000000-0005-0000-0000-00002E640000}"/>
    <cellStyle name="Standard 4 2 4 4 5 2 5" xfId="29213" xr:uid="{00000000-0005-0000-0000-00002F640000}"/>
    <cellStyle name="Standard 4 2 4 4 5 3" xfId="9445" xr:uid="{00000000-0005-0000-0000-000030640000}"/>
    <cellStyle name="Standard 4 2 4 4 5 3 2" xfId="20741" xr:uid="{00000000-0005-0000-0000-000031640000}"/>
    <cellStyle name="Standard 4 2 4 4 5 3 2 2" xfId="54629" xr:uid="{00000000-0005-0000-0000-000032640000}"/>
    <cellStyle name="Standard 4 2 4 4 5 3 3" xfId="43333" xr:uid="{00000000-0005-0000-0000-000033640000}"/>
    <cellStyle name="Standard 4 2 4 4 5 3 4" xfId="32037" xr:uid="{00000000-0005-0000-0000-000034640000}"/>
    <cellStyle name="Standard 4 2 4 4 5 4" xfId="15093" xr:uid="{00000000-0005-0000-0000-000035640000}"/>
    <cellStyle name="Standard 4 2 4 4 5 4 2" xfId="48981" xr:uid="{00000000-0005-0000-0000-000036640000}"/>
    <cellStyle name="Standard 4 2 4 4 5 5" xfId="37685" xr:uid="{00000000-0005-0000-0000-000037640000}"/>
    <cellStyle name="Standard 4 2 4 4 5 6" xfId="26389" xr:uid="{00000000-0005-0000-0000-000038640000}"/>
    <cellStyle name="Standard 4 2 4 4 6" xfId="5795" xr:uid="{00000000-0005-0000-0000-000039640000}"/>
    <cellStyle name="Standard 4 2 4 4 6 2" xfId="11445" xr:uid="{00000000-0005-0000-0000-00003A640000}"/>
    <cellStyle name="Standard 4 2 4 4 6 2 2" xfId="22741" xr:uid="{00000000-0005-0000-0000-00003B640000}"/>
    <cellStyle name="Standard 4 2 4 4 6 2 2 2" xfId="56629" xr:uid="{00000000-0005-0000-0000-00003C640000}"/>
    <cellStyle name="Standard 4 2 4 4 6 2 3" xfId="45333" xr:uid="{00000000-0005-0000-0000-00003D640000}"/>
    <cellStyle name="Standard 4 2 4 4 6 2 4" xfId="34037" xr:uid="{00000000-0005-0000-0000-00003E640000}"/>
    <cellStyle name="Standard 4 2 4 4 6 3" xfId="17093" xr:uid="{00000000-0005-0000-0000-00003F640000}"/>
    <cellStyle name="Standard 4 2 4 4 6 3 2" xfId="50981" xr:uid="{00000000-0005-0000-0000-000040640000}"/>
    <cellStyle name="Standard 4 2 4 4 6 4" xfId="39685" xr:uid="{00000000-0005-0000-0000-000041640000}"/>
    <cellStyle name="Standard 4 2 4 4 6 5" xfId="28389" xr:uid="{00000000-0005-0000-0000-000042640000}"/>
    <cellStyle name="Standard 4 2 4 4 7" xfId="8621" xr:uid="{00000000-0005-0000-0000-000043640000}"/>
    <cellStyle name="Standard 4 2 4 4 7 2" xfId="19917" xr:uid="{00000000-0005-0000-0000-000044640000}"/>
    <cellStyle name="Standard 4 2 4 4 7 2 2" xfId="53805" xr:uid="{00000000-0005-0000-0000-000045640000}"/>
    <cellStyle name="Standard 4 2 4 4 7 3" xfId="42509" xr:uid="{00000000-0005-0000-0000-000046640000}"/>
    <cellStyle name="Standard 4 2 4 4 7 4" xfId="31213" xr:uid="{00000000-0005-0000-0000-000047640000}"/>
    <cellStyle name="Standard 4 2 4 4 8" xfId="14269" xr:uid="{00000000-0005-0000-0000-000048640000}"/>
    <cellStyle name="Standard 4 2 4 4 8 2" xfId="48157" xr:uid="{00000000-0005-0000-0000-000049640000}"/>
    <cellStyle name="Standard 4 2 4 4 9" xfId="36861" xr:uid="{00000000-0005-0000-0000-00004A640000}"/>
    <cellStyle name="Standard 4 2 4 5" xfId="2920" xr:uid="{00000000-0005-0000-0000-00004B640000}"/>
    <cellStyle name="Standard 4 2 4 5 2" xfId="5198" xr:uid="{00000000-0005-0000-0000-00004C640000}"/>
    <cellStyle name="Standard 4 2 4 5 2 2" xfId="8024" xr:uid="{00000000-0005-0000-0000-00004D640000}"/>
    <cellStyle name="Standard 4 2 4 5 2 2 2" xfId="13673" xr:uid="{00000000-0005-0000-0000-00004E640000}"/>
    <cellStyle name="Standard 4 2 4 5 2 2 2 2" xfId="24969" xr:uid="{00000000-0005-0000-0000-00004F640000}"/>
    <cellStyle name="Standard 4 2 4 5 2 2 2 2 2" xfId="58857" xr:uid="{00000000-0005-0000-0000-000050640000}"/>
    <cellStyle name="Standard 4 2 4 5 2 2 2 3" xfId="47561" xr:uid="{00000000-0005-0000-0000-000051640000}"/>
    <cellStyle name="Standard 4 2 4 5 2 2 2 4" xfId="36265" xr:uid="{00000000-0005-0000-0000-000052640000}"/>
    <cellStyle name="Standard 4 2 4 5 2 2 3" xfId="19321" xr:uid="{00000000-0005-0000-0000-000053640000}"/>
    <cellStyle name="Standard 4 2 4 5 2 2 3 2" xfId="53209" xr:uid="{00000000-0005-0000-0000-000054640000}"/>
    <cellStyle name="Standard 4 2 4 5 2 2 4" xfId="41913" xr:uid="{00000000-0005-0000-0000-000055640000}"/>
    <cellStyle name="Standard 4 2 4 5 2 2 5" xfId="30617" xr:uid="{00000000-0005-0000-0000-000056640000}"/>
    <cellStyle name="Standard 4 2 4 5 2 3" xfId="10849" xr:uid="{00000000-0005-0000-0000-000057640000}"/>
    <cellStyle name="Standard 4 2 4 5 2 3 2" xfId="22145" xr:uid="{00000000-0005-0000-0000-000058640000}"/>
    <cellStyle name="Standard 4 2 4 5 2 3 2 2" xfId="56033" xr:uid="{00000000-0005-0000-0000-000059640000}"/>
    <cellStyle name="Standard 4 2 4 5 2 3 3" xfId="44737" xr:uid="{00000000-0005-0000-0000-00005A640000}"/>
    <cellStyle name="Standard 4 2 4 5 2 3 4" xfId="33441" xr:uid="{00000000-0005-0000-0000-00005B640000}"/>
    <cellStyle name="Standard 4 2 4 5 2 4" xfId="16497" xr:uid="{00000000-0005-0000-0000-00005C640000}"/>
    <cellStyle name="Standard 4 2 4 5 2 4 2" xfId="50385" xr:uid="{00000000-0005-0000-0000-00005D640000}"/>
    <cellStyle name="Standard 4 2 4 5 2 5" xfId="39089" xr:uid="{00000000-0005-0000-0000-00005E640000}"/>
    <cellStyle name="Standard 4 2 4 5 2 6" xfId="27793" xr:uid="{00000000-0005-0000-0000-00005F640000}"/>
    <cellStyle name="Standard 4 2 4 5 3" xfId="4419" xr:uid="{00000000-0005-0000-0000-000060640000}"/>
    <cellStyle name="Standard 4 2 4 5 3 2" xfId="7290" xr:uid="{00000000-0005-0000-0000-000061640000}"/>
    <cellStyle name="Standard 4 2 4 5 3 2 2" xfId="12939" xr:uid="{00000000-0005-0000-0000-000062640000}"/>
    <cellStyle name="Standard 4 2 4 5 3 2 2 2" xfId="24235" xr:uid="{00000000-0005-0000-0000-000063640000}"/>
    <cellStyle name="Standard 4 2 4 5 3 2 2 2 2" xfId="58123" xr:uid="{00000000-0005-0000-0000-000064640000}"/>
    <cellStyle name="Standard 4 2 4 5 3 2 2 3" xfId="46827" xr:uid="{00000000-0005-0000-0000-000065640000}"/>
    <cellStyle name="Standard 4 2 4 5 3 2 2 4" xfId="35531" xr:uid="{00000000-0005-0000-0000-000066640000}"/>
    <cellStyle name="Standard 4 2 4 5 3 2 3" xfId="18587" xr:uid="{00000000-0005-0000-0000-000067640000}"/>
    <cellStyle name="Standard 4 2 4 5 3 2 3 2" xfId="52475" xr:uid="{00000000-0005-0000-0000-000068640000}"/>
    <cellStyle name="Standard 4 2 4 5 3 2 4" xfId="41179" xr:uid="{00000000-0005-0000-0000-000069640000}"/>
    <cellStyle name="Standard 4 2 4 5 3 2 5" xfId="29883" xr:uid="{00000000-0005-0000-0000-00006A640000}"/>
    <cellStyle name="Standard 4 2 4 5 3 3" xfId="10115" xr:uid="{00000000-0005-0000-0000-00006B640000}"/>
    <cellStyle name="Standard 4 2 4 5 3 3 2" xfId="21411" xr:uid="{00000000-0005-0000-0000-00006C640000}"/>
    <cellStyle name="Standard 4 2 4 5 3 3 2 2" xfId="55299" xr:uid="{00000000-0005-0000-0000-00006D640000}"/>
    <cellStyle name="Standard 4 2 4 5 3 3 3" xfId="44003" xr:uid="{00000000-0005-0000-0000-00006E640000}"/>
    <cellStyle name="Standard 4 2 4 5 3 3 4" xfId="32707" xr:uid="{00000000-0005-0000-0000-00006F640000}"/>
    <cellStyle name="Standard 4 2 4 5 3 4" xfId="15763" xr:uid="{00000000-0005-0000-0000-000070640000}"/>
    <cellStyle name="Standard 4 2 4 5 3 4 2" xfId="49651" xr:uid="{00000000-0005-0000-0000-000071640000}"/>
    <cellStyle name="Standard 4 2 4 5 3 5" xfId="38355" xr:uid="{00000000-0005-0000-0000-000072640000}"/>
    <cellStyle name="Standard 4 2 4 5 3 6" xfId="27059" xr:uid="{00000000-0005-0000-0000-000073640000}"/>
    <cellStyle name="Standard 4 2 4 5 4" xfId="6048" xr:uid="{00000000-0005-0000-0000-000074640000}"/>
    <cellStyle name="Standard 4 2 4 5 4 2" xfId="11698" xr:uid="{00000000-0005-0000-0000-000075640000}"/>
    <cellStyle name="Standard 4 2 4 5 4 2 2" xfId="22994" xr:uid="{00000000-0005-0000-0000-000076640000}"/>
    <cellStyle name="Standard 4 2 4 5 4 2 2 2" xfId="56882" xr:uid="{00000000-0005-0000-0000-000077640000}"/>
    <cellStyle name="Standard 4 2 4 5 4 2 3" xfId="45586" xr:uid="{00000000-0005-0000-0000-000078640000}"/>
    <cellStyle name="Standard 4 2 4 5 4 2 4" xfId="34290" xr:uid="{00000000-0005-0000-0000-000079640000}"/>
    <cellStyle name="Standard 4 2 4 5 4 3" xfId="17346" xr:uid="{00000000-0005-0000-0000-00007A640000}"/>
    <cellStyle name="Standard 4 2 4 5 4 3 2" xfId="51234" xr:uid="{00000000-0005-0000-0000-00007B640000}"/>
    <cellStyle name="Standard 4 2 4 5 4 4" xfId="39938" xr:uid="{00000000-0005-0000-0000-00007C640000}"/>
    <cellStyle name="Standard 4 2 4 5 4 5" xfId="28642" xr:uid="{00000000-0005-0000-0000-00007D640000}"/>
    <cellStyle name="Standard 4 2 4 5 5" xfId="8874" xr:uid="{00000000-0005-0000-0000-00007E640000}"/>
    <cellStyle name="Standard 4 2 4 5 5 2" xfId="20170" xr:uid="{00000000-0005-0000-0000-00007F640000}"/>
    <cellStyle name="Standard 4 2 4 5 5 2 2" xfId="54058" xr:uid="{00000000-0005-0000-0000-000080640000}"/>
    <cellStyle name="Standard 4 2 4 5 5 3" xfId="42762" xr:uid="{00000000-0005-0000-0000-000081640000}"/>
    <cellStyle name="Standard 4 2 4 5 5 4" xfId="31466" xr:uid="{00000000-0005-0000-0000-000082640000}"/>
    <cellStyle name="Standard 4 2 4 5 6" xfId="14522" xr:uid="{00000000-0005-0000-0000-000083640000}"/>
    <cellStyle name="Standard 4 2 4 5 6 2" xfId="48410" xr:uid="{00000000-0005-0000-0000-000084640000}"/>
    <cellStyle name="Standard 4 2 4 5 7" xfId="37114" xr:uid="{00000000-0005-0000-0000-000085640000}"/>
    <cellStyle name="Standard 4 2 4 5 8" xfId="25818" xr:uid="{00000000-0005-0000-0000-000086640000}"/>
    <cellStyle name="Standard 4 2 4 6" xfId="3710" xr:uid="{00000000-0005-0000-0000-000087640000}"/>
    <cellStyle name="Standard 4 2 4 6 2" xfId="6821" xr:uid="{00000000-0005-0000-0000-000088640000}"/>
    <cellStyle name="Standard 4 2 4 6 2 2" xfId="12470" xr:uid="{00000000-0005-0000-0000-000089640000}"/>
    <cellStyle name="Standard 4 2 4 6 2 2 2" xfId="23766" xr:uid="{00000000-0005-0000-0000-00008A640000}"/>
    <cellStyle name="Standard 4 2 4 6 2 2 2 2" xfId="57654" xr:uid="{00000000-0005-0000-0000-00008B640000}"/>
    <cellStyle name="Standard 4 2 4 6 2 2 3" xfId="46358" xr:uid="{00000000-0005-0000-0000-00008C640000}"/>
    <cellStyle name="Standard 4 2 4 6 2 2 4" xfId="35062" xr:uid="{00000000-0005-0000-0000-00008D640000}"/>
    <cellStyle name="Standard 4 2 4 6 2 3" xfId="18118" xr:uid="{00000000-0005-0000-0000-00008E640000}"/>
    <cellStyle name="Standard 4 2 4 6 2 3 2" xfId="52006" xr:uid="{00000000-0005-0000-0000-00008F640000}"/>
    <cellStyle name="Standard 4 2 4 6 2 4" xfId="40710" xr:uid="{00000000-0005-0000-0000-000090640000}"/>
    <cellStyle name="Standard 4 2 4 6 2 5" xfId="29414" xr:uid="{00000000-0005-0000-0000-000091640000}"/>
    <cellStyle name="Standard 4 2 4 6 3" xfId="9646" xr:uid="{00000000-0005-0000-0000-000092640000}"/>
    <cellStyle name="Standard 4 2 4 6 3 2" xfId="20942" xr:uid="{00000000-0005-0000-0000-000093640000}"/>
    <cellStyle name="Standard 4 2 4 6 3 2 2" xfId="54830" xr:uid="{00000000-0005-0000-0000-000094640000}"/>
    <cellStyle name="Standard 4 2 4 6 3 3" xfId="43534" xr:uid="{00000000-0005-0000-0000-000095640000}"/>
    <cellStyle name="Standard 4 2 4 6 3 4" xfId="32238" xr:uid="{00000000-0005-0000-0000-000096640000}"/>
    <cellStyle name="Standard 4 2 4 6 4" xfId="15294" xr:uid="{00000000-0005-0000-0000-000097640000}"/>
    <cellStyle name="Standard 4 2 4 6 4 2" xfId="49182" xr:uid="{00000000-0005-0000-0000-000098640000}"/>
    <cellStyle name="Standard 4 2 4 6 5" xfId="37886" xr:uid="{00000000-0005-0000-0000-000099640000}"/>
    <cellStyle name="Standard 4 2 4 6 6" xfId="26590" xr:uid="{00000000-0005-0000-0000-00009A640000}"/>
    <cellStyle name="Standard 4 2 4 7" xfId="4768" xr:uid="{00000000-0005-0000-0000-00009B640000}"/>
    <cellStyle name="Standard 4 2 4 7 2" xfId="7594" xr:uid="{00000000-0005-0000-0000-00009C640000}"/>
    <cellStyle name="Standard 4 2 4 7 2 2" xfId="13243" xr:uid="{00000000-0005-0000-0000-00009D640000}"/>
    <cellStyle name="Standard 4 2 4 7 2 2 2" xfId="24539" xr:uid="{00000000-0005-0000-0000-00009E640000}"/>
    <cellStyle name="Standard 4 2 4 7 2 2 2 2" xfId="58427" xr:uid="{00000000-0005-0000-0000-00009F640000}"/>
    <cellStyle name="Standard 4 2 4 7 2 2 3" xfId="47131" xr:uid="{00000000-0005-0000-0000-0000A0640000}"/>
    <cellStyle name="Standard 4 2 4 7 2 2 4" xfId="35835" xr:uid="{00000000-0005-0000-0000-0000A1640000}"/>
    <cellStyle name="Standard 4 2 4 7 2 3" xfId="18891" xr:uid="{00000000-0005-0000-0000-0000A2640000}"/>
    <cellStyle name="Standard 4 2 4 7 2 3 2" xfId="52779" xr:uid="{00000000-0005-0000-0000-0000A3640000}"/>
    <cellStyle name="Standard 4 2 4 7 2 4" xfId="41483" xr:uid="{00000000-0005-0000-0000-0000A4640000}"/>
    <cellStyle name="Standard 4 2 4 7 2 5" xfId="30187" xr:uid="{00000000-0005-0000-0000-0000A5640000}"/>
    <cellStyle name="Standard 4 2 4 7 3" xfId="10419" xr:uid="{00000000-0005-0000-0000-0000A6640000}"/>
    <cellStyle name="Standard 4 2 4 7 3 2" xfId="21715" xr:uid="{00000000-0005-0000-0000-0000A7640000}"/>
    <cellStyle name="Standard 4 2 4 7 3 2 2" xfId="55603" xr:uid="{00000000-0005-0000-0000-0000A8640000}"/>
    <cellStyle name="Standard 4 2 4 7 3 3" xfId="44307" xr:uid="{00000000-0005-0000-0000-0000A9640000}"/>
    <cellStyle name="Standard 4 2 4 7 3 4" xfId="33011" xr:uid="{00000000-0005-0000-0000-0000AA640000}"/>
    <cellStyle name="Standard 4 2 4 7 4" xfId="16067" xr:uid="{00000000-0005-0000-0000-0000AB640000}"/>
    <cellStyle name="Standard 4 2 4 7 4 2" xfId="49955" xr:uid="{00000000-0005-0000-0000-0000AC640000}"/>
    <cellStyle name="Standard 4 2 4 7 5" xfId="38659" xr:uid="{00000000-0005-0000-0000-0000AD640000}"/>
    <cellStyle name="Standard 4 2 4 7 6" xfId="27363" xr:uid="{00000000-0005-0000-0000-0000AE640000}"/>
    <cellStyle name="Standard 4 2 4 8" xfId="3401" xr:uid="{00000000-0005-0000-0000-0000AF640000}"/>
    <cellStyle name="Standard 4 2 4 8 2" xfId="6516" xr:uid="{00000000-0005-0000-0000-0000B0640000}"/>
    <cellStyle name="Standard 4 2 4 8 2 2" xfId="12165" xr:uid="{00000000-0005-0000-0000-0000B1640000}"/>
    <cellStyle name="Standard 4 2 4 8 2 2 2" xfId="23461" xr:uid="{00000000-0005-0000-0000-0000B2640000}"/>
    <cellStyle name="Standard 4 2 4 8 2 2 2 2" xfId="57349" xr:uid="{00000000-0005-0000-0000-0000B3640000}"/>
    <cellStyle name="Standard 4 2 4 8 2 2 3" xfId="46053" xr:uid="{00000000-0005-0000-0000-0000B4640000}"/>
    <cellStyle name="Standard 4 2 4 8 2 2 4" xfId="34757" xr:uid="{00000000-0005-0000-0000-0000B5640000}"/>
    <cellStyle name="Standard 4 2 4 8 2 3" xfId="17813" xr:uid="{00000000-0005-0000-0000-0000B6640000}"/>
    <cellStyle name="Standard 4 2 4 8 2 3 2" xfId="51701" xr:uid="{00000000-0005-0000-0000-0000B7640000}"/>
    <cellStyle name="Standard 4 2 4 8 2 4" xfId="40405" xr:uid="{00000000-0005-0000-0000-0000B8640000}"/>
    <cellStyle name="Standard 4 2 4 8 2 5" xfId="29109" xr:uid="{00000000-0005-0000-0000-0000B9640000}"/>
    <cellStyle name="Standard 4 2 4 8 3" xfId="9341" xr:uid="{00000000-0005-0000-0000-0000BA640000}"/>
    <cellStyle name="Standard 4 2 4 8 3 2" xfId="20637" xr:uid="{00000000-0005-0000-0000-0000BB640000}"/>
    <cellStyle name="Standard 4 2 4 8 3 2 2" xfId="54525" xr:uid="{00000000-0005-0000-0000-0000BC640000}"/>
    <cellStyle name="Standard 4 2 4 8 3 3" xfId="43229" xr:uid="{00000000-0005-0000-0000-0000BD640000}"/>
    <cellStyle name="Standard 4 2 4 8 3 4" xfId="31933" xr:uid="{00000000-0005-0000-0000-0000BE640000}"/>
    <cellStyle name="Standard 4 2 4 8 4" xfId="14989" xr:uid="{00000000-0005-0000-0000-0000BF640000}"/>
    <cellStyle name="Standard 4 2 4 8 4 2" xfId="48877" xr:uid="{00000000-0005-0000-0000-0000C0640000}"/>
    <cellStyle name="Standard 4 2 4 8 5" xfId="37581" xr:uid="{00000000-0005-0000-0000-0000C1640000}"/>
    <cellStyle name="Standard 4 2 4 8 6" xfId="26285" xr:uid="{00000000-0005-0000-0000-0000C2640000}"/>
    <cellStyle name="Standard 4 2 4 9" xfId="5548" xr:uid="{00000000-0005-0000-0000-0000C3640000}"/>
    <cellStyle name="Standard 4 2 4 9 2" xfId="11198" xr:uid="{00000000-0005-0000-0000-0000C4640000}"/>
    <cellStyle name="Standard 4 2 4 9 2 2" xfId="22494" xr:uid="{00000000-0005-0000-0000-0000C5640000}"/>
    <cellStyle name="Standard 4 2 4 9 2 2 2" xfId="56382" xr:uid="{00000000-0005-0000-0000-0000C6640000}"/>
    <cellStyle name="Standard 4 2 4 9 2 3" xfId="45086" xr:uid="{00000000-0005-0000-0000-0000C7640000}"/>
    <cellStyle name="Standard 4 2 4 9 2 4" xfId="33790" xr:uid="{00000000-0005-0000-0000-0000C8640000}"/>
    <cellStyle name="Standard 4 2 4 9 3" xfId="16846" xr:uid="{00000000-0005-0000-0000-0000C9640000}"/>
    <cellStyle name="Standard 4 2 4 9 3 2" xfId="50734" xr:uid="{00000000-0005-0000-0000-0000CA640000}"/>
    <cellStyle name="Standard 4 2 4 9 4" xfId="39438" xr:uid="{00000000-0005-0000-0000-0000CB640000}"/>
    <cellStyle name="Standard 4 2 4 9 5" xfId="28142" xr:uid="{00000000-0005-0000-0000-0000CC640000}"/>
    <cellStyle name="Standard 4 2 5" xfId="293" xr:uid="{00000000-0005-0000-0000-0000CD640000}"/>
    <cellStyle name="Standard 4 2 5 10" xfId="8370" xr:uid="{00000000-0005-0000-0000-0000CE640000}"/>
    <cellStyle name="Standard 4 2 5 10 2" xfId="19666" xr:uid="{00000000-0005-0000-0000-0000CF640000}"/>
    <cellStyle name="Standard 4 2 5 10 2 2" xfId="53554" xr:uid="{00000000-0005-0000-0000-0000D0640000}"/>
    <cellStyle name="Standard 4 2 5 10 3" xfId="42258" xr:uid="{00000000-0005-0000-0000-0000D1640000}"/>
    <cellStyle name="Standard 4 2 5 10 4" xfId="30962" xr:uid="{00000000-0005-0000-0000-0000D2640000}"/>
    <cellStyle name="Standard 4 2 5 11" xfId="14018" xr:uid="{00000000-0005-0000-0000-0000D3640000}"/>
    <cellStyle name="Standard 4 2 5 11 2" xfId="47906" xr:uid="{00000000-0005-0000-0000-0000D4640000}"/>
    <cellStyle name="Standard 4 2 5 12" xfId="36610" xr:uid="{00000000-0005-0000-0000-0000D5640000}"/>
    <cellStyle name="Standard 4 2 5 13" xfId="25314" xr:uid="{00000000-0005-0000-0000-0000D6640000}"/>
    <cellStyle name="Standard 4 2 5 2" xfId="706" xr:uid="{00000000-0005-0000-0000-0000D7640000}"/>
    <cellStyle name="Standard 4 2 5 2 10" xfId="14062" xr:uid="{00000000-0005-0000-0000-0000D8640000}"/>
    <cellStyle name="Standard 4 2 5 2 10 2" xfId="47950" xr:uid="{00000000-0005-0000-0000-0000D9640000}"/>
    <cellStyle name="Standard 4 2 5 2 11" xfId="36654" xr:uid="{00000000-0005-0000-0000-0000DA640000}"/>
    <cellStyle name="Standard 4 2 5 2 12" xfId="25358" xr:uid="{00000000-0005-0000-0000-0000DB640000}"/>
    <cellStyle name="Standard 4 2 5 2 2" xfId="1942" xr:uid="{00000000-0005-0000-0000-0000DC640000}"/>
    <cellStyle name="Standard 4 2 5 2 2 10" xfId="36787" xr:uid="{00000000-0005-0000-0000-0000DD640000}"/>
    <cellStyle name="Standard 4 2 5 2 2 11" xfId="25491" xr:uid="{00000000-0005-0000-0000-0000DE640000}"/>
    <cellStyle name="Standard 4 2 5 2 2 2" xfId="2837" xr:uid="{00000000-0005-0000-0000-0000DF640000}"/>
    <cellStyle name="Standard 4 2 5 2 2 2 2" xfId="3339" xr:uid="{00000000-0005-0000-0000-0000E0640000}"/>
    <cellStyle name="Standard 4 2 5 2 2 2 2 2" xfId="5209" xr:uid="{00000000-0005-0000-0000-0000E1640000}"/>
    <cellStyle name="Standard 4 2 5 2 2 2 2 2 2" xfId="8035" xr:uid="{00000000-0005-0000-0000-0000E2640000}"/>
    <cellStyle name="Standard 4 2 5 2 2 2 2 2 2 2" xfId="13684" xr:uid="{00000000-0005-0000-0000-0000E3640000}"/>
    <cellStyle name="Standard 4 2 5 2 2 2 2 2 2 2 2" xfId="24980" xr:uid="{00000000-0005-0000-0000-0000E4640000}"/>
    <cellStyle name="Standard 4 2 5 2 2 2 2 2 2 2 2 2" xfId="58868" xr:uid="{00000000-0005-0000-0000-0000E5640000}"/>
    <cellStyle name="Standard 4 2 5 2 2 2 2 2 2 2 3" xfId="47572" xr:uid="{00000000-0005-0000-0000-0000E6640000}"/>
    <cellStyle name="Standard 4 2 5 2 2 2 2 2 2 2 4" xfId="36276" xr:uid="{00000000-0005-0000-0000-0000E7640000}"/>
    <cellStyle name="Standard 4 2 5 2 2 2 2 2 2 3" xfId="19332" xr:uid="{00000000-0005-0000-0000-0000E8640000}"/>
    <cellStyle name="Standard 4 2 5 2 2 2 2 2 2 3 2" xfId="53220" xr:uid="{00000000-0005-0000-0000-0000E9640000}"/>
    <cellStyle name="Standard 4 2 5 2 2 2 2 2 2 4" xfId="41924" xr:uid="{00000000-0005-0000-0000-0000EA640000}"/>
    <cellStyle name="Standard 4 2 5 2 2 2 2 2 2 5" xfId="30628" xr:uid="{00000000-0005-0000-0000-0000EB640000}"/>
    <cellStyle name="Standard 4 2 5 2 2 2 2 2 3" xfId="10860" xr:uid="{00000000-0005-0000-0000-0000EC640000}"/>
    <cellStyle name="Standard 4 2 5 2 2 2 2 2 3 2" xfId="22156" xr:uid="{00000000-0005-0000-0000-0000ED640000}"/>
    <cellStyle name="Standard 4 2 5 2 2 2 2 2 3 2 2" xfId="56044" xr:uid="{00000000-0005-0000-0000-0000EE640000}"/>
    <cellStyle name="Standard 4 2 5 2 2 2 2 2 3 3" xfId="44748" xr:uid="{00000000-0005-0000-0000-0000EF640000}"/>
    <cellStyle name="Standard 4 2 5 2 2 2 2 2 3 4" xfId="33452" xr:uid="{00000000-0005-0000-0000-0000F0640000}"/>
    <cellStyle name="Standard 4 2 5 2 2 2 2 2 4" xfId="16508" xr:uid="{00000000-0005-0000-0000-0000F1640000}"/>
    <cellStyle name="Standard 4 2 5 2 2 2 2 2 4 2" xfId="50396" xr:uid="{00000000-0005-0000-0000-0000F2640000}"/>
    <cellStyle name="Standard 4 2 5 2 2 2 2 2 5" xfId="39100" xr:uid="{00000000-0005-0000-0000-0000F3640000}"/>
    <cellStyle name="Standard 4 2 5 2 2 2 2 2 6" xfId="27804" xr:uid="{00000000-0005-0000-0000-0000F4640000}"/>
    <cellStyle name="Standard 4 2 5 2 2 2 2 3" xfId="6467" xr:uid="{00000000-0005-0000-0000-0000F5640000}"/>
    <cellStyle name="Standard 4 2 5 2 2 2 2 3 2" xfId="12117" xr:uid="{00000000-0005-0000-0000-0000F6640000}"/>
    <cellStyle name="Standard 4 2 5 2 2 2 2 3 2 2" xfId="23413" xr:uid="{00000000-0005-0000-0000-0000F7640000}"/>
    <cellStyle name="Standard 4 2 5 2 2 2 2 3 2 2 2" xfId="57301" xr:uid="{00000000-0005-0000-0000-0000F8640000}"/>
    <cellStyle name="Standard 4 2 5 2 2 2 2 3 2 3" xfId="46005" xr:uid="{00000000-0005-0000-0000-0000F9640000}"/>
    <cellStyle name="Standard 4 2 5 2 2 2 2 3 2 4" xfId="34709" xr:uid="{00000000-0005-0000-0000-0000FA640000}"/>
    <cellStyle name="Standard 4 2 5 2 2 2 2 3 3" xfId="17765" xr:uid="{00000000-0005-0000-0000-0000FB640000}"/>
    <cellStyle name="Standard 4 2 5 2 2 2 2 3 3 2" xfId="51653" xr:uid="{00000000-0005-0000-0000-0000FC640000}"/>
    <cellStyle name="Standard 4 2 5 2 2 2 2 3 4" xfId="40357" xr:uid="{00000000-0005-0000-0000-0000FD640000}"/>
    <cellStyle name="Standard 4 2 5 2 2 2 2 3 5" xfId="29061" xr:uid="{00000000-0005-0000-0000-0000FE640000}"/>
    <cellStyle name="Standard 4 2 5 2 2 2 2 4" xfId="9293" xr:uid="{00000000-0005-0000-0000-0000FF640000}"/>
    <cellStyle name="Standard 4 2 5 2 2 2 2 4 2" xfId="20589" xr:uid="{00000000-0005-0000-0000-000000650000}"/>
    <cellStyle name="Standard 4 2 5 2 2 2 2 4 2 2" xfId="54477" xr:uid="{00000000-0005-0000-0000-000001650000}"/>
    <cellStyle name="Standard 4 2 5 2 2 2 2 4 3" xfId="43181" xr:uid="{00000000-0005-0000-0000-000002650000}"/>
    <cellStyle name="Standard 4 2 5 2 2 2 2 4 4" xfId="31885" xr:uid="{00000000-0005-0000-0000-000003650000}"/>
    <cellStyle name="Standard 4 2 5 2 2 2 2 5" xfId="14941" xr:uid="{00000000-0005-0000-0000-000004650000}"/>
    <cellStyle name="Standard 4 2 5 2 2 2 2 5 2" xfId="48829" xr:uid="{00000000-0005-0000-0000-000005650000}"/>
    <cellStyle name="Standard 4 2 5 2 2 2 2 6" xfId="37533" xr:uid="{00000000-0005-0000-0000-000006650000}"/>
    <cellStyle name="Standard 4 2 5 2 2 2 2 7" xfId="26237" xr:uid="{00000000-0005-0000-0000-000007650000}"/>
    <cellStyle name="Standard 4 2 5 2 2 2 3" xfId="4430" xr:uid="{00000000-0005-0000-0000-000008650000}"/>
    <cellStyle name="Standard 4 2 5 2 2 2 3 2" xfId="7301" xr:uid="{00000000-0005-0000-0000-000009650000}"/>
    <cellStyle name="Standard 4 2 5 2 2 2 3 2 2" xfId="12950" xr:uid="{00000000-0005-0000-0000-00000A650000}"/>
    <cellStyle name="Standard 4 2 5 2 2 2 3 2 2 2" xfId="24246" xr:uid="{00000000-0005-0000-0000-00000B650000}"/>
    <cellStyle name="Standard 4 2 5 2 2 2 3 2 2 2 2" xfId="58134" xr:uid="{00000000-0005-0000-0000-00000C650000}"/>
    <cellStyle name="Standard 4 2 5 2 2 2 3 2 2 3" xfId="46838" xr:uid="{00000000-0005-0000-0000-00000D650000}"/>
    <cellStyle name="Standard 4 2 5 2 2 2 3 2 2 4" xfId="35542" xr:uid="{00000000-0005-0000-0000-00000E650000}"/>
    <cellStyle name="Standard 4 2 5 2 2 2 3 2 3" xfId="18598" xr:uid="{00000000-0005-0000-0000-00000F650000}"/>
    <cellStyle name="Standard 4 2 5 2 2 2 3 2 3 2" xfId="52486" xr:uid="{00000000-0005-0000-0000-000010650000}"/>
    <cellStyle name="Standard 4 2 5 2 2 2 3 2 4" xfId="41190" xr:uid="{00000000-0005-0000-0000-000011650000}"/>
    <cellStyle name="Standard 4 2 5 2 2 2 3 2 5" xfId="29894" xr:uid="{00000000-0005-0000-0000-000012650000}"/>
    <cellStyle name="Standard 4 2 5 2 2 2 3 3" xfId="10126" xr:uid="{00000000-0005-0000-0000-000013650000}"/>
    <cellStyle name="Standard 4 2 5 2 2 2 3 3 2" xfId="21422" xr:uid="{00000000-0005-0000-0000-000014650000}"/>
    <cellStyle name="Standard 4 2 5 2 2 2 3 3 2 2" xfId="55310" xr:uid="{00000000-0005-0000-0000-000015650000}"/>
    <cellStyle name="Standard 4 2 5 2 2 2 3 3 3" xfId="44014" xr:uid="{00000000-0005-0000-0000-000016650000}"/>
    <cellStyle name="Standard 4 2 5 2 2 2 3 3 4" xfId="32718" xr:uid="{00000000-0005-0000-0000-000017650000}"/>
    <cellStyle name="Standard 4 2 5 2 2 2 3 4" xfId="15774" xr:uid="{00000000-0005-0000-0000-000018650000}"/>
    <cellStyle name="Standard 4 2 5 2 2 2 3 4 2" xfId="49662" xr:uid="{00000000-0005-0000-0000-000019650000}"/>
    <cellStyle name="Standard 4 2 5 2 2 2 3 5" xfId="38366" xr:uid="{00000000-0005-0000-0000-00001A650000}"/>
    <cellStyle name="Standard 4 2 5 2 2 2 3 6" xfId="27070" xr:uid="{00000000-0005-0000-0000-00001B650000}"/>
    <cellStyle name="Standard 4 2 5 2 2 2 4" xfId="5967" xr:uid="{00000000-0005-0000-0000-00001C650000}"/>
    <cellStyle name="Standard 4 2 5 2 2 2 4 2" xfId="11617" xr:uid="{00000000-0005-0000-0000-00001D650000}"/>
    <cellStyle name="Standard 4 2 5 2 2 2 4 2 2" xfId="22913" xr:uid="{00000000-0005-0000-0000-00001E650000}"/>
    <cellStyle name="Standard 4 2 5 2 2 2 4 2 2 2" xfId="56801" xr:uid="{00000000-0005-0000-0000-00001F650000}"/>
    <cellStyle name="Standard 4 2 5 2 2 2 4 2 3" xfId="45505" xr:uid="{00000000-0005-0000-0000-000020650000}"/>
    <cellStyle name="Standard 4 2 5 2 2 2 4 2 4" xfId="34209" xr:uid="{00000000-0005-0000-0000-000021650000}"/>
    <cellStyle name="Standard 4 2 5 2 2 2 4 3" xfId="17265" xr:uid="{00000000-0005-0000-0000-000022650000}"/>
    <cellStyle name="Standard 4 2 5 2 2 2 4 3 2" xfId="51153" xr:uid="{00000000-0005-0000-0000-000023650000}"/>
    <cellStyle name="Standard 4 2 5 2 2 2 4 4" xfId="39857" xr:uid="{00000000-0005-0000-0000-000024650000}"/>
    <cellStyle name="Standard 4 2 5 2 2 2 4 5" xfId="28561" xr:uid="{00000000-0005-0000-0000-000025650000}"/>
    <cellStyle name="Standard 4 2 5 2 2 2 5" xfId="8793" xr:uid="{00000000-0005-0000-0000-000026650000}"/>
    <cellStyle name="Standard 4 2 5 2 2 2 5 2" xfId="20089" xr:uid="{00000000-0005-0000-0000-000027650000}"/>
    <cellStyle name="Standard 4 2 5 2 2 2 5 2 2" xfId="53977" xr:uid="{00000000-0005-0000-0000-000028650000}"/>
    <cellStyle name="Standard 4 2 5 2 2 2 5 3" xfId="42681" xr:uid="{00000000-0005-0000-0000-000029650000}"/>
    <cellStyle name="Standard 4 2 5 2 2 2 5 4" xfId="31385" xr:uid="{00000000-0005-0000-0000-00002A650000}"/>
    <cellStyle name="Standard 4 2 5 2 2 2 6" xfId="14441" xr:uid="{00000000-0005-0000-0000-00002B650000}"/>
    <cellStyle name="Standard 4 2 5 2 2 2 6 2" xfId="48329" xr:uid="{00000000-0005-0000-0000-00002C650000}"/>
    <cellStyle name="Standard 4 2 5 2 2 2 7" xfId="37033" xr:uid="{00000000-0005-0000-0000-00002D650000}"/>
    <cellStyle name="Standard 4 2 5 2 2 2 8" xfId="25737" xr:uid="{00000000-0005-0000-0000-00002E650000}"/>
    <cellStyle name="Standard 4 2 5 2 2 3" xfId="3093" xr:uid="{00000000-0005-0000-0000-00002F650000}"/>
    <cellStyle name="Standard 4 2 5 2 2 3 2" xfId="5208" xr:uid="{00000000-0005-0000-0000-000030650000}"/>
    <cellStyle name="Standard 4 2 5 2 2 3 2 2" xfId="8034" xr:uid="{00000000-0005-0000-0000-000031650000}"/>
    <cellStyle name="Standard 4 2 5 2 2 3 2 2 2" xfId="13683" xr:uid="{00000000-0005-0000-0000-000032650000}"/>
    <cellStyle name="Standard 4 2 5 2 2 3 2 2 2 2" xfId="24979" xr:uid="{00000000-0005-0000-0000-000033650000}"/>
    <cellStyle name="Standard 4 2 5 2 2 3 2 2 2 2 2" xfId="58867" xr:uid="{00000000-0005-0000-0000-000034650000}"/>
    <cellStyle name="Standard 4 2 5 2 2 3 2 2 2 3" xfId="47571" xr:uid="{00000000-0005-0000-0000-000035650000}"/>
    <cellStyle name="Standard 4 2 5 2 2 3 2 2 2 4" xfId="36275" xr:uid="{00000000-0005-0000-0000-000036650000}"/>
    <cellStyle name="Standard 4 2 5 2 2 3 2 2 3" xfId="19331" xr:uid="{00000000-0005-0000-0000-000037650000}"/>
    <cellStyle name="Standard 4 2 5 2 2 3 2 2 3 2" xfId="53219" xr:uid="{00000000-0005-0000-0000-000038650000}"/>
    <cellStyle name="Standard 4 2 5 2 2 3 2 2 4" xfId="41923" xr:uid="{00000000-0005-0000-0000-000039650000}"/>
    <cellStyle name="Standard 4 2 5 2 2 3 2 2 5" xfId="30627" xr:uid="{00000000-0005-0000-0000-00003A650000}"/>
    <cellStyle name="Standard 4 2 5 2 2 3 2 3" xfId="10859" xr:uid="{00000000-0005-0000-0000-00003B650000}"/>
    <cellStyle name="Standard 4 2 5 2 2 3 2 3 2" xfId="22155" xr:uid="{00000000-0005-0000-0000-00003C650000}"/>
    <cellStyle name="Standard 4 2 5 2 2 3 2 3 2 2" xfId="56043" xr:uid="{00000000-0005-0000-0000-00003D650000}"/>
    <cellStyle name="Standard 4 2 5 2 2 3 2 3 3" xfId="44747" xr:uid="{00000000-0005-0000-0000-00003E650000}"/>
    <cellStyle name="Standard 4 2 5 2 2 3 2 3 4" xfId="33451" xr:uid="{00000000-0005-0000-0000-00003F650000}"/>
    <cellStyle name="Standard 4 2 5 2 2 3 2 4" xfId="16507" xr:uid="{00000000-0005-0000-0000-000040650000}"/>
    <cellStyle name="Standard 4 2 5 2 2 3 2 4 2" xfId="50395" xr:uid="{00000000-0005-0000-0000-000041650000}"/>
    <cellStyle name="Standard 4 2 5 2 2 3 2 5" xfId="39099" xr:uid="{00000000-0005-0000-0000-000042650000}"/>
    <cellStyle name="Standard 4 2 5 2 2 3 2 6" xfId="27803" xr:uid="{00000000-0005-0000-0000-000043650000}"/>
    <cellStyle name="Standard 4 2 5 2 2 3 3" xfId="4429" xr:uid="{00000000-0005-0000-0000-000044650000}"/>
    <cellStyle name="Standard 4 2 5 2 2 3 3 2" xfId="7300" xr:uid="{00000000-0005-0000-0000-000045650000}"/>
    <cellStyle name="Standard 4 2 5 2 2 3 3 2 2" xfId="12949" xr:uid="{00000000-0005-0000-0000-000046650000}"/>
    <cellStyle name="Standard 4 2 5 2 2 3 3 2 2 2" xfId="24245" xr:uid="{00000000-0005-0000-0000-000047650000}"/>
    <cellStyle name="Standard 4 2 5 2 2 3 3 2 2 2 2" xfId="58133" xr:uid="{00000000-0005-0000-0000-000048650000}"/>
    <cellStyle name="Standard 4 2 5 2 2 3 3 2 2 3" xfId="46837" xr:uid="{00000000-0005-0000-0000-000049650000}"/>
    <cellStyle name="Standard 4 2 5 2 2 3 3 2 2 4" xfId="35541" xr:uid="{00000000-0005-0000-0000-00004A650000}"/>
    <cellStyle name="Standard 4 2 5 2 2 3 3 2 3" xfId="18597" xr:uid="{00000000-0005-0000-0000-00004B650000}"/>
    <cellStyle name="Standard 4 2 5 2 2 3 3 2 3 2" xfId="52485" xr:uid="{00000000-0005-0000-0000-00004C650000}"/>
    <cellStyle name="Standard 4 2 5 2 2 3 3 2 4" xfId="41189" xr:uid="{00000000-0005-0000-0000-00004D650000}"/>
    <cellStyle name="Standard 4 2 5 2 2 3 3 2 5" xfId="29893" xr:uid="{00000000-0005-0000-0000-00004E650000}"/>
    <cellStyle name="Standard 4 2 5 2 2 3 3 3" xfId="10125" xr:uid="{00000000-0005-0000-0000-00004F650000}"/>
    <cellStyle name="Standard 4 2 5 2 2 3 3 3 2" xfId="21421" xr:uid="{00000000-0005-0000-0000-000050650000}"/>
    <cellStyle name="Standard 4 2 5 2 2 3 3 3 2 2" xfId="55309" xr:uid="{00000000-0005-0000-0000-000051650000}"/>
    <cellStyle name="Standard 4 2 5 2 2 3 3 3 3" xfId="44013" xr:uid="{00000000-0005-0000-0000-000052650000}"/>
    <cellStyle name="Standard 4 2 5 2 2 3 3 3 4" xfId="32717" xr:uid="{00000000-0005-0000-0000-000053650000}"/>
    <cellStyle name="Standard 4 2 5 2 2 3 3 4" xfId="15773" xr:uid="{00000000-0005-0000-0000-000054650000}"/>
    <cellStyle name="Standard 4 2 5 2 2 3 3 4 2" xfId="49661" xr:uid="{00000000-0005-0000-0000-000055650000}"/>
    <cellStyle name="Standard 4 2 5 2 2 3 3 5" xfId="38365" xr:uid="{00000000-0005-0000-0000-000056650000}"/>
    <cellStyle name="Standard 4 2 5 2 2 3 3 6" xfId="27069" xr:uid="{00000000-0005-0000-0000-000057650000}"/>
    <cellStyle name="Standard 4 2 5 2 2 3 4" xfId="6221" xr:uid="{00000000-0005-0000-0000-000058650000}"/>
    <cellStyle name="Standard 4 2 5 2 2 3 4 2" xfId="11871" xr:uid="{00000000-0005-0000-0000-000059650000}"/>
    <cellStyle name="Standard 4 2 5 2 2 3 4 2 2" xfId="23167" xr:uid="{00000000-0005-0000-0000-00005A650000}"/>
    <cellStyle name="Standard 4 2 5 2 2 3 4 2 2 2" xfId="57055" xr:uid="{00000000-0005-0000-0000-00005B650000}"/>
    <cellStyle name="Standard 4 2 5 2 2 3 4 2 3" xfId="45759" xr:uid="{00000000-0005-0000-0000-00005C650000}"/>
    <cellStyle name="Standard 4 2 5 2 2 3 4 2 4" xfId="34463" xr:uid="{00000000-0005-0000-0000-00005D650000}"/>
    <cellStyle name="Standard 4 2 5 2 2 3 4 3" xfId="17519" xr:uid="{00000000-0005-0000-0000-00005E650000}"/>
    <cellStyle name="Standard 4 2 5 2 2 3 4 3 2" xfId="51407" xr:uid="{00000000-0005-0000-0000-00005F650000}"/>
    <cellStyle name="Standard 4 2 5 2 2 3 4 4" xfId="40111" xr:uid="{00000000-0005-0000-0000-000060650000}"/>
    <cellStyle name="Standard 4 2 5 2 2 3 4 5" xfId="28815" xr:uid="{00000000-0005-0000-0000-000061650000}"/>
    <cellStyle name="Standard 4 2 5 2 2 3 5" xfId="9047" xr:uid="{00000000-0005-0000-0000-000062650000}"/>
    <cellStyle name="Standard 4 2 5 2 2 3 5 2" xfId="20343" xr:uid="{00000000-0005-0000-0000-000063650000}"/>
    <cellStyle name="Standard 4 2 5 2 2 3 5 2 2" xfId="54231" xr:uid="{00000000-0005-0000-0000-000064650000}"/>
    <cellStyle name="Standard 4 2 5 2 2 3 5 3" xfId="42935" xr:uid="{00000000-0005-0000-0000-000065650000}"/>
    <cellStyle name="Standard 4 2 5 2 2 3 5 4" xfId="31639" xr:uid="{00000000-0005-0000-0000-000066650000}"/>
    <cellStyle name="Standard 4 2 5 2 2 3 6" xfId="14695" xr:uid="{00000000-0005-0000-0000-000067650000}"/>
    <cellStyle name="Standard 4 2 5 2 2 3 6 2" xfId="48583" xr:uid="{00000000-0005-0000-0000-000068650000}"/>
    <cellStyle name="Standard 4 2 5 2 2 3 7" xfId="37287" xr:uid="{00000000-0005-0000-0000-000069650000}"/>
    <cellStyle name="Standard 4 2 5 2 2 3 8" xfId="25991" xr:uid="{00000000-0005-0000-0000-00006A650000}"/>
    <cellStyle name="Standard 4 2 5 2 2 4" xfId="3951" xr:uid="{00000000-0005-0000-0000-00006B650000}"/>
    <cellStyle name="Standard 4 2 5 2 2 4 2" xfId="7062" xr:uid="{00000000-0005-0000-0000-00006C650000}"/>
    <cellStyle name="Standard 4 2 5 2 2 4 2 2" xfId="12711" xr:uid="{00000000-0005-0000-0000-00006D650000}"/>
    <cellStyle name="Standard 4 2 5 2 2 4 2 2 2" xfId="24007" xr:uid="{00000000-0005-0000-0000-00006E650000}"/>
    <cellStyle name="Standard 4 2 5 2 2 4 2 2 2 2" xfId="57895" xr:uid="{00000000-0005-0000-0000-00006F650000}"/>
    <cellStyle name="Standard 4 2 5 2 2 4 2 2 3" xfId="46599" xr:uid="{00000000-0005-0000-0000-000070650000}"/>
    <cellStyle name="Standard 4 2 5 2 2 4 2 2 4" xfId="35303" xr:uid="{00000000-0005-0000-0000-000071650000}"/>
    <cellStyle name="Standard 4 2 5 2 2 4 2 3" xfId="18359" xr:uid="{00000000-0005-0000-0000-000072650000}"/>
    <cellStyle name="Standard 4 2 5 2 2 4 2 3 2" xfId="52247" xr:uid="{00000000-0005-0000-0000-000073650000}"/>
    <cellStyle name="Standard 4 2 5 2 2 4 2 4" xfId="40951" xr:uid="{00000000-0005-0000-0000-000074650000}"/>
    <cellStyle name="Standard 4 2 5 2 2 4 2 5" xfId="29655" xr:uid="{00000000-0005-0000-0000-000075650000}"/>
    <cellStyle name="Standard 4 2 5 2 2 4 3" xfId="9887" xr:uid="{00000000-0005-0000-0000-000076650000}"/>
    <cellStyle name="Standard 4 2 5 2 2 4 3 2" xfId="21183" xr:uid="{00000000-0005-0000-0000-000077650000}"/>
    <cellStyle name="Standard 4 2 5 2 2 4 3 2 2" xfId="55071" xr:uid="{00000000-0005-0000-0000-000078650000}"/>
    <cellStyle name="Standard 4 2 5 2 2 4 3 3" xfId="43775" xr:uid="{00000000-0005-0000-0000-000079650000}"/>
    <cellStyle name="Standard 4 2 5 2 2 4 3 4" xfId="32479" xr:uid="{00000000-0005-0000-0000-00007A650000}"/>
    <cellStyle name="Standard 4 2 5 2 2 4 4" xfId="15535" xr:uid="{00000000-0005-0000-0000-00007B650000}"/>
    <cellStyle name="Standard 4 2 5 2 2 4 4 2" xfId="49423" xr:uid="{00000000-0005-0000-0000-00007C650000}"/>
    <cellStyle name="Standard 4 2 5 2 2 4 5" xfId="38127" xr:uid="{00000000-0005-0000-0000-00007D650000}"/>
    <cellStyle name="Standard 4 2 5 2 2 4 6" xfId="26831" xr:uid="{00000000-0005-0000-0000-00007E650000}"/>
    <cellStyle name="Standard 4 2 5 2 2 5" xfId="5009" xr:uid="{00000000-0005-0000-0000-00007F650000}"/>
    <cellStyle name="Standard 4 2 5 2 2 5 2" xfId="7835" xr:uid="{00000000-0005-0000-0000-000080650000}"/>
    <cellStyle name="Standard 4 2 5 2 2 5 2 2" xfId="13484" xr:uid="{00000000-0005-0000-0000-000081650000}"/>
    <cellStyle name="Standard 4 2 5 2 2 5 2 2 2" xfId="24780" xr:uid="{00000000-0005-0000-0000-000082650000}"/>
    <cellStyle name="Standard 4 2 5 2 2 5 2 2 2 2" xfId="58668" xr:uid="{00000000-0005-0000-0000-000083650000}"/>
    <cellStyle name="Standard 4 2 5 2 2 5 2 2 3" xfId="47372" xr:uid="{00000000-0005-0000-0000-000084650000}"/>
    <cellStyle name="Standard 4 2 5 2 2 5 2 2 4" xfId="36076" xr:uid="{00000000-0005-0000-0000-000085650000}"/>
    <cellStyle name="Standard 4 2 5 2 2 5 2 3" xfId="19132" xr:uid="{00000000-0005-0000-0000-000086650000}"/>
    <cellStyle name="Standard 4 2 5 2 2 5 2 3 2" xfId="53020" xr:uid="{00000000-0005-0000-0000-000087650000}"/>
    <cellStyle name="Standard 4 2 5 2 2 5 2 4" xfId="41724" xr:uid="{00000000-0005-0000-0000-000088650000}"/>
    <cellStyle name="Standard 4 2 5 2 2 5 2 5" xfId="30428" xr:uid="{00000000-0005-0000-0000-000089650000}"/>
    <cellStyle name="Standard 4 2 5 2 2 5 3" xfId="10660" xr:uid="{00000000-0005-0000-0000-00008A650000}"/>
    <cellStyle name="Standard 4 2 5 2 2 5 3 2" xfId="21956" xr:uid="{00000000-0005-0000-0000-00008B650000}"/>
    <cellStyle name="Standard 4 2 5 2 2 5 3 2 2" xfId="55844" xr:uid="{00000000-0005-0000-0000-00008C650000}"/>
    <cellStyle name="Standard 4 2 5 2 2 5 3 3" xfId="44548" xr:uid="{00000000-0005-0000-0000-00008D650000}"/>
    <cellStyle name="Standard 4 2 5 2 2 5 3 4" xfId="33252" xr:uid="{00000000-0005-0000-0000-00008E650000}"/>
    <cellStyle name="Standard 4 2 5 2 2 5 4" xfId="16308" xr:uid="{00000000-0005-0000-0000-00008F650000}"/>
    <cellStyle name="Standard 4 2 5 2 2 5 4 2" xfId="50196" xr:uid="{00000000-0005-0000-0000-000090650000}"/>
    <cellStyle name="Standard 4 2 5 2 2 5 5" xfId="38900" xr:uid="{00000000-0005-0000-0000-000091650000}"/>
    <cellStyle name="Standard 4 2 5 2 2 5 6" xfId="27604" xr:uid="{00000000-0005-0000-0000-000092650000}"/>
    <cellStyle name="Standard 4 2 5 2 2 6" xfId="3659" xr:uid="{00000000-0005-0000-0000-000093650000}"/>
    <cellStyle name="Standard 4 2 5 2 2 6 2" xfId="6772" xr:uid="{00000000-0005-0000-0000-000094650000}"/>
    <cellStyle name="Standard 4 2 5 2 2 6 2 2" xfId="12421" xr:uid="{00000000-0005-0000-0000-000095650000}"/>
    <cellStyle name="Standard 4 2 5 2 2 6 2 2 2" xfId="23717" xr:uid="{00000000-0005-0000-0000-000096650000}"/>
    <cellStyle name="Standard 4 2 5 2 2 6 2 2 2 2" xfId="57605" xr:uid="{00000000-0005-0000-0000-000097650000}"/>
    <cellStyle name="Standard 4 2 5 2 2 6 2 2 3" xfId="46309" xr:uid="{00000000-0005-0000-0000-000098650000}"/>
    <cellStyle name="Standard 4 2 5 2 2 6 2 2 4" xfId="35013" xr:uid="{00000000-0005-0000-0000-000099650000}"/>
    <cellStyle name="Standard 4 2 5 2 2 6 2 3" xfId="18069" xr:uid="{00000000-0005-0000-0000-00009A650000}"/>
    <cellStyle name="Standard 4 2 5 2 2 6 2 3 2" xfId="51957" xr:uid="{00000000-0005-0000-0000-00009B650000}"/>
    <cellStyle name="Standard 4 2 5 2 2 6 2 4" xfId="40661" xr:uid="{00000000-0005-0000-0000-00009C650000}"/>
    <cellStyle name="Standard 4 2 5 2 2 6 2 5" xfId="29365" xr:uid="{00000000-0005-0000-0000-00009D650000}"/>
    <cellStyle name="Standard 4 2 5 2 2 6 3" xfId="9597" xr:uid="{00000000-0005-0000-0000-00009E650000}"/>
    <cellStyle name="Standard 4 2 5 2 2 6 3 2" xfId="20893" xr:uid="{00000000-0005-0000-0000-00009F650000}"/>
    <cellStyle name="Standard 4 2 5 2 2 6 3 2 2" xfId="54781" xr:uid="{00000000-0005-0000-0000-0000A0650000}"/>
    <cellStyle name="Standard 4 2 5 2 2 6 3 3" xfId="43485" xr:uid="{00000000-0005-0000-0000-0000A1650000}"/>
    <cellStyle name="Standard 4 2 5 2 2 6 3 4" xfId="32189" xr:uid="{00000000-0005-0000-0000-0000A2650000}"/>
    <cellStyle name="Standard 4 2 5 2 2 6 4" xfId="15245" xr:uid="{00000000-0005-0000-0000-0000A3650000}"/>
    <cellStyle name="Standard 4 2 5 2 2 6 4 2" xfId="49133" xr:uid="{00000000-0005-0000-0000-0000A4650000}"/>
    <cellStyle name="Standard 4 2 5 2 2 6 5" xfId="37837" xr:uid="{00000000-0005-0000-0000-0000A5650000}"/>
    <cellStyle name="Standard 4 2 5 2 2 6 6" xfId="26541" xr:uid="{00000000-0005-0000-0000-0000A6650000}"/>
    <cellStyle name="Standard 4 2 5 2 2 7" xfId="5721" xr:uid="{00000000-0005-0000-0000-0000A7650000}"/>
    <cellStyle name="Standard 4 2 5 2 2 7 2" xfId="11371" xr:uid="{00000000-0005-0000-0000-0000A8650000}"/>
    <cellStyle name="Standard 4 2 5 2 2 7 2 2" xfId="22667" xr:uid="{00000000-0005-0000-0000-0000A9650000}"/>
    <cellStyle name="Standard 4 2 5 2 2 7 2 2 2" xfId="56555" xr:uid="{00000000-0005-0000-0000-0000AA650000}"/>
    <cellStyle name="Standard 4 2 5 2 2 7 2 3" xfId="45259" xr:uid="{00000000-0005-0000-0000-0000AB650000}"/>
    <cellStyle name="Standard 4 2 5 2 2 7 2 4" xfId="33963" xr:uid="{00000000-0005-0000-0000-0000AC650000}"/>
    <cellStyle name="Standard 4 2 5 2 2 7 3" xfId="17019" xr:uid="{00000000-0005-0000-0000-0000AD650000}"/>
    <cellStyle name="Standard 4 2 5 2 2 7 3 2" xfId="50907" xr:uid="{00000000-0005-0000-0000-0000AE650000}"/>
    <cellStyle name="Standard 4 2 5 2 2 7 4" xfId="39611" xr:uid="{00000000-0005-0000-0000-0000AF650000}"/>
    <cellStyle name="Standard 4 2 5 2 2 7 5" xfId="28315" xr:uid="{00000000-0005-0000-0000-0000B0650000}"/>
    <cellStyle name="Standard 4 2 5 2 2 8" xfId="8547" xr:uid="{00000000-0005-0000-0000-0000B1650000}"/>
    <cellStyle name="Standard 4 2 5 2 2 8 2" xfId="19843" xr:uid="{00000000-0005-0000-0000-0000B2650000}"/>
    <cellStyle name="Standard 4 2 5 2 2 8 2 2" xfId="53731" xr:uid="{00000000-0005-0000-0000-0000B3650000}"/>
    <cellStyle name="Standard 4 2 5 2 2 8 3" xfId="42435" xr:uid="{00000000-0005-0000-0000-0000B4650000}"/>
    <cellStyle name="Standard 4 2 5 2 2 8 4" xfId="31139" xr:uid="{00000000-0005-0000-0000-0000B5650000}"/>
    <cellStyle name="Standard 4 2 5 2 2 9" xfId="14195" xr:uid="{00000000-0005-0000-0000-0000B6650000}"/>
    <cellStyle name="Standard 4 2 5 2 2 9 2" xfId="48083" xr:uid="{00000000-0005-0000-0000-0000B7650000}"/>
    <cellStyle name="Standard 4 2 5 2 3" xfId="2705" xr:uid="{00000000-0005-0000-0000-0000B8650000}"/>
    <cellStyle name="Standard 4 2 5 2 3 2" xfId="3207" xr:uid="{00000000-0005-0000-0000-0000B9650000}"/>
    <cellStyle name="Standard 4 2 5 2 3 2 2" xfId="5210" xr:uid="{00000000-0005-0000-0000-0000BA650000}"/>
    <cellStyle name="Standard 4 2 5 2 3 2 2 2" xfId="8036" xr:uid="{00000000-0005-0000-0000-0000BB650000}"/>
    <cellStyle name="Standard 4 2 5 2 3 2 2 2 2" xfId="13685" xr:uid="{00000000-0005-0000-0000-0000BC650000}"/>
    <cellStyle name="Standard 4 2 5 2 3 2 2 2 2 2" xfId="24981" xr:uid="{00000000-0005-0000-0000-0000BD650000}"/>
    <cellStyle name="Standard 4 2 5 2 3 2 2 2 2 2 2" xfId="58869" xr:uid="{00000000-0005-0000-0000-0000BE650000}"/>
    <cellStyle name="Standard 4 2 5 2 3 2 2 2 2 3" xfId="47573" xr:uid="{00000000-0005-0000-0000-0000BF650000}"/>
    <cellStyle name="Standard 4 2 5 2 3 2 2 2 2 4" xfId="36277" xr:uid="{00000000-0005-0000-0000-0000C0650000}"/>
    <cellStyle name="Standard 4 2 5 2 3 2 2 2 3" xfId="19333" xr:uid="{00000000-0005-0000-0000-0000C1650000}"/>
    <cellStyle name="Standard 4 2 5 2 3 2 2 2 3 2" xfId="53221" xr:uid="{00000000-0005-0000-0000-0000C2650000}"/>
    <cellStyle name="Standard 4 2 5 2 3 2 2 2 4" xfId="41925" xr:uid="{00000000-0005-0000-0000-0000C3650000}"/>
    <cellStyle name="Standard 4 2 5 2 3 2 2 2 5" xfId="30629" xr:uid="{00000000-0005-0000-0000-0000C4650000}"/>
    <cellStyle name="Standard 4 2 5 2 3 2 2 3" xfId="10861" xr:uid="{00000000-0005-0000-0000-0000C5650000}"/>
    <cellStyle name="Standard 4 2 5 2 3 2 2 3 2" xfId="22157" xr:uid="{00000000-0005-0000-0000-0000C6650000}"/>
    <cellStyle name="Standard 4 2 5 2 3 2 2 3 2 2" xfId="56045" xr:uid="{00000000-0005-0000-0000-0000C7650000}"/>
    <cellStyle name="Standard 4 2 5 2 3 2 2 3 3" xfId="44749" xr:uid="{00000000-0005-0000-0000-0000C8650000}"/>
    <cellStyle name="Standard 4 2 5 2 3 2 2 3 4" xfId="33453" xr:uid="{00000000-0005-0000-0000-0000C9650000}"/>
    <cellStyle name="Standard 4 2 5 2 3 2 2 4" xfId="16509" xr:uid="{00000000-0005-0000-0000-0000CA650000}"/>
    <cellStyle name="Standard 4 2 5 2 3 2 2 4 2" xfId="50397" xr:uid="{00000000-0005-0000-0000-0000CB650000}"/>
    <cellStyle name="Standard 4 2 5 2 3 2 2 5" xfId="39101" xr:uid="{00000000-0005-0000-0000-0000CC650000}"/>
    <cellStyle name="Standard 4 2 5 2 3 2 2 6" xfId="27805" xr:uid="{00000000-0005-0000-0000-0000CD650000}"/>
    <cellStyle name="Standard 4 2 5 2 3 2 3" xfId="6335" xr:uid="{00000000-0005-0000-0000-0000CE650000}"/>
    <cellStyle name="Standard 4 2 5 2 3 2 3 2" xfId="11985" xr:uid="{00000000-0005-0000-0000-0000CF650000}"/>
    <cellStyle name="Standard 4 2 5 2 3 2 3 2 2" xfId="23281" xr:uid="{00000000-0005-0000-0000-0000D0650000}"/>
    <cellStyle name="Standard 4 2 5 2 3 2 3 2 2 2" xfId="57169" xr:uid="{00000000-0005-0000-0000-0000D1650000}"/>
    <cellStyle name="Standard 4 2 5 2 3 2 3 2 3" xfId="45873" xr:uid="{00000000-0005-0000-0000-0000D2650000}"/>
    <cellStyle name="Standard 4 2 5 2 3 2 3 2 4" xfId="34577" xr:uid="{00000000-0005-0000-0000-0000D3650000}"/>
    <cellStyle name="Standard 4 2 5 2 3 2 3 3" xfId="17633" xr:uid="{00000000-0005-0000-0000-0000D4650000}"/>
    <cellStyle name="Standard 4 2 5 2 3 2 3 3 2" xfId="51521" xr:uid="{00000000-0005-0000-0000-0000D5650000}"/>
    <cellStyle name="Standard 4 2 5 2 3 2 3 4" xfId="40225" xr:uid="{00000000-0005-0000-0000-0000D6650000}"/>
    <cellStyle name="Standard 4 2 5 2 3 2 3 5" xfId="28929" xr:uid="{00000000-0005-0000-0000-0000D7650000}"/>
    <cellStyle name="Standard 4 2 5 2 3 2 4" xfId="9161" xr:uid="{00000000-0005-0000-0000-0000D8650000}"/>
    <cellStyle name="Standard 4 2 5 2 3 2 4 2" xfId="20457" xr:uid="{00000000-0005-0000-0000-0000D9650000}"/>
    <cellStyle name="Standard 4 2 5 2 3 2 4 2 2" xfId="54345" xr:uid="{00000000-0005-0000-0000-0000DA650000}"/>
    <cellStyle name="Standard 4 2 5 2 3 2 4 3" xfId="43049" xr:uid="{00000000-0005-0000-0000-0000DB650000}"/>
    <cellStyle name="Standard 4 2 5 2 3 2 4 4" xfId="31753" xr:uid="{00000000-0005-0000-0000-0000DC650000}"/>
    <cellStyle name="Standard 4 2 5 2 3 2 5" xfId="14809" xr:uid="{00000000-0005-0000-0000-0000DD650000}"/>
    <cellStyle name="Standard 4 2 5 2 3 2 5 2" xfId="48697" xr:uid="{00000000-0005-0000-0000-0000DE650000}"/>
    <cellStyle name="Standard 4 2 5 2 3 2 6" xfId="37401" xr:uid="{00000000-0005-0000-0000-0000DF650000}"/>
    <cellStyle name="Standard 4 2 5 2 3 2 7" xfId="26105" xr:uid="{00000000-0005-0000-0000-0000E0650000}"/>
    <cellStyle name="Standard 4 2 5 2 3 3" xfId="4431" xr:uid="{00000000-0005-0000-0000-0000E1650000}"/>
    <cellStyle name="Standard 4 2 5 2 3 3 2" xfId="7302" xr:uid="{00000000-0005-0000-0000-0000E2650000}"/>
    <cellStyle name="Standard 4 2 5 2 3 3 2 2" xfId="12951" xr:uid="{00000000-0005-0000-0000-0000E3650000}"/>
    <cellStyle name="Standard 4 2 5 2 3 3 2 2 2" xfId="24247" xr:uid="{00000000-0005-0000-0000-0000E4650000}"/>
    <cellStyle name="Standard 4 2 5 2 3 3 2 2 2 2" xfId="58135" xr:uid="{00000000-0005-0000-0000-0000E5650000}"/>
    <cellStyle name="Standard 4 2 5 2 3 3 2 2 3" xfId="46839" xr:uid="{00000000-0005-0000-0000-0000E6650000}"/>
    <cellStyle name="Standard 4 2 5 2 3 3 2 2 4" xfId="35543" xr:uid="{00000000-0005-0000-0000-0000E7650000}"/>
    <cellStyle name="Standard 4 2 5 2 3 3 2 3" xfId="18599" xr:uid="{00000000-0005-0000-0000-0000E8650000}"/>
    <cellStyle name="Standard 4 2 5 2 3 3 2 3 2" xfId="52487" xr:uid="{00000000-0005-0000-0000-0000E9650000}"/>
    <cellStyle name="Standard 4 2 5 2 3 3 2 4" xfId="41191" xr:uid="{00000000-0005-0000-0000-0000EA650000}"/>
    <cellStyle name="Standard 4 2 5 2 3 3 2 5" xfId="29895" xr:uid="{00000000-0005-0000-0000-0000EB650000}"/>
    <cellStyle name="Standard 4 2 5 2 3 3 3" xfId="10127" xr:uid="{00000000-0005-0000-0000-0000EC650000}"/>
    <cellStyle name="Standard 4 2 5 2 3 3 3 2" xfId="21423" xr:uid="{00000000-0005-0000-0000-0000ED650000}"/>
    <cellStyle name="Standard 4 2 5 2 3 3 3 2 2" xfId="55311" xr:uid="{00000000-0005-0000-0000-0000EE650000}"/>
    <cellStyle name="Standard 4 2 5 2 3 3 3 3" xfId="44015" xr:uid="{00000000-0005-0000-0000-0000EF650000}"/>
    <cellStyle name="Standard 4 2 5 2 3 3 3 4" xfId="32719" xr:uid="{00000000-0005-0000-0000-0000F0650000}"/>
    <cellStyle name="Standard 4 2 5 2 3 3 4" xfId="15775" xr:uid="{00000000-0005-0000-0000-0000F1650000}"/>
    <cellStyle name="Standard 4 2 5 2 3 3 4 2" xfId="49663" xr:uid="{00000000-0005-0000-0000-0000F2650000}"/>
    <cellStyle name="Standard 4 2 5 2 3 3 5" xfId="38367" xr:uid="{00000000-0005-0000-0000-0000F3650000}"/>
    <cellStyle name="Standard 4 2 5 2 3 3 6" xfId="27071" xr:uid="{00000000-0005-0000-0000-0000F4650000}"/>
    <cellStyle name="Standard 4 2 5 2 3 4" xfId="5835" xr:uid="{00000000-0005-0000-0000-0000F5650000}"/>
    <cellStyle name="Standard 4 2 5 2 3 4 2" xfId="11485" xr:uid="{00000000-0005-0000-0000-0000F6650000}"/>
    <cellStyle name="Standard 4 2 5 2 3 4 2 2" xfId="22781" xr:uid="{00000000-0005-0000-0000-0000F7650000}"/>
    <cellStyle name="Standard 4 2 5 2 3 4 2 2 2" xfId="56669" xr:uid="{00000000-0005-0000-0000-0000F8650000}"/>
    <cellStyle name="Standard 4 2 5 2 3 4 2 3" xfId="45373" xr:uid="{00000000-0005-0000-0000-0000F9650000}"/>
    <cellStyle name="Standard 4 2 5 2 3 4 2 4" xfId="34077" xr:uid="{00000000-0005-0000-0000-0000FA650000}"/>
    <cellStyle name="Standard 4 2 5 2 3 4 3" xfId="17133" xr:uid="{00000000-0005-0000-0000-0000FB650000}"/>
    <cellStyle name="Standard 4 2 5 2 3 4 3 2" xfId="51021" xr:uid="{00000000-0005-0000-0000-0000FC650000}"/>
    <cellStyle name="Standard 4 2 5 2 3 4 4" xfId="39725" xr:uid="{00000000-0005-0000-0000-0000FD650000}"/>
    <cellStyle name="Standard 4 2 5 2 3 4 5" xfId="28429" xr:uid="{00000000-0005-0000-0000-0000FE650000}"/>
    <cellStyle name="Standard 4 2 5 2 3 5" xfId="8661" xr:uid="{00000000-0005-0000-0000-0000FF650000}"/>
    <cellStyle name="Standard 4 2 5 2 3 5 2" xfId="19957" xr:uid="{00000000-0005-0000-0000-000000660000}"/>
    <cellStyle name="Standard 4 2 5 2 3 5 2 2" xfId="53845" xr:uid="{00000000-0005-0000-0000-000001660000}"/>
    <cellStyle name="Standard 4 2 5 2 3 5 3" xfId="42549" xr:uid="{00000000-0005-0000-0000-000002660000}"/>
    <cellStyle name="Standard 4 2 5 2 3 5 4" xfId="31253" xr:uid="{00000000-0005-0000-0000-000003660000}"/>
    <cellStyle name="Standard 4 2 5 2 3 6" xfId="14309" xr:uid="{00000000-0005-0000-0000-000004660000}"/>
    <cellStyle name="Standard 4 2 5 2 3 6 2" xfId="48197" xr:uid="{00000000-0005-0000-0000-000005660000}"/>
    <cellStyle name="Standard 4 2 5 2 3 7" xfId="36901" xr:uid="{00000000-0005-0000-0000-000006660000}"/>
    <cellStyle name="Standard 4 2 5 2 3 8" xfId="25605" xr:uid="{00000000-0005-0000-0000-000007660000}"/>
    <cellStyle name="Standard 4 2 5 2 4" xfId="2960" xr:uid="{00000000-0005-0000-0000-000008660000}"/>
    <cellStyle name="Standard 4 2 5 2 4 2" xfId="5207" xr:uid="{00000000-0005-0000-0000-000009660000}"/>
    <cellStyle name="Standard 4 2 5 2 4 2 2" xfId="8033" xr:uid="{00000000-0005-0000-0000-00000A660000}"/>
    <cellStyle name="Standard 4 2 5 2 4 2 2 2" xfId="13682" xr:uid="{00000000-0005-0000-0000-00000B660000}"/>
    <cellStyle name="Standard 4 2 5 2 4 2 2 2 2" xfId="24978" xr:uid="{00000000-0005-0000-0000-00000C660000}"/>
    <cellStyle name="Standard 4 2 5 2 4 2 2 2 2 2" xfId="58866" xr:uid="{00000000-0005-0000-0000-00000D660000}"/>
    <cellStyle name="Standard 4 2 5 2 4 2 2 2 3" xfId="47570" xr:uid="{00000000-0005-0000-0000-00000E660000}"/>
    <cellStyle name="Standard 4 2 5 2 4 2 2 2 4" xfId="36274" xr:uid="{00000000-0005-0000-0000-00000F660000}"/>
    <cellStyle name="Standard 4 2 5 2 4 2 2 3" xfId="19330" xr:uid="{00000000-0005-0000-0000-000010660000}"/>
    <cellStyle name="Standard 4 2 5 2 4 2 2 3 2" xfId="53218" xr:uid="{00000000-0005-0000-0000-000011660000}"/>
    <cellStyle name="Standard 4 2 5 2 4 2 2 4" xfId="41922" xr:uid="{00000000-0005-0000-0000-000012660000}"/>
    <cellStyle name="Standard 4 2 5 2 4 2 2 5" xfId="30626" xr:uid="{00000000-0005-0000-0000-000013660000}"/>
    <cellStyle name="Standard 4 2 5 2 4 2 3" xfId="10858" xr:uid="{00000000-0005-0000-0000-000014660000}"/>
    <cellStyle name="Standard 4 2 5 2 4 2 3 2" xfId="22154" xr:uid="{00000000-0005-0000-0000-000015660000}"/>
    <cellStyle name="Standard 4 2 5 2 4 2 3 2 2" xfId="56042" xr:uid="{00000000-0005-0000-0000-000016660000}"/>
    <cellStyle name="Standard 4 2 5 2 4 2 3 3" xfId="44746" xr:uid="{00000000-0005-0000-0000-000017660000}"/>
    <cellStyle name="Standard 4 2 5 2 4 2 3 4" xfId="33450" xr:uid="{00000000-0005-0000-0000-000018660000}"/>
    <cellStyle name="Standard 4 2 5 2 4 2 4" xfId="16506" xr:uid="{00000000-0005-0000-0000-000019660000}"/>
    <cellStyle name="Standard 4 2 5 2 4 2 4 2" xfId="50394" xr:uid="{00000000-0005-0000-0000-00001A660000}"/>
    <cellStyle name="Standard 4 2 5 2 4 2 5" xfId="39098" xr:uid="{00000000-0005-0000-0000-00001B660000}"/>
    <cellStyle name="Standard 4 2 5 2 4 2 6" xfId="27802" xr:uid="{00000000-0005-0000-0000-00001C660000}"/>
    <cellStyle name="Standard 4 2 5 2 4 3" xfId="4428" xr:uid="{00000000-0005-0000-0000-00001D660000}"/>
    <cellStyle name="Standard 4 2 5 2 4 3 2" xfId="7299" xr:uid="{00000000-0005-0000-0000-00001E660000}"/>
    <cellStyle name="Standard 4 2 5 2 4 3 2 2" xfId="12948" xr:uid="{00000000-0005-0000-0000-00001F660000}"/>
    <cellStyle name="Standard 4 2 5 2 4 3 2 2 2" xfId="24244" xr:uid="{00000000-0005-0000-0000-000020660000}"/>
    <cellStyle name="Standard 4 2 5 2 4 3 2 2 2 2" xfId="58132" xr:uid="{00000000-0005-0000-0000-000021660000}"/>
    <cellStyle name="Standard 4 2 5 2 4 3 2 2 3" xfId="46836" xr:uid="{00000000-0005-0000-0000-000022660000}"/>
    <cellStyle name="Standard 4 2 5 2 4 3 2 2 4" xfId="35540" xr:uid="{00000000-0005-0000-0000-000023660000}"/>
    <cellStyle name="Standard 4 2 5 2 4 3 2 3" xfId="18596" xr:uid="{00000000-0005-0000-0000-000024660000}"/>
    <cellStyle name="Standard 4 2 5 2 4 3 2 3 2" xfId="52484" xr:uid="{00000000-0005-0000-0000-000025660000}"/>
    <cellStyle name="Standard 4 2 5 2 4 3 2 4" xfId="41188" xr:uid="{00000000-0005-0000-0000-000026660000}"/>
    <cellStyle name="Standard 4 2 5 2 4 3 2 5" xfId="29892" xr:uid="{00000000-0005-0000-0000-000027660000}"/>
    <cellStyle name="Standard 4 2 5 2 4 3 3" xfId="10124" xr:uid="{00000000-0005-0000-0000-000028660000}"/>
    <cellStyle name="Standard 4 2 5 2 4 3 3 2" xfId="21420" xr:uid="{00000000-0005-0000-0000-000029660000}"/>
    <cellStyle name="Standard 4 2 5 2 4 3 3 2 2" xfId="55308" xr:uid="{00000000-0005-0000-0000-00002A660000}"/>
    <cellStyle name="Standard 4 2 5 2 4 3 3 3" xfId="44012" xr:uid="{00000000-0005-0000-0000-00002B660000}"/>
    <cellStyle name="Standard 4 2 5 2 4 3 3 4" xfId="32716" xr:uid="{00000000-0005-0000-0000-00002C660000}"/>
    <cellStyle name="Standard 4 2 5 2 4 3 4" xfId="15772" xr:uid="{00000000-0005-0000-0000-00002D660000}"/>
    <cellStyle name="Standard 4 2 5 2 4 3 4 2" xfId="49660" xr:uid="{00000000-0005-0000-0000-00002E660000}"/>
    <cellStyle name="Standard 4 2 5 2 4 3 5" xfId="38364" xr:uid="{00000000-0005-0000-0000-00002F660000}"/>
    <cellStyle name="Standard 4 2 5 2 4 3 6" xfId="27068" xr:uid="{00000000-0005-0000-0000-000030660000}"/>
    <cellStyle name="Standard 4 2 5 2 4 4" xfId="6088" xr:uid="{00000000-0005-0000-0000-000031660000}"/>
    <cellStyle name="Standard 4 2 5 2 4 4 2" xfId="11738" xr:uid="{00000000-0005-0000-0000-000032660000}"/>
    <cellStyle name="Standard 4 2 5 2 4 4 2 2" xfId="23034" xr:uid="{00000000-0005-0000-0000-000033660000}"/>
    <cellStyle name="Standard 4 2 5 2 4 4 2 2 2" xfId="56922" xr:uid="{00000000-0005-0000-0000-000034660000}"/>
    <cellStyle name="Standard 4 2 5 2 4 4 2 3" xfId="45626" xr:uid="{00000000-0005-0000-0000-000035660000}"/>
    <cellStyle name="Standard 4 2 5 2 4 4 2 4" xfId="34330" xr:uid="{00000000-0005-0000-0000-000036660000}"/>
    <cellStyle name="Standard 4 2 5 2 4 4 3" xfId="17386" xr:uid="{00000000-0005-0000-0000-000037660000}"/>
    <cellStyle name="Standard 4 2 5 2 4 4 3 2" xfId="51274" xr:uid="{00000000-0005-0000-0000-000038660000}"/>
    <cellStyle name="Standard 4 2 5 2 4 4 4" xfId="39978" xr:uid="{00000000-0005-0000-0000-000039660000}"/>
    <cellStyle name="Standard 4 2 5 2 4 4 5" xfId="28682" xr:uid="{00000000-0005-0000-0000-00003A660000}"/>
    <cellStyle name="Standard 4 2 5 2 4 5" xfId="8914" xr:uid="{00000000-0005-0000-0000-00003B660000}"/>
    <cellStyle name="Standard 4 2 5 2 4 5 2" xfId="20210" xr:uid="{00000000-0005-0000-0000-00003C660000}"/>
    <cellStyle name="Standard 4 2 5 2 4 5 2 2" xfId="54098" xr:uid="{00000000-0005-0000-0000-00003D660000}"/>
    <cellStyle name="Standard 4 2 5 2 4 5 3" xfId="42802" xr:uid="{00000000-0005-0000-0000-00003E660000}"/>
    <cellStyle name="Standard 4 2 5 2 4 5 4" xfId="31506" xr:uid="{00000000-0005-0000-0000-00003F660000}"/>
    <cellStyle name="Standard 4 2 5 2 4 6" xfId="14562" xr:uid="{00000000-0005-0000-0000-000040660000}"/>
    <cellStyle name="Standard 4 2 5 2 4 6 2" xfId="48450" xr:uid="{00000000-0005-0000-0000-000041660000}"/>
    <cellStyle name="Standard 4 2 5 2 4 7" xfId="37154" xr:uid="{00000000-0005-0000-0000-000042660000}"/>
    <cellStyle name="Standard 4 2 5 2 4 8" xfId="25858" xr:uid="{00000000-0005-0000-0000-000043660000}"/>
    <cellStyle name="Standard 4 2 5 2 5" xfId="3841" xr:uid="{00000000-0005-0000-0000-000044660000}"/>
    <cellStyle name="Standard 4 2 5 2 5 2" xfId="6952" xr:uid="{00000000-0005-0000-0000-000045660000}"/>
    <cellStyle name="Standard 4 2 5 2 5 2 2" xfId="12601" xr:uid="{00000000-0005-0000-0000-000046660000}"/>
    <cellStyle name="Standard 4 2 5 2 5 2 2 2" xfId="23897" xr:uid="{00000000-0005-0000-0000-000047660000}"/>
    <cellStyle name="Standard 4 2 5 2 5 2 2 2 2" xfId="57785" xr:uid="{00000000-0005-0000-0000-000048660000}"/>
    <cellStyle name="Standard 4 2 5 2 5 2 2 3" xfId="46489" xr:uid="{00000000-0005-0000-0000-000049660000}"/>
    <cellStyle name="Standard 4 2 5 2 5 2 2 4" xfId="35193" xr:uid="{00000000-0005-0000-0000-00004A660000}"/>
    <cellStyle name="Standard 4 2 5 2 5 2 3" xfId="18249" xr:uid="{00000000-0005-0000-0000-00004B660000}"/>
    <cellStyle name="Standard 4 2 5 2 5 2 3 2" xfId="52137" xr:uid="{00000000-0005-0000-0000-00004C660000}"/>
    <cellStyle name="Standard 4 2 5 2 5 2 4" xfId="40841" xr:uid="{00000000-0005-0000-0000-00004D660000}"/>
    <cellStyle name="Standard 4 2 5 2 5 2 5" xfId="29545" xr:uid="{00000000-0005-0000-0000-00004E660000}"/>
    <cellStyle name="Standard 4 2 5 2 5 3" xfId="9777" xr:uid="{00000000-0005-0000-0000-00004F660000}"/>
    <cellStyle name="Standard 4 2 5 2 5 3 2" xfId="21073" xr:uid="{00000000-0005-0000-0000-000050660000}"/>
    <cellStyle name="Standard 4 2 5 2 5 3 2 2" xfId="54961" xr:uid="{00000000-0005-0000-0000-000051660000}"/>
    <cellStyle name="Standard 4 2 5 2 5 3 3" xfId="43665" xr:uid="{00000000-0005-0000-0000-000052660000}"/>
    <cellStyle name="Standard 4 2 5 2 5 3 4" xfId="32369" xr:uid="{00000000-0005-0000-0000-000053660000}"/>
    <cellStyle name="Standard 4 2 5 2 5 4" xfId="15425" xr:uid="{00000000-0005-0000-0000-000054660000}"/>
    <cellStyle name="Standard 4 2 5 2 5 4 2" xfId="49313" xr:uid="{00000000-0005-0000-0000-000055660000}"/>
    <cellStyle name="Standard 4 2 5 2 5 5" xfId="38017" xr:uid="{00000000-0005-0000-0000-000056660000}"/>
    <cellStyle name="Standard 4 2 5 2 5 6" xfId="26721" xr:uid="{00000000-0005-0000-0000-000057660000}"/>
    <cellStyle name="Standard 4 2 5 2 6" xfId="4899" xr:uid="{00000000-0005-0000-0000-000058660000}"/>
    <cellStyle name="Standard 4 2 5 2 6 2" xfId="7725" xr:uid="{00000000-0005-0000-0000-000059660000}"/>
    <cellStyle name="Standard 4 2 5 2 6 2 2" xfId="13374" xr:uid="{00000000-0005-0000-0000-00005A660000}"/>
    <cellStyle name="Standard 4 2 5 2 6 2 2 2" xfId="24670" xr:uid="{00000000-0005-0000-0000-00005B660000}"/>
    <cellStyle name="Standard 4 2 5 2 6 2 2 2 2" xfId="58558" xr:uid="{00000000-0005-0000-0000-00005C660000}"/>
    <cellStyle name="Standard 4 2 5 2 6 2 2 3" xfId="47262" xr:uid="{00000000-0005-0000-0000-00005D660000}"/>
    <cellStyle name="Standard 4 2 5 2 6 2 2 4" xfId="35966" xr:uid="{00000000-0005-0000-0000-00005E660000}"/>
    <cellStyle name="Standard 4 2 5 2 6 2 3" xfId="19022" xr:uid="{00000000-0005-0000-0000-00005F660000}"/>
    <cellStyle name="Standard 4 2 5 2 6 2 3 2" xfId="52910" xr:uid="{00000000-0005-0000-0000-000060660000}"/>
    <cellStyle name="Standard 4 2 5 2 6 2 4" xfId="41614" xr:uid="{00000000-0005-0000-0000-000061660000}"/>
    <cellStyle name="Standard 4 2 5 2 6 2 5" xfId="30318" xr:uid="{00000000-0005-0000-0000-000062660000}"/>
    <cellStyle name="Standard 4 2 5 2 6 3" xfId="10550" xr:uid="{00000000-0005-0000-0000-000063660000}"/>
    <cellStyle name="Standard 4 2 5 2 6 3 2" xfId="21846" xr:uid="{00000000-0005-0000-0000-000064660000}"/>
    <cellStyle name="Standard 4 2 5 2 6 3 2 2" xfId="55734" xr:uid="{00000000-0005-0000-0000-000065660000}"/>
    <cellStyle name="Standard 4 2 5 2 6 3 3" xfId="44438" xr:uid="{00000000-0005-0000-0000-000066660000}"/>
    <cellStyle name="Standard 4 2 5 2 6 3 4" xfId="33142" xr:uid="{00000000-0005-0000-0000-000067660000}"/>
    <cellStyle name="Standard 4 2 5 2 6 4" xfId="16198" xr:uid="{00000000-0005-0000-0000-000068660000}"/>
    <cellStyle name="Standard 4 2 5 2 6 4 2" xfId="50086" xr:uid="{00000000-0005-0000-0000-000069660000}"/>
    <cellStyle name="Standard 4 2 5 2 6 5" xfId="38790" xr:uid="{00000000-0005-0000-0000-00006A660000}"/>
    <cellStyle name="Standard 4 2 5 2 6 6" xfId="27494" xr:uid="{00000000-0005-0000-0000-00006B660000}"/>
    <cellStyle name="Standard 4 2 5 2 7" xfId="3547" xr:uid="{00000000-0005-0000-0000-00006C660000}"/>
    <cellStyle name="Standard 4 2 5 2 7 2" xfId="6660" xr:uid="{00000000-0005-0000-0000-00006D660000}"/>
    <cellStyle name="Standard 4 2 5 2 7 2 2" xfId="12309" xr:uid="{00000000-0005-0000-0000-00006E660000}"/>
    <cellStyle name="Standard 4 2 5 2 7 2 2 2" xfId="23605" xr:uid="{00000000-0005-0000-0000-00006F660000}"/>
    <cellStyle name="Standard 4 2 5 2 7 2 2 2 2" xfId="57493" xr:uid="{00000000-0005-0000-0000-000070660000}"/>
    <cellStyle name="Standard 4 2 5 2 7 2 2 3" xfId="46197" xr:uid="{00000000-0005-0000-0000-000071660000}"/>
    <cellStyle name="Standard 4 2 5 2 7 2 2 4" xfId="34901" xr:uid="{00000000-0005-0000-0000-000072660000}"/>
    <cellStyle name="Standard 4 2 5 2 7 2 3" xfId="17957" xr:uid="{00000000-0005-0000-0000-000073660000}"/>
    <cellStyle name="Standard 4 2 5 2 7 2 3 2" xfId="51845" xr:uid="{00000000-0005-0000-0000-000074660000}"/>
    <cellStyle name="Standard 4 2 5 2 7 2 4" xfId="40549" xr:uid="{00000000-0005-0000-0000-000075660000}"/>
    <cellStyle name="Standard 4 2 5 2 7 2 5" xfId="29253" xr:uid="{00000000-0005-0000-0000-000076660000}"/>
    <cellStyle name="Standard 4 2 5 2 7 3" xfId="9485" xr:uid="{00000000-0005-0000-0000-000077660000}"/>
    <cellStyle name="Standard 4 2 5 2 7 3 2" xfId="20781" xr:uid="{00000000-0005-0000-0000-000078660000}"/>
    <cellStyle name="Standard 4 2 5 2 7 3 2 2" xfId="54669" xr:uid="{00000000-0005-0000-0000-000079660000}"/>
    <cellStyle name="Standard 4 2 5 2 7 3 3" xfId="43373" xr:uid="{00000000-0005-0000-0000-00007A660000}"/>
    <cellStyle name="Standard 4 2 5 2 7 3 4" xfId="32077" xr:uid="{00000000-0005-0000-0000-00007B660000}"/>
    <cellStyle name="Standard 4 2 5 2 7 4" xfId="15133" xr:uid="{00000000-0005-0000-0000-00007C660000}"/>
    <cellStyle name="Standard 4 2 5 2 7 4 2" xfId="49021" xr:uid="{00000000-0005-0000-0000-00007D660000}"/>
    <cellStyle name="Standard 4 2 5 2 7 5" xfId="37725" xr:uid="{00000000-0005-0000-0000-00007E660000}"/>
    <cellStyle name="Standard 4 2 5 2 7 6" xfId="26429" xr:uid="{00000000-0005-0000-0000-00007F660000}"/>
    <cellStyle name="Standard 4 2 5 2 8" xfId="5588" xr:uid="{00000000-0005-0000-0000-000080660000}"/>
    <cellStyle name="Standard 4 2 5 2 8 2" xfId="11238" xr:uid="{00000000-0005-0000-0000-000081660000}"/>
    <cellStyle name="Standard 4 2 5 2 8 2 2" xfId="22534" xr:uid="{00000000-0005-0000-0000-000082660000}"/>
    <cellStyle name="Standard 4 2 5 2 8 2 2 2" xfId="56422" xr:uid="{00000000-0005-0000-0000-000083660000}"/>
    <cellStyle name="Standard 4 2 5 2 8 2 3" xfId="45126" xr:uid="{00000000-0005-0000-0000-000084660000}"/>
    <cellStyle name="Standard 4 2 5 2 8 2 4" xfId="33830" xr:uid="{00000000-0005-0000-0000-000085660000}"/>
    <cellStyle name="Standard 4 2 5 2 8 3" xfId="16886" xr:uid="{00000000-0005-0000-0000-000086660000}"/>
    <cellStyle name="Standard 4 2 5 2 8 3 2" xfId="50774" xr:uid="{00000000-0005-0000-0000-000087660000}"/>
    <cellStyle name="Standard 4 2 5 2 8 4" xfId="39478" xr:uid="{00000000-0005-0000-0000-000088660000}"/>
    <cellStyle name="Standard 4 2 5 2 8 5" xfId="28182" xr:uid="{00000000-0005-0000-0000-000089660000}"/>
    <cellStyle name="Standard 4 2 5 2 9" xfId="8414" xr:uid="{00000000-0005-0000-0000-00008A660000}"/>
    <cellStyle name="Standard 4 2 5 2 9 2" xfId="19710" xr:uid="{00000000-0005-0000-0000-00008B660000}"/>
    <cellStyle name="Standard 4 2 5 2 9 2 2" xfId="53598" xr:uid="{00000000-0005-0000-0000-00008C660000}"/>
    <cellStyle name="Standard 4 2 5 2 9 3" xfId="42302" xr:uid="{00000000-0005-0000-0000-00008D660000}"/>
    <cellStyle name="Standard 4 2 5 2 9 4" xfId="31006" xr:uid="{00000000-0005-0000-0000-00008E660000}"/>
    <cellStyle name="Standard 4 2 5 3" xfId="1622" xr:uid="{00000000-0005-0000-0000-00008F660000}"/>
    <cellStyle name="Standard 4 2 5 3 10" xfId="36743" xr:uid="{00000000-0005-0000-0000-000090660000}"/>
    <cellStyle name="Standard 4 2 5 3 11" xfId="25447" xr:uid="{00000000-0005-0000-0000-000091660000}"/>
    <cellStyle name="Standard 4 2 5 3 2" xfId="2793" xr:uid="{00000000-0005-0000-0000-000092660000}"/>
    <cellStyle name="Standard 4 2 5 3 2 2" xfId="3295" xr:uid="{00000000-0005-0000-0000-000093660000}"/>
    <cellStyle name="Standard 4 2 5 3 2 2 2" xfId="5212" xr:uid="{00000000-0005-0000-0000-000094660000}"/>
    <cellStyle name="Standard 4 2 5 3 2 2 2 2" xfId="8038" xr:uid="{00000000-0005-0000-0000-000095660000}"/>
    <cellStyle name="Standard 4 2 5 3 2 2 2 2 2" xfId="13687" xr:uid="{00000000-0005-0000-0000-000096660000}"/>
    <cellStyle name="Standard 4 2 5 3 2 2 2 2 2 2" xfId="24983" xr:uid="{00000000-0005-0000-0000-000097660000}"/>
    <cellStyle name="Standard 4 2 5 3 2 2 2 2 2 2 2" xfId="58871" xr:uid="{00000000-0005-0000-0000-000098660000}"/>
    <cellStyle name="Standard 4 2 5 3 2 2 2 2 2 3" xfId="47575" xr:uid="{00000000-0005-0000-0000-000099660000}"/>
    <cellStyle name="Standard 4 2 5 3 2 2 2 2 2 4" xfId="36279" xr:uid="{00000000-0005-0000-0000-00009A660000}"/>
    <cellStyle name="Standard 4 2 5 3 2 2 2 2 3" xfId="19335" xr:uid="{00000000-0005-0000-0000-00009B660000}"/>
    <cellStyle name="Standard 4 2 5 3 2 2 2 2 3 2" xfId="53223" xr:uid="{00000000-0005-0000-0000-00009C660000}"/>
    <cellStyle name="Standard 4 2 5 3 2 2 2 2 4" xfId="41927" xr:uid="{00000000-0005-0000-0000-00009D660000}"/>
    <cellStyle name="Standard 4 2 5 3 2 2 2 2 5" xfId="30631" xr:uid="{00000000-0005-0000-0000-00009E660000}"/>
    <cellStyle name="Standard 4 2 5 3 2 2 2 3" xfId="10863" xr:uid="{00000000-0005-0000-0000-00009F660000}"/>
    <cellStyle name="Standard 4 2 5 3 2 2 2 3 2" xfId="22159" xr:uid="{00000000-0005-0000-0000-0000A0660000}"/>
    <cellStyle name="Standard 4 2 5 3 2 2 2 3 2 2" xfId="56047" xr:uid="{00000000-0005-0000-0000-0000A1660000}"/>
    <cellStyle name="Standard 4 2 5 3 2 2 2 3 3" xfId="44751" xr:uid="{00000000-0005-0000-0000-0000A2660000}"/>
    <cellStyle name="Standard 4 2 5 3 2 2 2 3 4" xfId="33455" xr:uid="{00000000-0005-0000-0000-0000A3660000}"/>
    <cellStyle name="Standard 4 2 5 3 2 2 2 4" xfId="16511" xr:uid="{00000000-0005-0000-0000-0000A4660000}"/>
    <cellStyle name="Standard 4 2 5 3 2 2 2 4 2" xfId="50399" xr:uid="{00000000-0005-0000-0000-0000A5660000}"/>
    <cellStyle name="Standard 4 2 5 3 2 2 2 5" xfId="39103" xr:uid="{00000000-0005-0000-0000-0000A6660000}"/>
    <cellStyle name="Standard 4 2 5 3 2 2 2 6" xfId="27807" xr:uid="{00000000-0005-0000-0000-0000A7660000}"/>
    <cellStyle name="Standard 4 2 5 3 2 2 3" xfId="6423" xr:uid="{00000000-0005-0000-0000-0000A8660000}"/>
    <cellStyle name="Standard 4 2 5 3 2 2 3 2" xfId="12073" xr:uid="{00000000-0005-0000-0000-0000A9660000}"/>
    <cellStyle name="Standard 4 2 5 3 2 2 3 2 2" xfId="23369" xr:uid="{00000000-0005-0000-0000-0000AA660000}"/>
    <cellStyle name="Standard 4 2 5 3 2 2 3 2 2 2" xfId="57257" xr:uid="{00000000-0005-0000-0000-0000AB660000}"/>
    <cellStyle name="Standard 4 2 5 3 2 2 3 2 3" xfId="45961" xr:uid="{00000000-0005-0000-0000-0000AC660000}"/>
    <cellStyle name="Standard 4 2 5 3 2 2 3 2 4" xfId="34665" xr:uid="{00000000-0005-0000-0000-0000AD660000}"/>
    <cellStyle name="Standard 4 2 5 3 2 2 3 3" xfId="17721" xr:uid="{00000000-0005-0000-0000-0000AE660000}"/>
    <cellStyle name="Standard 4 2 5 3 2 2 3 3 2" xfId="51609" xr:uid="{00000000-0005-0000-0000-0000AF660000}"/>
    <cellStyle name="Standard 4 2 5 3 2 2 3 4" xfId="40313" xr:uid="{00000000-0005-0000-0000-0000B0660000}"/>
    <cellStyle name="Standard 4 2 5 3 2 2 3 5" xfId="29017" xr:uid="{00000000-0005-0000-0000-0000B1660000}"/>
    <cellStyle name="Standard 4 2 5 3 2 2 4" xfId="9249" xr:uid="{00000000-0005-0000-0000-0000B2660000}"/>
    <cellStyle name="Standard 4 2 5 3 2 2 4 2" xfId="20545" xr:uid="{00000000-0005-0000-0000-0000B3660000}"/>
    <cellStyle name="Standard 4 2 5 3 2 2 4 2 2" xfId="54433" xr:uid="{00000000-0005-0000-0000-0000B4660000}"/>
    <cellStyle name="Standard 4 2 5 3 2 2 4 3" xfId="43137" xr:uid="{00000000-0005-0000-0000-0000B5660000}"/>
    <cellStyle name="Standard 4 2 5 3 2 2 4 4" xfId="31841" xr:uid="{00000000-0005-0000-0000-0000B6660000}"/>
    <cellStyle name="Standard 4 2 5 3 2 2 5" xfId="14897" xr:uid="{00000000-0005-0000-0000-0000B7660000}"/>
    <cellStyle name="Standard 4 2 5 3 2 2 5 2" xfId="48785" xr:uid="{00000000-0005-0000-0000-0000B8660000}"/>
    <cellStyle name="Standard 4 2 5 3 2 2 6" xfId="37489" xr:uid="{00000000-0005-0000-0000-0000B9660000}"/>
    <cellStyle name="Standard 4 2 5 3 2 2 7" xfId="26193" xr:uid="{00000000-0005-0000-0000-0000BA660000}"/>
    <cellStyle name="Standard 4 2 5 3 2 3" xfId="4433" xr:uid="{00000000-0005-0000-0000-0000BB660000}"/>
    <cellStyle name="Standard 4 2 5 3 2 3 2" xfId="7304" xr:uid="{00000000-0005-0000-0000-0000BC660000}"/>
    <cellStyle name="Standard 4 2 5 3 2 3 2 2" xfId="12953" xr:uid="{00000000-0005-0000-0000-0000BD660000}"/>
    <cellStyle name="Standard 4 2 5 3 2 3 2 2 2" xfId="24249" xr:uid="{00000000-0005-0000-0000-0000BE660000}"/>
    <cellStyle name="Standard 4 2 5 3 2 3 2 2 2 2" xfId="58137" xr:uid="{00000000-0005-0000-0000-0000BF660000}"/>
    <cellStyle name="Standard 4 2 5 3 2 3 2 2 3" xfId="46841" xr:uid="{00000000-0005-0000-0000-0000C0660000}"/>
    <cellStyle name="Standard 4 2 5 3 2 3 2 2 4" xfId="35545" xr:uid="{00000000-0005-0000-0000-0000C1660000}"/>
    <cellStyle name="Standard 4 2 5 3 2 3 2 3" xfId="18601" xr:uid="{00000000-0005-0000-0000-0000C2660000}"/>
    <cellStyle name="Standard 4 2 5 3 2 3 2 3 2" xfId="52489" xr:uid="{00000000-0005-0000-0000-0000C3660000}"/>
    <cellStyle name="Standard 4 2 5 3 2 3 2 4" xfId="41193" xr:uid="{00000000-0005-0000-0000-0000C4660000}"/>
    <cellStyle name="Standard 4 2 5 3 2 3 2 5" xfId="29897" xr:uid="{00000000-0005-0000-0000-0000C5660000}"/>
    <cellStyle name="Standard 4 2 5 3 2 3 3" xfId="10129" xr:uid="{00000000-0005-0000-0000-0000C6660000}"/>
    <cellStyle name="Standard 4 2 5 3 2 3 3 2" xfId="21425" xr:uid="{00000000-0005-0000-0000-0000C7660000}"/>
    <cellStyle name="Standard 4 2 5 3 2 3 3 2 2" xfId="55313" xr:uid="{00000000-0005-0000-0000-0000C8660000}"/>
    <cellStyle name="Standard 4 2 5 3 2 3 3 3" xfId="44017" xr:uid="{00000000-0005-0000-0000-0000C9660000}"/>
    <cellStyle name="Standard 4 2 5 3 2 3 3 4" xfId="32721" xr:uid="{00000000-0005-0000-0000-0000CA660000}"/>
    <cellStyle name="Standard 4 2 5 3 2 3 4" xfId="15777" xr:uid="{00000000-0005-0000-0000-0000CB660000}"/>
    <cellStyle name="Standard 4 2 5 3 2 3 4 2" xfId="49665" xr:uid="{00000000-0005-0000-0000-0000CC660000}"/>
    <cellStyle name="Standard 4 2 5 3 2 3 5" xfId="38369" xr:uid="{00000000-0005-0000-0000-0000CD660000}"/>
    <cellStyle name="Standard 4 2 5 3 2 3 6" xfId="27073" xr:uid="{00000000-0005-0000-0000-0000CE660000}"/>
    <cellStyle name="Standard 4 2 5 3 2 4" xfId="5923" xr:uid="{00000000-0005-0000-0000-0000CF660000}"/>
    <cellStyle name="Standard 4 2 5 3 2 4 2" xfId="11573" xr:uid="{00000000-0005-0000-0000-0000D0660000}"/>
    <cellStyle name="Standard 4 2 5 3 2 4 2 2" xfId="22869" xr:uid="{00000000-0005-0000-0000-0000D1660000}"/>
    <cellStyle name="Standard 4 2 5 3 2 4 2 2 2" xfId="56757" xr:uid="{00000000-0005-0000-0000-0000D2660000}"/>
    <cellStyle name="Standard 4 2 5 3 2 4 2 3" xfId="45461" xr:uid="{00000000-0005-0000-0000-0000D3660000}"/>
    <cellStyle name="Standard 4 2 5 3 2 4 2 4" xfId="34165" xr:uid="{00000000-0005-0000-0000-0000D4660000}"/>
    <cellStyle name="Standard 4 2 5 3 2 4 3" xfId="17221" xr:uid="{00000000-0005-0000-0000-0000D5660000}"/>
    <cellStyle name="Standard 4 2 5 3 2 4 3 2" xfId="51109" xr:uid="{00000000-0005-0000-0000-0000D6660000}"/>
    <cellStyle name="Standard 4 2 5 3 2 4 4" xfId="39813" xr:uid="{00000000-0005-0000-0000-0000D7660000}"/>
    <cellStyle name="Standard 4 2 5 3 2 4 5" xfId="28517" xr:uid="{00000000-0005-0000-0000-0000D8660000}"/>
    <cellStyle name="Standard 4 2 5 3 2 5" xfId="8749" xr:uid="{00000000-0005-0000-0000-0000D9660000}"/>
    <cellStyle name="Standard 4 2 5 3 2 5 2" xfId="20045" xr:uid="{00000000-0005-0000-0000-0000DA660000}"/>
    <cellStyle name="Standard 4 2 5 3 2 5 2 2" xfId="53933" xr:uid="{00000000-0005-0000-0000-0000DB660000}"/>
    <cellStyle name="Standard 4 2 5 3 2 5 3" xfId="42637" xr:uid="{00000000-0005-0000-0000-0000DC660000}"/>
    <cellStyle name="Standard 4 2 5 3 2 5 4" xfId="31341" xr:uid="{00000000-0005-0000-0000-0000DD660000}"/>
    <cellStyle name="Standard 4 2 5 3 2 6" xfId="14397" xr:uid="{00000000-0005-0000-0000-0000DE660000}"/>
    <cellStyle name="Standard 4 2 5 3 2 6 2" xfId="48285" xr:uid="{00000000-0005-0000-0000-0000DF660000}"/>
    <cellStyle name="Standard 4 2 5 3 2 7" xfId="36989" xr:uid="{00000000-0005-0000-0000-0000E0660000}"/>
    <cellStyle name="Standard 4 2 5 3 2 8" xfId="25693" xr:uid="{00000000-0005-0000-0000-0000E1660000}"/>
    <cellStyle name="Standard 4 2 5 3 3" xfId="3049" xr:uid="{00000000-0005-0000-0000-0000E2660000}"/>
    <cellStyle name="Standard 4 2 5 3 3 2" xfId="5211" xr:uid="{00000000-0005-0000-0000-0000E3660000}"/>
    <cellStyle name="Standard 4 2 5 3 3 2 2" xfId="8037" xr:uid="{00000000-0005-0000-0000-0000E4660000}"/>
    <cellStyle name="Standard 4 2 5 3 3 2 2 2" xfId="13686" xr:uid="{00000000-0005-0000-0000-0000E5660000}"/>
    <cellStyle name="Standard 4 2 5 3 3 2 2 2 2" xfId="24982" xr:uid="{00000000-0005-0000-0000-0000E6660000}"/>
    <cellStyle name="Standard 4 2 5 3 3 2 2 2 2 2" xfId="58870" xr:uid="{00000000-0005-0000-0000-0000E7660000}"/>
    <cellStyle name="Standard 4 2 5 3 3 2 2 2 3" xfId="47574" xr:uid="{00000000-0005-0000-0000-0000E8660000}"/>
    <cellStyle name="Standard 4 2 5 3 3 2 2 2 4" xfId="36278" xr:uid="{00000000-0005-0000-0000-0000E9660000}"/>
    <cellStyle name="Standard 4 2 5 3 3 2 2 3" xfId="19334" xr:uid="{00000000-0005-0000-0000-0000EA660000}"/>
    <cellStyle name="Standard 4 2 5 3 3 2 2 3 2" xfId="53222" xr:uid="{00000000-0005-0000-0000-0000EB660000}"/>
    <cellStyle name="Standard 4 2 5 3 3 2 2 4" xfId="41926" xr:uid="{00000000-0005-0000-0000-0000EC660000}"/>
    <cellStyle name="Standard 4 2 5 3 3 2 2 5" xfId="30630" xr:uid="{00000000-0005-0000-0000-0000ED660000}"/>
    <cellStyle name="Standard 4 2 5 3 3 2 3" xfId="10862" xr:uid="{00000000-0005-0000-0000-0000EE660000}"/>
    <cellStyle name="Standard 4 2 5 3 3 2 3 2" xfId="22158" xr:uid="{00000000-0005-0000-0000-0000EF660000}"/>
    <cellStyle name="Standard 4 2 5 3 3 2 3 2 2" xfId="56046" xr:uid="{00000000-0005-0000-0000-0000F0660000}"/>
    <cellStyle name="Standard 4 2 5 3 3 2 3 3" xfId="44750" xr:uid="{00000000-0005-0000-0000-0000F1660000}"/>
    <cellStyle name="Standard 4 2 5 3 3 2 3 4" xfId="33454" xr:uid="{00000000-0005-0000-0000-0000F2660000}"/>
    <cellStyle name="Standard 4 2 5 3 3 2 4" xfId="16510" xr:uid="{00000000-0005-0000-0000-0000F3660000}"/>
    <cellStyle name="Standard 4 2 5 3 3 2 4 2" xfId="50398" xr:uid="{00000000-0005-0000-0000-0000F4660000}"/>
    <cellStyle name="Standard 4 2 5 3 3 2 5" xfId="39102" xr:uid="{00000000-0005-0000-0000-0000F5660000}"/>
    <cellStyle name="Standard 4 2 5 3 3 2 6" xfId="27806" xr:uid="{00000000-0005-0000-0000-0000F6660000}"/>
    <cellStyle name="Standard 4 2 5 3 3 3" xfId="4432" xr:uid="{00000000-0005-0000-0000-0000F7660000}"/>
    <cellStyle name="Standard 4 2 5 3 3 3 2" xfId="7303" xr:uid="{00000000-0005-0000-0000-0000F8660000}"/>
    <cellStyle name="Standard 4 2 5 3 3 3 2 2" xfId="12952" xr:uid="{00000000-0005-0000-0000-0000F9660000}"/>
    <cellStyle name="Standard 4 2 5 3 3 3 2 2 2" xfId="24248" xr:uid="{00000000-0005-0000-0000-0000FA660000}"/>
    <cellStyle name="Standard 4 2 5 3 3 3 2 2 2 2" xfId="58136" xr:uid="{00000000-0005-0000-0000-0000FB660000}"/>
    <cellStyle name="Standard 4 2 5 3 3 3 2 2 3" xfId="46840" xr:uid="{00000000-0005-0000-0000-0000FC660000}"/>
    <cellStyle name="Standard 4 2 5 3 3 3 2 2 4" xfId="35544" xr:uid="{00000000-0005-0000-0000-0000FD660000}"/>
    <cellStyle name="Standard 4 2 5 3 3 3 2 3" xfId="18600" xr:uid="{00000000-0005-0000-0000-0000FE660000}"/>
    <cellStyle name="Standard 4 2 5 3 3 3 2 3 2" xfId="52488" xr:uid="{00000000-0005-0000-0000-0000FF660000}"/>
    <cellStyle name="Standard 4 2 5 3 3 3 2 4" xfId="41192" xr:uid="{00000000-0005-0000-0000-000000670000}"/>
    <cellStyle name="Standard 4 2 5 3 3 3 2 5" xfId="29896" xr:uid="{00000000-0005-0000-0000-000001670000}"/>
    <cellStyle name="Standard 4 2 5 3 3 3 3" xfId="10128" xr:uid="{00000000-0005-0000-0000-000002670000}"/>
    <cellStyle name="Standard 4 2 5 3 3 3 3 2" xfId="21424" xr:uid="{00000000-0005-0000-0000-000003670000}"/>
    <cellStyle name="Standard 4 2 5 3 3 3 3 2 2" xfId="55312" xr:uid="{00000000-0005-0000-0000-000004670000}"/>
    <cellStyle name="Standard 4 2 5 3 3 3 3 3" xfId="44016" xr:uid="{00000000-0005-0000-0000-000005670000}"/>
    <cellStyle name="Standard 4 2 5 3 3 3 3 4" xfId="32720" xr:uid="{00000000-0005-0000-0000-000006670000}"/>
    <cellStyle name="Standard 4 2 5 3 3 3 4" xfId="15776" xr:uid="{00000000-0005-0000-0000-000007670000}"/>
    <cellStyle name="Standard 4 2 5 3 3 3 4 2" xfId="49664" xr:uid="{00000000-0005-0000-0000-000008670000}"/>
    <cellStyle name="Standard 4 2 5 3 3 3 5" xfId="38368" xr:uid="{00000000-0005-0000-0000-000009670000}"/>
    <cellStyle name="Standard 4 2 5 3 3 3 6" xfId="27072" xr:uid="{00000000-0005-0000-0000-00000A670000}"/>
    <cellStyle name="Standard 4 2 5 3 3 4" xfId="6177" xr:uid="{00000000-0005-0000-0000-00000B670000}"/>
    <cellStyle name="Standard 4 2 5 3 3 4 2" xfId="11827" xr:uid="{00000000-0005-0000-0000-00000C670000}"/>
    <cellStyle name="Standard 4 2 5 3 3 4 2 2" xfId="23123" xr:uid="{00000000-0005-0000-0000-00000D670000}"/>
    <cellStyle name="Standard 4 2 5 3 3 4 2 2 2" xfId="57011" xr:uid="{00000000-0005-0000-0000-00000E670000}"/>
    <cellStyle name="Standard 4 2 5 3 3 4 2 3" xfId="45715" xr:uid="{00000000-0005-0000-0000-00000F670000}"/>
    <cellStyle name="Standard 4 2 5 3 3 4 2 4" xfId="34419" xr:uid="{00000000-0005-0000-0000-000010670000}"/>
    <cellStyle name="Standard 4 2 5 3 3 4 3" xfId="17475" xr:uid="{00000000-0005-0000-0000-000011670000}"/>
    <cellStyle name="Standard 4 2 5 3 3 4 3 2" xfId="51363" xr:uid="{00000000-0005-0000-0000-000012670000}"/>
    <cellStyle name="Standard 4 2 5 3 3 4 4" xfId="40067" xr:uid="{00000000-0005-0000-0000-000013670000}"/>
    <cellStyle name="Standard 4 2 5 3 3 4 5" xfId="28771" xr:uid="{00000000-0005-0000-0000-000014670000}"/>
    <cellStyle name="Standard 4 2 5 3 3 5" xfId="9003" xr:uid="{00000000-0005-0000-0000-000015670000}"/>
    <cellStyle name="Standard 4 2 5 3 3 5 2" xfId="20299" xr:uid="{00000000-0005-0000-0000-000016670000}"/>
    <cellStyle name="Standard 4 2 5 3 3 5 2 2" xfId="54187" xr:uid="{00000000-0005-0000-0000-000017670000}"/>
    <cellStyle name="Standard 4 2 5 3 3 5 3" xfId="42891" xr:uid="{00000000-0005-0000-0000-000018670000}"/>
    <cellStyle name="Standard 4 2 5 3 3 5 4" xfId="31595" xr:uid="{00000000-0005-0000-0000-000019670000}"/>
    <cellStyle name="Standard 4 2 5 3 3 6" xfId="14651" xr:uid="{00000000-0005-0000-0000-00001A670000}"/>
    <cellStyle name="Standard 4 2 5 3 3 6 2" xfId="48539" xr:uid="{00000000-0005-0000-0000-00001B670000}"/>
    <cellStyle name="Standard 4 2 5 3 3 7" xfId="37243" xr:uid="{00000000-0005-0000-0000-00001C670000}"/>
    <cellStyle name="Standard 4 2 5 3 3 8" xfId="25947" xr:uid="{00000000-0005-0000-0000-00001D670000}"/>
    <cellStyle name="Standard 4 2 5 3 4" xfId="3907" xr:uid="{00000000-0005-0000-0000-00001E670000}"/>
    <cellStyle name="Standard 4 2 5 3 4 2" xfId="7018" xr:uid="{00000000-0005-0000-0000-00001F670000}"/>
    <cellStyle name="Standard 4 2 5 3 4 2 2" xfId="12667" xr:uid="{00000000-0005-0000-0000-000020670000}"/>
    <cellStyle name="Standard 4 2 5 3 4 2 2 2" xfId="23963" xr:uid="{00000000-0005-0000-0000-000021670000}"/>
    <cellStyle name="Standard 4 2 5 3 4 2 2 2 2" xfId="57851" xr:uid="{00000000-0005-0000-0000-000022670000}"/>
    <cellStyle name="Standard 4 2 5 3 4 2 2 3" xfId="46555" xr:uid="{00000000-0005-0000-0000-000023670000}"/>
    <cellStyle name="Standard 4 2 5 3 4 2 2 4" xfId="35259" xr:uid="{00000000-0005-0000-0000-000024670000}"/>
    <cellStyle name="Standard 4 2 5 3 4 2 3" xfId="18315" xr:uid="{00000000-0005-0000-0000-000025670000}"/>
    <cellStyle name="Standard 4 2 5 3 4 2 3 2" xfId="52203" xr:uid="{00000000-0005-0000-0000-000026670000}"/>
    <cellStyle name="Standard 4 2 5 3 4 2 4" xfId="40907" xr:uid="{00000000-0005-0000-0000-000027670000}"/>
    <cellStyle name="Standard 4 2 5 3 4 2 5" xfId="29611" xr:uid="{00000000-0005-0000-0000-000028670000}"/>
    <cellStyle name="Standard 4 2 5 3 4 3" xfId="9843" xr:uid="{00000000-0005-0000-0000-000029670000}"/>
    <cellStyle name="Standard 4 2 5 3 4 3 2" xfId="21139" xr:uid="{00000000-0005-0000-0000-00002A670000}"/>
    <cellStyle name="Standard 4 2 5 3 4 3 2 2" xfId="55027" xr:uid="{00000000-0005-0000-0000-00002B670000}"/>
    <cellStyle name="Standard 4 2 5 3 4 3 3" xfId="43731" xr:uid="{00000000-0005-0000-0000-00002C670000}"/>
    <cellStyle name="Standard 4 2 5 3 4 3 4" xfId="32435" xr:uid="{00000000-0005-0000-0000-00002D670000}"/>
    <cellStyle name="Standard 4 2 5 3 4 4" xfId="15491" xr:uid="{00000000-0005-0000-0000-00002E670000}"/>
    <cellStyle name="Standard 4 2 5 3 4 4 2" xfId="49379" xr:uid="{00000000-0005-0000-0000-00002F670000}"/>
    <cellStyle name="Standard 4 2 5 3 4 5" xfId="38083" xr:uid="{00000000-0005-0000-0000-000030670000}"/>
    <cellStyle name="Standard 4 2 5 3 4 6" xfId="26787" xr:uid="{00000000-0005-0000-0000-000031670000}"/>
    <cellStyle name="Standard 4 2 5 3 5" xfId="4965" xr:uid="{00000000-0005-0000-0000-000032670000}"/>
    <cellStyle name="Standard 4 2 5 3 5 2" xfId="7791" xr:uid="{00000000-0005-0000-0000-000033670000}"/>
    <cellStyle name="Standard 4 2 5 3 5 2 2" xfId="13440" xr:uid="{00000000-0005-0000-0000-000034670000}"/>
    <cellStyle name="Standard 4 2 5 3 5 2 2 2" xfId="24736" xr:uid="{00000000-0005-0000-0000-000035670000}"/>
    <cellStyle name="Standard 4 2 5 3 5 2 2 2 2" xfId="58624" xr:uid="{00000000-0005-0000-0000-000036670000}"/>
    <cellStyle name="Standard 4 2 5 3 5 2 2 3" xfId="47328" xr:uid="{00000000-0005-0000-0000-000037670000}"/>
    <cellStyle name="Standard 4 2 5 3 5 2 2 4" xfId="36032" xr:uid="{00000000-0005-0000-0000-000038670000}"/>
    <cellStyle name="Standard 4 2 5 3 5 2 3" xfId="19088" xr:uid="{00000000-0005-0000-0000-000039670000}"/>
    <cellStyle name="Standard 4 2 5 3 5 2 3 2" xfId="52976" xr:uid="{00000000-0005-0000-0000-00003A670000}"/>
    <cellStyle name="Standard 4 2 5 3 5 2 4" xfId="41680" xr:uid="{00000000-0005-0000-0000-00003B670000}"/>
    <cellStyle name="Standard 4 2 5 3 5 2 5" xfId="30384" xr:uid="{00000000-0005-0000-0000-00003C670000}"/>
    <cellStyle name="Standard 4 2 5 3 5 3" xfId="10616" xr:uid="{00000000-0005-0000-0000-00003D670000}"/>
    <cellStyle name="Standard 4 2 5 3 5 3 2" xfId="21912" xr:uid="{00000000-0005-0000-0000-00003E670000}"/>
    <cellStyle name="Standard 4 2 5 3 5 3 2 2" xfId="55800" xr:uid="{00000000-0005-0000-0000-00003F670000}"/>
    <cellStyle name="Standard 4 2 5 3 5 3 3" xfId="44504" xr:uid="{00000000-0005-0000-0000-000040670000}"/>
    <cellStyle name="Standard 4 2 5 3 5 3 4" xfId="33208" xr:uid="{00000000-0005-0000-0000-000041670000}"/>
    <cellStyle name="Standard 4 2 5 3 5 4" xfId="16264" xr:uid="{00000000-0005-0000-0000-000042670000}"/>
    <cellStyle name="Standard 4 2 5 3 5 4 2" xfId="50152" xr:uid="{00000000-0005-0000-0000-000043670000}"/>
    <cellStyle name="Standard 4 2 5 3 5 5" xfId="38856" xr:uid="{00000000-0005-0000-0000-000044670000}"/>
    <cellStyle name="Standard 4 2 5 3 5 6" xfId="27560" xr:uid="{00000000-0005-0000-0000-000045670000}"/>
    <cellStyle name="Standard 4 2 5 3 6" xfId="3615" xr:uid="{00000000-0005-0000-0000-000046670000}"/>
    <cellStyle name="Standard 4 2 5 3 6 2" xfId="6728" xr:uid="{00000000-0005-0000-0000-000047670000}"/>
    <cellStyle name="Standard 4 2 5 3 6 2 2" xfId="12377" xr:uid="{00000000-0005-0000-0000-000048670000}"/>
    <cellStyle name="Standard 4 2 5 3 6 2 2 2" xfId="23673" xr:uid="{00000000-0005-0000-0000-000049670000}"/>
    <cellStyle name="Standard 4 2 5 3 6 2 2 2 2" xfId="57561" xr:uid="{00000000-0005-0000-0000-00004A670000}"/>
    <cellStyle name="Standard 4 2 5 3 6 2 2 3" xfId="46265" xr:uid="{00000000-0005-0000-0000-00004B670000}"/>
    <cellStyle name="Standard 4 2 5 3 6 2 2 4" xfId="34969" xr:uid="{00000000-0005-0000-0000-00004C670000}"/>
    <cellStyle name="Standard 4 2 5 3 6 2 3" xfId="18025" xr:uid="{00000000-0005-0000-0000-00004D670000}"/>
    <cellStyle name="Standard 4 2 5 3 6 2 3 2" xfId="51913" xr:uid="{00000000-0005-0000-0000-00004E670000}"/>
    <cellStyle name="Standard 4 2 5 3 6 2 4" xfId="40617" xr:uid="{00000000-0005-0000-0000-00004F670000}"/>
    <cellStyle name="Standard 4 2 5 3 6 2 5" xfId="29321" xr:uid="{00000000-0005-0000-0000-000050670000}"/>
    <cellStyle name="Standard 4 2 5 3 6 3" xfId="9553" xr:uid="{00000000-0005-0000-0000-000051670000}"/>
    <cellStyle name="Standard 4 2 5 3 6 3 2" xfId="20849" xr:uid="{00000000-0005-0000-0000-000052670000}"/>
    <cellStyle name="Standard 4 2 5 3 6 3 2 2" xfId="54737" xr:uid="{00000000-0005-0000-0000-000053670000}"/>
    <cellStyle name="Standard 4 2 5 3 6 3 3" xfId="43441" xr:uid="{00000000-0005-0000-0000-000054670000}"/>
    <cellStyle name="Standard 4 2 5 3 6 3 4" xfId="32145" xr:uid="{00000000-0005-0000-0000-000055670000}"/>
    <cellStyle name="Standard 4 2 5 3 6 4" xfId="15201" xr:uid="{00000000-0005-0000-0000-000056670000}"/>
    <cellStyle name="Standard 4 2 5 3 6 4 2" xfId="49089" xr:uid="{00000000-0005-0000-0000-000057670000}"/>
    <cellStyle name="Standard 4 2 5 3 6 5" xfId="37793" xr:uid="{00000000-0005-0000-0000-000058670000}"/>
    <cellStyle name="Standard 4 2 5 3 6 6" xfId="26497" xr:uid="{00000000-0005-0000-0000-000059670000}"/>
    <cellStyle name="Standard 4 2 5 3 7" xfId="5677" xr:uid="{00000000-0005-0000-0000-00005A670000}"/>
    <cellStyle name="Standard 4 2 5 3 7 2" xfId="11327" xr:uid="{00000000-0005-0000-0000-00005B670000}"/>
    <cellStyle name="Standard 4 2 5 3 7 2 2" xfId="22623" xr:uid="{00000000-0005-0000-0000-00005C670000}"/>
    <cellStyle name="Standard 4 2 5 3 7 2 2 2" xfId="56511" xr:uid="{00000000-0005-0000-0000-00005D670000}"/>
    <cellStyle name="Standard 4 2 5 3 7 2 3" xfId="45215" xr:uid="{00000000-0005-0000-0000-00005E670000}"/>
    <cellStyle name="Standard 4 2 5 3 7 2 4" xfId="33919" xr:uid="{00000000-0005-0000-0000-00005F670000}"/>
    <cellStyle name="Standard 4 2 5 3 7 3" xfId="16975" xr:uid="{00000000-0005-0000-0000-000060670000}"/>
    <cellStyle name="Standard 4 2 5 3 7 3 2" xfId="50863" xr:uid="{00000000-0005-0000-0000-000061670000}"/>
    <cellStyle name="Standard 4 2 5 3 7 4" xfId="39567" xr:uid="{00000000-0005-0000-0000-000062670000}"/>
    <cellStyle name="Standard 4 2 5 3 7 5" xfId="28271" xr:uid="{00000000-0005-0000-0000-000063670000}"/>
    <cellStyle name="Standard 4 2 5 3 8" xfId="8503" xr:uid="{00000000-0005-0000-0000-000064670000}"/>
    <cellStyle name="Standard 4 2 5 3 8 2" xfId="19799" xr:uid="{00000000-0005-0000-0000-000065670000}"/>
    <cellStyle name="Standard 4 2 5 3 8 2 2" xfId="53687" xr:uid="{00000000-0005-0000-0000-000066670000}"/>
    <cellStyle name="Standard 4 2 5 3 8 3" xfId="42391" xr:uid="{00000000-0005-0000-0000-000067670000}"/>
    <cellStyle name="Standard 4 2 5 3 8 4" xfId="31095" xr:uid="{00000000-0005-0000-0000-000068670000}"/>
    <cellStyle name="Standard 4 2 5 3 9" xfId="14151" xr:uid="{00000000-0005-0000-0000-000069670000}"/>
    <cellStyle name="Standard 4 2 5 3 9 2" xfId="48039" xr:uid="{00000000-0005-0000-0000-00006A670000}"/>
    <cellStyle name="Standard 4 2 5 4" xfId="2661" xr:uid="{00000000-0005-0000-0000-00006B670000}"/>
    <cellStyle name="Standard 4 2 5 4 10" xfId="25561" xr:uid="{00000000-0005-0000-0000-00006C670000}"/>
    <cellStyle name="Standard 4 2 5 4 2" xfId="3163" xr:uid="{00000000-0005-0000-0000-00006D670000}"/>
    <cellStyle name="Standard 4 2 5 4 2 2" xfId="5213" xr:uid="{00000000-0005-0000-0000-00006E670000}"/>
    <cellStyle name="Standard 4 2 5 4 2 2 2" xfId="8039" xr:uid="{00000000-0005-0000-0000-00006F670000}"/>
    <cellStyle name="Standard 4 2 5 4 2 2 2 2" xfId="13688" xr:uid="{00000000-0005-0000-0000-000070670000}"/>
    <cellStyle name="Standard 4 2 5 4 2 2 2 2 2" xfId="24984" xr:uid="{00000000-0005-0000-0000-000071670000}"/>
    <cellStyle name="Standard 4 2 5 4 2 2 2 2 2 2" xfId="58872" xr:uid="{00000000-0005-0000-0000-000072670000}"/>
    <cellStyle name="Standard 4 2 5 4 2 2 2 2 3" xfId="47576" xr:uid="{00000000-0005-0000-0000-000073670000}"/>
    <cellStyle name="Standard 4 2 5 4 2 2 2 2 4" xfId="36280" xr:uid="{00000000-0005-0000-0000-000074670000}"/>
    <cellStyle name="Standard 4 2 5 4 2 2 2 3" xfId="19336" xr:uid="{00000000-0005-0000-0000-000075670000}"/>
    <cellStyle name="Standard 4 2 5 4 2 2 2 3 2" xfId="53224" xr:uid="{00000000-0005-0000-0000-000076670000}"/>
    <cellStyle name="Standard 4 2 5 4 2 2 2 4" xfId="41928" xr:uid="{00000000-0005-0000-0000-000077670000}"/>
    <cellStyle name="Standard 4 2 5 4 2 2 2 5" xfId="30632" xr:uid="{00000000-0005-0000-0000-000078670000}"/>
    <cellStyle name="Standard 4 2 5 4 2 2 3" xfId="10864" xr:uid="{00000000-0005-0000-0000-000079670000}"/>
    <cellStyle name="Standard 4 2 5 4 2 2 3 2" xfId="22160" xr:uid="{00000000-0005-0000-0000-00007A670000}"/>
    <cellStyle name="Standard 4 2 5 4 2 2 3 2 2" xfId="56048" xr:uid="{00000000-0005-0000-0000-00007B670000}"/>
    <cellStyle name="Standard 4 2 5 4 2 2 3 3" xfId="44752" xr:uid="{00000000-0005-0000-0000-00007C670000}"/>
    <cellStyle name="Standard 4 2 5 4 2 2 3 4" xfId="33456" xr:uid="{00000000-0005-0000-0000-00007D670000}"/>
    <cellStyle name="Standard 4 2 5 4 2 2 4" xfId="16512" xr:uid="{00000000-0005-0000-0000-00007E670000}"/>
    <cellStyle name="Standard 4 2 5 4 2 2 4 2" xfId="50400" xr:uid="{00000000-0005-0000-0000-00007F670000}"/>
    <cellStyle name="Standard 4 2 5 4 2 2 5" xfId="39104" xr:uid="{00000000-0005-0000-0000-000080670000}"/>
    <cellStyle name="Standard 4 2 5 4 2 2 6" xfId="27808" xr:uid="{00000000-0005-0000-0000-000081670000}"/>
    <cellStyle name="Standard 4 2 5 4 2 3" xfId="4434" xr:uid="{00000000-0005-0000-0000-000082670000}"/>
    <cellStyle name="Standard 4 2 5 4 2 3 2" xfId="7305" xr:uid="{00000000-0005-0000-0000-000083670000}"/>
    <cellStyle name="Standard 4 2 5 4 2 3 2 2" xfId="12954" xr:uid="{00000000-0005-0000-0000-000084670000}"/>
    <cellStyle name="Standard 4 2 5 4 2 3 2 2 2" xfId="24250" xr:uid="{00000000-0005-0000-0000-000085670000}"/>
    <cellStyle name="Standard 4 2 5 4 2 3 2 2 2 2" xfId="58138" xr:uid="{00000000-0005-0000-0000-000086670000}"/>
    <cellStyle name="Standard 4 2 5 4 2 3 2 2 3" xfId="46842" xr:uid="{00000000-0005-0000-0000-000087670000}"/>
    <cellStyle name="Standard 4 2 5 4 2 3 2 2 4" xfId="35546" xr:uid="{00000000-0005-0000-0000-000088670000}"/>
    <cellStyle name="Standard 4 2 5 4 2 3 2 3" xfId="18602" xr:uid="{00000000-0005-0000-0000-000089670000}"/>
    <cellStyle name="Standard 4 2 5 4 2 3 2 3 2" xfId="52490" xr:uid="{00000000-0005-0000-0000-00008A670000}"/>
    <cellStyle name="Standard 4 2 5 4 2 3 2 4" xfId="41194" xr:uid="{00000000-0005-0000-0000-00008B670000}"/>
    <cellStyle name="Standard 4 2 5 4 2 3 2 5" xfId="29898" xr:uid="{00000000-0005-0000-0000-00008C670000}"/>
    <cellStyle name="Standard 4 2 5 4 2 3 3" xfId="10130" xr:uid="{00000000-0005-0000-0000-00008D670000}"/>
    <cellStyle name="Standard 4 2 5 4 2 3 3 2" xfId="21426" xr:uid="{00000000-0005-0000-0000-00008E670000}"/>
    <cellStyle name="Standard 4 2 5 4 2 3 3 2 2" xfId="55314" xr:uid="{00000000-0005-0000-0000-00008F670000}"/>
    <cellStyle name="Standard 4 2 5 4 2 3 3 3" xfId="44018" xr:uid="{00000000-0005-0000-0000-000090670000}"/>
    <cellStyle name="Standard 4 2 5 4 2 3 3 4" xfId="32722" xr:uid="{00000000-0005-0000-0000-000091670000}"/>
    <cellStyle name="Standard 4 2 5 4 2 3 4" xfId="15778" xr:uid="{00000000-0005-0000-0000-000092670000}"/>
    <cellStyle name="Standard 4 2 5 4 2 3 4 2" xfId="49666" xr:uid="{00000000-0005-0000-0000-000093670000}"/>
    <cellStyle name="Standard 4 2 5 4 2 3 5" xfId="38370" xr:uid="{00000000-0005-0000-0000-000094670000}"/>
    <cellStyle name="Standard 4 2 5 4 2 3 6" xfId="27074" xr:uid="{00000000-0005-0000-0000-000095670000}"/>
    <cellStyle name="Standard 4 2 5 4 2 4" xfId="6291" xr:uid="{00000000-0005-0000-0000-000096670000}"/>
    <cellStyle name="Standard 4 2 5 4 2 4 2" xfId="11941" xr:uid="{00000000-0005-0000-0000-000097670000}"/>
    <cellStyle name="Standard 4 2 5 4 2 4 2 2" xfId="23237" xr:uid="{00000000-0005-0000-0000-000098670000}"/>
    <cellStyle name="Standard 4 2 5 4 2 4 2 2 2" xfId="57125" xr:uid="{00000000-0005-0000-0000-000099670000}"/>
    <cellStyle name="Standard 4 2 5 4 2 4 2 3" xfId="45829" xr:uid="{00000000-0005-0000-0000-00009A670000}"/>
    <cellStyle name="Standard 4 2 5 4 2 4 2 4" xfId="34533" xr:uid="{00000000-0005-0000-0000-00009B670000}"/>
    <cellStyle name="Standard 4 2 5 4 2 4 3" xfId="17589" xr:uid="{00000000-0005-0000-0000-00009C670000}"/>
    <cellStyle name="Standard 4 2 5 4 2 4 3 2" xfId="51477" xr:uid="{00000000-0005-0000-0000-00009D670000}"/>
    <cellStyle name="Standard 4 2 5 4 2 4 4" xfId="40181" xr:uid="{00000000-0005-0000-0000-00009E670000}"/>
    <cellStyle name="Standard 4 2 5 4 2 4 5" xfId="28885" xr:uid="{00000000-0005-0000-0000-00009F670000}"/>
    <cellStyle name="Standard 4 2 5 4 2 5" xfId="9117" xr:uid="{00000000-0005-0000-0000-0000A0670000}"/>
    <cellStyle name="Standard 4 2 5 4 2 5 2" xfId="20413" xr:uid="{00000000-0005-0000-0000-0000A1670000}"/>
    <cellStyle name="Standard 4 2 5 4 2 5 2 2" xfId="54301" xr:uid="{00000000-0005-0000-0000-0000A2670000}"/>
    <cellStyle name="Standard 4 2 5 4 2 5 3" xfId="43005" xr:uid="{00000000-0005-0000-0000-0000A3670000}"/>
    <cellStyle name="Standard 4 2 5 4 2 5 4" xfId="31709" xr:uid="{00000000-0005-0000-0000-0000A4670000}"/>
    <cellStyle name="Standard 4 2 5 4 2 6" xfId="14765" xr:uid="{00000000-0005-0000-0000-0000A5670000}"/>
    <cellStyle name="Standard 4 2 5 4 2 6 2" xfId="48653" xr:uid="{00000000-0005-0000-0000-0000A6670000}"/>
    <cellStyle name="Standard 4 2 5 4 2 7" xfId="37357" xr:uid="{00000000-0005-0000-0000-0000A7670000}"/>
    <cellStyle name="Standard 4 2 5 4 2 8" xfId="26061" xr:uid="{00000000-0005-0000-0000-0000A8670000}"/>
    <cellStyle name="Standard 4 2 5 4 3" xfId="3797" xr:uid="{00000000-0005-0000-0000-0000A9670000}"/>
    <cellStyle name="Standard 4 2 5 4 3 2" xfId="6908" xr:uid="{00000000-0005-0000-0000-0000AA670000}"/>
    <cellStyle name="Standard 4 2 5 4 3 2 2" xfId="12557" xr:uid="{00000000-0005-0000-0000-0000AB670000}"/>
    <cellStyle name="Standard 4 2 5 4 3 2 2 2" xfId="23853" xr:uid="{00000000-0005-0000-0000-0000AC670000}"/>
    <cellStyle name="Standard 4 2 5 4 3 2 2 2 2" xfId="57741" xr:uid="{00000000-0005-0000-0000-0000AD670000}"/>
    <cellStyle name="Standard 4 2 5 4 3 2 2 3" xfId="46445" xr:uid="{00000000-0005-0000-0000-0000AE670000}"/>
    <cellStyle name="Standard 4 2 5 4 3 2 2 4" xfId="35149" xr:uid="{00000000-0005-0000-0000-0000AF670000}"/>
    <cellStyle name="Standard 4 2 5 4 3 2 3" xfId="18205" xr:uid="{00000000-0005-0000-0000-0000B0670000}"/>
    <cellStyle name="Standard 4 2 5 4 3 2 3 2" xfId="52093" xr:uid="{00000000-0005-0000-0000-0000B1670000}"/>
    <cellStyle name="Standard 4 2 5 4 3 2 4" xfId="40797" xr:uid="{00000000-0005-0000-0000-0000B2670000}"/>
    <cellStyle name="Standard 4 2 5 4 3 2 5" xfId="29501" xr:uid="{00000000-0005-0000-0000-0000B3670000}"/>
    <cellStyle name="Standard 4 2 5 4 3 3" xfId="9733" xr:uid="{00000000-0005-0000-0000-0000B4670000}"/>
    <cellStyle name="Standard 4 2 5 4 3 3 2" xfId="21029" xr:uid="{00000000-0005-0000-0000-0000B5670000}"/>
    <cellStyle name="Standard 4 2 5 4 3 3 2 2" xfId="54917" xr:uid="{00000000-0005-0000-0000-0000B6670000}"/>
    <cellStyle name="Standard 4 2 5 4 3 3 3" xfId="43621" xr:uid="{00000000-0005-0000-0000-0000B7670000}"/>
    <cellStyle name="Standard 4 2 5 4 3 3 4" xfId="32325" xr:uid="{00000000-0005-0000-0000-0000B8670000}"/>
    <cellStyle name="Standard 4 2 5 4 3 4" xfId="15381" xr:uid="{00000000-0005-0000-0000-0000B9670000}"/>
    <cellStyle name="Standard 4 2 5 4 3 4 2" xfId="49269" xr:uid="{00000000-0005-0000-0000-0000BA670000}"/>
    <cellStyle name="Standard 4 2 5 4 3 5" xfId="37973" xr:uid="{00000000-0005-0000-0000-0000BB670000}"/>
    <cellStyle name="Standard 4 2 5 4 3 6" xfId="26677" xr:uid="{00000000-0005-0000-0000-0000BC670000}"/>
    <cellStyle name="Standard 4 2 5 4 4" xfId="4855" xr:uid="{00000000-0005-0000-0000-0000BD670000}"/>
    <cellStyle name="Standard 4 2 5 4 4 2" xfId="7681" xr:uid="{00000000-0005-0000-0000-0000BE670000}"/>
    <cellStyle name="Standard 4 2 5 4 4 2 2" xfId="13330" xr:uid="{00000000-0005-0000-0000-0000BF670000}"/>
    <cellStyle name="Standard 4 2 5 4 4 2 2 2" xfId="24626" xr:uid="{00000000-0005-0000-0000-0000C0670000}"/>
    <cellStyle name="Standard 4 2 5 4 4 2 2 2 2" xfId="58514" xr:uid="{00000000-0005-0000-0000-0000C1670000}"/>
    <cellStyle name="Standard 4 2 5 4 4 2 2 3" xfId="47218" xr:uid="{00000000-0005-0000-0000-0000C2670000}"/>
    <cellStyle name="Standard 4 2 5 4 4 2 2 4" xfId="35922" xr:uid="{00000000-0005-0000-0000-0000C3670000}"/>
    <cellStyle name="Standard 4 2 5 4 4 2 3" xfId="18978" xr:uid="{00000000-0005-0000-0000-0000C4670000}"/>
    <cellStyle name="Standard 4 2 5 4 4 2 3 2" xfId="52866" xr:uid="{00000000-0005-0000-0000-0000C5670000}"/>
    <cellStyle name="Standard 4 2 5 4 4 2 4" xfId="41570" xr:uid="{00000000-0005-0000-0000-0000C6670000}"/>
    <cellStyle name="Standard 4 2 5 4 4 2 5" xfId="30274" xr:uid="{00000000-0005-0000-0000-0000C7670000}"/>
    <cellStyle name="Standard 4 2 5 4 4 3" xfId="10506" xr:uid="{00000000-0005-0000-0000-0000C8670000}"/>
    <cellStyle name="Standard 4 2 5 4 4 3 2" xfId="21802" xr:uid="{00000000-0005-0000-0000-0000C9670000}"/>
    <cellStyle name="Standard 4 2 5 4 4 3 2 2" xfId="55690" xr:uid="{00000000-0005-0000-0000-0000CA670000}"/>
    <cellStyle name="Standard 4 2 5 4 4 3 3" xfId="44394" xr:uid="{00000000-0005-0000-0000-0000CB670000}"/>
    <cellStyle name="Standard 4 2 5 4 4 3 4" xfId="33098" xr:uid="{00000000-0005-0000-0000-0000CC670000}"/>
    <cellStyle name="Standard 4 2 5 4 4 4" xfId="16154" xr:uid="{00000000-0005-0000-0000-0000CD670000}"/>
    <cellStyle name="Standard 4 2 5 4 4 4 2" xfId="50042" xr:uid="{00000000-0005-0000-0000-0000CE670000}"/>
    <cellStyle name="Standard 4 2 5 4 4 5" xfId="38746" xr:uid="{00000000-0005-0000-0000-0000CF670000}"/>
    <cellStyle name="Standard 4 2 5 4 4 6" xfId="27450" xr:uid="{00000000-0005-0000-0000-0000D0670000}"/>
    <cellStyle name="Standard 4 2 5 4 5" xfId="3502" xr:uid="{00000000-0005-0000-0000-0000D1670000}"/>
    <cellStyle name="Standard 4 2 5 4 5 2" xfId="6616" xr:uid="{00000000-0005-0000-0000-0000D2670000}"/>
    <cellStyle name="Standard 4 2 5 4 5 2 2" xfId="12265" xr:uid="{00000000-0005-0000-0000-0000D3670000}"/>
    <cellStyle name="Standard 4 2 5 4 5 2 2 2" xfId="23561" xr:uid="{00000000-0005-0000-0000-0000D4670000}"/>
    <cellStyle name="Standard 4 2 5 4 5 2 2 2 2" xfId="57449" xr:uid="{00000000-0005-0000-0000-0000D5670000}"/>
    <cellStyle name="Standard 4 2 5 4 5 2 2 3" xfId="46153" xr:uid="{00000000-0005-0000-0000-0000D6670000}"/>
    <cellStyle name="Standard 4 2 5 4 5 2 2 4" xfId="34857" xr:uid="{00000000-0005-0000-0000-0000D7670000}"/>
    <cellStyle name="Standard 4 2 5 4 5 2 3" xfId="17913" xr:uid="{00000000-0005-0000-0000-0000D8670000}"/>
    <cellStyle name="Standard 4 2 5 4 5 2 3 2" xfId="51801" xr:uid="{00000000-0005-0000-0000-0000D9670000}"/>
    <cellStyle name="Standard 4 2 5 4 5 2 4" xfId="40505" xr:uid="{00000000-0005-0000-0000-0000DA670000}"/>
    <cellStyle name="Standard 4 2 5 4 5 2 5" xfId="29209" xr:uid="{00000000-0005-0000-0000-0000DB670000}"/>
    <cellStyle name="Standard 4 2 5 4 5 3" xfId="9441" xr:uid="{00000000-0005-0000-0000-0000DC670000}"/>
    <cellStyle name="Standard 4 2 5 4 5 3 2" xfId="20737" xr:uid="{00000000-0005-0000-0000-0000DD670000}"/>
    <cellStyle name="Standard 4 2 5 4 5 3 2 2" xfId="54625" xr:uid="{00000000-0005-0000-0000-0000DE670000}"/>
    <cellStyle name="Standard 4 2 5 4 5 3 3" xfId="43329" xr:uid="{00000000-0005-0000-0000-0000DF670000}"/>
    <cellStyle name="Standard 4 2 5 4 5 3 4" xfId="32033" xr:uid="{00000000-0005-0000-0000-0000E0670000}"/>
    <cellStyle name="Standard 4 2 5 4 5 4" xfId="15089" xr:uid="{00000000-0005-0000-0000-0000E1670000}"/>
    <cellStyle name="Standard 4 2 5 4 5 4 2" xfId="48977" xr:uid="{00000000-0005-0000-0000-0000E2670000}"/>
    <cellStyle name="Standard 4 2 5 4 5 5" xfId="37681" xr:uid="{00000000-0005-0000-0000-0000E3670000}"/>
    <cellStyle name="Standard 4 2 5 4 5 6" xfId="26385" xr:uid="{00000000-0005-0000-0000-0000E4670000}"/>
    <cellStyle name="Standard 4 2 5 4 6" xfId="5791" xr:uid="{00000000-0005-0000-0000-0000E5670000}"/>
    <cellStyle name="Standard 4 2 5 4 6 2" xfId="11441" xr:uid="{00000000-0005-0000-0000-0000E6670000}"/>
    <cellStyle name="Standard 4 2 5 4 6 2 2" xfId="22737" xr:uid="{00000000-0005-0000-0000-0000E7670000}"/>
    <cellStyle name="Standard 4 2 5 4 6 2 2 2" xfId="56625" xr:uid="{00000000-0005-0000-0000-0000E8670000}"/>
    <cellStyle name="Standard 4 2 5 4 6 2 3" xfId="45329" xr:uid="{00000000-0005-0000-0000-0000E9670000}"/>
    <cellStyle name="Standard 4 2 5 4 6 2 4" xfId="34033" xr:uid="{00000000-0005-0000-0000-0000EA670000}"/>
    <cellStyle name="Standard 4 2 5 4 6 3" xfId="17089" xr:uid="{00000000-0005-0000-0000-0000EB670000}"/>
    <cellStyle name="Standard 4 2 5 4 6 3 2" xfId="50977" xr:uid="{00000000-0005-0000-0000-0000EC670000}"/>
    <cellStyle name="Standard 4 2 5 4 6 4" xfId="39681" xr:uid="{00000000-0005-0000-0000-0000ED670000}"/>
    <cellStyle name="Standard 4 2 5 4 6 5" xfId="28385" xr:uid="{00000000-0005-0000-0000-0000EE670000}"/>
    <cellStyle name="Standard 4 2 5 4 7" xfId="8617" xr:uid="{00000000-0005-0000-0000-0000EF670000}"/>
    <cellStyle name="Standard 4 2 5 4 7 2" xfId="19913" xr:uid="{00000000-0005-0000-0000-0000F0670000}"/>
    <cellStyle name="Standard 4 2 5 4 7 2 2" xfId="53801" xr:uid="{00000000-0005-0000-0000-0000F1670000}"/>
    <cellStyle name="Standard 4 2 5 4 7 3" xfId="42505" xr:uid="{00000000-0005-0000-0000-0000F2670000}"/>
    <cellStyle name="Standard 4 2 5 4 7 4" xfId="31209" xr:uid="{00000000-0005-0000-0000-0000F3670000}"/>
    <cellStyle name="Standard 4 2 5 4 8" xfId="14265" xr:uid="{00000000-0005-0000-0000-0000F4670000}"/>
    <cellStyle name="Standard 4 2 5 4 8 2" xfId="48153" xr:uid="{00000000-0005-0000-0000-0000F5670000}"/>
    <cellStyle name="Standard 4 2 5 4 9" xfId="36857" xr:uid="{00000000-0005-0000-0000-0000F6670000}"/>
    <cellStyle name="Standard 4 2 5 5" xfId="2916" xr:uid="{00000000-0005-0000-0000-0000F7670000}"/>
    <cellStyle name="Standard 4 2 5 5 2" xfId="5206" xr:uid="{00000000-0005-0000-0000-0000F8670000}"/>
    <cellStyle name="Standard 4 2 5 5 2 2" xfId="8032" xr:uid="{00000000-0005-0000-0000-0000F9670000}"/>
    <cellStyle name="Standard 4 2 5 5 2 2 2" xfId="13681" xr:uid="{00000000-0005-0000-0000-0000FA670000}"/>
    <cellStyle name="Standard 4 2 5 5 2 2 2 2" xfId="24977" xr:uid="{00000000-0005-0000-0000-0000FB670000}"/>
    <cellStyle name="Standard 4 2 5 5 2 2 2 2 2" xfId="58865" xr:uid="{00000000-0005-0000-0000-0000FC670000}"/>
    <cellStyle name="Standard 4 2 5 5 2 2 2 3" xfId="47569" xr:uid="{00000000-0005-0000-0000-0000FD670000}"/>
    <cellStyle name="Standard 4 2 5 5 2 2 2 4" xfId="36273" xr:uid="{00000000-0005-0000-0000-0000FE670000}"/>
    <cellStyle name="Standard 4 2 5 5 2 2 3" xfId="19329" xr:uid="{00000000-0005-0000-0000-0000FF670000}"/>
    <cellStyle name="Standard 4 2 5 5 2 2 3 2" xfId="53217" xr:uid="{00000000-0005-0000-0000-000000680000}"/>
    <cellStyle name="Standard 4 2 5 5 2 2 4" xfId="41921" xr:uid="{00000000-0005-0000-0000-000001680000}"/>
    <cellStyle name="Standard 4 2 5 5 2 2 5" xfId="30625" xr:uid="{00000000-0005-0000-0000-000002680000}"/>
    <cellStyle name="Standard 4 2 5 5 2 3" xfId="10857" xr:uid="{00000000-0005-0000-0000-000003680000}"/>
    <cellStyle name="Standard 4 2 5 5 2 3 2" xfId="22153" xr:uid="{00000000-0005-0000-0000-000004680000}"/>
    <cellStyle name="Standard 4 2 5 5 2 3 2 2" xfId="56041" xr:uid="{00000000-0005-0000-0000-000005680000}"/>
    <cellStyle name="Standard 4 2 5 5 2 3 3" xfId="44745" xr:uid="{00000000-0005-0000-0000-000006680000}"/>
    <cellStyle name="Standard 4 2 5 5 2 3 4" xfId="33449" xr:uid="{00000000-0005-0000-0000-000007680000}"/>
    <cellStyle name="Standard 4 2 5 5 2 4" xfId="16505" xr:uid="{00000000-0005-0000-0000-000008680000}"/>
    <cellStyle name="Standard 4 2 5 5 2 4 2" xfId="50393" xr:uid="{00000000-0005-0000-0000-000009680000}"/>
    <cellStyle name="Standard 4 2 5 5 2 5" xfId="39097" xr:uid="{00000000-0005-0000-0000-00000A680000}"/>
    <cellStyle name="Standard 4 2 5 5 2 6" xfId="27801" xr:uid="{00000000-0005-0000-0000-00000B680000}"/>
    <cellStyle name="Standard 4 2 5 5 3" xfId="4427" xr:uid="{00000000-0005-0000-0000-00000C680000}"/>
    <cellStyle name="Standard 4 2 5 5 3 2" xfId="7298" xr:uid="{00000000-0005-0000-0000-00000D680000}"/>
    <cellStyle name="Standard 4 2 5 5 3 2 2" xfId="12947" xr:uid="{00000000-0005-0000-0000-00000E680000}"/>
    <cellStyle name="Standard 4 2 5 5 3 2 2 2" xfId="24243" xr:uid="{00000000-0005-0000-0000-00000F680000}"/>
    <cellStyle name="Standard 4 2 5 5 3 2 2 2 2" xfId="58131" xr:uid="{00000000-0005-0000-0000-000010680000}"/>
    <cellStyle name="Standard 4 2 5 5 3 2 2 3" xfId="46835" xr:uid="{00000000-0005-0000-0000-000011680000}"/>
    <cellStyle name="Standard 4 2 5 5 3 2 2 4" xfId="35539" xr:uid="{00000000-0005-0000-0000-000012680000}"/>
    <cellStyle name="Standard 4 2 5 5 3 2 3" xfId="18595" xr:uid="{00000000-0005-0000-0000-000013680000}"/>
    <cellStyle name="Standard 4 2 5 5 3 2 3 2" xfId="52483" xr:uid="{00000000-0005-0000-0000-000014680000}"/>
    <cellStyle name="Standard 4 2 5 5 3 2 4" xfId="41187" xr:uid="{00000000-0005-0000-0000-000015680000}"/>
    <cellStyle name="Standard 4 2 5 5 3 2 5" xfId="29891" xr:uid="{00000000-0005-0000-0000-000016680000}"/>
    <cellStyle name="Standard 4 2 5 5 3 3" xfId="10123" xr:uid="{00000000-0005-0000-0000-000017680000}"/>
    <cellStyle name="Standard 4 2 5 5 3 3 2" xfId="21419" xr:uid="{00000000-0005-0000-0000-000018680000}"/>
    <cellStyle name="Standard 4 2 5 5 3 3 2 2" xfId="55307" xr:uid="{00000000-0005-0000-0000-000019680000}"/>
    <cellStyle name="Standard 4 2 5 5 3 3 3" xfId="44011" xr:uid="{00000000-0005-0000-0000-00001A680000}"/>
    <cellStyle name="Standard 4 2 5 5 3 3 4" xfId="32715" xr:uid="{00000000-0005-0000-0000-00001B680000}"/>
    <cellStyle name="Standard 4 2 5 5 3 4" xfId="15771" xr:uid="{00000000-0005-0000-0000-00001C680000}"/>
    <cellStyle name="Standard 4 2 5 5 3 4 2" xfId="49659" xr:uid="{00000000-0005-0000-0000-00001D680000}"/>
    <cellStyle name="Standard 4 2 5 5 3 5" xfId="38363" xr:uid="{00000000-0005-0000-0000-00001E680000}"/>
    <cellStyle name="Standard 4 2 5 5 3 6" xfId="27067" xr:uid="{00000000-0005-0000-0000-00001F680000}"/>
    <cellStyle name="Standard 4 2 5 5 4" xfId="6044" xr:uid="{00000000-0005-0000-0000-000020680000}"/>
    <cellStyle name="Standard 4 2 5 5 4 2" xfId="11694" xr:uid="{00000000-0005-0000-0000-000021680000}"/>
    <cellStyle name="Standard 4 2 5 5 4 2 2" xfId="22990" xr:uid="{00000000-0005-0000-0000-000022680000}"/>
    <cellStyle name="Standard 4 2 5 5 4 2 2 2" xfId="56878" xr:uid="{00000000-0005-0000-0000-000023680000}"/>
    <cellStyle name="Standard 4 2 5 5 4 2 3" xfId="45582" xr:uid="{00000000-0005-0000-0000-000024680000}"/>
    <cellStyle name="Standard 4 2 5 5 4 2 4" xfId="34286" xr:uid="{00000000-0005-0000-0000-000025680000}"/>
    <cellStyle name="Standard 4 2 5 5 4 3" xfId="17342" xr:uid="{00000000-0005-0000-0000-000026680000}"/>
    <cellStyle name="Standard 4 2 5 5 4 3 2" xfId="51230" xr:uid="{00000000-0005-0000-0000-000027680000}"/>
    <cellStyle name="Standard 4 2 5 5 4 4" xfId="39934" xr:uid="{00000000-0005-0000-0000-000028680000}"/>
    <cellStyle name="Standard 4 2 5 5 4 5" xfId="28638" xr:uid="{00000000-0005-0000-0000-000029680000}"/>
    <cellStyle name="Standard 4 2 5 5 5" xfId="8870" xr:uid="{00000000-0005-0000-0000-00002A680000}"/>
    <cellStyle name="Standard 4 2 5 5 5 2" xfId="20166" xr:uid="{00000000-0005-0000-0000-00002B680000}"/>
    <cellStyle name="Standard 4 2 5 5 5 2 2" xfId="54054" xr:uid="{00000000-0005-0000-0000-00002C680000}"/>
    <cellStyle name="Standard 4 2 5 5 5 3" xfId="42758" xr:uid="{00000000-0005-0000-0000-00002D680000}"/>
    <cellStyle name="Standard 4 2 5 5 5 4" xfId="31462" xr:uid="{00000000-0005-0000-0000-00002E680000}"/>
    <cellStyle name="Standard 4 2 5 5 6" xfId="14518" xr:uid="{00000000-0005-0000-0000-00002F680000}"/>
    <cellStyle name="Standard 4 2 5 5 6 2" xfId="48406" xr:uid="{00000000-0005-0000-0000-000030680000}"/>
    <cellStyle name="Standard 4 2 5 5 7" xfId="37110" xr:uid="{00000000-0005-0000-0000-000031680000}"/>
    <cellStyle name="Standard 4 2 5 5 8" xfId="25814" xr:uid="{00000000-0005-0000-0000-000032680000}"/>
    <cellStyle name="Standard 4 2 5 6" xfId="3730" xr:uid="{00000000-0005-0000-0000-000033680000}"/>
    <cellStyle name="Standard 4 2 5 6 2" xfId="6841" xr:uid="{00000000-0005-0000-0000-000034680000}"/>
    <cellStyle name="Standard 4 2 5 6 2 2" xfId="12490" xr:uid="{00000000-0005-0000-0000-000035680000}"/>
    <cellStyle name="Standard 4 2 5 6 2 2 2" xfId="23786" xr:uid="{00000000-0005-0000-0000-000036680000}"/>
    <cellStyle name="Standard 4 2 5 6 2 2 2 2" xfId="57674" xr:uid="{00000000-0005-0000-0000-000037680000}"/>
    <cellStyle name="Standard 4 2 5 6 2 2 3" xfId="46378" xr:uid="{00000000-0005-0000-0000-000038680000}"/>
    <cellStyle name="Standard 4 2 5 6 2 2 4" xfId="35082" xr:uid="{00000000-0005-0000-0000-000039680000}"/>
    <cellStyle name="Standard 4 2 5 6 2 3" xfId="18138" xr:uid="{00000000-0005-0000-0000-00003A680000}"/>
    <cellStyle name="Standard 4 2 5 6 2 3 2" xfId="52026" xr:uid="{00000000-0005-0000-0000-00003B680000}"/>
    <cellStyle name="Standard 4 2 5 6 2 4" xfId="40730" xr:uid="{00000000-0005-0000-0000-00003C680000}"/>
    <cellStyle name="Standard 4 2 5 6 2 5" xfId="29434" xr:uid="{00000000-0005-0000-0000-00003D680000}"/>
    <cellStyle name="Standard 4 2 5 6 3" xfId="9666" xr:uid="{00000000-0005-0000-0000-00003E680000}"/>
    <cellStyle name="Standard 4 2 5 6 3 2" xfId="20962" xr:uid="{00000000-0005-0000-0000-00003F680000}"/>
    <cellStyle name="Standard 4 2 5 6 3 2 2" xfId="54850" xr:uid="{00000000-0005-0000-0000-000040680000}"/>
    <cellStyle name="Standard 4 2 5 6 3 3" xfId="43554" xr:uid="{00000000-0005-0000-0000-000041680000}"/>
    <cellStyle name="Standard 4 2 5 6 3 4" xfId="32258" xr:uid="{00000000-0005-0000-0000-000042680000}"/>
    <cellStyle name="Standard 4 2 5 6 4" xfId="15314" xr:uid="{00000000-0005-0000-0000-000043680000}"/>
    <cellStyle name="Standard 4 2 5 6 4 2" xfId="49202" xr:uid="{00000000-0005-0000-0000-000044680000}"/>
    <cellStyle name="Standard 4 2 5 6 5" xfId="37906" xr:uid="{00000000-0005-0000-0000-000045680000}"/>
    <cellStyle name="Standard 4 2 5 6 6" xfId="26610" xr:uid="{00000000-0005-0000-0000-000046680000}"/>
    <cellStyle name="Standard 4 2 5 7" xfId="4788" xr:uid="{00000000-0005-0000-0000-000047680000}"/>
    <cellStyle name="Standard 4 2 5 7 2" xfId="7614" xr:uid="{00000000-0005-0000-0000-000048680000}"/>
    <cellStyle name="Standard 4 2 5 7 2 2" xfId="13263" xr:uid="{00000000-0005-0000-0000-000049680000}"/>
    <cellStyle name="Standard 4 2 5 7 2 2 2" xfId="24559" xr:uid="{00000000-0005-0000-0000-00004A680000}"/>
    <cellStyle name="Standard 4 2 5 7 2 2 2 2" xfId="58447" xr:uid="{00000000-0005-0000-0000-00004B680000}"/>
    <cellStyle name="Standard 4 2 5 7 2 2 3" xfId="47151" xr:uid="{00000000-0005-0000-0000-00004C680000}"/>
    <cellStyle name="Standard 4 2 5 7 2 2 4" xfId="35855" xr:uid="{00000000-0005-0000-0000-00004D680000}"/>
    <cellStyle name="Standard 4 2 5 7 2 3" xfId="18911" xr:uid="{00000000-0005-0000-0000-00004E680000}"/>
    <cellStyle name="Standard 4 2 5 7 2 3 2" xfId="52799" xr:uid="{00000000-0005-0000-0000-00004F680000}"/>
    <cellStyle name="Standard 4 2 5 7 2 4" xfId="41503" xr:uid="{00000000-0005-0000-0000-000050680000}"/>
    <cellStyle name="Standard 4 2 5 7 2 5" xfId="30207" xr:uid="{00000000-0005-0000-0000-000051680000}"/>
    <cellStyle name="Standard 4 2 5 7 3" xfId="10439" xr:uid="{00000000-0005-0000-0000-000052680000}"/>
    <cellStyle name="Standard 4 2 5 7 3 2" xfId="21735" xr:uid="{00000000-0005-0000-0000-000053680000}"/>
    <cellStyle name="Standard 4 2 5 7 3 2 2" xfId="55623" xr:uid="{00000000-0005-0000-0000-000054680000}"/>
    <cellStyle name="Standard 4 2 5 7 3 3" xfId="44327" xr:uid="{00000000-0005-0000-0000-000055680000}"/>
    <cellStyle name="Standard 4 2 5 7 3 4" xfId="33031" xr:uid="{00000000-0005-0000-0000-000056680000}"/>
    <cellStyle name="Standard 4 2 5 7 4" xfId="16087" xr:uid="{00000000-0005-0000-0000-000057680000}"/>
    <cellStyle name="Standard 4 2 5 7 4 2" xfId="49975" xr:uid="{00000000-0005-0000-0000-000058680000}"/>
    <cellStyle name="Standard 4 2 5 7 5" xfId="38679" xr:uid="{00000000-0005-0000-0000-000059680000}"/>
    <cellStyle name="Standard 4 2 5 7 6" xfId="27383" xr:uid="{00000000-0005-0000-0000-00005A680000}"/>
    <cellStyle name="Standard 4 2 5 8" xfId="3428" xr:uid="{00000000-0005-0000-0000-00005B680000}"/>
    <cellStyle name="Standard 4 2 5 8 2" xfId="6543" xr:uid="{00000000-0005-0000-0000-00005C680000}"/>
    <cellStyle name="Standard 4 2 5 8 2 2" xfId="12192" xr:uid="{00000000-0005-0000-0000-00005D680000}"/>
    <cellStyle name="Standard 4 2 5 8 2 2 2" xfId="23488" xr:uid="{00000000-0005-0000-0000-00005E680000}"/>
    <cellStyle name="Standard 4 2 5 8 2 2 2 2" xfId="57376" xr:uid="{00000000-0005-0000-0000-00005F680000}"/>
    <cellStyle name="Standard 4 2 5 8 2 2 3" xfId="46080" xr:uid="{00000000-0005-0000-0000-000060680000}"/>
    <cellStyle name="Standard 4 2 5 8 2 2 4" xfId="34784" xr:uid="{00000000-0005-0000-0000-000061680000}"/>
    <cellStyle name="Standard 4 2 5 8 2 3" xfId="17840" xr:uid="{00000000-0005-0000-0000-000062680000}"/>
    <cellStyle name="Standard 4 2 5 8 2 3 2" xfId="51728" xr:uid="{00000000-0005-0000-0000-000063680000}"/>
    <cellStyle name="Standard 4 2 5 8 2 4" xfId="40432" xr:uid="{00000000-0005-0000-0000-000064680000}"/>
    <cellStyle name="Standard 4 2 5 8 2 5" xfId="29136" xr:uid="{00000000-0005-0000-0000-000065680000}"/>
    <cellStyle name="Standard 4 2 5 8 3" xfId="9368" xr:uid="{00000000-0005-0000-0000-000066680000}"/>
    <cellStyle name="Standard 4 2 5 8 3 2" xfId="20664" xr:uid="{00000000-0005-0000-0000-000067680000}"/>
    <cellStyle name="Standard 4 2 5 8 3 2 2" xfId="54552" xr:uid="{00000000-0005-0000-0000-000068680000}"/>
    <cellStyle name="Standard 4 2 5 8 3 3" xfId="43256" xr:uid="{00000000-0005-0000-0000-000069680000}"/>
    <cellStyle name="Standard 4 2 5 8 3 4" xfId="31960" xr:uid="{00000000-0005-0000-0000-00006A680000}"/>
    <cellStyle name="Standard 4 2 5 8 4" xfId="15016" xr:uid="{00000000-0005-0000-0000-00006B680000}"/>
    <cellStyle name="Standard 4 2 5 8 4 2" xfId="48904" xr:uid="{00000000-0005-0000-0000-00006C680000}"/>
    <cellStyle name="Standard 4 2 5 8 5" xfId="37608" xr:uid="{00000000-0005-0000-0000-00006D680000}"/>
    <cellStyle name="Standard 4 2 5 8 6" xfId="26312" xr:uid="{00000000-0005-0000-0000-00006E680000}"/>
    <cellStyle name="Standard 4 2 5 9" xfId="5544" xr:uid="{00000000-0005-0000-0000-00006F680000}"/>
    <cellStyle name="Standard 4 2 5 9 2" xfId="11194" xr:uid="{00000000-0005-0000-0000-000070680000}"/>
    <cellStyle name="Standard 4 2 5 9 2 2" xfId="22490" xr:uid="{00000000-0005-0000-0000-000071680000}"/>
    <cellStyle name="Standard 4 2 5 9 2 2 2" xfId="56378" xr:uid="{00000000-0005-0000-0000-000072680000}"/>
    <cellStyle name="Standard 4 2 5 9 2 3" xfId="45082" xr:uid="{00000000-0005-0000-0000-000073680000}"/>
    <cellStyle name="Standard 4 2 5 9 2 4" xfId="33786" xr:uid="{00000000-0005-0000-0000-000074680000}"/>
    <cellStyle name="Standard 4 2 5 9 3" xfId="16842" xr:uid="{00000000-0005-0000-0000-000075680000}"/>
    <cellStyle name="Standard 4 2 5 9 3 2" xfId="50730" xr:uid="{00000000-0005-0000-0000-000076680000}"/>
    <cellStyle name="Standard 4 2 5 9 4" xfId="39434" xr:uid="{00000000-0005-0000-0000-000077680000}"/>
    <cellStyle name="Standard 4 2 5 9 5" xfId="28138" xr:uid="{00000000-0005-0000-0000-000078680000}"/>
    <cellStyle name="Standard 4 2 6" xfId="279" xr:uid="{00000000-0005-0000-0000-000079680000}"/>
    <cellStyle name="Standard 4 2 6 10" xfId="8365" xr:uid="{00000000-0005-0000-0000-00007A680000}"/>
    <cellStyle name="Standard 4 2 6 10 2" xfId="19661" xr:uid="{00000000-0005-0000-0000-00007B680000}"/>
    <cellStyle name="Standard 4 2 6 10 2 2" xfId="53549" xr:uid="{00000000-0005-0000-0000-00007C680000}"/>
    <cellStyle name="Standard 4 2 6 10 3" xfId="42253" xr:uid="{00000000-0005-0000-0000-00007D680000}"/>
    <cellStyle name="Standard 4 2 6 10 4" xfId="30957" xr:uid="{00000000-0005-0000-0000-00007E680000}"/>
    <cellStyle name="Standard 4 2 6 11" xfId="14013" xr:uid="{00000000-0005-0000-0000-00007F680000}"/>
    <cellStyle name="Standard 4 2 6 11 2" xfId="47901" xr:uid="{00000000-0005-0000-0000-000080680000}"/>
    <cellStyle name="Standard 4 2 6 12" xfId="36605" xr:uid="{00000000-0005-0000-0000-000081680000}"/>
    <cellStyle name="Standard 4 2 6 13" xfId="25309" xr:uid="{00000000-0005-0000-0000-000082680000}"/>
    <cellStyle name="Standard 4 2 6 2" xfId="699" xr:uid="{00000000-0005-0000-0000-000083680000}"/>
    <cellStyle name="Standard 4 2 6 2 10" xfId="14058" xr:uid="{00000000-0005-0000-0000-000084680000}"/>
    <cellStyle name="Standard 4 2 6 2 10 2" xfId="47946" xr:uid="{00000000-0005-0000-0000-000085680000}"/>
    <cellStyle name="Standard 4 2 6 2 11" xfId="36650" xr:uid="{00000000-0005-0000-0000-000086680000}"/>
    <cellStyle name="Standard 4 2 6 2 12" xfId="25354" xr:uid="{00000000-0005-0000-0000-000087680000}"/>
    <cellStyle name="Standard 4 2 6 2 2" xfId="1935" xr:uid="{00000000-0005-0000-0000-000088680000}"/>
    <cellStyle name="Standard 4 2 6 2 2 10" xfId="36783" xr:uid="{00000000-0005-0000-0000-000089680000}"/>
    <cellStyle name="Standard 4 2 6 2 2 11" xfId="25487" xr:uid="{00000000-0005-0000-0000-00008A680000}"/>
    <cellStyle name="Standard 4 2 6 2 2 2" xfId="2833" xr:uid="{00000000-0005-0000-0000-00008B680000}"/>
    <cellStyle name="Standard 4 2 6 2 2 2 2" xfId="3335" xr:uid="{00000000-0005-0000-0000-00008C680000}"/>
    <cellStyle name="Standard 4 2 6 2 2 2 2 2" xfId="5217" xr:uid="{00000000-0005-0000-0000-00008D680000}"/>
    <cellStyle name="Standard 4 2 6 2 2 2 2 2 2" xfId="8043" xr:uid="{00000000-0005-0000-0000-00008E680000}"/>
    <cellStyle name="Standard 4 2 6 2 2 2 2 2 2 2" xfId="13692" xr:uid="{00000000-0005-0000-0000-00008F680000}"/>
    <cellStyle name="Standard 4 2 6 2 2 2 2 2 2 2 2" xfId="24988" xr:uid="{00000000-0005-0000-0000-000090680000}"/>
    <cellStyle name="Standard 4 2 6 2 2 2 2 2 2 2 2 2" xfId="58876" xr:uid="{00000000-0005-0000-0000-000091680000}"/>
    <cellStyle name="Standard 4 2 6 2 2 2 2 2 2 2 3" xfId="47580" xr:uid="{00000000-0005-0000-0000-000092680000}"/>
    <cellStyle name="Standard 4 2 6 2 2 2 2 2 2 2 4" xfId="36284" xr:uid="{00000000-0005-0000-0000-000093680000}"/>
    <cellStyle name="Standard 4 2 6 2 2 2 2 2 2 3" xfId="19340" xr:uid="{00000000-0005-0000-0000-000094680000}"/>
    <cellStyle name="Standard 4 2 6 2 2 2 2 2 2 3 2" xfId="53228" xr:uid="{00000000-0005-0000-0000-000095680000}"/>
    <cellStyle name="Standard 4 2 6 2 2 2 2 2 2 4" xfId="41932" xr:uid="{00000000-0005-0000-0000-000096680000}"/>
    <cellStyle name="Standard 4 2 6 2 2 2 2 2 2 5" xfId="30636" xr:uid="{00000000-0005-0000-0000-000097680000}"/>
    <cellStyle name="Standard 4 2 6 2 2 2 2 2 3" xfId="10868" xr:uid="{00000000-0005-0000-0000-000098680000}"/>
    <cellStyle name="Standard 4 2 6 2 2 2 2 2 3 2" xfId="22164" xr:uid="{00000000-0005-0000-0000-000099680000}"/>
    <cellStyle name="Standard 4 2 6 2 2 2 2 2 3 2 2" xfId="56052" xr:uid="{00000000-0005-0000-0000-00009A680000}"/>
    <cellStyle name="Standard 4 2 6 2 2 2 2 2 3 3" xfId="44756" xr:uid="{00000000-0005-0000-0000-00009B680000}"/>
    <cellStyle name="Standard 4 2 6 2 2 2 2 2 3 4" xfId="33460" xr:uid="{00000000-0005-0000-0000-00009C680000}"/>
    <cellStyle name="Standard 4 2 6 2 2 2 2 2 4" xfId="16516" xr:uid="{00000000-0005-0000-0000-00009D680000}"/>
    <cellStyle name="Standard 4 2 6 2 2 2 2 2 4 2" xfId="50404" xr:uid="{00000000-0005-0000-0000-00009E680000}"/>
    <cellStyle name="Standard 4 2 6 2 2 2 2 2 5" xfId="39108" xr:uid="{00000000-0005-0000-0000-00009F680000}"/>
    <cellStyle name="Standard 4 2 6 2 2 2 2 2 6" xfId="27812" xr:uid="{00000000-0005-0000-0000-0000A0680000}"/>
    <cellStyle name="Standard 4 2 6 2 2 2 2 3" xfId="6463" xr:uid="{00000000-0005-0000-0000-0000A1680000}"/>
    <cellStyle name="Standard 4 2 6 2 2 2 2 3 2" xfId="12113" xr:uid="{00000000-0005-0000-0000-0000A2680000}"/>
    <cellStyle name="Standard 4 2 6 2 2 2 2 3 2 2" xfId="23409" xr:uid="{00000000-0005-0000-0000-0000A3680000}"/>
    <cellStyle name="Standard 4 2 6 2 2 2 2 3 2 2 2" xfId="57297" xr:uid="{00000000-0005-0000-0000-0000A4680000}"/>
    <cellStyle name="Standard 4 2 6 2 2 2 2 3 2 3" xfId="46001" xr:uid="{00000000-0005-0000-0000-0000A5680000}"/>
    <cellStyle name="Standard 4 2 6 2 2 2 2 3 2 4" xfId="34705" xr:uid="{00000000-0005-0000-0000-0000A6680000}"/>
    <cellStyle name="Standard 4 2 6 2 2 2 2 3 3" xfId="17761" xr:uid="{00000000-0005-0000-0000-0000A7680000}"/>
    <cellStyle name="Standard 4 2 6 2 2 2 2 3 3 2" xfId="51649" xr:uid="{00000000-0005-0000-0000-0000A8680000}"/>
    <cellStyle name="Standard 4 2 6 2 2 2 2 3 4" xfId="40353" xr:uid="{00000000-0005-0000-0000-0000A9680000}"/>
    <cellStyle name="Standard 4 2 6 2 2 2 2 3 5" xfId="29057" xr:uid="{00000000-0005-0000-0000-0000AA680000}"/>
    <cellStyle name="Standard 4 2 6 2 2 2 2 4" xfId="9289" xr:uid="{00000000-0005-0000-0000-0000AB680000}"/>
    <cellStyle name="Standard 4 2 6 2 2 2 2 4 2" xfId="20585" xr:uid="{00000000-0005-0000-0000-0000AC680000}"/>
    <cellStyle name="Standard 4 2 6 2 2 2 2 4 2 2" xfId="54473" xr:uid="{00000000-0005-0000-0000-0000AD680000}"/>
    <cellStyle name="Standard 4 2 6 2 2 2 2 4 3" xfId="43177" xr:uid="{00000000-0005-0000-0000-0000AE680000}"/>
    <cellStyle name="Standard 4 2 6 2 2 2 2 4 4" xfId="31881" xr:uid="{00000000-0005-0000-0000-0000AF680000}"/>
    <cellStyle name="Standard 4 2 6 2 2 2 2 5" xfId="14937" xr:uid="{00000000-0005-0000-0000-0000B0680000}"/>
    <cellStyle name="Standard 4 2 6 2 2 2 2 5 2" xfId="48825" xr:uid="{00000000-0005-0000-0000-0000B1680000}"/>
    <cellStyle name="Standard 4 2 6 2 2 2 2 6" xfId="37529" xr:uid="{00000000-0005-0000-0000-0000B2680000}"/>
    <cellStyle name="Standard 4 2 6 2 2 2 2 7" xfId="26233" xr:uid="{00000000-0005-0000-0000-0000B3680000}"/>
    <cellStyle name="Standard 4 2 6 2 2 2 3" xfId="4438" xr:uid="{00000000-0005-0000-0000-0000B4680000}"/>
    <cellStyle name="Standard 4 2 6 2 2 2 3 2" xfId="7309" xr:uid="{00000000-0005-0000-0000-0000B5680000}"/>
    <cellStyle name="Standard 4 2 6 2 2 2 3 2 2" xfId="12958" xr:uid="{00000000-0005-0000-0000-0000B6680000}"/>
    <cellStyle name="Standard 4 2 6 2 2 2 3 2 2 2" xfId="24254" xr:uid="{00000000-0005-0000-0000-0000B7680000}"/>
    <cellStyle name="Standard 4 2 6 2 2 2 3 2 2 2 2" xfId="58142" xr:uid="{00000000-0005-0000-0000-0000B8680000}"/>
    <cellStyle name="Standard 4 2 6 2 2 2 3 2 2 3" xfId="46846" xr:uid="{00000000-0005-0000-0000-0000B9680000}"/>
    <cellStyle name="Standard 4 2 6 2 2 2 3 2 2 4" xfId="35550" xr:uid="{00000000-0005-0000-0000-0000BA680000}"/>
    <cellStyle name="Standard 4 2 6 2 2 2 3 2 3" xfId="18606" xr:uid="{00000000-0005-0000-0000-0000BB680000}"/>
    <cellStyle name="Standard 4 2 6 2 2 2 3 2 3 2" xfId="52494" xr:uid="{00000000-0005-0000-0000-0000BC680000}"/>
    <cellStyle name="Standard 4 2 6 2 2 2 3 2 4" xfId="41198" xr:uid="{00000000-0005-0000-0000-0000BD680000}"/>
    <cellStyle name="Standard 4 2 6 2 2 2 3 2 5" xfId="29902" xr:uid="{00000000-0005-0000-0000-0000BE680000}"/>
    <cellStyle name="Standard 4 2 6 2 2 2 3 3" xfId="10134" xr:uid="{00000000-0005-0000-0000-0000BF680000}"/>
    <cellStyle name="Standard 4 2 6 2 2 2 3 3 2" xfId="21430" xr:uid="{00000000-0005-0000-0000-0000C0680000}"/>
    <cellStyle name="Standard 4 2 6 2 2 2 3 3 2 2" xfId="55318" xr:uid="{00000000-0005-0000-0000-0000C1680000}"/>
    <cellStyle name="Standard 4 2 6 2 2 2 3 3 3" xfId="44022" xr:uid="{00000000-0005-0000-0000-0000C2680000}"/>
    <cellStyle name="Standard 4 2 6 2 2 2 3 3 4" xfId="32726" xr:uid="{00000000-0005-0000-0000-0000C3680000}"/>
    <cellStyle name="Standard 4 2 6 2 2 2 3 4" xfId="15782" xr:uid="{00000000-0005-0000-0000-0000C4680000}"/>
    <cellStyle name="Standard 4 2 6 2 2 2 3 4 2" xfId="49670" xr:uid="{00000000-0005-0000-0000-0000C5680000}"/>
    <cellStyle name="Standard 4 2 6 2 2 2 3 5" xfId="38374" xr:uid="{00000000-0005-0000-0000-0000C6680000}"/>
    <cellStyle name="Standard 4 2 6 2 2 2 3 6" xfId="27078" xr:uid="{00000000-0005-0000-0000-0000C7680000}"/>
    <cellStyle name="Standard 4 2 6 2 2 2 4" xfId="5963" xr:uid="{00000000-0005-0000-0000-0000C8680000}"/>
    <cellStyle name="Standard 4 2 6 2 2 2 4 2" xfId="11613" xr:uid="{00000000-0005-0000-0000-0000C9680000}"/>
    <cellStyle name="Standard 4 2 6 2 2 2 4 2 2" xfId="22909" xr:uid="{00000000-0005-0000-0000-0000CA680000}"/>
    <cellStyle name="Standard 4 2 6 2 2 2 4 2 2 2" xfId="56797" xr:uid="{00000000-0005-0000-0000-0000CB680000}"/>
    <cellStyle name="Standard 4 2 6 2 2 2 4 2 3" xfId="45501" xr:uid="{00000000-0005-0000-0000-0000CC680000}"/>
    <cellStyle name="Standard 4 2 6 2 2 2 4 2 4" xfId="34205" xr:uid="{00000000-0005-0000-0000-0000CD680000}"/>
    <cellStyle name="Standard 4 2 6 2 2 2 4 3" xfId="17261" xr:uid="{00000000-0005-0000-0000-0000CE680000}"/>
    <cellStyle name="Standard 4 2 6 2 2 2 4 3 2" xfId="51149" xr:uid="{00000000-0005-0000-0000-0000CF680000}"/>
    <cellStyle name="Standard 4 2 6 2 2 2 4 4" xfId="39853" xr:uid="{00000000-0005-0000-0000-0000D0680000}"/>
    <cellStyle name="Standard 4 2 6 2 2 2 4 5" xfId="28557" xr:uid="{00000000-0005-0000-0000-0000D1680000}"/>
    <cellStyle name="Standard 4 2 6 2 2 2 5" xfId="8789" xr:uid="{00000000-0005-0000-0000-0000D2680000}"/>
    <cellStyle name="Standard 4 2 6 2 2 2 5 2" xfId="20085" xr:uid="{00000000-0005-0000-0000-0000D3680000}"/>
    <cellStyle name="Standard 4 2 6 2 2 2 5 2 2" xfId="53973" xr:uid="{00000000-0005-0000-0000-0000D4680000}"/>
    <cellStyle name="Standard 4 2 6 2 2 2 5 3" xfId="42677" xr:uid="{00000000-0005-0000-0000-0000D5680000}"/>
    <cellStyle name="Standard 4 2 6 2 2 2 5 4" xfId="31381" xr:uid="{00000000-0005-0000-0000-0000D6680000}"/>
    <cellStyle name="Standard 4 2 6 2 2 2 6" xfId="14437" xr:uid="{00000000-0005-0000-0000-0000D7680000}"/>
    <cellStyle name="Standard 4 2 6 2 2 2 6 2" xfId="48325" xr:uid="{00000000-0005-0000-0000-0000D8680000}"/>
    <cellStyle name="Standard 4 2 6 2 2 2 7" xfId="37029" xr:uid="{00000000-0005-0000-0000-0000D9680000}"/>
    <cellStyle name="Standard 4 2 6 2 2 2 8" xfId="25733" xr:uid="{00000000-0005-0000-0000-0000DA680000}"/>
    <cellStyle name="Standard 4 2 6 2 2 3" xfId="3089" xr:uid="{00000000-0005-0000-0000-0000DB680000}"/>
    <cellStyle name="Standard 4 2 6 2 2 3 2" xfId="5216" xr:uid="{00000000-0005-0000-0000-0000DC680000}"/>
    <cellStyle name="Standard 4 2 6 2 2 3 2 2" xfId="8042" xr:uid="{00000000-0005-0000-0000-0000DD680000}"/>
    <cellStyle name="Standard 4 2 6 2 2 3 2 2 2" xfId="13691" xr:uid="{00000000-0005-0000-0000-0000DE680000}"/>
    <cellStyle name="Standard 4 2 6 2 2 3 2 2 2 2" xfId="24987" xr:uid="{00000000-0005-0000-0000-0000DF680000}"/>
    <cellStyle name="Standard 4 2 6 2 2 3 2 2 2 2 2" xfId="58875" xr:uid="{00000000-0005-0000-0000-0000E0680000}"/>
    <cellStyle name="Standard 4 2 6 2 2 3 2 2 2 3" xfId="47579" xr:uid="{00000000-0005-0000-0000-0000E1680000}"/>
    <cellStyle name="Standard 4 2 6 2 2 3 2 2 2 4" xfId="36283" xr:uid="{00000000-0005-0000-0000-0000E2680000}"/>
    <cellStyle name="Standard 4 2 6 2 2 3 2 2 3" xfId="19339" xr:uid="{00000000-0005-0000-0000-0000E3680000}"/>
    <cellStyle name="Standard 4 2 6 2 2 3 2 2 3 2" xfId="53227" xr:uid="{00000000-0005-0000-0000-0000E4680000}"/>
    <cellStyle name="Standard 4 2 6 2 2 3 2 2 4" xfId="41931" xr:uid="{00000000-0005-0000-0000-0000E5680000}"/>
    <cellStyle name="Standard 4 2 6 2 2 3 2 2 5" xfId="30635" xr:uid="{00000000-0005-0000-0000-0000E6680000}"/>
    <cellStyle name="Standard 4 2 6 2 2 3 2 3" xfId="10867" xr:uid="{00000000-0005-0000-0000-0000E7680000}"/>
    <cellStyle name="Standard 4 2 6 2 2 3 2 3 2" xfId="22163" xr:uid="{00000000-0005-0000-0000-0000E8680000}"/>
    <cellStyle name="Standard 4 2 6 2 2 3 2 3 2 2" xfId="56051" xr:uid="{00000000-0005-0000-0000-0000E9680000}"/>
    <cellStyle name="Standard 4 2 6 2 2 3 2 3 3" xfId="44755" xr:uid="{00000000-0005-0000-0000-0000EA680000}"/>
    <cellStyle name="Standard 4 2 6 2 2 3 2 3 4" xfId="33459" xr:uid="{00000000-0005-0000-0000-0000EB680000}"/>
    <cellStyle name="Standard 4 2 6 2 2 3 2 4" xfId="16515" xr:uid="{00000000-0005-0000-0000-0000EC680000}"/>
    <cellStyle name="Standard 4 2 6 2 2 3 2 4 2" xfId="50403" xr:uid="{00000000-0005-0000-0000-0000ED680000}"/>
    <cellStyle name="Standard 4 2 6 2 2 3 2 5" xfId="39107" xr:uid="{00000000-0005-0000-0000-0000EE680000}"/>
    <cellStyle name="Standard 4 2 6 2 2 3 2 6" xfId="27811" xr:uid="{00000000-0005-0000-0000-0000EF680000}"/>
    <cellStyle name="Standard 4 2 6 2 2 3 3" xfId="4437" xr:uid="{00000000-0005-0000-0000-0000F0680000}"/>
    <cellStyle name="Standard 4 2 6 2 2 3 3 2" xfId="7308" xr:uid="{00000000-0005-0000-0000-0000F1680000}"/>
    <cellStyle name="Standard 4 2 6 2 2 3 3 2 2" xfId="12957" xr:uid="{00000000-0005-0000-0000-0000F2680000}"/>
    <cellStyle name="Standard 4 2 6 2 2 3 3 2 2 2" xfId="24253" xr:uid="{00000000-0005-0000-0000-0000F3680000}"/>
    <cellStyle name="Standard 4 2 6 2 2 3 3 2 2 2 2" xfId="58141" xr:uid="{00000000-0005-0000-0000-0000F4680000}"/>
    <cellStyle name="Standard 4 2 6 2 2 3 3 2 2 3" xfId="46845" xr:uid="{00000000-0005-0000-0000-0000F5680000}"/>
    <cellStyle name="Standard 4 2 6 2 2 3 3 2 2 4" xfId="35549" xr:uid="{00000000-0005-0000-0000-0000F6680000}"/>
    <cellStyle name="Standard 4 2 6 2 2 3 3 2 3" xfId="18605" xr:uid="{00000000-0005-0000-0000-0000F7680000}"/>
    <cellStyle name="Standard 4 2 6 2 2 3 3 2 3 2" xfId="52493" xr:uid="{00000000-0005-0000-0000-0000F8680000}"/>
    <cellStyle name="Standard 4 2 6 2 2 3 3 2 4" xfId="41197" xr:uid="{00000000-0005-0000-0000-0000F9680000}"/>
    <cellStyle name="Standard 4 2 6 2 2 3 3 2 5" xfId="29901" xr:uid="{00000000-0005-0000-0000-0000FA680000}"/>
    <cellStyle name="Standard 4 2 6 2 2 3 3 3" xfId="10133" xr:uid="{00000000-0005-0000-0000-0000FB680000}"/>
    <cellStyle name="Standard 4 2 6 2 2 3 3 3 2" xfId="21429" xr:uid="{00000000-0005-0000-0000-0000FC680000}"/>
    <cellStyle name="Standard 4 2 6 2 2 3 3 3 2 2" xfId="55317" xr:uid="{00000000-0005-0000-0000-0000FD680000}"/>
    <cellStyle name="Standard 4 2 6 2 2 3 3 3 3" xfId="44021" xr:uid="{00000000-0005-0000-0000-0000FE680000}"/>
    <cellStyle name="Standard 4 2 6 2 2 3 3 3 4" xfId="32725" xr:uid="{00000000-0005-0000-0000-0000FF680000}"/>
    <cellStyle name="Standard 4 2 6 2 2 3 3 4" xfId="15781" xr:uid="{00000000-0005-0000-0000-000000690000}"/>
    <cellStyle name="Standard 4 2 6 2 2 3 3 4 2" xfId="49669" xr:uid="{00000000-0005-0000-0000-000001690000}"/>
    <cellStyle name="Standard 4 2 6 2 2 3 3 5" xfId="38373" xr:uid="{00000000-0005-0000-0000-000002690000}"/>
    <cellStyle name="Standard 4 2 6 2 2 3 3 6" xfId="27077" xr:uid="{00000000-0005-0000-0000-000003690000}"/>
    <cellStyle name="Standard 4 2 6 2 2 3 4" xfId="6217" xr:uid="{00000000-0005-0000-0000-000004690000}"/>
    <cellStyle name="Standard 4 2 6 2 2 3 4 2" xfId="11867" xr:uid="{00000000-0005-0000-0000-000005690000}"/>
    <cellStyle name="Standard 4 2 6 2 2 3 4 2 2" xfId="23163" xr:uid="{00000000-0005-0000-0000-000006690000}"/>
    <cellStyle name="Standard 4 2 6 2 2 3 4 2 2 2" xfId="57051" xr:uid="{00000000-0005-0000-0000-000007690000}"/>
    <cellStyle name="Standard 4 2 6 2 2 3 4 2 3" xfId="45755" xr:uid="{00000000-0005-0000-0000-000008690000}"/>
    <cellStyle name="Standard 4 2 6 2 2 3 4 2 4" xfId="34459" xr:uid="{00000000-0005-0000-0000-000009690000}"/>
    <cellStyle name="Standard 4 2 6 2 2 3 4 3" xfId="17515" xr:uid="{00000000-0005-0000-0000-00000A690000}"/>
    <cellStyle name="Standard 4 2 6 2 2 3 4 3 2" xfId="51403" xr:uid="{00000000-0005-0000-0000-00000B690000}"/>
    <cellStyle name="Standard 4 2 6 2 2 3 4 4" xfId="40107" xr:uid="{00000000-0005-0000-0000-00000C690000}"/>
    <cellStyle name="Standard 4 2 6 2 2 3 4 5" xfId="28811" xr:uid="{00000000-0005-0000-0000-00000D690000}"/>
    <cellStyle name="Standard 4 2 6 2 2 3 5" xfId="9043" xr:uid="{00000000-0005-0000-0000-00000E690000}"/>
    <cellStyle name="Standard 4 2 6 2 2 3 5 2" xfId="20339" xr:uid="{00000000-0005-0000-0000-00000F690000}"/>
    <cellStyle name="Standard 4 2 6 2 2 3 5 2 2" xfId="54227" xr:uid="{00000000-0005-0000-0000-000010690000}"/>
    <cellStyle name="Standard 4 2 6 2 2 3 5 3" xfId="42931" xr:uid="{00000000-0005-0000-0000-000011690000}"/>
    <cellStyle name="Standard 4 2 6 2 2 3 5 4" xfId="31635" xr:uid="{00000000-0005-0000-0000-000012690000}"/>
    <cellStyle name="Standard 4 2 6 2 2 3 6" xfId="14691" xr:uid="{00000000-0005-0000-0000-000013690000}"/>
    <cellStyle name="Standard 4 2 6 2 2 3 6 2" xfId="48579" xr:uid="{00000000-0005-0000-0000-000014690000}"/>
    <cellStyle name="Standard 4 2 6 2 2 3 7" xfId="37283" xr:uid="{00000000-0005-0000-0000-000015690000}"/>
    <cellStyle name="Standard 4 2 6 2 2 3 8" xfId="25987" xr:uid="{00000000-0005-0000-0000-000016690000}"/>
    <cellStyle name="Standard 4 2 6 2 2 4" xfId="3947" xr:uid="{00000000-0005-0000-0000-000017690000}"/>
    <cellStyle name="Standard 4 2 6 2 2 4 2" xfId="7058" xr:uid="{00000000-0005-0000-0000-000018690000}"/>
    <cellStyle name="Standard 4 2 6 2 2 4 2 2" xfId="12707" xr:uid="{00000000-0005-0000-0000-000019690000}"/>
    <cellStyle name="Standard 4 2 6 2 2 4 2 2 2" xfId="24003" xr:uid="{00000000-0005-0000-0000-00001A690000}"/>
    <cellStyle name="Standard 4 2 6 2 2 4 2 2 2 2" xfId="57891" xr:uid="{00000000-0005-0000-0000-00001B690000}"/>
    <cellStyle name="Standard 4 2 6 2 2 4 2 2 3" xfId="46595" xr:uid="{00000000-0005-0000-0000-00001C690000}"/>
    <cellStyle name="Standard 4 2 6 2 2 4 2 2 4" xfId="35299" xr:uid="{00000000-0005-0000-0000-00001D690000}"/>
    <cellStyle name="Standard 4 2 6 2 2 4 2 3" xfId="18355" xr:uid="{00000000-0005-0000-0000-00001E690000}"/>
    <cellStyle name="Standard 4 2 6 2 2 4 2 3 2" xfId="52243" xr:uid="{00000000-0005-0000-0000-00001F690000}"/>
    <cellStyle name="Standard 4 2 6 2 2 4 2 4" xfId="40947" xr:uid="{00000000-0005-0000-0000-000020690000}"/>
    <cellStyle name="Standard 4 2 6 2 2 4 2 5" xfId="29651" xr:uid="{00000000-0005-0000-0000-000021690000}"/>
    <cellStyle name="Standard 4 2 6 2 2 4 3" xfId="9883" xr:uid="{00000000-0005-0000-0000-000022690000}"/>
    <cellStyle name="Standard 4 2 6 2 2 4 3 2" xfId="21179" xr:uid="{00000000-0005-0000-0000-000023690000}"/>
    <cellStyle name="Standard 4 2 6 2 2 4 3 2 2" xfId="55067" xr:uid="{00000000-0005-0000-0000-000024690000}"/>
    <cellStyle name="Standard 4 2 6 2 2 4 3 3" xfId="43771" xr:uid="{00000000-0005-0000-0000-000025690000}"/>
    <cellStyle name="Standard 4 2 6 2 2 4 3 4" xfId="32475" xr:uid="{00000000-0005-0000-0000-000026690000}"/>
    <cellStyle name="Standard 4 2 6 2 2 4 4" xfId="15531" xr:uid="{00000000-0005-0000-0000-000027690000}"/>
    <cellStyle name="Standard 4 2 6 2 2 4 4 2" xfId="49419" xr:uid="{00000000-0005-0000-0000-000028690000}"/>
    <cellStyle name="Standard 4 2 6 2 2 4 5" xfId="38123" xr:uid="{00000000-0005-0000-0000-000029690000}"/>
    <cellStyle name="Standard 4 2 6 2 2 4 6" xfId="26827" xr:uid="{00000000-0005-0000-0000-00002A690000}"/>
    <cellStyle name="Standard 4 2 6 2 2 5" xfId="5005" xr:uid="{00000000-0005-0000-0000-00002B690000}"/>
    <cellStyle name="Standard 4 2 6 2 2 5 2" xfId="7831" xr:uid="{00000000-0005-0000-0000-00002C690000}"/>
    <cellStyle name="Standard 4 2 6 2 2 5 2 2" xfId="13480" xr:uid="{00000000-0005-0000-0000-00002D690000}"/>
    <cellStyle name="Standard 4 2 6 2 2 5 2 2 2" xfId="24776" xr:uid="{00000000-0005-0000-0000-00002E690000}"/>
    <cellStyle name="Standard 4 2 6 2 2 5 2 2 2 2" xfId="58664" xr:uid="{00000000-0005-0000-0000-00002F690000}"/>
    <cellStyle name="Standard 4 2 6 2 2 5 2 2 3" xfId="47368" xr:uid="{00000000-0005-0000-0000-000030690000}"/>
    <cellStyle name="Standard 4 2 6 2 2 5 2 2 4" xfId="36072" xr:uid="{00000000-0005-0000-0000-000031690000}"/>
    <cellStyle name="Standard 4 2 6 2 2 5 2 3" xfId="19128" xr:uid="{00000000-0005-0000-0000-000032690000}"/>
    <cellStyle name="Standard 4 2 6 2 2 5 2 3 2" xfId="53016" xr:uid="{00000000-0005-0000-0000-000033690000}"/>
    <cellStyle name="Standard 4 2 6 2 2 5 2 4" xfId="41720" xr:uid="{00000000-0005-0000-0000-000034690000}"/>
    <cellStyle name="Standard 4 2 6 2 2 5 2 5" xfId="30424" xr:uid="{00000000-0005-0000-0000-000035690000}"/>
    <cellStyle name="Standard 4 2 6 2 2 5 3" xfId="10656" xr:uid="{00000000-0005-0000-0000-000036690000}"/>
    <cellStyle name="Standard 4 2 6 2 2 5 3 2" xfId="21952" xr:uid="{00000000-0005-0000-0000-000037690000}"/>
    <cellStyle name="Standard 4 2 6 2 2 5 3 2 2" xfId="55840" xr:uid="{00000000-0005-0000-0000-000038690000}"/>
    <cellStyle name="Standard 4 2 6 2 2 5 3 3" xfId="44544" xr:uid="{00000000-0005-0000-0000-000039690000}"/>
    <cellStyle name="Standard 4 2 6 2 2 5 3 4" xfId="33248" xr:uid="{00000000-0005-0000-0000-00003A690000}"/>
    <cellStyle name="Standard 4 2 6 2 2 5 4" xfId="16304" xr:uid="{00000000-0005-0000-0000-00003B690000}"/>
    <cellStyle name="Standard 4 2 6 2 2 5 4 2" xfId="50192" xr:uid="{00000000-0005-0000-0000-00003C690000}"/>
    <cellStyle name="Standard 4 2 6 2 2 5 5" xfId="38896" xr:uid="{00000000-0005-0000-0000-00003D690000}"/>
    <cellStyle name="Standard 4 2 6 2 2 5 6" xfId="27600" xr:uid="{00000000-0005-0000-0000-00003E690000}"/>
    <cellStyle name="Standard 4 2 6 2 2 6" xfId="3655" xr:uid="{00000000-0005-0000-0000-00003F690000}"/>
    <cellStyle name="Standard 4 2 6 2 2 6 2" xfId="6768" xr:uid="{00000000-0005-0000-0000-000040690000}"/>
    <cellStyle name="Standard 4 2 6 2 2 6 2 2" xfId="12417" xr:uid="{00000000-0005-0000-0000-000041690000}"/>
    <cellStyle name="Standard 4 2 6 2 2 6 2 2 2" xfId="23713" xr:uid="{00000000-0005-0000-0000-000042690000}"/>
    <cellStyle name="Standard 4 2 6 2 2 6 2 2 2 2" xfId="57601" xr:uid="{00000000-0005-0000-0000-000043690000}"/>
    <cellStyle name="Standard 4 2 6 2 2 6 2 2 3" xfId="46305" xr:uid="{00000000-0005-0000-0000-000044690000}"/>
    <cellStyle name="Standard 4 2 6 2 2 6 2 2 4" xfId="35009" xr:uid="{00000000-0005-0000-0000-000045690000}"/>
    <cellStyle name="Standard 4 2 6 2 2 6 2 3" xfId="18065" xr:uid="{00000000-0005-0000-0000-000046690000}"/>
    <cellStyle name="Standard 4 2 6 2 2 6 2 3 2" xfId="51953" xr:uid="{00000000-0005-0000-0000-000047690000}"/>
    <cellStyle name="Standard 4 2 6 2 2 6 2 4" xfId="40657" xr:uid="{00000000-0005-0000-0000-000048690000}"/>
    <cellStyle name="Standard 4 2 6 2 2 6 2 5" xfId="29361" xr:uid="{00000000-0005-0000-0000-000049690000}"/>
    <cellStyle name="Standard 4 2 6 2 2 6 3" xfId="9593" xr:uid="{00000000-0005-0000-0000-00004A690000}"/>
    <cellStyle name="Standard 4 2 6 2 2 6 3 2" xfId="20889" xr:uid="{00000000-0005-0000-0000-00004B690000}"/>
    <cellStyle name="Standard 4 2 6 2 2 6 3 2 2" xfId="54777" xr:uid="{00000000-0005-0000-0000-00004C690000}"/>
    <cellStyle name="Standard 4 2 6 2 2 6 3 3" xfId="43481" xr:uid="{00000000-0005-0000-0000-00004D690000}"/>
    <cellStyle name="Standard 4 2 6 2 2 6 3 4" xfId="32185" xr:uid="{00000000-0005-0000-0000-00004E690000}"/>
    <cellStyle name="Standard 4 2 6 2 2 6 4" xfId="15241" xr:uid="{00000000-0005-0000-0000-00004F690000}"/>
    <cellStyle name="Standard 4 2 6 2 2 6 4 2" xfId="49129" xr:uid="{00000000-0005-0000-0000-000050690000}"/>
    <cellStyle name="Standard 4 2 6 2 2 6 5" xfId="37833" xr:uid="{00000000-0005-0000-0000-000051690000}"/>
    <cellStyle name="Standard 4 2 6 2 2 6 6" xfId="26537" xr:uid="{00000000-0005-0000-0000-000052690000}"/>
    <cellStyle name="Standard 4 2 6 2 2 7" xfId="5717" xr:uid="{00000000-0005-0000-0000-000053690000}"/>
    <cellStyle name="Standard 4 2 6 2 2 7 2" xfId="11367" xr:uid="{00000000-0005-0000-0000-000054690000}"/>
    <cellStyle name="Standard 4 2 6 2 2 7 2 2" xfId="22663" xr:uid="{00000000-0005-0000-0000-000055690000}"/>
    <cellStyle name="Standard 4 2 6 2 2 7 2 2 2" xfId="56551" xr:uid="{00000000-0005-0000-0000-000056690000}"/>
    <cellStyle name="Standard 4 2 6 2 2 7 2 3" xfId="45255" xr:uid="{00000000-0005-0000-0000-000057690000}"/>
    <cellStyle name="Standard 4 2 6 2 2 7 2 4" xfId="33959" xr:uid="{00000000-0005-0000-0000-000058690000}"/>
    <cellStyle name="Standard 4 2 6 2 2 7 3" xfId="17015" xr:uid="{00000000-0005-0000-0000-000059690000}"/>
    <cellStyle name="Standard 4 2 6 2 2 7 3 2" xfId="50903" xr:uid="{00000000-0005-0000-0000-00005A690000}"/>
    <cellStyle name="Standard 4 2 6 2 2 7 4" xfId="39607" xr:uid="{00000000-0005-0000-0000-00005B690000}"/>
    <cellStyle name="Standard 4 2 6 2 2 7 5" xfId="28311" xr:uid="{00000000-0005-0000-0000-00005C690000}"/>
    <cellStyle name="Standard 4 2 6 2 2 8" xfId="8543" xr:uid="{00000000-0005-0000-0000-00005D690000}"/>
    <cellStyle name="Standard 4 2 6 2 2 8 2" xfId="19839" xr:uid="{00000000-0005-0000-0000-00005E690000}"/>
    <cellStyle name="Standard 4 2 6 2 2 8 2 2" xfId="53727" xr:uid="{00000000-0005-0000-0000-00005F690000}"/>
    <cellStyle name="Standard 4 2 6 2 2 8 3" xfId="42431" xr:uid="{00000000-0005-0000-0000-000060690000}"/>
    <cellStyle name="Standard 4 2 6 2 2 8 4" xfId="31135" xr:uid="{00000000-0005-0000-0000-000061690000}"/>
    <cellStyle name="Standard 4 2 6 2 2 9" xfId="14191" xr:uid="{00000000-0005-0000-0000-000062690000}"/>
    <cellStyle name="Standard 4 2 6 2 2 9 2" xfId="48079" xr:uid="{00000000-0005-0000-0000-000063690000}"/>
    <cellStyle name="Standard 4 2 6 2 3" xfId="2701" xr:uid="{00000000-0005-0000-0000-000064690000}"/>
    <cellStyle name="Standard 4 2 6 2 3 2" xfId="3203" xr:uid="{00000000-0005-0000-0000-000065690000}"/>
    <cellStyle name="Standard 4 2 6 2 3 2 2" xfId="5218" xr:uid="{00000000-0005-0000-0000-000066690000}"/>
    <cellStyle name="Standard 4 2 6 2 3 2 2 2" xfId="8044" xr:uid="{00000000-0005-0000-0000-000067690000}"/>
    <cellStyle name="Standard 4 2 6 2 3 2 2 2 2" xfId="13693" xr:uid="{00000000-0005-0000-0000-000068690000}"/>
    <cellStyle name="Standard 4 2 6 2 3 2 2 2 2 2" xfId="24989" xr:uid="{00000000-0005-0000-0000-000069690000}"/>
    <cellStyle name="Standard 4 2 6 2 3 2 2 2 2 2 2" xfId="58877" xr:uid="{00000000-0005-0000-0000-00006A690000}"/>
    <cellStyle name="Standard 4 2 6 2 3 2 2 2 2 3" xfId="47581" xr:uid="{00000000-0005-0000-0000-00006B690000}"/>
    <cellStyle name="Standard 4 2 6 2 3 2 2 2 2 4" xfId="36285" xr:uid="{00000000-0005-0000-0000-00006C690000}"/>
    <cellStyle name="Standard 4 2 6 2 3 2 2 2 3" xfId="19341" xr:uid="{00000000-0005-0000-0000-00006D690000}"/>
    <cellStyle name="Standard 4 2 6 2 3 2 2 2 3 2" xfId="53229" xr:uid="{00000000-0005-0000-0000-00006E690000}"/>
    <cellStyle name="Standard 4 2 6 2 3 2 2 2 4" xfId="41933" xr:uid="{00000000-0005-0000-0000-00006F690000}"/>
    <cellStyle name="Standard 4 2 6 2 3 2 2 2 5" xfId="30637" xr:uid="{00000000-0005-0000-0000-000070690000}"/>
    <cellStyle name="Standard 4 2 6 2 3 2 2 3" xfId="10869" xr:uid="{00000000-0005-0000-0000-000071690000}"/>
    <cellStyle name="Standard 4 2 6 2 3 2 2 3 2" xfId="22165" xr:uid="{00000000-0005-0000-0000-000072690000}"/>
    <cellStyle name="Standard 4 2 6 2 3 2 2 3 2 2" xfId="56053" xr:uid="{00000000-0005-0000-0000-000073690000}"/>
    <cellStyle name="Standard 4 2 6 2 3 2 2 3 3" xfId="44757" xr:uid="{00000000-0005-0000-0000-000074690000}"/>
    <cellStyle name="Standard 4 2 6 2 3 2 2 3 4" xfId="33461" xr:uid="{00000000-0005-0000-0000-000075690000}"/>
    <cellStyle name="Standard 4 2 6 2 3 2 2 4" xfId="16517" xr:uid="{00000000-0005-0000-0000-000076690000}"/>
    <cellStyle name="Standard 4 2 6 2 3 2 2 4 2" xfId="50405" xr:uid="{00000000-0005-0000-0000-000077690000}"/>
    <cellStyle name="Standard 4 2 6 2 3 2 2 5" xfId="39109" xr:uid="{00000000-0005-0000-0000-000078690000}"/>
    <cellStyle name="Standard 4 2 6 2 3 2 2 6" xfId="27813" xr:uid="{00000000-0005-0000-0000-000079690000}"/>
    <cellStyle name="Standard 4 2 6 2 3 2 3" xfId="6331" xr:uid="{00000000-0005-0000-0000-00007A690000}"/>
    <cellStyle name="Standard 4 2 6 2 3 2 3 2" xfId="11981" xr:uid="{00000000-0005-0000-0000-00007B690000}"/>
    <cellStyle name="Standard 4 2 6 2 3 2 3 2 2" xfId="23277" xr:uid="{00000000-0005-0000-0000-00007C690000}"/>
    <cellStyle name="Standard 4 2 6 2 3 2 3 2 2 2" xfId="57165" xr:uid="{00000000-0005-0000-0000-00007D690000}"/>
    <cellStyle name="Standard 4 2 6 2 3 2 3 2 3" xfId="45869" xr:uid="{00000000-0005-0000-0000-00007E690000}"/>
    <cellStyle name="Standard 4 2 6 2 3 2 3 2 4" xfId="34573" xr:uid="{00000000-0005-0000-0000-00007F690000}"/>
    <cellStyle name="Standard 4 2 6 2 3 2 3 3" xfId="17629" xr:uid="{00000000-0005-0000-0000-000080690000}"/>
    <cellStyle name="Standard 4 2 6 2 3 2 3 3 2" xfId="51517" xr:uid="{00000000-0005-0000-0000-000081690000}"/>
    <cellStyle name="Standard 4 2 6 2 3 2 3 4" xfId="40221" xr:uid="{00000000-0005-0000-0000-000082690000}"/>
    <cellStyle name="Standard 4 2 6 2 3 2 3 5" xfId="28925" xr:uid="{00000000-0005-0000-0000-000083690000}"/>
    <cellStyle name="Standard 4 2 6 2 3 2 4" xfId="9157" xr:uid="{00000000-0005-0000-0000-000084690000}"/>
    <cellStyle name="Standard 4 2 6 2 3 2 4 2" xfId="20453" xr:uid="{00000000-0005-0000-0000-000085690000}"/>
    <cellStyle name="Standard 4 2 6 2 3 2 4 2 2" xfId="54341" xr:uid="{00000000-0005-0000-0000-000086690000}"/>
    <cellStyle name="Standard 4 2 6 2 3 2 4 3" xfId="43045" xr:uid="{00000000-0005-0000-0000-000087690000}"/>
    <cellStyle name="Standard 4 2 6 2 3 2 4 4" xfId="31749" xr:uid="{00000000-0005-0000-0000-000088690000}"/>
    <cellStyle name="Standard 4 2 6 2 3 2 5" xfId="14805" xr:uid="{00000000-0005-0000-0000-000089690000}"/>
    <cellStyle name="Standard 4 2 6 2 3 2 5 2" xfId="48693" xr:uid="{00000000-0005-0000-0000-00008A690000}"/>
    <cellStyle name="Standard 4 2 6 2 3 2 6" xfId="37397" xr:uid="{00000000-0005-0000-0000-00008B690000}"/>
    <cellStyle name="Standard 4 2 6 2 3 2 7" xfId="26101" xr:uid="{00000000-0005-0000-0000-00008C690000}"/>
    <cellStyle name="Standard 4 2 6 2 3 3" xfId="4439" xr:uid="{00000000-0005-0000-0000-00008D690000}"/>
    <cellStyle name="Standard 4 2 6 2 3 3 2" xfId="7310" xr:uid="{00000000-0005-0000-0000-00008E690000}"/>
    <cellStyle name="Standard 4 2 6 2 3 3 2 2" xfId="12959" xr:uid="{00000000-0005-0000-0000-00008F690000}"/>
    <cellStyle name="Standard 4 2 6 2 3 3 2 2 2" xfId="24255" xr:uid="{00000000-0005-0000-0000-000090690000}"/>
    <cellStyle name="Standard 4 2 6 2 3 3 2 2 2 2" xfId="58143" xr:uid="{00000000-0005-0000-0000-000091690000}"/>
    <cellStyle name="Standard 4 2 6 2 3 3 2 2 3" xfId="46847" xr:uid="{00000000-0005-0000-0000-000092690000}"/>
    <cellStyle name="Standard 4 2 6 2 3 3 2 2 4" xfId="35551" xr:uid="{00000000-0005-0000-0000-000093690000}"/>
    <cellStyle name="Standard 4 2 6 2 3 3 2 3" xfId="18607" xr:uid="{00000000-0005-0000-0000-000094690000}"/>
    <cellStyle name="Standard 4 2 6 2 3 3 2 3 2" xfId="52495" xr:uid="{00000000-0005-0000-0000-000095690000}"/>
    <cellStyle name="Standard 4 2 6 2 3 3 2 4" xfId="41199" xr:uid="{00000000-0005-0000-0000-000096690000}"/>
    <cellStyle name="Standard 4 2 6 2 3 3 2 5" xfId="29903" xr:uid="{00000000-0005-0000-0000-000097690000}"/>
    <cellStyle name="Standard 4 2 6 2 3 3 3" xfId="10135" xr:uid="{00000000-0005-0000-0000-000098690000}"/>
    <cellStyle name="Standard 4 2 6 2 3 3 3 2" xfId="21431" xr:uid="{00000000-0005-0000-0000-000099690000}"/>
    <cellStyle name="Standard 4 2 6 2 3 3 3 2 2" xfId="55319" xr:uid="{00000000-0005-0000-0000-00009A690000}"/>
    <cellStyle name="Standard 4 2 6 2 3 3 3 3" xfId="44023" xr:uid="{00000000-0005-0000-0000-00009B690000}"/>
    <cellStyle name="Standard 4 2 6 2 3 3 3 4" xfId="32727" xr:uid="{00000000-0005-0000-0000-00009C690000}"/>
    <cellStyle name="Standard 4 2 6 2 3 3 4" xfId="15783" xr:uid="{00000000-0005-0000-0000-00009D690000}"/>
    <cellStyle name="Standard 4 2 6 2 3 3 4 2" xfId="49671" xr:uid="{00000000-0005-0000-0000-00009E690000}"/>
    <cellStyle name="Standard 4 2 6 2 3 3 5" xfId="38375" xr:uid="{00000000-0005-0000-0000-00009F690000}"/>
    <cellStyle name="Standard 4 2 6 2 3 3 6" xfId="27079" xr:uid="{00000000-0005-0000-0000-0000A0690000}"/>
    <cellStyle name="Standard 4 2 6 2 3 4" xfId="5831" xr:uid="{00000000-0005-0000-0000-0000A1690000}"/>
    <cellStyle name="Standard 4 2 6 2 3 4 2" xfId="11481" xr:uid="{00000000-0005-0000-0000-0000A2690000}"/>
    <cellStyle name="Standard 4 2 6 2 3 4 2 2" xfId="22777" xr:uid="{00000000-0005-0000-0000-0000A3690000}"/>
    <cellStyle name="Standard 4 2 6 2 3 4 2 2 2" xfId="56665" xr:uid="{00000000-0005-0000-0000-0000A4690000}"/>
    <cellStyle name="Standard 4 2 6 2 3 4 2 3" xfId="45369" xr:uid="{00000000-0005-0000-0000-0000A5690000}"/>
    <cellStyle name="Standard 4 2 6 2 3 4 2 4" xfId="34073" xr:uid="{00000000-0005-0000-0000-0000A6690000}"/>
    <cellStyle name="Standard 4 2 6 2 3 4 3" xfId="17129" xr:uid="{00000000-0005-0000-0000-0000A7690000}"/>
    <cellStyle name="Standard 4 2 6 2 3 4 3 2" xfId="51017" xr:uid="{00000000-0005-0000-0000-0000A8690000}"/>
    <cellStyle name="Standard 4 2 6 2 3 4 4" xfId="39721" xr:uid="{00000000-0005-0000-0000-0000A9690000}"/>
    <cellStyle name="Standard 4 2 6 2 3 4 5" xfId="28425" xr:uid="{00000000-0005-0000-0000-0000AA690000}"/>
    <cellStyle name="Standard 4 2 6 2 3 5" xfId="8657" xr:uid="{00000000-0005-0000-0000-0000AB690000}"/>
    <cellStyle name="Standard 4 2 6 2 3 5 2" xfId="19953" xr:uid="{00000000-0005-0000-0000-0000AC690000}"/>
    <cellStyle name="Standard 4 2 6 2 3 5 2 2" xfId="53841" xr:uid="{00000000-0005-0000-0000-0000AD690000}"/>
    <cellStyle name="Standard 4 2 6 2 3 5 3" xfId="42545" xr:uid="{00000000-0005-0000-0000-0000AE690000}"/>
    <cellStyle name="Standard 4 2 6 2 3 5 4" xfId="31249" xr:uid="{00000000-0005-0000-0000-0000AF690000}"/>
    <cellStyle name="Standard 4 2 6 2 3 6" xfId="14305" xr:uid="{00000000-0005-0000-0000-0000B0690000}"/>
    <cellStyle name="Standard 4 2 6 2 3 6 2" xfId="48193" xr:uid="{00000000-0005-0000-0000-0000B1690000}"/>
    <cellStyle name="Standard 4 2 6 2 3 7" xfId="36897" xr:uid="{00000000-0005-0000-0000-0000B2690000}"/>
    <cellStyle name="Standard 4 2 6 2 3 8" xfId="25601" xr:uid="{00000000-0005-0000-0000-0000B3690000}"/>
    <cellStyle name="Standard 4 2 6 2 4" xfId="2956" xr:uid="{00000000-0005-0000-0000-0000B4690000}"/>
    <cellStyle name="Standard 4 2 6 2 4 2" xfId="5215" xr:uid="{00000000-0005-0000-0000-0000B5690000}"/>
    <cellStyle name="Standard 4 2 6 2 4 2 2" xfId="8041" xr:uid="{00000000-0005-0000-0000-0000B6690000}"/>
    <cellStyle name="Standard 4 2 6 2 4 2 2 2" xfId="13690" xr:uid="{00000000-0005-0000-0000-0000B7690000}"/>
    <cellStyle name="Standard 4 2 6 2 4 2 2 2 2" xfId="24986" xr:uid="{00000000-0005-0000-0000-0000B8690000}"/>
    <cellStyle name="Standard 4 2 6 2 4 2 2 2 2 2" xfId="58874" xr:uid="{00000000-0005-0000-0000-0000B9690000}"/>
    <cellStyle name="Standard 4 2 6 2 4 2 2 2 3" xfId="47578" xr:uid="{00000000-0005-0000-0000-0000BA690000}"/>
    <cellStyle name="Standard 4 2 6 2 4 2 2 2 4" xfId="36282" xr:uid="{00000000-0005-0000-0000-0000BB690000}"/>
    <cellStyle name="Standard 4 2 6 2 4 2 2 3" xfId="19338" xr:uid="{00000000-0005-0000-0000-0000BC690000}"/>
    <cellStyle name="Standard 4 2 6 2 4 2 2 3 2" xfId="53226" xr:uid="{00000000-0005-0000-0000-0000BD690000}"/>
    <cellStyle name="Standard 4 2 6 2 4 2 2 4" xfId="41930" xr:uid="{00000000-0005-0000-0000-0000BE690000}"/>
    <cellStyle name="Standard 4 2 6 2 4 2 2 5" xfId="30634" xr:uid="{00000000-0005-0000-0000-0000BF690000}"/>
    <cellStyle name="Standard 4 2 6 2 4 2 3" xfId="10866" xr:uid="{00000000-0005-0000-0000-0000C0690000}"/>
    <cellStyle name="Standard 4 2 6 2 4 2 3 2" xfId="22162" xr:uid="{00000000-0005-0000-0000-0000C1690000}"/>
    <cellStyle name="Standard 4 2 6 2 4 2 3 2 2" xfId="56050" xr:uid="{00000000-0005-0000-0000-0000C2690000}"/>
    <cellStyle name="Standard 4 2 6 2 4 2 3 3" xfId="44754" xr:uid="{00000000-0005-0000-0000-0000C3690000}"/>
    <cellStyle name="Standard 4 2 6 2 4 2 3 4" xfId="33458" xr:uid="{00000000-0005-0000-0000-0000C4690000}"/>
    <cellStyle name="Standard 4 2 6 2 4 2 4" xfId="16514" xr:uid="{00000000-0005-0000-0000-0000C5690000}"/>
    <cellStyle name="Standard 4 2 6 2 4 2 4 2" xfId="50402" xr:uid="{00000000-0005-0000-0000-0000C6690000}"/>
    <cellStyle name="Standard 4 2 6 2 4 2 5" xfId="39106" xr:uid="{00000000-0005-0000-0000-0000C7690000}"/>
    <cellStyle name="Standard 4 2 6 2 4 2 6" xfId="27810" xr:uid="{00000000-0005-0000-0000-0000C8690000}"/>
    <cellStyle name="Standard 4 2 6 2 4 3" xfId="4436" xr:uid="{00000000-0005-0000-0000-0000C9690000}"/>
    <cellStyle name="Standard 4 2 6 2 4 3 2" xfId="7307" xr:uid="{00000000-0005-0000-0000-0000CA690000}"/>
    <cellStyle name="Standard 4 2 6 2 4 3 2 2" xfId="12956" xr:uid="{00000000-0005-0000-0000-0000CB690000}"/>
    <cellStyle name="Standard 4 2 6 2 4 3 2 2 2" xfId="24252" xr:uid="{00000000-0005-0000-0000-0000CC690000}"/>
    <cellStyle name="Standard 4 2 6 2 4 3 2 2 2 2" xfId="58140" xr:uid="{00000000-0005-0000-0000-0000CD690000}"/>
    <cellStyle name="Standard 4 2 6 2 4 3 2 2 3" xfId="46844" xr:uid="{00000000-0005-0000-0000-0000CE690000}"/>
    <cellStyle name="Standard 4 2 6 2 4 3 2 2 4" xfId="35548" xr:uid="{00000000-0005-0000-0000-0000CF690000}"/>
    <cellStyle name="Standard 4 2 6 2 4 3 2 3" xfId="18604" xr:uid="{00000000-0005-0000-0000-0000D0690000}"/>
    <cellStyle name="Standard 4 2 6 2 4 3 2 3 2" xfId="52492" xr:uid="{00000000-0005-0000-0000-0000D1690000}"/>
    <cellStyle name="Standard 4 2 6 2 4 3 2 4" xfId="41196" xr:uid="{00000000-0005-0000-0000-0000D2690000}"/>
    <cellStyle name="Standard 4 2 6 2 4 3 2 5" xfId="29900" xr:uid="{00000000-0005-0000-0000-0000D3690000}"/>
    <cellStyle name="Standard 4 2 6 2 4 3 3" xfId="10132" xr:uid="{00000000-0005-0000-0000-0000D4690000}"/>
    <cellStyle name="Standard 4 2 6 2 4 3 3 2" xfId="21428" xr:uid="{00000000-0005-0000-0000-0000D5690000}"/>
    <cellStyle name="Standard 4 2 6 2 4 3 3 2 2" xfId="55316" xr:uid="{00000000-0005-0000-0000-0000D6690000}"/>
    <cellStyle name="Standard 4 2 6 2 4 3 3 3" xfId="44020" xr:uid="{00000000-0005-0000-0000-0000D7690000}"/>
    <cellStyle name="Standard 4 2 6 2 4 3 3 4" xfId="32724" xr:uid="{00000000-0005-0000-0000-0000D8690000}"/>
    <cellStyle name="Standard 4 2 6 2 4 3 4" xfId="15780" xr:uid="{00000000-0005-0000-0000-0000D9690000}"/>
    <cellStyle name="Standard 4 2 6 2 4 3 4 2" xfId="49668" xr:uid="{00000000-0005-0000-0000-0000DA690000}"/>
    <cellStyle name="Standard 4 2 6 2 4 3 5" xfId="38372" xr:uid="{00000000-0005-0000-0000-0000DB690000}"/>
    <cellStyle name="Standard 4 2 6 2 4 3 6" xfId="27076" xr:uid="{00000000-0005-0000-0000-0000DC690000}"/>
    <cellStyle name="Standard 4 2 6 2 4 4" xfId="6084" xr:uid="{00000000-0005-0000-0000-0000DD690000}"/>
    <cellStyle name="Standard 4 2 6 2 4 4 2" xfId="11734" xr:uid="{00000000-0005-0000-0000-0000DE690000}"/>
    <cellStyle name="Standard 4 2 6 2 4 4 2 2" xfId="23030" xr:uid="{00000000-0005-0000-0000-0000DF690000}"/>
    <cellStyle name="Standard 4 2 6 2 4 4 2 2 2" xfId="56918" xr:uid="{00000000-0005-0000-0000-0000E0690000}"/>
    <cellStyle name="Standard 4 2 6 2 4 4 2 3" xfId="45622" xr:uid="{00000000-0005-0000-0000-0000E1690000}"/>
    <cellStyle name="Standard 4 2 6 2 4 4 2 4" xfId="34326" xr:uid="{00000000-0005-0000-0000-0000E2690000}"/>
    <cellStyle name="Standard 4 2 6 2 4 4 3" xfId="17382" xr:uid="{00000000-0005-0000-0000-0000E3690000}"/>
    <cellStyle name="Standard 4 2 6 2 4 4 3 2" xfId="51270" xr:uid="{00000000-0005-0000-0000-0000E4690000}"/>
    <cellStyle name="Standard 4 2 6 2 4 4 4" xfId="39974" xr:uid="{00000000-0005-0000-0000-0000E5690000}"/>
    <cellStyle name="Standard 4 2 6 2 4 4 5" xfId="28678" xr:uid="{00000000-0005-0000-0000-0000E6690000}"/>
    <cellStyle name="Standard 4 2 6 2 4 5" xfId="8910" xr:uid="{00000000-0005-0000-0000-0000E7690000}"/>
    <cellStyle name="Standard 4 2 6 2 4 5 2" xfId="20206" xr:uid="{00000000-0005-0000-0000-0000E8690000}"/>
    <cellStyle name="Standard 4 2 6 2 4 5 2 2" xfId="54094" xr:uid="{00000000-0005-0000-0000-0000E9690000}"/>
    <cellStyle name="Standard 4 2 6 2 4 5 3" xfId="42798" xr:uid="{00000000-0005-0000-0000-0000EA690000}"/>
    <cellStyle name="Standard 4 2 6 2 4 5 4" xfId="31502" xr:uid="{00000000-0005-0000-0000-0000EB690000}"/>
    <cellStyle name="Standard 4 2 6 2 4 6" xfId="14558" xr:uid="{00000000-0005-0000-0000-0000EC690000}"/>
    <cellStyle name="Standard 4 2 6 2 4 6 2" xfId="48446" xr:uid="{00000000-0005-0000-0000-0000ED690000}"/>
    <cellStyle name="Standard 4 2 6 2 4 7" xfId="37150" xr:uid="{00000000-0005-0000-0000-0000EE690000}"/>
    <cellStyle name="Standard 4 2 6 2 4 8" xfId="25854" xr:uid="{00000000-0005-0000-0000-0000EF690000}"/>
    <cellStyle name="Standard 4 2 6 2 5" xfId="3837" xr:uid="{00000000-0005-0000-0000-0000F0690000}"/>
    <cellStyle name="Standard 4 2 6 2 5 2" xfId="6948" xr:uid="{00000000-0005-0000-0000-0000F1690000}"/>
    <cellStyle name="Standard 4 2 6 2 5 2 2" xfId="12597" xr:uid="{00000000-0005-0000-0000-0000F2690000}"/>
    <cellStyle name="Standard 4 2 6 2 5 2 2 2" xfId="23893" xr:uid="{00000000-0005-0000-0000-0000F3690000}"/>
    <cellStyle name="Standard 4 2 6 2 5 2 2 2 2" xfId="57781" xr:uid="{00000000-0005-0000-0000-0000F4690000}"/>
    <cellStyle name="Standard 4 2 6 2 5 2 2 3" xfId="46485" xr:uid="{00000000-0005-0000-0000-0000F5690000}"/>
    <cellStyle name="Standard 4 2 6 2 5 2 2 4" xfId="35189" xr:uid="{00000000-0005-0000-0000-0000F6690000}"/>
    <cellStyle name="Standard 4 2 6 2 5 2 3" xfId="18245" xr:uid="{00000000-0005-0000-0000-0000F7690000}"/>
    <cellStyle name="Standard 4 2 6 2 5 2 3 2" xfId="52133" xr:uid="{00000000-0005-0000-0000-0000F8690000}"/>
    <cellStyle name="Standard 4 2 6 2 5 2 4" xfId="40837" xr:uid="{00000000-0005-0000-0000-0000F9690000}"/>
    <cellStyle name="Standard 4 2 6 2 5 2 5" xfId="29541" xr:uid="{00000000-0005-0000-0000-0000FA690000}"/>
    <cellStyle name="Standard 4 2 6 2 5 3" xfId="9773" xr:uid="{00000000-0005-0000-0000-0000FB690000}"/>
    <cellStyle name="Standard 4 2 6 2 5 3 2" xfId="21069" xr:uid="{00000000-0005-0000-0000-0000FC690000}"/>
    <cellStyle name="Standard 4 2 6 2 5 3 2 2" xfId="54957" xr:uid="{00000000-0005-0000-0000-0000FD690000}"/>
    <cellStyle name="Standard 4 2 6 2 5 3 3" xfId="43661" xr:uid="{00000000-0005-0000-0000-0000FE690000}"/>
    <cellStyle name="Standard 4 2 6 2 5 3 4" xfId="32365" xr:uid="{00000000-0005-0000-0000-0000FF690000}"/>
    <cellStyle name="Standard 4 2 6 2 5 4" xfId="15421" xr:uid="{00000000-0005-0000-0000-0000006A0000}"/>
    <cellStyle name="Standard 4 2 6 2 5 4 2" xfId="49309" xr:uid="{00000000-0005-0000-0000-0000016A0000}"/>
    <cellStyle name="Standard 4 2 6 2 5 5" xfId="38013" xr:uid="{00000000-0005-0000-0000-0000026A0000}"/>
    <cellStyle name="Standard 4 2 6 2 5 6" xfId="26717" xr:uid="{00000000-0005-0000-0000-0000036A0000}"/>
    <cellStyle name="Standard 4 2 6 2 6" xfId="4895" xr:uid="{00000000-0005-0000-0000-0000046A0000}"/>
    <cellStyle name="Standard 4 2 6 2 6 2" xfId="7721" xr:uid="{00000000-0005-0000-0000-0000056A0000}"/>
    <cellStyle name="Standard 4 2 6 2 6 2 2" xfId="13370" xr:uid="{00000000-0005-0000-0000-0000066A0000}"/>
    <cellStyle name="Standard 4 2 6 2 6 2 2 2" xfId="24666" xr:uid="{00000000-0005-0000-0000-0000076A0000}"/>
    <cellStyle name="Standard 4 2 6 2 6 2 2 2 2" xfId="58554" xr:uid="{00000000-0005-0000-0000-0000086A0000}"/>
    <cellStyle name="Standard 4 2 6 2 6 2 2 3" xfId="47258" xr:uid="{00000000-0005-0000-0000-0000096A0000}"/>
    <cellStyle name="Standard 4 2 6 2 6 2 2 4" xfId="35962" xr:uid="{00000000-0005-0000-0000-00000A6A0000}"/>
    <cellStyle name="Standard 4 2 6 2 6 2 3" xfId="19018" xr:uid="{00000000-0005-0000-0000-00000B6A0000}"/>
    <cellStyle name="Standard 4 2 6 2 6 2 3 2" xfId="52906" xr:uid="{00000000-0005-0000-0000-00000C6A0000}"/>
    <cellStyle name="Standard 4 2 6 2 6 2 4" xfId="41610" xr:uid="{00000000-0005-0000-0000-00000D6A0000}"/>
    <cellStyle name="Standard 4 2 6 2 6 2 5" xfId="30314" xr:uid="{00000000-0005-0000-0000-00000E6A0000}"/>
    <cellStyle name="Standard 4 2 6 2 6 3" xfId="10546" xr:uid="{00000000-0005-0000-0000-00000F6A0000}"/>
    <cellStyle name="Standard 4 2 6 2 6 3 2" xfId="21842" xr:uid="{00000000-0005-0000-0000-0000106A0000}"/>
    <cellStyle name="Standard 4 2 6 2 6 3 2 2" xfId="55730" xr:uid="{00000000-0005-0000-0000-0000116A0000}"/>
    <cellStyle name="Standard 4 2 6 2 6 3 3" xfId="44434" xr:uid="{00000000-0005-0000-0000-0000126A0000}"/>
    <cellStyle name="Standard 4 2 6 2 6 3 4" xfId="33138" xr:uid="{00000000-0005-0000-0000-0000136A0000}"/>
    <cellStyle name="Standard 4 2 6 2 6 4" xfId="16194" xr:uid="{00000000-0005-0000-0000-0000146A0000}"/>
    <cellStyle name="Standard 4 2 6 2 6 4 2" xfId="50082" xr:uid="{00000000-0005-0000-0000-0000156A0000}"/>
    <cellStyle name="Standard 4 2 6 2 6 5" xfId="38786" xr:uid="{00000000-0005-0000-0000-0000166A0000}"/>
    <cellStyle name="Standard 4 2 6 2 6 6" xfId="27490" xr:uid="{00000000-0005-0000-0000-0000176A0000}"/>
    <cellStyle name="Standard 4 2 6 2 7" xfId="3543" xr:uid="{00000000-0005-0000-0000-0000186A0000}"/>
    <cellStyle name="Standard 4 2 6 2 7 2" xfId="6656" xr:uid="{00000000-0005-0000-0000-0000196A0000}"/>
    <cellStyle name="Standard 4 2 6 2 7 2 2" xfId="12305" xr:uid="{00000000-0005-0000-0000-00001A6A0000}"/>
    <cellStyle name="Standard 4 2 6 2 7 2 2 2" xfId="23601" xr:uid="{00000000-0005-0000-0000-00001B6A0000}"/>
    <cellStyle name="Standard 4 2 6 2 7 2 2 2 2" xfId="57489" xr:uid="{00000000-0005-0000-0000-00001C6A0000}"/>
    <cellStyle name="Standard 4 2 6 2 7 2 2 3" xfId="46193" xr:uid="{00000000-0005-0000-0000-00001D6A0000}"/>
    <cellStyle name="Standard 4 2 6 2 7 2 2 4" xfId="34897" xr:uid="{00000000-0005-0000-0000-00001E6A0000}"/>
    <cellStyle name="Standard 4 2 6 2 7 2 3" xfId="17953" xr:uid="{00000000-0005-0000-0000-00001F6A0000}"/>
    <cellStyle name="Standard 4 2 6 2 7 2 3 2" xfId="51841" xr:uid="{00000000-0005-0000-0000-0000206A0000}"/>
    <cellStyle name="Standard 4 2 6 2 7 2 4" xfId="40545" xr:uid="{00000000-0005-0000-0000-0000216A0000}"/>
    <cellStyle name="Standard 4 2 6 2 7 2 5" xfId="29249" xr:uid="{00000000-0005-0000-0000-0000226A0000}"/>
    <cellStyle name="Standard 4 2 6 2 7 3" xfId="9481" xr:uid="{00000000-0005-0000-0000-0000236A0000}"/>
    <cellStyle name="Standard 4 2 6 2 7 3 2" xfId="20777" xr:uid="{00000000-0005-0000-0000-0000246A0000}"/>
    <cellStyle name="Standard 4 2 6 2 7 3 2 2" xfId="54665" xr:uid="{00000000-0005-0000-0000-0000256A0000}"/>
    <cellStyle name="Standard 4 2 6 2 7 3 3" xfId="43369" xr:uid="{00000000-0005-0000-0000-0000266A0000}"/>
    <cellStyle name="Standard 4 2 6 2 7 3 4" xfId="32073" xr:uid="{00000000-0005-0000-0000-0000276A0000}"/>
    <cellStyle name="Standard 4 2 6 2 7 4" xfId="15129" xr:uid="{00000000-0005-0000-0000-0000286A0000}"/>
    <cellStyle name="Standard 4 2 6 2 7 4 2" xfId="49017" xr:uid="{00000000-0005-0000-0000-0000296A0000}"/>
    <cellStyle name="Standard 4 2 6 2 7 5" xfId="37721" xr:uid="{00000000-0005-0000-0000-00002A6A0000}"/>
    <cellStyle name="Standard 4 2 6 2 7 6" xfId="26425" xr:uid="{00000000-0005-0000-0000-00002B6A0000}"/>
    <cellStyle name="Standard 4 2 6 2 8" xfId="5584" xr:uid="{00000000-0005-0000-0000-00002C6A0000}"/>
    <cellStyle name="Standard 4 2 6 2 8 2" xfId="11234" xr:uid="{00000000-0005-0000-0000-00002D6A0000}"/>
    <cellStyle name="Standard 4 2 6 2 8 2 2" xfId="22530" xr:uid="{00000000-0005-0000-0000-00002E6A0000}"/>
    <cellStyle name="Standard 4 2 6 2 8 2 2 2" xfId="56418" xr:uid="{00000000-0005-0000-0000-00002F6A0000}"/>
    <cellStyle name="Standard 4 2 6 2 8 2 3" xfId="45122" xr:uid="{00000000-0005-0000-0000-0000306A0000}"/>
    <cellStyle name="Standard 4 2 6 2 8 2 4" xfId="33826" xr:uid="{00000000-0005-0000-0000-0000316A0000}"/>
    <cellStyle name="Standard 4 2 6 2 8 3" xfId="16882" xr:uid="{00000000-0005-0000-0000-0000326A0000}"/>
    <cellStyle name="Standard 4 2 6 2 8 3 2" xfId="50770" xr:uid="{00000000-0005-0000-0000-0000336A0000}"/>
    <cellStyle name="Standard 4 2 6 2 8 4" xfId="39474" xr:uid="{00000000-0005-0000-0000-0000346A0000}"/>
    <cellStyle name="Standard 4 2 6 2 8 5" xfId="28178" xr:uid="{00000000-0005-0000-0000-0000356A0000}"/>
    <cellStyle name="Standard 4 2 6 2 9" xfId="8410" xr:uid="{00000000-0005-0000-0000-0000366A0000}"/>
    <cellStyle name="Standard 4 2 6 2 9 2" xfId="19706" xr:uid="{00000000-0005-0000-0000-0000376A0000}"/>
    <cellStyle name="Standard 4 2 6 2 9 2 2" xfId="53594" xr:uid="{00000000-0005-0000-0000-0000386A0000}"/>
    <cellStyle name="Standard 4 2 6 2 9 3" xfId="42298" xr:uid="{00000000-0005-0000-0000-0000396A0000}"/>
    <cellStyle name="Standard 4 2 6 2 9 4" xfId="31002" xr:uid="{00000000-0005-0000-0000-00003A6A0000}"/>
    <cellStyle name="Standard 4 2 6 3" xfId="1614" xr:uid="{00000000-0005-0000-0000-00003B6A0000}"/>
    <cellStyle name="Standard 4 2 6 3 10" xfId="36738" xr:uid="{00000000-0005-0000-0000-00003C6A0000}"/>
    <cellStyle name="Standard 4 2 6 3 11" xfId="25442" xr:uid="{00000000-0005-0000-0000-00003D6A0000}"/>
    <cellStyle name="Standard 4 2 6 3 2" xfId="2788" xr:uid="{00000000-0005-0000-0000-00003E6A0000}"/>
    <cellStyle name="Standard 4 2 6 3 2 2" xfId="3290" xr:uid="{00000000-0005-0000-0000-00003F6A0000}"/>
    <cellStyle name="Standard 4 2 6 3 2 2 2" xfId="5220" xr:uid="{00000000-0005-0000-0000-0000406A0000}"/>
    <cellStyle name="Standard 4 2 6 3 2 2 2 2" xfId="8046" xr:uid="{00000000-0005-0000-0000-0000416A0000}"/>
    <cellStyle name="Standard 4 2 6 3 2 2 2 2 2" xfId="13695" xr:uid="{00000000-0005-0000-0000-0000426A0000}"/>
    <cellStyle name="Standard 4 2 6 3 2 2 2 2 2 2" xfId="24991" xr:uid="{00000000-0005-0000-0000-0000436A0000}"/>
    <cellStyle name="Standard 4 2 6 3 2 2 2 2 2 2 2" xfId="58879" xr:uid="{00000000-0005-0000-0000-0000446A0000}"/>
    <cellStyle name="Standard 4 2 6 3 2 2 2 2 2 3" xfId="47583" xr:uid="{00000000-0005-0000-0000-0000456A0000}"/>
    <cellStyle name="Standard 4 2 6 3 2 2 2 2 2 4" xfId="36287" xr:uid="{00000000-0005-0000-0000-0000466A0000}"/>
    <cellStyle name="Standard 4 2 6 3 2 2 2 2 3" xfId="19343" xr:uid="{00000000-0005-0000-0000-0000476A0000}"/>
    <cellStyle name="Standard 4 2 6 3 2 2 2 2 3 2" xfId="53231" xr:uid="{00000000-0005-0000-0000-0000486A0000}"/>
    <cellStyle name="Standard 4 2 6 3 2 2 2 2 4" xfId="41935" xr:uid="{00000000-0005-0000-0000-0000496A0000}"/>
    <cellStyle name="Standard 4 2 6 3 2 2 2 2 5" xfId="30639" xr:uid="{00000000-0005-0000-0000-00004A6A0000}"/>
    <cellStyle name="Standard 4 2 6 3 2 2 2 3" xfId="10871" xr:uid="{00000000-0005-0000-0000-00004B6A0000}"/>
    <cellStyle name="Standard 4 2 6 3 2 2 2 3 2" xfId="22167" xr:uid="{00000000-0005-0000-0000-00004C6A0000}"/>
    <cellStyle name="Standard 4 2 6 3 2 2 2 3 2 2" xfId="56055" xr:uid="{00000000-0005-0000-0000-00004D6A0000}"/>
    <cellStyle name="Standard 4 2 6 3 2 2 2 3 3" xfId="44759" xr:uid="{00000000-0005-0000-0000-00004E6A0000}"/>
    <cellStyle name="Standard 4 2 6 3 2 2 2 3 4" xfId="33463" xr:uid="{00000000-0005-0000-0000-00004F6A0000}"/>
    <cellStyle name="Standard 4 2 6 3 2 2 2 4" xfId="16519" xr:uid="{00000000-0005-0000-0000-0000506A0000}"/>
    <cellStyle name="Standard 4 2 6 3 2 2 2 4 2" xfId="50407" xr:uid="{00000000-0005-0000-0000-0000516A0000}"/>
    <cellStyle name="Standard 4 2 6 3 2 2 2 5" xfId="39111" xr:uid="{00000000-0005-0000-0000-0000526A0000}"/>
    <cellStyle name="Standard 4 2 6 3 2 2 2 6" xfId="27815" xr:uid="{00000000-0005-0000-0000-0000536A0000}"/>
    <cellStyle name="Standard 4 2 6 3 2 2 3" xfId="6418" xr:uid="{00000000-0005-0000-0000-0000546A0000}"/>
    <cellStyle name="Standard 4 2 6 3 2 2 3 2" xfId="12068" xr:uid="{00000000-0005-0000-0000-0000556A0000}"/>
    <cellStyle name="Standard 4 2 6 3 2 2 3 2 2" xfId="23364" xr:uid="{00000000-0005-0000-0000-0000566A0000}"/>
    <cellStyle name="Standard 4 2 6 3 2 2 3 2 2 2" xfId="57252" xr:uid="{00000000-0005-0000-0000-0000576A0000}"/>
    <cellStyle name="Standard 4 2 6 3 2 2 3 2 3" xfId="45956" xr:uid="{00000000-0005-0000-0000-0000586A0000}"/>
    <cellStyle name="Standard 4 2 6 3 2 2 3 2 4" xfId="34660" xr:uid="{00000000-0005-0000-0000-0000596A0000}"/>
    <cellStyle name="Standard 4 2 6 3 2 2 3 3" xfId="17716" xr:uid="{00000000-0005-0000-0000-00005A6A0000}"/>
    <cellStyle name="Standard 4 2 6 3 2 2 3 3 2" xfId="51604" xr:uid="{00000000-0005-0000-0000-00005B6A0000}"/>
    <cellStyle name="Standard 4 2 6 3 2 2 3 4" xfId="40308" xr:uid="{00000000-0005-0000-0000-00005C6A0000}"/>
    <cellStyle name="Standard 4 2 6 3 2 2 3 5" xfId="29012" xr:uid="{00000000-0005-0000-0000-00005D6A0000}"/>
    <cellStyle name="Standard 4 2 6 3 2 2 4" xfId="9244" xr:uid="{00000000-0005-0000-0000-00005E6A0000}"/>
    <cellStyle name="Standard 4 2 6 3 2 2 4 2" xfId="20540" xr:uid="{00000000-0005-0000-0000-00005F6A0000}"/>
    <cellStyle name="Standard 4 2 6 3 2 2 4 2 2" xfId="54428" xr:uid="{00000000-0005-0000-0000-0000606A0000}"/>
    <cellStyle name="Standard 4 2 6 3 2 2 4 3" xfId="43132" xr:uid="{00000000-0005-0000-0000-0000616A0000}"/>
    <cellStyle name="Standard 4 2 6 3 2 2 4 4" xfId="31836" xr:uid="{00000000-0005-0000-0000-0000626A0000}"/>
    <cellStyle name="Standard 4 2 6 3 2 2 5" xfId="14892" xr:uid="{00000000-0005-0000-0000-0000636A0000}"/>
    <cellStyle name="Standard 4 2 6 3 2 2 5 2" xfId="48780" xr:uid="{00000000-0005-0000-0000-0000646A0000}"/>
    <cellStyle name="Standard 4 2 6 3 2 2 6" xfId="37484" xr:uid="{00000000-0005-0000-0000-0000656A0000}"/>
    <cellStyle name="Standard 4 2 6 3 2 2 7" xfId="26188" xr:uid="{00000000-0005-0000-0000-0000666A0000}"/>
    <cellStyle name="Standard 4 2 6 3 2 3" xfId="4441" xr:uid="{00000000-0005-0000-0000-0000676A0000}"/>
    <cellStyle name="Standard 4 2 6 3 2 3 2" xfId="7312" xr:uid="{00000000-0005-0000-0000-0000686A0000}"/>
    <cellStyle name="Standard 4 2 6 3 2 3 2 2" xfId="12961" xr:uid="{00000000-0005-0000-0000-0000696A0000}"/>
    <cellStyle name="Standard 4 2 6 3 2 3 2 2 2" xfId="24257" xr:uid="{00000000-0005-0000-0000-00006A6A0000}"/>
    <cellStyle name="Standard 4 2 6 3 2 3 2 2 2 2" xfId="58145" xr:uid="{00000000-0005-0000-0000-00006B6A0000}"/>
    <cellStyle name="Standard 4 2 6 3 2 3 2 2 3" xfId="46849" xr:uid="{00000000-0005-0000-0000-00006C6A0000}"/>
    <cellStyle name="Standard 4 2 6 3 2 3 2 2 4" xfId="35553" xr:uid="{00000000-0005-0000-0000-00006D6A0000}"/>
    <cellStyle name="Standard 4 2 6 3 2 3 2 3" xfId="18609" xr:uid="{00000000-0005-0000-0000-00006E6A0000}"/>
    <cellStyle name="Standard 4 2 6 3 2 3 2 3 2" xfId="52497" xr:uid="{00000000-0005-0000-0000-00006F6A0000}"/>
    <cellStyle name="Standard 4 2 6 3 2 3 2 4" xfId="41201" xr:uid="{00000000-0005-0000-0000-0000706A0000}"/>
    <cellStyle name="Standard 4 2 6 3 2 3 2 5" xfId="29905" xr:uid="{00000000-0005-0000-0000-0000716A0000}"/>
    <cellStyle name="Standard 4 2 6 3 2 3 3" xfId="10137" xr:uid="{00000000-0005-0000-0000-0000726A0000}"/>
    <cellStyle name="Standard 4 2 6 3 2 3 3 2" xfId="21433" xr:uid="{00000000-0005-0000-0000-0000736A0000}"/>
    <cellStyle name="Standard 4 2 6 3 2 3 3 2 2" xfId="55321" xr:uid="{00000000-0005-0000-0000-0000746A0000}"/>
    <cellStyle name="Standard 4 2 6 3 2 3 3 3" xfId="44025" xr:uid="{00000000-0005-0000-0000-0000756A0000}"/>
    <cellStyle name="Standard 4 2 6 3 2 3 3 4" xfId="32729" xr:uid="{00000000-0005-0000-0000-0000766A0000}"/>
    <cellStyle name="Standard 4 2 6 3 2 3 4" xfId="15785" xr:uid="{00000000-0005-0000-0000-0000776A0000}"/>
    <cellStyle name="Standard 4 2 6 3 2 3 4 2" xfId="49673" xr:uid="{00000000-0005-0000-0000-0000786A0000}"/>
    <cellStyle name="Standard 4 2 6 3 2 3 5" xfId="38377" xr:uid="{00000000-0005-0000-0000-0000796A0000}"/>
    <cellStyle name="Standard 4 2 6 3 2 3 6" xfId="27081" xr:uid="{00000000-0005-0000-0000-00007A6A0000}"/>
    <cellStyle name="Standard 4 2 6 3 2 4" xfId="5918" xr:uid="{00000000-0005-0000-0000-00007B6A0000}"/>
    <cellStyle name="Standard 4 2 6 3 2 4 2" xfId="11568" xr:uid="{00000000-0005-0000-0000-00007C6A0000}"/>
    <cellStyle name="Standard 4 2 6 3 2 4 2 2" xfId="22864" xr:uid="{00000000-0005-0000-0000-00007D6A0000}"/>
    <cellStyle name="Standard 4 2 6 3 2 4 2 2 2" xfId="56752" xr:uid="{00000000-0005-0000-0000-00007E6A0000}"/>
    <cellStyle name="Standard 4 2 6 3 2 4 2 3" xfId="45456" xr:uid="{00000000-0005-0000-0000-00007F6A0000}"/>
    <cellStyle name="Standard 4 2 6 3 2 4 2 4" xfId="34160" xr:uid="{00000000-0005-0000-0000-0000806A0000}"/>
    <cellStyle name="Standard 4 2 6 3 2 4 3" xfId="17216" xr:uid="{00000000-0005-0000-0000-0000816A0000}"/>
    <cellStyle name="Standard 4 2 6 3 2 4 3 2" xfId="51104" xr:uid="{00000000-0005-0000-0000-0000826A0000}"/>
    <cellStyle name="Standard 4 2 6 3 2 4 4" xfId="39808" xr:uid="{00000000-0005-0000-0000-0000836A0000}"/>
    <cellStyle name="Standard 4 2 6 3 2 4 5" xfId="28512" xr:uid="{00000000-0005-0000-0000-0000846A0000}"/>
    <cellStyle name="Standard 4 2 6 3 2 5" xfId="8744" xr:uid="{00000000-0005-0000-0000-0000856A0000}"/>
    <cellStyle name="Standard 4 2 6 3 2 5 2" xfId="20040" xr:uid="{00000000-0005-0000-0000-0000866A0000}"/>
    <cellStyle name="Standard 4 2 6 3 2 5 2 2" xfId="53928" xr:uid="{00000000-0005-0000-0000-0000876A0000}"/>
    <cellStyle name="Standard 4 2 6 3 2 5 3" xfId="42632" xr:uid="{00000000-0005-0000-0000-0000886A0000}"/>
    <cellStyle name="Standard 4 2 6 3 2 5 4" xfId="31336" xr:uid="{00000000-0005-0000-0000-0000896A0000}"/>
    <cellStyle name="Standard 4 2 6 3 2 6" xfId="14392" xr:uid="{00000000-0005-0000-0000-00008A6A0000}"/>
    <cellStyle name="Standard 4 2 6 3 2 6 2" xfId="48280" xr:uid="{00000000-0005-0000-0000-00008B6A0000}"/>
    <cellStyle name="Standard 4 2 6 3 2 7" xfId="36984" xr:uid="{00000000-0005-0000-0000-00008C6A0000}"/>
    <cellStyle name="Standard 4 2 6 3 2 8" xfId="25688" xr:uid="{00000000-0005-0000-0000-00008D6A0000}"/>
    <cellStyle name="Standard 4 2 6 3 3" xfId="3044" xr:uid="{00000000-0005-0000-0000-00008E6A0000}"/>
    <cellStyle name="Standard 4 2 6 3 3 2" xfId="5219" xr:uid="{00000000-0005-0000-0000-00008F6A0000}"/>
    <cellStyle name="Standard 4 2 6 3 3 2 2" xfId="8045" xr:uid="{00000000-0005-0000-0000-0000906A0000}"/>
    <cellStyle name="Standard 4 2 6 3 3 2 2 2" xfId="13694" xr:uid="{00000000-0005-0000-0000-0000916A0000}"/>
    <cellStyle name="Standard 4 2 6 3 3 2 2 2 2" xfId="24990" xr:uid="{00000000-0005-0000-0000-0000926A0000}"/>
    <cellStyle name="Standard 4 2 6 3 3 2 2 2 2 2" xfId="58878" xr:uid="{00000000-0005-0000-0000-0000936A0000}"/>
    <cellStyle name="Standard 4 2 6 3 3 2 2 2 3" xfId="47582" xr:uid="{00000000-0005-0000-0000-0000946A0000}"/>
    <cellStyle name="Standard 4 2 6 3 3 2 2 2 4" xfId="36286" xr:uid="{00000000-0005-0000-0000-0000956A0000}"/>
    <cellStyle name="Standard 4 2 6 3 3 2 2 3" xfId="19342" xr:uid="{00000000-0005-0000-0000-0000966A0000}"/>
    <cellStyle name="Standard 4 2 6 3 3 2 2 3 2" xfId="53230" xr:uid="{00000000-0005-0000-0000-0000976A0000}"/>
    <cellStyle name="Standard 4 2 6 3 3 2 2 4" xfId="41934" xr:uid="{00000000-0005-0000-0000-0000986A0000}"/>
    <cellStyle name="Standard 4 2 6 3 3 2 2 5" xfId="30638" xr:uid="{00000000-0005-0000-0000-0000996A0000}"/>
    <cellStyle name="Standard 4 2 6 3 3 2 3" xfId="10870" xr:uid="{00000000-0005-0000-0000-00009A6A0000}"/>
    <cellStyle name="Standard 4 2 6 3 3 2 3 2" xfId="22166" xr:uid="{00000000-0005-0000-0000-00009B6A0000}"/>
    <cellStyle name="Standard 4 2 6 3 3 2 3 2 2" xfId="56054" xr:uid="{00000000-0005-0000-0000-00009C6A0000}"/>
    <cellStyle name="Standard 4 2 6 3 3 2 3 3" xfId="44758" xr:uid="{00000000-0005-0000-0000-00009D6A0000}"/>
    <cellStyle name="Standard 4 2 6 3 3 2 3 4" xfId="33462" xr:uid="{00000000-0005-0000-0000-00009E6A0000}"/>
    <cellStyle name="Standard 4 2 6 3 3 2 4" xfId="16518" xr:uid="{00000000-0005-0000-0000-00009F6A0000}"/>
    <cellStyle name="Standard 4 2 6 3 3 2 4 2" xfId="50406" xr:uid="{00000000-0005-0000-0000-0000A06A0000}"/>
    <cellStyle name="Standard 4 2 6 3 3 2 5" xfId="39110" xr:uid="{00000000-0005-0000-0000-0000A16A0000}"/>
    <cellStyle name="Standard 4 2 6 3 3 2 6" xfId="27814" xr:uid="{00000000-0005-0000-0000-0000A26A0000}"/>
    <cellStyle name="Standard 4 2 6 3 3 3" xfId="4440" xr:uid="{00000000-0005-0000-0000-0000A36A0000}"/>
    <cellStyle name="Standard 4 2 6 3 3 3 2" xfId="7311" xr:uid="{00000000-0005-0000-0000-0000A46A0000}"/>
    <cellStyle name="Standard 4 2 6 3 3 3 2 2" xfId="12960" xr:uid="{00000000-0005-0000-0000-0000A56A0000}"/>
    <cellStyle name="Standard 4 2 6 3 3 3 2 2 2" xfId="24256" xr:uid="{00000000-0005-0000-0000-0000A66A0000}"/>
    <cellStyle name="Standard 4 2 6 3 3 3 2 2 2 2" xfId="58144" xr:uid="{00000000-0005-0000-0000-0000A76A0000}"/>
    <cellStyle name="Standard 4 2 6 3 3 3 2 2 3" xfId="46848" xr:uid="{00000000-0005-0000-0000-0000A86A0000}"/>
    <cellStyle name="Standard 4 2 6 3 3 3 2 2 4" xfId="35552" xr:uid="{00000000-0005-0000-0000-0000A96A0000}"/>
    <cellStyle name="Standard 4 2 6 3 3 3 2 3" xfId="18608" xr:uid="{00000000-0005-0000-0000-0000AA6A0000}"/>
    <cellStyle name="Standard 4 2 6 3 3 3 2 3 2" xfId="52496" xr:uid="{00000000-0005-0000-0000-0000AB6A0000}"/>
    <cellStyle name="Standard 4 2 6 3 3 3 2 4" xfId="41200" xr:uid="{00000000-0005-0000-0000-0000AC6A0000}"/>
    <cellStyle name="Standard 4 2 6 3 3 3 2 5" xfId="29904" xr:uid="{00000000-0005-0000-0000-0000AD6A0000}"/>
    <cellStyle name="Standard 4 2 6 3 3 3 3" xfId="10136" xr:uid="{00000000-0005-0000-0000-0000AE6A0000}"/>
    <cellStyle name="Standard 4 2 6 3 3 3 3 2" xfId="21432" xr:uid="{00000000-0005-0000-0000-0000AF6A0000}"/>
    <cellStyle name="Standard 4 2 6 3 3 3 3 2 2" xfId="55320" xr:uid="{00000000-0005-0000-0000-0000B06A0000}"/>
    <cellStyle name="Standard 4 2 6 3 3 3 3 3" xfId="44024" xr:uid="{00000000-0005-0000-0000-0000B16A0000}"/>
    <cellStyle name="Standard 4 2 6 3 3 3 3 4" xfId="32728" xr:uid="{00000000-0005-0000-0000-0000B26A0000}"/>
    <cellStyle name="Standard 4 2 6 3 3 3 4" xfId="15784" xr:uid="{00000000-0005-0000-0000-0000B36A0000}"/>
    <cellStyle name="Standard 4 2 6 3 3 3 4 2" xfId="49672" xr:uid="{00000000-0005-0000-0000-0000B46A0000}"/>
    <cellStyle name="Standard 4 2 6 3 3 3 5" xfId="38376" xr:uid="{00000000-0005-0000-0000-0000B56A0000}"/>
    <cellStyle name="Standard 4 2 6 3 3 3 6" xfId="27080" xr:uid="{00000000-0005-0000-0000-0000B66A0000}"/>
    <cellStyle name="Standard 4 2 6 3 3 4" xfId="6172" xr:uid="{00000000-0005-0000-0000-0000B76A0000}"/>
    <cellStyle name="Standard 4 2 6 3 3 4 2" xfId="11822" xr:uid="{00000000-0005-0000-0000-0000B86A0000}"/>
    <cellStyle name="Standard 4 2 6 3 3 4 2 2" xfId="23118" xr:uid="{00000000-0005-0000-0000-0000B96A0000}"/>
    <cellStyle name="Standard 4 2 6 3 3 4 2 2 2" xfId="57006" xr:uid="{00000000-0005-0000-0000-0000BA6A0000}"/>
    <cellStyle name="Standard 4 2 6 3 3 4 2 3" xfId="45710" xr:uid="{00000000-0005-0000-0000-0000BB6A0000}"/>
    <cellStyle name="Standard 4 2 6 3 3 4 2 4" xfId="34414" xr:uid="{00000000-0005-0000-0000-0000BC6A0000}"/>
    <cellStyle name="Standard 4 2 6 3 3 4 3" xfId="17470" xr:uid="{00000000-0005-0000-0000-0000BD6A0000}"/>
    <cellStyle name="Standard 4 2 6 3 3 4 3 2" xfId="51358" xr:uid="{00000000-0005-0000-0000-0000BE6A0000}"/>
    <cellStyle name="Standard 4 2 6 3 3 4 4" xfId="40062" xr:uid="{00000000-0005-0000-0000-0000BF6A0000}"/>
    <cellStyle name="Standard 4 2 6 3 3 4 5" xfId="28766" xr:uid="{00000000-0005-0000-0000-0000C06A0000}"/>
    <cellStyle name="Standard 4 2 6 3 3 5" xfId="8998" xr:uid="{00000000-0005-0000-0000-0000C16A0000}"/>
    <cellStyle name="Standard 4 2 6 3 3 5 2" xfId="20294" xr:uid="{00000000-0005-0000-0000-0000C26A0000}"/>
    <cellStyle name="Standard 4 2 6 3 3 5 2 2" xfId="54182" xr:uid="{00000000-0005-0000-0000-0000C36A0000}"/>
    <cellStyle name="Standard 4 2 6 3 3 5 3" xfId="42886" xr:uid="{00000000-0005-0000-0000-0000C46A0000}"/>
    <cellStyle name="Standard 4 2 6 3 3 5 4" xfId="31590" xr:uid="{00000000-0005-0000-0000-0000C56A0000}"/>
    <cellStyle name="Standard 4 2 6 3 3 6" xfId="14646" xr:uid="{00000000-0005-0000-0000-0000C66A0000}"/>
    <cellStyle name="Standard 4 2 6 3 3 6 2" xfId="48534" xr:uid="{00000000-0005-0000-0000-0000C76A0000}"/>
    <cellStyle name="Standard 4 2 6 3 3 7" xfId="37238" xr:uid="{00000000-0005-0000-0000-0000C86A0000}"/>
    <cellStyle name="Standard 4 2 6 3 3 8" xfId="25942" xr:uid="{00000000-0005-0000-0000-0000C96A0000}"/>
    <cellStyle name="Standard 4 2 6 3 4" xfId="3903" xr:uid="{00000000-0005-0000-0000-0000CA6A0000}"/>
    <cellStyle name="Standard 4 2 6 3 4 2" xfId="7014" xr:uid="{00000000-0005-0000-0000-0000CB6A0000}"/>
    <cellStyle name="Standard 4 2 6 3 4 2 2" xfId="12663" xr:uid="{00000000-0005-0000-0000-0000CC6A0000}"/>
    <cellStyle name="Standard 4 2 6 3 4 2 2 2" xfId="23959" xr:uid="{00000000-0005-0000-0000-0000CD6A0000}"/>
    <cellStyle name="Standard 4 2 6 3 4 2 2 2 2" xfId="57847" xr:uid="{00000000-0005-0000-0000-0000CE6A0000}"/>
    <cellStyle name="Standard 4 2 6 3 4 2 2 3" xfId="46551" xr:uid="{00000000-0005-0000-0000-0000CF6A0000}"/>
    <cellStyle name="Standard 4 2 6 3 4 2 2 4" xfId="35255" xr:uid="{00000000-0005-0000-0000-0000D06A0000}"/>
    <cellStyle name="Standard 4 2 6 3 4 2 3" xfId="18311" xr:uid="{00000000-0005-0000-0000-0000D16A0000}"/>
    <cellStyle name="Standard 4 2 6 3 4 2 3 2" xfId="52199" xr:uid="{00000000-0005-0000-0000-0000D26A0000}"/>
    <cellStyle name="Standard 4 2 6 3 4 2 4" xfId="40903" xr:uid="{00000000-0005-0000-0000-0000D36A0000}"/>
    <cellStyle name="Standard 4 2 6 3 4 2 5" xfId="29607" xr:uid="{00000000-0005-0000-0000-0000D46A0000}"/>
    <cellStyle name="Standard 4 2 6 3 4 3" xfId="9839" xr:uid="{00000000-0005-0000-0000-0000D56A0000}"/>
    <cellStyle name="Standard 4 2 6 3 4 3 2" xfId="21135" xr:uid="{00000000-0005-0000-0000-0000D66A0000}"/>
    <cellStyle name="Standard 4 2 6 3 4 3 2 2" xfId="55023" xr:uid="{00000000-0005-0000-0000-0000D76A0000}"/>
    <cellStyle name="Standard 4 2 6 3 4 3 3" xfId="43727" xr:uid="{00000000-0005-0000-0000-0000D86A0000}"/>
    <cellStyle name="Standard 4 2 6 3 4 3 4" xfId="32431" xr:uid="{00000000-0005-0000-0000-0000D96A0000}"/>
    <cellStyle name="Standard 4 2 6 3 4 4" xfId="15487" xr:uid="{00000000-0005-0000-0000-0000DA6A0000}"/>
    <cellStyle name="Standard 4 2 6 3 4 4 2" xfId="49375" xr:uid="{00000000-0005-0000-0000-0000DB6A0000}"/>
    <cellStyle name="Standard 4 2 6 3 4 5" xfId="38079" xr:uid="{00000000-0005-0000-0000-0000DC6A0000}"/>
    <cellStyle name="Standard 4 2 6 3 4 6" xfId="26783" xr:uid="{00000000-0005-0000-0000-0000DD6A0000}"/>
    <cellStyle name="Standard 4 2 6 3 5" xfId="4961" xr:uid="{00000000-0005-0000-0000-0000DE6A0000}"/>
    <cellStyle name="Standard 4 2 6 3 5 2" xfId="7787" xr:uid="{00000000-0005-0000-0000-0000DF6A0000}"/>
    <cellStyle name="Standard 4 2 6 3 5 2 2" xfId="13436" xr:uid="{00000000-0005-0000-0000-0000E06A0000}"/>
    <cellStyle name="Standard 4 2 6 3 5 2 2 2" xfId="24732" xr:uid="{00000000-0005-0000-0000-0000E16A0000}"/>
    <cellStyle name="Standard 4 2 6 3 5 2 2 2 2" xfId="58620" xr:uid="{00000000-0005-0000-0000-0000E26A0000}"/>
    <cellStyle name="Standard 4 2 6 3 5 2 2 3" xfId="47324" xr:uid="{00000000-0005-0000-0000-0000E36A0000}"/>
    <cellStyle name="Standard 4 2 6 3 5 2 2 4" xfId="36028" xr:uid="{00000000-0005-0000-0000-0000E46A0000}"/>
    <cellStyle name="Standard 4 2 6 3 5 2 3" xfId="19084" xr:uid="{00000000-0005-0000-0000-0000E56A0000}"/>
    <cellStyle name="Standard 4 2 6 3 5 2 3 2" xfId="52972" xr:uid="{00000000-0005-0000-0000-0000E66A0000}"/>
    <cellStyle name="Standard 4 2 6 3 5 2 4" xfId="41676" xr:uid="{00000000-0005-0000-0000-0000E76A0000}"/>
    <cellStyle name="Standard 4 2 6 3 5 2 5" xfId="30380" xr:uid="{00000000-0005-0000-0000-0000E86A0000}"/>
    <cellStyle name="Standard 4 2 6 3 5 3" xfId="10612" xr:uid="{00000000-0005-0000-0000-0000E96A0000}"/>
    <cellStyle name="Standard 4 2 6 3 5 3 2" xfId="21908" xr:uid="{00000000-0005-0000-0000-0000EA6A0000}"/>
    <cellStyle name="Standard 4 2 6 3 5 3 2 2" xfId="55796" xr:uid="{00000000-0005-0000-0000-0000EB6A0000}"/>
    <cellStyle name="Standard 4 2 6 3 5 3 3" xfId="44500" xr:uid="{00000000-0005-0000-0000-0000EC6A0000}"/>
    <cellStyle name="Standard 4 2 6 3 5 3 4" xfId="33204" xr:uid="{00000000-0005-0000-0000-0000ED6A0000}"/>
    <cellStyle name="Standard 4 2 6 3 5 4" xfId="16260" xr:uid="{00000000-0005-0000-0000-0000EE6A0000}"/>
    <cellStyle name="Standard 4 2 6 3 5 4 2" xfId="50148" xr:uid="{00000000-0005-0000-0000-0000EF6A0000}"/>
    <cellStyle name="Standard 4 2 6 3 5 5" xfId="38852" xr:uid="{00000000-0005-0000-0000-0000F06A0000}"/>
    <cellStyle name="Standard 4 2 6 3 5 6" xfId="27556" xr:uid="{00000000-0005-0000-0000-0000F16A0000}"/>
    <cellStyle name="Standard 4 2 6 3 6" xfId="3610" xr:uid="{00000000-0005-0000-0000-0000F26A0000}"/>
    <cellStyle name="Standard 4 2 6 3 6 2" xfId="6723" xr:uid="{00000000-0005-0000-0000-0000F36A0000}"/>
    <cellStyle name="Standard 4 2 6 3 6 2 2" xfId="12372" xr:uid="{00000000-0005-0000-0000-0000F46A0000}"/>
    <cellStyle name="Standard 4 2 6 3 6 2 2 2" xfId="23668" xr:uid="{00000000-0005-0000-0000-0000F56A0000}"/>
    <cellStyle name="Standard 4 2 6 3 6 2 2 2 2" xfId="57556" xr:uid="{00000000-0005-0000-0000-0000F66A0000}"/>
    <cellStyle name="Standard 4 2 6 3 6 2 2 3" xfId="46260" xr:uid="{00000000-0005-0000-0000-0000F76A0000}"/>
    <cellStyle name="Standard 4 2 6 3 6 2 2 4" xfId="34964" xr:uid="{00000000-0005-0000-0000-0000F86A0000}"/>
    <cellStyle name="Standard 4 2 6 3 6 2 3" xfId="18020" xr:uid="{00000000-0005-0000-0000-0000F96A0000}"/>
    <cellStyle name="Standard 4 2 6 3 6 2 3 2" xfId="51908" xr:uid="{00000000-0005-0000-0000-0000FA6A0000}"/>
    <cellStyle name="Standard 4 2 6 3 6 2 4" xfId="40612" xr:uid="{00000000-0005-0000-0000-0000FB6A0000}"/>
    <cellStyle name="Standard 4 2 6 3 6 2 5" xfId="29316" xr:uid="{00000000-0005-0000-0000-0000FC6A0000}"/>
    <cellStyle name="Standard 4 2 6 3 6 3" xfId="9548" xr:uid="{00000000-0005-0000-0000-0000FD6A0000}"/>
    <cellStyle name="Standard 4 2 6 3 6 3 2" xfId="20844" xr:uid="{00000000-0005-0000-0000-0000FE6A0000}"/>
    <cellStyle name="Standard 4 2 6 3 6 3 2 2" xfId="54732" xr:uid="{00000000-0005-0000-0000-0000FF6A0000}"/>
    <cellStyle name="Standard 4 2 6 3 6 3 3" xfId="43436" xr:uid="{00000000-0005-0000-0000-0000006B0000}"/>
    <cellStyle name="Standard 4 2 6 3 6 3 4" xfId="32140" xr:uid="{00000000-0005-0000-0000-0000016B0000}"/>
    <cellStyle name="Standard 4 2 6 3 6 4" xfId="15196" xr:uid="{00000000-0005-0000-0000-0000026B0000}"/>
    <cellStyle name="Standard 4 2 6 3 6 4 2" xfId="49084" xr:uid="{00000000-0005-0000-0000-0000036B0000}"/>
    <cellStyle name="Standard 4 2 6 3 6 5" xfId="37788" xr:uid="{00000000-0005-0000-0000-0000046B0000}"/>
    <cellStyle name="Standard 4 2 6 3 6 6" xfId="26492" xr:uid="{00000000-0005-0000-0000-0000056B0000}"/>
    <cellStyle name="Standard 4 2 6 3 7" xfId="5672" xr:uid="{00000000-0005-0000-0000-0000066B0000}"/>
    <cellStyle name="Standard 4 2 6 3 7 2" xfId="11322" xr:uid="{00000000-0005-0000-0000-0000076B0000}"/>
    <cellStyle name="Standard 4 2 6 3 7 2 2" xfId="22618" xr:uid="{00000000-0005-0000-0000-0000086B0000}"/>
    <cellStyle name="Standard 4 2 6 3 7 2 2 2" xfId="56506" xr:uid="{00000000-0005-0000-0000-0000096B0000}"/>
    <cellStyle name="Standard 4 2 6 3 7 2 3" xfId="45210" xr:uid="{00000000-0005-0000-0000-00000A6B0000}"/>
    <cellStyle name="Standard 4 2 6 3 7 2 4" xfId="33914" xr:uid="{00000000-0005-0000-0000-00000B6B0000}"/>
    <cellStyle name="Standard 4 2 6 3 7 3" xfId="16970" xr:uid="{00000000-0005-0000-0000-00000C6B0000}"/>
    <cellStyle name="Standard 4 2 6 3 7 3 2" xfId="50858" xr:uid="{00000000-0005-0000-0000-00000D6B0000}"/>
    <cellStyle name="Standard 4 2 6 3 7 4" xfId="39562" xr:uid="{00000000-0005-0000-0000-00000E6B0000}"/>
    <cellStyle name="Standard 4 2 6 3 7 5" xfId="28266" xr:uid="{00000000-0005-0000-0000-00000F6B0000}"/>
    <cellStyle name="Standard 4 2 6 3 8" xfId="8498" xr:uid="{00000000-0005-0000-0000-0000106B0000}"/>
    <cellStyle name="Standard 4 2 6 3 8 2" xfId="19794" xr:uid="{00000000-0005-0000-0000-0000116B0000}"/>
    <cellStyle name="Standard 4 2 6 3 8 2 2" xfId="53682" xr:uid="{00000000-0005-0000-0000-0000126B0000}"/>
    <cellStyle name="Standard 4 2 6 3 8 3" xfId="42386" xr:uid="{00000000-0005-0000-0000-0000136B0000}"/>
    <cellStyle name="Standard 4 2 6 3 8 4" xfId="31090" xr:uid="{00000000-0005-0000-0000-0000146B0000}"/>
    <cellStyle name="Standard 4 2 6 3 9" xfId="14146" xr:uid="{00000000-0005-0000-0000-0000156B0000}"/>
    <cellStyle name="Standard 4 2 6 3 9 2" xfId="48034" xr:uid="{00000000-0005-0000-0000-0000166B0000}"/>
    <cellStyle name="Standard 4 2 6 4" xfId="2657" xr:uid="{00000000-0005-0000-0000-0000176B0000}"/>
    <cellStyle name="Standard 4 2 6 4 10" xfId="25557" xr:uid="{00000000-0005-0000-0000-0000186B0000}"/>
    <cellStyle name="Standard 4 2 6 4 2" xfId="3159" xr:uid="{00000000-0005-0000-0000-0000196B0000}"/>
    <cellStyle name="Standard 4 2 6 4 2 2" xfId="5221" xr:uid="{00000000-0005-0000-0000-00001A6B0000}"/>
    <cellStyle name="Standard 4 2 6 4 2 2 2" xfId="8047" xr:uid="{00000000-0005-0000-0000-00001B6B0000}"/>
    <cellStyle name="Standard 4 2 6 4 2 2 2 2" xfId="13696" xr:uid="{00000000-0005-0000-0000-00001C6B0000}"/>
    <cellStyle name="Standard 4 2 6 4 2 2 2 2 2" xfId="24992" xr:uid="{00000000-0005-0000-0000-00001D6B0000}"/>
    <cellStyle name="Standard 4 2 6 4 2 2 2 2 2 2" xfId="58880" xr:uid="{00000000-0005-0000-0000-00001E6B0000}"/>
    <cellStyle name="Standard 4 2 6 4 2 2 2 2 3" xfId="47584" xr:uid="{00000000-0005-0000-0000-00001F6B0000}"/>
    <cellStyle name="Standard 4 2 6 4 2 2 2 2 4" xfId="36288" xr:uid="{00000000-0005-0000-0000-0000206B0000}"/>
    <cellStyle name="Standard 4 2 6 4 2 2 2 3" xfId="19344" xr:uid="{00000000-0005-0000-0000-0000216B0000}"/>
    <cellStyle name="Standard 4 2 6 4 2 2 2 3 2" xfId="53232" xr:uid="{00000000-0005-0000-0000-0000226B0000}"/>
    <cellStyle name="Standard 4 2 6 4 2 2 2 4" xfId="41936" xr:uid="{00000000-0005-0000-0000-0000236B0000}"/>
    <cellStyle name="Standard 4 2 6 4 2 2 2 5" xfId="30640" xr:uid="{00000000-0005-0000-0000-0000246B0000}"/>
    <cellStyle name="Standard 4 2 6 4 2 2 3" xfId="10872" xr:uid="{00000000-0005-0000-0000-0000256B0000}"/>
    <cellStyle name="Standard 4 2 6 4 2 2 3 2" xfId="22168" xr:uid="{00000000-0005-0000-0000-0000266B0000}"/>
    <cellStyle name="Standard 4 2 6 4 2 2 3 2 2" xfId="56056" xr:uid="{00000000-0005-0000-0000-0000276B0000}"/>
    <cellStyle name="Standard 4 2 6 4 2 2 3 3" xfId="44760" xr:uid="{00000000-0005-0000-0000-0000286B0000}"/>
    <cellStyle name="Standard 4 2 6 4 2 2 3 4" xfId="33464" xr:uid="{00000000-0005-0000-0000-0000296B0000}"/>
    <cellStyle name="Standard 4 2 6 4 2 2 4" xfId="16520" xr:uid="{00000000-0005-0000-0000-00002A6B0000}"/>
    <cellStyle name="Standard 4 2 6 4 2 2 4 2" xfId="50408" xr:uid="{00000000-0005-0000-0000-00002B6B0000}"/>
    <cellStyle name="Standard 4 2 6 4 2 2 5" xfId="39112" xr:uid="{00000000-0005-0000-0000-00002C6B0000}"/>
    <cellStyle name="Standard 4 2 6 4 2 2 6" xfId="27816" xr:uid="{00000000-0005-0000-0000-00002D6B0000}"/>
    <cellStyle name="Standard 4 2 6 4 2 3" xfId="4442" xr:uid="{00000000-0005-0000-0000-00002E6B0000}"/>
    <cellStyle name="Standard 4 2 6 4 2 3 2" xfId="7313" xr:uid="{00000000-0005-0000-0000-00002F6B0000}"/>
    <cellStyle name="Standard 4 2 6 4 2 3 2 2" xfId="12962" xr:uid="{00000000-0005-0000-0000-0000306B0000}"/>
    <cellStyle name="Standard 4 2 6 4 2 3 2 2 2" xfId="24258" xr:uid="{00000000-0005-0000-0000-0000316B0000}"/>
    <cellStyle name="Standard 4 2 6 4 2 3 2 2 2 2" xfId="58146" xr:uid="{00000000-0005-0000-0000-0000326B0000}"/>
    <cellStyle name="Standard 4 2 6 4 2 3 2 2 3" xfId="46850" xr:uid="{00000000-0005-0000-0000-0000336B0000}"/>
    <cellStyle name="Standard 4 2 6 4 2 3 2 2 4" xfId="35554" xr:uid="{00000000-0005-0000-0000-0000346B0000}"/>
    <cellStyle name="Standard 4 2 6 4 2 3 2 3" xfId="18610" xr:uid="{00000000-0005-0000-0000-0000356B0000}"/>
    <cellStyle name="Standard 4 2 6 4 2 3 2 3 2" xfId="52498" xr:uid="{00000000-0005-0000-0000-0000366B0000}"/>
    <cellStyle name="Standard 4 2 6 4 2 3 2 4" xfId="41202" xr:uid="{00000000-0005-0000-0000-0000376B0000}"/>
    <cellStyle name="Standard 4 2 6 4 2 3 2 5" xfId="29906" xr:uid="{00000000-0005-0000-0000-0000386B0000}"/>
    <cellStyle name="Standard 4 2 6 4 2 3 3" xfId="10138" xr:uid="{00000000-0005-0000-0000-0000396B0000}"/>
    <cellStyle name="Standard 4 2 6 4 2 3 3 2" xfId="21434" xr:uid="{00000000-0005-0000-0000-00003A6B0000}"/>
    <cellStyle name="Standard 4 2 6 4 2 3 3 2 2" xfId="55322" xr:uid="{00000000-0005-0000-0000-00003B6B0000}"/>
    <cellStyle name="Standard 4 2 6 4 2 3 3 3" xfId="44026" xr:uid="{00000000-0005-0000-0000-00003C6B0000}"/>
    <cellStyle name="Standard 4 2 6 4 2 3 3 4" xfId="32730" xr:uid="{00000000-0005-0000-0000-00003D6B0000}"/>
    <cellStyle name="Standard 4 2 6 4 2 3 4" xfId="15786" xr:uid="{00000000-0005-0000-0000-00003E6B0000}"/>
    <cellStyle name="Standard 4 2 6 4 2 3 4 2" xfId="49674" xr:uid="{00000000-0005-0000-0000-00003F6B0000}"/>
    <cellStyle name="Standard 4 2 6 4 2 3 5" xfId="38378" xr:uid="{00000000-0005-0000-0000-0000406B0000}"/>
    <cellStyle name="Standard 4 2 6 4 2 3 6" xfId="27082" xr:uid="{00000000-0005-0000-0000-0000416B0000}"/>
    <cellStyle name="Standard 4 2 6 4 2 4" xfId="6287" xr:uid="{00000000-0005-0000-0000-0000426B0000}"/>
    <cellStyle name="Standard 4 2 6 4 2 4 2" xfId="11937" xr:uid="{00000000-0005-0000-0000-0000436B0000}"/>
    <cellStyle name="Standard 4 2 6 4 2 4 2 2" xfId="23233" xr:uid="{00000000-0005-0000-0000-0000446B0000}"/>
    <cellStyle name="Standard 4 2 6 4 2 4 2 2 2" xfId="57121" xr:uid="{00000000-0005-0000-0000-0000456B0000}"/>
    <cellStyle name="Standard 4 2 6 4 2 4 2 3" xfId="45825" xr:uid="{00000000-0005-0000-0000-0000466B0000}"/>
    <cellStyle name="Standard 4 2 6 4 2 4 2 4" xfId="34529" xr:uid="{00000000-0005-0000-0000-0000476B0000}"/>
    <cellStyle name="Standard 4 2 6 4 2 4 3" xfId="17585" xr:uid="{00000000-0005-0000-0000-0000486B0000}"/>
    <cellStyle name="Standard 4 2 6 4 2 4 3 2" xfId="51473" xr:uid="{00000000-0005-0000-0000-0000496B0000}"/>
    <cellStyle name="Standard 4 2 6 4 2 4 4" xfId="40177" xr:uid="{00000000-0005-0000-0000-00004A6B0000}"/>
    <cellStyle name="Standard 4 2 6 4 2 4 5" xfId="28881" xr:uid="{00000000-0005-0000-0000-00004B6B0000}"/>
    <cellStyle name="Standard 4 2 6 4 2 5" xfId="9113" xr:uid="{00000000-0005-0000-0000-00004C6B0000}"/>
    <cellStyle name="Standard 4 2 6 4 2 5 2" xfId="20409" xr:uid="{00000000-0005-0000-0000-00004D6B0000}"/>
    <cellStyle name="Standard 4 2 6 4 2 5 2 2" xfId="54297" xr:uid="{00000000-0005-0000-0000-00004E6B0000}"/>
    <cellStyle name="Standard 4 2 6 4 2 5 3" xfId="43001" xr:uid="{00000000-0005-0000-0000-00004F6B0000}"/>
    <cellStyle name="Standard 4 2 6 4 2 5 4" xfId="31705" xr:uid="{00000000-0005-0000-0000-0000506B0000}"/>
    <cellStyle name="Standard 4 2 6 4 2 6" xfId="14761" xr:uid="{00000000-0005-0000-0000-0000516B0000}"/>
    <cellStyle name="Standard 4 2 6 4 2 6 2" xfId="48649" xr:uid="{00000000-0005-0000-0000-0000526B0000}"/>
    <cellStyle name="Standard 4 2 6 4 2 7" xfId="37353" xr:uid="{00000000-0005-0000-0000-0000536B0000}"/>
    <cellStyle name="Standard 4 2 6 4 2 8" xfId="26057" xr:uid="{00000000-0005-0000-0000-0000546B0000}"/>
    <cellStyle name="Standard 4 2 6 4 3" xfId="3793" xr:uid="{00000000-0005-0000-0000-0000556B0000}"/>
    <cellStyle name="Standard 4 2 6 4 3 2" xfId="6904" xr:uid="{00000000-0005-0000-0000-0000566B0000}"/>
    <cellStyle name="Standard 4 2 6 4 3 2 2" xfId="12553" xr:uid="{00000000-0005-0000-0000-0000576B0000}"/>
    <cellStyle name="Standard 4 2 6 4 3 2 2 2" xfId="23849" xr:uid="{00000000-0005-0000-0000-0000586B0000}"/>
    <cellStyle name="Standard 4 2 6 4 3 2 2 2 2" xfId="57737" xr:uid="{00000000-0005-0000-0000-0000596B0000}"/>
    <cellStyle name="Standard 4 2 6 4 3 2 2 3" xfId="46441" xr:uid="{00000000-0005-0000-0000-00005A6B0000}"/>
    <cellStyle name="Standard 4 2 6 4 3 2 2 4" xfId="35145" xr:uid="{00000000-0005-0000-0000-00005B6B0000}"/>
    <cellStyle name="Standard 4 2 6 4 3 2 3" xfId="18201" xr:uid="{00000000-0005-0000-0000-00005C6B0000}"/>
    <cellStyle name="Standard 4 2 6 4 3 2 3 2" xfId="52089" xr:uid="{00000000-0005-0000-0000-00005D6B0000}"/>
    <cellStyle name="Standard 4 2 6 4 3 2 4" xfId="40793" xr:uid="{00000000-0005-0000-0000-00005E6B0000}"/>
    <cellStyle name="Standard 4 2 6 4 3 2 5" xfId="29497" xr:uid="{00000000-0005-0000-0000-00005F6B0000}"/>
    <cellStyle name="Standard 4 2 6 4 3 3" xfId="9729" xr:uid="{00000000-0005-0000-0000-0000606B0000}"/>
    <cellStyle name="Standard 4 2 6 4 3 3 2" xfId="21025" xr:uid="{00000000-0005-0000-0000-0000616B0000}"/>
    <cellStyle name="Standard 4 2 6 4 3 3 2 2" xfId="54913" xr:uid="{00000000-0005-0000-0000-0000626B0000}"/>
    <cellStyle name="Standard 4 2 6 4 3 3 3" xfId="43617" xr:uid="{00000000-0005-0000-0000-0000636B0000}"/>
    <cellStyle name="Standard 4 2 6 4 3 3 4" xfId="32321" xr:uid="{00000000-0005-0000-0000-0000646B0000}"/>
    <cellStyle name="Standard 4 2 6 4 3 4" xfId="15377" xr:uid="{00000000-0005-0000-0000-0000656B0000}"/>
    <cellStyle name="Standard 4 2 6 4 3 4 2" xfId="49265" xr:uid="{00000000-0005-0000-0000-0000666B0000}"/>
    <cellStyle name="Standard 4 2 6 4 3 5" xfId="37969" xr:uid="{00000000-0005-0000-0000-0000676B0000}"/>
    <cellStyle name="Standard 4 2 6 4 3 6" xfId="26673" xr:uid="{00000000-0005-0000-0000-0000686B0000}"/>
    <cellStyle name="Standard 4 2 6 4 4" xfId="4851" xr:uid="{00000000-0005-0000-0000-0000696B0000}"/>
    <cellStyle name="Standard 4 2 6 4 4 2" xfId="7677" xr:uid="{00000000-0005-0000-0000-00006A6B0000}"/>
    <cellStyle name="Standard 4 2 6 4 4 2 2" xfId="13326" xr:uid="{00000000-0005-0000-0000-00006B6B0000}"/>
    <cellStyle name="Standard 4 2 6 4 4 2 2 2" xfId="24622" xr:uid="{00000000-0005-0000-0000-00006C6B0000}"/>
    <cellStyle name="Standard 4 2 6 4 4 2 2 2 2" xfId="58510" xr:uid="{00000000-0005-0000-0000-00006D6B0000}"/>
    <cellStyle name="Standard 4 2 6 4 4 2 2 3" xfId="47214" xr:uid="{00000000-0005-0000-0000-00006E6B0000}"/>
    <cellStyle name="Standard 4 2 6 4 4 2 2 4" xfId="35918" xr:uid="{00000000-0005-0000-0000-00006F6B0000}"/>
    <cellStyle name="Standard 4 2 6 4 4 2 3" xfId="18974" xr:uid="{00000000-0005-0000-0000-0000706B0000}"/>
    <cellStyle name="Standard 4 2 6 4 4 2 3 2" xfId="52862" xr:uid="{00000000-0005-0000-0000-0000716B0000}"/>
    <cellStyle name="Standard 4 2 6 4 4 2 4" xfId="41566" xr:uid="{00000000-0005-0000-0000-0000726B0000}"/>
    <cellStyle name="Standard 4 2 6 4 4 2 5" xfId="30270" xr:uid="{00000000-0005-0000-0000-0000736B0000}"/>
    <cellStyle name="Standard 4 2 6 4 4 3" xfId="10502" xr:uid="{00000000-0005-0000-0000-0000746B0000}"/>
    <cellStyle name="Standard 4 2 6 4 4 3 2" xfId="21798" xr:uid="{00000000-0005-0000-0000-0000756B0000}"/>
    <cellStyle name="Standard 4 2 6 4 4 3 2 2" xfId="55686" xr:uid="{00000000-0005-0000-0000-0000766B0000}"/>
    <cellStyle name="Standard 4 2 6 4 4 3 3" xfId="44390" xr:uid="{00000000-0005-0000-0000-0000776B0000}"/>
    <cellStyle name="Standard 4 2 6 4 4 3 4" xfId="33094" xr:uid="{00000000-0005-0000-0000-0000786B0000}"/>
    <cellStyle name="Standard 4 2 6 4 4 4" xfId="16150" xr:uid="{00000000-0005-0000-0000-0000796B0000}"/>
    <cellStyle name="Standard 4 2 6 4 4 4 2" xfId="50038" xr:uid="{00000000-0005-0000-0000-00007A6B0000}"/>
    <cellStyle name="Standard 4 2 6 4 4 5" xfId="38742" xr:uid="{00000000-0005-0000-0000-00007B6B0000}"/>
    <cellStyle name="Standard 4 2 6 4 4 6" xfId="27446" xr:uid="{00000000-0005-0000-0000-00007C6B0000}"/>
    <cellStyle name="Standard 4 2 6 4 5" xfId="3497" xr:uid="{00000000-0005-0000-0000-00007D6B0000}"/>
    <cellStyle name="Standard 4 2 6 4 5 2" xfId="6611" xr:uid="{00000000-0005-0000-0000-00007E6B0000}"/>
    <cellStyle name="Standard 4 2 6 4 5 2 2" xfId="12260" xr:uid="{00000000-0005-0000-0000-00007F6B0000}"/>
    <cellStyle name="Standard 4 2 6 4 5 2 2 2" xfId="23556" xr:uid="{00000000-0005-0000-0000-0000806B0000}"/>
    <cellStyle name="Standard 4 2 6 4 5 2 2 2 2" xfId="57444" xr:uid="{00000000-0005-0000-0000-0000816B0000}"/>
    <cellStyle name="Standard 4 2 6 4 5 2 2 3" xfId="46148" xr:uid="{00000000-0005-0000-0000-0000826B0000}"/>
    <cellStyle name="Standard 4 2 6 4 5 2 2 4" xfId="34852" xr:uid="{00000000-0005-0000-0000-0000836B0000}"/>
    <cellStyle name="Standard 4 2 6 4 5 2 3" xfId="17908" xr:uid="{00000000-0005-0000-0000-0000846B0000}"/>
    <cellStyle name="Standard 4 2 6 4 5 2 3 2" xfId="51796" xr:uid="{00000000-0005-0000-0000-0000856B0000}"/>
    <cellStyle name="Standard 4 2 6 4 5 2 4" xfId="40500" xr:uid="{00000000-0005-0000-0000-0000866B0000}"/>
    <cellStyle name="Standard 4 2 6 4 5 2 5" xfId="29204" xr:uid="{00000000-0005-0000-0000-0000876B0000}"/>
    <cellStyle name="Standard 4 2 6 4 5 3" xfId="9436" xr:uid="{00000000-0005-0000-0000-0000886B0000}"/>
    <cellStyle name="Standard 4 2 6 4 5 3 2" xfId="20732" xr:uid="{00000000-0005-0000-0000-0000896B0000}"/>
    <cellStyle name="Standard 4 2 6 4 5 3 2 2" xfId="54620" xr:uid="{00000000-0005-0000-0000-00008A6B0000}"/>
    <cellStyle name="Standard 4 2 6 4 5 3 3" xfId="43324" xr:uid="{00000000-0005-0000-0000-00008B6B0000}"/>
    <cellStyle name="Standard 4 2 6 4 5 3 4" xfId="32028" xr:uid="{00000000-0005-0000-0000-00008C6B0000}"/>
    <cellStyle name="Standard 4 2 6 4 5 4" xfId="15084" xr:uid="{00000000-0005-0000-0000-00008D6B0000}"/>
    <cellStyle name="Standard 4 2 6 4 5 4 2" xfId="48972" xr:uid="{00000000-0005-0000-0000-00008E6B0000}"/>
    <cellStyle name="Standard 4 2 6 4 5 5" xfId="37676" xr:uid="{00000000-0005-0000-0000-00008F6B0000}"/>
    <cellStyle name="Standard 4 2 6 4 5 6" xfId="26380" xr:uid="{00000000-0005-0000-0000-0000906B0000}"/>
    <cellStyle name="Standard 4 2 6 4 6" xfId="5787" xr:uid="{00000000-0005-0000-0000-0000916B0000}"/>
    <cellStyle name="Standard 4 2 6 4 6 2" xfId="11437" xr:uid="{00000000-0005-0000-0000-0000926B0000}"/>
    <cellStyle name="Standard 4 2 6 4 6 2 2" xfId="22733" xr:uid="{00000000-0005-0000-0000-0000936B0000}"/>
    <cellStyle name="Standard 4 2 6 4 6 2 2 2" xfId="56621" xr:uid="{00000000-0005-0000-0000-0000946B0000}"/>
    <cellStyle name="Standard 4 2 6 4 6 2 3" xfId="45325" xr:uid="{00000000-0005-0000-0000-0000956B0000}"/>
    <cellStyle name="Standard 4 2 6 4 6 2 4" xfId="34029" xr:uid="{00000000-0005-0000-0000-0000966B0000}"/>
    <cellStyle name="Standard 4 2 6 4 6 3" xfId="17085" xr:uid="{00000000-0005-0000-0000-0000976B0000}"/>
    <cellStyle name="Standard 4 2 6 4 6 3 2" xfId="50973" xr:uid="{00000000-0005-0000-0000-0000986B0000}"/>
    <cellStyle name="Standard 4 2 6 4 6 4" xfId="39677" xr:uid="{00000000-0005-0000-0000-0000996B0000}"/>
    <cellStyle name="Standard 4 2 6 4 6 5" xfId="28381" xr:uid="{00000000-0005-0000-0000-00009A6B0000}"/>
    <cellStyle name="Standard 4 2 6 4 7" xfId="8613" xr:uid="{00000000-0005-0000-0000-00009B6B0000}"/>
    <cellStyle name="Standard 4 2 6 4 7 2" xfId="19909" xr:uid="{00000000-0005-0000-0000-00009C6B0000}"/>
    <cellStyle name="Standard 4 2 6 4 7 2 2" xfId="53797" xr:uid="{00000000-0005-0000-0000-00009D6B0000}"/>
    <cellStyle name="Standard 4 2 6 4 7 3" xfId="42501" xr:uid="{00000000-0005-0000-0000-00009E6B0000}"/>
    <cellStyle name="Standard 4 2 6 4 7 4" xfId="31205" xr:uid="{00000000-0005-0000-0000-00009F6B0000}"/>
    <cellStyle name="Standard 4 2 6 4 8" xfId="14261" xr:uid="{00000000-0005-0000-0000-0000A06B0000}"/>
    <cellStyle name="Standard 4 2 6 4 8 2" xfId="48149" xr:uid="{00000000-0005-0000-0000-0000A16B0000}"/>
    <cellStyle name="Standard 4 2 6 4 9" xfId="36853" xr:uid="{00000000-0005-0000-0000-0000A26B0000}"/>
    <cellStyle name="Standard 4 2 6 5" xfId="2911" xr:uid="{00000000-0005-0000-0000-0000A36B0000}"/>
    <cellStyle name="Standard 4 2 6 5 2" xfId="5214" xr:uid="{00000000-0005-0000-0000-0000A46B0000}"/>
    <cellStyle name="Standard 4 2 6 5 2 2" xfId="8040" xr:uid="{00000000-0005-0000-0000-0000A56B0000}"/>
    <cellStyle name="Standard 4 2 6 5 2 2 2" xfId="13689" xr:uid="{00000000-0005-0000-0000-0000A66B0000}"/>
    <cellStyle name="Standard 4 2 6 5 2 2 2 2" xfId="24985" xr:uid="{00000000-0005-0000-0000-0000A76B0000}"/>
    <cellStyle name="Standard 4 2 6 5 2 2 2 2 2" xfId="58873" xr:uid="{00000000-0005-0000-0000-0000A86B0000}"/>
    <cellStyle name="Standard 4 2 6 5 2 2 2 3" xfId="47577" xr:uid="{00000000-0005-0000-0000-0000A96B0000}"/>
    <cellStyle name="Standard 4 2 6 5 2 2 2 4" xfId="36281" xr:uid="{00000000-0005-0000-0000-0000AA6B0000}"/>
    <cellStyle name="Standard 4 2 6 5 2 2 3" xfId="19337" xr:uid="{00000000-0005-0000-0000-0000AB6B0000}"/>
    <cellStyle name="Standard 4 2 6 5 2 2 3 2" xfId="53225" xr:uid="{00000000-0005-0000-0000-0000AC6B0000}"/>
    <cellStyle name="Standard 4 2 6 5 2 2 4" xfId="41929" xr:uid="{00000000-0005-0000-0000-0000AD6B0000}"/>
    <cellStyle name="Standard 4 2 6 5 2 2 5" xfId="30633" xr:uid="{00000000-0005-0000-0000-0000AE6B0000}"/>
    <cellStyle name="Standard 4 2 6 5 2 3" xfId="10865" xr:uid="{00000000-0005-0000-0000-0000AF6B0000}"/>
    <cellStyle name="Standard 4 2 6 5 2 3 2" xfId="22161" xr:uid="{00000000-0005-0000-0000-0000B06B0000}"/>
    <cellStyle name="Standard 4 2 6 5 2 3 2 2" xfId="56049" xr:uid="{00000000-0005-0000-0000-0000B16B0000}"/>
    <cellStyle name="Standard 4 2 6 5 2 3 3" xfId="44753" xr:uid="{00000000-0005-0000-0000-0000B26B0000}"/>
    <cellStyle name="Standard 4 2 6 5 2 3 4" xfId="33457" xr:uid="{00000000-0005-0000-0000-0000B36B0000}"/>
    <cellStyle name="Standard 4 2 6 5 2 4" xfId="16513" xr:uid="{00000000-0005-0000-0000-0000B46B0000}"/>
    <cellStyle name="Standard 4 2 6 5 2 4 2" xfId="50401" xr:uid="{00000000-0005-0000-0000-0000B56B0000}"/>
    <cellStyle name="Standard 4 2 6 5 2 5" xfId="39105" xr:uid="{00000000-0005-0000-0000-0000B66B0000}"/>
    <cellStyle name="Standard 4 2 6 5 2 6" xfId="27809" xr:uid="{00000000-0005-0000-0000-0000B76B0000}"/>
    <cellStyle name="Standard 4 2 6 5 3" xfId="4435" xr:uid="{00000000-0005-0000-0000-0000B86B0000}"/>
    <cellStyle name="Standard 4 2 6 5 3 2" xfId="7306" xr:uid="{00000000-0005-0000-0000-0000B96B0000}"/>
    <cellStyle name="Standard 4 2 6 5 3 2 2" xfId="12955" xr:uid="{00000000-0005-0000-0000-0000BA6B0000}"/>
    <cellStyle name="Standard 4 2 6 5 3 2 2 2" xfId="24251" xr:uid="{00000000-0005-0000-0000-0000BB6B0000}"/>
    <cellStyle name="Standard 4 2 6 5 3 2 2 2 2" xfId="58139" xr:uid="{00000000-0005-0000-0000-0000BC6B0000}"/>
    <cellStyle name="Standard 4 2 6 5 3 2 2 3" xfId="46843" xr:uid="{00000000-0005-0000-0000-0000BD6B0000}"/>
    <cellStyle name="Standard 4 2 6 5 3 2 2 4" xfId="35547" xr:uid="{00000000-0005-0000-0000-0000BE6B0000}"/>
    <cellStyle name="Standard 4 2 6 5 3 2 3" xfId="18603" xr:uid="{00000000-0005-0000-0000-0000BF6B0000}"/>
    <cellStyle name="Standard 4 2 6 5 3 2 3 2" xfId="52491" xr:uid="{00000000-0005-0000-0000-0000C06B0000}"/>
    <cellStyle name="Standard 4 2 6 5 3 2 4" xfId="41195" xr:uid="{00000000-0005-0000-0000-0000C16B0000}"/>
    <cellStyle name="Standard 4 2 6 5 3 2 5" xfId="29899" xr:uid="{00000000-0005-0000-0000-0000C26B0000}"/>
    <cellStyle name="Standard 4 2 6 5 3 3" xfId="10131" xr:uid="{00000000-0005-0000-0000-0000C36B0000}"/>
    <cellStyle name="Standard 4 2 6 5 3 3 2" xfId="21427" xr:uid="{00000000-0005-0000-0000-0000C46B0000}"/>
    <cellStyle name="Standard 4 2 6 5 3 3 2 2" xfId="55315" xr:uid="{00000000-0005-0000-0000-0000C56B0000}"/>
    <cellStyle name="Standard 4 2 6 5 3 3 3" xfId="44019" xr:uid="{00000000-0005-0000-0000-0000C66B0000}"/>
    <cellStyle name="Standard 4 2 6 5 3 3 4" xfId="32723" xr:uid="{00000000-0005-0000-0000-0000C76B0000}"/>
    <cellStyle name="Standard 4 2 6 5 3 4" xfId="15779" xr:uid="{00000000-0005-0000-0000-0000C86B0000}"/>
    <cellStyle name="Standard 4 2 6 5 3 4 2" xfId="49667" xr:uid="{00000000-0005-0000-0000-0000C96B0000}"/>
    <cellStyle name="Standard 4 2 6 5 3 5" xfId="38371" xr:uid="{00000000-0005-0000-0000-0000CA6B0000}"/>
    <cellStyle name="Standard 4 2 6 5 3 6" xfId="27075" xr:uid="{00000000-0005-0000-0000-0000CB6B0000}"/>
    <cellStyle name="Standard 4 2 6 5 4" xfId="6039" xr:uid="{00000000-0005-0000-0000-0000CC6B0000}"/>
    <cellStyle name="Standard 4 2 6 5 4 2" xfId="11689" xr:uid="{00000000-0005-0000-0000-0000CD6B0000}"/>
    <cellStyle name="Standard 4 2 6 5 4 2 2" xfId="22985" xr:uid="{00000000-0005-0000-0000-0000CE6B0000}"/>
    <cellStyle name="Standard 4 2 6 5 4 2 2 2" xfId="56873" xr:uid="{00000000-0005-0000-0000-0000CF6B0000}"/>
    <cellStyle name="Standard 4 2 6 5 4 2 3" xfId="45577" xr:uid="{00000000-0005-0000-0000-0000D06B0000}"/>
    <cellStyle name="Standard 4 2 6 5 4 2 4" xfId="34281" xr:uid="{00000000-0005-0000-0000-0000D16B0000}"/>
    <cellStyle name="Standard 4 2 6 5 4 3" xfId="17337" xr:uid="{00000000-0005-0000-0000-0000D26B0000}"/>
    <cellStyle name="Standard 4 2 6 5 4 3 2" xfId="51225" xr:uid="{00000000-0005-0000-0000-0000D36B0000}"/>
    <cellStyle name="Standard 4 2 6 5 4 4" xfId="39929" xr:uid="{00000000-0005-0000-0000-0000D46B0000}"/>
    <cellStyle name="Standard 4 2 6 5 4 5" xfId="28633" xr:uid="{00000000-0005-0000-0000-0000D56B0000}"/>
    <cellStyle name="Standard 4 2 6 5 5" xfId="8865" xr:uid="{00000000-0005-0000-0000-0000D66B0000}"/>
    <cellStyle name="Standard 4 2 6 5 5 2" xfId="20161" xr:uid="{00000000-0005-0000-0000-0000D76B0000}"/>
    <cellStyle name="Standard 4 2 6 5 5 2 2" xfId="54049" xr:uid="{00000000-0005-0000-0000-0000D86B0000}"/>
    <cellStyle name="Standard 4 2 6 5 5 3" xfId="42753" xr:uid="{00000000-0005-0000-0000-0000D96B0000}"/>
    <cellStyle name="Standard 4 2 6 5 5 4" xfId="31457" xr:uid="{00000000-0005-0000-0000-0000DA6B0000}"/>
    <cellStyle name="Standard 4 2 6 5 6" xfId="14513" xr:uid="{00000000-0005-0000-0000-0000DB6B0000}"/>
    <cellStyle name="Standard 4 2 6 5 6 2" xfId="48401" xr:uid="{00000000-0005-0000-0000-0000DC6B0000}"/>
    <cellStyle name="Standard 4 2 6 5 7" xfId="37105" xr:uid="{00000000-0005-0000-0000-0000DD6B0000}"/>
    <cellStyle name="Standard 4 2 6 5 8" xfId="25809" xr:uid="{00000000-0005-0000-0000-0000DE6B0000}"/>
    <cellStyle name="Standard 4 2 6 6" xfId="3706" xr:uid="{00000000-0005-0000-0000-0000DF6B0000}"/>
    <cellStyle name="Standard 4 2 6 6 2" xfId="6817" xr:uid="{00000000-0005-0000-0000-0000E06B0000}"/>
    <cellStyle name="Standard 4 2 6 6 2 2" xfId="12466" xr:uid="{00000000-0005-0000-0000-0000E16B0000}"/>
    <cellStyle name="Standard 4 2 6 6 2 2 2" xfId="23762" xr:uid="{00000000-0005-0000-0000-0000E26B0000}"/>
    <cellStyle name="Standard 4 2 6 6 2 2 2 2" xfId="57650" xr:uid="{00000000-0005-0000-0000-0000E36B0000}"/>
    <cellStyle name="Standard 4 2 6 6 2 2 3" xfId="46354" xr:uid="{00000000-0005-0000-0000-0000E46B0000}"/>
    <cellStyle name="Standard 4 2 6 6 2 2 4" xfId="35058" xr:uid="{00000000-0005-0000-0000-0000E56B0000}"/>
    <cellStyle name="Standard 4 2 6 6 2 3" xfId="18114" xr:uid="{00000000-0005-0000-0000-0000E66B0000}"/>
    <cellStyle name="Standard 4 2 6 6 2 3 2" xfId="52002" xr:uid="{00000000-0005-0000-0000-0000E76B0000}"/>
    <cellStyle name="Standard 4 2 6 6 2 4" xfId="40706" xr:uid="{00000000-0005-0000-0000-0000E86B0000}"/>
    <cellStyle name="Standard 4 2 6 6 2 5" xfId="29410" xr:uid="{00000000-0005-0000-0000-0000E96B0000}"/>
    <cellStyle name="Standard 4 2 6 6 3" xfId="9642" xr:uid="{00000000-0005-0000-0000-0000EA6B0000}"/>
    <cellStyle name="Standard 4 2 6 6 3 2" xfId="20938" xr:uid="{00000000-0005-0000-0000-0000EB6B0000}"/>
    <cellStyle name="Standard 4 2 6 6 3 2 2" xfId="54826" xr:uid="{00000000-0005-0000-0000-0000EC6B0000}"/>
    <cellStyle name="Standard 4 2 6 6 3 3" xfId="43530" xr:uid="{00000000-0005-0000-0000-0000ED6B0000}"/>
    <cellStyle name="Standard 4 2 6 6 3 4" xfId="32234" xr:uid="{00000000-0005-0000-0000-0000EE6B0000}"/>
    <cellStyle name="Standard 4 2 6 6 4" xfId="15290" xr:uid="{00000000-0005-0000-0000-0000EF6B0000}"/>
    <cellStyle name="Standard 4 2 6 6 4 2" xfId="49178" xr:uid="{00000000-0005-0000-0000-0000F06B0000}"/>
    <cellStyle name="Standard 4 2 6 6 5" xfId="37882" xr:uid="{00000000-0005-0000-0000-0000F16B0000}"/>
    <cellStyle name="Standard 4 2 6 6 6" xfId="26586" xr:uid="{00000000-0005-0000-0000-0000F26B0000}"/>
    <cellStyle name="Standard 4 2 6 7" xfId="4764" xr:uid="{00000000-0005-0000-0000-0000F36B0000}"/>
    <cellStyle name="Standard 4 2 6 7 2" xfId="7590" xr:uid="{00000000-0005-0000-0000-0000F46B0000}"/>
    <cellStyle name="Standard 4 2 6 7 2 2" xfId="13239" xr:uid="{00000000-0005-0000-0000-0000F56B0000}"/>
    <cellStyle name="Standard 4 2 6 7 2 2 2" xfId="24535" xr:uid="{00000000-0005-0000-0000-0000F66B0000}"/>
    <cellStyle name="Standard 4 2 6 7 2 2 2 2" xfId="58423" xr:uid="{00000000-0005-0000-0000-0000F76B0000}"/>
    <cellStyle name="Standard 4 2 6 7 2 2 3" xfId="47127" xr:uid="{00000000-0005-0000-0000-0000F86B0000}"/>
    <cellStyle name="Standard 4 2 6 7 2 2 4" xfId="35831" xr:uid="{00000000-0005-0000-0000-0000F96B0000}"/>
    <cellStyle name="Standard 4 2 6 7 2 3" xfId="18887" xr:uid="{00000000-0005-0000-0000-0000FA6B0000}"/>
    <cellStyle name="Standard 4 2 6 7 2 3 2" xfId="52775" xr:uid="{00000000-0005-0000-0000-0000FB6B0000}"/>
    <cellStyle name="Standard 4 2 6 7 2 4" xfId="41479" xr:uid="{00000000-0005-0000-0000-0000FC6B0000}"/>
    <cellStyle name="Standard 4 2 6 7 2 5" xfId="30183" xr:uid="{00000000-0005-0000-0000-0000FD6B0000}"/>
    <cellStyle name="Standard 4 2 6 7 3" xfId="10415" xr:uid="{00000000-0005-0000-0000-0000FE6B0000}"/>
    <cellStyle name="Standard 4 2 6 7 3 2" xfId="21711" xr:uid="{00000000-0005-0000-0000-0000FF6B0000}"/>
    <cellStyle name="Standard 4 2 6 7 3 2 2" xfId="55599" xr:uid="{00000000-0005-0000-0000-0000006C0000}"/>
    <cellStyle name="Standard 4 2 6 7 3 3" xfId="44303" xr:uid="{00000000-0005-0000-0000-0000016C0000}"/>
    <cellStyle name="Standard 4 2 6 7 3 4" xfId="33007" xr:uid="{00000000-0005-0000-0000-0000026C0000}"/>
    <cellStyle name="Standard 4 2 6 7 4" xfId="16063" xr:uid="{00000000-0005-0000-0000-0000036C0000}"/>
    <cellStyle name="Standard 4 2 6 7 4 2" xfId="49951" xr:uid="{00000000-0005-0000-0000-0000046C0000}"/>
    <cellStyle name="Standard 4 2 6 7 5" xfId="38655" xr:uid="{00000000-0005-0000-0000-0000056C0000}"/>
    <cellStyle name="Standard 4 2 6 7 6" xfId="27359" xr:uid="{00000000-0005-0000-0000-0000066C0000}"/>
    <cellStyle name="Standard 4 2 6 8" xfId="3395" xr:uid="{00000000-0005-0000-0000-0000076C0000}"/>
    <cellStyle name="Standard 4 2 6 8 2" xfId="6511" xr:uid="{00000000-0005-0000-0000-0000086C0000}"/>
    <cellStyle name="Standard 4 2 6 8 2 2" xfId="12160" xr:uid="{00000000-0005-0000-0000-0000096C0000}"/>
    <cellStyle name="Standard 4 2 6 8 2 2 2" xfId="23456" xr:uid="{00000000-0005-0000-0000-00000A6C0000}"/>
    <cellStyle name="Standard 4 2 6 8 2 2 2 2" xfId="57344" xr:uid="{00000000-0005-0000-0000-00000B6C0000}"/>
    <cellStyle name="Standard 4 2 6 8 2 2 3" xfId="46048" xr:uid="{00000000-0005-0000-0000-00000C6C0000}"/>
    <cellStyle name="Standard 4 2 6 8 2 2 4" xfId="34752" xr:uid="{00000000-0005-0000-0000-00000D6C0000}"/>
    <cellStyle name="Standard 4 2 6 8 2 3" xfId="17808" xr:uid="{00000000-0005-0000-0000-00000E6C0000}"/>
    <cellStyle name="Standard 4 2 6 8 2 3 2" xfId="51696" xr:uid="{00000000-0005-0000-0000-00000F6C0000}"/>
    <cellStyle name="Standard 4 2 6 8 2 4" xfId="40400" xr:uid="{00000000-0005-0000-0000-0000106C0000}"/>
    <cellStyle name="Standard 4 2 6 8 2 5" xfId="29104" xr:uid="{00000000-0005-0000-0000-0000116C0000}"/>
    <cellStyle name="Standard 4 2 6 8 3" xfId="9336" xr:uid="{00000000-0005-0000-0000-0000126C0000}"/>
    <cellStyle name="Standard 4 2 6 8 3 2" xfId="20632" xr:uid="{00000000-0005-0000-0000-0000136C0000}"/>
    <cellStyle name="Standard 4 2 6 8 3 2 2" xfId="54520" xr:uid="{00000000-0005-0000-0000-0000146C0000}"/>
    <cellStyle name="Standard 4 2 6 8 3 3" xfId="43224" xr:uid="{00000000-0005-0000-0000-0000156C0000}"/>
    <cellStyle name="Standard 4 2 6 8 3 4" xfId="31928" xr:uid="{00000000-0005-0000-0000-0000166C0000}"/>
    <cellStyle name="Standard 4 2 6 8 4" xfId="14984" xr:uid="{00000000-0005-0000-0000-0000176C0000}"/>
    <cellStyle name="Standard 4 2 6 8 4 2" xfId="48872" xr:uid="{00000000-0005-0000-0000-0000186C0000}"/>
    <cellStyle name="Standard 4 2 6 8 5" xfId="37576" xr:uid="{00000000-0005-0000-0000-0000196C0000}"/>
    <cellStyle name="Standard 4 2 6 8 6" xfId="26280" xr:uid="{00000000-0005-0000-0000-00001A6C0000}"/>
    <cellStyle name="Standard 4 2 6 9" xfId="5539" xr:uid="{00000000-0005-0000-0000-00001B6C0000}"/>
    <cellStyle name="Standard 4 2 6 9 2" xfId="11189" xr:uid="{00000000-0005-0000-0000-00001C6C0000}"/>
    <cellStyle name="Standard 4 2 6 9 2 2" xfId="22485" xr:uid="{00000000-0005-0000-0000-00001D6C0000}"/>
    <cellStyle name="Standard 4 2 6 9 2 2 2" xfId="56373" xr:uid="{00000000-0005-0000-0000-00001E6C0000}"/>
    <cellStyle name="Standard 4 2 6 9 2 3" xfId="45077" xr:uid="{00000000-0005-0000-0000-00001F6C0000}"/>
    <cellStyle name="Standard 4 2 6 9 2 4" xfId="33781" xr:uid="{00000000-0005-0000-0000-0000206C0000}"/>
    <cellStyle name="Standard 4 2 6 9 3" xfId="16837" xr:uid="{00000000-0005-0000-0000-0000216C0000}"/>
    <cellStyle name="Standard 4 2 6 9 3 2" xfId="50725" xr:uid="{00000000-0005-0000-0000-0000226C0000}"/>
    <cellStyle name="Standard 4 2 6 9 4" xfId="39429" xr:uid="{00000000-0005-0000-0000-0000236C0000}"/>
    <cellStyle name="Standard 4 2 6 9 5" xfId="28133" xr:uid="{00000000-0005-0000-0000-0000246C0000}"/>
    <cellStyle name="Standard 4 2 7" xfId="239" xr:uid="{00000000-0005-0000-0000-0000256C0000}"/>
    <cellStyle name="Standard 4 2 7 10" xfId="13996" xr:uid="{00000000-0005-0000-0000-0000266C0000}"/>
    <cellStyle name="Standard 4 2 7 10 2" xfId="47884" xr:uid="{00000000-0005-0000-0000-0000276C0000}"/>
    <cellStyle name="Standard 4 2 7 11" xfId="36588" xr:uid="{00000000-0005-0000-0000-0000286C0000}"/>
    <cellStyle name="Standard 4 2 7 12" xfId="25292" xr:uid="{00000000-0005-0000-0000-0000296C0000}"/>
    <cellStyle name="Standard 4 2 7 2" xfId="1582" xr:uid="{00000000-0005-0000-0000-00002A6C0000}"/>
    <cellStyle name="Standard 4 2 7 2 10" xfId="36721" xr:uid="{00000000-0005-0000-0000-00002B6C0000}"/>
    <cellStyle name="Standard 4 2 7 2 11" xfId="25425" xr:uid="{00000000-0005-0000-0000-00002C6C0000}"/>
    <cellStyle name="Standard 4 2 7 2 2" xfId="2771" xr:uid="{00000000-0005-0000-0000-00002D6C0000}"/>
    <cellStyle name="Standard 4 2 7 2 2 2" xfId="3273" xr:uid="{00000000-0005-0000-0000-00002E6C0000}"/>
    <cellStyle name="Standard 4 2 7 2 2 2 2" xfId="5224" xr:uid="{00000000-0005-0000-0000-00002F6C0000}"/>
    <cellStyle name="Standard 4 2 7 2 2 2 2 2" xfId="8050" xr:uid="{00000000-0005-0000-0000-0000306C0000}"/>
    <cellStyle name="Standard 4 2 7 2 2 2 2 2 2" xfId="13699" xr:uid="{00000000-0005-0000-0000-0000316C0000}"/>
    <cellStyle name="Standard 4 2 7 2 2 2 2 2 2 2" xfId="24995" xr:uid="{00000000-0005-0000-0000-0000326C0000}"/>
    <cellStyle name="Standard 4 2 7 2 2 2 2 2 2 2 2" xfId="58883" xr:uid="{00000000-0005-0000-0000-0000336C0000}"/>
    <cellStyle name="Standard 4 2 7 2 2 2 2 2 2 3" xfId="47587" xr:uid="{00000000-0005-0000-0000-0000346C0000}"/>
    <cellStyle name="Standard 4 2 7 2 2 2 2 2 2 4" xfId="36291" xr:uid="{00000000-0005-0000-0000-0000356C0000}"/>
    <cellStyle name="Standard 4 2 7 2 2 2 2 2 3" xfId="19347" xr:uid="{00000000-0005-0000-0000-0000366C0000}"/>
    <cellStyle name="Standard 4 2 7 2 2 2 2 2 3 2" xfId="53235" xr:uid="{00000000-0005-0000-0000-0000376C0000}"/>
    <cellStyle name="Standard 4 2 7 2 2 2 2 2 4" xfId="41939" xr:uid="{00000000-0005-0000-0000-0000386C0000}"/>
    <cellStyle name="Standard 4 2 7 2 2 2 2 2 5" xfId="30643" xr:uid="{00000000-0005-0000-0000-0000396C0000}"/>
    <cellStyle name="Standard 4 2 7 2 2 2 2 3" xfId="10875" xr:uid="{00000000-0005-0000-0000-00003A6C0000}"/>
    <cellStyle name="Standard 4 2 7 2 2 2 2 3 2" xfId="22171" xr:uid="{00000000-0005-0000-0000-00003B6C0000}"/>
    <cellStyle name="Standard 4 2 7 2 2 2 2 3 2 2" xfId="56059" xr:uid="{00000000-0005-0000-0000-00003C6C0000}"/>
    <cellStyle name="Standard 4 2 7 2 2 2 2 3 3" xfId="44763" xr:uid="{00000000-0005-0000-0000-00003D6C0000}"/>
    <cellStyle name="Standard 4 2 7 2 2 2 2 3 4" xfId="33467" xr:uid="{00000000-0005-0000-0000-00003E6C0000}"/>
    <cellStyle name="Standard 4 2 7 2 2 2 2 4" xfId="16523" xr:uid="{00000000-0005-0000-0000-00003F6C0000}"/>
    <cellStyle name="Standard 4 2 7 2 2 2 2 4 2" xfId="50411" xr:uid="{00000000-0005-0000-0000-0000406C0000}"/>
    <cellStyle name="Standard 4 2 7 2 2 2 2 5" xfId="39115" xr:uid="{00000000-0005-0000-0000-0000416C0000}"/>
    <cellStyle name="Standard 4 2 7 2 2 2 2 6" xfId="27819" xr:uid="{00000000-0005-0000-0000-0000426C0000}"/>
    <cellStyle name="Standard 4 2 7 2 2 2 3" xfId="6401" xr:uid="{00000000-0005-0000-0000-0000436C0000}"/>
    <cellStyle name="Standard 4 2 7 2 2 2 3 2" xfId="12051" xr:uid="{00000000-0005-0000-0000-0000446C0000}"/>
    <cellStyle name="Standard 4 2 7 2 2 2 3 2 2" xfId="23347" xr:uid="{00000000-0005-0000-0000-0000456C0000}"/>
    <cellStyle name="Standard 4 2 7 2 2 2 3 2 2 2" xfId="57235" xr:uid="{00000000-0005-0000-0000-0000466C0000}"/>
    <cellStyle name="Standard 4 2 7 2 2 2 3 2 3" xfId="45939" xr:uid="{00000000-0005-0000-0000-0000476C0000}"/>
    <cellStyle name="Standard 4 2 7 2 2 2 3 2 4" xfId="34643" xr:uid="{00000000-0005-0000-0000-0000486C0000}"/>
    <cellStyle name="Standard 4 2 7 2 2 2 3 3" xfId="17699" xr:uid="{00000000-0005-0000-0000-0000496C0000}"/>
    <cellStyle name="Standard 4 2 7 2 2 2 3 3 2" xfId="51587" xr:uid="{00000000-0005-0000-0000-00004A6C0000}"/>
    <cellStyle name="Standard 4 2 7 2 2 2 3 4" xfId="40291" xr:uid="{00000000-0005-0000-0000-00004B6C0000}"/>
    <cellStyle name="Standard 4 2 7 2 2 2 3 5" xfId="28995" xr:uid="{00000000-0005-0000-0000-00004C6C0000}"/>
    <cellStyle name="Standard 4 2 7 2 2 2 4" xfId="9227" xr:uid="{00000000-0005-0000-0000-00004D6C0000}"/>
    <cellStyle name="Standard 4 2 7 2 2 2 4 2" xfId="20523" xr:uid="{00000000-0005-0000-0000-00004E6C0000}"/>
    <cellStyle name="Standard 4 2 7 2 2 2 4 2 2" xfId="54411" xr:uid="{00000000-0005-0000-0000-00004F6C0000}"/>
    <cellStyle name="Standard 4 2 7 2 2 2 4 3" xfId="43115" xr:uid="{00000000-0005-0000-0000-0000506C0000}"/>
    <cellStyle name="Standard 4 2 7 2 2 2 4 4" xfId="31819" xr:uid="{00000000-0005-0000-0000-0000516C0000}"/>
    <cellStyle name="Standard 4 2 7 2 2 2 5" xfId="14875" xr:uid="{00000000-0005-0000-0000-0000526C0000}"/>
    <cellStyle name="Standard 4 2 7 2 2 2 5 2" xfId="48763" xr:uid="{00000000-0005-0000-0000-0000536C0000}"/>
    <cellStyle name="Standard 4 2 7 2 2 2 6" xfId="37467" xr:uid="{00000000-0005-0000-0000-0000546C0000}"/>
    <cellStyle name="Standard 4 2 7 2 2 2 7" xfId="26171" xr:uid="{00000000-0005-0000-0000-0000556C0000}"/>
    <cellStyle name="Standard 4 2 7 2 2 3" xfId="4445" xr:uid="{00000000-0005-0000-0000-0000566C0000}"/>
    <cellStyle name="Standard 4 2 7 2 2 3 2" xfId="7316" xr:uid="{00000000-0005-0000-0000-0000576C0000}"/>
    <cellStyle name="Standard 4 2 7 2 2 3 2 2" xfId="12965" xr:uid="{00000000-0005-0000-0000-0000586C0000}"/>
    <cellStyle name="Standard 4 2 7 2 2 3 2 2 2" xfId="24261" xr:uid="{00000000-0005-0000-0000-0000596C0000}"/>
    <cellStyle name="Standard 4 2 7 2 2 3 2 2 2 2" xfId="58149" xr:uid="{00000000-0005-0000-0000-00005A6C0000}"/>
    <cellStyle name="Standard 4 2 7 2 2 3 2 2 3" xfId="46853" xr:uid="{00000000-0005-0000-0000-00005B6C0000}"/>
    <cellStyle name="Standard 4 2 7 2 2 3 2 2 4" xfId="35557" xr:uid="{00000000-0005-0000-0000-00005C6C0000}"/>
    <cellStyle name="Standard 4 2 7 2 2 3 2 3" xfId="18613" xr:uid="{00000000-0005-0000-0000-00005D6C0000}"/>
    <cellStyle name="Standard 4 2 7 2 2 3 2 3 2" xfId="52501" xr:uid="{00000000-0005-0000-0000-00005E6C0000}"/>
    <cellStyle name="Standard 4 2 7 2 2 3 2 4" xfId="41205" xr:uid="{00000000-0005-0000-0000-00005F6C0000}"/>
    <cellStyle name="Standard 4 2 7 2 2 3 2 5" xfId="29909" xr:uid="{00000000-0005-0000-0000-0000606C0000}"/>
    <cellStyle name="Standard 4 2 7 2 2 3 3" xfId="10141" xr:uid="{00000000-0005-0000-0000-0000616C0000}"/>
    <cellStyle name="Standard 4 2 7 2 2 3 3 2" xfId="21437" xr:uid="{00000000-0005-0000-0000-0000626C0000}"/>
    <cellStyle name="Standard 4 2 7 2 2 3 3 2 2" xfId="55325" xr:uid="{00000000-0005-0000-0000-0000636C0000}"/>
    <cellStyle name="Standard 4 2 7 2 2 3 3 3" xfId="44029" xr:uid="{00000000-0005-0000-0000-0000646C0000}"/>
    <cellStyle name="Standard 4 2 7 2 2 3 3 4" xfId="32733" xr:uid="{00000000-0005-0000-0000-0000656C0000}"/>
    <cellStyle name="Standard 4 2 7 2 2 3 4" xfId="15789" xr:uid="{00000000-0005-0000-0000-0000666C0000}"/>
    <cellStyle name="Standard 4 2 7 2 2 3 4 2" xfId="49677" xr:uid="{00000000-0005-0000-0000-0000676C0000}"/>
    <cellStyle name="Standard 4 2 7 2 2 3 5" xfId="38381" xr:uid="{00000000-0005-0000-0000-0000686C0000}"/>
    <cellStyle name="Standard 4 2 7 2 2 3 6" xfId="27085" xr:uid="{00000000-0005-0000-0000-0000696C0000}"/>
    <cellStyle name="Standard 4 2 7 2 2 4" xfId="5901" xr:uid="{00000000-0005-0000-0000-00006A6C0000}"/>
    <cellStyle name="Standard 4 2 7 2 2 4 2" xfId="11551" xr:uid="{00000000-0005-0000-0000-00006B6C0000}"/>
    <cellStyle name="Standard 4 2 7 2 2 4 2 2" xfId="22847" xr:uid="{00000000-0005-0000-0000-00006C6C0000}"/>
    <cellStyle name="Standard 4 2 7 2 2 4 2 2 2" xfId="56735" xr:uid="{00000000-0005-0000-0000-00006D6C0000}"/>
    <cellStyle name="Standard 4 2 7 2 2 4 2 3" xfId="45439" xr:uid="{00000000-0005-0000-0000-00006E6C0000}"/>
    <cellStyle name="Standard 4 2 7 2 2 4 2 4" xfId="34143" xr:uid="{00000000-0005-0000-0000-00006F6C0000}"/>
    <cellStyle name="Standard 4 2 7 2 2 4 3" xfId="17199" xr:uid="{00000000-0005-0000-0000-0000706C0000}"/>
    <cellStyle name="Standard 4 2 7 2 2 4 3 2" xfId="51087" xr:uid="{00000000-0005-0000-0000-0000716C0000}"/>
    <cellStyle name="Standard 4 2 7 2 2 4 4" xfId="39791" xr:uid="{00000000-0005-0000-0000-0000726C0000}"/>
    <cellStyle name="Standard 4 2 7 2 2 4 5" xfId="28495" xr:uid="{00000000-0005-0000-0000-0000736C0000}"/>
    <cellStyle name="Standard 4 2 7 2 2 5" xfId="8727" xr:uid="{00000000-0005-0000-0000-0000746C0000}"/>
    <cellStyle name="Standard 4 2 7 2 2 5 2" xfId="20023" xr:uid="{00000000-0005-0000-0000-0000756C0000}"/>
    <cellStyle name="Standard 4 2 7 2 2 5 2 2" xfId="53911" xr:uid="{00000000-0005-0000-0000-0000766C0000}"/>
    <cellStyle name="Standard 4 2 7 2 2 5 3" xfId="42615" xr:uid="{00000000-0005-0000-0000-0000776C0000}"/>
    <cellStyle name="Standard 4 2 7 2 2 5 4" xfId="31319" xr:uid="{00000000-0005-0000-0000-0000786C0000}"/>
    <cellStyle name="Standard 4 2 7 2 2 6" xfId="14375" xr:uid="{00000000-0005-0000-0000-0000796C0000}"/>
    <cellStyle name="Standard 4 2 7 2 2 6 2" xfId="48263" xr:uid="{00000000-0005-0000-0000-00007A6C0000}"/>
    <cellStyle name="Standard 4 2 7 2 2 7" xfId="36967" xr:uid="{00000000-0005-0000-0000-00007B6C0000}"/>
    <cellStyle name="Standard 4 2 7 2 2 8" xfId="25671" xr:uid="{00000000-0005-0000-0000-00007C6C0000}"/>
    <cellStyle name="Standard 4 2 7 2 3" xfId="3027" xr:uid="{00000000-0005-0000-0000-00007D6C0000}"/>
    <cellStyle name="Standard 4 2 7 2 3 2" xfId="5223" xr:uid="{00000000-0005-0000-0000-00007E6C0000}"/>
    <cellStyle name="Standard 4 2 7 2 3 2 2" xfId="8049" xr:uid="{00000000-0005-0000-0000-00007F6C0000}"/>
    <cellStyle name="Standard 4 2 7 2 3 2 2 2" xfId="13698" xr:uid="{00000000-0005-0000-0000-0000806C0000}"/>
    <cellStyle name="Standard 4 2 7 2 3 2 2 2 2" xfId="24994" xr:uid="{00000000-0005-0000-0000-0000816C0000}"/>
    <cellStyle name="Standard 4 2 7 2 3 2 2 2 2 2" xfId="58882" xr:uid="{00000000-0005-0000-0000-0000826C0000}"/>
    <cellStyle name="Standard 4 2 7 2 3 2 2 2 3" xfId="47586" xr:uid="{00000000-0005-0000-0000-0000836C0000}"/>
    <cellStyle name="Standard 4 2 7 2 3 2 2 2 4" xfId="36290" xr:uid="{00000000-0005-0000-0000-0000846C0000}"/>
    <cellStyle name="Standard 4 2 7 2 3 2 2 3" xfId="19346" xr:uid="{00000000-0005-0000-0000-0000856C0000}"/>
    <cellStyle name="Standard 4 2 7 2 3 2 2 3 2" xfId="53234" xr:uid="{00000000-0005-0000-0000-0000866C0000}"/>
    <cellStyle name="Standard 4 2 7 2 3 2 2 4" xfId="41938" xr:uid="{00000000-0005-0000-0000-0000876C0000}"/>
    <cellStyle name="Standard 4 2 7 2 3 2 2 5" xfId="30642" xr:uid="{00000000-0005-0000-0000-0000886C0000}"/>
    <cellStyle name="Standard 4 2 7 2 3 2 3" xfId="10874" xr:uid="{00000000-0005-0000-0000-0000896C0000}"/>
    <cellStyle name="Standard 4 2 7 2 3 2 3 2" xfId="22170" xr:uid="{00000000-0005-0000-0000-00008A6C0000}"/>
    <cellStyle name="Standard 4 2 7 2 3 2 3 2 2" xfId="56058" xr:uid="{00000000-0005-0000-0000-00008B6C0000}"/>
    <cellStyle name="Standard 4 2 7 2 3 2 3 3" xfId="44762" xr:uid="{00000000-0005-0000-0000-00008C6C0000}"/>
    <cellStyle name="Standard 4 2 7 2 3 2 3 4" xfId="33466" xr:uid="{00000000-0005-0000-0000-00008D6C0000}"/>
    <cellStyle name="Standard 4 2 7 2 3 2 4" xfId="16522" xr:uid="{00000000-0005-0000-0000-00008E6C0000}"/>
    <cellStyle name="Standard 4 2 7 2 3 2 4 2" xfId="50410" xr:uid="{00000000-0005-0000-0000-00008F6C0000}"/>
    <cellStyle name="Standard 4 2 7 2 3 2 5" xfId="39114" xr:uid="{00000000-0005-0000-0000-0000906C0000}"/>
    <cellStyle name="Standard 4 2 7 2 3 2 6" xfId="27818" xr:uid="{00000000-0005-0000-0000-0000916C0000}"/>
    <cellStyle name="Standard 4 2 7 2 3 3" xfId="4444" xr:uid="{00000000-0005-0000-0000-0000926C0000}"/>
    <cellStyle name="Standard 4 2 7 2 3 3 2" xfId="7315" xr:uid="{00000000-0005-0000-0000-0000936C0000}"/>
    <cellStyle name="Standard 4 2 7 2 3 3 2 2" xfId="12964" xr:uid="{00000000-0005-0000-0000-0000946C0000}"/>
    <cellStyle name="Standard 4 2 7 2 3 3 2 2 2" xfId="24260" xr:uid="{00000000-0005-0000-0000-0000956C0000}"/>
    <cellStyle name="Standard 4 2 7 2 3 3 2 2 2 2" xfId="58148" xr:uid="{00000000-0005-0000-0000-0000966C0000}"/>
    <cellStyle name="Standard 4 2 7 2 3 3 2 2 3" xfId="46852" xr:uid="{00000000-0005-0000-0000-0000976C0000}"/>
    <cellStyle name="Standard 4 2 7 2 3 3 2 2 4" xfId="35556" xr:uid="{00000000-0005-0000-0000-0000986C0000}"/>
    <cellStyle name="Standard 4 2 7 2 3 3 2 3" xfId="18612" xr:uid="{00000000-0005-0000-0000-0000996C0000}"/>
    <cellStyle name="Standard 4 2 7 2 3 3 2 3 2" xfId="52500" xr:uid="{00000000-0005-0000-0000-00009A6C0000}"/>
    <cellStyle name="Standard 4 2 7 2 3 3 2 4" xfId="41204" xr:uid="{00000000-0005-0000-0000-00009B6C0000}"/>
    <cellStyle name="Standard 4 2 7 2 3 3 2 5" xfId="29908" xr:uid="{00000000-0005-0000-0000-00009C6C0000}"/>
    <cellStyle name="Standard 4 2 7 2 3 3 3" xfId="10140" xr:uid="{00000000-0005-0000-0000-00009D6C0000}"/>
    <cellStyle name="Standard 4 2 7 2 3 3 3 2" xfId="21436" xr:uid="{00000000-0005-0000-0000-00009E6C0000}"/>
    <cellStyle name="Standard 4 2 7 2 3 3 3 2 2" xfId="55324" xr:uid="{00000000-0005-0000-0000-00009F6C0000}"/>
    <cellStyle name="Standard 4 2 7 2 3 3 3 3" xfId="44028" xr:uid="{00000000-0005-0000-0000-0000A06C0000}"/>
    <cellStyle name="Standard 4 2 7 2 3 3 3 4" xfId="32732" xr:uid="{00000000-0005-0000-0000-0000A16C0000}"/>
    <cellStyle name="Standard 4 2 7 2 3 3 4" xfId="15788" xr:uid="{00000000-0005-0000-0000-0000A26C0000}"/>
    <cellStyle name="Standard 4 2 7 2 3 3 4 2" xfId="49676" xr:uid="{00000000-0005-0000-0000-0000A36C0000}"/>
    <cellStyle name="Standard 4 2 7 2 3 3 5" xfId="38380" xr:uid="{00000000-0005-0000-0000-0000A46C0000}"/>
    <cellStyle name="Standard 4 2 7 2 3 3 6" xfId="27084" xr:uid="{00000000-0005-0000-0000-0000A56C0000}"/>
    <cellStyle name="Standard 4 2 7 2 3 4" xfId="6155" xr:uid="{00000000-0005-0000-0000-0000A66C0000}"/>
    <cellStyle name="Standard 4 2 7 2 3 4 2" xfId="11805" xr:uid="{00000000-0005-0000-0000-0000A76C0000}"/>
    <cellStyle name="Standard 4 2 7 2 3 4 2 2" xfId="23101" xr:uid="{00000000-0005-0000-0000-0000A86C0000}"/>
    <cellStyle name="Standard 4 2 7 2 3 4 2 2 2" xfId="56989" xr:uid="{00000000-0005-0000-0000-0000A96C0000}"/>
    <cellStyle name="Standard 4 2 7 2 3 4 2 3" xfId="45693" xr:uid="{00000000-0005-0000-0000-0000AA6C0000}"/>
    <cellStyle name="Standard 4 2 7 2 3 4 2 4" xfId="34397" xr:uid="{00000000-0005-0000-0000-0000AB6C0000}"/>
    <cellStyle name="Standard 4 2 7 2 3 4 3" xfId="17453" xr:uid="{00000000-0005-0000-0000-0000AC6C0000}"/>
    <cellStyle name="Standard 4 2 7 2 3 4 3 2" xfId="51341" xr:uid="{00000000-0005-0000-0000-0000AD6C0000}"/>
    <cellStyle name="Standard 4 2 7 2 3 4 4" xfId="40045" xr:uid="{00000000-0005-0000-0000-0000AE6C0000}"/>
    <cellStyle name="Standard 4 2 7 2 3 4 5" xfId="28749" xr:uid="{00000000-0005-0000-0000-0000AF6C0000}"/>
    <cellStyle name="Standard 4 2 7 2 3 5" xfId="8981" xr:uid="{00000000-0005-0000-0000-0000B06C0000}"/>
    <cellStyle name="Standard 4 2 7 2 3 5 2" xfId="20277" xr:uid="{00000000-0005-0000-0000-0000B16C0000}"/>
    <cellStyle name="Standard 4 2 7 2 3 5 2 2" xfId="54165" xr:uid="{00000000-0005-0000-0000-0000B26C0000}"/>
    <cellStyle name="Standard 4 2 7 2 3 5 3" xfId="42869" xr:uid="{00000000-0005-0000-0000-0000B36C0000}"/>
    <cellStyle name="Standard 4 2 7 2 3 5 4" xfId="31573" xr:uid="{00000000-0005-0000-0000-0000B46C0000}"/>
    <cellStyle name="Standard 4 2 7 2 3 6" xfId="14629" xr:uid="{00000000-0005-0000-0000-0000B56C0000}"/>
    <cellStyle name="Standard 4 2 7 2 3 6 2" xfId="48517" xr:uid="{00000000-0005-0000-0000-0000B66C0000}"/>
    <cellStyle name="Standard 4 2 7 2 3 7" xfId="37221" xr:uid="{00000000-0005-0000-0000-0000B76C0000}"/>
    <cellStyle name="Standard 4 2 7 2 3 8" xfId="25925" xr:uid="{00000000-0005-0000-0000-0000B86C0000}"/>
    <cellStyle name="Standard 4 2 7 2 4" xfId="3886" xr:uid="{00000000-0005-0000-0000-0000B96C0000}"/>
    <cellStyle name="Standard 4 2 7 2 4 2" xfId="6997" xr:uid="{00000000-0005-0000-0000-0000BA6C0000}"/>
    <cellStyle name="Standard 4 2 7 2 4 2 2" xfId="12646" xr:uid="{00000000-0005-0000-0000-0000BB6C0000}"/>
    <cellStyle name="Standard 4 2 7 2 4 2 2 2" xfId="23942" xr:uid="{00000000-0005-0000-0000-0000BC6C0000}"/>
    <cellStyle name="Standard 4 2 7 2 4 2 2 2 2" xfId="57830" xr:uid="{00000000-0005-0000-0000-0000BD6C0000}"/>
    <cellStyle name="Standard 4 2 7 2 4 2 2 3" xfId="46534" xr:uid="{00000000-0005-0000-0000-0000BE6C0000}"/>
    <cellStyle name="Standard 4 2 7 2 4 2 2 4" xfId="35238" xr:uid="{00000000-0005-0000-0000-0000BF6C0000}"/>
    <cellStyle name="Standard 4 2 7 2 4 2 3" xfId="18294" xr:uid="{00000000-0005-0000-0000-0000C06C0000}"/>
    <cellStyle name="Standard 4 2 7 2 4 2 3 2" xfId="52182" xr:uid="{00000000-0005-0000-0000-0000C16C0000}"/>
    <cellStyle name="Standard 4 2 7 2 4 2 4" xfId="40886" xr:uid="{00000000-0005-0000-0000-0000C26C0000}"/>
    <cellStyle name="Standard 4 2 7 2 4 2 5" xfId="29590" xr:uid="{00000000-0005-0000-0000-0000C36C0000}"/>
    <cellStyle name="Standard 4 2 7 2 4 3" xfId="9822" xr:uid="{00000000-0005-0000-0000-0000C46C0000}"/>
    <cellStyle name="Standard 4 2 7 2 4 3 2" xfId="21118" xr:uid="{00000000-0005-0000-0000-0000C56C0000}"/>
    <cellStyle name="Standard 4 2 7 2 4 3 2 2" xfId="55006" xr:uid="{00000000-0005-0000-0000-0000C66C0000}"/>
    <cellStyle name="Standard 4 2 7 2 4 3 3" xfId="43710" xr:uid="{00000000-0005-0000-0000-0000C76C0000}"/>
    <cellStyle name="Standard 4 2 7 2 4 3 4" xfId="32414" xr:uid="{00000000-0005-0000-0000-0000C86C0000}"/>
    <cellStyle name="Standard 4 2 7 2 4 4" xfId="15470" xr:uid="{00000000-0005-0000-0000-0000C96C0000}"/>
    <cellStyle name="Standard 4 2 7 2 4 4 2" xfId="49358" xr:uid="{00000000-0005-0000-0000-0000CA6C0000}"/>
    <cellStyle name="Standard 4 2 7 2 4 5" xfId="38062" xr:uid="{00000000-0005-0000-0000-0000CB6C0000}"/>
    <cellStyle name="Standard 4 2 7 2 4 6" xfId="26766" xr:uid="{00000000-0005-0000-0000-0000CC6C0000}"/>
    <cellStyle name="Standard 4 2 7 2 5" xfId="4944" xr:uid="{00000000-0005-0000-0000-0000CD6C0000}"/>
    <cellStyle name="Standard 4 2 7 2 5 2" xfId="7770" xr:uid="{00000000-0005-0000-0000-0000CE6C0000}"/>
    <cellStyle name="Standard 4 2 7 2 5 2 2" xfId="13419" xr:uid="{00000000-0005-0000-0000-0000CF6C0000}"/>
    <cellStyle name="Standard 4 2 7 2 5 2 2 2" xfId="24715" xr:uid="{00000000-0005-0000-0000-0000D06C0000}"/>
    <cellStyle name="Standard 4 2 7 2 5 2 2 2 2" xfId="58603" xr:uid="{00000000-0005-0000-0000-0000D16C0000}"/>
    <cellStyle name="Standard 4 2 7 2 5 2 2 3" xfId="47307" xr:uid="{00000000-0005-0000-0000-0000D26C0000}"/>
    <cellStyle name="Standard 4 2 7 2 5 2 2 4" xfId="36011" xr:uid="{00000000-0005-0000-0000-0000D36C0000}"/>
    <cellStyle name="Standard 4 2 7 2 5 2 3" xfId="19067" xr:uid="{00000000-0005-0000-0000-0000D46C0000}"/>
    <cellStyle name="Standard 4 2 7 2 5 2 3 2" xfId="52955" xr:uid="{00000000-0005-0000-0000-0000D56C0000}"/>
    <cellStyle name="Standard 4 2 7 2 5 2 4" xfId="41659" xr:uid="{00000000-0005-0000-0000-0000D66C0000}"/>
    <cellStyle name="Standard 4 2 7 2 5 2 5" xfId="30363" xr:uid="{00000000-0005-0000-0000-0000D76C0000}"/>
    <cellStyle name="Standard 4 2 7 2 5 3" xfId="10595" xr:uid="{00000000-0005-0000-0000-0000D86C0000}"/>
    <cellStyle name="Standard 4 2 7 2 5 3 2" xfId="21891" xr:uid="{00000000-0005-0000-0000-0000D96C0000}"/>
    <cellStyle name="Standard 4 2 7 2 5 3 2 2" xfId="55779" xr:uid="{00000000-0005-0000-0000-0000DA6C0000}"/>
    <cellStyle name="Standard 4 2 7 2 5 3 3" xfId="44483" xr:uid="{00000000-0005-0000-0000-0000DB6C0000}"/>
    <cellStyle name="Standard 4 2 7 2 5 3 4" xfId="33187" xr:uid="{00000000-0005-0000-0000-0000DC6C0000}"/>
    <cellStyle name="Standard 4 2 7 2 5 4" xfId="16243" xr:uid="{00000000-0005-0000-0000-0000DD6C0000}"/>
    <cellStyle name="Standard 4 2 7 2 5 4 2" xfId="50131" xr:uid="{00000000-0005-0000-0000-0000DE6C0000}"/>
    <cellStyle name="Standard 4 2 7 2 5 5" xfId="38835" xr:uid="{00000000-0005-0000-0000-0000DF6C0000}"/>
    <cellStyle name="Standard 4 2 7 2 5 6" xfId="27539" xr:uid="{00000000-0005-0000-0000-0000E06C0000}"/>
    <cellStyle name="Standard 4 2 7 2 6" xfId="3593" xr:uid="{00000000-0005-0000-0000-0000E16C0000}"/>
    <cellStyle name="Standard 4 2 7 2 6 2" xfId="6706" xr:uid="{00000000-0005-0000-0000-0000E26C0000}"/>
    <cellStyle name="Standard 4 2 7 2 6 2 2" xfId="12355" xr:uid="{00000000-0005-0000-0000-0000E36C0000}"/>
    <cellStyle name="Standard 4 2 7 2 6 2 2 2" xfId="23651" xr:uid="{00000000-0005-0000-0000-0000E46C0000}"/>
    <cellStyle name="Standard 4 2 7 2 6 2 2 2 2" xfId="57539" xr:uid="{00000000-0005-0000-0000-0000E56C0000}"/>
    <cellStyle name="Standard 4 2 7 2 6 2 2 3" xfId="46243" xr:uid="{00000000-0005-0000-0000-0000E66C0000}"/>
    <cellStyle name="Standard 4 2 7 2 6 2 2 4" xfId="34947" xr:uid="{00000000-0005-0000-0000-0000E76C0000}"/>
    <cellStyle name="Standard 4 2 7 2 6 2 3" xfId="18003" xr:uid="{00000000-0005-0000-0000-0000E86C0000}"/>
    <cellStyle name="Standard 4 2 7 2 6 2 3 2" xfId="51891" xr:uid="{00000000-0005-0000-0000-0000E96C0000}"/>
    <cellStyle name="Standard 4 2 7 2 6 2 4" xfId="40595" xr:uid="{00000000-0005-0000-0000-0000EA6C0000}"/>
    <cellStyle name="Standard 4 2 7 2 6 2 5" xfId="29299" xr:uid="{00000000-0005-0000-0000-0000EB6C0000}"/>
    <cellStyle name="Standard 4 2 7 2 6 3" xfId="9531" xr:uid="{00000000-0005-0000-0000-0000EC6C0000}"/>
    <cellStyle name="Standard 4 2 7 2 6 3 2" xfId="20827" xr:uid="{00000000-0005-0000-0000-0000ED6C0000}"/>
    <cellStyle name="Standard 4 2 7 2 6 3 2 2" xfId="54715" xr:uid="{00000000-0005-0000-0000-0000EE6C0000}"/>
    <cellStyle name="Standard 4 2 7 2 6 3 3" xfId="43419" xr:uid="{00000000-0005-0000-0000-0000EF6C0000}"/>
    <cellStyle name="Standard 4 2 7 2 6 3 4" xfId="32123" xr:uid="{00000000-0005-0000-0000-0000F06C0000}"/>
    <cellStyle name="Standard 4 2 7 2 6 4" xfId="15179" xr:uid="{00000000-0005-0000-0000-0000F16C0000}"/>
    <cellStyle name="Standard 4 2 7 2 6 4 2" xfId="49067" xr:uid="{00000000-0005-0000-0000-0000F26C0000}"/>
    <cellStyle name="Standard 4 2 7 2 6 5" xfId="37771" xr:uid="{00000000-0005-0000-0000-0000F36C0000}"/>
    <cellStyle name="Standard 4 2 7 2 6 6" xfId="26475" xr:uid="{00000000-0005-0000-0000-0000F46C0000}"/>
    <cellStyle name="Standard 4 2 7 2 7" xfId="5655" xr:uid="{00000000-0005-0000-0000-0000F56C0000}"/>
    <cellStyle name="Standard 4 2 7 2 7 2" xfId="11305" xr:uid="{00000000-0005-0000-0000-0000F66C0000}"/>
    <cellStyle name="Standard 4 2 7 2 7 2 2" xfId="22601" xr:uid="{00000000-0005-0000-0000-0000F76C0000}"/>
    <cellStyle name="Standard 4 2 7 2 7 2 2 2" xfId="56489" xr:uid="{00000000-0005-0000-0000-0000F86C0000}"/>
    <cellStyle name="Standard 4 2 7 2 7 2 3" xfId="45193" xr:uid="{00000000-0005-0000-0000-0000F96C0000}"/>
    <cellStyle name="Standard 4 2 7 2 7 2 4" xfId="33897" xr:uid="{00000000-0005-0000-0000-0000FA6C0000}"/>
    <cellStyle name="Standard 4 2 7 2 7 3" xfId="16953" xr:uid="{00000000-0005-0000-0000-0000FB6C0000}"/>
    <cellStyle name="Standard 4 2 7 2 7 3 2" xfId="50841" xr:uid="{00000000-0005-0000-0000-0000FC6C0000}"/>
    <cellStyle name="Standard 4 2 7 2 7 4" xfId="39545" xr:uid="{00000000-0005-0000-0000-0000FD6C0000}"/>
    <cellStyle name="Standard 4 2 7 2 7 5" xfId="28249" xr:uid="{00000000-0005-0000-0000-0000FE6C0000}"/>
    <cellStyle name="Standard 4 2 7 2 8" xfId="8481" xr:uid="{00000000-0005-0000-0000-0000FF6C0000}"/>
    <cellStyle name="Standard 4 2 7 2 8 2" xfId="19777" xr:uid="{00000000-0005-0000-0000-0000006D0000}"/>
    <cellStyle name="Standard 4 2 7 2 8 2 2" xfId="53665" xr:uid="{00000000-0005-0000-0000-0000016D0000}"/>
    <cellStyle name="Standard 4 2 7 2 8 3" xfId="42369" xr:uid="{00000000-0005-0000-0000-0000026D0000}"/>
    <cellStyle name="Standard 4 2 7 2 8 4" xfId="31073" xr:uid="{00000000-0005-0000-0000-0000036D0000}"/>
    <cellStyle name="Standard 4 2 7 2 9" xfId="14129" xr:uid="{00000000-0005-0000-0000-0000046D0000}"/>
    <cellStyle name="Standard 4 2 7 2 9 2" xfId="48017" xr:uid="{00000000-0005-0000-0000-0000056D0000}"/>
    <cellStyle name="Standard 4 2 7 3" xfId="2640" xr:uid="{00000000-0005-0000-0000-0000066D0000}"/>
    <cellStyle name="Standard 4 2 7 3 2" xfId="3142" xr:uid="{00000000-0005-0000-0000-0000076D0000}"/>
    <cellStyle name="Standard 4 2 7 3 2 2" xfId="5225" xr:uid="{00000000-0005-0000-0000-0000086D0000}"/>
    <cellStyle name="Standard 4 2 7 3 2 2 2" xfId="8051" xr:uid="{00000000-0005-0000-0000-0000096D0000}"/>
    <cellStyle name="Standard 4 2 7 3 2 2 2 2" xfId="13700" xr:uid="{00000000-0005-0000-0000-00000A6D0000}"/>
    <cellStyle name="Standard 4 2 7 3 2 2 2 2 2" xfId="24996" xr:uid="{00000000-0005-0000-0000-00000B6D0000}"/>
    <cellStyle name="Standard 4 2 7 3 2 2 2 2 2 2" xfId="58884" xr:uid="{00000000-0005-0000-0000-00000C6D0000}"/>
    <cellStyle name="Standard 4 2 7 3 2 2 2 2 3" xfId="47588" xr:uid="{00000000-0005-0000-0000-00000D6D0000}"/>
    <cellStyle name="Standard 4 2 7 3 2 2 2 2 4" xfId="36292" xr:uid="{00000000-0005-0000-0000-00000E6D0000}"/>
    <cellStyle name="Standard 4 2 7 3 2 2 2 3" xfId="19348" xr:uid="{00000000-0005-0000-0000-00000F6D0000}"/>
    <cellStyle name="Standard 4 2 7 3 2 2 2 3 2" xfId="53236" xr:uid="{00000000-0005-0000-0000-0000106D0000}"/>
    <cellStyle name="Standard 4 2 7 3 2 2 2 4" xfId="41940" xr:uid="{00000000-0005-0000-0000-0000116D0000}"/>
    <cellStyle name="Standard 4 2 7 3 2 2 2 5" xfId="30644" xr:uid="{00000000-0005-0000-0000-0000126D0000}"/>
    <cellStyle name="Standard 4 2 7 3 2 2 3" xfId="10876" xr:uid="{00000000-0005-0000-0000-0000136D0000}"/>
    <cellStyle name="Standard 4 2 7 3 2 2 3 2" xfId="22172" xr:uid="{00000000-0005-0000-0000-0000146D0000}"/>
    <cellStyle name="Standard 4 2 7 3 2 2 3 2 2" xfId="56060" xr:uid="{00000000-0005-0000-0000-0000156D0000}"/>
    <cellStyle name="Standard 4 2 7 3 2 2 3 3" xfId="44764" xr:uid="{00000000-0005-0000-0000-0000166D0000}"/>
    <cellStyle name="Standard 4 2 7 3 2 2 3 4" xfId="33468" xr:uid="{00000000-0005-0000-0000-0000176D0000}"/>
    <cellStyle name="Standard 4 2 7 3 2 2 4" xfId="16524" xr:uid="{00000000-0005-0000-0000-0000186D0000}"/>
    <cellStyle name="Standard 4 2 7 3 2 2 4 2" xfId="50412" xr:uid="{00000000-0005-0000-0000-0000196D0000}"/>
    <cellStyle name="Standard 4 2 7 3 2 2 5" xfId="39116" xr:uid="{00000000-0005-0000-0000-00001A6D0000}"/>
    <cellStyle name="Standard 4 2 7 3 2 2 6" xfId="27820" xr:uid="{00000000-0005-0000-0000-00001B6D0000}"/>
    <cellStyle name="Standard 4 2 7 3 2 3" xfId="6270" xr:uid="{00000000-0005-0000-0000-00001C6D0000}"/>
    <cellStyle name="Standard 4 2 7 3 2 3 2" xfId="11920" xr:uid="{00000000-0005-0000-0000-00001D6D0000}"/>
    <cellStyle name="Standard 4 2 7 3 2 3 2 2" xfId="23216" xr:uid="{00000000-0005-0000-0000-00001E6D0000}"/>
    <cellStyle name="Standard 4 2 7 3 2 3 2 2 2" xfId="57104" xr:uid="{00000000-0005-0000-0000-00001F6D0000}"/>
    <cellStyle name="Standard 4 2 7 3 2 3 2 3" xfId="45808" xr:uid="{00000000-0005-0000-0000-0000206D0000}"/>
    <cellStyle name="Standard 4 2 7 3 2 3 2 4" xfId="34512" xr:uid="{00000000-0005-0000-0000-0000216D0000}"/>
    <cellStyle name="Standard 4 2 7 3 2 3 3" xfId="17568" xr:uid="{00000000-0005-0000-0000-0000226D0000}"/>
    <cellStyle name="Standard 4 2 7 3 2 3 3 2" xfId="51456" xr:uid="{00000000-0005-0000-0000-0000236D0000}"/>
    <cellStyle name="Standard 4 2 7 3 2 3 4" xfId="40160" xr:uid="{00000000-0005-0000-0000-0000246D0000}"/>
    <cellStyle name="Standard 4 2 7 3 2 3 5" xfId="28864" xr:uid="{00000000-0005-0000-0000-0000256D0000}"/>
    <cellStyle name="Standard 4 2 7 3 2 4" xfId="9096" xr:uid="{00000000-0005-0000-0000-0000266D0000}"/>
    <cellStyle name="Standard 4 2 7 3 2 4 2" xfId="20392" xr:uid="{00000000-0005-0000-0000-0000276D0000}"/>
    <cellStyle name="Standard 4 2 7 3 2 4 2 2" xfId="54280" xr:uid="{00000000-0005-0000-0000-0000286D0000}"/>
    <cellStyle name="Standard 4 2 7 3 2 4 3" xfId="42984" xr:uid="{00000000-0005-0000-0000-0000296D0000}"/>
    <cellStyle name="Standard 4 2 7 3 2 4 4" xfId="31688" xr:uid="{00000000-0005-0000-0000-00002A6D0000}"/>
    <cellStyle name="Standard 4 2 7 3 2 5" xfId="14744" xr:uid="{00000000-0005-0000-0000-00002B6D0000}"/>
    <cellStyle name="Standard 4 2 7 3 2 5 2" xfId="48632" xr:uid="{00000000-0005-0000-0000-00002C6D0000}"/>
    <cellStyle name="Standard 4 2 7 3 2 6" xfId="37336" xr:uid="{00000000-0005-0000-0000-00002D6D0000}"/>
    <cellStyle name="Standard 4 2 7 3 2 7" xfId="26040" xr:uid="{00000000-0005-0000-0000-00002E6D0000}"/>
    <cellStyle name="Standard 4 2 7 3 3" xfId="4446" xr:uid="{00000000-0005-0000-0000-00002F6D0000}"/>
    <cellStyle name="Standard 4 2 7 3 3 2" xfId="7317" xr:uid="{00000000-0005-0000-0000-0000306D0000}"/>
    <cellStyle name="Standard 4 2 7 3 3 2 2" xfId="12966" xr:uid="{00000000-0005-0000-0000-0000316D0000}"/>
    <cellStyle name="Standard 4 2 7 3 3 2 2 2" xfId="24262" xr:uid="{00000000-0005-0000-0000-0000326D0000}"/>
    <cellStyle name="Standard 4 2 7 3 3 2 2 2 2" xfId="58150" xr:uid="{00000000-0005-0000-0000-0000336D0000}"/>
    <cellStyle name="Standard 4 2 7 3 3 2 2 3" xfId="46854" xr:uid="{00000000-0005-0000-0000-0000346D0000}"/>
    <cellStyle name="Standard 4 2 7 3 3 2 2 4" xfId="35558" xr:uid="{00000000-0005-0000-0000-0000356D0000}"/>
    <cellStyle name="Standard 4 2 7 3 3 2 3" xfId="18614" xr:uid="{00000000-0005-0000-0000-0000366D0000}"/>
    <cellStyle name="Standard 4 2 7 3 3 2 3 2" xfId="52502" xr:uid="{00000000-0005-0000-0000-0000376D0000}"/>
    <cellStyle name="Standard 4 2 7 3 3 2 4" xfId="41206" xr:uid="{00000000-0005-0000-0000-0000386D0000}"/>
    <cellStyle name="Standard 4 2 7 3 3 2 5" xfId="29910" xr:uid="{00000000-0005-0000-0000-0000396D0000}"/>
    <cellStyle name="Standard 4 2 7 3 3 3" xfId="10142" xr:uid="{00000000-0005-0000-0000-00003A6D0000}"/>
    <cellStyle name="Standard 4 2 7 3 3 3 2" xfId="21438" xr:uid="{00000000-0005-0000-0000-00003B6D0000}"/>
    <cellStyle name="Standard 4 2 7 3 3 3 2 2" xfId="55326" xr:uid="{00000000-0005-0000-0000-00003C6D0000}"/>
    <cellStyle name="Standard 4 2 7 3 3 3 3" xfId="44030" xr:uid="{00000000-0005-0000-0000-00003D6D0000}"/>
    <cellStyle name="Standard 4 2 7 3 3 3 4" xfId="32734" xr:uid="{00000000-0005-0000-0000-00003E6D0000}"/>
    <cellStyle name="Standard 4 2 7 3 3 4" xfId="15790" xr:uid="{00000000-0005-0000-0000-00003F6D0000}"/>
    <cellStyle name="Standard 4 2 7 3 3 4 2" xfId="49678" xr:uid="{00000000-0005-0000-0000-0000406D0000}"/>
    <cellStyle name="Standard 4 2 7 3 3 5" xfId="38382" xr:uid="{00000000-0005-0000-0000-0000416D0000}"/>
    <cellStyle name="Standard 4 2 7 3 3 6" xfId="27086" xr:uid="{00000000-0005-0000-0000-0000426D0000}"/>
    <cellStyle name="Standard 4 2 7 3 4" xfId="5770" xr:uid="{00000000-0005-0000-0000-0000436D0000}"/>
    <cellStyle name="Standard 4 2 7 3 4 2" xfId="11420" xr:uid="{00000000-0005-0000-0000-0000446D0000}"/>
    <cellStyle name="Standard 4 2 7 3 4 2 2" xfId="22716" xr:uid="{00000000-0005-0000-0000-0000456D0000}"/>
    <cellStyle name="Standard 4 2 7 3 4 2 2 2" xfId="56604" xr:uid="{00000000-0005-0000-0000-0000466D0000}"/>
    <cellStyle name="Standard 4 2 7 3 4 2 3" xfId="45308" xr:uid="{00000000-0005-0000-0000-0000476D0000}"/>
    <cellStyle name="Standard 4 2 7 3 4 2 4" xfId="34012" xr:uid="{00000000-0005-0000-0000-0000486D0000}"/>
    <cellStyle name="Standard 4 2 7 3 4 3" xfId="17068" xr:uid="{00000000-0005-0000-0000-0000496D0000}"/>
    <cellStyle name="Standard 4 2 7 3 4 3 2" xfId="50956" xr:uid="{00000000-0005-0000-0000-00004A6D0000}"/>
    <cellStyle name="Standard 4 2 7 3 4 4" xfId="39660" xr:uid="{00000000-0005-0000-0000-00004B6D0000}"/>
    <cellStyle name="Standard 4 2 7 3 4 5" xfId="28364" xr:uid="{00000000-0005-0000-0000-00004C6D0000}"/>
    <cellStyle name="Standard 4 2 7 3 5" xfId="8596" xr:uid="{00000000-0005-0000-0000-00004D6D0000}"/>
    <cellStyle name="Standard 4 2 7 3 5 2" xfId="19892" xr:uid="{00000000-0005-0000-0000-00004E6D0000}"/>
    <cellStyle name="Standard 4 2 7 3 5 2 2" xfId="53780" xr:uid="{00000000-0005-0000-0000-00004F6D0000}"/>
    <cellStyle name="Standard 4 2 7 3 5 3" xfId="42484" xr:uid="{00000000-0005-0000-0000-0000506D0000}"/>
    <cellStyle name="Standard 4 2 7 3 5 4" xfId="31188" xr:uid="{00000000-0005-0000-0000-0000516D0000}"/>
    <cellStyle name="Standard 4 2 7 3 6" xfId="14244" xr:uid="{00000000-0005-0000-0000-0000526D0000}"/>
    <cellStyle name="Standard 4 2 7 3 6 2" xfId="48132" xr:uid="{00000000-0005-0000-0000-0000536D0000}"/>
    <cellStyle name="Standard 4 2 7 3 7" xfId="36836" xr:uid="{00000000-0005-0000-0000-0000546D0000}"/>
    <cellStyle name="Standard 4 2 7 3 8" xfId="25540" xr:uid="{00000000-0005-0000-0000-0000556D0000}"/>
    <cellStyle name="Standard 4 2 7 4" xfId="2894" xr:uid="{00000000-0005-0000-0000-0000566D0000}"/>
    <cellStyle name="Standard 4 2 7 4 2" xfId="5222" xr:uid="{00000000-0005-0000-0000-0000576D0000}"/>
    <cellStyle name="Standard 4 2 7 4 2 2" xfId="8048" xr:uid="{00000000-0005-0000-0000-0000586D0000}"/>
    <cellStyle name="Standard 4 2 7 4 2 2 2" xfId="13697" xr:uid="{00000000-0005-0000-0000-0000596D0000}"/>
    <cellStyle name="Standard 4 2 7 4 2 2 2 2" xfId="24993" xr:uid="{00000000-0005-0000-0000-00005A6D0000}"/>
    <cellStyle name="Standard 4 2 7 4 2 2 2 2 2" xfId="58881" xr:uid="{00000000-0005-0000-0000-00005B6D0000}"/>
    <cellStyle name="Standard 4 2 7 4 2 2 2 3" xfId="47585" xr:uid="{00000000-0005-0000-0000-00005C6D0000}"/>
    <cellStyle name="Standard 4 2 7 4 2 2 2 4" xfId="36289" xr:uid="{00000000-0005-0000-0000-00005D6D0000}"/>
    <cellStyle name="Standard 4 2 7 4 2 2 3" xfId="19345" xr:uid="{00000000-0005-0000-0000-00005E6D0000}"/>
    <cellStyle name="Standard 4 2 7 4 2 2 3 2" xfId="53233" xr:uid="{00000000-0005-0000-0000-00005F6D0000}"/>
    <cellStyle name="Standard 4 2 7 4 2 2 4" xfId="41937" xr:uid="{00000000-0005-0000-0000-0000606D0000}"/>
    <cellStyle name="Standard 4 2 7 4 2 2 5" xfId="30641" xr:uid="{00000000-0005-0000-0000-0000616D0000}"/>
    <cellStyle name="Standard 4 2 7 4 2 3" xfId="10873" xr:uid="{00000000-0005-0000-0000-0000626D0000}"/>
    <cellStyle name="Standard 4 2 7 4 2 3 2" xfId="22169" xr:uid="{00000000-0005-0000-0000-0000636D0000}"/>
    <cellStyle name="Standard 4 2 7 4 2 3 2 2" xfId="56057" xr:uid="{00000000-0005-0000-0000-0000646D0000}"/>
    <cellStyle name="Standard 4 2 7 4 2 3 3" xfId="44761" xr:uid="{00000000-0005-0000-0000-0000656D0000}"/>
    <cellStyle name="Standard 4 2 7 4 2 3 4" xfId="33465" xr:uid="{00000000-0005-0000-0000-0000666D0000}"/>
    <cellStyle name="Standard 4 2 7 4 2 4" xfId="16521" xr:uid="{00000000-0005-0000-0000-0000676D0000}"/>
    <cellStyle name="Standard 4 2 7 4 2 4 2" xfId="50409" xr:uid="{00000000-0005-0000-0000-0000686D0000}"/>
    <cellStyle name="Standard 4 2 7 4 2 5" xfId="39113" xr:uid="{00000000-0005-0000-0000-0000696D0000}"/>
    <cellStyle name="Standard 4 2 7 4 2 6" xfId="27817" xr:uid="{00000000-0005-0000-0000-00006A6D0000}"/>
    <cellStyle name="Standard 4 2 7 4 3" xfId="4443" xr:uid="{00000000-0005-0000-0000-00006B6D0000}"/>
    <cellStyle name="Standard 4 2 7 4 3 2" xfId="7314" xr:uid="{00000000-0005-0000-0000-00006C6D0000}"/>
    <cellStyle name="Standard 4 2 7 4 3 2 2" xfId="12963" xr:uid="{00000000-0005-0000-0000-00006D6D0000}"/>
    <cellStyle name="Standard 4 2 7 4 3 2 2 2" xfId="24259" xr:uid="{00000000-0005-0000-0000-00006E6D0000}"/>
    <cellStyle name="Standard 4 2 7 4 3 2 2 2 2" xfId="58147" xr:uid="{00000000-0005-0000-0000-00006F6D0000}"/>
    <cellStyle name="Standard 4 2 7 4 3 2 2 3" xfId="46851" xr:uid="{00000000-0005-0000-0000-0000706D0000}"/>
    <cellStyle name="Standard 4 2 7 4 3 2 2 4" xfId="35555" xr:uid="{00000000-0005-0000-0000-0000716D0000}"/>
    <cellStyle name="Standard 4 2 7 4 3 2 3" xfId="18611" xr:uid="{00000000-0005-0000-0000-0000726D0000}"/>
    <cellStyle name="Standard 4 2 7 4 3 2 3 2" xfId="52499" xr:uid="{00000000-0005-0000-0000-0000736D0000}"/>
    <cellStyle name="Standard 4 2 7 4 3 2 4" xfId="41203" xr:uid="{00000000-0005-0000-0000-0000746D0000}"/>
    <cellStyle name="Standard 4 2 7 4 3 2 5" xfId="29907" xr:uid="{00000000-0005-0000-0000-0000756D0000}"/>
    <cellStyle name="Standard 4 2 7 4 3 3" xfId="10139" xr:uid="{00000000-0005-0000-0000-0000766D0000}"/>
    <cellStyle name="Standard 4 2 7 4 3 3 2" xfId="21435" xr:uid="{00000000-0005-0000-0000-0000776D0000}"/>
    <cellStyle name="Standard 4 2 7 4 3 3 2 2" xfId="55323" xr:uid="{00000000-0005-0000-0000-0000786D0000}"/>
    <cellStyle name="Standard 4 2 7 4 3 3 3" xfId="44027" xr:uid="{00000000-0005-0000-0000-0000796D0000}"/>
    <cellStyle name="Standard 4 2 7 4 3 3 4" xfId="32731" xr:uid="{00000000-0005-0000-0000-00007A6D0000}"/>
    <cellStyle name="Standard 4 2 7 4 3 4" xfId="15787" xr:uid="{00000000-0005-0000-0000-00007B6D0000}"/>
    <cellStyle name="Standard 4 2 7 4 3 4 2" xfId="49675" xr:uid="{00000000-0005-0000-0000-00007C6D0000}"/>
    <cellStyle name="Standard 4 2 7 4 3 5" xfId="38379" xr:uid="{00000000-0005-0000-0000-00007D6D0000}"/>
    <cellStyle name="Standard 4 2 7 4 3 6" xfId="27083" xr:uid="{00000000-0005-0000-0000-00007E6D0000}"/>
    <cellStyle name="Standard 4 2 7 4 4" xfId="6022" xr:uid="{00000000-0005-0000-0000-00007F6D0000}"/>
    <cellStyle name="Standard 4 2 7 4 4 2" xfId="11672" xr:uid="{00000000-0005-0000-0000-0000806D0000}"/>
    <cellStyle name="Standard 4 2 7 4 4 2 2" xfId="22968" xr:uid="{00000000-0005-0000-0000-0000816D0000}"/>
    <cellStyle name="Standard 4 2 7 4 4 2 2 2" xfId="56856" xr:uid="{00000000-0005-0000-0000-0000826D0000}"/>
    <cellStyle name="Standard 4 2 7 4 4 2 3" xfId="45560" xr:uid="{00000000-0005-0000-0000-0000836D0000}"/>
    <cellStyle name="Standard 4 2 7 4 4 2 4" xfId="34264" xr:uid="{00000000-0005-0000-0000-0000846D0000}"/>
    <cellStyle name="Standard 4 2 7 4 4 3" xfId="17320" xr:uid="{00000000-0005-0000-0000-0000856D0000}"/>
    <cellStyle name="Standard 4 2 7 4 4 3 2" xfId="51208" xr:uid="{00000000-0005-0000-0000-0000866D0000}"/>
    <cellStyle name="Standard 4 2 7 4 4 4" xfId="39912" xr:uid="{00000000-0005-0000-0000-0000876D0000}"/>
    <cellStyle name="Standard 4 2 7 4 4 5" xfId="28616" xr:uid="{00000000-0005-0000-0000-0000886D0000}"/>
    <cellStyle name="Standard 4 2 7 4 5" xfId="8848" xr:uid="{00000000-0005-0000-0000-0000896D0000}"/>
    <cellStyle name="Standard 4 2 7 4 5 2" xfId="20144" xr:uid="{00000000-0005-0000-0000-00008A6D0000}"/>
    <cellStyle name="Standard 4 2 7 4 5 2 2" xfId="54032" xr:uid="{00000000-0005-0000-0000-00008B6D0000}"/>
    <cellStyle name="Standard 4 2 7 4 5 3" xfId="42736" xr:uid="{00000000-0005-0000-0000-00008C6D0000}"/>
    <cellStyle name="Standard 4 2 7 4 5 4" xfId="31440" xr:uid="{00000000-0005-0000-0000-00008D6D0000}"/>
    <cellStyle name="Standard 4 2 7 4 6" xfId="14496" xr:uid="{00000000-0005-0000-0000-00008E6D0000}"/>
    <cellStyle name="Standard 4 2 7 4 6 2" xfId="48384" xr:uid="{00000000-0005-0000-0000-00008F6D0000}"/>
    <cellStyle name="Standard 4 2 7 4 7" xfId="37088" xr:uid="{00000000-0005-0000-0000-0000906D0000}"/>
    <cellStyle name="Standard 4 2 7 4 8" xfId="25792" xr:uid="{00000000-0005-0000-0000-0000916D0000}"/>
    <cellStyle name="Standard 4 2 7 5" xfId="3776" xr:uid="{00000000-0005-0000-0000-0000926D0000}"/>
    <cellStyle name="Standard 4 2 7 5 2" xfId="6887" xr:uid="{00000000-0005-0000-0000-0000936D0000}"/>
    <cellStyle name="Standard 4 2 7 5 2 2" xfId="12536" xr:uid="{00000000-0005-0000-0000-0000946D0000}"/>
    <cellStyle name="Standard 4 2 7 5 2 2 2" xfId="23832" xr:uid="{00000000-0005-0000-0000-0000956D0000}"/>
    <cellStyle name="Standard 4 2 7 5 2 2 2 2" xfId="57720" xr:uid="{00000000-0005-0000-0000-0000966D0000}"/>
    <cellStyle name="Standard 4 2 7 5 2 2 3" xfId="46424" xr:uid="{00000000-0005-0000-0000-0000976D0000}"/>
    <cellStyle name="Standard 4 2 7 5 2 2 4" xfId="35128" xr:uid="{00000000-0005-0000-0000-0000986D0000}"/>
    <cellStyle name="Standard 4 2 7 5 2 3" xfId="18184" xr:uid="{00000000-0005-0000-0000-0000996D0000}"/>
    <cellStyle name="Standard 4 2 7 5 2 3 2" xfId="52072" xr:uid="{00000000-0005-0000-0000-00009A6D0000}"/>
    <cellStyle name="Standard 4 2 7 5 2 4" xfId="40776" xr:uid="{00000000-0005-0000-0000-00009B6D0000}"/>
    <cellStyle name="Standard 4 2 7 5 2 5" xfId="29480" xr:uid="{00000000-0005-0000-0000-00009C6D0000}"/>
    <cellStyle name="Standard 4 2 7 5 3" xfId="9712" xr:uid="{00000000-0005-0000-0000-00009D6D0000}"/>
    <cellStyle name="Standard 4 2 7 5 3 2" xfId="21008" xr:uid="{00000000-0005-0000-0000-00009E6D0000}"/>
    <cellStyle name="Standard 4 2 7 5 3 2 2" xfId="54896" xr:uid="{00000000-0005-0000-0000-00009F6D0000}"/>
    <cellStyle name="Standard 4 2 7 5 3 3" xfId="43600" xr:uid="{00000000-0005-0000-0000-0000A06D0000}"/>
    <cellStyle name="Standard 4 2 7 5 3 4" xfId="32304" xr:uid="{00000000-0005-0000-0000-0000A16D0000}"/>
    <cellStyle name="Standard 4 2 7 5 4" xfId="15360" xr:uid="{00000000-0005-0000-0000-0000A26D0000}"/>
    <cellStyle name="Standard 4 2 7 5 4 2" xfId="49248" xr:uid="{00000000-0005-0000-0000-0000A36D0000}"/>
    <cellStyle name="Standard 4 2 7 5 5" xfId="37952" xr:uid="{00000000-0005-0000-0000-0000A46D0000}"/>
    <cellStyle name="Standard 4 2 7 5 6" xfId="26656" xr:uid="{00000000-0005-0000-0000-0000A56D0000}"/>
    <cellStyle name="Standard 4 2 7 6" xfId="4834" xr:uid="{00000000-0005-0000-0000-0000A66D0000}"/>
    <cellStyle name="Standard 4 2 7 6 2" xfId="7660" xr:uid="{00000000-0005-0000-0000-0000A76D0000}"/>
    <cellStyle name="Standard 4 2 7 6 2 2" xfId="13309" xr:uid="{00000000-0005-0000-0000-0000A86D0000}"/>
    <cellStyle name="Standard 4 2 7 6 2 2 2" xfId="24605" xr:uid="{00000000-0005-0000-0000-0000A96D0000}"/>
    <cellStyle name="Standard 4 2 7 6 2 2 2 2" xfId="58493" xr:uid="{00000000-0005-0000-0000-0000AA6D0000}"/>
    <cellStyle name="Standard 4 2 7 6 2 2 3" xfId="47197" xr:uid="{00000000-0005-0000-0000-0000AB6D0000}"/>
    <cellStyle name="Standard 4 2 7 6 2 2 4" xfId="35901" xr:uid="{00000000-0005-0000-0000-0000AC6D0000}"/>
    <cellStyle name="Standard 4 2 7 6 2 3" xfId="18957" xr:uid="{00000000-0005-0000-0000-0000AD6D0000}"/>
    <cellStyle name="Standard 4 2 7 6 2 3 2" xfId="52845" xr:uid="{00000000-0005-0000-0000-0000AE6D0000}"/>
    <cellStyle name="Standard 4 2 7 6 2 4" xfId="41549" xr:uid="{00000000-0005-0000-0000-0000AF6D0000}"/>
    <cellStyle name="Standard 4 2 7 6 2 5" xfId="30253" xr:uid="{00000000-0005-0000-0000-0000B06D0000}"/>
    <cellStyle name="Standard 4 2 7 6 3" xfId="10485" xr:uid="{00000000-0005-0000-0000-0000B16D0000}"/>
    <cellStyle name="Standard 4 2 7 6 3 2" xfId="21781" xr:uid="{00000000-0005-0000-0000-0000B26D0000}"/>
    <cellStyle name="Standard 4 2 7 6 3 2 2" xfId="55669" xr:uid="{00000000-0005-0000-0000-0000B36D0000}"/>
    <cellStyle name="Standard 4 2 7 6 3 3" xfId="44373" xr:uid="{00000000-0005-0000-0000-0000B46D0000}"/>
    <cellStyle name="Standard 4 2 7 6 3 4" xfId="33077" xr:uid="{00000000-0005-0000-0000-0000B56D0000}"/>
    <cellStyle name="Standard 4 2 7 6 4" xfId="16133" xr:uid="{00000000-0005-0000-0000-0000B66D0000}"/>
    <cellStyle name="Standard 4 2 7 6 4 2" xfId="50021" xr:uid="{00000000-0005-0000-0000-0000B76D0000}"/>
    <cellStyle name="Standard 4 2 7 6 5" xfId="38725" xr:uid="{00000000-0005-0000-0000-0000B86D0000}"/>
    <cellStyle name="Standard 4 2 7 6 6" xfId="27429" xr:uid="{00000000-0005-0000-0000-0000B96D0000}"/>
    <cellStyle name="Standard 4 2 7 7" xfId="3480" xr:uid="{00000000-0005-0000-0000-0000BA6D0000}"/>
    <cellStyle name="Standard 4 2 7 7 2" xfId="6594" xr:uid="{00000000-0005-0000-0000-0000BB6D0000}"/>
    <cellStyle name="Standard 4 2 7 7 2 2" xfId="12243" xr:uid="{00000000-0005-0000-0000-0000BC6D0000}"/>
    <cellStyle name="Standard 4 2 7 7 2 2 2" xfId="23539" xr:uid="{00000000-0005-0000-0000-0000BD6D0000}"/>
    <cellStyle name="Standard 4 2 7 7 2 2 2 2" xfId="57427" xr:uid="{00000000-0005-0000-0000-0000BE6D0000}"/>
    <cellStyle name="Standard 4 2 7 7 2 2 3" xfId="46131" xr:uid="{00000000-0005-0000-0000-0000BF6D0000}"/>
    <cellStyle name="Standard 4 2 7 7 2 2 4" xfId="34835" xr:uid="{00000000-0005-0000-0000-0000C06D0000}"/>
    <cellStyle name="Standard 4 2 7 7 2 3" xfId="17891" xr:uid="{00000000-0005-0000-0000-0000C16D0000}"/>
    <cellStyle name="Standard 4 2 7 7 2 3 2" xfId="51779" xr:uid="{00000000-0005-0000-0000-0000C26D0000}"/>
    <cellStyle name="Standard 4 2 7 7 2 4" xfId="40483" xr:uid="{00000000-0005-0000-0000-0000C36D0000}"/>
    <cellStyle name="Standard 4 2 7 7 2 5" xfId="29187" xr:uid="{00000000-0005-0000-0000-0000C46D0000}"/>
    <cellStyle name="Standard 4 2 7 7 3" xfId="9419" xr:uid="{00000000-0005-0000-0000-0000C56D0000}"/>
    <cellStyle name="Standard 4 2 7 7 3 2" xfId="20715" xr:uid="{00000000-0005-0000-0000-0000C66D0000}"/>
    <cellStyle name="Standard 4 2 7 7 3 2 2" xfId="54603" xr:uid="{00000000-0005-0000-0000-0000C76D0000}"/>
    <cellStyle name="Standard 4 2 7 7 3 3" xfId="43307" xr:uid="{00000000-0005-0000-0000-0000C86D0000}"/>
    <cellStyle name="Standard 4 2 7 7 3 4" xfId="32011" xr:uid="{00000000-0005-0000-0000-0000C96D0000}"/>
    <cellStyle name="Standard 4 2 7 7 4" xfId="15067" xr:uid="{00000000-0005-0000-0000-0000CA6D0000}"/>
    <cellStyle name="Standard 4 2 7 7 4 2" xfId="48955" xr:uid="{00000000-0005-0000-0000-0000CB6D0000}"/>
    <cellStyle name="Standard 4 2 7 7 5" xfId="37659" xr:uid="{00000000-0005-0000-0000-0000CC6D0000}"/>
    <cellStyle name="Standard 4 2 7 7 6" xfId="26363" xr:uid="{00000000-0005-0000-0000-0000CD6D0000}"/>
    <cellStyle name="Standard 4 2 7 8" xfId="5522" xr:uid="{00000000-0005-0000-0000-0000CE6D0000}"/>
    <cellStyle name="Standard 4 2 7 8 2" xfId="11172" xr:uid="{00000000-0005-0000-0000-0000CF6D0000}"/>
    <cellStyle name="Standard 4 2 7 8 2 2" xfId="22468" xr:uid="{00000000-0005-0000-0000-0000D06D0000}"/>
    <cellStyle name="Standard 4 2 7 8 2 2 2" xfId="56356" xr:uid="{00000000-0005-0000-0000-0000D16D0000}"/>
    <cellStyle name="Standard 4 2 7 8 2 3" xfId="45060" xr:uid="{00000000-0005-0000-0000-0000D26D0000}"/>
    <cellStyle name="Standard 4 2 7 8 2 4" xfId="33764" xr:uid="{00000000-0005-0000-0000-0000D36D0000}"/>
    <cellStyle name="Standard 4 2 7 8 3" xfId="16820" xr:uid="{00000000-0005-0000-0000-0000D46D0000}"/>
    <cellStyle name="Standard 4 2 7 8 3 2" xfId="50708" xr:uid="{00000000-0005-0000-0000-0000D56D0000}"/>
    <cellStyle name="Standard 4 2 7 8 4" xfId="39412" xr:uid="{00000000-0005-0000-0000-0000D66D0000}"/>
    <cellStyle name="Standard 4 2 7 8 5" xfId="28116" xr:uid="{00000000-0005-0000-0000-0000D76D0000}"/>
    <cellStyle name="Standard 4 2 7 9" xfId="8348" xr:uid="{00000000-0005-0000-0000-0000D86D0000}"/>
    <cellStyle name="Standard 4 2 7 9 2" xfId="19644" xr:uid="{00000000-0005-0000-0000-0000D96D0000}"/>
    <cellStyle name="Standard 4 2 7 9 2 2" xfId="53532" xr:uid="{00000000-0005-0000-0000-0000DA6D0000}"/>
    <cellStyle name="Standard 4 2 7 9 3" xfId="42236" xr:uid="{00000000-0005-0000-0000-0000DB6D0000}"/>
    <cellStyle name="Standard 4 2 7 9 4" xfId="30940" xr:uid="{00000000-0005-0000-0000-0000DC6D0000}"/>
    <cellStyle name="Standard 4 2 8" xfId="670" xr:uid="{00000000-0005-0000-0000-0000DD6D0000}"/>
    <cellStyle name="Standard 4 2 8 10" xfId="14041" xr:uid="{00000000-0005-0000-0000-0000DE6D0000}"/>
    <cellStyle name="Standard 4 2 8 10 2" xfId="47929" xr:uid="{00000000-0005-0000-0000-0000DF6D0000}"/>
    <cellStyle name="Standard 4 2 8 11" xfId="36633" xr:uid="{00000000-0005-0000-0000-0000E06D0000}"/>
    <cellStyle name="Standard 4 2 8 12" xfId="25337" xr:uid="{00000000-0005-0000-0000-0000E16D0000}"/>
    <cellStyle name="Standard 4 2 8 2" xfId="1906" xr:uid="{00000000-0005-0000-0000-0000E26D0000}"/>
    <cellStyle name="Standard 4 2 8 2 10" xfId="36766" xr:uid="{00000000-0005-0000-0000-0000E36D0000}"/>
    <cellStyle name="Standard 4 2 8 2 11" xfId="25470" xr:uid="{00000000-0005-0000-0000-0000E46D0000}"/>
    <cellStyle name="Standard 4 2 8 2 2" xfId="2816" xr:uid="{00000000-0005-0000-0000-0000E56D0000}"/>
    <cellStyle name="Standard 4 2 8 2 2 2" xfId="3318" xr:uid="{00000000-0005-0000-0000-0000E66D0000}"/>
    <cellStyle name="Standard 4 2 8 2 2 2 2" xfId="5228" xr:uid="{00000000-0005-0000-0000-0000E76D0000}"/>
    <cellStyle name="Standard 4 2 8 2 2 2 2 2" xfId="8054" xr:uid="{00000000-0005-0000-0000-0000E86D0000}"/>
    <cellStyle name="Standard 4 2 8 2 2 2 2 2 2" xfId="13703" xr:uid="{00000000-0005-0000-0000-0000E96D0000}"/>
    <cellStyle name="Standard 4 2 8 2 2 2 2 2 2 2" xfId="24999" xr:uid="{00000000-0005-0000-0000-0000EA6D0000}"/>
    <cellStyle name="Standard 4 2 8 2 2 2 2 2 2 2 2" xfId="58887" xr:uid="{00000000-0005-0000-0000-0000EB6D0000}"/>
    <cellStyle name="Standard 4 2 8 2 2 2 2 2 2 3" xfId="47591" xr:uid="{00000000-0005-0000-0000-0000EC6D0000}"/>
    <cellStyle name="Standard 4 2 8 2 2 2 2 2 2 4" xfId="36295" xr:uid="{00000000-0005-0000-0000-0000ED6D0000}"/>
    <cellStyle name="Standard 4 2 8 2 2 2 2 2 3" xfId="19351" xr:uid="{00000000-0005-0000-0000-0000EE6D0000}"/>
    <cellStyle name="Standard 4 2 8 2 2 2 2 2 3 2" xfId="53239" xr:uid="{00000000-0005-0000-0000-0000EF6D0000}"/>
    <cellStyle name="Standard 4 2 8 2 2 2 2 2 4" xfId="41943" xr:uid="{00000000-0005-0000-0000-0000F06D0000}"/>
    <cellStyle name="Standard 4 2 8 2 2 2 2 2 5" xfId="30647" xr:uid="{00000000-0005-0000-0000-0000F16D0000}"/>
    <cellStyle name="Standard 4 2 8 2 2 2 2 3" xfId="10879" xr:uid="{00000000-0005-0000-0000-0000F26D0000}"/>
    <cellStyle name="Standard 4 2 8 2 2 2 2 3 2" xfId="22175" xr:uid="{00000000-0005-0000-0000-0000F36D0000}"/>
    <cellStyle name="Standard 4 2 8 2 2 2 2 3 2 2" xfId="56063" xr:uid="{00000000-0005-0000-0000-0000F46D0000}"/>
    <cellStyle name="Standard 4 2 8 2 2 2 2 3 3" xfId="44767" xr:uid="{00000000-0005-0000-0000-0000F56D0000}"/>
    <cellStyle name="Standard 4 2 8 2 2 2 2 3 4" xfId="33471" xr:uid="{00000000-0005-0000-0000-0000F66D0000}"/>
    <cellStyle name="Standard 4 2 8 2 2 2 2 4" xfId="16527" xr:uid="{00000000-0005-0000-0000-0000F76D0000}"/>
    <cellStyle name="Standard 4 2 8 2 2 2 2 4 2" xfId="50415" xr:uid="{00000000-0005-0000-0000-0000F86D0000}"/>
    <cellStyle name="Standard 4 2 8 2 2 2 2 5" xfId="39119" xr:uid="{00000000-0005-0000-0000-0000F96D0000}"/>
    <cellStyle name="Standard 4 2 8 2 2 2 2 6" xfId="27823" xr:uid="{00000000-0005-0000-0000-0000FA6D0000}"/>
    <cellStyle name="Standard 4 2 8 2 2 2 3" xfId="6446" xr:uid="{00000000-0005-0000-0000-0000FB6D0000}"/>
    <cellStyle name="Standard 4 2 8 2 2 2 3 2" xfId="12096" xr:uid="{00000000-0005-0000-0000-0000FC6D0000}"/>
    <cellStyle name="Standard 4 2 8 2 2 2 3 2 2" xfId="23392" xr:uid="{00000000-0005-0000-0000-0000FD6D0000}"/>
    <cellStyle name="Standard 4 2 8 2 2 2 3 2 2 2" xfId="57280" xr:uid="{00000000-0005-0000-0000-0000FE6D0000}"/>
    <cellStyle name="Standard 4 2 8 2 2 2 3 2 3" xfId="45984" xr:uid="{00000000-0005-0000-0000-0000FF6D0000}"/>
    <cellStyle name="Standard 4 2 8 2 2 2 3 2 4" xfId="34688" xr:uid="{00000000-0005-0000-0000-0000006E0000}"/>
    <cellStyle name="Standard 4 2 8 2 2 2 3 3" xfId="17744" xr:uid="{00000000-0005-0000-0000-0000016E0000}"/>
    <cellStyle name="Standard 4 2 8 2 2 2 3 3 2" xfId="51632" xr:uid="{00000000-0005-0000-0000-0000026E0000}"/>
    <cellStyle name="Standard 4 2 8 2 2 2 3 4" xfId="40336" xr:uid="{00000000-0005-0000-0000-0000036E0000}"/>
    <cellStyle name="Standard 4 2 8 2 2 2 3 5" xfId="29040" xr:uid="{00000000-0005-0000-0000-0000046E0000}"/>
    <cellStyle name="Standard 4 2 8 2 2 2 4" xfId="9272" xr:uid="{00000000-0005-0000-0000-0000056E0000}"/>
    <cellStyle name="Standard 4 2 8 2 2 2 4 2" xfId="20568" xr:uid="{00000000-0005-0000-0000-0000066E0000}"/>
    <cellStyle name="Standard 4 2 8 2 2 2 4 2 2" xfId="54456" xr:uid="{00000000-0005-0000-0000-0000076E0000}"/>
    <cellStyle name="Standard 4 2 8 2 2 2 4 3" xfId="43160" xr:uid="{00000000-0005-0000-0000-0000086E0000}"/>
    <cellStyle name="Standard 4 2 8 2 2 2 4 4" xfId="31864" xr:uid="{00000000-0005-0000-0000-0000096E0000}"/>
    <cellStyle name="Standard 4 2 8 2 2 2 5" xfId="14920" xr:uid="{00000000-0005-0000-0000-00000A6E0000}"/>
    <cellStyle name="Standard 4 2 8 2 2 2 5 2" xfId="48808" xr:uid="{00000000-0005-0000-0000-00000B6E0000}"/>
    <cellStyle name="Standard 4 2 8 2 2 2 6" xfId="37512" xr:uid="{00000000-0005-0000-0000-00000C6E0000}"/>
    <cellStyle name="Standard 4 2 8 2 2 2 7" xfId="26216" xr:uid="{00000000-0005-0000-0000-00000D6E0000}"/>
    <cellStyle name="Standard 4 2 8 2 2 3" xfId="4449" xr:uid="{00000000-0005-0000-0000-00000E6E0000}"/>
    <cellStyle name="Standard 4 2 8 2 2 3 2" xfId="7320" xr:uid="{00000000-0005-0000-0000-00000F6E0000}"/>
    <cellStyle name="Standard 4 2 8 2 2 3 2 2" xfId="12969" xr:uid="{00000000-0005-0000-0000-0000106E0000}"/>
    <cellStyle name="Standard 4 2 8 2 2 3 2 2 2" xfId="24265" xr:uid="{00000000-0005-0000-0000-0000116E0000}"/>
    <cellStyle name="Standard 4 2 8 2 2 3 2 2 2 2" xfId="58153" xr:uid="{00000000-0005-0000-0000-0000126E0000}"/>
    <cellStyle name="Standard 4 2 8 2 2 3 2 2 3" xfId="46857" xr:uid="{00000000-0005-0000-0000-0000136E0000}"/>
    <cellStyle name="Standard 4 2 8 2 2 3 2 2 4" xfId="35561" xr:uid="{00000000-0005-0000-0000-0000146E0000}"/>
    <cellStyle name="Standard 4 2 8 2 2 3 2 3" xfId="18617" xr:uid="{00000000-0005-0000-0000-0000156E0000}"/>
    <cellStyle name="Standard 4 2 8 2 2 3 2 3 2" xfId="52505" xr:uid="{00000000-0005-0000-0000-0000166E0000}"/>
    <cellStyle name="Standard 4 2 8 2 2 3 2 4" xfId="41209" xr:uid="{00000000-0005-0000-0000-0000176E0000}"/>
    <cellStyle name="Standard 4 2 8 2 2 3 2 5" xfId="29913" xr:uid="{00000000-0005-0000-0000-0000186E0000}"/>
    <cellStyle name="Standard 4 2 8 2 2 3 3" xfId="10145" xr:uid="{00000000-0005-0000-0000-0000196E0000}"/>
    <cellStyle name="Standard 4 2 8 2 2 3 3 2" xfId="21441" xr:uid="{00000000-0005-0000-0000-00001A6E0000}"/>
    <cellStyle name="Standard 4 2 8 2 2 3 3 2 2" xfId="55329" xr:uid="{00000000-0005-0000-0000-00001B6E0000}"/>
    <cellStyle name="Standard 4 2 8 2 2 3 3 3" xfId="44033" xr:uid="{00000000-0005-0000-0000-00001C6E0000}"/>
    <cellStyle name="Standard 4 2 8 2 2 3 3 4" xfId="32737" xr:uid="{00000000-0005-0000-0000-00001D6E0000}"/>
    <cellStyle name="Standard 4 2 8 2 2 3 4" xfId="15793" xr:uid="{00000000-0005-0000-0000-00001E6E0000}"/>
    <cellStyle name="Standard 4 2 8 2 2 3 4 2" xfId="49681" xr:uid="{00000000-0005-0000-0000-00001F6E0000}"/>
    <cellStyle name="Standard 4 2 8 2 2 3 5" xfId="38385" xr:uid="{00000000-0005-0000-0000-0000206E0000}"/>
    <cellStyle name="Standard 4 2 8 2 2 3 6" xfId="27089" xr:uid="{00000000-0005-0000-0000-0000216E0000}"/>
    <cellStyle name="Standard 4 2 8 2 2 4" xfId="5946" xr:uid="{00000000-0005-0000-0000-0000226E0000}"/>
    <cellStyle name="Standard 4 2 8 2 2 4 2" xfId="11596" xr:uid="{00000000-0005-0000-0000-0000236E0000}"/>
    <cellStyle name="Standard 4 2 8 2 2 4 2 2" xfId="22892" xr:uid="{00000000-0005-0000-0000-0000246E0000}"/>
    <cellStyle name="Standard 4 2 8 2 2 4 2 2 2" xfId="56780" xr:uid="{00000000-0005-0000-0000-0000256E0000}"/>
    <cellStyle name="Standard 4 2 8 2 2 4 2 3" xfId="45484" xr:uid="{00000000-0005-0000-0000-0000266E0000}"/>
    <cellStyle name="Standard 4 2 8 2 2 4 2 4" xfId="34188" xr:uid="{00000000-0005-0000-0000-0000276E0000}"/>
    <cellStyle name="Standard 4 2 8 2 2 4 3" xfId="17244" xr:uid="{00000000-0005-0000-0000-0000286E0000}"/>
    <cellStyle name="Standard 4 2 8 2 2 4 3 2" xfId="51132" xr:uid="{00000000-0005-0000-0000-0000296E0000}"/>
    <cellStyle name="Standard 4 2 8 2 2 4 4" xfId="39836" xr:uid="{00000000-0005-0000-0000-00002A6E0000}"/>
    <cellStyle name="Standard 4 2 8 2 2 4 5" xfId="28540" xr:uid="{00000000-0005-0000-0000-00002B6E0000}"/>
    <cellStyle name="Standard 4 2 8 2 2 5" xfId="8772" xr:uid="{00000000-0005-0000-0000-00002C6E0000}"/>
    <cellStyle name="Standard 4 2 8 2 2 5 2" xfId="20068" xr:uid="{00000000-0005-0000-0000-00002D6E0000}"/>
    <cellStyle name="Standard 4 2 8 2 2 5 2 2" xfId="53956" xr:uid="{00000000-0005-0000-0000-00002E6E0000}"/>
    <cellStyle name="Standard 4 2 8 2 2 5 3" xfId="42660" xr:uid="{00000000-0005-0000-0000-00002F6E0000}"/>
    <cellStyle name="Standard 4 2 8 2 2 5 4" xfId="31364" xr:uid="{00000000-0005-0000-0000-0000306E0000}"/>
    <cellStyle name="Standard 4 2 8 2 2 6" xfId="14420" xr:uid="{00000000-0005-0000-0000-0000316E0000}"/>
    <cellStyle name="Standard 4 2 8 2 2 6 2" xfId="48308" xr:uid="{00000000-0005-0000-0000-0000326E0000}"/>
    <cellStyle name="Standard 4 2 8 2 2 7" xfId="37012" xr:uid="{00000000-0005-0000-0000-0000336E0000}"/>
    <cellStyle name="Standard 4 2 8 2 2 8" xfId="25716" xr:uid="{00000000-0005-0000-0000-0000346E0000}"/>
    <cellStyle name="Standard 4 2 8 2 3" xfId="3072" xr:uid="{00000000-0005-0000-0000-0000356E0000}"/>
    <cellStyle name="Standard 4 2 8 2 3 2" xfId="5227" xr:uid="{00000000-0005-0000-0000-0000366E0000}"/>
    <cellStyle name="Standard 4 2 8 2 3 2 2" xfId="8053" xr:uid="{00000000-0005-0000-0000-0000376E0000}"/>
    <cellStyle name="Standard 4 2 8 2 3 2 2 2" xfId="13702" xr:uid="{00000000-0005-0000-0000-0000386E0000}"/>
    <cellStyle name="Standard 4 2 8 2 3 2 2 2 2" xfId="24998" xr:uid="{00000000-0005-0000-0000-0000396E0000}"/>
    <cellStyle name="Standard 4 2 8 2 3 2 2 2 2 2" xfId="58886" xr:uid="{00000000-0005-0000-0000-00003A6E0000}"/>
    <cellStyle name="Standard 4 2 8 2 3 2 2 2 3" xfId="47590" xr:uid="{00000000-0005-0000-0000-00003B6E0000}"/>
    <cellStyle name="Standard 4 2 8 2 3 2 2 2 4" xfId="36294" xr:uid="{00000000-0005-0000-0000-00003C6E0000}"/>
    <cellStyle name="Standard 4 2 8 2 3 2 2 3" xfId="19350" xr:uid="{00000000-0005-0000-0000-00003D6E0000}"/>
    <cellStyle name="Standard 4 2 8 2 3 2 2 3 2" xfId="53238" xr:uid="{00000000-0005-0000-0000-00003E6E0000}"/>
    <cellStyle name="Standard 4 2 8 2 3 2 2 4" xfId="41942" xr:uid="{00000000-0005-0000-0000-00003F6E0000}"/>
    <cellStyle name="Standard 4 2 8 2 3 2 2 5" xfId="30646" xr:uid="{00000000-0005-0000-0000-0000406E0000}"/>
    <cellStyle name="Standard 4 2 8 2 3 2 3" xfId="10878" xr:uid="{00000000-0005-0000-0000-0000416E0000}"/>
    <cellStyle name="Standard 4 2 8 2 3 2 3 2" xfId="22174" xr:uid="{00000000-0005-0000-0000-0000426E0000}"/>
    <cellStyle name="Standard 4 2 8 2 3 2 3 2 2" xfId="56062" xr:uid="{00000000-0005-0000-0000-0000436E0000}"/>
    <cellStyle name="Standard 4 2 8 2 3 2 3 3" xfId="44766" xr:uid="{00000000-0005-0000-0000-0000446E0000}"/>
    <cellStyle name="Standard 4 2 8 2 3 2 3 4" xfId="33470" xr:uid="{00000000-0005-0000-0000-0000456E0000}"/>
    <cellStyle name="Standard 4 2 8 2 3 2 4" xfId="16526" xr:uid="{00000000-0005-0000-0000-0000466E0000}"/>
    <cellStyle name="Standard 4 2 8 2 3 2 4 2" xfId="50414" xr:uid="{00000000-0005-0000-0000-0000476E0000}"/>
    <cellStyle name="Standard 4 2 8 2 3 2 5" xfId="39118" xr:uid="{00000000-0005-0000-0000-0000486E0000}"/>
    <cellStyle name="Standard 4 2 8 2 3 2 6" xfId="27822" xr:uid="{00000000-0005-0000-0000-0000496E0000}"/>
    <cellStyle name="Standard 4 2 8 2 3 3" xfId="4448" xr:uid="{00000000-0005-0000-0000-00004A6E0000}"/>
    <cellStyle name="Standard 4 2 8 2 3 3 2" xfId="7319" xr:uid="{00000000-0005-0000-0000-00004B6E0000}"/>
    <cellStyle name="Standard 4 2 8 2 3 3 2 2" xfId="12968" xr:uid="{00000000-0005-0000-0000-00004C6E0000}"/>
    <cellStyle name="Standard 4 2 8 2 3 3 2 2 2" xfId="24264" xr:uid="{00000000-0005-0000-0000-00004D6E0000}"/>
    <cellStyle name="Standard 4 2 8 2 3 3 2 2 2 2" xfId="58152" xr:uid="{00000000-0005-0000-0000-00004E6E0000}"/>
    <cellStyle name="Standard 4 2 8 2 3 3 2 2 3" xfId="46856" xr:uid="{00000000-0005-0000-0000-00004F6E0000}"/>
    <cellStyle name="Standard 4 2 8 2 3 3 2 2 4" xfId="35560" xr:uid="{00000000-0005-0000-0000-0000506E0000}"/>
    <cellStyle name="Standard 4 2 8 2 3 3 2 3" xfId="18616" xr:uid="{00000000-0005-0000-0000-0000516E0000}"/>
    <cellStyle name="Standard 4 2 8 2 3 3 2 3 2" xfId="52504" xr:uid="{00000000-0005-0000-0000-0000526E0000}"/>
    <cellStyle name="Standard 4 2 8 2 3 3 2 4" xfId="41208" xr:uid="{00000000-0005-0000-0000-0000536E0000}"/>
    <cellStyle name="Standard 4 2 8 2 3 3 2 5" xfId="29912" xr:uid="{00000000-0005-0000-0000-0000546E0000}"/>
    <cellStyle name="Standard 4 2 8 2 3 3 3" xfId="10144" xr:uid="{00000000-0005-0000-0000-0000556E0000}"/>
    <cellStyle name="Standard 4 2 8 2 3 3 3 2" xfId="21440" xr:uid="{00000000-0005-0000-0000-0000566E0000}"/>
    <cellStyle name="Standard 4 2 8 2 3 3 3 2 2" xfId="55328" xr:uid="{00000000-0005-0000-0000-0000576E0000}"/>
    <cellStyle name="Standard 4 2 8 2 3 3 3 3" xfId="44032" xr:uid="{00000000-0005-0000-0000-0000586E0000}"/>
    <cellStyle name="Standard 4 2 8 2 3 3 3 4" xfId="32736" xr:uid="{00000000-0005-0000-0000-0000596E0000}"/>
    <cellStyle name="Standard 4 2 8 2 3 3 4" xfId="15792" xr:uid="{00000000-0005-0000-0000-00005A6E0000}"/>
    <cellStyle name="Standard 4 2 8 2 3 3 4 2" xfId="49680" xr:uid="{00000000-0005-0000-0000-00005B6E0000}"/>
    <cellStyle name="Standard 4 2 8 2 3 3 5" xfId="38384" xr:uid="{00000000-0005-0000-0000-00005C6E0000}"/>
    <cellStyle name="Standard 4 2 8 2 3 3 6" xfId="27088" xr:uid="{00000000-0005-0000-0000-00005D6E0000}"/>
    <cellStyle name="Standard 4 2 8 2 3 4" xfId="6200" xr:uid="{00000000-0005-0000-0000-00005E6E0000}"/>
    <cellStyle name="Standard 4 2 8 2 3 4 2" xfId="11850" xr:uid="{00000000-0005-0000-0000-00005F6E0000}"/>
    <cellStyle name="Standard 4 2 8 2 3 4 2 2" xfId="23146" xr:uid="{00000000-0005-0000-0000-0000606E0000}"/>
    <cellStyle name="Standard 4 2 8 2 3 4 2 2 2" xfId="57034" xr:uid="{00000000-0005-0000-0000-0000616E0000}"/>
    <cellStyle name="Standard 4 2 8 2 3 4 2 3" xfId="45738" xr:uid="{00000000-0005-0000-0000-0000626E0000}"/>
    <cellStyle name="Standard 4 2 8 2 3 4 2 4" xfId="34442" xr:uid="{00000000-0005-0000-0000-0000636E0000}"/>
    <cellStyle name="Standard 4 2 8 2 3 4 3" xfId="17498" xr:uid="{00000000-0005-0000-0000-0000646E0000}"/>
    <cellStyle name="Standard 4 2 8 2 3 4 3 2" xfId="51386" xr:uid="{00000000-0005-0000-0000-0000656E0000}"/>
    <cellStyle name="Standard 4 2 8 2 3 4 4" xfId="40090" xr:uid="{00000000-0005-0000-0000-0000666E0000}"/>
    <cellStyle name="Standard 4 2 8 2 3 4 5" xfId="28794" xr:uid="{00000000-0005-0000-0000-0000676E0000}"/>
    <cellStyle name="Standard 4 2 8 2 3 5" xfId="9026" xr:uid="{00000000-0005-0000-0000-0000686E0000}"/>
    <cellStyle name="Standard 4 2 8 2 3 5 2" xfId="20322" xr:uid="{00000000-0005-0000-0000-0000696E0000}"/>
    <cellStyle name="Standard 4 2 8 2 3 5 2 2" xfId="54210" xr:uid="{00000000-0005-0000-0000-00006A6E0000}"/>
    <cellStyle name="Standard 4 2 8 2 3 5 3" xfId="42914" xr:uid="{00000000-0005-0000-0000-00006B6E0000}"/>
    <cellStyle name="Standard 4 2 8 2 3 5 4" xfId="31618" xr:uid="{00000000-0005-0000-0000-00006C6E0000}"/>
    <cellStyle name="Standard 4 2 8 2 3 6" xfId="14674" xr:uid="{00000000-0005-0000-0000-00006D6E0000}"/>
    <cellStyle name="Standard 4 2 8 2 3 6 2" xfId="48562" xr:uid="{00000000-0005-0000-0000-00006E6E0000}"/>
    <cellStyle name="Standard 4 2 8 2 3 7" xfId="37266" xr:uid="{00000000-0005-0000-0000-00006F6E0000}"/>
    <cellStyle name="Standard 4 2 8 2 3 8" xfId="25970" xr:uid="{00000000-0005-0000-0000-0000706E0000}"/>
    <cellStyle name="Standard 4 2 8 2 4" xfId="3930" xr:uid="{00000000-0005-0000-0000-0000716E0000}"/>
    <cellStyle name="Standard 4 2 8 2 4 2" xfId="7041" xr:uid="{00000000-0005-0000-0000-0000726E0000}"/>
    <cellStyle name="Standard 4 2 8 2 4 2 2" xfId="12690" xr:uid="{00000000-0005-0000-0000-0000736E0000}"/>
    <cellStyle name="Standard 4 2 8 2 4 2 2 2" xfId="23986" xr:uid="{00000000-0005-0000-0000-0000746E0000}"/>
    <cellStyle name="Standard 4 2 8 2 4 2 2 2 2" xfId="57874" xr:uid="{00000000-0005-0000-0000-0000756E0000}"/>
    <cellStyle name="Standard 4 2 8 2 4 2 2 3" xfId="46578" xr:uid="{00000000-0005-0000-0000-0000766E0000}"/>
    <cellStyle name="Standard 4 2 8 2 4 2 2 4" xfId="35282" xr:uid="{00000000-0005-0000-0000-0000776E0000}"/>
    <cellStyle name="Standard 4 2 8 2 4 2 3" xfId="18338" xr:uid="{00000000-0005-0000-0000-0000786E0000}"/>
    <cellStyle name="Standard 4 2 8 2 4 2 3 2" xfId="52226" xr:uid="{00000000-0005-0000-0000-0000796E0000}"/>
    <cellStyle name="Standard 4 2 8 2 4 2 4" xfId="40930" xr:uid="{00000000-0005-0000-0000-00007A6E0000}"/>
    <cellStyle name="Standard 4 2 8 2 4 2 5" xfId="29634" xr:uid="{00000000-0005-0000-0000-00007B6E0000}"/>
    <cellStyle name="Standard 4 2 8 2 4 3" xfId="9866" xr:uid="{00000000-0005-0000-0000-00007C6E0000}"/>
    <cellStyle name="Standard 4 2 8 2 4 3 2" xfId="21162" xr:uid="{00000000-0005-0000-0000-00007D6E0000}"/>
    <cellStyle name="Standard 4 2 8 2 4 3 2 2" xfId="55050" xr:uid="{00000000-0005-0000-0000-00007E6E0000}"/>
    <cellStyle name="Standard 4 2 8 2 4 3 3" xfId="43754" xr:uid="{00000000-0005-0000-0000-00007F6E0000}"/>
    <cellStyle name="Standard 4 2 8 2 4 3 4" xfId="32458" xr:uid="{00000000-0005-0000-0000-0000806E0000}"/>
    <cellStyle name="Standard 4 2 8 2 4 4" xfId="15514" xr:uid="{00000000-0005-0000-0000-0000816E0000}"/>
    <cellStyle name="Standard 4 2 8 2 4 4 2" xfId="49402" xr:uid="{00000000-0005-0000-0000-0000826E0000}"/>
    <cellStyle name="Standard 4 2 8 2 4 5" xfId="38106" xr:uid="{00000000-0005-0000-0000-0000836E0000}"/>
    <cellStyle name="Standard 4 2 8 2 4 6" xfId="26810" xr:uid="{00000000-0005-0000-0000-0000846E0000}"/>
    <cellStyle name="Standard 4 2 8 2 5" xfId="4988" xr:uid="{00000000-0005-0000-0000-0000856E0000}"/>
    <cellStyle name="Standard 4 2 8 2 5 2" xfId="7814" xr:uid="{00000000-0005-0000-0000-0000866E0000}"/>
    <cellStyle name="Standard 4 2 8 2 5 2 2" xfId="13463" xr:uid="{00000000-0005-0000-0000-0000876E0000}"/>
    <cellStyle name="Standard 4 2 8 2 5 2 2 2" xfId="24759" xr:uid="{00000000-0005-0000-0000-0000886E0000}"/>
    <cellStyle name="Standard 4 2 8 2 5 2 2 2 2" xfId="58647" xr:uid="{00000000-0005-0000-0000-0000896E0000}"/>
    <cellStyle name="Standard 4 2 8 2 5 2 2 3" xfId="47351" xr:uid="{00000000-0005-0000-0000-00008A6E0000}"/>
    <cellStyle name="Standard 4 2 8 2 5 2 2 4" xfId="36055" xr:uid="{00000000-0005-0000-0000-00008B6E0000}"/>
    <cellStyle name="Standard 4 2 8 2 5 2 3" xfId="19111" xr:uid="{00000000-0005-0000-0000-00008C6E0000}"/>
    <cellStyle name="Standard 4 2 8 2 5 2 3 2" xfId="52999" xr:uid="{00000000-0005-0000-0000-00008D6E0000}"/>
    <cellStyle name="Standard 4 2 8 2 5 2 4" xfId="41703" xr:uid="{00000000-0005-0000-0000-00008E6E0000}"/>
    <cellStyle name="Standard 4 2 8 2 5 2 5" xfId="30407" xr:uid="{00000000-0005-0000-0000-00008F6E0000}"/>
    <cellStyle name="Standard 4 2 8 2 5 3" xfId="10639" xr:uid="{00000000-0005-0000-0000-0000906E0000}"/>
    <cellStyle name="Standard 4 2 8 2 5 3 2" xfId="21935" xr:uid="{00000000-0005-0000-0000-0000916E0000}"/>
    <cellStyle name="Standard 4 2 8 2 5 3 2 2" xfId="55823" xr:uid="{00000000-0005-0000-0000-0000926E0000}"/>
    <cellStyle name="Standard 4 2 8 2 5 3 3" xfId="44527" xr:uid="{00000000-0005-0000-0000-0000936E0000}"/>
    <cellStyle name="Standard 4 2 8 2 5 3 4" xfId="33231" xr:uid="{00000000-0005-0000-0000-0000946E0000}"/>
    <cellStyle name="Standard 4 2 8 2 5 4" xfId="16287" xr:uid="{00000000-0005-0000-0000-0000956E0000}"/>
    <cellStyle name="Standard 4 2 8 2 5 4 2" xfId="50175" xr:uid="{00000000-0005-0000-0000-0000966E0000}"/>
    <cellStyle name="Standard 4 2 8 2 5 5" xfId="38879" xr:uid="{00000000-0005-0000-0000-0000976E0000}"/>
    <cellStyle name="Standard 4 2 8 2 5 6" xfId="27583" xr:uid="{00000000-0005-0000-0000-0000986E0000}"/>
    <cellStyle name="Standard 4 2 8 2 6" xfId="3638" xr:uid="{00000000-0005-0000-0000-0000996E0000}"/>
    <cellStyle name="Standard 4 2 8 2 6 2" xfId="6751" xr:uid="{00000000-0005-0000-0000-00009A6E0000}"/>
    <cellStyle name="Standard 4 2 8 2 6 2 2" xfId="12400" xr:uid="{00000000-0005-0000-0000-00009B6E0000}"/>
    <cellStyle name="Standard 4 2 8 2 6 2 2 2" xfId="23696" xr:uid="{00000000-0005-0000-0000-00009C6E0000}"/>
    <cellStyle name="Standard 4 2 8 2 6 2 2 2 2" xfId="57584" xr:uid="{00000000-0005-0000-0000-00009D6E0000}"/>
    <cellStyle name="Standard 4 2 8 2 6 2 2 3" xfId="46288" xr:uid="{00000000-0005-0000-0000-00009E6E0000}"/>
    <cellStyle name="Standard 4 2 8 2 6 2 2 4" xfId="34992" xr:uid="{00000000-0005-0000-0000-00009F6E0000}"/>
    <cellStyle name="Standard 4 2 8 2 6 2 3" xfId="18048" xr:uid="{00000000-0005-0000-0000-0000A06E0000}"/>
    <cellStyle name="Standard 4 2 8 2 6 2 3 2" xfId="51936" xr:uid="{00000000-0005-0000-0000-0000A16E0000}"/>
    <cellStyle name="Standard 4 2 8 2 6 2 4" xfId="40640" xr:uid="{00000000-0005-0000-0000-0000A26E0000}"/>
    <cellStyle name="Standard 4 2 8 2 6 2 5" xfId="29344" xr:uid="{00000000-0005-0000-0000-0000A36E0000}"/>
    <cellStyle name="Standard 4 2 8 2 6 3" xfId="9576" xr:uid="{00000000-0005-0000-0000-0000A46E0000}"/>
    <cellStyle name="Standard 4 2 8 2 6 3 2" xfId="20872" xr:uid="{00000000-0005-0000-0000-0000A56E0000}"/>
    <cellStyle name="Standard 4 2 8 2 6 3 2 2" xfId="54760" xr:uid="{00000000-0005-0000-0000-0000A66E0000}"/>
    <cellStyle name="Standard 4 2 8 2 6 3 3" xfId="43464" xr:uid="{00000000-0005-0000-0000-0000A76E0000}"/>
    <cellStyle name="Standard 4 2 8 2 6 3 4" xfId="32168" xr:uid="{00000000-0005-0000-0000-0000A86E0000}"/>
    <cellStyle name="Standard 4 2 8 2 6 4" xfId="15224" xr:uid="{00000000-0005-0000-0000-0000A96E0000}"/>
    <cellStyle name="Standard 4 2 8 2 6 4 2" xfId="49112" xr:uid="{00000000-0005-0000-0000-0000AA6E0000}"/>
    <cellStyle name="Standard 4 2 8 2 6 5" xfId="37816" xr:uid="{00000000-0005-0000-0000-0000AB6E0000}"/>
    <cellStyle name="Standard 4 2 8 2 6 6" xfId="26520" xr:uid="{00000000-0005-0000-0000-0000AC6E0000}"/>
    <cellStyle name="Standard 4 2 8 2 7" xfId="5700" xr:uid="{00000000-0005-0000-0000-0000AD6E0000}"/>
    <cellStyle name="Standard 4 2 8 2 7 2" xfId="11350" xr:uid="{00000000-0005-0000-0000-0000AE6E0000}"/>
    <cellStyle name="Standard 4 2 8 2 7 2 2" xfId="22646" xr:uid="{00000000-0005-0000-0000-0000AF6E0000}"/>
    <cellStyle name="Standard 4 2 8 2 7 2 2 2" xfId="56534" xr:uid="{00000000-0005-0000-0000-0000B06E0000}"/>
    <cellStyle name="Standard 4 2 8 2 7 2 3" xfId="45238" xr:uid="{00000000-0005-0000-0000-0000B16E0000}"/>
    <cellStyle name="Standard 4 2 8 2 7 2 4" xfId="33942" xr:uid="{00000000-0005-0000-0000-0000B26E0000}"/>
    <cellStyle name="Standard 4 2 8 2 7 3" xfId="16998" xr:uid="{00000000-0005-0000-0000-0000B36E0000}"/>
    <cellStyle name="Standard 4 2 8 2 7 3 2" xfId="50886" xr:uid="{00000000-0005-0000-0000-0000B46E0000}"/>
    <cellStyle name="Standard 4 2 8 2 7 4" xfId="39590" xr:uid="{00000000-0005-0000-0000-0000B56E0000}"/>
    <cellStyle name="Standard 4 2 8 2 7 5" xfId="28294" xr:uid="{00000000-0005-0000-0000-0000B66E0000}"/>
    <cellStyle name="Standard 4 2 8 2 8" xfId="8526" xr:uid="{00000000-0005-0000-0000-0000B76E0000}"/>
    <cellStyle name="Standard 4 2 8 2 8 2" xfId="19822" xr:uid="{00000000-0005-0000-0000-0000B86E0000}"/>
    <cellStyle name="Standard 4 2 8 2 8 2 2" xfId="53710" xr:uid="{00000000-0005-0000-0000-0000B96E0000}"/>
    <cellStyle name="Standard 4 2 8 2 8 3" xfId="42414" xr:uid="{00000000-0005-0000-0000-0000BA6E0000}"/>
    <cellStyle name="Standard 4 2 8 2 8 4" xfId="31118" xr:uid="{00000000-0005-0000-0000-0000BB6E0000}"/>
    <cellStyle name="Standard 4 2 8 2 9" xfId="14174" xr:uid="{00000000-0005-0000-0000-0000BC6E0000}"/>
    <cellStyle name="Standard 4 2 8 2 9 2" xfId="48062" xr:uid="{00000000-0005-0000-0000-0000BD6E0000}"/>
    <cellStyle name="Standard 4 2 8 3" xfId="2684" xr:uid="{00000000-0005-0000-0000-0000BE6E0000}"/>
    <cellStyle name="Standard 4 2 8 3 2" xfId="3186" xr:uid="{00000000-0005-0000-0000-0000BF6E0000}"/>
    <cellStyle name="Standard 4 2 8 3 2 2" xfId="5229" xr:uid="{00000000-0005-0000-0000-0000C06E0000}"/>
    <cellStyle name="Standard 4 2 8 3 2 2 2" xfId="8055" xr:uid="{00000000-0005-0000-0000-0000C16E0000}"/>
    <cellStyle name="Standard 4 2 8 3 2 2 2 2" xfId="13704" xr:uid="{00000000-0005-0000-0000-0000C26E0000}"/>
    <cellStyle name="Standard 4 2 8 3 2 2 2 2 2" xfId="25000" xr:uid="{00000000-0005-0000-0000-0000C36E0000}"/>
    <cellStyle name="Standard 4 2 8 3 2 2 2 2 2 2" xfId="58888" xr:uid="{00000000-0005-0000-0000-0000C46E0000}"/>
    <cellStyle name="Standard 4 2 8 3 2 2 2 2 3" xfId="47592" xr:uid="{00000000-0005-0000-0000-0000C56E0000}"/>
    <cellStyle name="Standard 4 2 8 3 2 2 2 2 4" xfId="36296" xr:uid="{00000000-0005-0000-0000-0000C66E0000}"/>
    <cellStyle name="Standard 4 2 8 3 2 2 2 3" xfId="19352" xr:uid="{00000000-0005-0000-0000-0000C76E0000}"/>
    <cellStyle name="Standard 4 2 8 3 2 2 2 3 2" xfId="53240" xr:uid="{00000000-0005-0000-0000-0000C86E0000}"/>
    <cellStyle name="Standard 4 2 8 3 2 2 2 4" xfId="41944" xr:uid="{00000000-0005-0000-0000-0000C96E0000}"/>
    <cellStyle name="Standard 4 2 8 3 2 2 2 5" xfId="30648" xr:uid="{00000000-0005-0000-0000-0000CA6E0000}"/>
    <cellStyle name="Standard 4 2 8 3 2 2 3" xfId="10880" xr:uid="{00000000-0005-0000-0000-0000CB6E0000}"/>
    <cellStyle name="Standard 4 2 8 3 2 2 3 2" xfId="22176" xr:uid="{00000000-0005-0000-0000-0000CC6E0000}"/>
    <cellStyle name="Standard 4 2 8 3 2 2 3 2 2" xfId="56064" xr:uid="{00000000-0005-0000-0000-0000CD6E0000}"/>
    <cellStyle name="Standard 4 2 8 3 2 2 3 3" xfId="44768" xr:uid="{00000000-0005-0000-0000-0000CE6E0000}"/>
    <cellStyle name="Standard 4 2 8 3 2 2 3 4" xfId="33472" xr:uid="{00000000-0005-0000-0000-0000CF6E0000}"/>
    <cellStyle name="Standard 4 2 8 3 2 2 4" xfId="16528" xr:uid="{00000000-0005-0000-0000-0000D06E0000}"/>
    <cellStyle name="Standard 4 2 8 3 2 2 4 2" xfId="50416" xr:uid="{00000000-0005-0000-0000-0000D16E0000}"/>
    <cellStyle name="Standard 4 2 8 3 2 2 5" xfId="39120" xr:uid="{00000000-0005-0000-0000-0000D26E0000}"/>
    <cellStyle name="Standard 4 2 8 3 2 2 6" xfId="27824" xr:uid="{00000000-0005-0000-0000-0000D36E0000}"/>
    <cellStyle name="Standard 4 2 8 3 2 3" xfId="6314" xr:uid="{00000000-0005-0000-0000-0000D46E0000}"/>
    <cellStyle name="Standard 4 2 8 3 2 3 2" xfId="11964" xr:uid="{00000000-0005-0000-0000-0000D56E0000}"/>
    <cellStyle name="Standard 4 2 8 3 2 3 2 2" xfId="23260" xr:uid="{00000000-0005-0000-0000-0000D66E0000}"/>
    <cellStyle name="Standard 4 2 8 3 2 3 2 2 2" xfId="57148" xr:uid="{00000000-0005-0000-0000-0000D76E0000}"/>
    <cellStyle name="Standard 4 2 8 3 2 3 2 3" xfId="45852" xr:uid="{00000000-0005-0000-0000-0000D86E0000}"/>
    <cellStyle name="Standard 4 2 8 3 2 3 2 4" xfId="34556" xr:uid="{00000000-0005-0000-0000-0000D96E0000}"/>
    <cellStyle name="Standard 4 2 8 3 2 3 3" xfId="17612" xr:uid="{00000000-0005-0000-0000-0000DA6E0000}"/>
    <cellStyle name="Standard 4 2 8 3 2 3 3 2" xfId="51500" xr:uid="{00000000-0005-0000-0000-0000DB6E0000}"/>
    <cellStyle name="Standard 4 2 8 3 2 3 4" xfId="40204" xr:uid="{00000000-0005-0000-0000-0000DC6E0000}"/>
    <cellStyle name="Standard 4 2 8 3 2 3 5" xfId="28908" xr:uid="{00000000-0005-0000-0000-0000DD6E0000}"/>
    <cellStyle name="Standard 4 2 8 3 2 4" xfId="9140" xr:uid="{00000000-0005-0000-0000-0000DE6E0000}"/>
    <cellStyle name="Standard 4 2 8 3 2 4 2" xfId="20436" xr:uid="{00000000-0005-0000-0000-0000DF6E0000}"/>
    <cellStyle name="Standard 4 2 8 3 2 4 2 2" xfId="54324" xr:uid="{00000000-0005-0000-0000-0000E06E0000}"/>
    <cellStyle name="Standard 4 2 8 3 2 4 3" xfId="43028" xr:uid="{00000000-0005-0000-0000-0000E16E0000}"/>
    <cellStyle name="Standard 4 2 8 3 2 4 4" xfId="31732" xr:uid="{00000000-0005-0000-0000-0000E26E0000}"/>
    <cellStyle name="Standard 4 2 8 3 2 5" xfId="14788" xr:uid="{00000000-0005-0000-0000-0000E36E0000}"/>
    <cellStyle name="Standard 4 2 8 3 2 5 2" xfId="48676" xr:uid="{00000000-0005-0000-0000-0000E46E0000}"/>
    <cellStyle name="Standard 4 2 8 3 2 6" xfId="37380" xr:uid="{00000000-0005-0000-0000-0000E56E0000}"/>
    <cellStyle name="Standard 4 2 8 3 2 7" xfId="26084" xr:uid="{00000000-0005-0000-0000-0000E66E0000}"/>
    <cellStyle name="Standard 4 2 8 3 3" xfId="4450" xr:uid="{00000000-0005-0000-0000-0000E76E0000}"/>
    <cellStyle name="Standard 4 2 8 3 3 2" xfId="7321" xr:uid="{00000000-0005-0000-0000-0000E86E0000}"/>
    <cellStyle name="Standard 4 2 8 3 3 2 2" xfId="12970" xr:uid="{00000000-0005-0000-0000-0000E96E0000}"/>
    <cellStyle name="Standard 4 2 8 3 3 2 2 2" xfId="24266" xr:uid="{00000000-0005-0000-0000-0000EA6E0000}"/>
    <cellStyle name="Standard 4 2 8 3 3 2 2 2 2" xfId="58154" xr:uid="{00000000-0005-0000-0000-0000EB6E0000}"/>
    <cellStyle name="Standard 4 2 8 3 3 2 2 3" xfId="46858" xr:uid="{00000000-0005-0000-0000-0000EC6E0000}"/>
    <cellStyle name="Standard 4 2 8 3 3 2 2 4" xfId="35562" xr:uid="{00000000-0005-0000-0000-0000ED6E0000}"/>
    <cellStyle name="Standard 4 2 8 3 3 2 3" xfId="18618" xr:uid="{00000000-0005-0000-0000-0000EE6E0000}"/>
    <cellStyle name="Standard 4 2 8 3 3 2 3 2" xfId="52506" xr:uid="{00000000-0005-0000-0000-0000EF6E0000}"/>
    <cellStyle name="Standard 4 2 8 3 3 2 4" xfId="41210" xr:uid="{00000000-0005-0000-0000-0000F06E0000}"/>
    <cellStyle name="Standard 4 2 8 3 3 2 5" xfId="29914" xr:uid="{00000000-0005-0000-0000-0000F16E0000}"/>
    <cellStyle name="Standard 4 2 8 3 3 3" xfId="10146" xr:uid="{00000000-0005-0000-0000-0000F26E0000}"/>
    <cellStyle name="Standard 4 2 8 3 3 3 2" xfId="21442" xr:uid="{00000000-0005-0000-0000-0000F36E0000}"/>
    <cellStyle name="Standard 4 2 8 3 3 3 2 2" xfId="55330" xr:uid="{00000000-0005-0000-0000-0000F46E0000}"/>
    <cellStyle name="Standard 4 2 8 3 3 3 3" xfId="44034" xr:uid="{00000000-0005-0000-0000-0000F56E0000}"/>
    <cellStyle name="Standard 4 2 8 3 3 3 4" xfId="32738" xr:uid="{00000000-0005-0000-0000-0000F66E0000}"/>
    <cellStyle name="Standard 4 2 8 3 3 4" xfId="15794" xr:uid="{00000000-0005-0000-0000-0000F76E0000}"/>
    <cellStyle name="Standard 4 2 8 3 3 4 2" xfId="49682" xr:uid="{00000000-0005-0000-0000-0000F86E0000}"/>
    <cellStyle name="Standard 4 2 8 3 3 5" xfId="38386" xr:uid="{00000000-0005-0000-0000-0000F96E0000}"/>
    <cellStyle name="Standard 4 2 8 3 3 6" xfId="27090" xr:uid="{00000000-0005-0000-0000-0000FA6E0000}"/>
    <cellStyle name="Standard 4 2 8 3 4" xfId="5814" xr:uid="{00000000-0005-0000-0000-0000FB6E0000}"/>
    <cellStyle name="Standard 4 2 8 3 4 2" xfId="11464" xr:uid="{00000000-0005-0000-0000-0000FC6E0000}"/>
    <cellStyle name="Standard 4 2 8 3 4 2 2" xfId="22760" xr:uid="{00000000-0005-0000-0000-0000FD6E0000}"/>
    <cellStyle name="Standard 4 2 8 3 4 2 2 2" xfId="56648" xr:uid="{00000000-0005-0000-0000-0000FE6E0000}"/>
    <cellStyle name="Standard 4 2 8 3 4 2 3" xfId="45352" xr:uid="{00000000-0005-0000-0000-0000FF6E0000}"/>
    <cellStyle name="Standard 4 2 8 3 4 2 4" xfId="34056" xr:uid="{00000000-0005-0000-0000-0000006F0000}"/>
    <cellStyle name="Standard 4 2 8 3 4 3" xfId="17112" xr:uid="{00000000-0005-0000-0000-0000016F0000}"/>
    <cellStyle name="Standard 4 2 8 3 4 3 2" xfId="51000" xr:uid="{00000000-0005-0000-0000-0000026F0000}"/>
    <cellStyle name="Standard 4 2 8 3 4 4" xfId="39704" xr:uid="{00000000-0005-0000-0000-0000036F0000}"/>
    <cellStyle name="Standard 4 2 8 3 4 5" xfId="28408" xr:uid="{00000000-0005-0000-0000-0000046F0000}"/>
    <cellStyle name="Standard 4 2 8 3 5" xfId="8640" xr:uid="{00000000-0005-0000-0000-0000056F0000}"/>
    <cellStyle name="Standard 4 2 8 3 5 2" xfId="19936" xr:uid="{00000000-0005-0000-0000-0000066F0000}"/>
    <cellStyle name="Standard 4 2 8 3 5 2 2" xfId="53824" xr:uid="{00000000-0005-0000-0000-0000076F0000}"/>
    <cellStyle name="Standard 4 2 8 3 5 3" xfId="42528" xr:uid="{00000000-0005-0000-0000-0000086F0000}"/>
    <cellStyle name="Standard 4 2 8 3 5 4" xfId="31232" xr:uid="{00000000-0005-0000-0000-0000096F0000}"/>
    <cellStyle name="Standard 4 2 8 3 6" xfId="14288" xr:uid="{00000000-0005-0000-0000-00000A6F0000}"/>
    <cellStyle name="Standard 4 2 8 3 6 2" xfId="48176" xr:uid="{00000000-0005-0000-0000-00000B6F0000}"/>
    <cellStyle name="Standard 4 2 8 3 7" xfId="36880" xr:uid="{00000000-0005-0000-0000-00000C6F0000}"/>
    <cellStyle name="Standard 4 2 8 3 8" xfId="25584" xr:uid="{00000000-0005-0000-0000-00000D6F0000}"/>
    <cellStyle name="Standard 4 2 8 4" xfId="2939" xr:uid="{00000000-0005-0000-0000-00000E6F0000}"/>
    <cellStyle name="Standard 4 2 8 4 2" xfId="5226" xr:uid="{00000000-0005-0000-0000-00000F6F0000}"/>
    <cellStyle name="Standard 4 2 8 4 2 2" xfId="8052" xr:uid="{00000000-0005-0000-0000-0000106F0000}"/>
    <cellStyle name="Standard 4 2 8 4 2 2 2" xfId="13701" xr:uid="{00000000-0005-0000-0000-0000116F0000}"/>
    <cellStyle name="Standard 4 2 8 4 2 2 2 2" xfId="24997" xr:uid="{00000000-0005-0000-0000-0000126F0000}"/>
    <cellStyle name="Standard 4 2 8 4 2 2 2 2 2" xfId="58885" xr:uid="{00000000-0005-0000-0000-0000136F0000}"/>
    <cellStyle name="Standard 4 2 8 4 2 2 2 3" xfId="47589" xr:uid="{00000000-0005-0000-0000-0000146F0000}"/>
    <cellStyle name="Standard 4 2 8 4 2 2 2 4" xfId="36293" xr:uid="{00000000-0005-0000-0000-0000156F0000}"/>
    <cellStyle name="Standard 4 2 8 4 2 2 3" xfId="19349" xr:uid="{00000000-0005-0000-0000-0000166F0000}"/>
    <cellStyle name="Standard 4 2 8 4 2 2 3 2" xfId="53237" xr:uid="{00000000-0005-0000-0000-0000176F0000}"/>
    <cellStyle name="Standard 4 2 8 4 2 2 4" xfId="41941" xr:uid="{00000000-0005-0000-0000-0000186F0000}"/>
    <cellStyle name="Standard 4 2 8 4 2 2 5" xfId="30645" xr:uid="{00000000-0005-0000-0000-0000196F0000}"/>
    <cellStyle name="Standard 4 2 8 4 2 3" xfId="10877" xr:uid="{00000000-0005-0000-0000-00001A6F0000}"/>
    <cellStyle name="Standard 4 2 8 4 2 3 2" xfId="22173" xr:uid="{00000000-0005-0000-0000-00001B6F0000}"/>
    <cellStyle name="Standard 4 2 8 4 2 3 2 2" xfId="56061" xr:uid="{00000000-0005-0000-0000-00001C6F0000}"/>
    <cellStyle name="Standard 4 2 8 4 2 3 3" xfId="44765" xr:uid="{00000000-0005-0000-0000-00001D6F0000}"/>
    <cellStyle name="Standard 4 2 8 4 2 3 4" xfId="33469" xr:uid="{00000000-0005-0000-0000-00001E6F0000}"/>
    <cellStyle name="Standard 4 2 8 4 2 4" xfId="16525" xr:uid="{00000000-0005-0000-0000-00001F6F0000}"/>
    <cellStyle name="Standard 4 2 8 4 2 4 2" xfId="50413" xr:uid="{00000000-0005-0000-0000-0000206F0000}"/>
    <cellStyle name="Standard 4 2 8 4 2 5" xfId="39117" xr:uid="{00000000-0005-0000-0000-0000216F0000}"/>
    <cellStyle name="Standard 4 2 8 4 2 6" xfId="27821" xr:uid="{00000000-0005-0000-0000-0000226F0000}"/>
    <cellStyle name="Standard 4 2 8 4 3" xfId="4447" xr:uid="{00000000-0005-0000-0000-0000236F0000}"/>
    <cellStyle name="Standard 4 2 8 4 3 2" xfId="7318" xr:uid="{00000000-0005-0000-0000-0000246F0000}"/>
    <cellStyle name="Standard 4 2 8 4 3 2 2" xfId="12967" xr:uid="{00000000-0005-0000-0000-0000256F0000}"/>
    <cellStyle name="Standard 4 2 8 4 3 2 2 2" xfId="24263" xr:uid="{00000000-0005-0000-0000-0000266F0000}"/>
    <cellStyle name="Standard 4 2 8 4 3 2 2 2 2" xfId="58151" xr:uid="{00000000-0005-0000-0000-0000276F0000}"/>
    <cellStyle name="Standard 4 2 8 4 3 2 2 3" xfId="46855" xr:uid="{00000000-0005-0000-0000-0000286F0000}"/>
    <cellStyle name="Standard 4 2 8 4 3 2 2 4" xfId="35559" xr:uid="{00000000-0005-0000-0000-0000296F0000}"/>
    <cellStyle name="Standard 4 2 8 4 3 2 3" xfId="18615" xr:uid="{00000000-0005-0000-0000-00002A6F0000}"/>
    <cellStyle name="Standard 4 2 8 4 3 2 3 2" xfId="52503" xr:uid="{00000000-0005-0000-0000-00002B6F0000}"/>
    <cellStyle name="Standard 4 2 8 4 3 2 4" xfId="41207" xr:uid="{00000000-0005-0000-0000-00002C6F0000}"/>
    <cellStyle name="Standard 4 2 8 4 3 2 5" xfId="29911" xr:uid="{00000000-0005-0000-0000-00002D6F0000}"/>
    <cellStyle name="Standard 4 2 8 4 3 3" xfId="10143" xr:uid="{00000000-0005-0000-0000-00002E6F0000}"/>
    <cellStyle name="Standard 4 2 8 4 3 3 2" xfId="21439" xr:uid="{00000000-0005-0000-0000-00002F6F0000}"/>
    <cellStyle name="Standard 4 2 8 4 3 3 2 2" xfId="55327" xr:uid="{00000000-0005-0000-0000-0000306F0000}"/>
    <cellStyle name="Standard 4 2 8 4 3 3 3" xfId="44031" xr:uid="{00000000-0005-0000-0000-0000316F0000}"/>
    <cellStyle name="Standard 4 2 8 4 3 3 4" xfId="32735" xr:uid="{00000000-0005-0000-0000-0000326F0000}"/>
    <cellStyle name="Standard 4 2 8 4 3 4" xfId="15791" xr:uid="{00000000-0005-0000-0000-0000336F0000}"/>
    <cellStyle name="Standard 4 2 8 4 3 4 2" xfId="49679" xr:uid="{00000000-0005-0000-0000-0000346F0000}"/>
    <cellStyle name="Standard 4 2 8 4 3 5" xfId="38383" xr:uid="{00000000-0005-0000-0000-0000356F0000}"/>
    <cellStyle name="Standard 4 2 8 4 3 6" xfId="27087" xr:uid="{00000000-0005-0000-0000-0000366F0000}"/>
    <cellStyle name="Standard 4 2 8 4 4" xfId="6067" xr:uid="{00000000-0005-0000-0000-0000376F0000}"/>
    <cellStyle name="Standard 4 2 8 4 4 2" xfId="11717" xr:uid="{00000000-0005-0000-0000-0000386F0000}"/>
    <cellStyle name="Standard 4 2 8 4 4 2 2" xfId="23013" xr:uid="{00000000-0005-0000-0000-0000396F0000}"/>
    <cellStyle name="Standard 4 2 8 4 4 2 2 2" xfId="56901" xr:uid="{00000000-0005-0000-0000-00003A6F0000}"/>
    <cellStyle name="Standard 4 2 8 4 4 2 3" xfId="45605" xr:uid="{00000000-0005-0000-0000-00003B6F0000}"/>
    <cellStyle name="Standard 4 2 8 4 4 2 4" xfId="34309" xr:uid="{00000000-0005-0000-0000-00003C6F0000}"/>
    <cellStyle name="Standard 4 2 8 4 4 3" xfId="17365" xr:uid="{00000000-0005-0000-0000-00003D6F0000}"/>
    <cellStyle name="Standard 4 2 8 4 4 3 2" xfId="51253" xr:uid="{00000000-0005-0000-0000-00003E6F0000}"/>
    <cellStyle name="Standard 4 2 8 4 4 4" xfId="39957" xr:uid="{00000000-0005-0000-0000-00003F6F0000}"/>
    <cellStyle name="Standard 4 2 8 4 4 5" xfId="28661" xr:uid="{00000000-0005-0000-0000-0000406F0000}"/>
    <cellStyle name="Standard 4 2 8 4 5" xfId="8893" xr:uid="{00000000-0005-0000-0000-0000416F0000}"/>
    <cellStyle name="Standard 4 2 8 4 5 2" xfId="20189" xr:uid="{00000000-0005-0000-0000-0000426F0000}"/>
    <cellStyle name="Standard 4 2 8 4 5 2 2" xfId="54077" xr:uid="{00000000-0005-0000-0000-0000436F0000}"/>
    <cellStyle name="Standard 4 2 8 4 5 3" xfId="42781" xr:uid="{00000000-0005-0000-0000-0000446F0000}"/>
    <cellStyle name="Standard 4 2 8 4 5 4" xfId="31485" xr:uid="{00000000-0005-0000-0000-0000456F0000}"/>
    <cellStyle name="Standard 4 2 8 4 6" xfId="14541" xr:uid="{00000000-0005-0000-0000-0000466F0000}"/>
    <cellStyle name="Standard 4 2 8 4 6 2" xfId="48429" xr:uid="{00000000-0005-0000-0000-0000476F0000}"/>
    <cellStyle name="Standard 4 2 8 4 7" xfId="37133" xr:uid="{00000000-0005-0000-0000-0000486F0000}"/>
    <cellStyle name="Standard 4 2 8 4 8" xfId="25837" xr:uid="{00000000-0005-0000-0000-0000496F0000}"/>
    <cellStyle name="Standard 4 2 8 5" xfId="3820" xr:uid="{00000000-0005-0000-0000-00004A6F0000}"/>
    <cellStyle name="Standard 4 2 8 5 2" xfId="6931" xr:uid="{00000000-0005-0000-0000-00004B6F0000}"/>
    <cellStyle name="Standard 4 2 8 5 2 2" xfId="12580" xr:uid="{00000000-0005-0000-0000-00004C6F0000}"/>
    <cellStyle name="Standard 4 2 8 5 2 2 2" xfId="23876" xr:uid="{00000000-0005-0000-0000-00004D6F0000}"/>
    <cellStyle name="Standard 4 2 8 5 2 2 2 2" xfId="57764" xr:uid="{00000000-0005-0000-0000-00004E6F0000}"/>
    <cellStyle name="Standard 4 2 8 5 2 2 3" xfId="46468" xr:uid="{00000000-0005-0000-0000-00004F6F0000}"/>
    <cellStyle name="Standard 4 2 8 5 2 2 4" xfId="35172" xr:uid="{00000000-0005-0000-0000-0000506F0000}"/>
    <cellStyle name="Standard 4 2 8 5 2 3" xfId="18228" xr:uid="{00000000-0005-0000-0000-0000516F0000}"/>
    <cellStyle name="Standard 4 2 8 5 2 3 2" xfId="52116" xr:uid="{00000000-0005-0000-0000-0000526F0000}"/>
    <cellStyle name="Standard 4 2 8 5 2 4" xfId="40820" xr:uid="{00000000-0005-0000-0000-0000536F0000}"/>
    <cellStyle name="Standard 4 2 8 5 2 5" xfId="29524" xr:uid="{00000000-0005-0000-0000-0000546F0000}"/>
    <cellStyle name="Standard 4 2 8 5 3" xfId="9756" xr:uid="{00000000-0005-0000-0000-0000556F0000}"/>
    <cellStyle name="Standard 4 2 8 5 3 2" xfId="21052" xr:uid="{00000000-0005-0000-0000-0000566F0000}"/>
    <cellStyle name="Standard 4 2 8 5 3 2 2" xfId="54940" xr:uid="{00000000-0005-0000-0000-0000576F0000}"/>
    <cellStyle name="Standard 4 2 8 5 3 3" xfId="43644" xr:uid="{00000000-0005-0000-0000-0000586F0000}"/>
    <cellStyle name="Standard 4 2 8 5 3 4" xfId="32348" xr:uid="{00000000-0005-0000-0000-0000596F0000}"/>
    <cellStyle name="Standard 4 2 8 5 4" xfId="15404" xr:uid="{00000000-0005-0000-0000-00005A6F0000}"/>
    <cellStyle name="Standard 4 2 8 5 4 2" xfId="49292" xr:uid="{00000000-0005-0000-0000-00005B6F0000}"/>
    <cellStyle name="Standard 4 2 8 5 5" xfId="37996" xr:uid="{00000000-0005-0000-0000-00005C6F0000}"/>
    <cellStyle name="Standard 4 2 8 5 6" xfId="26700" xr:uid="{00000000-0005-0000-0000-00005D6F0000}"/>
    <cellStyle name="Standard 4 2 8 6" xfId="4878" xr:uid="{00000000-0005-0000-0000-00005E6F0000}"/>
    <cellStyle name="Standard 4 2 8 6 2" xfId="7704" xr:uid="{00000000-0005-0000-0000-00005F6F0000}"/>
    <cellStyle name="Standard 4 2 8 6 2 2" xfId="13353" xr:uid="{00000000-0005-0000-0000-0000606F0000}"/>
    <cellStyle name="Standard 4 2 8 6 2 2 2" xfId="24649" xr:uid="{00000000-0005-0000-0000-0000616F0000}"/>
    <cellStyle name="Standard 4 2 8 6 2 2 2 2" xfId="58537" xr:uid="{00000000-0005-0000-0000-0000626F0000}"/>
    <cellStyle name="Standard 4 2 8 6 2 2 3" xfId="47241" xr:uid="{00000000-0005-0000-0000-0000636F0000}"/>
    <cellStyle name="Standard 4 2 8 6 2 2 4" xfId="35945" xr:uid="{00000000-0005-0000-0000-0000646F0000}"/>
    <cellStyle name="Standard 4 2 8 6 2 3" xfId="19001" xr:uid="{00000000-0005-0000-0000-0000656F0000}"/>
    <cellStyle name="Standard 4 2 8 6 2 3 2" xfId="52889" xr:uid="{00000000-0005-0000-0000-0000666F0000}"/>
    <cellStyle name="Standard 4 2 8 6 2 4" xfId="41593" xr:uid="{00000000-0005-0000-0000-0000676F0000}"/>
    <cellStyle name="Standard 4 2 8 6 2 5" xfId="30297" xr:uid="{00000000-0005-0000-0000-0000686F0000}"/>
    <cellStyle name="Standard 4 2 8 6 3" xfId="10529" xr:uid="{00000000-0005-0000-0000-0000696F0000}"/>
    <cellStyle name="Standard 4 2 8 6 3 2" xfId="21825" xr:uid="{00000000-0005-0000-0000-00006A6F0000}"/>
    <cellStyle name="Standard 4 2 8 6 3 2 2" xfId="55713" xr:uid="{00000000-0005-0000-0000-00006B6F0000}"/>
    <cellStyle name="Standard 4 2 8 6 3 3" xfId="44417" xr:uid="{00000000-0005-0000-0000-00006C6F0000}"/>
    <cellStyle name="Standard 4 2 8 6 3 4" xfId="33121" xr:uid="{00000000-0005-0000-0000-00006D6F0000}"/>
    <cellStyle name="Standard 4 2 8 6 4" xfId="16177" xr:uid="{00000000-0005-0000-0000-00006E6F0000}"/>
    <cellStyle name="Standard 4 2 8 6 4 2" xfId="50065" xr:uid="{00000000-0005-0000-0000-00006F6F0000}"/>
    <cellStyle name="Standard 4 2 8 6 5" xfId="38769" xr:uid="{00000000-0005-0000-0000-0000706F0000}"/>
    <cellStyle name="Standard 4 2 8 6 6" xfId="27473" xr:uid="{00000000-0005-0000-0000-0000716F0000}"/>
    <cellStyle name="Standard 4 2 8 7" xfId="3526" xr:uid="{00000000-0005-0000-0000-0000726F0000}"/>
    <cellStyle name="Standard 4 2 8 7 2" xfId="6639" xr:uid="{00000000-0005-0000-0000-0000736F0000}"/>
    <cellStyle name="Standard 4 2 8 7 2 2" xfId="12288" xr:uid="{00000000-0005-0000-0000-0000746F0000}"/>
    <cellStyle name="Standard 4 2 8 7 2 2 2" xfId="23584" xr:uid="{00000000-0005-0000-0000-0000756F0000}"/>
    <cellStyle name="Standard 4 2 8 7 2 2 2 2" xfId="57472" xr:uid="{00000000-0005-0000-0000-0000766F0000}"/>
    <cellStyle name="Standard 4 2 8 7 2 2 3" xfId="46176" xr:uid="{00000000-0005-0000-0000-0000776F0000}"/>
    <cellStyle name="Standard 4 2 8 7 2 2 4" xfId="34880" xr:uid="{00000000-0005-0000-0000-0000786F0000}"/>
    <cellStyle name="Standard 4 2 8 7 2 3" xfId="17936" xr:uid="{00000000-0005-0000-0000-0000796F0000}"/>
    <cellStyle name="Standard 4 2 8 7 2 3 2" xfId="51824" xr:uid="{00000000-0005-0000-0000-00007A6F0000}"/>
    <cellStyle name="Standard 4 2 8 7 2 4" xfId="40528" xr:uid="{00000000-0005-0000-0000-00007B6F0000}"/>
    <cellStyle name="Standard 4 2 8 7 2 5" xfId="29232" xr:uid="{00000000-0005-0000-0000-00007C6F0000}"/>
    <cellStyle name="Standard 4 2 8 7 3" xfId="9464" xr:uid="{00000000-0005-0000-0000-00007D6F0000}"/>
    <cellStyle name="Standard 4 2 8 7 3 2" xfId="20760" xr:uid="{00000000-0005-0000-0000-00007E6F0000}"/>
    <cellStyle name="Standard 4 2 8 7 3 2 2" xfId="54648" xr:uid="{00000000-0005-0000-0000-00007F6F0000}"/>
    <cellStyle name="Standard 4 2 8 7 3 3" xfId="43352" xr:uid="{00000000-0005-0000-0000-0000806F0000}"/>
    <cellStyle name="Standard 4 2 8 7 3 4" xfId="32056" xr:uid="{00000000-0005-0000-0000-0000816F0000}"/>
    <cellStyle name="Standard 4 2 8 7 4" xfId="15112" xr:uid="{00000000-0005-0000-0000-0000826F0000}"/>
    <cellStyle name="Standard 4 2 8 7 4 2" xfId="49000" xr:uid="{00000000-0005-0000-0000-0000836F0000}"/>
    <cellStyle name="Standard 4 2 8 7 5" xfId="37704" xr:uid="{00000000-0005-0000-0000-0000846F0000}"/>
    <cellStyle name="Standard 4 2 8 7 6" xfId="26408" xr:uid="{00000000-0005-0000-0000-0000856F0000}"/>
    <cellStyle name="Standard 4 2 8 8" xfId="5567" xr:uid="{00000000-0005-0000-0000-0000866F0000}"/>
    <cellStyle name="Standard 4 2 8 8 2" xfId="11217" xr:uid="{00000000-0005-0000-0000-0000876F0000}"/>
    <cellStyle name="Standard 4 2 8 8 2 2" xfId="22513" xr:uid="{00000000-0005-0000-0000-0000886F0000}"/>
    <cellStyle name="Standard 4 2 8 8 2 2 2" xfId="56401" xr:uid="{00000000-0005-0000-0000-0000896F0000}"/>
    <cellStyle name="Standard 4 2 8 8 2 3" xfId="45105" xr:uid="{00000000-0005-0000-0000-00008A6F0000}"/>
    <cellStyle name="Standard 4 2 8 8 2 4" xfId="33809" xr:uid="{00000000-0005-0000-0000-00008B6F0000}"/>
    <cellStyle name="Standard 4 2 8 8 3" xfId="16865" xr:uid="{00000000-0005-0000-0000-00008C6F0000}"/>
    <cellStyle name="Standard 4 2 8 8 3 2" xfId="50753" xr:uid="{00000000-0005-0000-0000-00008D6F0000}"/>
    <cellStyle name="Standard 4 2 8 8 4" xfId="39457" xr:uid="{00000000-0005-0000-0000-00008E6F0000}"/>
    <cellStyle name="Standard 4 2 8 8 5" xfId="28161" xr:uid="{00000000-0005-0000-0000-00008F6F0000}"/>
    <cellStyle name="Standard 4 2 8 9" xfId="8393" xr:uid="{00000000-0005-0000-0000-0000906F0000}"/>
    <cellStyle name="Standard 4 2 8 9 2" xfId="19689" xr:uid="{00000000-0005-0000-0000-0000916F0000}"/>
    <cellStyle name="Standard 4 2 8 9 2 2" xfId="53577" xr:uid="{00000000-0005-0000-0000-0000926F0000}"/>
    <cellStyle name="Standard 4 2 8 9 3" xfId="42281" xr:uid="{00000000-0005-0000-0000-0000936F0000}"/>
    <cellStyle name="Standard 4 2 8 9 4" xfId="30985" xr:uid="{00000000-0005-0000-0000-0000946F0000}"/>
    <cellStyle name="Standard 4 2 9" xfId="1543" xr:uid="{00000000-0005-0000-0000-0000956F0000}"/>
    <cellStyle name="Standard 4 2 9 2" xfId="4452" xr:uid="{00000000-0005-0000-0000-0000966F0000}"/>
    <cellStyle name="Standard 4 2 9 3" xfId="4451" xr:uid="{00000000-0005-0000-0000-0000976F0000}"/>
    <cellStyle name="Standard 4 2 9 3 2" xfId="5230" xr:uid="{00000000-0005-0000-0000-0000986F0000}"/>
    <cellStyle name="Standard 4 2 9 3 2 2" xfId="8056" xr:uid="{00000000-0005-0000-0000-0000996F0000}"/>
    <cellStyle name="Standard 4 2 9 3 2 2 2" xfId="13705" xr:uid="{00000000-0005-0000-0000-00009A6F0000}"/>
    <cellStyle name="Standard 4 2 9 3 2 2 2 2" xfId="25001" xr:uid="{00000000-0005-0000-0000-00009B6F0000}"/>
    <cellStyle name="Standard 4 2 9 3 2 2 2 2 2" xfId="58889" xr:uid="{00000000-0005-0000-0000-00009C6F0000}"/>
    <cellStyle name="Standard 4 2 9 3 2 2 2 3" xfId="47593" xr:uid="{00000000-0005-0000-0000-00009D6F0000}"/>
    <cellStyle name="Standard 4 2 9 3 2 2 2 4" xfId="36297" xr:uid="{00000000-0005-0000-0000-00009E6F0000}"/>
    <cellStyle name="Standard 4 2 9 3 2 2 3" xfId="19353" xr:uid="{00000000-0005-0000-0000-00009F6F0000}"/>
    <cellStyle name="Standard 4 2 9 3 2 2 3 2" xfId="53241" xr:uid="{00000000-0005-0000-0000-0000A06F0000}"/>
    <cellStyle name="Standard 4 2 9 3 2 2 4" xfId="41945" xr:uid="{00000000-0005-0000-0000-0000A16F0000}"/>
    <cellStyle name="Standard 4 2 9 3 2 2 5" xfId="30649" xr:uid="{00000000-0005-0000-0000-0000A26F0000}"/>
    <cellStyle name="Standard 4 2 9 3 2 3" xfId="10881" xr:uid="{00000000-0005-0000-0000-0000A36F0000}"/>
    <cellStyle name="Standard 4 2 9 3 2 3 2" xfId="22177" xr:uid="{00000000-0005-0000-0000-0000A46F0000}"/>
    <cellStyle name="Standard 4 2 9 3 2 3 2 2" xfId="56065" xr:uid="{00000000-0005-0000-0000-0000A56F0000}"/>
    <cellStyle name="Standard 4 2 9 3 2 3 3" xfId="44769" xr:uid="{00000000-0005-0000-0000-0000A66F0000}"/>
    <cellStyle name="Standard 4 2 9 3 2 3 4" xfId="33473" xr:uid="{00000000-0005-0000-0000-0000A76F0000}"/>
    <cellStyle name="Standard 4 2 9 3 2 4" xfId="16529" xr:uid="{00000000-0005-0000-0000-0000A86F0000}"/>
    <cellStyle name="Standard 4 2 9 3 2 4 2" xfId="50417" xr:uid="{00000000-0005-0000-0000-0000A96F0000}"/>
    <cellStyle name="Standard 4 2 9 3 2 5" xfId="39121" xr:uid="{00000000-0005-0000-0000-0000AA6F0000}"/>
    <cellStyle name="Standard 4 2 9 3 2 6" xfId="27825" xr:uid="{00000000-0005-0000-0000-0000AB6F0000}"/>
    <cellStyle name="Standard 4 2 9 3 3" xfId="7322" xr:uid="{00000000-0005-0000-0000-0000AC6F0000}"/>
    <cellStyle name="Standard 4 2 9 3 3 2" xfId="12971" xr:uid="{00000000-0005-0000-0000-0000AD6F0000}"/>
    <cellStyle name="Standard 4 2 9 3 3 2 2" xfId="24267" xr:uid="{00000000-0005-0000-0000-0000AE6F0000}"/>
    <cellStyle name="Standard 4 2 9 3 3 2 2 2" xfId="58155" xr:uid="{00000000-0005-0000-0000-0000AF6F0000}"/>
    <cellStyle name="Standard 4 2 9 3 3 2 3" xfId="46859" xr:uid="{00000000-0005-0000-0000-0000B06F0000}"/>
    <cellStyle name="Standard 4 2 9 3 3 2 4" xfId="35563" xr:uid="{00000000-0005-0000-0000-0000B16F0000}"/>
    <cellStyle name="Standard 4 2 9 3 3 3" xfId="18619" xr:uid="{00000000-0005-0000-0000-0000B26F0000}"/>
    <cellStyle name="Standard 4 2 9 3 3 3 2" xfId="52507" xr:uid="{00000000-0005-0000-0000-0000B36F0000}"/>
    <cellStyle name="Standard 4 2 9 3 3 4" xfId="41211" xr:uid="{00000000-0005-0000-0000-0000B46F0000}"/>
    <cellStyle name="Standard 4 2 9 3 3 5" xfId="29915" xr:uid="{00000000-0005-0000-0000-0000B56F0000}"/>
    <cellStyle name="Standard 4 2 9 3 4" xfId="10147" xr:uid="{00000000-0005-0000-0000-0000B66F0000}"/>
    <cellStyle name="Standard 4 2 9 3 4 2" xfId="21443" xr:uid="{00000000-0005-0000-0000-0000B76F0000}"/>
    <cellStyle name="Standard 4 2 9 3 4 2 2" xfId="55331" xr:uid="{00000000-0005-0000-0000-0000B86F0000}"/>
    <cellStyle name="Standard 4 2 9 3 4 3" xfId="44035" xr:uid="{00000000-0005-0000-0000-0000B96F0000}"/>
    <cellStyle name="Standard 4 2 9 3 4 4" xfId="32739" xr:uid="{00000000-0005-0000-0000-0000BA6F0000}"/>
    <cellStyle name="Standard 4 2 9 3 5" xfId="15795" xr:uid="{00000000-0005-0000-0000-0000BB6F0000}"/>
    <cellStyle name="Standard 4 2 9 3 5 2" xfId="49683" xr:uid="{00000000-0005-0000-0000-0000BC6F0000}"/>
    <cellStyle name="Standard 4 2 9 3 6" xfId="38387" xr:uid="{00000000-0005-0000-0000-0000BD6F0000}"/>
    <cellStyle name="Standard 4 2 9 3 7" xfId="27091" xr:uid="{00000000-0005-0000-0000-0000BE6F0000}"/>
    <cellStyle name="Standard 4 2 9 4" xfId="3867" xr:uid="{00000000-0005-0000-0000-0000BF6F0000}"/>
    <cellStyle name="Standard 4 2 9 4 2" xfId="6978" xr:uid="{00000000-0005-0000-0000-0000C06F0000}"/>
    <cellStyle name="Standard 4 2 9 4 2 2" xfId="12627" xr:uid="{00000000-0005-0000-0000-0000C16F0000}"/>
    <cellStyle name="Standard 4 2 9 4 2 2 2" xfId="23923" xr:uid="{00000000-0005-0000-0000-0000C26F0000}"/>
    <cellStyle name="Standard 4 2 9 4 2 2 2 2" xfId="57811" xr:uid="{00000000-0005-0000-0000-0000C36F0000}"/>
    <cellStyle name="Standard 4 2 9 4 2 2 3" xfId="46515" xr:uid="{00000000-0005-0000-0000-0000C46F0000}"/>
    <cellStyle name="Standard 4 2 9 4 2 2 4" xfId="35219" xr:uid="{00000000-0005-0000-0000-0000C56F0000}"/>
    <cellStyle name="Standard 4 2 9 4 2 3" xfId="18275" xr:uid="{00000000-0005-0000-0000-0000C66F0000}"/>
    <cellStyle name="Standard 4 2 9 4 2 3 2" xfId="52163" xr:uid="{00000000-0005-0000-0000-0000C76F0000}"/>
    <cellStyle name="Standard 4 2 9 4 2 4" xfId="40867" xr:uid="{00000000-0005-0000-0000-0000C86F0000}"/>
    <cellStyle name="Standard 4 2 9 4 2 5" xfId="29571" xr:uid="{00000000-0005-0000-0000-0000C96F0000}"/>
    <cellStyle name="Standard 4 2 9 4 3" xfId="9803" xr:uid="{00000000-0005-0000-0000-0000CA6F0000}"/>
    <cellStyle name="Standard 4 2 9 4 3 2" xfId="21099" xr:uid="{00000000-0005-0000-0000-0000CB6F0000}"/>
    <cellStyle name="Standard 4 2 9 4 3 2 2" xfId="54987" xr:uid="{00000000-0005-0000-0000-0000CC6F0000}"/>
    <cellStyle name="Standard 4 2 9 4 3 3" xfId="43691" xr:uid="{00000000-0005-0000-0000-0000CD6F0000}"/>
    <cellStyle name="Standard 4 2 9 4 3 4" xfId="32395" xr:uid="{00000000-0005-0000-0000-0000CE6F0000}"/>
    <cellStyle name="Standard 4 2 9 4 4" xfId="15451" xr:uid="{00000000-0005-0000-0000-0000CF6F0000}"/>
    <cellStyle name="Standard 4 2 9 4 4 2" xfId="49339" xr:uid="{00000000-0005-0000-0000-0000D06F0000}"/>
    <cellStyle name="Standard 4 2 9 4 5" xfId="38043" xr:uid="{00000000-0005-0000-0000-0000D16F0000}"/>
    <cellStyle name="Standard 4 2 9 4 6" xfId="26747" xr:uid="{00000000-0005-0000-0000-0000D26F0000}"/>
    <cellStyle name="Standard 4 2 9 5" xfId="4925" xr:uid="{00000000-0005-0000-0000-0000D36F0000}"/>
    <cellStyle name="Standard 4 2 9 5 2" xfId="7751" xr:uid="{00000000-0005-0000-0000-0000D46F0000}"/>
    <cellStyle name="Standard 4 2 9 5 2 2" xfId="13400" xr:uid="{00000000-0005-0000-0000-0000D56F0000}"/>
    <cellStyle name="Standard 4 2 9 5 2 2 2" xfId="24696" xr:uid="{00000000-0005-0000-0000-0000D66F0000}"/>
    <cellStyle name="Standard 4 2 9 5 2 2 2 2" xfId="58584" xr:uid="{00000000-0005-0000-0000-0000D76F0000}"/>
    <cellStyle name="Standard 4 2 9 5 2 2 3" xfId="47288" xr:uid="{00000000-0005-0000-0000-0000D86F0000}"/>
    <cellStyle name="Standard 4 2 9 5 2 2 4" xfId="35992" xr:uid="{00000000-0005-0000-0000-0000D96F0000}"/>
    <cellStyle name="Standard 4 2 9 5 2 3" xfId="19048" xr:uid="{00000000-0005-0000-0000-0000DA6F0000}"/>
    <cellStyle name="Standard 4 2 9 5 2 3 2" xfId="52936" xr:uid="{00000000-0005-0000-0000-0000DB6F0000}"/>
    <cellStyle name="Standard 4 2 9 5 2 4" xfId="41640" xr:uid="{00000000-0005-0000-0000-0000DC6F0000}"/>
    <cellStyle name="Standard 4 2 9 5 2 5" xfId="30344" xr:uid="{00000000-0005-0000-0000-0000DD6F0000}"/>
    <cellStyle name="Standard 4 2 9 5 3" xfId="10576" xr:uid="{00000000-0005-0000-0000-0000DE6F0000}"/>
    <cellStyle name="Standard 4 2 9 5 3 2" xfId="21872" xr:uid="{00000000-0005-0000-0000-0000DF6F0000}"/>
    <cellStyle name="Standard 4 2 9 5 3 2 2" xfId="55760" xr:uid="{00000000-0005-0000-0000-0000E06F0000}"/>
    <cellStyle name="Standard 4 2 9 5 3 3" xfId="44464" xr:uid="{00000000-0005-0000-0000-0000E16F0000}"/>
    <cellStyle name="Standard 4 2 9 5 3 4" xfId="33168" xr:uid="{00000000-0005-0000-0000-0000E26F0000}"/>
    <cellStyle name="Standard 4 2 9 5 4" xfId="16224" xr:uid="{00000000-0005-0000-0000-0000E36F0000}"/>
    <cellStyle name="Standard 4 2 9 5 4 2" xfId="50112" xr:uid="{00000000-0005-0000-0000-0000E46F0000}"/>
    <cellStyle name="Standard 4 2 9 5 5" xfId="38816" xr:uid="{00000000-0005-0000-0000-0000E56F0000}"/>
    <cellStyle name="Standard 4 2 9 5 6" xfId="27520" xr:uid="{00000000-0005-0000-0000-0000E66F0000}"/>
    <cellStyle name="Standard 4 2 9 6" xfId="3574" xr:uid="{00000000-0005-0000-0000-0000E76F0000}"/>
    <cellStyle name="Standard 4 2 9 6 2" xfId="6687" xr:uid="{00000000-0005-0000-0000-0000E86F0000}"/>
    <cellStyle name="Standard 4 2 9 6 2 2" xfId="12336" xr:uid="{00000000-0005-0000-0000-0000E96F0000}"/>
    <cellStyle name="Standard 4 2 9 6 2 2 2" xfId="23632" xr:uid="{00000000-0005-0000-0000-0000EA6F0000}"/>
    <cellStyle name="Standard 4 2 9 6 2 2 2 2" xfId="57520" xr:uid="{00000000-0005-0000-0000-0000EB6F0000}"/>
    <cellStyle name="Standard 4 2 9 6 2 2 3" xfId="46224" xr:uid="{00000000-0005-0000-0000-0000EC6F0000}"/>
    <cellStyle name="Standard 4 2 9 6 2 2 4" xfId="34928" xr:uid="{00000000-0005-0000-0000-0000ED6F0000}"/>
    <cellStyle name="Standard 4 2 9 6 2 3" xfId="17984" xr:uid="{00000000-0005-0000-0000-0000EE6F0000}"/>
    <cellStyle name="Standard 4 2 9 6 2 3 2" xfId="51872" xr:uid="{00000000-0005-0000-0000-0000EF6F0000}"/>
    <cellStyle name="Standard 4 2 9 6 2 4" xfId="40576" xr:uid="{00000000-0005-0000-0000-0000F06F0000}"/>
    <cellStyle name="Standard 4 2 9 6 2 5" xfId="29280" xr:uid="{00000000-0005-0000-0000-0000F16F0000}"/>
    <cellStyle name="Standard 4 2 9 6 3" xfId="9512" xr:uid="{00000000-0005-0000-0000-0000F26F0000}"/>
    <cellStyle name="Standard 4 2 9 6 3 2" xfId="20808" xr:uid="{00000000-0005-0000-0000-0000F36F0000}"/>
    <cellStyle name="Standard 4 2 9 6 3 2 2" xfId="54696" xr:uid="{00000000-0005-0000-0000-0000F46F0000}"/>
    <cellStyle name="Standard 4 2 9 6 3 3" xfId="43400" xr:uid="{00000000-0005-0000-0000-0000F56F0000}"/>
    <cellStyle name="Standard 4 2 9 6 3 4" xfId="32104" xr:uid="{00000000-0005-0000-0000-0000F66F0000}"/>
    <cellStyle name="Standard 4 2 9 6 4" xfId="15160" xr:uid="{00000000-0005-0000-0000-0000F76F0000}"/>
    <cellStyle name="Standard 4 2 9 6 4 2" xfId="49048" xr:uid="{00000000-0005-0000-0000-0000F86F0000}"/>
    <cellStyle name="Standard 4 2 9 6 5" xfId="37752" xr:uid="{00000000-0005-0000-0000-0000F96F0000}"/>
    <cellStyle name="Standard 4 2 9 6 6" xfId="26456" xr:uid="{00000000-0005-0000-0000-0000FA6F0000}"/>
    <cellStyle name="Standard 4 20" xfId="25263" xr:uid="{00000000-0005-0000-0000-0000FB6F0000}"/>
    <cellStyle name="Standard 4 21" xfId="59183" xr:uid="{00000000-0005-0000-0000-00000F000000}"/>
    <cellStyle name="Standard 4 3" xfId="88" xr:uid="{00000000-0005-0000-0000-0000FC6F0000}"/>
    <cellStyle name="Standard 4 3 10" xfId="2868" xr:uid="{00000000-0005-0000-0000-0000FD6F0000}"/>
    <cellStyle name="Standard 4 3 10 2" xfId="5231" xr:uid="{00000000-0005-0000-0000-0000FE6F0000}"/>
    <cellStyle name="Standard 4 3 10 2 2" xfId="8057" xr:uid="{00000000-0005-0000-0000-0000FF6F0000}"/>
    <cellStyle name="Standard 4 3 10 2 2 2" xfId="13706" xr:uid="{00000000-0005-0000-0000-000000700000}"/>
    <cellStyle name="Standard 4 3 10 2 2 2 2" xfId="25002" xr:uid="{00000000-0005-0000-0000-000001700000}"/>
    <cellStyle name="Standard 4 3 10 2 2 2 2 2" xfId="58890" xr:uid="{00000000-0005-0000-0000-000002700000}"/>
    <cellStyle name="Standard 4 3 10 2 2 2 3" xfId="47594" xr:uid="{00000000-0005-0000-0000-000003700000}"/>
    <cellStyle name="Standard 4 3 10 2 2 2 4" xfId="36298" xr:uid="{00000000-0005-0000-0000-000004700000}"/>
    <cellStyle name="Standard 4 3 10 2 2 3" xfId="19354" xr:uid="{00000000-0005-0000-0000-000005700000}"/>
    <cellStyle name="Standard 4 3 10 2 2 3 2" xfId="53242" xr:uid="{00000000-0005-0000-0000-000006700000}"/>
    <cellStyle name="Standard 4 3 10 2 2 4" xfId="41946" xr:uid="{00000000-0005-0000-0000-000007700000}"/>
    <cellStyle name="Standard 4 3 10 2 2 5" xfId="30650" xr:uid="{00000000-0005-0000-0000-000008700000}"/>
    <cellStyle name="Standard 4 3 10 2 3" xfId="10882" xr:uid="{00000000-0005-0000-0000-000009700000}"/>
    <cellStyle name="Standard 4 3 10 2 3 2" xfId="22178" xr:uid="{00000000-0005-0000-0000-00000A700000}"/>
    <cellStyle name="Standard 4 3 10 2 3 2 2" xfId="56066" xr:uid="{00000000-0005-0000-0000-00000B700000}"/>
    <cellStyle name="Standard 4 3 10 2 3 3" xfId="44770" xr:uid="{00000000-0005-0000-0000-00000C700000}"/>
    <cellStyle name="Standard 4 3 10 2 3 4" xfId="33474" xr:uid="{00000000-0005-0000-0000-00000D700000}"/>
    <cellStyle name="Standard 4 3 10 2 4" xfId="16530" xr:uid="{00000000-0005-0000-0000-00000E700000}"/>
    <cellStyle name="Standard 4 3 10 2 4 2" xfId="50418" xr:uid="{00000000-0005-0000-0000-00000F700000}"/>
    <cellStyle name="Standard 4 3 10 2 5" xfId="39122" xr:uid="{00000000-0005-0000-0000-000010700000}"/>
    <cellStyle name="Standard 4 3 10 2 6" xfId="27826" xr:uid="{00000000-0005-0000-0000-000011700000}"/>
    <cellStyle name="Standard 4 3 10 3" xfId="4453" xr:uid="{00000000-0005-0000-0000-000012700000}"/>
    <cellStyle name="Standard 4 3 10 3 2" xfId="7323" xr:uid="{00000000-0005-0000-0000-000013700000}"/>
    <cellStyle name="Standard 4 3 10 3 2 2" xfId="12972" xr:uid="{00000000-0005-0000-0000-000014700000}"/>
    <cellStyle name="Standard 4 3 10 3 2 2 2" xfId="24268" xr:uid="{00000000-0005-0000-0000-000015700000}"/>
    <cellStyle name="Standard 4 3 10 3 2 2 2 2" xfId="58156" xr:uid="{00000000-0005-0000-0000-000016700000}"/>
    <cellStyle name="Standard 4 3 10 3 2 2 3" xfId="46860" xr:uid="{00000000-0005-0000-0000-000017700000}"/>
    <cellStyle name="Standard 4 3 10 3 2 2 4" xfId="35564" xr:uid="{00000000-0005-0000-0000-000018700000}"/>
    <cellStyle name="Standard 4 3 10 3 2 3" xfId="18620" xr:uid="{00000000-0005-0000-0000-000019700000}"/>
    <cellStyle name="Standard 4 3 10 3 2 3 2" xfId="52508" xr:uid="{00000000-0005-0000-0000-00001A700000}"/>
    <cellStyle name="Standard 4 3 10 3 2 4" xfId="41212" xr:uid="{00000000-0005-0000-0000-00001B700000}"/>
    <cellStyle name="Standard 4 3 10 3 2 5" xfId="29916" xr:uid="{00000000-0005-0000-0000-00001C700000}"/>
    <cellStyle name="Standard 4 3 10 3 3" xfId="10148" xr:uid="{00000000-0005-0000-0000-00001D700000}"/>
    <cellStyle name="Standard 4 3 10 3 3 2" xfId="21444" xr:uid="{00000000-0005-0000-0000-00001E700000}"/>
    <cellStyle name="Standard 4 3 10 3 3 2 2" xfId="55332" xr:uid="{00000000-0005-0000-0000-00001F700000}"/>
    <cellStyle name="Standard 4 3 10 3 3 3" xfId="44036" xr:uid="{00000000-0005-0000-0000-000020700000}"/>
    <cellStyle name="Standard 4 3 10 3 3 4" xfId="32740" xr:uid="{00000000-0005-0000-0000-000021700000}"/>
    <cellStyle name="Standard 4 3 10 3 4" xfId="15796" xr:uid="{00000000-0005-0000-0000-000022700000}"/>
    <cellStyle name="Standard 4 3 10 3 4 2" xfId="49684" xr:uid="{00000000-0005-0000-0000-000023700000}"/>
    <cellStyle name="Standard 4 3 10 3 5" xfId="38388" xr:uid="{00000000-0005-0000-0000-000024700000}"/>
    <cellStyle name="Standard 4 3 10 3 6" xfId="27092" xr:uid="{00000000-0005-0000-0000-000025700000}"/>
    <cellStyle name="Standard 4 3 10 4" xfId="5996" xr:uid="{00000000-0005-0000-0000-000026700000}"/>
    <cellStyle name="Standard 4 3 10 4 2" xfId="11646" xr:uid="{00000000-0005-0000-0000-000027700000}"/>
    <cellStyle name="Standard 4 3 10 4 2 2" xfId="22942" xr:uid="{00000000-0005-0000-0000-000028700000}"/>
    <cellStyle name="Standard 4 3 10 4 2 2 2" xfId="56830" xr:uid="{00000000-0005-0000-0000-000029700000}"/>
    <cellStyle name="Standard 4 3 10 4 2 3" xfId="45534" xr:uid="{00000000-0005-0000-0000-00002A700000}"/>
    <cellStyle name="Standard 4 3 10 4 2 4" xfId="34238" xr:uid="{00000000-0005-0000-0000-00002B700000}"/>
    <cellStyle name="Standard 4 3 10 4 3" xfId="17294" xr:uid="{00000000-0005-0000-0000-00002C700000}"/>
    <cellStyle name="Standard 4 3 10 4 3 2" xfId="51182" xr:uid="{00000000-0005-0000-0000-00002D700000}"/>
    <cellStyle name="Standard 4 3 10 4 4" xfId="39886" xr:uid="{00000000-0005-0000-0000-00002E700000}"/>
    <cellStyle name="Standard 4 3 10 4 5" xfId="28590" xr:uid="{00000000-0005-0000-0000-00002F700000}"/>
    <cellStyle name="Standard 4 3 10 5" xfId="8822" xr:uid="{00000000-0005-0000-0000-000030700000}"/>
    <cellStyle name="Standard 4 3 10 5 2" xfId="20118" xr:uid="{00000000-0005-0000-0000-000031700000}"/>
    <cellStyle name="Standard 4 3 10 5 2 2" xfId="54006" xr:uid="{00000000-0005-0000-0000-000032700000}"/>
    <cellStyle name="Standard 4 3 10 5 3" xfId="42710" xr:uid="{00000000-0005-0000-0000-000033700000}"/>
    <cellStyle name="Standard 4 3 10 5 4" xfId="31414" xr:uid="{00000000-0005-0000-0000-000034700000}"/>
    <cellStyle name="Standard 4 3 10 6" xfId="14470" xr:uid="{00000000-0005-0000-0000-000035700000}"/>
    <cellStyle name="Standard 4 3 10 6 2" xfId="48358" xr:uid="{00000000-0005-0000-0000-000036700000}"/>
    <cellStyle name="Standard 4 3 10 7" xfId="37062" xr:uid="{00000000-0005-0000-0000-000037700000}"/>
    <cellStyle name="Standard 4 3 10 8" xfId="25766" xr:uid="{00000000-0005-0000-0000-000038700000}"/>
    <cellStyle name="Standard 4 3 11" xfId="3708" xr:uid="{00000000-0005-0000-0000-000039700000}"/>
    <cellStyle name="Standard 4 3 11 2" xfId="6819" xr:uid="{00000000-0005-0000-0000-00003A700000}"/>
    <cellStyle name="Standard 4 3 11 2 2" xfId="12468" xr:uid="{00000000-0005-0000-0000-00003B700000}"/>
    <cellStyle name="Standard 4 3 11 2 2 2" xfId="23764" xr:uid="{00000000-0005-0000-0000-00003C700000}"/>
    <cellStyle name="Standard 4 3 11 2 2 2 2" xfId="57652" xr:uid="{00000000-0005-0000-0000-00003D700000}"/>
    <cellStyle name="Standard 4 3 11 2 2 3" xfId="46356" xr:uid="{00000000-0005-0000-0000-00003E700000}"/>
    <cellStyle name="Standard 4 3 11 2 2 4" xfId="35060" xr:uid="{00000000-0005-0000-0000-00003F700000}"/>
    <cellStyle name="Standard 4 3 11 2 3" xfId="18116" xr:uid="{00000000-0005-0000-0000-000040700000}"/>
    <cellStyle name="Standard 4 3 11 2 3 2" xfId="52004" xr:uid="{00000000-0005-0000-0000-000041700000}"/>
    <cellStyle name="Standard 4 3 11 2 4" xfId="40708" xr:uid="{00000000-0005-0000-0000-000042700000}"/>
    <cellStyle name="Standard 4 3 11 2 5" xfId="29412" xr:uid="{00000000-0005-0000-0000-000043700000}"/>
    <cellStyle name="Standard 4 3 11 3" xfId="9644" xr:uid="{00000000-0005-0000-0000-000044700000}"/>
    <cellStyle name="Standard 4 3 11 3 2" xfId="20940" xr:uid="{00000000-0005-0000-0000-000045700000}"/>
    <cellStyle name="Standard 4 3 11 3 2 2" xfId="54828" xr:uid="{00000000-0005-0000-0000-000046700000}"/>
    <cellStyle name="Standard 4 3 11 3 3" xfId="43532" xr:uid="{00000000-0005-0000-0000-000047700000}"/>
    <cellStyle name="Standard 4 3 11 3 4" xfId="32236" xr:uid="{00000000-0005-0000-0000-000048700000}"/>
    <cellStyle name="Standard 4 3 11 4" xfId="15292" xr:uid="{00000000-0005-0000-0000-000049700000}"/>
    <cellStyle name="Standard 4 3 11 4 2" xfId="49180" xr:uid="{00000000-0005-0000-0000-00004A700000}"/>
    <cellStyle name="Standard 4 3 11 5" xfId="37884" xr:uid="{00000000-0005-0000-0000-00004B700000}"/>
    <cellStyle name="Standard 4 3 11 6" xfId="26588" xr:uid="{00000000-0005-0000-0000-00004C700000}"/>
    <cellStyle name="Standard 4 3 12" xfId="4766" xr:uid="{00000000-0005-0000-0000-00004D700000}"/>
    <cellStyle name="Standard 4 3 12 2" xfId="7592" xr:uid="{00000000-0005-0000-0000-00004E700000}"/>
    <cellStyle name="Standard 4 3 12 2 2" xfId="13241" xr:uid="{00000000-0005-0000-0000-00004F700000}"/>
    <cellStyle name="Standard 4 3 12 2 2 2" xfId="24537" xr:uid="{00000000-0005-0000-0000-000050700000}"/>
    <cellStyle name="Standard 4 3 12 2 2 2 2" xfId="58425" xr:uid="{00000000-0005-0000-0000-000051700000}"/>
    <cellStyle name="Standard 4 3 12 2 2 3" xfId="47129" xr:uid="{00000000-0005-0000-0000-000052700000}"/>
    <cellStyle name="Standard 4 3 12 2 2 4" xfId="35833" xr:uid="{00000000-0005-0000-0000-000053700000}"/>
    <cellStyle name="Standard 4 3 12 2 3" xfId="18889" xr:uid="{00000000-0005-0000-0000-000054700000}"/>
    <cellStyle name="Standard 4 3 12 2 3 2" xfId="52777" xr:uid="{00000000-0005-0000-0000-000055700000}"/>
    <cellStyle name="Standard 4 3 12 2 4" xfId="41481" xr:uid="{00000000-0005-0000-0000-000056700000}"/>
    <cellStyle name="Standard 4 3 12 2 5" xfId="30185" xr:uid="{00000000-0005-0000-0000-000057700000}"/>
    <cellStyle name="Standard 4 3 12 3" xfId="10417" xr:uid="{00000000-0005-0000-0000-000058700000}"/>
    <cellStyle name="Standard 4 3 12 3 2" xfId="21713" xr:uid="{00000000-0005-0000-0000-000059700000}"/>
    <cellStyle name="Standard 4 3 12 3 2 2" xfId="55601" xr:uid="{00000000-0005-0000-0000-00005A700000}"/>
    <cellStyle name="Standard 4 3 12 3 3" xfId="44305" xr:uid="{00000000-0005-0000-0000-00005B700000}"/>
    <cellStyle name="Standard 4 3 12 3 4" xfId="33009" xr:uid="{00000000-0005-0000-0000-00005C700000}"/>
    <cellStyle name="Standard 4 3 12 4" xfId="16065" xr:uid="{00000000-0005-0000-0000-00005D700000}"/>
    <cellStyle name="Standard 4 3 12 4 2" xfId="49953" xr:uid="{00000000-0005-0000-0000-00005E700000}"/>
    <cellStyle name="Standard 4 3 12 5" xfId="38657" xr:uid="{00000000-0005-0000-0000-00005F700000}"/>
    <cellStyle name="Standard 4 3 12 6" xfId="27361" xr:uid="{00000000-0005-0000-0000-000060700000}"/>
    <cellStyle name="Standard 4 3 13" xfId="3399" xr:uid="{00000000-0005-0000-0000-000061700000}"/>
    <cellStyle name="Standard 4 3 13 2" xfId="6514" xr:uid="{00000000-0005-0000-0000-000062700000}"/>
    <cellStyle name="Standard 4 3 13 2 2" xfId="12163" xr:uid="{00000000-0005-0000-0000-000063700000}"/>
    <cellStyle name="Standard 4 3 13 2 2 2" xfId="23459" xr:uid="{00000000-0005-0000-0000-000064700000}"/>
    <cellStyle name="Standard 4 3 13 2 2 2 2" xfId="57347" xr:uid="{00000000-0005-0000-0000-000065700000}"/>
    <cellStyle name="Standard 4 3 13 2 2 3" xfId="46051" xr:uid="{00000000-0005-0000-0000-000066700000}"/>
    <cellStyle name="Standard 4 3 13 2 2 4" xfId="34755" xr:uid="{00000000-0005-0000-0000-000067700000}"/>
    <cellStyle name="Standard 4 3 13 2 3" xfId="17811" xr:uid="{00000000-0005-0000-0000-000068700000}"/>
    <cellStyle name="Standard 4 3 13 2 3 2" xfId="51699" xr:uid="{00000000-0005-0000-0000-000069700000}"/>
    <cellStyle name="Standard 4 3 13 2 4" xfId="40403" xr:uid="{00000000-0005-0000-0000-00006A700000}"/>
    <cellStyle name="Standard 4 3 13 2 5" xfId="29107" xr:uid="{00000000-0005-0000-0000-00006B700000}"/>
    <cellStyle name="Standard 4 3 13 3" xfId="9339" xr:uid="{00000000-0005-0000-0000-00006C700000}"/>
    <cellStyle name="Standard 4 3 13 3 2" xfId="20635" xr:uid="{00000000-0005-0000-0000-00006D700000}"/>
    <cellStyle name="Standard 4 3 13 3 2 2" xfId="54523" xr:uid="{00000000-0005-0000-0000-00006E700000}"/>
    <cellStyle name="Standard 4 3 13 3 3" xfId="43227" xr:uid="{00000000-0005-0000-0000-00006F700000}"/>
    <cellStyle name="Standard 4 3 13 3 4" xfId="31931" xr:uid="{00000000-0005-0000-0000-000070700000}"/>
    <cellStyle name="Standard 4 3 13 4" xfId="14987" xr:uid="{00000000-0005-0000-0000-000071700000}"/>
    <cellStyle name="Standard 4 3 13 4 2" xfId="48875" xr:uid="{00000000-0005-0000-0000-000072700000}"/>
    <cellStyle name="Standard 4 3 13 5" xfId="37579" xr:uid="{00000000-0005-0000-0000-000073700000}"/>
    <cellStyle name="Standard 4 3 13 6" xfId="26283" xr:uid="{00000000-0005-0000-0000-000074700000}"/>
    <cellStyle name="Standard 4 3 14" xfId="5496" xr:uid="{00000000-0005-0000-0000-000075700000}"/>
    <cellStyle name="Standard 4 3 14 2" xfId="11146" xr:uid="{00000000-0005-0000-0000-000076700000}"/>
    <cellStyle name="Standard 4 3 14 2 2" xfId="22442" xr:uid="{00000000-0005-0000-0000-000077700000}"/>
    <cellStyle name="Standard 4 3 14 2 2 2" xfId="56330" xr:uid="{00000000-0005-0000-0000-000078700000}"/>
    <cellStyle name="Standard 4 3 14 2 3" xfId="45034" xr:uid="{00000000-0005-0000-0000-000079700000}"/>
    <cellStyle name="Standard 4 3 14 2 4" xfId="33738" xr:uid="{00000000-0005-0000-0000-00007A700000}"/>
    <cellStyle name="Standard 4 3 14 3" xfId="16794" xr:uid="{00000000-0005-0000-0000-00007B700000}"/>
    <cellStyle name="Standard 4 3 14 3 2" xfId="50682" xr:uid="{00000000-0005-0000-0000-00007C700000}"/>
    <cellStyle name="Standard 4 3 14 4" xfId="39386" xr:uid="{00000000-0005-0000-0000-00007D700000}"/>
    <cellStyle name="Standard 4 3 14 5" xfId="28090" xr:uid="{00000000-0005-0000-0000-00007E700000}"/>
    <cellStyle name="Standard 4 3 15" xfId="8322" xr:uid="{00000000-0005-0000-0000-00007F700000}"/>
    <cellStyle name="Standard 4 3 15 2" xfId="19618" xr:uid="{00000000-0005-0000-0000-000080700000}"/>
    <cellStyle name="Standard 4 3 15 2 2" xfId="53506" xr:uid="{00000000-0005-0000-0000-000081700000}"/>
    <cellStyle name="Standard 4 3 15 3" xfId="42210" xr:uid="{00000000-0005-0000-0000-000082700000}"/>
    <cellStyle name="Standard 4 3 15 4" xfId="30914" xr:uid="{00000000-0005-0000-0000-000083700000}"/>
    <cellStyle name="Standard 4 3 16" xfId="13970" xr:uid="{00000000-0005-0000-0000-000084700000}"/>
    <cellStyle name="Standard 4 3 16 2" xfId="47858" xr:uid="{00000000-0005-0000-0000-000085700000}"/>
    <cellStyle name="Standard 4 3 17" xfId="36562" xr:uid="{00000000-0005-0000-0000-000086700000}"/>
    <cellStyle name="Standard 4 3 18" xfId="25266" xr:uid="{00000000-0005-0000-0000-000087700000}"/>
    <cellStyle name="Standard 4 3 2" xfId="194" xr:uid="{00000000-0005-0000-0000-000088700000}"/>
    <cellStyle name="Standard 4 3 2 10" xfId="3407" xr:uid="{00000000-0005-0000-0000-000089700000}"/>
    <cellStyle name="Standard 4 3 2 10 2" xfId="6522" xr:uid="{00000000-0005-0000-0000-00008A700000}"/>
    <cellStyle name="Standard 4 3 2 10 2 2" xfId="12171" xr:uid="{00000000-0005-0000-0000-00008B700000}"/>
    <cellStyle name="Standard 4 3 2 10 2 2 2" xfId="23467" xr:uid="{00000000-0005-0000-0000-00008C700000}"/>
    <cellStyle name="Standard 4 3 2 10 2 2 2 2" xfId="57355" xr:uid="{00000000-0005-0000-0000-00008D700000}"/>
    <cellStyle name="Standard 4 3 2 10 2 2 3" xfId="46059" xr:uid="{00000000-0005-0000-0000-00008E700000}"/>
    <cellStyle name="Standard 4 3 2 10 2 2 4" xfId="34763" xr:uid="{00000000-0005-0000-0000-00008F700000}"/>
    <cellStyle name="Standard 4 3 2 10 2 3" xfId="17819" xr:uid="{00000000-0005-0000-0000-000090700000}"/>
    <cellStyle name="Standard 4 3 2 10 2 3 2" xfId="51707" xr:uid="{00000000-0005-0000-0000-000091700000}"/>
    <cellStyle name="Standard 4 3 2 10 2 4" xfId="40411" xr:uid="{00000000-0005-0000-0000-000092700000}"/>
    <cellStyle name="Standard 4 3 2 10 2 5" xfId="29115" xr:uid="{00000000-0005-0000-0000-000093700000}"/>
    <cellStyle name="Standard 4 3 2 10 3" xfId="9347" xr:uid="{00000000-0005-0000-0000-000094700000}"/>
    <cellStyle name="Standard 4 3 2 10 3 2" xfId="20643" xr:uid="{00000000-0005-0000-0000-000095700000}"/>
    <cellStyle name="Standard 4 3 2 10 3 2 2" xfId="54531" xr:uid="{00000000-0005-0000-0000-000096700000}"/>
    <cellStyle name="Standard 4 3 2 10 3 3" xfId="43235" xr:uid="{00000000-0005-0000-0000-000097700000}"/>
    <cellStyle name="Standard 4 3 2 10 3 4" xfId="31939" xr:uid="{00000000-0005-0000-0000-000098700000}"/>
    <cellStyle name="Standard 4 3 2 10 4" xfId="14995" xr:uid="{00000000-0005-0000-0000-000099700000}"/>
    <cellStyle name="Standard 4 3 2 10 4 2" xfId="48883" xr:uid="{00000000-0005-0000-0000-00009A700000}"/>
    <cellStyle name="Standard 4 3 2 10 5" xfId="37587" xr:uid="{00000000-0005-0000-0000-00009B700000}"/>
    <cellStyle name="Standard 4 3 2 10 6" xfId="26291" xr:uid="{00000000-0005-0000-0000-00009C700000}"/>
    <cellStyle name="Standard 4 3 2 11" xfId="5507" xr:uid="{00000000-0005-0000-0000-00009D700000}"/>
    <cellStyle name="Standard 4 3 2 11 2" xfId="11157" xr:uid="{00000000-0005-0000-0000-00009E700000}"/>
    <cellStyle name="Standard 4 3 2 11 2 2" xfId="22453" xr:uid="{00000000-0005-0000-0000-00009F700000}"/>
    <cellStyle name="Standard 4 3 2 11 2 2 2" xfId="56341" xr:uid="{00000000-0005-0000-0000-0000A0700000}"/>
    <cellStyle name="Standard 4 3 2 11 2 3" xfId="45045" xr:uid="{00000000-0005-0000-0000-0000A1700000}"/>
    <cellStyle name="Standard 4 3 2 11 2 4" xfId="33749" xr:uid="{00000000-0005-0000-0000-0000A2700000}"/>
    <cellStyle name="Standard 4 3 2 11 3" xfId="16805" xr:uid="{00000000-0005-0000-0000-0000A3700000}"/>
    <cellStyle name="Standard 4 3 2 11 3 2" xfId="50693" xr:uid="{00000000-0005-0000-0000-0000A4700000}"/>
    <cellStyle name="Standard 4 3 2 11 4" xfId="39397" xr:uid="{00000000-0005-0000-0000-0000A5700000}"/>
    <cellStyle name="Standard 4 3 2 11 5" xfId="28101" xr:uid="{00000000-0005-0000-0000-0000A6700000}"/>
    <cellStyle name="Standard 4 3 2 12" xfId="8333" xr:uid="{00000000-0005-0000-0000-0000A7700000}"/>
    <cellStyle name="Standard 4 3 2 12 2" xfId="19629" xr:uid="{00000000-0005-0000-0000-0000A8700000}"/>
    <cellStyle name="Standard 4 3 2 12 2 2" xfId="53517" xr:uid="{00000000-0005-0000-0000-0000A9700000}"/>
    <cellStyle name="Standard 4 3 2 12 3" xfId="42221" xr:uid="{00000000-0005-0000-0000-0000AA700000}"/>
    <cellStyle name="Standard 4 3 2 12 4" xfId="30925" xr:uid="{00000000-0005-0000-0000-0000AB700000}"/>
    <cellStyle name="Standard 4 3 2 13" xfId="13981" xr:uid="{00000000-0005-0000-0000-0000AC700000}"/>
    <cellStyle name="Standard 4 3 2 13 2" xfId="47869" xr:uid="{00000000-0005-0000-0000-0000AD700000}"/>
    <cellStyle name="Standard 4 3 2 14" xfId="36573" xr:uid="{00000000-0005-0000-0000-0000AE700000}"/>
    <cellStyle name="Standard 4 3 2 15" xfId="25277" xr:uid="{00000000-0005-0000-0000-0000AF700000}"/>
    <cellStyle name="Standard 4 3 2 2" xfId="325" xr:uid="{00000000-0005-0000-0000-0000B0700000}"/>
    <cellStyle name="Standard 4 3 2 2 10" xfId="8379" xr:uid="{00000000-0005-0000-0000-0000B1700000}"/>
    <cellStyle name="Standard 4 3 2 2 10 2" xfId="19675" xr:uid="{00000000-0005-0000-0000-0000B2700000}"/>
    <cellStyle name="Standard 4 3 2 2 10 2 2" xfId="53563" xr:uid="{00000000-0005-0000-0000-0000B3700000}"/>
    <cellStyle name="Standard 4 3 2 2 10 3" xfId="42267" xr:uid="{00000000-0005-0000-0000-0000B4700000}"/>
    <cellStyle name="Standard 4 3 2 2 10 4" xfId="30971" xr:uid="{00000000-0005-0000-0000-0000B5700000}"/>
    <cellStyle name="Standard 4 3 2 2 11" xfId="14027" xr:uid="{00000000-0005-0000-0000-0000B6700000}"/>
    <cellStyle name="Standard 4 3 2 2 11 2" xfId="47915" xr:uid="{00000000-0005-0000-0000-0000B7700000}"/>
    <cellStyle name="Standard 4 3 2 2 12" xfId="36619" xr:uid="{00000000-0005-0000-0000-0000B8700000}"/>
    <cellStyle name="Standard 4 3 2 2 13" xfId="25323" xr:uid="{00000000-0005-0000-0000-0000B9700000}"/>
    <cellStyle name="Standard 4 3 2 2 2" xfId="718" xr:uid="{00000000-0005-0000-0000-0000BA700000}"/>
    <cellStyle name="Standard 4 3 2 2 2 10" xfId="14071" xr:uid="{00000000-0005-0000-0000-0000BB700000}"/>
    <cellStyle name="Standard 4 3 2 2 2 10 2" xfId="47959" xr:uid="{00000000-0005-0000-0000-0000BC700000}"/>
    <cellStyle name="Standard 4 3 2 2 2 11" xfId="36663" xr:uid="{00000000-0005-0000-0000-0000BD700000}"/>
    <cellStyle name="Standard 4 3 2 2 2 12" xfId="25367" xr:uid="{00000000-0005-0000-0000-0000BE700000}"/>
    <cellStyle name="Standard 4 3 2 2 2 2" xfId="1954" xr:uid="{00000000-0005-0000-0000-0000BF700000}"/>
    <cellStyle name="Standard 4 3 2 2 2 2 10" xfId="36796" xr:uid="{00000000-0005-0000-0000-0000C0700000}"/>
    <cellStyle name="Standard 4 3 2 2 2 2 11" xfId="25500" xr:uid="{00000000-0005-0000-0000-0000C1700000}"/>
    <cellStyle name="Standard 4 3 2 2 2 2 2" xfId="2846" xr:uid="{00000000-0005-0000-0000-0000C2700000}"/>
    <cellStyle name="Standard 4 3 2 2 2 2 2 2" xfId="3348" xr:uid="{00000000-0005-0000-0000-0000C3700000}"/>
    <cellStyle name="Standard 4 3 2 2 2 2 2 2 2" xfId="5236" xr:uid="{00000000-0005-0000-0000-0000C4700000}"/>
    <cellStyle name="Standard 4 3 2 2 2 2 2 2 2 2" xfId="8062" xr:uid="{00000000-0005-0000-0000-0000C5700000}"/>
    <cellStyle name="Standard 4 3 2 2 2 2 2 2 2 2 2" xfId="13711" xr:uid="{00000000-0005-0000-0000-0000C6700000}"/>
    <cellStyle name="Standard 4 3 2 2 2 2 2 2 2 2 2 2" xfId="25007" xr:uid="{00000000-0005-0000-0000-0000C7700000}"/>
    <cellStyle name="Standard 4 3 2 2 2 2 2 2 2 2 2 2 2" xfId="58895" xr:uid="{00000000-0005-0000-0000-0000C8700000}"/>
    <cellStyle name="Standard 4 3 2 2 2 2 2 2 2 2 2 3" xfId="47599" xr:uid="{00000000-0005-0000-0000-0000C9700000}"/>
    <cellStyle name="Standard 4 3 2 2 2 2 2 2 2 2 2 4" xfId="36303" xr:uid="{00000000-0005-0000-0000-0000CA700000}"/>
    <cellStyle name="Standard 4 3 2 2 2 2 2 2 2 2 3" xfId="19359" xr:uid="{00000000-0005-0000-0000-0000CB700000}"/>
    <cellStyle name="Standard 4 3 2 2 2 2 2 2 2 2 3 2" xfId="53247" xr:uid="{00000000-0005-0000-0000-0000CC700000}"/>
    <cellStyle name="Standard 4 3 2 2 2 2 2 2 2 2 4" xfId="41951" xr:uid="{00000000-0005-0000-0000-0000CD700000}"/>
    <cellStyle name="Standard 4 3 2 2 2 2 2 2 2 2 5" xfId="30655" xr:uid="{00000000-0005-0000-0000-0000CE700000}"/>
    <cellStyle name="Standard 4 3 2 2 2 2 2 2 2 3" xfId="10887" xr:uid="{00000000-0005-0000-0000-0000CF700000}"/>
    <cellStyle name="Standard 4 3 2 2 2 2 2 2 2 3 2" xfId="22183" xr:uid="{00000000-0005-0000-0000-0000D0700000}"/>
    <cellStyle name="Standard 4 3 2 2 2 2 2 2 2 3 2 2" xfId="56071" xr:uid="{00000000-0005-0000-0000-0000D1700000}"/>
    <cellStyle name="Standard 4 3 2 2 2 2 2 2 2 3 3" xfId="44775" xr:uid="{00000000-0005-0000-0000-0000D2700000}"/>
    <cellStyle name="Standard 4 3 2 2 2 2 2 2 2 3 4" xfId="33479" xr:uid="{00000000-0005-0000-0000-0000D3700000}"/>
    <cellStyle name="Standard 4 3 2 2 2 2 2 2 2 4" xfId="16535" xr:uid="{00000000-0005-0000-0000-0000D4700000}"/>
    <cellStyle name="Standard 4 3 2 2 2 2 2 2 2 4 2" xfId="50423" xr:uid="{00000000-0005-0000-0000-0000D5700000}"/>
    <cellStyle name="Standard 4 3 2 2 2 2 2 2 2 5" xfId="39127" xr:uid="{00000000-0005-0000-0000-0000D6700000}"/>
    <cellStyle name="Standard 4 3 2 2 2 2 2 2 2 6" xfId="27831" xr:uid="{00000000-0005-0000-0000-0000D7700000}"/>
    <cellStyle name="Standard 4 3 2 2 2 2 2 2 3" xfId="6476" xr:uid="{00000000-0005-0000-0000-0000D8700000}"/>
    <cellStyle name="Standard 4 3 2 2 2 2 2 2 3 2" xfId="12126" xr:uid="{00000000-0005-0000-0000-0000D9700000}"/>
    <cellStyle name="Standard 4 3 2 2 2 2 2 2 3 2 2" xfId="23422" xr:uid="{00000000-0005-0000-0000-0000DA700000}"/>
    <cellStyle name="Standard 4 3 2 2 2 2 2 2 3 2 2 2" xfId="57310" xr:uid="{00000000-0005-0000-0000-0000DB700000}"/>
    <cellStyle name="Standard 4 3 2 2 2 2 2 2 3 2 3" xfId="46014" xr:uid="{00000000-0005-0000-0000-0000DC700000}"/>
    <cellStyle name="Standard 4 3 2 2 2 2 2 2 3 2 4" xfId="34718" xr:uid="{00000000-0005-0000-0000-0000DD700000}"/>
    <cellStyle name="Standard 4 3 2 2 2 2 2 2 3 3" xfId="17774" xr:uid="{00000000-0005-0000-0000-0000DE700000}"/>
    <cellStyle name="Standard 4 3 2 2 2 2 2 2 3 3 2" xfId="51662" xr:uid="{00000000-0005-0000-0000-0000DF700000}"/>
    <cellStyle name="Standard 4 3 2 2 2 2 2 2 3 4" xfId="40366" xr:uid="{00000000-0005-0000-0000-0000E0700000}"/>
    <cellStyle name="Standard 4 3 2 2 2 2 2 2 3 5" xfId="29070" xr:uid="{00000000-0005-0000-0000-0000E1700000}"/>
    <cellStyle name="Standard 4 3 2 2 2 2 2 2 4" xfId="9302" xr:uid="{00000000-0005-0000-0000-0000E2700000}"/>
    <cellStyle name="Standard 4 3 2 2 2 2 2 2 4 2" xfId="20598" xr:uid="{00000000-0005-0000-0000-0000E3700000}"/>
    <cellStyle name="Standard 4 3 2 2 2 2 2 2 4 2 2" xfId="54486" xr:uid="{00000000-0005-0000-0000-0000E4700000}"/>
    <cellStyle name="Standard 4 3 2 2 2 2 2 2 4 3" xfId="43190" xr:uid="{00000000-0005-0000-0000-0000E5700000}"/>
    <cellStyle name="Standard 4 3 2 2 2 2 2 2 4 4" xfId="31894" xr:uid="{00000000-0005-0000-0000-0000E6700000}"/>
    <cellStyle name="Standard 4 3 2 2 2 2 2 2 5" xfId="14950" xr:uid="{00000000-0005-0000-0000-0000E7700000}"/>
    <cellStyle name="Standard 4 3 2 2 2 2 2 2 5 2" xfId="48838" xr:uid="{00000000-0005-0000-0000-0000E8700000}"/>
    <cellStyle name="Standard 4 3 2 2 2 2 2 2 6" xfId="37542" xr:uid="{00000000-0005-0000-0000-0000E9700000}"/>
    <cellStyle name="Standard 4 3 2 2 2 2 2 2 7" xfId="26246" xr:uid="{00000000-0005-0000-0000-0000EA700000}"/>
    <cellStyle name="Standard 4 3 2 2 2 2 2 3" xfId="4458" xr:uid="{00000000-0005-0000-0000-0000EB700000}"/>
    <cellStyle name="Standard 4 3 2 2 2 2 2 3 2" xfId="7328" xr:uid="{00000000-0005-0000-0000-0000EC700000}"/>
    <cellStyle name="Standard 4 3 2 2 2 2 2 3 2 2" xfId="12977" xr:uid="{00000000-0005-0000-0000-0000ED700000}"/>
    <cellStyle name="Standard 4 3 2 2 2 2 2 3 2 2 2" xfId="24273" xr:uid="{00000000-0005-0000-0000-0000EE700000}"/>
    <cellStyle name="Standard 4 3 2 2 2 2 2 3 2 2 2 2" xfId="58161" xr:uid="{00000000-0005-0000-0000-0000EF700000}"/>
    <cellStyle name="Standard 4 3 2 2 2 2 2 3 2 2 3" xfId="46865" xr:uid="{00000000-0005-0000-0000-0000F0700000}"/>
    <cellStyle name="Standard 4 3 2 2 2 2 2 3 2 2 4" xfId="35569" xr:uid="{00000000-0005-0000-0000-0000F1700000}"/>
    <cellStyle name="Standard 4 3 2 2 2 2 2 3 2 3" xfId="18625" xr:uid="{00000000-0005-0000-0000-0000F2700000}"/>
    <cellStyle name="Standard 4 3 2 2 2 2 2 3 2 3 2" xfId="52513" xr:uid="{00000000-0005-0000-0000-0000F3700000}"/>
    <cellStyle name="Standard 4 3 2 2 2 2 2 3 2 4" xfId="41217" xr:uid="{00000000-0005-0000-0000-0000F4700000}"/>
    <cellStyle name="Standard 4 3 2 2 2 2 2 3 2 5" xfId="29921" xr:uid="{00000000-0005-0000-0000-0000F5700000}"/>
    <cellStyle name="Standard 4 3 2 2 2 2 2 3 3" xfId="10153" xr:uid="{00000000-0005-0000-0000-0000F6700000}"/>
    <cellStyle name="Standard 4 3 2 2 2 2 2 3 3 2" xfId="21449" xr:uid="{00000000-0005-0000-0000-0000F7700000}"/>
    <cellStyle name="Standard 4 3 2 2 2 2 2 3 3 2 2" xfId="55337" xr:uid="{00000000-0005-0000-0000-0000F8700000}"/>
    <cellStyle name="Standard 4 3 2 2 2 2 2 3 3 3" xfId="44041" xr:uid="{00000000-0005-0000-0000-0000F9700000}"/>
    <cellStyle name="Standard 4 3 2 2 2 2 2 3 3 4" xfId="32745" xr:uid="{00000000-0005-0000-0000-0000FA700000}"/>
    <cellStyle name="Standard 4 3 2 2 2 2 2 3 4" xfId="15801" xr:uid="{00000000-0005-0000-0000-0000FB700000}"/>
    <cellStyle name="Standard 4 3 2 2 2 2 2 3 4 2" xfId="49689" xr:uid="{00000000-0005-0000-0000-0000FC700000}"/>
    <cellStyle name="Standard 4 3 2 2 2 2 2 3 5" xfId="38393" xr:uid="{00000000-0005-0000-0000-0000FD700000}"/>
    <cellStyle name="Standard 4 3 2 2 2 2 2 3 6" xfId="27097" xr:uid="{00000000-0005-0000-0000-0000FE700000}"/>
    <cellStyle name="Standard 4 3 2 2 2 2 2 4" xfId="5976" xr:uid="{00000000-0005-0000-0000-0000FF700000}"/>
    <cellStyle name="Standard 4 3 2 2 2 2 2 4 2" xfId="11626" xr:uid="{00000000-0005-0000-0000-000000710000}"/>
    <cellStyle name="Standard 4 3 2 2 2 2 2 4 2 2" xfId="22922" xr:uid="{00000000-0005-0000-0000-000001710000}"/>
    <cellStyle name="Standard 4 3 2 2 2 2 2 4 2 2 2" xfId="56810" xr:uid="{00000000-0005-0000-0000-000002710000}"/>
    <cellStyle name="Standard 4 3 2 2 2 2 2 4 2 3" xfId="45514" xr:uid="{00000000-0005-0000-0000-000003710000}"/>
    <cellStyle name="Standard 4 3 2 2 2 2 2 4 2 4" xfId="34218" xr:uid="{00000000-0005-0000-0000-000004710000}"/>
    <cellStyle name="Standard 4 3 2 2 2 2 2 4 3" xfId="17274" xr:uid="{00000000-0005-0000-0000-000005710000}"/>
    <cellStyle name="Standard 4 3 2 2 2 2 2 4 3 2" xfId="51162" xr:uid="{00000000-0005-0000-0000-000006710000}"/>
    <cellStyle name="Standard 4 3 2 2 2 2 2 4 4" xfId="39866" xr:uid="{00000000-0005-0000-0000-000007710000}"/>
    <cellStyle name="Standard 4 3 2 2 2 2 2 4 5" xfId="28570" xr:uid="{00000000-0005-0000-0000-000008710000}"/>
    <cellStyle name="Standard 4 3 2 2 2 2 2 5" xfId="8802" xr:uid="{00000000-0005-0000-0000-000009710000}"/>
    <cellStyle name="Standard 4 3 2 2 2 2 2 5 2" xfId="20098" xr:uid="{00000000-0005-0000-0000-00000A710000}"/>
    <cellStyle name="Standard 4 3 2 2 2 2 2 5 2 2" xfId="53986" xr:uid="{00000000-0005-0000-0000-00000B710000}"/>
    <cellStyle name="Standard 4 3 2 2 2 2 2 5 3" xfId="42690" xr:uid="{00000000-0005-0000-0000-00000C710000}"/>
    <cellStyle name="Standard 4 3 2 2 2 2 2 5 4" xfId="31394" xr:uid="{00000000-0005-0000-0000-00000D710000}"/>
    <cellStyle name="Standard 4 3 2 2 2 2 2 6" xfId="14450" xr:uid="{00000000-0005-0000-0000-00000E710000}"/>
    <cellStyle name="Standard 4 3 2 2 2 2 2 6 2" xfId="48338" xr:uid="{00000000-0005-0000-0000-00000F710000}"/>
    <cellStyle name="Standard 4 3 2 2 2 2 2 7" xfId="37042" xr:uid="{00000000-0005-0000-0000-000010710000}"/>
    <cellStyle name="Standard 4 3 2 2 2 2 2 8" xfId="25746" xr:uid="{00000000-0005-0000-0000-000011710000}"/>
    <cellStyle name="Standard 4 3 2 2 2 2 3" xfId="3102" xr:uid="{00000000-0005-0000-0000-000012710000}"/>
    <cellStyle name="Standard 4 3 2 2 2 2 3 2" xfId="5235" xr:uid="{00000000-0005-0000-0000-000013710000}"/>
    <cellStyle name="Standard 4 3 2 2 2 2 3 2 2" xfId="8061" xr:uid="{00000000-0005-0000-0000-000014710000}"/>
    <cellStyle name="Standard 4 3 2 2 2 2 3 2 2 2" xfId="13710" xr:uid="{00000000-0005-0000-0000-000015710000}"/>
    <cellStyle name="Standard 4 3 2 2 2 2 3 2 2 2 2" xfId="25006" xr:uid="{00000000-0005-0000-0000-000016710000}"/>
    <cellStyle name="Standard 4 3 2 2 2 2 3 2 2 2 2 2" xfId="58894" xr:uid="{00000000-0005-0000-0000-000017710000}"/>
    <cellStyle name="Standard 4 3 2 2 2 2 3 2 2 2 3" xfId="47598" xr:uid="{00000000-0005-0000-0000-000018710000}"/>
    <cellStyle name="Standard 4 3 2 2 2 2 3 2 2 2 4" xfId="36302" xr:uid="{00000000-0005-0000-0000-000019710000}"/>
    <cellStyle name="Standard 4 3 2 2 2 2 3 2 2 3" xfId="19358" xr:uid="{00000000-0005-0000-0000-00001A710000}"/>
    <cellStyle name="Standard 4 3 2 2 2 2 3 2 2 3 2" xfId="53246" xr:uid="{00000000-0005-0000-0000-00001B710000}"/>
    <cellStyle name="Standard 4 3 2 2 2 2 3 2 2 4" xfId="41950" xr:uid="{00000000-0005-0000-0000-00001C710000}"/>
    <cellStyle name="Standard 4 3 2 2 2 2 3 2 2 5" xfId="30654" xr:uid="{00000000-0005-0000-0000-00001D710000}"/>
    <cellStyle name="Standard 4 3 2 2 2 2 3 2 3" xfId="10886" xr:uid="{00000000-0005-0000-0000-00001E710000}"/>
    <cellStyle name="Standard 4 3 2 2 2 2 3 2 3 2" xfId="22182" xr:uid="{00000000-0005-0000-0000-00001F710000}"/>
    <cellStyle name="Standard 4 3 2 2 2 2 3 2 3 2 2" xfId="56070" xr:uid="{00000000-0005-0000-0000-000020710000}"/>
    <cellStyle name="Standard 4 3 2 2 2 2 3 2 3 3" xfId="44774" xr:uid="{00000000-0005-0000-0000-000021710000}"/>
    <cellStyle name="Standard 4 3 2 2 2 2 3 2 3 4" xfId="33478" xr:uid="{00000000-0005-0000-0000-000022710000}"/>
    <cellStyle name="Standard 4 3 2 2 2 2 3 2 4" xfId="16534" xr:uid="{00000000-0005-0000-0000-000023710000}"/>
    <cellStyle name="Standard 4 3 2 2 2 2 3 2 4 2" xfId="50422" xr:uid="{00000000-0005-0000-0000-000024710000}"/>
    <cellStyle name="Standard 4 3 2 2 2 2 3 2 5" xfId="39126" xr:uid="{00000000-0005-0000-0000-000025710000}"/>
    <cellStyle name="Standard 4 3 2 2 2 2 3 2 6" xfId="27830" xr:uid="{00000000-0005-0000-0000-000026710000}"/>
    <cellStyle name="Standard 4 3 2 2 2 2 3 3" xfId="4457" xr:uid="{00000000-0005-0000-0000-000027710000}"/>
    <cellStyle name="Standard 4 3 2 2 2 2 3 3 2" xfId="7327" xr:uid="{00000000-0005-0000-0000-000028710000}"/>
    <cellStyle name="Standard 4 3 2 2 2 2 3 3 2 2" xfId="12976" xr:uid="{00000000-0005-0000-0000-000029710000}"/>
    <cellStyle name="Standard 4 3 2 2 2 2 3 3 2 2 2" xfId="24272" xr:uid="{00000000-0005-0000-0000-00002A710000}"/>
    <cellStyle name="Standard 4 3 2 2 2 2 3 3 2 2 2 2" xfId="58160" xr:uid="{00000000-0005-0000-0000-00002B710000}"/>
    <cellStyle name="Standard 4 3 2 2 2 2 3 3 2 2 3" xfId="46864" xr:uid="{00000000-0005-0000-0000-00002C710000}"/>
    <cellStyle name="Standard 4 3 2 2 2 2 3 3 2 2 4" xfId="35568" xr:uid="{00000000-0005-0000-0000-00002D710000}"/>
    <cellStyle name="Standard 4 3 2 2 2 2 3 3 2 3" xfId="18624" xr:uid="{00000000-0005-0000-0000-00002E710000}"/>
    <cellStyle name="Standard 4 3 2 2 2 2 3 3 2 3 2" xfId="52512" xr:uid="{00000000-0005-0000-0000-00002F710000}"/>
    <cellStyle name="Standard 4 3 2 2 2 2 3 3 2 4" xfId="41216" xr:uid="{00000000-0005-0000-0000-000030710000}"/>
    <cellStyle name="Standard 4 3 2 2 2 2 3 3 2 5" xfId="29920" xr:uid="{00000000-0005-0000-0000-000031710000}"/>
    <cellStyle name="Standard 4 3 2 2 2 2 3 3 3" xfId="10152" xr:uid="{00000000-0005-0000-0000-000032710000}"/>
    <cellStyle name="Standard 4 3 2 2 2 2 3 3 3 2" xfId="21448" xr:uid="{00000000-0005-0000-0000-000033710000}"/>
    <cellStyle name="Standard 4 3 2 2 2 2 3 3 3 2 2" xfId="55336" xr:uid="{00000000-0005-0000-0000-000034710000}"/>
    <cellStyle name="Standard 4 3 2 2 2 2 3 3 3 3" xfId="44040" xr:uid="{00000000-0005-0000-0000-000035710000}"/>
    <cellStyle name="Standard 4 3 2 2 2 2 3 3 3 4" xfId="32744" xr:uid="{00000000-0005-0000-0000-000036710000}"/>
    <cellStyle name="Standard 4 3 2 2 2 2 3 3 4" xfId="15800" xr:uid="{00000000-0005-0000-0000-000037710000}"/>
    <cellStyle name="Standard 4 3 2 2 2 2 3 3 4 2" xfId="49688" xr:uid="{00000000-0005-0000-0000-000038710000}"/>
    <cellStyle name="Standard 4 3 2 2 2 2 3 3 5" xfId="38392" xr:uid="{00000000-0005-0000-0000-000039710000}"/>
    <cellStyle name="Standard 4 3 2 2 2 2 3 3 6" xfId="27096" xr:uid="{00000000-0005-0000-0000-00003A710000}"/>
    <cellStyle name="Standard 4 3 2 2 2 2 3 4" xfId="6230" xr:uid="{00000000-0005-0000-0000-00003B710000}"/>
    <cellStyle name="Standard 4 3 2 2 2 2 3 4 2" xfId="11880" xr:uid="{00000000-0005-0000-0000-00003C710000}"/>
    <cellStyle name="Standard 4 3 2 2 2 2 3 4 2 2" xfId="23176" xr:uid="{00000000-0005-0000-0000-00003D710000}"/>
    <cellStyle name="Standard 4 3 2 2 2 2 3 4 2 2 2" xfId="57064" xr:uid="{00000000-0005-0000-0000-00003E710000}"/>
    <cellStyle name="Standard 4 3 2 2 2 2 3 4 2 3" xfId="45768" xr:uid="{00000000-0005-0000-0000-00003F710000}"/>
    <cellStyle name="Standard 4 3 2 2 2 2 3 4 2 4" xfId="34472" xr:uid="{00000000-0005-0000-0000-000040710000}"/>
    <cellStyle name="Standard 4 3 2 2 2 2 3 4 3" xfId="17528" xr:uid="{00000000-0005-0000-0000-000041710000}"/>
    <cellStyle name="Standard 4 3 2 2 2 2 3 4 3 2" xfId="51416" xr:uid="{00000000-0005-0000-0000-000042710000}"/>
    <cellStyle name="Standard 4 3 2 2 2 2 3 4 4" xfId="40120" xr:uid="{00000000-0005-0000-0000-000043710000}"/>
    <cellStyle name="Standard 4 3 2 2 2 2 3 4 5" xfId="28824" xr:uid="{00000000-0005-0000-0000-000044710000}"/>
    <cellStyle name="Standard 4 3 2 2 2 2 3 5" xfId="9056" xr:uid="{00000000-0005-0000-0000-000045710000}"/>
    <cellStyle name="Standard 4 3 2 2 2 2 3 5 2" xfId="20352" xr:uid="{00000000-0005-0000-0000-000046710000}"/>
    <cellStyle name="Standard 4 3 2 2 2 2 3 5 2 2" xfId="54240" xr:uid="{00000000-0005-0000-0000-000047710000}"/>
    <cellStyle name="Standard 4 3 2 2 2 2 3 5 3" xfId="42944" xr:uid="{00000000-0005-0000-0000-000048710000}"/>
    <cellStyle name="Standard 4 3 2 2 2 2 3 5 4" xfId="31648" xr:uid="{00000000-0005-0000-0000-000049710000}"/>
    <cellStyle name="Standard 4 3 2 2 2 2 3 6" xfId="14704" xr:uid="{00000000-0005-0000-0000-00004A710000}"/>
    <cellStyle name="Standard 4 3 2 2 2 2 3 6 2" xfId="48592" xr:uid="{00000000-0005-0000-0000-00004B710000}"/>
    <cellStyle name="Standard 4 3 2 2 2 2 3 7" xfId="37296" xr:uid="{00000000-0005-0000-0000-00004C710000}"/>
    <cellStyle name="Standard 4 3 2 2 2 2 3 8" xfId="26000" xr:uid="{00000000-0005-0000-0000-00004D710000}"/>
    <cellStyle name="Standard 4 3 2 2 2 2 4" xfId="3960" xr:uid="{00000000-0005-0000-0000-00004E710000}"/>
    <cellStyle name="Standard 4 3 2 2 2 2 4 2" xfId="7071" xr:uid="{00000000-0005-0000-0000-00004F710000}"/>
    <cellStyle name="Standard 4 3 2 2 2 2 4 2 2" xfId="12720" xr:uid="{00000000-0005-0000-0000-000050710000}"/>
    <cellStyle name="Standard 4 3 2 2 2 2 4 2 2 2" xfId="24016" xr:uid="{00000000-0005-0000-0000-000051710000}"/>
    <cellStyle name="Standard 4 3 2 2 2 2 4 2 2 2 2" xfId="57904" xr:uid="{00000000-0005-0000-0000-000052710000}"/>
    <cellStyle name="Standard 4 3 2 2 2 2 4 2 2 3" xfId="46608" xr:uid="{00000000-0005-0000-0000-000053710000}"/>
    <cellStyle name="Standard 4 3 2 2 2 2 4 2 2 4" xfId="35312" xr:uid="{00000000-0005-0000-0000-000054710000}"/>
    <cellStyle name="Standard 4 3 2 2 2 2 4 2 3" xfId="18368" xr:uid="{00000000-0005-0000-0000-000055710000}"/>
    <cellStyle name="Standard 4 3 2 2 2 2 4 2 3 2" xfId="52256" xr:uid="{00000000-0005-0000-0000-000056710000}"/>
    <cellStyle name="Standard 4 3 2 2 2 2 4 2 4" xfId="40960" xr:uid="{00000000-0005-0000-0000-000057710000}"/>
    <cellStyle name="Standard 4 3 2 2 2 2 4 2 5" xfId="29664" xr:uid="{00000000-0005-0000-0000-000058710000}"/>
    <cellStyle name="Standard 4 3 2 2 2 2 4 3" xfId="9896" xr:uid="{00000000-0005-0000-0000-000059710000}"/>
    <cellStyle name="Standard 4 3 2 2 2 2 4 3 2" xfId="21192" xr:uid="{00000000-0005-0000-0000-00005A710000}"/>
    <cellStyle name="Standard 4 3 2 2 2 2 4 3 2 2" xfId="55080" xr:uid="{00000000-0005-0000-0000-00005B710000}"/>
    <cellStyle name="Standard 4 3 2 2 2 2 4 3 3" xfId="43784" xr:uid="{00000000-0005-0000-0000-00005C710000}"/>
    <cellStyle name="Standard 4 3 2 2 2 2 4 3 4" xfId="32488" xr:uid="{00000000-0005-0000-0000-00005D710000}"/>
    <cellStyle name="Standard 4 3 2 2 2 2 4 4" xfId="15544" xr:uid="{00000000-0005-0000-0000-00005E710000}"/>
    <cellStyle name="Standard 4 3 2 2 2 2 4 4 2" xfId="49432" xr:uid="{00000000-0005-0000-0000-00005F710000}"/>
    <cellStyle name="Standard 4 3 2 2 2 2 4 5" xfId="38136" xr:uid="{00000000-0005-0000-0000-000060710000}"/>
    <cellStyle name="Standard 4 3 2 2 2 2 4 6" xfId="26840" xr:uid="{00000000-0005-0000-0000-000061710000}"/>
    <cellStyle name="Standard 4 3 2 2 2 2 5" xfId="5018" xr:uid="{00000000-0005-0000-0000-000062710000}"/>
    <cellStyle name="Standard 4 3 2 2 2 2 5 2" xfId="7844" xr:uid="{00000000-0005-0000-0000-000063710000}"/>
    <cellStyle name="Standard 4 3 2 2 2 2 5 2 2" xfId="13493" xr:uid="{00000000-0005-0000-0000-000064710000}"/>
    <cellStyle name="Standard 4 3 2 2 2 2 5 2 2 2" xfId="24789" xr:uid="{00000000-0005-0000-0000-000065710000}"/>
    <cellStyle name="Standard 4 3 2 2 2 2 5 2 2 2 2" xfId="58677" xr:uid="{00000000-0005-0000-0000-000066710000}"/>
    <cellStyle name="Standard 4 3 2 2 2 2 5 2 2 3" xfId="47381" xr:uid="{00000000-0005-0000-0000-000067710000}"/>
    <cellStyle name="Standard 4 3 2 2 2 2 5 2 2 4" xfId="36085" xr:uid="{00000000-0005-0000-0000-000068710000}"/>
    <cellStyle name="Standard 4 3 2 2 2 2 5 2 3" xfId="19141" xr:uid="{00000000-0005-0000-0000-000069710000}"/>
    <cellStyle name="Standard 4 3 2 2 2 2 5 2 3 2" xfId="53029" xr:uid="{00000000-0005-0000-0000-00006A710000}"/>
    <cellStyle name="Standard 4 3 2 2 2 2 5 2 4" xfId="41733" xr:uid="{00000000-0005-0000-0000-00006B710000}"/>
    <cellStyle name="Standard 4 3 2 2 2 2 5 2 5" xfId="30437" xr:uid="{00000000-0005-0000-0000-00006C710000}"/>
    <cellStyle name="Standard 4 3 2 2 2 2 5 3" xfId="10669" xr:uid="{00000000-0005-0000-0000-00006D710000}"/>
    <cellStyle name="Standard 4 3 2 2 2 2 5 3 2" xfId="21965" xr:uid="{00000000-0005-0000-0000-00006E710000}"/>
    <cellStyle name="Standard 4 3 2 2 2 2 5 3 2 2" xfId="55853" xr:uid="{00000000-0005-0000-0000-00006F710000}"/>
    <cellStyle name="Standard 4 3 2 2 2 2 5 3 3" xfId="44557" xr:uid="{00000000-0005-0000-0000-000070710000}"/>
    <cellStyle name="Standard 4 3 2 2 2 2 5 3 4" xfId="33261" xr:uid="{00000000-0005-0000-0000-000071710000}"/>
    <cellStyle name="Standard 4 3 2 2 2 2 5 4" xfId="16317" xr:uid="{00000000-0005-0000-0000-000072710000}"/>
    <cellStyle name="Standard 4 3 2 2 2 2 5 4 2" xfId="50205" xr:uid="{00000000-0005-0000-0000-000073710000}"/>
    <cellStyle name="Standard 4 3 2 2 2 2 5 5" xfId="38909" xr:uid="{00000000-0005-0000-0000-000074710000}"/>
    <cellStyle name="Standard 4 3 2 2 2 2 5 6" xfId="27613" xr:uid="{00000000-0005-0000-0000-000075710000}"/>
    <cellStyle name="Standard 4 3 2 2 2 2 6" xfId="3668" xr:uid="{00000000-0005-0000-0000-000076710000}"/>
    <cellStyle name="Standard 4 3 2 2 2 2 6 2" xfId="6781" xr:uid="{00000000-0005-0000-0000-000077710000}"/>
    <cellStyle name="Standard 4 3 2 2 2 2 6 2 2" xfId="12430" xr:uid="{00000000-0005-0000-0000-000078710000}"/>
    <cellStyle name="Standard 4 3 2 2 2 2 6 2 2 2" xfId="23726" xr:uid="{00000000-0005-0000-0000-000079710000}"/>
    <cellStyle name="Standard 4 3 2 2 2 2 6 2 2 2 2" xfId="57614" xr:uid="{00000000-0005-0000-0000-00007A710000}"/>
    <cellStyle name="Standard 4 3 2 2 2 2 6 2 2 3" xfId="46318" xr:uid="{00000000-0005-0000-0000-00007B710000}"/>
    <cellStyle name="Standard 4 3 2 2 2 2 6 2 2 4" xfId="35022" xr:uid="{00000000-0005-0000-0000-00007C710000}"/>
    <cellStyle name="Standard 4 3 2 2 2 2 6 2 3" xfId="18078" xr:uid="{00000000-0005-0000-0000-00007D710000}"/>
    <cellStyle name="Standard 4 3 2 2 2 2 6 2 3 2" xfId="51966" xr:uid="{00000000-0005-0000-0000-00007E710000}"/>
    <cellStyle name="Standard 4 3 2 2 2 2 6 2 4" xfId="40670" xr:uid="{00000000-0005-0000-0000-00007F710000}"/>
    <cellStyle name="Standard 4 3 2 2 2 2 6 2 5" xfId="29374" xr:uid="{00000000-0005-0000-0000-000080710000}"/>
    <cellStyle name="Standard 4 3 2 2 2 2 6 3" xfId="9606" xr:uid="{00000000-0005-0000-0000-000081710000}"/>
    <cellStyle name="Standard 4 3 2 2 2 2 6 3 2" xfId="20902" xr:uid="{00000000-0005-0000-0000-000082710000}"/>
    <cellStyle name="Standard 4 3 2 2 2 2 6 3 2 2" xfId="54790" xr:uid="{00000000-0005-0000-0000-000083710000}"/>
    <cellStyle name="Standard 4 3 2 2 2 2 6 3 3" xfId="43494" xr:uid="{00000000-0005-0000-0000-000084710000}"/>
    <cellStyle name="Standard 4 3 2 2 2 2 6 3 4" xfId="32198" xr:uid="{00000000-0005-0000-0000-000085710000}"/>
    <cellStyle name="Standard 4 3 2 2 2 2 6 4" xfId="15254" xr:uid="{00000000-0005-0000-0000-000086710000}"/>
    <cellStyle name="Standard 4 3 2 2 2 2 6 4 2" xfId="49142" xr:uid="{00000000-0005-0000-0000-000087710000}"/>
    <cellStyle name="Standard 4 3 2 2 2 2 6 5" xfId="37846" xr:uid="{00000000-0005-0000-0000-000088710000}"/>
    <cellStyle name="Standard 4 3 2 2 2 2 6 6" xfId="26550" xr:uid="{00000000-0005-0000-0000-000089710000}"/>
    <cellStyle name="Standard 4 3 2 2 2 2 7" xfId="5730" xr:uid="{00000000-0005-0000-0000-00008A710000}"/>
    <cellStyle name="Standard 4 3 2 2 2 2 7 2" xfId="11380" xr:uid="{00000000-0005-0000-0000-00008B710000}"/>
    <cellStyle name="Standard 4 3 2 2 2 2 7 2 2" xfId="22676" xr:uid="{00000000-0005-0000-0000-00008C710000}"/>
    <cellStyle name="Standard 4 3 2 2 2 2 7 2 2 2" xfId="56564" xr:uid="{00000000-0005-0000-0000-00008D710000}"/>
    <cellStyle name="Standard 4 3 2 2 2 2 7 2 3" xfId="45268" xr:uid="{00000000-0005-0000-0000-00008E710000}"/>
    <cellStyle name="Standard 4 3 2 2 2 2 7 2 4" xfId="33972" xr:uid="{00000000-0005-0000-0000-00008F710000}"/>
    <cellStyle name="Standard 4 3 2 2 2 2 7 3" xfId="17028" xr:uid="{00000000-0005-0000-0000-000090710000}"/>
    <cellStyle name="Standard 4 3 2 2 2 2 7 3 2" xfId="50916" xr:uid="{00000000-0005-0000-0000-000091710000}"/>
    <cellStyle name="Standard 4 3 2 2 2 2 7 4" xfId="39620" xr:uid="{00000000-0005-0000-0000-000092710000}"/>
    <cellStyle name="Standard 4 3 2 2 2 2 7 5" xfId="28324" xr:uid="{00000000-0005-0000-0000-000093710000}"/>
    <cellStyle name="Standard 4 3 2 2 2 2 8" xfId="8556" xr:uid="{00000000-0005-0000-0000-000094710000}"/>
    <cellStyle name="Standard 4 3 2 2 2 2 8 2" xfId="19852" xr:uid="{00000000-0005-0000-0000-000095710000}"/>
    <cellStyle name="Standard 4 3 2 2 2 2 8 2 2" xfId="53740" xr:uid="{00000000-0005-0000-0000-000096710000}"/>
    <cellStyle name="Standard 4 3 2 2 2 2 8 3" xfId="42444" xr:uid="{00000000-0005-0000-0000-000097710000}"/>
    <cellStyle name="Standard 4 3 2 2 2 2 8 4" xfId="31148" xr:uid="{00000000-0005-0000-0000-000098710000}"/>
    <cellStyle name="Standard 4 3 2 2 2 2 9" xfId="14204" xr:uid="{00000000-0005-0000-0000-000099710000}"/>
    <cellStyle name="Standard 4 3 2 2 2 2 9 2" xfId="48092" xr:uid="{00000000-0005-0000-0000-00009A710000}"/>
    <cellStyle name="Standard 4 3 2 2 2 3" xfId="2714" xr:uid="{00000000-0005-0000-0000-00009B710000}"/>
    <cellStyle name="Standard 4 3 2 2 2 3 2" xfId="3216" xr:uid="{00000000-0005-0000-0000-00009C710000}"/>
    <cellStyle name="Standard 4 3 2 2 2 3 2 2" xfId="5237" xr:uid="{00000000-0005-0000-0000-00009D710000}"/>
    <cellStyle name="Standard 4 3 2 2 2 3 2 2 2" xfId="8063" xr:uid="{00000000-0005-0000-0000-00009E710000}"/>
    <cellStyle name="Standard 4 3 2 2 2 3 2 2 2 2" xfId="13712" xr:uid="{00000000-0005-0000-0000-00009F710000}"/>
    <cellStyle name="Standard 4 3 2 2 2 3 2 2 2 2 2" xfId="25008" xr:uid="{00000000-0005-0000-0000-0000A0710000}"/>
    <cellStyle name="Standard 4 3 2 2 2 3 2 2 2 2 2 2" xfId="58896" xr:uid="{00000000-0005-0000-0000-0000A1710000}"/>
    <cellStyle name="Standard 4 3 2 2 2 3 2 2 2 2 3" xfId="47600" xr:uid="{00000000-0005-0000-0000-0000A2710000}"/>
    <cellStyle name="Standard 4 3 2 2 2 3 2 2 2 2 4" xfId="36304" xr:uid="{00000000-0005-0000-0000-0000A3710000}"/>
    <cellStyle name="Standard 4 3 2 2 2 3 2 2 2 3" xfId="19360" xr:uid="{00000000-0005-0000-0000-0000A4710000}"/>
    <cellStyle name="Standard 4 3 2 2 2 3 2 2 2 3 2" xfId="53248" xr:uid="{00000000-0005-0000-0000-0000A5710000}"/>
    <cellStyle name="Standard 4 3 2 2 2 3 2 2 2 4" xfId="41952" xr:uid="{00000000-0005-0000-0000-0000A6710000}"/>
    <cellStyle name="Standard 4 3 2 2 2 3 2 2 2 5" xfId="30656" xr:uid="{00000000-0005-0000-0000-0000A7710000}"/>
    <cellStyle name="Standard 4 3 2 2 2 3 2 2 3" xfId="10888" xr:uid="{00000000-0005-0000-0000-0000A8710000}"/>
    <cellStyle name="Standard 4 3 2 2 2 3 2 2 3 2" xfId="22184" xr:uid="{00000000-0005-0000-0000-0000A9710000}"/>
    <cellStyle name="Standard 4 3 2 2 2 3 2 2 3 2 2" xfId="56072" xr:uid="{00000000-0005-0000-0000-0000AA710000}"/>
    <cellStyle name="Standard 4 3 2 2 2 3 2 2 3 3" xfId="44776" xr:uid="{00000000-0005-0000-0000-0000AB710000}"/>
    <cellStyle name="Standard 4 3 2 2 2 3 2 2 3 4" xfId="33480" xr:uid="{00000000-0005-0000-0000-0000AC710000}"/>
    <cellStyle name="Standard 4 3 2 2 2 3 2 2 4" xfId="16536" xr:uid="{00000000-0005-0000-0000-0000AD710000}"/>
    <cellStyle name="Standard 4 3 2 2 2 3 2 2 4 2" xfId="50424" xr:uid="{00000000-0005-0000-0000-0000AE710000}"/>
    <cellStyle name="Standard 4 3 2 2 2 3 2 2 5" xfId="39128" xr:uid="{00000000-0005-0000-0000-0000AF710000}"/>
    <cellStyle name="Standard 4 3 2 2 2 3 2 2 6" xfId="27832" xr:uid="{00000000-0005-0000-0000-0000B0710000}"/>
    <cellStyle name="Standard 4 3 2 2 2 3 2 3" xfId="6344" xr:uid="{00000000-0005-0000-0000-0000B1710000}"/>
    <cellStyle name="Standard 4 3 2 2 2 3 2 3 2" xfId="11994" xr:uid="{00000000-0005-0000-0000-0000B2710000}"/>
    <cellStyle name="Standard 4 3 2 2 2 3 2 3 2 2" xfId="23290" xr:uid="{00000000-0005-0000-0000-0000B3710000}"/>
    <cellStyle name="Standard 4 3 2 2 2 3 2 3 2 2 2" xfId="57178" xr:uid="{00000000-0005-0000-0000-0000B4710000}"/>
    <cellStyle name="Standard 4 3 2 2 2 3 2 3 2 3" xfId="45882" xr:uid="{00000000-0005-0000-0000-0000B5710000}"/>
    <cellStyle name="Standard 4 3 2 2 2 3 2 3 2 4" xfId="34586" xr:uid="{00000000-0005-0000-0000-0000B6710000}"/>
    <cellStyle name="Standard 4 3 2 2 2 3 2 3 3" xfId="17642" xr:uid="{00000000-0005-0000-0000-0000B7710000}"/>
    <cellStyle name="Standard 4 3 2 2 2 3 2 3 3 2" xfId="51530" xr:uid="{00000000-0005-0000-0000-0000B8710000}"/>
    <cellStyle name="Standard 4 3 2 2 2 3 2 3 4" xfId="40234" xr:uid="{00000000-0005-0000-0000-0000B9710000}"/>
    <cellStyle name="Standard 4 3 2 2 2 3 2 3 5" xfId="28938" xr:uid="{00000000-0005-0000-0000-0000BA710000}"/>
    <cellStyle name="Standard 4 3 2 2 2 3 2 4" xfId="9170" xr:uid="{00000000-0005-0000-0000-0000BB710000}"/>
    <cellStyle name="Standard 4 3 2 2 2 3 2 4 2" xfId="20466" xr:uid="{00000000-0005-0000-0000-0000BC710000}"/>
    <cellStyle name="Standard 4 3 2 2 2 3 2 4 2 2" xfId="54354" xr:uid="{00000000-0005-0000-0000-0000BD710000}"/>
    <cellStyle name="Standard 4 3 2 2 2 3 2 4 3" xfId="43058" xr:uid="{00000000-0005-0000-0000-0000BE710000}"/>
    <cellStyle name="Standard 4 3 2 2 2 3 2 4 4" xfId="31762" xr:uid="{00000000-0005-0000-0000-0000BF710000}"/>
    <cellStyle name="Standard 4 3 2 2 2 3 2 5" xfId="14818" xr:uid="{00000000-0005-0000-0000-0000C0710000}"/>
    <cellStyle name="Standard 4 3 2 2 2 3 2 5 2" xfId="48706" xr:uid="{00000000-0005-0000-0000-0000C1710000}"/>
    <cellStyle name="Standard 4 3 2 2 2 3 2 6" xfId="37410" xr:uid="{00000000-0005-0000-0000-0000C2710000}"/>
    <cellStyle name="Standard 4 3 2 2 2 3 2 7" xfId="26114" xr:uid="{00000000-0005-0000-0000-0000C3710000}"/>
    <cellStyle name="Standard 4 3 2 2 2 3 3" xfId="4459" xr:uid="{00000000-0005-0000-0000-0000C4710000}"/>
    <cellStyle name="Standard 4 3 2 2 2 3 3 2" xfId="7329" xr:uid="{00000000-0005-0000-0000-0000C5710000}"/>
    <cellStyle name="Standard 4 3 2 2 2 3 3 2 2" xfId="12978" xr:uid="{00000000-0005-0000-0000-0000C6710000}"/>
    <cellStyle name="Standard 4 3 2 2 2 3 3 2 2 2" xfId="24274" xr:uid="{00000000-0005-0000-0000-0000C7710000}"/>
    <cellStyle name="Standard 4 3 2 2 2 3 3 2 2 2 2" xfId="58162" xr:uid="{00000000-0005-0000-0000-0000C8710000}"/>
    <cellStyle name="Standard 4 3 2 2 2 3 3 2 2 3" xfId="46866" xr:uid="{00000000-0005-0000-0000-0000C9710000}"/>
    <cellStyle name="Standard 4 3 2 2 2 3 3 2 2 4" xfId="35570" xr:uid="{00000000-0005-0000-0000-0000CA710000}"/>
    <cellStyle name="Standard 4 3 2 2 2 3 3 2 3" xfId="18626" xr:uid="{00000000-0005-0000-0000-0000CB710000}"/>
    <cellStyle name="Standard 4 3 2 2 2 3 3 2 3 2" xfId="52514" xr:uid="{00000000-0005-0000-0000-0000CC710000}"/>
    <cellStyle name="Standard 4 3 2 2 2 3 3 2 4" xfId="41218" xr:uid="{00000000-0005-0000-0000-0000CD710000}"/>
    <cellStyle name="Standard 4 3 2 2 2 3 3 2 5" xfId="29922" xr:uid="{00000000-0005-0000-0000-0000CE710000}"/>
    <cellStyle name="Standard 4 3 2 2 2 3 3 3" xfId="10154" xr:uid="{00000000-0005-0000-0000-0000CF710000}"/>
    <cellStyle name="Standard 4 3 2 2 2 3 3 3 2" xfId="21450" xr:uid="{00000000-0005-0000-0000-0000D0710000}"/>
    <cellStyle name="Standard 4 3 2 2 2 3 3 3 2 2" xfId="55338" xr:uid="{00000000-0005-0000-0000-0000D1710000}"/>
    <cellStyle name="Standard 4 3 2 2 2 3 3 3 3" xfId="44042" xr:uid="{00000000-0005-0000-0000-0000D2710000}"/>
    <cellStyle name="Standard 4 3 2 2 2 3 3 3 4" xfId="32746" xr:uid="{00000000-0005-0000-0000-0000D3710000}"/>
    <cellStyle name="Standard 4 3 2 2 2 3 3 4" xfId="15802" xr:uid="{00000000-0005-0000-0000-0000D4710000}"/>
    <cellStyle name="Standard 4 3 2 2 2 3 3 4 2" xfId="49690" xr:uid="{00000000-0005-0000-0000-0000D5710000}"/>
    <cellStyle name="Standard 4 3 2 2 2 3 3 5" xfId="38394" xr:uid="{00000000-0005-0000-0000-0000D6710000}"/>
    <cellStyle name="Standard 4 3 2 2 2 3 3 6" xfId="27098" xr:uid="{00000000-0005-0000-0000-0000D7710000}"/>
    <cellStyle name="Standard 4 3 2 2 2 3 4" xfId="5844" xr:uid="{00000000-0005-0000-0000-0000D8710000}"/>
    <cellStyle name="Standard 4 3 2 2 2 3 4 2" xfId="11494" xr:uid="{00000000-0005-0000-0000-0000D9710000}"/>
    <cellStyle name="Standard 4 3 2 2 2 3 4 2 2" xfId="22790" xr:uid="{00000000-0005-0000-0000-0000DA710000}"/>
    <cellStyle name="Standard 4 3 2 2 2 3 4 2 2 2" xfId="56678" xr:uid="{00000000-0005-0000-0000-0000DB710000}"/>
    <cellStyle name="Standard 4 3 2 2 2 3 4 2 3" xfId="45382" xr:uid="{00000000-0005-0000-0000-0000DC710000}"/>
    <cellStyle name="Standard 4 3 2 2 2 3 4 2 4" xfId="34086" xr:uid="{00000000-0005-0000-0000-0000DD710000}"/>
    <cellStyle name="Standard 4 3 2 2 2 3 4 3" xfId="17142" xr:uid="{00000000-0005-0000-0000-0000DE710000}"/>
    <cellStyle name="Standard 4 3 2 2 2 3 4 3 2" xfId="51030" xr:uid="{00000000-0005-0000-0000-0000DF710000}"/>
    <cellStyle name="Standard 4 3 2 2 2 3 4 4" xfId="39734" xr:uid="{00000000-0005-0000-0000-0000E0710000}"/>
    <cellStyle name="Standard 4 3 2 2 2 3 4 5" xfId="28438" xr:uid="{00000000-0005-0000-0000-0000E1710000}"/>
    <cellStyle name="Standard 4 3 2 2 2 3 5" xfId="8670" xr:uid="{00000000-0005-0000-0000-0000E2710000}"/>
    <cellStyle name="Standard 4 3 2 2 2 3 5 2" xfId="19966" xr:uid="{00000000-0005-0000-0000-0000E3710000}"/>
    <cellStyle name="Standard 4 3 2 2 2 3 5 2 2" xfId="53854" xr:uid="{00000000-0005-0000-0000-0000E4710000}"/>
    <cellStyle name="Standard 4 3 2 2 2 3 5 3" xfId="42558" xr:uid="{00000000-0005-0000-0000-0000E5710000}"/>
    <cellStyle name="Standard 4 3 2 2 2 3 5 4" xfId="31262" xr:uid="{00000000-0005-0000-0000-0000E6710000}"/>
    <cellStyle name="Standard 4 3 2 2 2 3 6" xfId="14318" xr:uid="{00000000-0005-0000-0000-0000E7710000}"/>
    <cellStyle name="Standard 4 3 2 2 2 3 6 2" xfId="48206" xr:uid="{00000000-0005-0000-0000-0000E8710000}"/>
    <cellStyle name="Standard 4 3 2 2 2 3 7" xfId="36910" xr:uid="{00000000-0005-0000-0000-0000E9710000}"/>
    <cellStyle name="Standard 4 3 2 2 2 3 8" xfId="25614" xr:uid="{00000000-0005-0000-0000-0000EA710000}"/>
    <cellStyle name="Standard 4 3 2 2 2 4" xfId="2969" xr:uid="{00000000-0005-0000-0000-0000EB710000}"/>
    <cellStyle name="Standard 4 3 2 2 2 4 2" xfId="5234" xr:uid="{00000000-0005-0000-0000-0000EC710000}"/>
    <cellStyle name="Standard 4 3 2 2 2 4 2 2" xfId="8060" xr:uid="{00000000-0005-0000-0000-0000ED710000}"/>
    <cellStyle name="Standard 4 3 2 2 2 4 2 2 2" xfId="13709" xr:uid="{00000000-0005-0000-0000-0000EE710000}"/>
    <cellStyle name="Standard 4 3 2 2 2 4 2 2 2 2" xfId="25005" xr:uid="{00000000-0005-0000-0000-0000EF710000}"/>
    <cellStyle name="Standard 4 3 2 2 2 4 2 2 2 2 2" xfId="58893" xr:uid="{00000000-0005-0000-0000-0000F0710000}"/>
    <cellStyle name="Standard 4 3 2 2 2 4 2 2 2 3" xfId="47597" xr:uid="{00000000-0005-0000-0000-0000F1710000}"/>
    <cellStyle name="Standard 4 3 2 2 2 4 2 2 2 4" xfId="36301" xr:uid="{00000000-0005-0000-0000-0000F2710000}"/>
    <cellStyle name="Standard 4 3 2 2 2 4 2 2 3" xfId="19357" xr:uid="{00000000-0005-0000-0000-0000F3710000}"/>
    <cellStyle name="Standard 4 3 2 2 2 4 2 2 3 2" xfId="53245" xr:uid="{00000000-0005-0000-0000-0000F4710000}"/>
    <cellStyle name="Standard 4 3 2 2 2 4 2 2 4" xfId="41949" xr:uid="{00000000-0005-0000-0000-0000F5710000}"/>
    <cellStyle name="Standard 4 3 2 2 2 4 2 2 5" xfId="30653" xr:uid="{00000000-0005-0000-0000-0000F6710000}"/>
    <cellStyle name="Standard 4 3 2 2 2 4 2 3" xfId="10885" xr:uid="{00000000-0005-0000-0000-0000F7710000}"/>
    <cellStyle name="Standard 4 3 2 2 2 4 2 3 2" xfId="22181" xr:uid="{00000000-0005-0000-0000-0000F8710000}"/>
    <cellStyle name="Standard 4 3 2 2 2 4 2 3 2 2" xfId="56069" xr:uid="{00000000-0005-0000-0000-0000F9710000}"/>
    <cellStyle name="Standard 4 3 2 2 2 4 2 3 3" xfId="44773" xr:uid="{00000000-0005-0000-0000-0000FA710000}"/>
    <cellStyle name="Standard 4 3 2 2 2 4 2 3 4" xfId="33477" xr:uid="{00000000-0005-0000-0000-0000FB710000}"/>
    <cellStyle name="Standard 4 3 2 2 2 4 2 4" xfId="16533" xr:uid="{00000000-0005-0000-0000-0000FC710000}"/>
    <cellStyle name="Standard 4 3 2 2 2 4 2 4 2" xfId="50421" xr:uid="{00000000-0005-0000-0000-0000FD710000}"/>
    <cellStyle name="Standard 4 3 2 2 2 4 2 5" xfId="39125" xr:uid="{00000000-0005-0000-0000-0000FE710000}"/>
    <cellStyle name="Standard 4 3 2 2 2 4 2 6" xfId="27829" xr:uid="{00000000-0005-0000-0000-0000FF710000}"/>
    <cellStyle name="Standard 4 3 2 2 2 4 3" xfId="4456" xr:uid="{00000000-0005-0000-0000-000000720000}"/>
    <cellStyle name="Standard 4 3 2 2 2 4 3 2" xfId="7326" xr:uid="{00000000-0005-0000-0000-000001720000}"/>
    <cellStyle name="Standard 4 3 2 2 2 4 3 2 2" xfId="12975" xr:uid="{00000000-0005-0000-0000-000002720000}"/>
    <cellStyle name="Standard 4 3 2 2 2 4 3 2 2 2" xfId="24271" xr:uid="{00000000-0005-0000-0000-000003720000}"/>
    <cellStyle name="Standard 4 3 2 2 2 4 3 2 2 2 2" xfId="58159" xr:uid="{00000000-0005-0000-0000-000004720000}"/>
    <cellStyle name="Standard 4 3 2 2 2 4 3 2 2 3" xfId="46863" xr:uid="{00000000-0005-0000-0000-000005720000}"/>
    <cellStyle name="Standard 4 3 2 2 2 4 3 2 2 4" xfId="35567" xr:uid="{00000000-0005-0000-0000-000006720000}"/>
    <cellStyle name="Standard 4 3 2 2 2 4 3 2 3" xfId="18623" xr:uid="{00000000-0005-0000-0000-000007720000}"/>
    <cellStyle name="Standard 4 3 2 2 2 4 3 2 3 2" xfId="52511" xr:uid="{00000000-0005-0000-0000-000008720000}"/>
    <cellStyle name="Standard 4 3 2 2 2 4 3 2 4" xfId="41215" xr:uid="{00000000-0005-0000-0000-000009720000}"/>
    <cellStyle name="Standard 4 3 2 2 2 4 3 2 5" xfId="29919" xr:uid="{00000000-0005-0000-0000-00000A720000}"/>
    <cellStyle name="Standard 4 3 2 2 2 4 3 3" xfId="10151" xr:uid="{00000000-0005-0000-0000-00000B720000}"/>
    <cellStyle name="Standard 4 3 2 2 2 4 3 3 2" xfId="21447" xr:uid="{00000000-0005-0000-0000-00000C720000}"/>
    <cellStyle name="Standard 4 3 2 2 2 4 3 3 2 2" xfId="55335" xr:uid="{00000000-0005-0000-0000-00000D720000}"/>
    <cellStyle name="Standard 4 3 2 2 2 4 3 3 3" xfId="44039" xr:uid="{00000000-0005-0000-0000-00000E720000}"/>
    <cellStyle name="Standard 4 3 2 2 2 4 3 3 4" xfId="32743" xr:uid="{00000000-0005-0000-0000-00000F720000}"/>
    <cellStyle name="Standard 4 3 2 2 2 4 3 4" xfId="15799" xr:uid="{00000000-0005-0000-0000-000010720000}"/>
    <cellStyle name="Standard 4 3 2 2 2 4 3 4 2" xfId="49687" xr:uid="{00000000-0005-0000-0000-000011720000}"/>
    <cellStyle name="Standard 4 3 2 2 2 4 3 5" xfId="38391" xr:uid="{00000000-0005-0000-0000-000012720000}"/>
    <cellStyle name="Standard 4 3 2 2 2 4 3 6" xfId="27095" xr:uid="{00000000-0005-0000-0000-000013720000}"/>
    <cellStyle name="Standard 4 3 2 2 2 4 4" xfId="6097" xr:uid="{00000000-0005-0000-0000-000014720000}"/>
    <cellStyle name="Standard 4 3 2 2 2 4 4 2" xfId="11747" xr:uid="{00000000-0005-0000-0000-000015720000}"/>
    <cellStyle name="Standard 4 3 2 2 2 4 4 2 2" xfId="23043" xr:uid="{00000000-0005-0000-0000-000016720000}"/>
    <cellStyle name="Standard 4 3 2 2 2 4 4 2 2 2" xfId="56931" xr:uid="{00000000-0005-0000-0000-000017720000}"/>
    <cellStyle name="Standard 4 3 2 2 2 4 4 2 3" xfId="45635" xr:uid="{00000000-0005-0000-0000-000018720000}"/>
    <cellStyle name="Standard 4 3 2 2 2 4 4 2 4" xfId="34339" xr:uid="{00000000-0005-0000-0000-000019720000}"/>
    <cellStyle name="Standard 4 3 2 2 2 4 4 3" xfId="17395" xr:uid="{00000000-0005-0000-0000-00001A720000}"/>
    <cellStyle name="Standard 4 3 2 2 2 4 4 3 2" xfId="51283" xr:uid="{00000000-0005-0000-0000-00001B720000}"/>
    <cellStyle name="Standard 4 3 2 2 2 4 4 4" xfId="39987" xr:uid="{00000000-0005-0000-0000-00001C720000}"/>
    <cellStyle name="Standard 4 3 2 2 2 4 4 5" xfId="28691" xr:uid="{00000000-0005-0000-0000-00001D720000}"/>
    <cellStyle name="Standard 4 3 2 2 2 4 5" xfId="8923" xr:uid="{00000000-0005-0000-0000-00001E720000}"/>
    <cellStyle name="Standard 4 3 2 2 2 4 5 2" xfId="20219" xr:uid="{00000000-0005-0000-0000-00001F720000}"/>
    <cellStyle name="Standard 4 3 2 2 2 4 5 2 2" xfId="54107" xr:uid="{00000000-0005-0000-0000-000020720000}"/>
    <cellStyle name="Standard 4 3 2 2 2 4 5 3" xfId="42811" xr:uid="{00000000-0005-0000-0000-000021720000}"/>
    <cellStyle name="Standard 4 3 2 2 2 4 5 4" xfId="31515" xr:uid="{00000000-0005-0000-0000-000022720000}"/>
    <cellStyle name="Standard 4 3 2 2 2 4 6" xfId="14571" xr:uid="{00000000-0005-0000-0000-000023720000}"/>
    <cellStyle name="Standard 4 3 2 2 2 4 6 2" xfId="48459" xr:uid="{00000000-0005-0000-0000-000024720000}"/>
    <cellStyle name="Standard 4 3 2 2 2 4 7" xfId="37163" xr:uid="{00000000-0005-0000-0000-000025720000}"/>
    <cellStyle name="Standard 4 3 2 2 2 4 8" xfId="25867" xr:uid="{00000000-0005-0000-0000-000026720000}"/>
    <cellStyle name="Standard 4 3 2 2 2 5" xfId="3850" xr:uid="{00000000-0005-0000-0000-000027720000}"/>
    <cellStyle name="Standard 4 3 2 2 2 5 2" xfId="6961" xr:uid="{00000000-0005-0000-0000-000028720000}"/>
    <cellStyle name="Standard 4 3 2 2 2 5 2 2" xfId="12610" xr:uid="{00000000-0005-0000-0000-000029720000}"/>
    <cellStyle name="Standard 4 3 2 2 2 5 2 2 2" xfId="23906" xr:uid="{00000000-0005-0000-0000-00002A720000}"/>
    <cellStyle name="Standard 4 3 2 2 2 5 2 2 2 2" xfId="57794" xr:uid="{00000000-0005-0000-0000-00002B720000}"/>
    <cellStyle name="Standard 4 3 2 2 2 5 2 2 3" xfId="46498" xr:uid="{00000000-0005-0000-0000-00002C720000}"/>
    <cellStyle name="Standard 4 3 2 2 2 5 2 2 4" xfId="35202" xr:uid="{00000000-0005-0000-0000-00002D720000}"/>
    <cellStyle name="Standard 4 3 2 2 2 5 2 3" xfId="18258" xr:uid="{00000000-0005-0000-0000-00002E720000}"/>
    <cellStyle name="Standard 4 3 2 2 2 5 2 3 2" xfId="52146" xr:uid="{00000000-0005-0000-0000-00002F720000}"/>
    <cellStyle name="Standard 4 3 2 2 2 5 2 4" xfId="40850" xr:uid="{00000000-0005-0000-0000-000030720000}"/>
    <cellStyle name="Standard 4 3 2 2 2 5 2 5" xfId="29554" xr:uid="{00000000-0005-0000-0000-000031720000}"/>
    <cellStyle name="Standard 4 3 2 2 2 5 3" xfId="9786" xr:uid="{00000000-0005-0000-0000-000032720000}"/>
    <cellStyle name="Standard 4 3 2 2 2 5 3 2" xfId="21082" xr:uid="{00000000-0005-0000-0000-000033720000}"/>
    <cellStyle name="Standard 4 3 2 2 2 5 3 2 2" xfId="54970" xr:uid="{00000000-0005-0000-0000-000034720000}"/>
    <cellStyle name="Standard 4 3 2 2 2 5 3 3" xfId="43674" xr:uid="{00000000-0005-0000-0000-000035720000}"/>
    <cellStyle name="Standard 4 3 2 2 2 5 3 4" xfId="32378" xr:uid="{00000000-0005-0000-0000-000036720000}"/>
    <cellStyle name="Standard 4 3 2 2 2 5 4" xfId="15434" xr:uid="{00000000-0005-0000-0000-000037720000}"/>
    <cellStyle name="Standard 4 3 2 2 2 5 4 2" xfId="49322" xr:uid="{00000000-0005-0000-0000-000038720000}"/>
    <cellStyle name="Standard 4 3 2 2 2 5 5" xfId="38026" xr:uid="{00000000-0005-0000-0000-000039720000}"/>
    <cellStyle name="Standard 4 3 2 2 2 5 6" xfId="26730" xr:uid="{00000000-0005-0000-0000-00003A720000}"/>
    <cellStyle name="Standard 4 3 2 2 2 6" xfId="4908" xr:uid="{00000000-0005-0000-0000-00003B720000}"/>
    <cellStyle name="Standard 4 3 2 2 2 6 2" xfId="7734" xr:uid="{00000000-0005-0000-0000-00003C720000}"/>
    <cellStyle name="Standard 4 3 2 2 2 6 2 2" xfId="13383" xr:uid="{00000000-0005-0000-0000-00003D720000}"/>
    <cellStyle name="Standard 4 3 2 2 2 6 2 2 2" xfId="24679" xr:uid="{00000000-0005-0000-0000-00003E720000}"/>
    <cellStyle name="Standard 4 3 2 2 2 6 2 2 2 2" xfId="58567" xr:uid="{00000000-0005-0000-0000-00003F720000}"/>
    <cellStyle name="Standard 4 3 2 2 2 6 2 2 3" xfId="47271" xr:uid="{00000000-0005-0000-0000-000040720000}"/>
    <cellStyle name="Standard 4 3 2 2 2 6 2 2 4" xfId="35975" xr:uid="{00000000-0005-0000-0000-000041720000}"/>
    <cellStyle name="Standard 4 3 2 2 2 6 2 3" xfId="19031" xr:uid="{00000000-0005-0000-0000-000042720000}"/>
    <cellStyle name="Standard 4 3 2 2 2 6 2 3 2" xfId="52919" xr:uid="{00000000-0005-0000-0000-000043720000}"/>
    <cellStyle name="Standard 4 3 2 2 2 6 2 4" xfId="41623" xr:uid="{00000000-0005-0000-0000-000044720000}"/>
    <cellStyle name="Standard 4 3 2 2 2 6 2 5" xfId="30327" xr:uid="{00000000-0005-0000-0000-000045720000}"/>
    <cellStyle name="Standard 4 3 2 2 2 6 3" xfId="10559" xr:uid="{00000000-0005-0000-0000-000046720000}"/>
    <cellStyle name="Standard 4 3 2 2 2 6 3 2" xfId="21855" xr:uid="{00000000-0005-0000-0000-000047720000}"/>
    <cellStyle name="Standard 4 3 2 2 2 6 3 2 2" xfId="55743" xr:uid="{00000000-0005-0000-0000-000048720000}"/>
    <cellStyle name="Standard 4 3 2 2 2 6 3 3" xfId="44447" xr:uid="{00000000-0005-0000-0000-000049720000}"/>
    <cellStyle name="Standard 4 3 2 2 2 6 3 4" xfId="33151" xr:uid="{00000000-0005-0000-0000-00004A720000}"/>
    <cellStyle name="Standard 4 3 2 2 2 6 4" xfId="16207" xr:uid="{00000000-0005-0000-0000-00004B720000}"/>
    <cellStyle name="Standard 4 3 2 2 2 6 4 2" xfId="50095" xr:uid="{00000000-0005-0000-0000-00004C720000}"/>
    <cellStyle name="Standard 4 3 2 2 2 6 5" xfId="38799" xr:uid="{00000000-0005-0000-0000-00004D720000}"/>
    <cellStyle name="Standard 4 3 2 2 2 6 6" xfId="27503" xr:uid="{00000000-0005-0000-0000-00004E720000}"/>
    <cellStyle name="Standard 4 3 2 2 2 7" xfId="3556" xr:uid="{00000000-0005-0000-0000-00004F720000}"/>
    <cellStyle name="Standard 4 3 2 2 2 7 2" xfId="6669" xr:uid="{00000000-0005-0000-0000-000050720000}"/>
    <cellStyle name="Standard 4 3 2 2 2 7 2 2" xfId="12318" xr:uid="{00000000-0005-0000-0000-000051720000}"/>
    <cellStyle name="Standard 4 3 2 2 2 7 2 2 2" xfId="23614" xr:uid="{00000000-0005-0000-0000-000052720000}"/>
    <cellStyle name="Standard 4 3 2 2 2 7 2 2 2 2" xfId="57502" xr:uid="{00000000-0005-0000-0000-000053720000}"/>
    <cellStyle name="Standard 4 3 2 2 2 7 2 2 3" xfId="46206" xr:uid="{00000000-0005-0000-0000-000054720000}"/>
    <cellStyle name="Standard 4 3 2 2 2 7 2 2 4" xfId="34910" xr:uid="{00000000-0005-0000-0000-000055720000}"/>
    <cellStyle name="Standard 4 3 2 2 2 7 2 3" xfId="17966" xr:uid="{00000000-0005-0000-0000-000056720000}"/>
    <cellStyle name="Standard 4 3 2 2 2 7 2 3 2" xfId="51854" xr:uid="{00000000-0005-0000-0000-000057720000}"/>
    <cellStyle name="Standard 4 3 2 2 2 7 2 4" xfId="40558" xr:uid="{00000000-0005-0000-0000-000058720000}"/>
    <cellStyle name="Standard 4 3 2 2 2 7 2 5" xfId="29262" xr:uid="{00000000-0005-0000-0000-000059720000}"/>
    <cellStyle name="Standard 4 3 2 2 2 7 3" xfId="9494" xr:uid="{00000000-0005-0000-0000-00005A720000}"/>
    <cellStyle name="Standard 4 3 2 2 2 7 3 2" xfId="20790" xr:uid="{00000000-0005-0000-0000-00005B720000}"/>
    <cellStyle name="Standard 4 3 2 2 2 7 3 2 2" xfId="54678" xr:uid="{00000000-0005-0000-0000-00005C720000}"/>
    <cellStyle name="Standard 4 3 2 2 2 7 3 3" xfId="43382" xr:uid="{00000000-0005-0000-0000-00005D720000}"/>
    <cellStyle name="Standard 4 3 2 2 2 7 3 4" xfId="32086" xr:uid="{00000000-0005-0000-0000-00005E720000}"/>
    <cellStyle name="Standard 4 3 2 2 2 7 4" xfId="15142" xr:uid="{00000000-0005-0000-0000-00005F720000}"/>
    <cellStyle name="Standard 4 3 2 2 2 7 4 2" xfId="49030" xr:uid="{00000000-0005-0000-0000-000060720000}"/>
    <cellStyle name="Standard 4 3 2 2 2 7 5" xfId="37734" xr:uid="{00000000-0005-0000-0000-000061720000}"/>
    <cellStyle name="Standard 4 3 2 2 2 7 6" xfId="26438" xr:uid="{00000000-0005-0000-0000-000062720000}"/>
    <cellStyle name="Standard 4 3 2 2 2 8" xfId="5597" xr:uid="{00000000-0005-0000-0000-000063720000}"/>
    <cellStyle name="Standard 4 3 2 2 2 8 2" xfId="11247" xr:uid="{00000000-0005-0000-0000-000064720000}"/>
    <cellStyle name="Standard 4 3 2 2 2 8 2 2" xfId="22543" xr:uid="{00000000-0005-0000-0000-000065720000}"/>
    <cellStyle name="Standard 4 3 2 2 2 8 2 2 2" xfId="56431" xr:uid="{00000000-0005-0000-0000-000066720000}"/>
    <cellStyle name="Standard 4 3 2 2 2 8 2 3" xfId="45135" xr:uid="{00000000-0005-0000-0000-000067720000}"/>
    <cellStyle name="Standard 4 3 2 2 2 8 2 4" xfId="33839" xr:uid="{00000000-0005-0000-0000-000068720000}"/>
    <cellStyle name="Standard 4 3 2 2 2 8 3" xfId="16895" xr:uid="{00000000-0005-0000-0000-000069720000}"/>
    <cellStyle name="Standard 4 3 2 2 2 8 3 2" xfId="50783" xr:uid="{00000000-0005-0000-0000-00006A720000}"/>
    <cellStyle name="Standard 4 3 2 2 2 8 4" xfId="39487" xr:uid="{00000000-0005-0000-0000-00006B720000}"/>
    <cellStyle name="Standard 4 3 2 2 2 8 5" xfId="28191" xr:uid="{00000000-0005-0000-0000-00006C720000}"/>
    <cellStyle name="Standard 4 3 2 2 2 9" xfId="8423" xr:uid="{00000000-0005-0000-0000-00006D720000}"/>
    <cellStyle name="Standard 4 3 2 2 2 9 2" xfId="19719" xr:uid="{00000000-0005-0000-0000-00006E720000}"/>
    <cellStyle name="Standard 4 3 2 2 2 9 2 2" xfId="53607" xr:uid="{00000000-0005-0000-0000-00006F720000}"/>
    <cellStyle name="Standard 4 3 2 2 2 9 3" xfId="42311" xr:uid="{00000000-0005-0000-0000-000070720000}"/>
    <cellStyle name="Standard 4 3 2 2 2 9 4" xfId="31015" xr:uid="{00000000-0005-0000-0000-000071720000}"/>
    <cellStyle name="Standard 4 3 2 2 3" xfId="1637" xr:uid="{00000000-0005-0000-0000-000072720000}"/>
    <cellStyle name="Standard 4 3 2 2 3 10" xfId="36752" xr:uid="{00000000-0005-0000-0000-000073720000}"/>
    <cellStyle name="Standard 4 3 2 2 3 11" xfId="25456" xr:uid="{00000000-0005-0000-0000-000074720000}"/>
    <cellStyle name="Standard 4 3 2 2 3 2" xfId="2802" xr:uid="{00000000-0005-0000-0000-000075720000}"/>
    <cellStyle name="Standard 4 3 2 2 3 2 2" xfId="3304" xr:uid="{00000000-0005-0000-0000-000076720000}"/>
    <cellStyle name="Standard 4 3 2 2 3 2 2 2" xfId="5239" xr:uid="{00000000-0005-0000-0000-000077720000}"/>
    <cellStyle name="Standard 4 3 2 2 3 2 2 2 2" xfId="8065" xr:uid="{00000000-0005-0000-0000-000078720000}"/>
    <cellStyle name="Standard 4 3 2 2 3 2 2 2 2 2" xfId="13714" xr:uid="{00000000-0005-0000-0000-000079720000}"/>
    <cellStyle name="Standard 4 3 2 2 3 2 2 2 2 2 2" xfId="25010" xr:uid="{00000000-0005-0000-0000-00007A720000}"/>
    <cellStyle name="Standard 4 3 2 2 3 2 2 2 2 2 2 2" xfId="58898" xr:uid="{00000000-0005-0000-0000-00007B720000}"/>
    <cellStyle name="Standard 4 3 2 2 3 2 2 2 2 2 3" xfId="47602" xr:uid="{00000000-0005-0000-0000-00007C720000}"/>
    <cellStyle name="Standard 4 3 2 2 3 2 2 2 2 2 4" xfId="36306" xr:uid="{00000000-0005-0000-0000-00007D720000}"/>
    <cellStyle name="Standard 4 3 2 2 3 2 2 2 2 3" xfId="19362" xr:uid="{00000000-0005-0000-0000-00007E720000}"/>
    <cellStyle name="Standard 4 3 2 2 3 2 2 2 2 3 2" xfId="53250" xr:uid="{00000000-0005-0000-0000-00007F720000}"/>
    <cellStyle name="Standard 4 3 2 2 3 2 2 2 2 4" xfId="41954" xr:uid="{00000000-0005-0000-0000-000080720000}"/>
    <cellStyle name="Standard 4 3 2 2 3 2 2 2 2 5" xfId="30658" xr:uid="{00000000-0005-0000-0000-000081720000}"/>
    <cellStyle name="Standard 4 3 2 2 3 2 2 2 3" xfId="10890" xr:uid="{00000000-0005-0000-0000-000082720000}"/>
    <cellStyle name="Standard 4 3 2 2 3 2 2 2 3 2" xfId="22186" xr:uid="{00000000-0005-0000-0000-000083720000}"/>
    <cellStyle name="Standard 4 3 2 2 3 2 2 2 3 2 2" xfId="56074" xr:uid="{00000000-0005-0000-0000-000084720000}"/>
    <cellStyle name="Standard 4 3 2 2 3 2 2 2 3 3" xfId="44778" xr:uid="{00000000-0005-0000-0000-000085720000}"/>
    <cellStyle name="Standard 4 3 2 2 3 2 2 2 3 4" xfId="33482" xr:uid="{00000000-0005-0000-0000-000086720000}"/>
    <cellStyle name="Standard 4 3 2 2 3 2 2 2 4" xfId="16538" xr:uid="{00000000-0005-0000-0000-000087720000}"/>
    <cellStyle name="Standard 4 3 2 2 3 2 2 2 4 2" xfId="50426" xr:uid="{00000000-0005-0000-0000-000088720000}"/>
    <cellStyle name="Standard 4 3 2 2 3 2 2 2 5" xfId="39130" xr:uid="{00000000-0005-0000-0000-000089720000}"/>
    <cellStyle name="Standard 4 3 2 2 3 2 2 2 6" xfId="27834" xr:uid="{00000000-0005-0000-0000-00008A720000}"/>
    <cellStyle name="Standard 4 3 2 2 3 2 2 3" xfId="6432" xr:uid="{00000000-0005-0000-0000-00008B720000}"/>
    <cellStyle name="Standard 4 3 2 2 3 2 2 3 2" xfId="12082" xr:uid="{00000000-0005-0000-0000-00008C720000}"/>
    <cellStyle name="Standard 4 3 2 2 3 2 2 3 2 2" xfId="23378" xr:uid="{00000000-0005-0000-0000-00008D720000}"/>
    <cellStyle name="Standard 4 3 2 2 3 2 2 3 2 2 2" xfId="57266" xr:uid="{00000000-0005-0000-0000-00008E720000}"/>
    <cellStyle name="Standard 4 3 2 2 3 2 2 3 2 3" xfId="45970" xr:uid="{00000000-0005-0000-0000-00008F720000}"/>
    <cellStyle name="Standard 4 3 2 2 3 2 2 3 2 4" xfId="34674" xr:uid="{00000000-0005-0000-0000-000090720000}"/>
    <cellStyle name="Standard 4 3 2 2 3 2 2 3 3" xfId="17730" xr:uid="{00000000-0005-0000-0000-000091720000}"/>
    <cellStyle name="Standard 4 3 2 2 3 2 2 3 3 2" xfId="51618" xr:uid="{00000000-0005-0000-0000-000092720000}"/>
    <cellStyle name="Standard 4 3 2 2 3 2 2 3 4" xfId="40322" xr:uid="{00000000-0005-0000-0000-000093720000}"/>
    <cellStyle name="Standard 4 3 2 2 3 2 2 3 5" xfId="29026" xr:uid="{00000000-0005-0000-0000-000094720000}"/>
    <cellStyle name="Standard 4 3 2 2 3 2 2 4" xfId="9258" xr:uid="{00000000-0005-0000-0000-000095720000}"/>
    <cellStyle name="Standard 4 3 2 2 3 2 2 4 2" xfId="20554" xr:uid="{00000000-0005-0000-0000-000096720000}"/>
    <cellStyle name="Standard 4 3 2 2 3 2 2 4 2 2" xfId="54442" xr:uid="{00000000-0005-0000-0000-000097720000}"/>
    <cellStyle name="Standard 4 3 2 2 3 2 2 4 3" xfId="43146" xr:uid="{00000000-0005-0000-0000-000098720000}"/>
    <cellStyle name="Standard 4 3 2 2 3 2 2 4 4" xfId="31850" xr:uid="{00000000-0005-0000-0000-000099720000}"/>
    <cellStyle name="Standard 4 3 2 2 3 2 2 5" xfId="14906" xr:uid="{00000000-0005-0000-0000-00009A720000}"/>
    <cellStyle name="Standard 4 3 2 2 3 2 2 5 2" xfId="48794" xr:uid="{00000000-0005-0000-0000-00009B720000}"/>
    <cellStyle name="Standard 4 3 2 2 3 2 2 6" xfId="37498" xr:uid="{00000000-0005-0000-0000-00009C720000}"/>
    <cellStyle name="Standard 4 3 2 2 3 2 2 7" xfId="26202" xr:uid="{00000000-0005-0000-0000-00009D720000}"/>
    <cellStyle name="Standard 4 3 2 2 3 2 3" xfId="4461" xr:uid="{00000000-0005-0000-0000-00009E720000}"/>
    <cellStyle name="Standard 4 3 2 2 3 2 3 2" xfId="7331" xr:uid="{00000000-0005-0000-0000-00009F720000}"/>
    <cellStyle name="Standard 4 3 2 2 3 2 3 2 2" xfId="12980" xr:uid="{00000000-0005-0000-0000-0000A0720000}"/>
    <cellStyle name="Standard 4 3 2 2 3 2 3 2 2 2" xfId="24276" xr:uid="{00000000-0005-0000-0000-0000A1720000}"/>
    <cellStyle name="Standard 4 3 2 2 3 2 3 2 2 2 2" xfId="58164" xr:uid="{00000000-0005-0000-0000-0000A2720000}"/>
    <cellStyle name="Standard 4 3 2 2 3 2 3 2 2 3" xfId="46868" xr:uid="{00000000-0005-0000-0000-0000A3720000}"/>
    <cellStyle name="Standard 4 3 2 2 3 2 3 2 2 4" xfId="35572" xr:uid="{00000000-0005-0000-0000-0000A4720000}"/>
    <cellStyle name="Standard 4 3 2 2 3 2 3 2 3" xfId="18628" xr:uid="{00000000-0005-0000-0000-0000A5720000}"/>
    <cellStyle name="Standard 4 3 2 2 3 2 3 2 3 2" xfId="52516" xr:uid="{00000000-0005-0000-0000-0000A6720000}"/>
    <cellStyle name="Standard 4 3 2 2 3 2 3 2 4" xfId="41220" xr:uid="{00000000-0005-0000-0000-0000A7720000}"/>
    <cellStyle name="Standard 4 3 2 2 3 2 3 2 5" xfId="29924" xr:uid="{00000000-0005-0000-0000-0000A8720000}"/>
    <cellStyle name="Standard 4 3 2 2 3 2 3 3" xfId="10156" xr:uid="{00000000-0005-0000-0000-0000A9720000}"/>
    <cellStyle name="Standard 4 3 2 2 3 2 3 3 2" xfId="21452" xr:uid="{00000000-0005-0000-0000-0000AA720000}"/>
    <cellStyle name="Standard 4 3 2 2 3 2 3 3 2 2" xfId="55340" xr:uid="{00000000-0005-0000-0000-0000AB720000}"/>
    <cellStyle name="Standard 4 3 2 2 3 2 3 3 3" xfId="44044" xr:uid="{00000000-0005-0000-0000-0000AC720000}"/>
    <cellStyle name="Standard 4 3 2 2 3 2 3 3 4" xfId="32748" xr:uid="{00000000-0005-0000-0000-0000AD720000}"/>
    <cellStyle name="Standard 4 3 2 2 3 2 3 4" xfId="15804" xr:uid="{00000000-0005-0000-0000-0000AE720000}"/>
    <cellStyle name="Standard 4 3 2 2 3 2 3 4 2" xfId="49692" xr:uid="{00000000-0005-0000-0000-0000AF720000}"/>
    <cellStyle name="Standard 4 3 2 2 3 2 3 5" xfId="38396" xr:uid="{00000000-0005-0000-0000-0000B0720000}"/>
    <cellStyle name="Standard 4 3 2 2 3 2 3 6" xfId="27100" xr:uid="{00000000-0005-0000-0000-0000B1720000}"/>
    <cellStyle name="Standard 4 3 2 2 3 2 4" xfId="5932" xr:uid="{00000000-0005-0000-0000-0000B2720000}"/>
    <cellStyle name="Standard 4 3 2 2 3 2 4 2" xfId="11582" xr:uid="{00000000-0005-0000-0000-0000B3720000}"/>
    <cellStyle name="Standard 4 3 2 2 3 2 4 2 2" xfId="22878" xr:uid="{00000000-0005-0000-0000-0000B4720000}"/>
    <cellStyle name="Standard 4 3 2 2 3 2 4 2 2 2" xfId="56766" xr:uid="{00000000-0005-0000-0000-0000B5720000}"/>
    <cellStyle name="Standard 4 3 2 2 3 2 4 2 3" xfId="45470" xr:uid="{00000000-0005-0000-0000-0000B6720000}"/>
    <cellStyle name="Standard 4 3 2 2 3 2 4 2 4" xfId="34174" xr:uid="{00000000-0005-0000-0000-0000B7720000}"/>
    <cellStyle name="Standard 4 3 2 2 3 2 4 3" xfId="17230" xr:uid="{00000000-0005-0000-0000-0000B8720000}"/>
    <cellStyle name="Standard 4 3 2 2 3 2 4 3 2" xfId="51118" xr:uid="{00000000-0005-0000-0000-0000B9720000}"/>
    <cellStyle name="Standard 4 3 2 2 3 2 4 4" xfId="39822" xr:uid="{00000000-0005-0000-0000-0000BA720000}"/>
    <cellStyle name="Standard 4 3 2 2 3 2 4 5" xfId="28526" xr:uid="{00000000-0005-0000-0000-0000BB720000}"/>
    <cellStyle name="Standard 4 3 2 2 3 2 5" xfId="8758" xr:uid="{00000000-0005-0000-0000-0000BC720000}"/>
    <cellStyle name="Standard 4 3 2 2 3 2 5 2" xfId="20054" xr:uid="{00000000-0005-0000-0000-0000BD720000}"/>
    <cellStyle name="Standard 4 3 2 2 3 2 5 2 2" xfId="53942" xr:uid="{00000000-0005-0000-0000-0000BE720000}"/>
    <cellStyle name="Standard 4 3 2 2 3 2 5 3" xfId="42646" xr:uid="{00000000-0005-0000-0000-0000BF720000}"/>
    <cellStyle name="Standard 4 3 2 2 3 2 5 4" xfId="31350" xr:uid="{00000000-0005-0000-0000-0000C0720000}"/>
    <cellStyle name="Standard 4 3 2 2 3 2 6" xfId="14406" xr:uid="{00000000-0005-0000-0000-0000C1720000}"/>
    <cellStyle name="Standard 4 3 2 2 3 2 6 2" xfId="48294" xr:uid="{00000000-0005-0000-0000-0000C2720000}"/>
    <cellStyle name="Standard 4 3 2 2 3 2 7" xfId="36998" xr:uid="{00000000-0005-0000-0000-0000C3720000}"/>
    <cellStyle name="Standard 4 3 2 2 3 2 8" xfId="25702" xr:uid="{00000000-0005-0000-0000-0000C4720000}"/>
    <cellStyle name="Standard 4 3 2 2 3 3" xfId="3058" xr:uid="{00000000-0005-0000-0000-0000C5720000}"/>
    <cellStyle name="Standard 4 3 2 2 3 3 2" xfId="5238" xr:uid="{00000000-0005-0000-0000-0000C6720000}"/>
    <cellStyle name="Standard 4 3 2 2 3 3 2 2" xfId="8064" xr:uid="{00000000-0005-0000-0000-0000C7720000}"/>
    <cellStyle name="Standard 4 3 2 2 3 3 2 2 2" xfId="13713" xr:uid="{00000000-0005-0000-0000-0000C8720000}"/>
    <cellStyle name="Standard 4 3 2 2 3 3 2 2 2 2" xfId="25009" xr:uid="{00000000-0005-0000-0000-0000C9720000}"/>
    <cellStyle name="Standard 4 3 2 2 3 3 2 2 2 2 2" xfId="58897" xr:uid="{00000000-0005-0000-0000-0000CA720000}"/>
    <cellStyle name="Standard 4 3 2 2 3 3 2 2 2 3" xfId="47601" xr:uid="{00000000-0005-0000-0000-0000CB720000}"/>
    <cellStyle name="Standard 4 3 2 2 3 3 2 2 2 4" xfId="36305" xr:uid="{00000000-0005-0000-0000-0000CC720000}"/>
    <cellStyle name="Standard 4 3 2 2 3 3 2 2 3" xfId="19361" xr:uid="{00000000-0005-0000-0000-0000CD720000}"/>
    <cellStyle name="Standard 4 3 2 2 3 3 2 2 3 2" xfId="53249" xr:uid="{00000000-0005-0000-0000-0000CE720000}"/>
    <cellStyle name="Standard 4 3 2 2 3 3 2 2 4" xfId="41953" xr:uid="{00000000-0005-0000-0000-0000CF720000}"/>
    <cellStyle name="Standard 4 3 2 2 3 3 2 2 5" xfId="30657" xr:uid="{00000000-0005-0000-0000-0000D0720000}"/>
    <cellStyle name="Standard 4 3 2 2 3 3 2 3" xfId="10889" xr:uid="{00000000-0005-0000-0000-0000D1720000}"/>
    <cellStyle name="Standard 4 3 2 2 3 3 2 3 2" xfId="22185" xr:uid="{00000000-0005-0000-0000-0000D2720000}"/>
    <cellStyle name="Standard 4 3 2 2 3 3 2 3 2 2" xfId="56073" xr:uid="{00000000-0005-0000-0000-0000D3720000}"/>
    <cellStyle name="Standard 4 3 2 2 3 3 2 3 3" xfId="44777" xr:uid="{00000000-0005-0000-0000-0000D4720000}"/>
    <cellStyle name="Standard 4 3 2 2 3 3 2 3 4" xfId="33481" xr:uid="{00000000-0005-0000-0000-0000D5720000}"/>
    <cellStyle name="Standard 4 3 2 2 3 3 2 4" xfId="16537" xr:uid="{00000000-0005-0000-0000-0000D6720000}"/>
    <cellStyle name="Standard 4 3 2 2 3 3 2 4 2" xfId="50425" xr:uid="{00000000-0005-0000-0000-0000D7720000}"/>
    <cellStyle name="Standard 4 3 2 2 3 3 2 5" xfId="39129" xr:uid="{00000000-0005-0000-0000-0000D8720000}"/>
    <cellStyle name="Standard 4 3 2 2 3 3 2 6" xfId="27833" xr:uid="{00000000-0005-0000-0000-0000D9720000}"/>
    <cellStyle name="Standard 4 3 2 2 3 3 3" xfId="4460" xr:uid="{00000000-0005-0000-0000-0000DA720000}"/>
    <cellStyle name="Standard 4 3 2 2 3 3 3 2" xfId="7330" xr:uid="{00000000-0005-0000-0000-0000DB720000}"/>
    <cellStyle name="Standard 4 3 2 2 3 3 3 2 2" xfId="12979" xr:uid="{00000000-0005-0000-0000-0000DC720000}"/>
    <cellStyle name="Standard 4 3 2 2 3 3 3 2 2 2" xfId="24275" xr:uid="{00000000-0005-0000-0000-0000DD720000}"/>
    <cellStyle name="Standard 4 3 2 2 3 3 3 2 2 2 2" xfId="58163" xr:uid="{00000000-0005-0000-0000-0000DE720000}"/>
    <cellStyle name="Standard 4 3 2 2 3 3 3 2 2 3" xfId="46867" xr:uid="{00000000-0005-0000-0000-0000DF720000}"/>
    <cellStyle name="Standard 4 3 2 2 3 3 3 2 2 4" xfId="35571" xr:uid="{00000000-0005-0000-0000-0000E0720000}"/>
    <cellStyle name="Standard 4 3 2 2 3 3 3 2 3" xfId="18627" xr:uid="{00000000-0005-0000-0000-0000E1720000}"/>
    <cellStyle name="Standard 4 3 2 2 3 3 3 2 3 2" xfId="52515" xr:uid="{00000000-0005-0000-0000-0000E2720000}"/>
    <cellStyle name="Standard 4 3 2 2 3 3 3 2 4" xfId="41219" xr:uid="{00000000-0005-0000-0000-0000E3720000}"/>
    <cellStyle name="Standard 4 3 2 2 3 3 3 2 5" xfId="29923" xr:uid="{00000000-0005-0000-0000-0000E4720000}"/>
    <cellStyle name="Standard 4 3 2 2 3 3 3 3" xfId="10155" xr:uid="{00000000-0005-0000-0000-0000E5720000}"/>
    <cellStyle name="Standard 4 3 2 2 3 3 3 3 2" xfId="21451" xr:uid="{00000000-0005-0000-0000-0000E6720000}"/>
    <cellStyle name="Standard 4 3 2 2 3 3 3 3 2 2" xfId="55339" xr:uid="{00000000-0005-0000-0000-0000E7720000}"/>
    <cellStyle name="Standard 4 3 2 2 3 3 3 3 3" xfId="44043" xr:uid="{00000000-0005-0000-0000-0000E8720000}"/>
    <cellStyle name="Standard 4 3 2 2 3 3 3 3 4" xfId="32747" xr:uid="{00000000-0005-0000-0000-0000E9720000}"/>
    <cellStyle name="Standard 4 3 2 2 3 3 3 4" xfId="15803" xr:uid="{00000000-0005-0000-0000-0000EA720000}"/>
    <cellStyle name="Standard 4 3 2 2 3 3 3 4 2" xfId="49691" xr:uid="{00000000-0005-0000-0000-0000EB720000}"/>
    <cellStyle name="Standard 4 3 2 2 3 3 3 5" xfId="38395" xr:uid="{00000000-0005-0000-0000-0000EC720000}"/>
    <cellStyle name="Standard 4 3 2 2 3 3 3 6" xfId="27099" xr:uid="{00000000-0005-0000-0000-0000ED720000}"/>
    <cellStyle name="Standard 4 3 2 2 3 3 4" xfId="6186" xr:uid="{00000000-0005-0000-0000-0000EE720000}"/>
    <cellStyle name="Standard 4 3 2 2 3 3 4 2" xfId="11836" xr:uid="{00000000-0005-0000-0000-0000EF720000}"/>
    <cellStyle name="Standard 4 3 2 2 3 3 4 2 2" xfId="23132" xr:uid="{00000000-0005-0000-0000-0000F0720000}"/>
    <cellStyle name="Standard 4 3 2 2 3 3 4 2 2 2" xfId="57020" xr:uid="{00000000-0005-0000-0000-0000F1720000}"/>
    <cellStyle name="Standard 4 3 2 2 3 3 4 2 3" xfId="45724" xr:uid="{00000000-0005-0000-0000-0000F2720000}"/>
    <cellStyle name="Standard 4 3 2 2 3 3 4 2 4" xfId="34428" xr:uid="{00000000-0005-0000-0000-0000F3720000}"/>
    <cellStyle name="Standard 4 3 2 2 3 3 4 3" xfId="17484" xr:uid="{00000000-0005-0000-0000-0000F4720000}"/>
    <cellStyle name="Standard 4 3 2 2 3 3 4 3 2" xfId="51372" xr:uid="{00000000-0005-0000-0000-0000F5720000}"/>
    <cellStyle name="Standard 4 3 2 2 3 3 4 4" xfId="40076" xr:uid="{00000000-0005-0000-0000-0000F6720000}"/>
    <cellStyle name="Standard 4 3 2 2 3 3 4 5" xfId="28780" xr:uid="{00000000-0005-0000-0000-0000F7720000}"/>
    <cellStyle name="Standard 4 3 2 2 3 3 5" xfId="9012" xr:uid="{00000000-0005-0000-0000-0000F8720000}"/>
    <cellStyle name="Standard 4 3 2 2 3 3 5 2" xfId="20308" xr:uid="{00000000-0005-0000-0000-0000F9720000}"/>
    <cellStyle name="Standard 4 3 2 2 3 3 5 2 2" xfId="54196" xr:uid="{00000000-0005-0000-0000-0000FA720000}"/>
    <cellStyle name="Standard 4 3 2 2 3 3 5 3" xfId="42900" xr:uid="{00000000-0005-0000-0000-0000FB720000}"/>
    <cellStyle name="Standard 4 3 2 2 3 3 5 4" xfId="31604" xr:uid="{00000000-0005-0000-0000-0000FC720000}"/>
    <cellStyle name="Standard 4 3 2 2 3 3 6" xfId="14660" xr:uid="{00000000-0005-0000-0000-0000FD720000}"/>
    <cellStyle name="Standard 4 3 2 2 3 3 6 2" xfId="48548" xr:uid="{00000000-0005-0000-0000-0000FE720000}"/>
    <cellStyle name="Standard 4 3 2 2 3 3 7" xfId="37252" xr:uid="{00000000-0005-0000-0000-0000FF720000}"/>
    <cellStyle name="Standard 4 3 2 2 3 3 8" xfId="25956" xr:uid="{00000000-0005-0000-0000-000000730000}"/>
    <cellStyle name="Standard 4 3 2 2 3 4" xfId="3916" xr:uid="{00000000-0005-0000-0000-000001730000}"/>
    <cellStyle name="Standard 4 3 2 2 3 4 2" xfId="7027" xr:uid="{00000000-0005-0000-0000-000002730000}"/>
    <cellStyle name="Standard 4 3 2 2 3 4 2 2" xfId="12676" xr:uid="{00000000-0005-0000-0000-000003730000}"/>
    <cellStyle name="Standard 4 3 2 2 3 4 2 2 2" xfId="23972" xr:uid="{00000000-0005-0000-0000-000004730000}"/>
    <cellStyle name="Standard 4 3 2 2 3 4 2 2 2 2" xfId="57860" xr:uid="{00000000-0005-0000-0000-000005730000}"/>
    <cellStyle name="Standard 4 3 2 2 3 4 2 2 3" xfId="46564" xr:uid="{00000000-0005-0000-0000-000006730000}"/>
    <cellStyle name="Standard 4 3 2 2 3 4 2 2 4" xfId="35268" xr:uid="{00000000-0005-0000-0000-000007730000}"/>
    <cellStyle name="Standard 4 3 2 2 3 4 2 3" xfId="18324" xr:uid="{00000000-0005-0000-0000-000008730000}"/>
    <cellStyle name="Standard 4 3 2 2 3 4 2 3 2" xfId="52212" xr:uid="{00000000-0005-0000-0000-000009730000}"/>
    <cellStyle name="Standard 4 3 2 2 3 4 2 4" xfId="40916" xr:uid="{00000000-0005-0000-0000-00000A730000}"/>
    <cellStyle name="Standard 4 3 2 2 3 4 2 5" xfId="29620" xr:uid="{00000000-0005-0000-0000-00000B730000}"/>
    <cellStyle name="Standard 4 3 2 2 3 4 3" xfId="9852" xr:uid="{00000000-0005-0000-0000-00000C730000}"/>
    <cellStyle name="Standard 4 3 2 2 3 4 3 2" xfId="21148" xr:uid="{00000000-0005-0000-0000-00000D730000}"/>
    <cellStyle name="Standard 4 3 2 2 3 4 3 2 2" xfId="55036" xr:uid="{00000000-0005-0000-0000-00000E730000}"/>
    <cellStyle name="Standard 4 3 2 2 3 4 3 3" xfId="43740" xr:uid="{00000000-0005-0000-0000-00000F730000}"/>
    <cellStyle name="Standard 4 3 2 2 3 4 3 4" xfId="32444" xr:uid="{00000000-0005-0000-0000-000010730000}"/>
    <cellStyle name="Standard 4 3 2 2 3 4 4" xfId="15500" xr:uid="{00000000-0005-0000-0000-000011730000}"/>
    <cellStyle name="Standard 4 3 2 2 3 4 4 2" xfId="49388" xr:uid="{00000000-0005-0000-0000-000012730000}"/>
    <cellStyle name="Standard 4 3 2 2 3 4 5" xfId="38092" xr:uid="{00000000-0005-0000-0000-000013730000}"/>
    <cellStyle name="Standard 4 3 2 2 3 4 6" xfId="26796" xr:uid="{00000000-0005-0000-0000-000014730000}"/>
    <cellStyle name="Standard 4 3 2 2 3 5" xfId="4974" xr:uid="{00000000-0005-0000-0000-000015730000}"/>
    <cellStyle name="Standard 4 3 2 2 3 5 2" xfId="7800" xr:uid="{00000000-0005-0000-0000-000016730000}"/>
    <cellStyle name="Standard 4 3 2 2 3 5 2 2" xfId="13449" xr:uid="{00000000-0005-0000-0000-000017730000}"/>
    <cellStyle name="Standard 4 3 2 2 3 5 2 2 2" xfId="24745" xr:uid="{00000000-0005-0000-0000-000018730000}"/>
    <cellStyle name="Standard 4 3 2 2 3 5 2 2 2 2" xfId="58633" xr:uid="{00000000-0005-0000-0000-000019730000}"/>
    <cellStyle name="Standard 4 3 2 2 3 5 2 2 3" xfId="47337" xr:uid="{00000000-0005-0000-0000-00001A730000}"/>
    <cellStyle name="Standard 4 3 2 2 3 5 2 2 4" xfId="36041" xr:uid="{00000000-0005-0000-0000-00001B730000}"/>
    <cellStyle name="Standard 4 3 2 2 3 5 2 3" xfId="19097" xr:uid="{00000000-0005-0000-0000-00001C730000}"/>
    <cellStyle name="Standard 4 3 2 2 3 5 2 3 2" xfId="52985" xr:uid="{00000000-0005-0000-0000-00001D730000}"/>
    <cellStyle name="Standard 4 3 2 2 3 5 2 4" xfId="41689" xr:uid="{00000000-0005-0000-0000-00001E730000}"/>
    <cellStyle name="Standard 4 3 2 2 3 5 2 5" xfId="30393" xr:uid="{00000000-0005-0000-0000-00001F730000}"/>
    <cellStyle name="Standard 4 3 2 2 3 5 3" xfId="10625" xr:uid="{00000000-0005-0000-0000-000020730000}"/>
    <cellStyle name="Standard 4 3 2 2 3 5 3 2" xfId="21921" xr:uid="{00000000-0005-0000-0000-000021730000}"/>
    <cellStyle name="Standard 4 3 2 2 3 5 3 2 2" xfId="55809" xr:uid="{00000000-0005-0000-0000-000022730000}"/>
    <cellStyle name="Standard 4 3 2 2 3 5 3 3" xfId="44513" xr:uid="{00000000-0005-0000-0000-000023730000}"/>
    <cellStyle name="Standard 4 3 2 2 3 5 3 4" xfId="33217" xr:uid="{00000000-0005-0000-0000-000024730000}"/>
    <cellStyle name="Standard 4 3 2 2 3 5 4" xfId="16273" xr:uid="{00000000-0005-0000-0000-000025730000}"/>
    <cellStyle name="Standard 4 3 2 2 3 5 4 2" xfId="50161" xr:uid="{00000000-0005-0000-0000-000026730000}"/>
    <cellStyle name="Standard 4 3 2 2 3 5 5" xfId="38865" xr:uid="{00000000-0005-0000-0000-000027730000}"/>
    <cellStyle name="Standard 4 3 2 2 3 5 6" xfId="27569" xr:uid="{00000000-0005-0000-0000-000028730000}"/>
    <cellStyle name="Standard 4 3 2 2 3 6" xfId="3624" xr:uid="{00000000-0005-0000-0000-000029730000}"/>
    <cellStyle name="Standard 4 3 2 2 3 6 2" xfId="6737" xr:uid="{00000000-0005-0000-0000-00002A730000}"/>
    <cellStyle name="Standard 4 3 2 2 3 6 2 2" xfId="12386" xr:uid="{00000000-0005-0000-0000-00002B730000}"/>
    <cellStyle name="Standard 4 3 2 2 3 6 2 2 2" xfId="23682" xr:uid="{00000000-0005-0000-0000-00002C730000}"/>
    <cellStyle name="Standard 4 3 2 2 3 6 2 2 2 2" xfId="57570" xr:uid="{00000000-0005-0000-0000-00002D730000}"/>
    <cellStyle name="Standard 4 3 2 2 3 6 2 2 3" xfId="46274" xr:uid="{00000000-0005-0000-0000-00002E730000}"/>
    <cellStyle name="Standard 4 3 2 2 3 6 2 2 4" xfId="34978" xr:uid="{00000000-0005-0000-0000-00002F730000}"/>
    <cellStyle name="Standard 4 3 2 2 3 6 2 3" xfId="18034" xr:uid="{00000000-0005-0000-0000-000030730000}"/>
    <cellStyle name="Standard 4 3 2 2 3 6 2 3 2" xfId="51922" xr:uid="{00000000-0005-0000-0000-000031730000}"/>
    <cellStyle name="Standard 4 3 2 2 3 6 2 4" xfId="40626" xr:uid="{00000000-0005-0000-0000-000032730000}"/>
    <cellStyle name="Standard 4 3 2 2 3 6 2 5" xfId="29330" xr:uid="{00000000-0005-0000-0000-000033730000}"/>
    <cellStyle name="Standard 4 3 2 2 3 6 3" xfId="9562" xr:uid="{00000000-0005-0000-0000-000034730000}"/>
    <cellStyle name="Standard 4 3 2 2 3 6 3 2" xfId="20858" xr:uid="{00000000-0005-0000-0000-000035730000}"/>
    <cellStyle name="Standard 4 3 2 2 3 6 3 2 2" xfId="54746" xr:uid="{00000000-0005-0000-0000-000036730000}"/>
    <cellStyle name="Standard 4 3 2 2 3 6 3 3" xfId="43450" xr:uid="{00000000-0005-0000-0000-000037730000}"/>
    <cellStyle name="Standard 4 3 2 2 3 6 3 4" xfId="32154" xr:uid="{00000000-0005-0000-0000-000038730000}"/>
    <cellStyle name="Standard 4 3 2 2 3 6 4" xfId="15210" xr:uid="{00000000-0005-0000-0000-000039730000}"/>
    <cellStyle name="Standard 4 3 2 2 3 6 4 2" xfId="49098" xr:uid="{00000000-0005-0000-0000-00003A730000}"/>
    <cellStyle name="Standard 4 3 2 2 3 6 5" xfId="37802" xr:uid="{00000000-0005-0000-0000-00003B730000}"/>
    <cellStyle name="Standard 4 3 2 2 3 6 6" xfId="26506" xr:uid="{00000000-0005-0000-0000-00003C730000}"/>
    <cellStyle name="Standard 4 3 2 2 3 7" xfId="5686" xr:uid="{00000000-0005-0000-0000-00003D730000}"/>
    <cellStyle name="Standard 4 3 2 2 3 7 2" xfId="11336" xr:uid="{00000000-0005-0000-0000-00003E730000}"/>
    <cellStyle name="Standard 4 3 2 2 3 7 2 2" xfId="22632" xr:uid="{00000000-0005-0000-0000-00003F730000}"/>
    <cellStyle name="Standard 4 3 2 2 3 7 2 2 2" xfId="56520" xr:uid="{00000000-0005-0000-0000-000040730000}"/>
    <cellStyle name="Standard 4 3 2 2 3 7 2 3" xfId="45224" xr:uid="{00000000-0005-0000-0000-000041730000}"/>
    <cellStyle name="Standard 4 3 2 2 3 7 2 4" xfId="33928" xr:uid="{00000000-0005-0000-0000-000042730000}"/>
    <cellStyle name="Standard 4 3 2 2 3 7 3" xfId="16984" xr:uid="{00000000-0005-0000-0000-000043730000}"/>
    <cellStyle name="Standard 4 3 2 2 3 7 3 2" xfId="50872" xr:uid="{00000000-0005-0000-0000-000044730000}"/>
    <cellStyle name="Standard 4 3 2 2 3 7 4" xfId="39576" xr:uid="{00000000-0005-0000-0000-000045730000}"/>
    <cellStyle name="Standard 4 3 2 2 3 7 5" xfId="28280" xr:uid="{00000000-0005-0000-0000-000046730000}"/>
    <cellStyle name="Standard 4 3 2 2 3 8" xfId="8512" xr:uid="{00000000-0005-0000-0000-000047730000}"/>
    <cellStyle name="Standard 4 3 2 2 3 8 2" xfId="19808" xr:uid="{00000000-0005-0000-0000-000048730000}"/>
    <cellStyle name="Standard 4 3 2 2 3 8 2 2" xfId="53696" xr:uid="{00000000-0005-0000-0000-000049730000}"/>
    <cellStyle name="Standard 4 3 2 2 3 8 3" xfId="42400" xr:uid="{00000000-0005-0000-0000-00004A730000}"/>
    <cellStyle name="Standard 4 3 2 2 3 8 4" xfId="31104" xr:uid="{00000000-0005-0000-0000-00004B730000}"/>
    <cellStyle name="Standard 4 3 2 2 3 9" xfId="14160" xr:uid="{00000000-0005-0000-0000-00004C730000}"/>
    <cellStyle name="Standard 4 3 2 2 3 9 2" xfId="48048" xr:uid="{00000000-0005-0000-0000-00004D730000}"/>
    <cellStyle name="Standard 4 3 2 2 4" xfId="2670" xr:uid="{00000000-0005-0000-0000-00004E730000}"/>
    <cellStyle name="Standard 4 3 2 2 4 10" xfId="25570" xr:uid="{00000000-0005-0000-0000-00004F730000}"/>
    <cellStyle name="Standard 4 3 2 2 4 2" xfId="3172" xr:uid="{00000000-0005-0000-0000-000050730000}"/>
    <cellStyle name="Standard 4 3 2 2 4 2 2" xfId="5240" xr:uid="{00000000-0005-0000-0000-000051730000}"/>
    <cellStyle name="Standard 4 3 2 2 4 2 2 2" xfId="8066" xr:uid="{00000000-0005-0000-0000-000052730000}"/>
    <cellStyle name="Standard 4 3 2 2 4 2 2 2 2" xfId="13715" xr:uid="{00000000-0005-0000-0000-000053730000}"/>
    <cellStyle name="Standard 4 3 2 2 4 2 2 2 2 2" xfId="25011" xr:uid="{00000000-0005-0000-0000-000054730000}"/>
    <cellStyle name="Standard 4 3 2 2 4 2 2 2 2 2 2" xfId="58899" xr:uid="{00000000-0005-0000-0000-000055730000}"/>
    <cellStyle name="Standard 4 3 2 2 4 2 2 2 2 3" xfId="47603" xr:uid="{00000000-0005-0000-0000-000056730000}"/>
    <cellStyle name="Standard 4 3 2 2 4 2 2 2 2 4" xfId="36307" xr:uid="{00000000-0005-0000-0000-000057730000}"/>
    <cellStyle name="Standard 4 3 2 2 4 2 2 2 3" xfId="19363" xr:uid="{00000000-0005-0000-0000-000058730000}"/>
    <cellStyle name="Standard 4 3 2 2 4 2 2 2 3 2" xfId="53251" xr:uid="{00000000-0005-0000-0000-000059730000}"/>
    <cellStyle name="Standard 4 3 2 2 4 2 2 2 4" xfId="41955" xr:uid="{00000000-0005-0000-0000-00005A730000}"/>
    <cellStyle name="Standard 4 3 2 2 4 2 2 2 5" xfId="30659" xr:uid="{00000000-0005-0000-0000-00005B730000}"/>
    <cellStyle name="Standard 4 3 2 2 4 2 2 3" xfId="10891" xr:uid="{00000000-0005-0000-0000-00005C730000}"/>
    <cellStyle name="Standard 4 3 2 2 4 2 2 3 2" xfId="22187" xr:uid="{00000000-0005-0000-0000-00005D730000}"/>
    <cellStyle name="Standard 4 3 2 2 4 2 2 3 2 2" xfId="56075" xr:uid="{00000000-0005-0000-0000-00005E730000}"/>
    <cellStyle name="Standard 4 3 2 2 4 2 2 3 3" xfId="44779" xr:uid="{00000000-0005-0000-0000-00005F730000}"/>
    <cellStyle name="Standard 4 3 2 2 4 2 2 3 4" xfId="33483" xr:uid="{00000000-0005-0000-0000-000060730000}"/>
    <cellStyle name="Standard 4 3 2 2 4 2 2 4" xfId="16539" xr:uid="{00000000-0005-0000-0000-000061730000}"/>
    <cellStyle name="Standard 4 3 2 2 4 2 2 4 2" xfId="50427" xr:uid="{00000000-0005-0000-0000-000062730000}"/>
    <cellStyle name="Standard 4 3 2 2 4 2 2 5" xfId="39131" xr:uid="{00000000-0005-0000-0000-000063730000}"/>
    <cellStyle name="Standard 4 3 2 2 4 2 2 6" xfId="27835" xr:uid="{00000000-0005-0000-0000-000064730000}"/>
    <cellStyle name="Standard 4 3 2 2 4 2 3" xfId="4462" xr:uid="{00000000-0005-0000-0000-000065730000}"/>
    <cellStyle name="Standard 4 3 2 2 4 2 3 2" xfId="7332" xr:uid="{00000000-0005-0000-0000-000066730000}"/>
    <cellStyle name="Standard 4 3 2 2 4 2 3 2 2" xfId="12981" xr:uid="{00000000-0005-0000-0000-000067730000}"/>
    <cellStyle name="Standard 4 3 2 2 4 2 3 2 2 2" xfId="24277" xr:uid="{00000000-0005-0000-0000-000068730000}"/>
    <cellStyle name="Standard 4 3 2 2 4 2 3 2 2 2 2" xfId="58165" xr:uid="{00000000-0005-0000-0000-000069730000}"/>
    <cellStyle name="Standard 4 3 2 2 4 2 3 2 2 3" xfId="46869" xr:uid="{00000000-0005-0000-0000-00006A730000}"/>
    <cellStyle name="Standard 4 3 2 2 4 2 3 2 2 4" xfId="35573" xr:uid="{00000000-0005-0000-0000-00006B730000}"/>
    <cellStyle name="Standard 4 3 2 2 4 2 3 2 3" xfId="18629" xr:uid="{00000000-0005-0000-0000-00006C730000}"/>
    <cellStyle name="Standard 4 3 2 2 4 2 3 2 3 2" xfId="52517" xr:uid="{00000000-0005-0000-0000-00006D730000}"/>
    <cellStyle name="Standard 4 3 2 2 4 2 3 2 4" xfId="41221" xr:uid="{00000000-0005-0000-0000-00006E730000}"/>
    <cellStyle name="Standard 4 3 2 2 4 2 3 2 5" xfId="29925" xr:uid="{00000000-0005-0000-0000-00006F730000}"/>
    <cellStyle name="Standard 4 3 2 2 4 2 3 3" xfId="10157" xr:uid="{00000000-0005-0000-0000-000070730000}"/>
    <cellStyle name="Standard 4 3 2 2 4 2 3 3 2" xfId="21453" xr:uid="{00000000-0005-0000-0000-000071730000}"/>
    <cellStyle name="Standard 4 3 2 2 4 2 3 3 2 2" xfId="55341" xr:uid="{00000000-0005-0000-0000-000072730000}"/>
    <cellStyle name="Standard 4 3 2 2 4 2 3 3 3" xfId="44045" xr:uid="{00000000-0005-0000-0000-000073730000}"/>
    <cellStyle name="Standard 4 3 2 2 4 2 3 3 4" xfId="32749" xr:uid="{00000000-0005-0000-0000-000074730000}"/>
    <cellStyle name="Standard 4 3 2 2 4 2 3 4" xfId="15805" xr:uid="{00000000-0005-0000-0000-000075730000}"/>
    <cellStyle name="Standard 4 3 2 2 4 2 3 4 2" xfId="49693" xr:uid="{00000000-0005-0000-0000-000076730000}"/>
    <cellStyle name="Standard 4 3 2 2 4 2 3 5" xfId="38397" xr:uid="{00000000-0005-0000-0000-000077730000}"/>
    <cellStyle name="Standard 4 3 2 2 4 2 3 6" xfId="27101" xr:uid="{00000000-0005-0000-0000-000078730000}"/>
    <cellStyle name="Standard 4 3 2 2 4 2 4" xfId="6300" xr:uid="{00000000-0005-0000-0000-000079730000}"/>
    <cellStyle name="Standard 4 3 2 2 4 2 4 2" xfId="11950" xr:uid="{00000000-0005-0000-0000-00007A730000}"/>
    <cellStyle name="Standard 4 3 2 2 4 2 4 2 2" xfId="23246" xr:uid="{00000000-0005-0000-0000-00007B730000}"/>
    <cellStyle name="Standard 4 3 2 2 4 2 4 2 2 2" xfId="57134" xr:uid="{00000000-0005-0000-0000-00007C730000}"/>
    <cellStyle name="Standard 4 3 2 2 4 2 4 2 3" xfId="45838" xr:uid="{00000000-0005-0000-0000-00007D730000}"/>
    <cellStyle name="Standard 4 3 2 2 4 2 4 2 4" xfId="34542" xr:uid="{00000000-0005-0000-0000-00007E730000}"/>
    <cellStyle name="Standard 4 3 2 2 4 2 4 3" xfId="17598" xr:uid="{00000000-0005-0000-0000-00007F730000}"/>
    <cellStyle name="Standard 4 3 2 2 4 2 4 3 2" xfId="51486" xr:uid="{00000000-0005-0000-0000-000080730000}"/>
    <cellStyle name="Standard 4 3 2 2 4 2 4 4" xfId="40190" xr:uid="{00000000-0005-0000-0000-000081730000}"/>
    <cellStyle name="Standard 4 3 2 2 4 2 4 5" xfId="28894" xr:uid="{00000000-0005-0000-0000-000082730000}"/>
    <cellStyle name="Standard 4 3 2 2 4 2 5" xfId="9126" xr:uid="{00000000-0005-0000-0000-000083730000}"/>
    <cellStyle name="Standard 4 3 2 2 4 2 5 2" xfId="20422" xr:uid="{00000000-0005-0000-0000-000084730000}"/>
    <cellStyle name="Standard 4 3 2 2 4 2 5 2 2" xfId="54310" xr:uid="{00000000-0005-0000-0000-000085730000}"/>
    <cellStyle name="Standard 4 3 2 2 4 2 5 3" xfId="43014" xr:uid="{00000000-0005-0000-0000-000086730000}"/>
    <cellStyle name="Standard 4 3 2 2 4 2 5 4" xfId="31718" xr:uid="{00000000-0005-0000-0000-000087730000}"/>
    <cellStyle name="Standard 4 3 2 2 4 2 6" xfId="14774" xr:uid="{00000000-0005-0000-0000-000088730000}"/>
    <cellStyle name="Standard 4 3 2 2 4 2 6 2" xfId="48662" xr:uid="{00000000-0005-0000-0000-000089730000}"/>
    <cellStyle name="Standard 4 3 2 2 4 2 7" xfId="37366" xr:uid="{00000000-0005-0000-0000-00008A730000}"/>
    <cellStyle name="Standard 4 3 2 2 4 2 8" xfId="26070" xr:uid="{00000000-0005-0000-0000-00008B730000}"/>
    <cellStyle name="Standard 4 3 2 2 4 3" xfId="3806" xr:uid="{00000000-0005-0000-0000-00008C730000}"/>
    <cellStyle name="Standard 4 3 2 2 4 3 2" xfId="6917" xr:uid="{00000000-0005-0000-0000-00008D730000}"/>
    <cellStyle name="Standard 4 3 2 2 4 3 2 2" xfId="12566" xr:uid="{00000000-0005-0000-0000-00008E730000}"/>
    <cellStyle name="Standard 4 3 2 2 4 3 2 2 2" xfId="23862" xr:uid="{00000000-0005-0000-0000-00008F730000}"/>
    <cellStyle name="Standard 4 3 2 2 4 3 2 2 2 2" xfId="57750" xr:uid="{00000000-0005-0000-0000-000090730000}"/>
    <cellStyle name="Standard 4 3 2 2 4 3 2 2 3" xfId="46454" xr:uid="{00000000-0005-0000-0000-000091730000}"/>
    <cellStyle name="Standard 4 3 2 2 4 3 2 2 4" xfId="35158" xr:uid="{00000000-0005-0000-0000-000092730000}"/>
    <cellStyle name="Standard 4 3 2 2 4 3 2 3" xfId="18214" xr:uid="{00000000-0005-0000-0000-000093730000}"/>
    <cellStyle name="Standard 4 3 2 2 4 3 2 3 2" xfId="52102" xr:uid="{00000000-0005-0000-0000-000094730000}"/>
    <cellStyle name="Standard 4 3 2 2 4 3 2 4" xfId="40806" xr:uid="{00000000-0005-0000-0000-000095730000}"/>
    <cellStyle name="Standard 4 3 2 2 4 3 2 5" xfId="29510" xr:uid="{00000000-0005-0000-0000-000096730000}"/>
    <cellStyle name="Standard 4 3 2 2 4 3 3" xfId="9742" xr:uid="{00000000-0005-0000-0000-000097730000}"/>
    <cellStyle name="Standard 4 3 2 2 4 3 3 2" xfId="21038" xr:uid="{00000000-0005-0000-0000-000098730000}"/>
    <cellStyle name="Standard 4 3 2 2 4 3 3 2 2" xfId="54926" xr:uid="{00000000-0005-0000-0000-000099730000}"/>
    <cellStyle name="Standard 4 3 2 2 4 3 3 3" xfId="43630" xr:uid="{00000000-0005-0000-0000-00009A730000}"/>
    <cellStyle name="Standard 4 3 2 2 4 3 3 4" xfId="32334" xr:uid="{00000000-0005-0000-0000-00009B730000}"/>
    <cellStyle name="Standard 4 3 2 2 4 3 4" xfId="15390" xr:uid="{00000000-0005-0000-0000-00009C730000}"/>
    <cellStyle name="Standard 4 3 2 2 4 3 4 2" xfId="49278" xr:uid="{00000000-0005-0000-0000-00009D730000}"/>
    <cellStyle name="Standard 4 3 2 2 4 3 5" xfId="37982" xr:uid="{00000000-0005-0000-0000-00009E730000}"/>
    <cellStyle name="Standard 4 3 2 2 4 3 6" xfId="26686" xr:uid="{00000000-0005-0000-0000-00009F730000}"/>
    <cellStyle name="Standard 4 3 2 2 4 4" xfId="4864" xr:uid="{00000000-0005-0000-0000-0000A0730000}"/>
    <cellStyle name="Standard 4 3 2 2 4 4 2" xfId="7690" xr:uid="{00000000-0005-0000-0000-0000A1730000}"/>
    <cellStyle name="Standard 4 3 2 2 4 4 2 2" xfId="13339" xr:uid="{00000000-0005-0000-0000-0000A2730000}"/>
    <cellStyle name="Standard 4 3 2 2 4 4 2 2 2" xfId="24635" xr:uid="{00000000-0005-0000-0000-0000A3730000}"/>
    <cellStyle name="Standard 4 3 2 2 4 4 2 2 2 2" xfId="58523" xr:uid="{00000000-0005-0000-0000-0000A4730000}"/>
    <cellStyle name="Standard 4 3 2 2 4 4 2 2 3" xfId="47227" xr:uid="{00000000-0005-0000-0000-0000A5730000}"/>
    <cellStyle name="Standard 4 3 2 2 4 4 2 2 4" xfId="35931" xr:uid="{00000000-0005-0000-0000-0000A6730000}"/>
    <cellStyle name="Standard 4 3 2 2 4 4 2 3" xfId="18987" xr:uid="{00000000-0005-0000-0000-0000A7730000}"/>
    <cellStyle name="Standard 4 3 2 2 4 4 2 3 2" xfId="52875" xr:uid="{00000000-0005-0000-0000-0000A8730000}"/>
    <cellStyle name="Standard 4 3 2 2 4 4 2 4" xfId="41579" xr:uid="{00000000-0005-0000-0000-0000A9730000}"/>
    <cellStyle name="Standard 4 3 2 2 4 4 2 5" xfId="30283" xr:uid="{00000000-0005-0000-0000-0000AA730000}"/>
    <cellStyle name="Standard 4 3 2 2 4 4 3" xfId="10515" xr:uid="{00000000-0005-0000-0000-0000AB730000}"/>
    <cellStyle name="Standard 4 3 2 2 4 4 3 2" xfId="21811" xr:uid="{00000000-0005-0000-0000-0000AC730000}"/>
    <cellStyle name="Standard 4 3 2 2 4 4 3 2 2" xfId="55699" xr:uid="{00000000-0005-0000-0000-0000AD730000}"/>
    <cellStyle name="Standard 4 3 2 2 4 4 3 3" xfId="44403" xr:uid="{00000000-0005-0000-0000-0000AE730000}"/>
    <cellStyle name="Standard 4 3 2 2 4 4 3 4" xfId="33107" xr:uid="{00000000-0005-0000-0000-0000AF730000}"/>
    <cellStyle name="Standard 4 3 2 2 4 4 4" xfId="16163" xr:uid="{00000000-0005-0000-0000-0000B0730000}"/>
    <cellStyle name="Standard 4 3 2 2 4 4 4 2" xfId="50051" xr:uid="{00000000-0005-0000-0000-0000B1730000}"/>
    <cellStyle name="Standard 4 3 2 2 4 4 5" xfId="38755" xr:uid="{00000000-0005-0000-0000-0000B2730000}"/>
    <cellStyle name="Standard 4 3 2 2 4 4 6" xfId="27459" xr:uid="{00000000-0005-0000-0000-0000B3730000}"/>
    <cellStyle name="Standard 4 3 2 2 4 5" xfId="3511" xr:uid="{00000000-0005-0000-0000-0000B4730000}"/>
    <cellStyle name="Standard 4 3 2 2 4 5 2" xfId="6625" xr:uid="{00000000-0005-0000-0000-0000B5730000}"/>
    <cellStyle name="Standard 4 3 2 2 4 5 2 2" xfId="12274" xr:uid="{00000000-0005-0000-0000-0000B6730000}"/>
    <cellStyle name="Standard 4 3 2 2 4 5 2 2 2" xfId="23570" xr:uid="{00000000-0005-0000-0000-0000B7730000}"/>
    <cellStyle name="Standard 4 3 2 2 4 5 2 2 2 2" xfId="57458" xr:uid="{00000000-0005-0000-0000-0000B8730000}"/>
    <cellStyle name="Standard 4 3 2 2 4 5 2 2 3" xfId="46162" xr:uid="{00000000-0005-0000-0000-0000B9730000}"/>
    <cellStyle name="Standard 4 3 2 2 4 5 2 2 4" xfId="34866" xr:uid="{00000000-0005-0000-0000-0000BA730000}"/>
    <cellStyle name="Standard 4 3 2 2 4 5 2 3" xfId="17922" xr:uid="{00000000-0005-0000-0000-0000BB730000}"/>
    <cellStyle name="Standard 4 3 2 2 4 5 2 3 2" xfId="51810" xr:uid="{00000000-0005-0000-0000-0000BC730000}"/>
    <cellStyle name="Standard 4 3 2 2 4 5 2 4" xfId="40514" xr:uid="{00000000-0005-0000-0000-0000BD730000}"/>
    <cellStyle name="Standard 4 3 2 2 4 5 2 5" xfId="29218" xr:uid="{00000000-0005-0000-0000-0000BE730000}"/>
    <cellStyle name="Standard 4 3 2 2 4 5 3" xfId="9450" xr:uid="{00000000-0005-0000-0000-0000BF730000}"/>
    <cellStyle name="Standard 4 3 2 2 4 5 3 2" xfId="20746" xr:uid="{00000000-0005-0000-0000-0000C0730000}"/>
    <cellStyle name="Standard 4 3 2 2 4 5 3 2 2" xfId="54634" xr:uid="{00000000-0005-0000-0000-0000C1730000}"/>
    <cellStyle name="Standard 4 3 2 2 4 5 3 3" xfId="43338" xr:uid="{00000000-0005-0000-0000-0000C2730000}"/>
    <cellStyle name="Standard 4 3 2 2 4 5 3 4" xfId="32042" xr:uid="{00000000-0005-0000-0000-0000C3730000}"/>
    <cellStyle name="Standard 4 3 2 2 4 5 4" xfId="15098" xr:uid="{00000000-0005-0000-0000-0000C4730000}"/>
    <cellStyle name="Standard 4 3 2 2 4 5 4 2" xfId="48986" xr:uid="{00000000-0005-0000-0000-0000C5730000}"/>
    <cellStyle name="Standard 4 3 2 2 4 5 5" xfId="37690" xr:uid="{00000000-0005-0000-0000-0000C6730000}"/>
    <cellStyle name="Standard 4 3 2 2 4 5 6" xfId="26394" xr:uid="{00000000-0005-0000-0000-0000C7730000}"/>
    <cellStyle name="Standard 4 3 2 2 4 6" xfId="5800" xr:uid="{00000000-0005-0000-0000-0000C8730000}"/>
    <cellStyle name="Standard 4 3 2 2 4 6 2" xfId="11450" xr:uid="{00000000-0005-0000-0000-0000C9730000}"/>
    <cellStyle name="Standard 4 3 2 2 4 6 2 2" xfId="22746" xr:uid="{00000000-0005-0000-0000-0000CA730000}"/>
    <cellStyle name="Standard 4 3 2 2 4 6 2 2 2" xfId="56634" xr:uid="{00000000-0005-0000-0000-0000CB730000}"/>
    <cellStyle name="Standard 4 3 2 2 4 6 2 3" xfId="45338" xr:uid="{00000000-0005-0000-0000-0000CC730000}"/>
    <cellStyle name="Standard 4 3 2 2 4 6 2 4" xfId="34042" xr:uid="{00000000-0005-0000-0000-0000CD730000}"/>
    <cellStyle name="Standard 4 3 2 2 4 6 3" xfId="17098" xr:uid="{00000000-0005-0000-0000-0000CE730000}"/>
    <cellStyle name="Standard 4 3 2 2 4 6 3 2" xfId="50986" xr:uid="{00000000-0005-0000-0000-0000CF730000}"/>
    <cellStyle name="Standard 4 3 2 2 4 6 4" xfId="39690" xr:uid="{00000000-0005-0000-0000-0000D0730000}"/>
    <cellStyle name="Standard 4 3 2 2 4 6 5" xfId="28394" xr:uid="{00000000-0005-0000-0000-0000D1730000}"/>
    <cellStyle name="Standard 4 3 2 2 4 7" xfId="8626" xr:uid="{00000000-0005-0000-0000-0000D2730000}"/>
    <cellStyle name="Standard 4 3 2 2 4 7 2" xfId="19922" xr:uid="{00000000-0005-0000-0000-0000D3730000}"/>
    <cellStyle name="Standard 4 3 2 2 4 7 2 2" xfId="53810" xr:uid="{00000000-0005-0000-0000-0000D4730000}"/>
    <cellStyle name="Standard 4 3 2 2 4 7 3" xfId="42514" xr:uid="{00000000-0005-0000-0000-0000D5730000}"/>
    <cellStyle name="Standard 4 3 2 2 4 7 4" xfId="31218" xr:uid="{00000000-0005-0000-0000-0000D6730000}"/>
    <cellStyle name="Standard 4 3 2 2 4 8" xfId="14274" xr:uid="{00000000-0005-0000-0000-0000D7730000}"/>
    <cellStyle name="Standard 4 3 2 2 4 8 2" xfId="48162" xr:uid="{00000000-0005-0000-0000-0000D8730000}"/>
    <cellStyle name="Standard 4 3 2 2 4 9" xfId="36866" xr:uid="{00000000-0005-0000-0000-0000D9730000}"/>
    <cellStyle name="Standard 4 3 2 2 5" xfId="2925" xr:uid="{00000000-0005-0000-0000-0000DA730000}"/>
    <cellStyle name="Standard 4 3 2 2 5 2" xfId="5233" xr:uid="{00000000-0005-0000-0000-0000DB730000}"/>
    <cellStyle name="Standard 4 3 2 2 5 2 2" xfId="8059" xr:uid="{00000000-0005-0000-0000-0000DC730000}"/>
    <cellStyle name="Standard 4 3 2 2 5 2 2 2" xfId="13708" xr:uid="{00000000-0005-0000-0000-0000DD730000}"/>
    <cellStyle name="Standard 4 3 2 2 5 2 2 2 2" xfId="25004" xr:uid="{00000000-0005-0000-0000-0000DE730000}"/>
    <cellStyle name="Standard 4 3 2 2 5 2 2 2 2 2" xfId="58892" xr:uid="{00000000-0005-0000-0000-0000DF730000}"/>
    <cellStyle name="Standard 4 3 2 2 5 2 2 2 3" xfId="47596" xr:uid="{00000000-0005-0000-0000-0000E0730000}"/>
    <cellStyle name="Standard 4 3 2 2 5 2 2 2 4" xfId="36300" xr:uid="{00000000-0005-0000-0000-0000E1730000}"/>
    <cellStyle name="Standard 4 3 2 2 5 2 2 3" xfId="19356" xr:uid="{00000000-0005-0000-0000-0000E2730000}"/>
    <cellStyle name="Standard 4 3 2 2 5 2 2 3 2" xfId="53244" xr:uid="{00000000-0005-0000-0000-0000E3730000}"/>
    <cellStyle name="Standard 4 3 2 2 5 2 2 4" xfId="41948" xr:uid="{00000000-0005-0000-0000-0000E4730000}"/>
    <cellStyle name="Standard 4 3 2 2 5 2 2 5" xfId="30652" xr:uid="{00000000-0005-0000-0000-0000E5730000}"/>
    <cellStyle name="Standard 4 3 2 2 5 2 3" xfId="10884" xr:uid="{00000000-0005-0000-0000-0000E6730000}"/>
    <cellStyle name="Standard 4 3 2 2 5 2 3 2" xfId="22180" xr:uid="{00000000-0005-0000-0000-0000E7730000}"/>
    <cellStyle name="Standard 4 3 2 2 5 2 3 2 2" xfId="56068" xr:uid="{00000000-0005-0000-0000-0000E8730000}"/>
    <cellStyle name="Standard 4 3 2 2 5 2 3 3" xfId="44772" xr:uid="{00000000-0005-0000-0000-0000E9730000}"/>
    <cellStyle name="Standard 4 3 2 2 5 2 3 4" xfId="33476" xr:uid="{00000000-0005-0000-0000-0000EA730000}"/>
    <cellStyle name="Standard 4 3 2 2 5 2 4" xfId="16532" xr:uid="{00000000-0005-0000-0000-0000EB730000}"/>
    <cellStyle name="Standard 4 3 2 2 5 2 4 2" xfId="50420" xr:uid="{00000000-0005-0000-0000-0000EC730000}"/>
    <cellStyle name="Standard 4 3 2 2 5 2 5" xfId="39124" xr:uid="{00000000-0005-0000-0000-0000ED730000}"/>
    <cellStyle name="Standard 4 3 2 2 5 2 6" xfId="27828" xr:uid="{00000000-0005-0000-0000-0000EE730000}"/>
    <cellStyle name="Standard 4 3 2 2 5 3" xfId="4455" xr:uid="{00000000-0005-0000-0000-0000EF730000}"/>
    <cellStyle name="Standard 4 3 2 2 5 3 2" xfId="7325" xr:uid="{00000000-0005-0000-0000-0000F0730000}"/>
    <cellStyle name="Standard 4 3 2 2 5 3 2 2" xfId="12974" xr:uid="{00000000-0005-0000-0000-0000F1730000}"/>
    <cellStyle name="Standard 4 3 2 2 5 3 2 2 2" xfId="24270" xr:uid="{00000000-0005-0000-0000-0000F2730000}"/>
    <cellStyle name="Standard 4 3 2 2 5 3 2 2 2 2" xfId="58158" xr:uid="{00000000-0005-0000-0000-0000F3730000}"/>
    <cellStyle name="Standard 4 3 2 2 5 3 2 2 3" xfId="46862" xr:uid="{00000000-0005-0000-0000-0000F4730000}"/>
    <cellStyle name="Standard 4 3 2 2 5 3 2 2 4" xfId="35566" xr:uid="{00000000-0005-0000-0000-0000F5730000}"/>
    <cellStyle name="Standard 4 3 2 2 5 3 2 3" xfId="18622" xr:uid="{00000000-0005-0000-0000-0000F6730000}"/>
    <cellStyle name="Standard 4 3 2 2 5 3 2 3 2" xfId="52510" xr:uid="{00000000-0005-0000-0000-0000F7730000}"/>
    <cellStyle name="Standard 4 3 2 2 5 3 2 4" xfId="41214" xr:uid="{00000000-0005-0000-0000-0000F8730000}"/>
    <cellStyle name="Standard 4 3 2 2 5 3 2 5" xfId="29918" xr:uid="{00000000-0005-0000-0000-0000F9730000}"/>
    <cellStyle name="Standard 4 3 2 2 5 3 3" xfId="10150" xr:uid="{00000000-0005-0000-0000-0000FA730000}"/>
    <cellStyle name="Standard 4 3 2 2 5 3 3 2" xfId="21446" xr:uid="{00000000-0005-0000-0000-0000FB730000}"/>
    <cellStyle name="Standard 4 3 2 2 5 3 3 2 2" xfId="55334" xr:uid="{00000000-0005-0000-0000-0000FC730000}"/>
    <cellStyle name="Standard 4 3 2 2 5 3 3 3" xfId="44038" xr:uid="{00000000-0005-0000-0000-0000FD730000}"/>
    <cellStyle name="Standard 4 3 2 2 5 3 3 4" xfId="32742" xr:uid="{00000000-0005-0000-0000-0000FE730000}"/>
    <cellStyle name="Standard 4 3 2 2 5 3 4" xfId="15798" xr:uid="{00000000-0005-0000-0000-0000FF730000}"/>
    <cellStyle name="Standard 4 3 2 2 5 3 4 2" xfId="49686" xr:uid="{00000000-0005-0000-0000-000000740000}"/>
    <cellStyle name="Standard 4 3 2 2 5 3 5" xfId="38390" xr:uid="{00000000-0005-0000-0000-000001740000}"/>
    <cellStyle name="Standard 4 3 2 2 5 3 6" xfId="27094" xr:uid="{00000000-0005-0000-0000-000002740000}"/>
    <cellStyle name="Standard 4 3 2 2 5 4" xfId="6053" xr:uid="{00000000-0005-0000-0000-000003740000}"/>
    <cellStyle name="Standard 4 3 2 2 5 4 2" xfId="11703" xr:uid="{00000000-0005-0000-0000-000004740000}"/>
    <cellStyle name="Standard 4 3 2 2 5 4 2 2" xfId="22999" xr:uid="{00000000-0005-0000-0000-000005740000}"/>
    <cellStyle name="Standard 4 3 2 2 5 4 2 2 2" xfId="56887" xr:uid="{00000000-0005-0000-0000-000006740000}"/>
    <cellStyle name="Standard 4 3 2 2 5 4 2 3" xfId="45591" xr:uid="{00000000-0005-0000-0000-000007740000}"/>
    <cellStyle name="Standard 4 3 2 2 5 4 2 4" xfId="34295" xr:uid="{00000000-0005-0000-0000-000008740000}"/>
    <cellStyle name="Standard 4 3 2 2 5 4 3" xfId="17351" xr:uid="{00000000-0005-0000-0000-000009740000}"/>
    <cellStyle name="Standard 4 3 2 2 5 4 3 2" xfId="51239" xr:uid="{00000000-0005-0000-0000-00000A740000}"/>
    <cellStyle name="Standard 4 3 2 2 5 4 4" xfId="39943" xr:uid="{00000000-0005-0000-0000-00000B740000}"/>
    <cellStyle name="Standard 4 3 2 2 5 4 5" xfId="28647" xr:uid="{00000000-0005-0000-0000-00000C740000}"/>
    <cellStyle name="Standard 4 3 2 2 5 5" xfId="8879" xr:uid="{00000000-0005-0000-0000-00000D740000}"/>
    <cellStyle name="Standard 4 3 2 2 5 5 2" xfId="20175" xr:uid="{00000000-0005-0000-0000-00000E740000}"/>
    <cellStyle name="Standard 4 3 2 2 5 5 2 2" xfId="54063" xr:uid="{00000000-0005-0000-0000-00000F740000}"/>
    <cellStyle name="Standard 4 3 2 2 5 5 3" xfId="42767" xr:uid="{00000000-0005-0000-0000-000010740000}"/>
    <cellStyle name="Standard 4 3 2 2 5 5 4" xfId="31471" xr:uid="{00000000-0005-0000-0000-000011740000}"/>
    <cellStyle name="Standard 4 3 2 2 5 6" xfId="14527" xr:uid="{00000000-0005-0000-0000-000012740000}"/>
    <cellStyle name="Standard 4 3 2 2 5 6 2" xfId="48415" xr:uid="{00000000-0005-0000-0000-000013740000}"/>
    <cellStyle name="Standard 4 3 2 2 5 7" xfId="37119" xr:uid="{00000000-0005-0000-0000-000014740000}"/>
    <cellStyle name="Standard 4 3 2 2 5 8" xfId="25823" xr:uid="{00000000-0005-0000-0000-000015740000}"/>
    <cellStyle name="Standard 4 3 2 2 6" xfId="3739" xr:uid="{00000000-0005-0000-0000-000016740000}"/>
    <cellStyle name="Standard 4 3 2 2 6 2" xfId="6850" xr:uid="{00000000-0005-0000-0000-000017740000}"/>
    <cellStyle name="Standard 4 3 2 2 6 2 2" xfId="12499" xr:uid="{00000000-0005-0000-0000-000018740000}"/>
    <cellStyle name="Standard 4 3 2 2 6 2 2 2" xfId="23795" xr:uid="{00000000-0005-0000-0000-000019740000}"/>
    <cellStyle name="Standard 4 3 2 2 6 2 2 2 2" xfId="57683" xr:uid="{00000000-0005-0000-0000-00001A740000}"/>
    <cellStyle name="Standard 4 3 2 2 6 2 2 3" xfId="46387" xr:uid="{00000000-0005-0000-0000-00001B740000}"/>
    <cellStyle name="Standard 4 3 2 2 6 2 2 4" xfId="35091" xr:uid="{00000000-0005-0000-0000-00001C740000}"/>
    <cellStyle name="Standard 4 3 2 2 6 2 3" xfId="18147" xr:uid="{00000000-0005-0000-0000-00001D740000}"/>
    <cellStyle name="Standard 4 3 2 2 6 2 3 2" xfId="52035" xr:uid="{00000000-0005-0000-0000-00001E740000}"/>
    <cellStyle name="Standard 4 3 2 2 6 2 4" xfId="40739" xr:uid="{00000000-0005-0000-0000-00001F740000}"/>
    <cellStyle name="Standard 4 3 2 2 6 2 5" xfId="29443" xr:uid="{00000000-0005-0000-0000-000020740000}"/>
    <cellStyle name="Standard 4 3 2 2 6 3" xfId="9675" xr:uid="{00000000-0005-0000-0000-000021740000}"/>
    <cellStyle name="Standard 4 3 2 2 6 3 2" xfId="20971" xr:uid="{00000000-0005-0000-0000-000022740000}"/>
    <cellStyle name="Standard 4 3 2 2 6 3 2 2" xfId="54859" xr:uid="{00000000-0005-0000-0000-000023740000}"/>
    <cellStyle name="Standard 4 3 2 2 6 3 3" xfId="43563" xr:uid="{00000000-0005-0000-0000-000024740000}"/>
    <cellStyle name="Standard 4 3 2 2 6 3 4" xfId="32267" xr:uid="{00000000-0005-0000-0000-000025740000}"/>
    <cellStyle name="Standard 4 3 2 2 6 4" xfId="15323" xr:uid="{00000000-0005-0000-0000-000026740000}"/>
    <cellStyle name="Standard 4 3 2 2 6 4 2" xfId="49211" xr:uid="{00000000-0005-0000-0000-000027740000}"/>
    <cellStyle name="Standard 4 3 2 2 6 5" xfId="37915" xr:uid="{00000000-0005-0000-0000-000028740000}"/>
    <cellStyle name="Standard 4 3 2 2 6 6" xfId="26619" xr:uid="{00000000-0005-0000-0000-000029740000}"/>
    <cellStyle name="Standard 4 3 2 2 7" xfId="4797" xr:uid="{00000000-0005-0000-0000-00002A740000}"/>
    <cellStyle name="Standard 4 3 2 2 7 2" xfId="7623" xr:uid="{00000000-0005-0000-0000-00002B740000}"/>
    <cellStyle name="Standard 4 3 2 2 7 2 2" xfId="13272" xr:uid="{00000000-0005-0000-0000-00002C740000}"/>
    <cellStyle name="Standard 4 3 2 2 7 2 2 2" xfId="24568" xr:uid="{00000000-0005-0000-0000-00002D740000}"/>
    <cellStyle name="Standard 4 3 2 2 7 2 2 2 2" xfId="58456" xr:uid="{00000000-0005-0000-0000-00002E740000}"/>
    <cellStyle name="Standard 4 3 2 2 7 2 2 3" xfId="47160" xr:uid="{00000000-0005-0000-0000-00002F740000}"/>
    <cellStyle name="Standard 4 3 2 2 7 2 2 4" xfId="35864" xr:uid="{00000000-0005-0000-0000-000030740000}"/>
    <cellStyle name="Standard 4 3 2 2 7 2 3" xfId="18920" xr:uid="{00000000-0005-0000-0000-000031740000}"/>
    <cellStyle name="Standard 4 3 2 2 7 2 3 2" xfId="52808" xr:uid="{00000000-0005-0000-0000-000032740000}"/>
    <cellStyle name="Standard 4 3 2 2 7 2 4" xfId="41512" xr:uid="{00000000-0005-0000-0000-000033740000}"/>
    <cellStyle name="Standard 4 3 2 2 7 2 5" xfId="30216" xr:uid="{00000000-0005-0000-0000-000034740000}"/>
    <cellStyle name="Standard 4 3 2 2 7 3" xfId="10448" xr:uid="{00000000-0005-0000-0000-000035740000}"/>
    <cellStyle name="Standard 4 3 2 2 7 3 2" xfId="21744" xr:uid="{00000000-0005-0000-0000-000036740000}"/>
    <cellStyle name="Standard 4 3 2 2 7 3 2 2" xfId="55632" xr:uid="{00000000-0005-0000-0000-000037740000}"/>
    <cellStyle name="Standard 4 3 2 2 7 3 3" xfId="44336" xr:uid="{00000000-0005-0000-0000-000038740000}"/>
    <cellStyle name="Standard 4 3 2 2 7 3 4" xfId="33040" xr:uid="{00000000-0005-0000-0000-000039740000}"/>
    <cellStyle name="Standard 4 3 2 2 7 4" xfId="16096" xr:uid="{00000000-0005-0000-0000-00003A740000}"/>
    <cellStyle name="Standard 4 3 2 2 7 4 2" xfId="49984" xr:uid="{00000000-0005-0000-0000-00003B740000}"/>
    <cellStyle name="Standard 4 3 2 2 7 5" xfId="38688" xr:uid="{00000000-0005-0000-0000-00003C740000}"/>
    <cellStyle name="Standard 4 3 2 2 7 6" xfId="27392" xr:uid="{00000000-0005-0000-0000-00003D740000}"/>
    <cellStyle name="Standard 4 3 2 2 8" xfId="3439" xr:uid="{00000000-0005-0000-0000-00003E740000}"/>
    <cellStyle name="Standard 4 3 2 2 8 2" xfId="6554" xr:uid="{00000000-0005-0000-0000-00003F740000}"/>
    <cellStyle name="Standard 4 3 2 2 8 2 2" xfId="12203" xr:uid="{00000000-0005-0000-0000-000040740000}"/>
    <cellStyle name="Standard 4 3 2 2 8 2 2 2" xfId="23499" xr:uid="{00000000-0005-0000-0000-000041740000}"/>
    <cellStyle name="Standard 4 3 2 2 8 2 2 2 2" xfId="57387" xr:uid="{00000000-0005-0000-0000-000042740000}"/>
    <cellStyle name="Standard 4 3 2 2 8 2 2 3" xfId="46091" xr:uid="{00000000-0005-0000-0000-000043740000}"/>
    <cellStyle name="Standard 4 3 2 2 8 2 2 4" xfId="34795" xr:uid="{00000000-0005-0000-0000-000044740000}"/>
    <cellStyle name="Standard 4 3 2 2 8 2 3" xfId="17851" xr:uid="{00000000-0005-0000-0000-000045740000}"/>
    <cellStyle name="Standard 4 3 2 2 8 2 3 2" xfId="51739" xr:uid="{00000000-0005-0000-0000-000046740000}"/>
    <cellStyle name="Standard 4 3 2 2 8 2 4" xfId="40443" xr:uid="{00000000-0005-0000-0000-000047740000}"/>
    <cellStyle name="Standard 4 3 2 2 8 2 5" xfId="29147" xr:uid="{00000000-0005-0000-0000-000048740000}"/>
    <cellStyle name="Standard 4 3 2 2 8 3" xfId="9379" xr:uid="{00000000-0005-0000-0000-000049740000}"/>
    <cellStyle name="Standard 4 3 2 2 8 3 2" xfId="20675" xr:uid="{00000000-0005-0000-0000-00004A740000}"/>
    <cellStyle name="Standard 4 3 2 2 8 3 2 2" xfId="54563" xr:uid="{00000000-0005-0000-0000-00004B740000}"/>
    <cellStyle name="Standard 4 3 2 2 8 3 3" xfId="43267" xr:uid="{00000000-0005-0000-0000-00004C740000}"/>
    <cellStyle name="Standard 4 3 2 2 8 3 4" xfId="31971" xr:uid="{00000000-0005-0000-0000-00004D740000}"/>
    <cellStyle name="Standard 4 3 2 2 8 4" xfId="15027" xr:uid="{00000000-0005-0000-0000-00004E740000}"/>
    <cellStyle name="Standard 4 3 2 2 8 4 2" xfId="48915" xr:uid="{00000000-0005-0000-0000-00004F740000}"/>
    <cellStyle name="Standard 4 3 2 2 8 5" xfId="37619" xr:uid="{00000000-0005-0000-0000-000050740000}"/>
    <cellStyle name="Standard 4 3 2 2 8 6" xfId="26323" xr:uid="{00000000-0005-0000-0000-000051740000}"/>
    <cellStyle name="Standard 4 3 2 2 9" xfId="5553" xr:uid="{00000000-0005-0000-0000-000052740000}"/>
    <cellStyle name="Standard 4 3 2 2 9 2" xfId="11203" xr:uid="{00000000-0005-0000-0000-000053740000}"/>
    <cellStyle name="Standard 4 3 2 2 9 2 2" xfId="22499" xr:uid="{00000000-0005-0000-0000-000054740000}"/>
    <cellStyle name="Standard 4 3 2 2 9 2 2 2" xfId="56387" xr:uid="{00000000-0005-0000-0000-000055740000}"/>
    <cellStyle name="Standard 4 3 2 2 9 2 3" xfId="45091" xr:uid="{00000000-0005-0000-0000-000056740000}"/>
    <cellStyle name="Standard 4 3 2 2 9 2 4" xfId="33795" xr:uid="{00000000-0005-0000-0000-000057740000}"/>
    <cellStyle name="Standard 4 3 2 2 9 3" xfId="16851" xr:uid="{00000000-0005-0000-0000-000058740000}"/>
    <cellStyle name="Standard 4 3 2 2 9 3 2" xfId="50739" xr:uid="{00000000-0005-0000-0000-000059740000}"/>
    <cellStyle name="Standard 4 3 2 2 9 4" xfId="39443" xr:uid="{00000000-0005-0000-0000-00005A740000}"/>
    <cellStyle name="Standard 4 3 2 2 9 5" xfId="28147" xr:uid="{00000000-0005-0000-0000-00005B740000}"/>
    <cellStyle name="Standard 4 3 2 3" xfId="265" xr:uid="{00000000-0005-0000-0000-00005C740000}"/>
    <cellStyle name="Standard 4 3 2 3 10" xfId="14007" xr:uid="{00000000-0005-0000-0000-00005D740000}"/>
    <cellStyle name="Standard 4 3 2 3 10 2" xfId="47895" xr:uid="{00000000-0005-0000-0000-00005E740000}"/>
    <cellStyle name="Standard 4 3 2 3 11" xfId="36599" xr:uid="{00000000-0005-0000-0000-00005F740000}"/>
    <cellStyle name="Standard 4 3 2 3 12" xfId="25303" xr:uid="{00000000-0005-0000-0000-000060740000}"/>
    <cellStyle name="Standard 4 3 2 3 2" xfId="1602" xr:uid="{00000000-0005-0000-0000-000061740000}"/>
    <cellStyle name="Standard 4 3 2 3 2 10" xfId="36732" xr:uid="{00000000-0005-0000-0000-000062740000}"/>
    <cellStyle name="Standard 4 3 2 3 2 11" xfId="25436" xr:uid="{00000000-0005-0000-0000-000063740000}"/>
    <cellStyle name="Standard 4 3 2 3 2 2" xfId="2782" xr:uid="{00000000-0005-0000-0000-000064740000}"/>
    <cellStyle name="Standard 4 3 2 3 2 2 2" xfId="3284" xr:uid="{00000000-0005-0000-0000-000065740000}"/>
    <cellStyle name="Standard 4 3 2 3 2 2 2 2" xfId="5243" xr:uid="{00000000-0005-0000-0000-000066740000}"/>
    <cellStyle name="Standard 4 3 2 3 2 2 2 2 2" xfId="8069" xr:uid="{00000000-0005-0000-0000-000067740000}"/>
    <cellStyle name="Standard 4 3 2 3 2 2 2 2 2 2" xfId="13718" xr:uid="{00000000-0005-0000-0000-000068740000}"/>
    <cellStyle name="Standard 4 3 2 3 2 2 2 2 2 2 2" xfId="25014" xr:uid="{00000000-0005-0000-0000-000069740000}"/>
    <cellStyle name="Standard 4 3 2 3 2 2 2 2 2 2 2 2" xfId="58902" xr:uid="{00000000-0005-0000-0000-00006A740000}"/>
    <cellStyle name="Standard 4 3 2 3 2 2 2 2 2 2 3" xfId="47606" xr:uid="{00000000-0005-0000-0000-00006B740000}"/>
    <cellStyle name="Standard 4 3 2 3 2 2 2 2 2 2 4" xfId="36310" xr:uid="{00000000-0005-0000-0000-00006C740000}"/>
    <cellStyle name="Standard 4 3 2 3 2 2 2 2 2 3" xfId="19366" xr:uid="{00000000-0005-0000-0000-00006D740000}"/>
    <cellStyle name="Standard 4 3 2 3 2 2 2 2 2 3 2" xfId="53254" xr:uid="{00000000-0005-0000-0000-00006E740000}"/>
    <cellStyle name="Standard 4 3 2 3 2 2 2 2 2 4" xfId="41958" xr:uid="{00000000-0005-0000-0000-00006F740000}"/>
    <cellStyle name="Standard 4 3 2 3 2 2 2 2 2 5" xfId="30662" xr:uid="{00000000-0005-0000-0000-000070740000}"/>
    <cellStyle name="Standard 4 3 2 3 2 2 2 2 3" xfId="10894" xr:uid="{00000000-0005-0000-0000-000071740000}"/>
    <cellStyle name="Standard 4 3 2 3 2 2 2 2 3 2" xfId="22190" xr:uid="{00000000-0005-0000-0000-000072740000}"/>
    <cellStyle name="Standard 4 3 2 3 2 2 2 2 3 2 2" xfId="56078" xr:uid="{00000000-0005-0000-0000-000073740000}"/>
    <cellStyle name="Standard 4 3 2 3 2 2 2 2 3 3" xfId="44782" xr:uid="{00000000-0005-0000-0000-000074740000}"/>
    <cellStyle name="Standard 4 3 2 3 2 2 2 2 3 4" xfId="33486" xr:uid="{00000000-0005-0000-0000-000075740000}"/>
    <cellStyle name="Standard 4 3 2 3 2 2 2 2 4" xfId="16542" xr:uid="{00000000-0005-0000-0000-000076740000}"/>
    <cellStyle name="Standard 4 3 2 3 2 2 2 2 4 2" xfId="50430" xr:uid="{00000000-0005-0000-0000-000077740000}"/>
    <cellStyle name="Standard 4 3 2 3 2 2 2 2 5" xfId="39134" xr:uid="{00000000-0005-0000-0000-000078740000}"/>
    <cellStyle name="Standard 4 3 2 3 2 2 2 2 6" xfId="27838" xr:uid="{00000000-0005-0000-0000-000079740000}"/>
    <cellStyle name="Standard 4 3 2 3 2 2 2 3" xfId="6412" xr:uid="{00000000-0005-0000-0000-00007A740000}"/>
    <cellStyle name="Standard 4 3 2 3 2 2 2 3 2" xfId="12062" xr:uid="{00000000-0005-0000-0000-00007B740000}"/>
    <cellStyle name="Standard 4 3 2 3 2 2 2 3 2 2" xfId="23358" xr:uid="{00000000-0005-0000-0000-00007C740000}"/>
    <cellStyle name="Standard 4 3 2 3 2 2 2 3 2 2 2" xfId="57246" xr:uid="{00000000-0005-0000-0000-00007D740000}"/>
    <cellStyle name="Standard 4 3 2 3 2 2 2 3 2 3" xfId="45950" xr:uid="{00000000-0005-0000-0000-00007E740000}"/>
    <cellStyle name="Standard 4 3 2 3 2 2 2 3 2 4" xfId="34654" xr:uid="{00000000-0005-0000-0000-00007F740000}"/>
    <cellStyle name="Standard 4 3 2 3 2 2 2 3 3" xfId="17710" xr:uid="{00000000-0005-0000-0000-000080740000}"/>
    <cellStyle name="Standard 4 3 2 3 2 2 2 3 3 2" xfId="51598" xr:uid="{00000000-0005-0000-0000-000081740000}"/>
    <cellStyle name="Standard 4 3 2 3 2 2 2 3 4" xfId="40302" xr:uid="{00000000-0005-0000-0000-000082740000}"/>
    <cellStyle name="Standard 4 3 2 3 2 2 2 3 5" xfId="29006" xr:uid="{00000000-0005-0000-0000-000083740000}"/>
    <cellStyle name="Standard 4 3 2 3 2 2 2 4" xfId="9238" xr:uid="{00000000-0005-0000-0000-000084740000}"/>
    <cellStyle name="Standard 4 3 2 3 2 2 2 4 2" xfId="20534" xr:uid="{00000000-0005-0000-0000-000085740000}"/>
    <cellStyle name="Standard 4 3 2 3 2 2 2 4 2 2" xfId="54422" xr:uid="{00000000-0005-0000-0000-000086740000}"/>
    <cellStyle name="Standard 4 3 2 3 2 2 2 4 3" xfId="43126" xr:uid="{00000000-0005-0000-0000-000087740000}"/>
    <cellStyle name="Standard 4 3 2 3 2 2 2 4 4" xfId="31830" xr:uid="{00000000-0005-0000-0000-000088740000}"/>
    <cellStyle name="Standard 4 3 2 3 2 2 2 5" xfId="14886" xr:uid="{00000000-0005-0000-0000-000089740000}"/>
    <cellStyle name="Standard 4 3 2 3 2 2 2 5 2" xfId="48774" xr:uid="{00000000-0005-0000-0000-00008A740000}"/>
    <cellStyle name="Standard 4 3 2 3 2 2 2 6" xfId="37478" xr:uid="{00000000-0005-0000-0000-00008B740000}"/>
    <cellStyle name="Standard 4 3 2 3 2 2 2 7" xfId="26182" xr:uid="{00000000-0005-0000-0000-00008C740000}"/>
    <cellStyle name="Standard 4 3 2 3 2 2 3" xfId="4465" xr:uid="{00000000-0005-0000-0000-00008D740000}"/>
    <cellStyle name="Standard 4 3 2 3 2 2 3 2" xfId="7335" xr:uid="{00000000-0005-0000-0000-00008E740000}"/>
    <cellStyle name="Standard 4 3 2 3 2 2 3 2 2" xfId="12984" xr:uid="{00000000-0005-0000-0000-00008F740000}"/>
    <cellStyle name="Standard 4 3 2 3 2 2 3 2 2 2" xfId="24280" xr:uid="{00000000-0005-0000-0000-000090740000}"/>
    <cellStyle name="Standard 4 3 2 3 2 2 3 2 2 2 2" xfId="58168" xr:uid="{00000000-0005-0000-0000-000091740000}"/>
    <cellStyle name="Standard 4 3 2 3 2 2 3 2 2 3" xfId="46872" xr:uid="{00000000-0005-0000-0000-000092740000}"/>
    <cellStyle name="Standard 4 3 2 3 2 2 3 2 2 4" xfId="35576" xr:uid="{00000000-0005-0000-0000-000093740000}"/>
    <cellStyle name="Standard 4 3 2 3 2 2 3 2 3" xfId="18632" xr:uid="{00000000-0005-0000-0000-000094740000}"/>
    <cellStyle name="Standard 4 3 2 3 2 2 3 2 3 2" xfId="52520" xr:uid="{00000000-0005-0000-0000-000095740000}"/>
    <cellStyle name="Standard 4 3 2 3 2 2 3 2 4" xfId="41224" xr:uid="{00000000-0005-0000-0000-000096740000}"/>
    <cellStyle name="Standard 4 3 2 3 2 2 3 2 5" xfId="29928" xr:uid="{00000000-0005-0000-0000-000097740000}"/>
    <cellStyle name="Standard 4 3 2 3 2 2 3 3" xfId="10160" xr:uid="{00000000-0005-0000-0000-000098740000}"/>
    <cellStyle name="Standard 4 3 2 3 2 2 3 3 2" xfId="21456" xr:uid="{00000000-0005-0000-0000-000099740000}"/>
    <cellStyle name="Standard 4 3 2 3 2 2 3 3 2 2" xfId="55344" xr:uid="{00000000-0005-0000-0000-00009A740000}"/>
    <cellStyle name="Standard 4 3 2 3 2 2 3 3 3" xfId="44048" xr:uid="{00000000-0005-0000-0000-00009B740000}"/>
    <cellStyle name="Standard 4 3 2 3 2 2 3 3 4" xfId="32752" xr:uid="{00000000-0005-0000-0000-00009C740000}"/>
    <cellStyle name="Standard 4 3 2 3 2 2 3 4" xfId="15808" xr:uid="{00000000-0005-0000-0000-00009D740000}"/>
    <cellStyle name="Standard 4 3 2 3 2 2 3 4 2" xfId="49696" xr:uid="{00000000-0005-0000-0000-00009E740000}"/>
    <cellStyle name="Standard 4 3 2 3 2 2 3 5" xfId="38400" xr:uid="{00000000-0005-0000-0000-00009F740000}"/>
    <cellStyle name="Standard 4 3 2 3 2 2 3 6" xfId="27104" xr:uid="{00000000-0005-0000-0000-0000A0740000}"/>
    <cellStyle name="Standard 4 3 2 3 2 2 4" xfId="5912" xr:uid="{00000000-0005-0000-0000-0000A1740000}"/>
    <cellStyle name="Standard 4 3 2 3 2 2 4 2" xfId="11562" xr:uid="{00000000-0005-0000-0000-0000A2740000}"/>
    <cellStyle name="Standard 4 3 2 3 2 2 4 2 2" xfId="22858" xr:uid="{00000000-0005-0000-0000-0000A3740000}"/>
    <cellStyle name="Standard 4 3 2 3 2 2 4 2 2 2" xfId="56746" xr:uid="{00000000-0005-0000-0000-0000A4740000}"/>
    <cellStyle name="Standard 4 3 2 3 2 2 4 2 3" xfId="45450" xr:uid="{00000000-0005-0000-0000-0000A5740000}"/>
    <cellStyle name="Standard 4 3 2 3 2 2 4 2 4" xfId="34154" xr:uid="{00000000-0005-0000-0000-0000A6740000}"/>
    <cellStyle name="Standard 4 3 2 3 2 2 4 3" xfId="17210" xr:uid="{00000000-0005-0000-0000-0000A7740000}"/>
    <cellStyle name="Standard 4 3 2 3 2 2 4 3 2" xfId="51098" xr:uid="{00000000-0005-0000-0000-0000A8740000}"/>
    <cellStyle name="Standard 4 3 2 3 2 2 4 4" xfId="39802" xr:uid="{00000000-0005-0000-0000-0000A9740000}"/>
    <cellStyle name="Standard 4 3 2 3 2 2 4 5" xfId="28506" xr:uid="{00000000-0005-0000-0000-0000AA740000}"/>
    <cellStyle name="Standard 4 3 2 3 2 2 5" xfId="8738" xr:uid="{00000000-0005-0000-0000-0000AB740000}"/>
    <cellStyle name="Standard 4 3 2 3 2 2 5 2" xfId="20034" xr:uid="{00000000-0005-0000-0000-0000AC740000}"/>
    <cellStyle name="Standard 4 3 2 3 2 2 5 2 2" xfId="53922" xr:uid="{00000000-0005-0000-0000-0000AD740000}"/>
    <cellStyle name="Standard 4 3 2 3 2 2 5 3" xfId="42626" xr:uid="{00000000-0005-0000-0000-0000AE740000}"/>
    <cellStyle name="Standard 4 3 2 3 2 2 5 4" xfId="31330" xr:uid="{00000000-0005-0000-0000-0000AF740000}"/>
    <cellStyle name="Standard 4 3 2 3 2 2 6" xfId="14386" xr:uid="{00000000-0005-0000-0000-0000B0740000}"/>
    <cellStyle name="Standard 4 3 2 3 2 2 6 2" xfId="48274" xr:uid="{00000000-0005-0000-0000-0000B1740000}"/>
    <cellStyle name="Standard 4 3 2 3 2 2 7" xfId="36978" xr:uid="{00000000-0005-0000-0000-0000B2740000}"/>
    <cellStyle name="Standard 4 3 2 3 2 2 8" xfId="25682" xr:uid="{00000000-0005-0000-0000-0000B3740000}"/>
    <cellStyle name="Standard 4 3 2 3 2 3" xfId="3038" xr:uid="{00000000-0005-0000-0000-0000B4740000}"/>
    <cellStyle name="Standard 4 3 2 3 2 3 2" xfId="5242" xr:uid="{00000000-0005-0000-0000-0000B5740000}"/>
    <cellStyle name="Standard 4 3 2 3 2 3 2 2" xfId="8068" xr:uid="{00000000-0005-0000-0000-0000B6740000}"/>
    <cellStyle name="Standard 4 3 2 3 2 3 2 2 2" xfId="13717" xr:uid="{00000000-0005-0000-0000-0000B7740000}"/>
    <cellStyle name="Standard 4 3 2 3 2 3 2 2 2 2" xfId="25013" xr:uid="{00000000-0005-0000-0000-0000B8740000}"/>
    <cellStyle name="Standard 4 3 2 3 2 3 2 2 2 2 2" xfId="58901" xr:uid="{00000000-0005-0000-0000-0000B9740000}"/>
    <cellStyle name="Standard 4 3 2 3 2 3 2 2 2 3" xfId="47605" xr:uid="{00000000-0005-0000-0000-0000BA740000}"/>
    <cellStyle name="Standard 4 3 2 3 2 3 2 2 2 4" xfId="36309" xr:uid="{00000000-0005-0000-0000-0000BB740000}"/>
    <cellStyle name="Standard 4 3 2 3 2 3 2 2 3" xfId="19365" xr:uid="{00000000-0005-0000-0000-0000BC740000}"/>
    <cellStyle name="Standard 4 3 2 3 2 3 2 2 3 2" xfId="53253" xr:uid="{00000000-0005-0000-0000-0000BD740000}"/>
    <cellStyle name="Standard 4 3 2 3 2 3 2 2 4" xfId="41957" xr:uid="{00000000-0005-0000-0000-0000BE740000}"/>
    <cellStyle name="Standard 4 3 2 3 2 3 2 2 5" xfId="30661" xr:uid="{00000000-0005-0000-0000-0000BF740000}"/>
    <cellStyle name="Standard 4 3 2 3 2 3 2 3" xfId="10893" xr:uid="{00000000-0005-0000-0000-0000C0740000}"/>
    <cellStyle name="Standard 4 3 2 3 2 3 2 3 2" xfId="22189" xr:uid="{00000000-0005-0000-0000-0000C1740000}"/>
    <cellStyle name="Standard 4 3 2 3 2 3 2 3 2 2" xfId="56077" xr:uid="{00000000-0005-0000-0000-0000C2740000}"/>
    <cellStyle name="Standard 4 3 2 3 2 3 2 3 3" xfId="44781" xr:uid="{00000000-0005-0000-0000-0000C3740000}"/>
    <cellStyle name="Standard 4 3 2 3 2 3 2 3 4" xfId="33485" xr:uid="{00000000-0005-0000-0000-0000C4740000}"/>
    <cellStyle name="Standard 4 3 2 3 2 3 2 4" xfId="16541" xr:uid="{00000000-0005-0000-0000-0000C5740000}"/>
    <cellStyle name="Standard 4 3 2 3 2 3 2 4 2" xfId="50429" xr:uid="{00000000-0005-0000-0000-0000C6740000}"/>
    <cellStyle name="Standard 4 3 2 3 2 3 2 5" xfId="39133" xr:uid="{00000000-0005-0000-0000-0000C7740000}"/>
    <cellStyle name="Standard 4 3 2 3 2 3 2 6" xfId="27837" xr:uid="{00000000-0005-0000-0000-0000C8740000}"/>
    <cellStyle name="Standard 4 3 2 3 2 3 3" xfId="4464" xr:uid="{00000000-0005-0000-0000-0000C9740000}"/>
    <cellStyle name="Standard 4 3 2 3 2 3 3 2" xfId="7334" xr:uid="{00000000-0005-0000-0000-0000CA740000}"/>
    <cellStyle name="Standard 4 3 2 3 2 3 3 2 2" xfId="12983" xr:uid="{00000000-0005-0000-0000-0000CB740000}"/>
    <cellStyle name="Standard 4 3 2 3 2 3 3 2 2 2" xfId="24279" xr:uid="{00000000-0005-0000-0000-0000CC740000}"/>
    <cellStyle name="Standard 4 3 2 3 2 3 3 2 2 2 2" xfId="58167" xr:uid="{00000000-0005-0000-0000-0000CD740000}"/>
    <cellStyle name="Standard 4 3 2 3 2 3 3 2 2 3" xfId="46871" xr:uid="{00000000-0005-0000-0000-0000CE740000}"/>
    <cellStyle name="Standard 4 3 2 3 2 3 3 2 2 4" xfId="35575" xr:uid="{00000000-0005-0000-0000-0000CF740000}"/>
    <cellStyle name="Standard 4 3 2 3 2 3 3 2 3" xfId="18631" xr:uid="{00000000-0005-0000-0000-0000D0740000}"/>
    <cellStyle name="Standard 4 3 2 3 2 3 3 2 3 2" xfId="52519" xr:uid="{00000000-0005-0000-0000-0000D1740000}"/>
    <cellStyle name="Standard 4 3 2 3 2 3 3 2 4" xfId="41223" xr:uid="{00000000-0005-0000-0000-0000D2740000}"/>
    <cellStyle name="Standard 4 3 2 3 2 3 3 2 5" xfId="29927" xr:uid="{00000000-0005-0000-0000-0000D3740000}"/>
    <cellStyle name="Standard 4 3 2 3 2 3 3 3" xfId="10159" xr:uid="{00000000-0005-0000-0000-0000D4740000}"/>
    <cellStyle name="Standard 4 3 2 3 2 3 3 3 2" xfId="21455" xr:uid="{00000000-0005-0000-0000-0000D5740000}"/>
    <cellStyle name="Standard 4 3 2 3 2 3 3 3 2 2" xfId="55343" xr:uid="{00000000-0005-0000-0000-0000D6740000}"/>
    <cellStyle name="Standard 4 3 2 3 2 3 3 3 3" xfId="44047" xr:uid="{00000000-0005-0000-0000-0000D7740000}"/>
    <cellStyle name="Standard 4 3 2 3 2 3 3 3 4" xfId="32751" xr:uid="{00000000-0005-0000-0000-0000D8740000}"/>
    <cellStyle name="Standard 4 3 2 3 2 3 3 4" xfId="15807" xr:uid="{00000000-0005-0000-0000-0000D9740000}"/>
    <cellStyle name="Standard 4 3 2 3 2 3 3 4 2" xfId="49695" xr:uid="{00000000-0005-0000-0000-0000DA740000}"/>
    <cellStyle name="Standard 4 3 2 3 2 3 3 5" xfId="38399" xr:uid="{00000000-0005-0000-0000-0000DB740000}"/>
    <cellStyle name="Standard 4 3 2 3 2 3 3 6" xfId="27103" xr:uid="{00000000-0005-0000-0000-0000DC740000}"/>
    <cellStyle name="Standard 4 3 2 3 2 3 4" xfId="6166" xr:uid="{00000000-0005-0000-0000-0000DD740000}"/>
    <cellStyle name="Standard 4 3 2 3 2 3 4 2" xfId="11816" xr:uid="{00000000-0005-0000-0000-0000DE740000}"/>
    <cellStyle name="Standard 4 3 2 3 2 3 4 2 2" xfId="23112" xr:uid="{00000000-0005-0000-0000-0000DF740000}"/>
    <cellStyle name="Standard 4 3 2 3 2 3 4 2 2 2" xfId="57000" xr:uid="{00000000-0005-0000-0000-0000E0740000}"/>
    <cellStyle name="Standard 4 3 2 3 2 3 4 2 3" xfId="45704" xr:uid="{00000000-0005-0000-0000-0000E1740000}"/>
    <cellStyle name="Standard 4 3 2 3 2 3 4 2 4" xfId="34408" xr:uid="{00000000-0005-0000-0000-0000E2740000}"/>
    <cellStyle name="Standard 4 3 2 3 2 3 4 3" xfId="17464" xr:uid="{00000000-0005-0000-0000-0000E3740000}"/>
    <cellStyle name="Standard 4 3 2 3 2 3 4 3 2" xfId="51352" xr:uid="{00000000-0005-0000-0000-0000E4740000}"/>
    <cellStyle name="Standard 4 3 2 3 2 3 4 4" xfId="40056" xr:uid="{00000000-0005-0000-0000-0000E5740000}"/>
    <cellStyle name="Standard 4 3 2 3 2 3 4 5" xfId="28760" xr:uid="{00000000-0005-0000-0000-0000E6740000}"/>
    <cellStyle name="Standard 4 3 2 3 2 3 5" xfId="8992" xr:uid="{00000000-0005-0000-0000-0000E7740000}"/>
    <cellStyle name="Standard 4 3 2 3 2 3 5 2" xfId="20288" xr:uid="{00000000-0005-0000-0000-0000E8740000}"/>
    <cellStyle name="Standard 4 3 2 3 2 3 5 2 2" xfId="54176" xr:uid="{00000000-0005-0000-0000-0000E9740000}"/>
    <cellStyle name="Standard 4 3 2 3 2 3 5 3" xfId="42880" xr:uid="{00000000-0005-0000-0000-0000EA740000}"/>
    <cellStyle name="Standard 4 3 2 3 2 3 5 4" xfId="31584" xr:uid="{00000000-0005-0000-0000-0000EB740000}"/>
    <cellStyle name="Standard 4 3 2 3 2 3 6" xfId="14640" xr:uid="{00000000-0005-0000-0000-0000EC740000}"/>
    <cellStyle name="Standard 4 3 2 3 2 3 6 2" xfId="48528" xr:uid="{00000000-0005-0000-0000-0000ED740000}"/>
    <cellStyle name="Standard 4 3 2 3 2 3 7" xfId="37232" xr:uid="{00000000-0005-0000-0000-0000EE740000}"/>
    <cellStyle name="Standard 4 3 2 3 2 3 8" xfId="25936" xr:uid="{00000000-0005-0000-0000-0000EF740000}"/>
    <cellStyle name="Standard 4 3 2 3 2 4" xfId="3897" xr:uid="{00000000-0005-0000-0000-0000F0740000}"/>
    <cellStyle name="Standard 4 3 2 3 2 4 2" xfId="7008" xr:uid="{00000000-0005-0000-0000-0000F1740000}"/>
    <cellStyle name="Standard 4 3 2 3 2 4 2 2" xfId="12657" xr:uid="{00000000-0005-0000-0000-0000F2740000}"/>
    <cellStyle name="Standard 4 3 2 3 2 4 2 2 2" xfId="23953" xr:uid="{00000000-0005-0000-0000-0000F3740000}"/>
    <cellStyle name="Standard 4 3 2 3 2 4 2 2 2 2" xfId="57841" xr:uid="{00000000-0005-0000-0000-0000F4740000}"/>
    <cellStyle name="Standard 4 3 2 3 2 4 2 2 3" xfId="46545" xr:uid="{00000000-0005-0000-0000-0000F5740000}"/>
    <cellStyle name="Standard 4 3 2 3 2 4 2 2 4" xfId="35249" xr:uid="{00000000-0005-0000-0000-0000F6740000}"/>
    <cellStyle name="Standard 4 3 2 3 2 4 2 3" xfId="18305" xr:uid="{00000000-0005-0000-0000-0000F7740000}"/>
    <cellStyle name="Standard 4 3 2 3 2 4 2 3 2" xfId="52193" xr:uid="{00000000-0005-0000-0000-0000F8740000}"/>
    <cellStyle name="Standard 4 3 2 3 2 4 2 4" xfId="40897" xr:uid="{00000000-0005-0000-0000-0000F9740000}"/>
    <cellStyle name="Standard 4 3 2 3 2 4 2 5" xfId="29601" xr:uid="{00000000-0005-0000-0000-0000FA740000}"/>
    <cellStyle name="Standard 4 3 2 3 2 4 3" xfId="9833" xr:uid="{00000000-0005-0000-0000-0000FB740000}"/>
    <cellStyle name="Standard 4 3 2 3 2 4 3 2" xfId="21129" xr:uid="{00000000-0005-0000-0000-0000FC740000}"/>
    <cellStyle name="Standard 4 3 2 3 2 4 3 2 2" xfId="55017" xr:uid="{00000000-0005-0000-0000-0000FD740000}"/>
    <cellStyle name="Standard 4 3 2 3 2 4 3 3" xfId="43721" xr:uid="{00000000-0005-0000-0000-0000FE740000}"/>
    <cellStyle name="Standard 4 3 2 3 2 4 3 4" xfId="32425" xr:uid="{00000000-0005-0000-0000-0000FF740000}"/>
    <cellStyle name="Standard 4 3 2 3 2 4 4" xfId="15481" xr:uid="{00000000-0005-0000-0000-000000750000}"/>
    <cellStyle name="Standard 4 3 2 3 2 4 4 2" xfId="49369" xr:uid="{00000000-0005-0000-0000-000001750000}"/>
    <cellStyle name="Standard 4 3 2 3 2 4 5" xfId="38073" xr:uid="{00000000-0005-0000-0000-000002750000}"/>
    <cellStyle name="Standard 4 3 2 3 2 4 6" xfId="26777" xr:uid="{00000000-0005-0000-0000-000003750000}"/>
    <cellStyle name="Standard 4 3 2 3 2 5" xfId="4955" xr:uid="{00000000-0005-0000-0000-000004750000}"/>
    <cellStyle name="Standard 4 3 2 3 2 5 2" xfId="7781" xr:uid="{00000000-0005-0000-0000-000005750000}"/>
    <cellStyle name="Standard 4 3 2 3 2 5 2 2" xfId="13430" xr:uid="{00000000-0005-0000-0000-000006750000}"/>
    <cellStyle name="Standard 4 3 2 3 2 5 2 2 2" xfId="24726" xr:uid="{00000000-0005-0000-0000-000007750000}"/>
    <cellStyle name="Standard 4 3 2 3 2 5 2 2 2 2" xfId="58614" xr:uid="{00000000-0005-0000-0000-000008750000}"/>
    <cellStyle name="Standard 4 3 2 3 2 5 2 2 3" xfId="47318" xr:uid="{00000000-0005-0000-0000-000009750000}"/>
    <cellStyle name="Standard 4 3 2 3 2 5 2 2 4" xfId="36022" xr:uid="{00000000-0005-0000-0000-00000A750000}"/>
    <cellStyle name="Standard 4 3 2 3 2 5 2 3" xfId="19078" xr:uid="{00000000-0005-0000-0000-00000B750000}"/>
    <cellStyle name="Standard 4 3 2 3 2 5 2 3 2" xfId="52966" xr:uid="{00000000-0005-0000-0000-00000C750000}"/>
    <cellStyle name="Standard 4 3 2 3 2 5 2 4" xfId="41670" xr:uid="{00000000-0005-0000-0000-00000D750000}"/>
    <cellStyle name="Standard 4 3 2 3 2 5 2 5" xfId="30374" xr:uid="{00000000-0005-0000-0000-00000E750000}"/>
    <cellStyle name="Standard 4 3 2 3 2 5 3" xfId="10606" xr:uid="{00000000-0005-0000-0000-00000F750000}"/>
    <cellStyle name="Standard 4 3 2 3 2 5 3 2" xfId="21902" xr:uid="{00000000-0005-0000-0000-000010750000}"/>
    <cellStyle name="Standard 4 3 2 3 2 5 3 2 2" xfId="55790" xr:uid="{00000000-0005-0000-0000-000011750000}"/>
    <cellStyle name="Standard 4 3 2 3 2 5 3 3" xfId="44494" xr:uid="{00000000-0005-0000-0000-000012750000}"/>
    <cellStyle name="Standard 4 3 2 3 2 5 3 4" xfId="33198" xr:uid="{00000000-0005-0000-0000-000013750000}"/>
    <cellStyle name="Standard 4 3 2 3 2 5 4" xfId="16254" xr:uid="{00000000-0005-0000-0000-000014750000}"/>
    <cellStyle name="Standard 4 3 2 3 2 5 4 2" xfId="50142" xr:uid="{00000000-0005-0000-0000-000015750000}"/>
    <cellStyle name="Standard 4 3 2 3 2 5 5" xfId="38846" xr:uid="{00000000-0005-0000-0000-000016750000}"/>
    <cellStyle name="Standard 4 3 2 3 2 5 6" xfId="27550" xr:uid="{00000000-0005-0000-0000-000017750000}"/>
    <cellStyle name="Standard 4 3 2 3 2 6" xfId="3604" xr:uid="{00000000-0005-0000-0000-000018750000}"/>
    <cellStyle name="Standard 4 3 2 3 2 6 2" xfId="6717" xr:uid="{00000000-0005-0000-0000-000019750000}"/>
    <cellStyle name="Standard 4 3 2 3 2 6 2 2" xfId="12366" xr:uid="{00000000-0005-0000-0000-00001A750000}"/>
    <cellStyle name="Standard 4 3 2 3 2 6 2 2 2" xfId="23662" xr:uid="{00000000-0005-0000-0000-00001B750000}"/>
    <cellStyle name="Standard 4 3 2 3 2 6 2 2 2 2" xfId="57550" xr:uid="{00000000-0005-0000-0000-00001C750000}"/>
    <cellStyle name="Standard 4 3 2 3 2 6 2 2 3" xfId="46254" xr:uid="{00000000-0005-0000-0000-00001D750000}"/>
    <cellStyle name="Standard 4 3 2 3 2 6 2 2 4" xfId="34958" xr:uid="{00000000-0005-0000-0000-00001E750000}"/>
    <cellStyle name="Standard 4 3 2 3 2 6 2 3" xfId="18014" xr:uid="{00000000-0005-0000-0000-00001F750000}"/>
    <cellStyle name="Standard 4 3 2 3 2 6 2 3 2" xfId="51902" xr:uid="{00000000-0005-0000-0000-000020750000}"/>
    <cellStyle name="Standard 4 3 2 3 2 6 2 4" xfId="40606" xr:uid="{00000000-0005-0000-0000-000021750000}"/>
    <cellStyle name="Standard 4 3 2 3 2 6 2 5" xfId="29310" xr:uid="{00000000-0005-0000-0000-000022750000}"/>
    <cellStyle name="Standard 4 3 2 3 2 6 3" xfId="9542" xr:uid="{00000000-0005-0000-0000-000023750000}"/>
    <cellStyle name="Standard 4 3 2 3 2 6 3 2" xfId="20838" xr:uid="{00000000-0005-0000-0000-000024750000}"/>
    <cellStyle name="Standard 4 3 2 3 2 6 3 2 2" xfId="54726" xr:uid="{00000000-0005-0000-0000-000025750000}"/>
    <cellStyle name="Standard 4 3 2 3 2 6 3 3" xfId="43430" xr:uid="{00000000-0005-0000-0000-000026750000}"/>
    <cellStyle name="Standard 4 3 2 3 2 6 3 4" xfId="32134" xr:uid="{00000000-0005-0000-0000-000027750000}"/>
    <cellStyle name="Standard 4 3 2 3 2 6 4" xfId="15190" xr:uid="{00000000-0005-0000-0000-000028750000}"/>
    <cellStyle name="Standard 4 3 2 3 2 6 4 2" xfId="49078" xr:uid="{00000000-0005-0000-0000-000029750000}"/>
    <cellStyle name="Standard 4 3 2 3 2 6 5" xfId="37782" xr:uid="{00000000-0005-0000-0000-00002A750000}"/>
    <cellStyle name="Standard 4 3 2 3 2 6 6" xfId="26486" xr:uid="{00000000-0005-0000-0000-00002B750000}"/>
    <cellStyle name="Standard 4 3 2 3 2 7" xfId="5666" xr:uid="{00000000-0005-0000-0000-00002C750000}"/>
    <cellStyle name="Standard 4 3 2 3 2 7 2" xfId="11316" xr:uid="{00000000-0005-0000-0000-00002D750000}"/>
    <cellStyle name="Standard 4 3 2 3 2 7 2 2" xfId="22612" xr:uid="{00000000-0005-0000-0000-00002E750000}"/>
    <cellStyle name="Standard 4 3 2 3 2 7 2 2 2" xfId="56500" xr:uid="{00000000-0005-0000-0000-00002F750000}"/>
    <cellStyle name="Standard 4 3 2 3 2 7 2 3" xfId="45204" xr:uid="{00000000-0005-0000-0000-000030750000}"/>
    <cellStyle name="Standard 4 3 2 3 2 7 2 4" xfId="33908" xr:uid="{00000000-0005-0000-0000-000031750000}"/>
    <cellStyle name="Standard 4 3 2 3 2 7 3" xfId="16964" xr:uid="{00000000-0005-0000-0000-000032750000}"/>
    <cellStyle name="Standard 4 3 2 3 2 7 3 2" xfId="50852" xr:uid="{00000000-0005-0000-0000-000033750000}"/>
    <cellStyle name="Standard 4 3 2 3 2 7 4" xfId="39556" xr:uid="{00000000-0005-0000-0000-000034750000}"/>
    <cellStyle name="Standard 4 3 2 3 2 7 5" xfId="28260" xr:uid="{00000000-0005-0000-0000-000035750000}"/>
    <cellStyle name="Standard 4 3 2 3 2 8" xfId="8492" xr:uid="{00000000-0005-0000-0000-000036750000}"/>
    <cellStyle name="Standard 4 3 2 3 2 8 2" xfId="19788" xr:uid="{00000000-0005-0000-0000-000037750000}"/>
    <cellStyle name="Standard 4 3 2 3 2 8 2 2" xfId="53676" xr:uid="{00000000-0005-0000-0000-000038750000}"/>
    <cellStyle name="Standard 4 3 2 3 2 8 3" xfId="42380" xr:uid="{00000000-0005-0000-0000-000039750000}"/>
    <cellStyle name="Standard 4 3 2 3 2 8 4" xfId="31084" xr:uid="{00000000-0005-0000-0000-00003A750000}"/>
    <cellStyle name="Standard 4 3 2 3 2 9" xfId="14140" xr:uid="{00000000-0005-0000-0000-00003B750000}"/>
    <cellStyle name="Standard 4 3 2 3 2 9 2" xfId="48028" xr:uid="{00000000-0005-0000-0000-00003C750000}"/>
    <cellStyle name="Standard 4 3 2 3 3" xfId="2651" xr:uid="{00000000-0005-0000-0000-00003D750000}"/>
    <cellStyle name="Standard 4 3 2 3 3 2" xfId="3153" xr:uid="{00000000-0005-0000-0000-00003E750000}"/>
    <cellStyle name="Standard 4 3 2 3 3 2 2" xfId="5244" xr:uid="{00000000-0005-0000-0000-00003F750000}"/>
    <cellStyle name="Standard 4 3 2 3 3 2 2 2" xfId="8070" xr:uid="{00000000-0005-0000-0000-000040750000}"/>
    <cellStyle name="Standard 4 3 2 3 3 2 2 2 2" xfId="13719" xr:uid="{00000000-0005-0000-0000-000041750000}"/>
    <cellStyle name="Standard 4 3 2 3 3 2 2 2 2 2" xfId="25015" xr:uid="{00000000-0005-0000-0000-000042750000}"/>
    <cellStyle name="Standard 4 3 2 3 3 2 2 2 2 2 2" xfId="58903" xr:uid="{00000000-0005-0000-0000-000043750000}"/>
    <cellStyle name="Standard 4 3 2 3 3 2 2 2 2 3" xfId="47607" xr:uid="{00000000-0005-0000-0000-000044750000}"/>
    <cellStyle name="Standard 4 3 2 3 3 2 2 2 2 4" xfId="36311" xr:uid="{00000000-0005-0000-0000-000045750000}"/>
    <cellStyle name="Standard 4 3 2 3 3 2 2 2 3" xfId="19367" xr:uid="{00000000-0005-0000-0000-000046750000}"/>
    <cellStyle name="Standard 4 3 2 3 3 2 2 2 3 2" xfId="53255" xr:uid="{00000000-0005-0000-0000-000047750000}"/>
    <cellStyle name="Standard 4 3 2 3 3 2 2 2 4" xfId="41959" xr:uid="{00000000-0005-0000-0000-000048750000}"/>
    <cellStyle name="Standard 4 3 2 3 3 2 2 2 5" xfId="30663" xr:uid="{00000000-0005-0000-0000-000049750000}"/>
    <cellStyle name="Standard 4 3 2 3 3 2 2 3" xfId="10895" xr:uid="{00000000-0005-0000-0000-00004A750000}"/>
    <cellStyle name="Standard 4 3 2 3 3 2 2 3 2" xfId="22191" xr:uid="{00000000-0005-0000-0000-00004B750000}"/>
    <cellStyle name="Standard 4 3 2 3 3 2 2 3 2 2" xfId="56079" xr:uid="{00000000-0005-0000-0000-00004C750000}"/>
    <cellStyle name="Standard 4 3 2 3 3 2 2 3 3" xfId="44783" xr:uid="{00000000-0005-0000-0000-00004D750000}"/>
    <cellStyle name="Standard 4 3 2 3 3 2 2 3 4" xfId="33487" xr:uid="{00000000-0005-0000-0000-00004E750000}"/>
    <cellStyle name="Standard 4 3 2 3 3 2 2 4" xfId="16543" xr:uid="{00000000-0005-0000-0000-00004F750000}"/>
    <cellStyle name="Standard 4 3 2 3 3 2 2 4 2" xfId="50431" xr:uid="{00000000-0005-0000-0000-000050750000}"/>
    <cellStyle name="Standard 4 3 2 3 3 2 2 5" xfId="39135" xr:uid="{00000000-0005-0000-0000-000051750000}"/>
    <cellStyle name="Standard 4 3 2 3 3 2 2 6" xfId="27839" xr:uid="{00000000-0005-0000-0000-000052750000}"/>
    <cellStyle name="Standard 4 3 2 3 3 2 3" xfId="6281" xr:uid="{00000000-0005-0000-0000-000053750000}"/>
    <cellStyle name="Standard 4 3 2 3 3 2 3 2" xfId="11931" xr:uid="{00000000-0005-0000-0000-000054750000}"/>
    <cellStyle name="Standard 4 3 2 3 3 2 3 2 2" xfId="23227" xr:uid="{00000000-0005-0000-0000-000055750000}"/>
    <cellStyle name="Standard 4 3 2 3 3 2 3 2 2 2" xfId="57115" xr:uid="{00000000-0005-0000-0000-000056750000}"/>
    <cellStyle name="Standard 4 3 2 3 3 2 3 2 3" xfId="45819" xr:uid="{00000000-0005-0000-0000-000057750000}"/>
    <cellStyle name="Standard 4 3 2 3 3 2 3 2 4" xfId="34523" xr:uid="{00000000-0005-0000-0000-000058750000}"/>
    <cellStyle name="Standard 4 3 2 3 3 2 3 3" xfId="17579" xr:uid="{00000000-0005-0000-0000-000059750000}"/>
    <cellStyle name="Standard 4 3 2 3 3 2 3 3 2" xfId="51467" xr:uid="{00000000-0005-0000-0000-00005A750000}"/>
    <cellStyle name="Standard 4 3 2 3 3 2 3 4" xfId="40171" xr:uid="{00000000-0005-0000-0000-00005B750000}"/>
    <cellStyle name="Standard 4 3 2 3 3 2 3 5" xfId="28875" xr:uid="{00000000-0005-0000-0000-00005C750000}"/>
    <cellStyle name="Standard 4 3 2 3 3 2 4" xfId="9107" xr:uid="{00000000-0005-0000-0000-00005D750000}"/>
    <cellStyle name="Standard 4 3 2 3 3 2 4 2" xfId="20403" xr:uid="{00000000-0005-0000-0000-00005E750000}"/>
    <cellStyle name="Standard 4 3 2 3 3 2 4 2 2" xfId="54291" xr:uid="{00000000-0005-0000-0000-00005F750000}"/>
    <cellStyle name="Standard 4 3 2 3 3 2 4 3" xfId="42995" xr:uid="{00000000-0005-0000-0000-000060750000}"/>
    <cellStyle name="Standard 4 3 2 3 3 2 4 4" xfId="31699" xr:uid="{00000000-0005-0000-0000-000061750000}"/>
    <cellStyle name="Standard 4 3 2 3 3 2 5" xfId="14755" xr:uid="{00000000-0005-0000-0000-000062750000}"/>
    <cellStyle name="Standard 4 3 2 3 3 2 5 2" xfId="48643" xr:uid="{00000000-0005-0000-0000-000063750000}"/>
    <cellStyle name="Standard 4 3 2 3 3 2 6" xfId="37347" xr:uid="{00000000-0005-0000-0000-000064750000}"/>
    <cellStyle name="Standard 4 3 2 3 3 2 7" xfId="26051" xr:uid="{00000000-0005-0000-0000-000065750000}"/>
    <cellStyle name="Standard 4 3 2 3 3 3" xfId="4466" xr:uid="{00000000-0005-0000-0000-000066750000}"/>
    <cellStyle name="Standard 4 3 2 3 3 3 2" xfId="7336" xr:uid="{00000000-0005-0000-0000-000067750000}"/>
    <cellStyle name="Standard 4 3 2 3 3 3 2 2" xfId="12985" xr:uid="{00000000-0005-0000-0000-000068750000}"/>
    <cellStyle name="Standard 4 3 2 3 3 3 2 2 2" xfId="24281" xr:uid="{00000000-0005-0000-0000-000069750000}"/>
    <cellStyle name="Standard 4 3 2 3 3 3 2 2 2 2" xfId="58169" xr:uid="{00000000-0005-0000-0000-00006A750000}"/>
    <cellStyle name="Standard 4 3 2 3 3 3 2 2 3" xfId="46873" xr:uid="{00000000-0005-0000-0000-00006B750000}"/>
    <cellStyle name="Standard 4 3 2 3 3 3 2 2 4" xfId="35577" xr:uid="{00000000-0005-0000-0000-00006C750000}"/>
    <cellStyle name="Standard 4 3 2 3 3 3 2 3" xfId="18633" xr:uid="{00000000-0005-0000-0000-00006D750000}"/>
    <cellStyle name="Standard 4 3 2 3 3 3 2 3 2" xfId="52521" xr:uid="{00000000-0005-0000-0000-00006E750000}"/>
    <cellStyle name="Standard 4 3 2 3 3 3 2 4" xfId="41225" xr:uid="{00000000-0005-0000-0000-00006F750000}"/>
    <cellStyle name="Standard 4 3 2 3 3 3 2 5" xfId="29929" xr:uid="{00000000-0005-0000-0000-000070750000}"/>
    <cellStyle name="Standard 4 3 2 3 3 3 3" xfId="10161" xr:uid="{00000000-0005-0000-0000-000071750000}"/>
    <cellStyle name="Standard 4 3 2 3 3 3 3 2" xfId="21457" xr:uid="{00000000-0005-0000-0000-000072750000}"/>
    <cellStyle name="Standard 4 3 2 3 3 3 3 2 2" xfId="55345" xr:uid="{00000000-0005-0000-0000-000073750000}"/>
    <cellStyle name="Standard 4 3 2 3 3 3 3 3" xfId="44049" xr:uid="{00000000-0005-0000-0000-000074750000}"/>
    <cellStyle name="Standard 4 3 2 3 3 3 3 4" xfId="32753" xr:uid="{00000000-0005-0000-0000-000075750000}"/>
    <cellStyle name="Standard 4 3 2 3 3 3 4" xfId="15809" xr:uid="{00000000-0005-0000-0000-000076750000}"/>
    <cellStyle name="Standard 4 3 2 3 3 3 4 2" xfId="49697" xr:uid="{00000000-0005-0000-0000-000077750000}"/>
    <cellStyle name="Standard 4 3 2 3 3 3 5" xfId="38401" xr:uid="{00000000-0005-0000-0000-000078750000}"/>
    <cellStyle name="Standard 4 3 2 3 3 3 6" xfId="27105" xr:uid="{00000000-0005-0000-0000-000079750000}"/>
    <cellStyle name="Standard 4 3 2 3 3 4" xfId="5781" xr:uid="{00000000-0005-0000-0000-00007A750000}"/>
    <cellStyle name="Standard 4 3 2 3 3 4 2" xfId="11431" xr:uid="{00000000-0005-0000-0000-00007B750000}"/>
    <cellStyle name="Standard 4 3 2 3 3 4 2 2" xfId="22727" xr:uid="{00000000-0005-0000-0000-00007C750000}"/>
    <cellStyle name="Standard 4 3 2 3 3 4 2 2 2" xfId="56615" xr:uid="{00000000-0005-0000-0000-00007D750000}"/>
    <cellStyle name="Standard 4 3 2 3 3 4 2 3" xfId="45319" xr:uid="{00000000-0005-0000-0000-00007E750000}"/>
    <cellStyle name="Standard 4 3 2 3 3 4 2 4" xfId="34023" xr:uid="{00000000-0005-0000-0000-00007F750000}"/>
    <cellStyle name="Standard 4 3 2 3 3 4 3" xfId="17079" xr:uid="{00000000-0005-0000-0000-000080750000}"/>
    <cellStyle name="Standard 4 3 2 3 3 4 3 2" xfId="50967" xr:uid="{00000000-0005-0000-0000-000081750000}"/>
    <cellStyle name="Standard 4 3 2 3 3 4 4" xfId="39671" xr:uid="{00000000-0005-0000-0000-000082750000}"/>
    <cellStyle name="Standard 4 3 2 3 3 4 5" xfId="28375" xr:uid="{00000000-0005-0000-0000-000083750000}"/>
    <cellStyle name="Standard 4 3 2 3 3 5" xfId="8607" xr:uid="{00000000-0005-0000-0000-000084750000}"/>
    <cellStyle name="Standard 4 3 2 3 3 5 2" xfId="19903" xr:uid="{00000000-0005-0000-0000-000085750000}"/>
    <cellStyle name="Standard 4 3 2 3 3 5 2 2" xfId="53791" xr:uid="{00000000-0005-0000-0000-000086750000}"/>
    <cellStyle name="Standard 4 3 2 3 3 5 3" xfId="42495" xr:uid="{00000000-0005-0000-0000-000087750000}"/>
    <cellStyle name="Standard 4 3 2 3 3 5 4" xfId="31199" xr:uid="{00000000-0005-0000-0000-000088750000}"/>
    <cellStyle name="Standard 4 3 2 3 3 6" xfId="14255" xr:uid="{00000000-0005-0000-0000-000089750000}"/>
    <cellStyle name="Standard 4 3 2 3 3 6 2" xfId="48143" xr:uid="{00000000-0005-0000-0000-00008A750000}"/>
    <cellStyle name="Standard 4 3 2 3 3 7" xfId="36847" xr:uid="{00000000-0005-0000-0000-00008B750000}"/>
    <cellStyle name="Standard 4 3 2 3 3 8" xfId="25551" xr:uid="{00000000-0005-0000-0000-00008C750000}"/>
    <cellStyle name="Standard 4 3 2 3 4" xfId="2905" xr:uid="{00000000-0005-0000-0000-00008D750000}"/>
    <cellStyle name="Standard 4 3 2 3 4 2" xfId="5241" xr:uid="{00000000-0005-0000-0000-00008E750000}"/>
    <cellStyle name="Standard 4 3 2 3 4 2 2" xfId="8067" xr:uid="{00000000-0005-0000-0000-00008F750000}"/>
    <cellStyle name="Standard 4 3 2 3 4 2 2 2" xfId="13716" xr:uid="{00000000-0005-0000-0000-000090750000}"/>
    <cellStyle name="Standard 4 3 2 3 4 2 2 2 2" xfId="25012" xr:uid="{00000000-0005-0000-0000-000091750000}"/>
    <cellStyle name="Standard 4 3 2 3 4 2 2 2 2 2" xfId="58900" xr:uid="{00000000-0005-0000-0000-000092750000}"/>
    <cellStyle name="Standard 4 3 2 3 4 2 2 2 3" xfId="47604" xr:uid="{00000000-0005-0000-0000-000093750000}"/>
    <cellStyle name="Standard 4 3 2 3 4 2 2 2 4" xfId="36308" xr:uid="{00000000-0005-0000-0000-000094750000}"/>
    <cellStyle name="Standard 4 3 2 3 4 2 2 3" xfId="19364" xr:uid="{00000000-0005-0000-0000-000095750000}"/>
    <cellStyle name="Standard 4 3 2 3 4 2 2 3 2" xfId="53252" xr:uid="{00000000-0005-0000-0000-000096750000}"/>
    <cellStyle name="Standard 4 3 2 3 4 2 2 4" xfId="41956" xr:uid="{00000000-0005-0000-0000-000097750000}"/>
    <cellStyle name="Standard 4 3 2 3 4 2 2 5" xfId="30660" xr:uid="{00000000-0005-0000-0000-000098750000}"/>
    <cellStyle name="Standard 4 3 2 3 4 2 3" xfId="10892" xr:uid="{00000000-0005-0000-0000-000099750000}"/>
    <cellStyle name="Standard 4 3 2 3 4 2 3 2" xfId="22188" xr:uid="{00000000-0005-0000-0000-00009A750000}"/>
    <cellStyle name="Standard 4 3 2 3 4 2 3 2 2" xfId="56076" xr:uid="{00000000-0005-0000-0000-00009B750000}"/>
    <cellStyle name="Standard 4 3 2 3 4 2 3 3" xfId="44780" xr:uid="{00000000-0005-0000-0000-00009C750000}"/>
    <cellStyle name="Standard 4 3 2 3 4 2 3 4" xfId="33484" xr:uid="{00000000-0005-0000-0000-00009D750000}"/>
    <cellStyle name="Standard 4 3 2 3 4 2 4" xfId="16540" xr:uid="{00000000-0005-0000-0000-00009E750000}"/>
    <cellStyle name="Standard 4 3 2 3 4 2 4 2" xfId="50428" xr:uid="{00000000-0005-0000-0000-00009F750000}"/>
    <cellStyle name="Standard 4 3 2 3 4 2 5" xfId="39132" xr:uid="{00000000-0005-0000-0000-0000A0750000}"/>
    <cellStyle name="Standard 4 3 2 3 4 2 6" xfId="27836" xr:uid="{00000000-0005-0000-0000-0000A1750000}"/>
    <cellStyle name="Standard 4 3 2 3 4 3" xfId="4463" xr:uid="{00000000-0005-0000-0000-0000A2750000}"/>
    <cellStyle name="Standard 4 3 2 3 4 3 2" xfId="7333" xr:uid="{00000000-0005-0000-0000-0000A3750000}"/>
    <cellStyle name="Standard 4 3 2 3 4 3 2 2" xfId="12982" xr:uid="{00000000-0005-0000-0000-0000A4750000}"/>
    <cellStyle name="Standard 4 3 2 3 4 3 2 2 2" xfId="24278" xr:uid="{00000000-0005-0000-0000-0000A5750000}"/>
    <cellStyle name="Standard 4 3 2 3 4 3 2 2 2 2" xfId="58166" xr:uid="{00000000-0005-0000-0000-0000A6750000}"/>
    <cellStyle name="Standard 4 3 2 3 4 3 2 2 3" xfId="46870" xr:uid="{00000000-0005-0000-0000-0000A7750000}"/>
    <cellStyle name="Standard 4 3 2 3 4 3 2 2 4" xfId="35574" xr:uid="{00000000-0005-0000-0000-0000A8750000}"/>
    <cellStyle name="Standard 4 3 2 3 4 3 2 3" xfId="18630" xr:uid="{00000000-0005-0000-0000-0000A9750000}"/>
    <cellStyle name="Standard 4 3 2 3 4 3 2 3 2" xfId="52518" xr:uid="{00000000-0005-0000-0000-0000AA750000}"/>
    <cellStyle name="Standard 4 3 2 3 4 3 2 4" xfId="41222" xr:uid="{00000000-0005-0000-0000-0000AB750000}"/>
    <cellStyle name="Standard 4 3 2 3 4 3 2 5" xfId="29926" xr:uid="{00000000-0005-0000-0000-0000AC750000}"/>
    <cellStyle name="Standard 4 3 2 3 4 3 3" xfId="10158" xr:uid="{00000000-0005-0000-0000-0000AD750000}"/>
    <cellStyle name="Standard 4 3 2 3 4 3 3 2" xfId="21454" xr:uid="{00000000-0005-0000-0000-0000AE750000}"/>
    <cellStyle name="Standard 4 3 2 3 4 3 3 2 2" xfId="55342" xr:uid="{00000000-0005-0000-0000-0000AF750000}"/>
    <cellStyle name="Standard 4 3 2 3 4 3 3 3" xfId="44046" xr:uid="{00000000-0005-0000-0000-0000B0750000}"/>
    <cellStyle name="Standard 4 3 2 3 4 3 3 4" xfId="32750" xr:uid="{00000000-0005-0000-0000-0000B1750000}"/>
    <cellStyle name="Standard 4 3 2 3 4 3 4" xfId="15806" xr:uid="{00000000-0005-0000-0000-0000B2750000}"/>
    <cellStyle name="Standard 4 3 2 3 4 3 4 2" xfId="49694" xr:uid="{00000000-0005-0000-0000-0000B3750000}"/>
    <cellStyle name="Standard 4 3 2 3 4 3 5" xfId="38398" xr:uid="{00000000-0005-0000-0000-0000B4750000}"/>
    <cellStyle name="Standard 4 3 2 3 4 3 6" xfId="27102" xr:uid="{00000000-0005-0000-0000-0000B5750000}"/>
    <cellStyle name="Standard 4 3 2 3 4 4" xfId="6033" xr:uid="{00000000-0005-0000-0000-0000B6750000}"/>
    <cellStyle name="Standard 4 3 2 3 4 4 2" xfId="11683" xr:uid="{00000000-0005-0000-0000-0000B7750000}"/>
    <cellStyle name="Standard 4 3 2 3 4 4 2 2" xfId="22979" xr:uid="{00000000-0005-0000-0000-0000B8750000}"/>
    <cellStyle name="Standard 4 3 2 3 4 4 2 2 2" xfId="56867" xr:uid="{00000000-0005-0000-0000-0000B9750000}"/>
    <cellStyle name="Standard 4 3 2 3 4 4 2 3" xfId="45571" xr:uid="{00000000-0005-0000-0000-0000BA750000}"/>
    <cellStyle name="Standard 4 3 2 3 4 4 2 4" xfId="34275" xr:uid="{00000000-0005-0000-0000-0000BB750000}"/>
    <cellStyle name="Standard 4 3 2 3 4 4 3" xfId="17331" xr:uid="{00000000-0005-0000-0000-0000BC750000}"/>
    <cellStyle name="Standard 4 3 2 3 4 4 3 2" xfId="51219" xr:uid="{00000000-0005-0000-0000-0000BD750000}"/>
    <cellStyle name="Standard 4 3 2 3 4 4 4" xfId="39923" xr:uid="{00000000-0005-0000-0000-0000BE750000}"/>
    <cellStyle name="Standard 4 3 2 3 4 4 5" xfId="28627" xr:uid="{00000000-0005-0000-0000-0000BF750000}"/>
    <cellStyle name="Standard 4 3 2 3 4 5" xfId="8859" xr:uid="{00000000-0005-0000-0000-0000C0750000}"/>
    <cellStyle name="Standard 4 3 2 3 4 5 2" xfId="20155" xr:uid="{00000000-0005-0000-0000-0000C1750000}"/>
    <cellStyle name="Standard 4 3 2 3 4 5 2 2" xfId="54043" xr:uid="{00000000-0005-0000-0000-0000C2750000}"/>
    <cellStyle name="Standard 4 3 2 3 4 5 3" xfId="42747" xr:uid="{00000000-0005-0000-0000-0000C3750000}"/>
    <cellStyle name="Standard 4 3 2 3 4 5 4" xfId="31451" xr:uid="{00000000-0005-0000-0000-0000C4750000}"/>
    <cellStyle name="Standard 4 3 2 3 4 6" xfId="14507" xr:uid="{00000000-0005-0000-0000-0000C5750000}"/>
    <cellStyle name="Standard 4 3 2 3 4 6 2" xfId="48395" xr:uid="{00000000-0005-0000-0000-0000C6750000}"/>
    <cellStyle name="Standard 4 3 2 3 4 7" xfId="37099" xr:uid="{00000000-0005-0000-0000-0000C7750000}"/>
    <cellStyle name="Standard 4 3 2 3 4 8" xfId="25803" xr:uid="{00000000-0005-0000-0000-0000C8750000}"/>
    <cellStyle name="Standard 4 3 2 3 5" xfId="3787" xr:uid="{00000000-0005-0000-0000-0000C9750000}"/>
    <cellStyle name="Standard 4 3 2 3 5 2" xfId="6898" xr:uid="{00000000-0005-0000-0000-0000CA750000}"/>
    <cellStyle name="Standard 4 3 2 3 5 2 2" xfId="12547" xr:uid="{00000000-0005-0000-0000-0000CB750000}"/>
    <cellStyle name="Standard 4 3 2 3 5 2 2 2" xfId="23843" xr:uid="{00000000-0005-0000-0000-0000CC750000}"/>
    <cellStyle name="Standard 4 3 2 3 5 2 2 2 2" xfId="57731" xr:uid="{00000000-0005-0000-0000-0000CD750000}"/>
    <cellStyle name="Standard 4 3 2 3 5 2 2 3" xfId="46435" xr:uid="{00000000-0005-0000-0000-0000CE750000}"/>
    <cellStyle name="Standard 4 3 2 3 5 2 2 4" xfId="35139" xr:uid="{00000000-0005-0000-0000-0000CF750000}"/>
    <cellStyle name="Standard 4 3 2 3 5 2 3" xfId="18195" xr:uid="{00000000-0005-0000-0000-0000D0750000}"/>
    <cellStyle name="Standard 4 3 2 3 5 2 3 2" xfId="52083" xr:uid="{00000000-0005-0000-0000-0000D1750000}"/>
    <cellStyle name="Standard 4 3 2 3 5 2 4" xfId="40787" xr:uid="{00000000-0005-0000-0000-0000D2750000}"/>
    <cellStyle name="Standard 4 3 2 3 5 2 5" xfId="29491" xr:uid="{00000000-0005-0000-0000-0000D3750000}"/>
    <cellStyle name="Standard 4 3 2 3 5 3" xfId="9723" xr:uid="{00000000-0005-0000-0000-0000D4750000}"/>
    <cellStyle name="Standard 4 3 2 3 5 3 2" xfId="21019" xr:uid="{00000000-0005-0000-0000-0000D5750000}"/>
    <cellStyle name="Standard 4 3 2 3 5 3 2 2" xfId="54907" xr:uid="{00000000-0005-0000-0000-0000D6750000}"/>
    <cellStyle name="Standard 4 3 2 3 5 3 3" xfId="43611" xr:uid="{00000000-0005-0000-0000-0000D7750000}"/>
    <cellStyle name="Standard 4 3 2 3 5 3 4" xfId="32315" xr:uid="{00000000-0005-0000-0000-0000D8750000}"/>
    <cellStyle name="Standard 4 3 2 3 5 4" xfId="15371" xr:uid="{00000000-0005-0000-0000-0000D9750000}"/>
    <cellStyle name="Standard 4 3 2 3 5 4 2" xfId="49259" xr:uid="{00000000-0005-0000-0000-0000DA750000}"/>
    <cellStyle name="Standard 4 3 2 3 5 5" xfId="37963" xr:uid="{00000000-0005-0000-0000-0000DB750000}"/>
    <cellStyle name="Standard 4 3 2 3 5 6" xfId="26667" xr:uid="{00000000-0005-0000-0000-0000DC750000}"/>
    <cellStyle name="Standard 4 3 2 3 6" xfId="4845" xr:uid="{00000000-0005-0000-0000-0000DD750000}"/>
    <cellStyle name="Standard 4 3 2 3 6 2" xfId="7671" xr:uid="{00000000-0005-0000-0000-0000DE750000}"/>
    <cellStyle name="Standard 4 3 2 3 6 2 2" xfId="13320" xr:uid="{00000000-0005-0000-0000-0000DF750000}"/>
    <cellStyle name="Standard 4 3 2 3 6 2 2 2" xfId="24616" xr:uid="{00000000-0005-0000-0000-0000E0750000}"/>
    <cellStyle name="Standard 4 3 2 3 6 2 2 2 2" xfId="58504" xr:uid="{00000000-0005-0000-0000-0000E1750000}"/>
    <cellStyle name="Standard 4 3 2 3 6 2 2 3" xfId="47208" xr:uid="{00000000-0005-0000-0000-0000E2750000}"/>
    <cellStyle name="Standard 4 3 2 3 6 2 2 4" xfId="35912" xr:uid="{00000000-0005-0000-0000-0000E3750000}"/>
    <cellStyle name="Standard 4 3 2 3 6 2 3" xfId="18968" xr:uid="{00000000-0005-0000-0000-0000E4750000}"/>
    <cellStyle name="Standard 4 3 2 3 6 2 3 2" xfId="52856" xr:uid="{00000000-0005-0000-0000-0000E5750000}"/>
    <cellStyle name="Standard 4 3 2 3 6 2 4" xfId="41560" xr:uid="{00000000-0005-0000-0000-0000E6750000}"/>
    <cellStyle name="Standard 4 3 2 3 6 2 5" xfId="30264" xr:uid="{00000000-0005-0000-0000-0000E7750000}"/>
    <cellStyle name="Standard 4 3 2 3 6 3" xfId="10496" xr:uid="{00000000-0005-0000-0000-0000E8750000}"/>
    <cellStyle name="Standard 4 3 2 3 6 3 2" xfId="21792" xr:uid="{00000000-0005-0000-0000-0000E9750000}"/>
    <cellStyle name="Standard 4 3 2 3 6 3 2 2" xfId="55680" xr:uid="{00000000-0005-0000-0000-0000EA750000}"/>
    <cellStyle name="Standard 4 3 2 3 6 3 3" xfId="44384" xr:uid="{00000000-0005-0000-0000-0000EB750000}"/>
    <cellStyle name="Standard 4 3 2 3 6 3 4" xfId="33088" xr:uid="{00000000-0005-0000-0000-0000EC750000}"/>
    <cellStyle name="Standard 4 3 2 3 6 4" xfId="16144" xr:uid="{00000000-0005-0000-0000-0000ED750000}"/>
    <cellStyle name="Standard 4 3 2 3 6 4 2" xfId="50032" xr:uid="{00000000-0005-0000-0000-0000EE750000}"/>
    <cellStyle name="Standard 4 3 2 3 6 5" xfId="38736" xr:uid="{00000000-0005-0000-0000-0000EF750000}"/>
    <cellStyle name="Standard 4 3 2 3 6 6" xfId="27440" xr:uid="{00000000-0005-0000-0000-0000F0750000}"/>
    <cellStyle name="Standard 4 3 2 3 7" xfId="3491" xr:uid="{00000000-0005-0000-0000-0000F1750000}"/>
    <cellStyle name="Standard 4 3 2 3 7 2" xfId="6605" xr:uid="{00000000-0005-0000-0000-0000F2750000}"/>
    <cellStyle name="Standard 4 3 2 3 7 2 2" xfId="12254" xr:uid="{00000000-0005-0000-0000-0000F3750000}"/>
    <cellStyle name="Standard 4 3 2 3 7 2 2 2" xfId="23550" xr:uid="{00000000-0005-0000-0000-0000F4750000}"/>
    <cellStyle name="Standard 4 3 2 3 7 2 2 2 2" xfId="57438" xr:uid="{00000000-0005-0000-0000-0000F5750000}"/>
    <cellStyle name="Standard 4 3 2 3 7 2 2 3" xfId="46142" xr:uid="{00000000-0005-0000-0000-0000F6750000}"/>
    <cellStyle name="Standard 4 3 2 3 7 2 2 4" xfId="34846" xr:uid="{00000000-0005-0000-0000-0000F7750000}"/>
    <cellStyle name="Standard 4 3 2 3 7 2 3" xfId="17902" xr:uid="{00000000-0005-0000-0000-0000F8750000}"/>
    <cellStyle name="Standard 4 3 2 3 7 2 3 2" xfId="51790" xr:uid="{00000000-0005-0000-0000-0000F9750000}"/>
    <cellStyle name="Standard 4 3 2 3 7 2 4" xfId="40494" xr:uid="{00000000-0005-0000-0000-0000FA750000}"/>
    <cellStyle name="Standard 4 3 2 3 7 2 5" xfId="29198" xr:uid="{00000000-0005-0000-0000-0000FB750000}"/>
    <cellStyle name="Standard 4 3 2 3 7 3" xfId="9430" xr:uid="{00000000-0005-0000-0000-0000FC750000}"/>
    <cellStyle name="Standard 4 3 2 3 7 3 2" xfId="20726" xr:uid="{00000000-0005-0000-0000-0000FD750000}"/>
    <cellStyle name="Standard 4 3 2 3 7 3 2 2" xfId="54614" xr:uid="{00000000-0005-0000-0000-0000FE750000}"/>
    <cellStyle name="Standard 4 3 2 3 7 3 3" xfId="43318" xr:uid="{00000000-0005-0000-0000-0000FF750000}"/>
    <cellStyle name="Standard 4 3 2 3 7 3 4" xfId="32022" xr:uid="{00000000-0005-0000-0000-000000760000}"/>
    <cellStyle name="Standard 4 3 2 3 7 4" xfId="15078" xr:uid="{00000000-0005-0000-0000-000001760000}"/>
    <cellStyle name="Standard 4 3 2 3 7 4 2" xfId="48966" xr:uid="{00000000-0005-0000-0000-000002760000}"/>
    <cellStyle name="Standard 4 3 2 3 7 5" xfId="37670" xr:uid="{00000000-0005-0000-0000-000003760000}"/>
    <cellStyle name="Standard 4 3 2 3 7 6" xfId="26374" xr:uid="{00000000-0005-0000-0000-000004760000}"/>
    <cellStyle name="Standard 4 3 2 3 8" xfId="5533" xr:uid="{00000000-0005-0000-0000-000005760000}"/>
    <cellStyle name="Standard 4 3 2 3 8 2" xfId="11183" xr:uid="{00000000-0005-0000-0000-000006760000}"/>
    <cellStyle name="Standard 4 3 2 3 8 2 2" xfId="22479" xr:uid="{00000000-0005-0000-0000-000007760000}"/>
    <cellStyle name="Standard 4 3 2 3 8 2 2 2" xfId="56367" xr:uid="{00000000-0005-0000-0000-000008760000}"/>
    <cellStyle name="Standard 4 3 2 3 8 2 3" xfId="45071" xr:uid="{00000000-0005-0000-0000-000009760000}"/>
    <cellStyle name="Standard 4 3 2 3 8 2 4" xfId="33775" xr:uid="{00000000-0005-0000-0000-00000A760000}"/>
    <cellStyle name="Standard 4 3 2 3 8 3" xfId="16831" xr:uid="{00000000-0005-0000-0000-00000B760000}"/>
    <cellStyle name="Standard 4 3 2 3 8 3 2" xfId="50719" xr:uid="{00000000-0005-0000-0000-00000C760000}"/>
    <cellStyle name="Standard 4 3 2 3 8 4" xfId="39423" xr:uid="{00000000-0005-0000-0000-00000D760000}"/>
    <cellStyle name="Standard 4 3 2 3 8 5" xfId="28127" xr:uid="{00000000-0005-0000-0000-00000E760000}"/>
    <cellStyle name="Standard 4 3 2 3 9" xfId="8359" xr:uid="{00000000-0005-0000-0000-00000F760000}"/>
    <cellStyle name="Standard 4 3 2 3 9 2" xfId="19655" xr:uid="{00000000-0005-0000-0000-000010760000}"/>
    <cellStyle name="Standard 4 3 2 3 9 2 2" xfId="53543" xr:uid="{00000000-0005-0000-0000-000011760000}"/>
    <cellStyle name="Standard 4 3 2 3 9 3" xfId="42247" xr:uid="{00000000-0005-0000-0000-000012760000}"/>
    <cellStyle name="Standard 4 3 2 3 9 4" xfId="30951" xr:uid="{00000000-0005-0000-0000-000013760000}"/>
    <cellStyle name="Standard 4 3 2 4" xfId="687" xr:uid="{00000000-0005-0000-0000-000014760000}"/>
    <cellStyle name="Standard 4 3 2 4 10" xfId="14052" xr:uid="{00000000-0005-0000-0000-000015760000}"/>
    <cellStyle name="Standard 4 3 2 4 10 2" xfId="47940" xr:uid="{00000000-0005-0000-0000-000016760000}"/>
    <cellStyle name="Standard 4 3 2 4 11" xfId="36644" xr:uid="{00000000-0005-0000-0000-000017760000}"/>
    <cellStyle name="Standard 4 3 2 4 12" xfId="25348" xr:uid="{00000000-0005-0000-0000-000018760000}"/>
    <cellStyle name="Standard 4 3 2 4 2" xfId="1923" xr:uid="{00000000-0005-0000-0000-000019760000}"/>
    <cellStyle name="Standard 4 3 2 4 2 10" xfId="36777" xr:uid="{00000000-0005-0000-0000-00001A760000}"/>
    <cellStyle name="Standard 4 3 2 4 2 11" xfId="25481" xr:uid="{00000000-0005-0000-0000-00001B760000}"/>
    <cellStyle name="Standard 4 3 2 4 2 2" xfId="2827" xr:uid="{00000000-0005-0000-0000-00001C760000}"/>
    <cellStyle name="Standard 4 3 2 4 2 2 2" xfId="3329" xr:uid="{00000000-0005-0000-0000-00001D760000}"/>
    <cellStyle name="Standard 4 3 2 4 2 2 2 2" xfId="5247" xr:uid="{00000000-0005-0000-0000-00001E760000}"/>
    <cellStyle name="Standard 4 3 2 4 2 2 2 2 2" xfId="8073" xr:uid="{00000000-0005-0000-0000-00001F760000}"/>
    <cellStyle name="Standard 4 3 2 4 2 2 2 2 2 2" xfId="13722" xr:uid="{00000000-0005-0000-0000-000020760000}"/>
    <cellStyle name="Standard 4 3 2 4 2 2 2 2 2 2 2" xfId="25018" xr:uid="{00000000-0005-0000-0000-000021760000}"/>
    <cellStyle name="Standard 4 3 2 4 2 2 2 2 2 2 2 2" xfId="58906" xr:uid="{00000000-0005-0000-0000-000022760000}"/>
    <cellStyle name="Standard 4 3 2 4 2 2 2 2 2 2 3" xfId="47610" xr:uid="{00000000-0005-0000-0000-000023760000}"/>
    <cellStyle name="Standard 4 3 2 4 2 2 2 2 2 2 4" xfId="36314" xr:uid="{00000000-0005-0000-0000-000024760000}"/>
    <cellStyle name="Standard 4 3 2 4 2 2 2 2 2 3" xfId="19370" xr:uid="{00000000-0005-0000-0000-000025760000}"/>
    <cellStyle name="Standard 4 3 2 4 2 2 2 2 2 3 2" xfId="53258" xr:uid="{00000000-0005-0000-0000-000026760000}"/>
    <cellStyle name="Standard 4 3 2 4 2 2 2 2 2 4" xfId="41962" xr:uid="{00000000-0005-0000-0000-000027760000}"/>
    <cellStyle name="Standard 4 3 2 4 2 2 2 2 2 5" xfId="30666" xr:uid="{00000000-0005-0000-0000-000028760000}"/>
    <cellStyle name="Standard 4 3 2 4 2 2 2 2 3" xfId="10898" xr:uid="{00000000-0005-0000-0000-000029760000}"/>
    <cellStyle name="Standard 4 3 2 4 2 2 2 2 3 2" xfId="22194" xr:uid="{00000000-0005-0000-0000-00002A760000}"/>
    <cellStyle name="Standard 4 3 2 4 2 2 2 2 3 2 2" xfId="56082" xr:uid="{00000000-0005-0000-0000-00002B760000}"/>
    <cellStyle name="Standard 4 3 2 4 2 2 2 2 3 3" xfId="44786" xr:uid="{00000000-0005-0000-0000-00002C760000}"/>
    <cellStyle name="Standard 4 3 2 4 2 2 2 2 3 4" xfId="33490" xr:uid="{00000000-0005-0000-0000-00002D760000}"/>
    <cellStyle name="Standard 4 3 2 4 2 2 2 2 4" xfId="16546" xr:uid="{00000000-0005-0000-0000-00002E760000}"/>
    <cellStyle name="Standard 4 3 2 4 2 2 2 2 4 2" xfId="50434" xr:uid="{00000000-0005-0000-0000-00002F760000}"/>
    <cellStyle name="Standard 4 3 2 4 2 2 2 2 5" xfId="39138" xr:uid="{00000000-0005-0000-0000-000030760000}"/>
    <cellStyle name="Standard 4 3 2 4 2 2 2 2 6" xfId="27842" xr:uid="{00000000-0005-0000-0000-000031760000}"/>
    <cellStyle name="Standard 4 3 2 4 2 2 2 3" xfId="6457" xr:uid="{00000000-0005-0000-0000-000032760000}"/>
    <cellStyle name="Standard 4 3 2 4 2 2 2 3 2" xfId="12107" xr:uid="{00000000-0005-0000-0000-000033760000}"/>
    <cellStyle name="Standard 4 3 2 4 2 2 2 3 2 2" xfId="23403" xr:uid="{00000000-0005-0000-0000-000034760000}"/>
    <cellStyle name="Standard 4 3 2 4 2 2 2 3 2 2 2" xfId="57291" xr:uid="{00000000-0005-0000-0000-000035760000}"/>
    <cellStyle name="Standard 4 3 2 4 2 2 2 3 2 3" xfId="45995" xr:uid="{00000000-0005-0000-0000-000036760000}"/>
    <cellStyle name="Standard 4 3 2 4 2 2 2 3 2 4" xfId="34699" xr:uid="{00000000-0005-0000-0000-000037760000}"/>
    <cellStyle name="Standard 4 3 2 4 2 2 2 3 3" xfId="17755" xr:uid="{00000000-0005-0000-0000-000038760000}"/>
    <cellStyle name="Standard 4 3 2 4 2 2 2 3 3 2" xfId="51643" xr:uid="{00000000-0005-0000-0000-000039760000}"/>
    <cellStyle name="Standard 4 3 2 4 2 2 2 3 4" xfId="40347" xr:uid="{00000000-0005-0000-0000-00003A760000}"/>
    <cellStyle name="Standard 4 3 2 4 2 2 2 3 5" xfId="29051" xr:uid="{00000000-0005-0000-0000-00003B760000}"/>
    <cellStyle name="Standard 4 3 2 4 2 2 2 4" xfId="9283" xr:uid="{00000000-0005-0000-0000-00003C760000}"/>
    <cellStyle name="Standard 4 3 2 4 2 2 2 4 2" xfId="20579" xr:uid="{00000000-0005-0000-0000-00003D760000}"/>
    <cellStyle name="Standard 4 3 2 4 2 2 2 4 2 2" xfId="54467" xr:uid="{00000000-0005-0000-0000-00003E760000}"/>
    <cellStyle name="Standard 4 3 2 4 2 2 2 4 3" xfId="43171" xr:uid="{00000000-0005-0000-0000-00003F760000}"/>
    <cellStyle name="Standard 4 3 2 4 2 2 2 4 4" xfId="31875" xr:uid="{00000000-0005-0000-0000-000040760000}"/>
    <cellStyle name="Standard 4 3 2 4 2 2 2 5" xfId="14931" xr:uid="{00000000-0005-0000-0000-000041760000}"/>
    <cellStyle name="Standard 4 3 2 4 2 2 2 5 2" xfId="48819" xr:uid="{00000000-0005-0000-0000-000042760000}"/>
    <cellStyle name="Standard 4 3 2 4 2 2 2 6" xfId="37523" xr:uid="{00000000-0005-0000-0000-000043760000}"/>
    <cellStyle name="Standard 4 3 2 4 2 2 2 7" xfId="26227" xr:uid="{00000000-0005-0000-0000-000044760000}"/>
    <cellStyle name="Standard 4 3 2 4 2 2 3" xfId="4469" xr:uid="{00000000-0005-0000-0000-000045760000}"/>
    <cellStyle name="Standard 4 3 2 4 2 2 3 2" xfId="7339" xr:uid="{00000000-0005-0000-0000-000046760000}"/>
    <cellStyle name="Standard 4 3 2 4 2 2 3 2 2" xfId="12988" xr:uid="{00000000-0005-0000-0000-000047760000}"/>
    <cellStyle name="Standard 4 3 2 4 2 2 3 2 2 2" xfId="24284" xr:uid="{00000000-0005-0000-0000-000048760000}"/>
    <cellStyle name="Standard 4 3 2 4 2 2 3 2 2 2 2" xfId="58172" xr:uid="{00000000-0005-0000-0000-000049760000}"/>
    <cellStyle name="Standard 4 3 2 4 2 2 3 2 2 3" xfId="46876" xr:uid="{00000000-0005-0000-0000-00004A760000}"/>
    <cellStyle name="Standard 4 3 2 4 2 2 3 2 2 4" xfId="35580" xr:uid="{00000000-0005-0000-0000-00004B760000}"/>
    <cellStyle name="Standard 4 3 2 4 2 2 3 2 3" xfId="18636" xr:uid="{00000000-0005-0000-0000-00004C760000}"/>
    <cellStyle name="Standard 4 3 2 4 2 2 3 2 3 2" xfId="52524" xr:uid="{00000000-0005-0000-0000-00004D760000}"/>
    <cellStyle name="Standard 4 3 2 4 2 2 3 2 4" xfId="41228" xr:uid="{00000000-0005-0000-0000-00004E760000}"/>
    <cellStyle name="Standard 4 3 2 4 2 2 3 2 5" xfId="29932" xr:uid="{00000000-0005-0000-0000-00004F760000}"/>
    <cellStyle name="Standard 4 3 2 4 2 2 3 3" xfId="10164" xr:uid="{00000000-0005-0000-0000-000050760000}"/>
    <cellStyle name="Standard 4 3 2 4 2 2 3 3 2" xfId="21460" xr:uid="{00000000-0005-0000-0000-000051760000}"/>
    <cellStyle name="Standard 4 3 2 4 2 2 3 3 2 2" xfId="55348" xr:uid="{00000000-0005-0000-0000-000052760000}"/>
    <cellStyle name="Standard 4 3 2 4 2 2 3 3 3" xfId="44052" xr:uid="{00000000-0005-0000-0000-000053760000}"/>
    <cellStyle name="Standard 4 3 2 4 2 2 3 3 4" xfId="32756" xr:uid="{00000000-0005-0000-0000-000054760000}"/>
    <cellStyle name="Standard 4 3 2 4 2 2 3 4" xfId="15812" xr:uid="{00000000-0005-0000-0000-000055760000}"/>
    <cellStyle name="Standard 4 3 2 4 2 2 3 4 2" xfId="49700" xr:uid="{00000000-0005-0000-0000-000056760000}"/>
    <cellStyle name="Standard 4 3 2 4 2 2 3 5" xfId="38404" xr:uid="{00000000-0005-0000-0000-000057760000}"/>
    <cellStyle name="Standard 4 3 2 4 2 2 3 6" xfId="27108" xr:uid="{00000000-0005-0000-0000-000058760000}"/>
    <cellStyle name="Standard 4 3 2 4 2 2 4" xfId="5957" xr:uid="{00000000-0005-0000-0000-000059760000}"/>
    <cellStyle name="Standard 4 3 2 4 2 2 4 2" xfId="11607" xr:uid="{00000000-0005-0000-0000-00005A760000}"/>
    <cellStyle name="Standard 4 3 2 4 2 2 4 2 2" xfId="22903" xr:uid="{00000000-0005-0000-0000-00005B760000}"/>
    <cellStyle name="Standard 4 3 2 4 2 2 4 2 2 2" xfId="56791" xr:uid="{00000000-0005-0000-0000-00005C760000}"/>
    <cellStyle name="Standard 4 3 2 4 2 2 4 2 3" xfId="45495" xr:uid="{00000000-0005-0000-0000-00005D760000}"/>
    <cellStyle name="Standard 4 3 2 4 2 2 4 2 4" xfId="34199" xr:uid="{00000000-0005-0000-0000-00005E760000}"/>
    <cellStyle name="Standard 4 3 2 4 2 2 4 3" xfId="17255" xr:uid="{00000000-0005-0000-0000-00005F760000}"/>
    <cellStyle name="Standard 4 3 2 4 2 2 4 3 2" xfId="51143" xr:uid="{00000000-0005-0000-0000-000060760000}"/>
    <cellStyle name="Standard 4 3 2 4 2 2 4 4" xfId="39847" xr:uid="{00000000-0005-0000-0000-000061760000}"/>
    <cellStyle name="Standard 4 3 2 4 2 2 4 5" xfId="28551" xr:uid="{00000000-0005-0000-0000-000062760000}"/>
    <cellStyle name="Standard 4 3 2 4 2 2 5" xfId="8783" xr:uid="{00000000-0005-0000-0000-000063760000}"/>
    <cellStyle name="Standard 4 3 2 4 2 2 5 2" xfId="20079" xr:uid="{00000000-0005-0000-0000-000064760000}"/>
    <cellStyle name="Standard 4 3 2 4 2 2 5 2 2" xfId="53967" xr:uid="{00000000-0005-0000-0000-000065760000}"/>
    <cellStyle name="Standard 4 3 2 4 2 2 5 3" xfId="42671" xr:uid="{00000000-0005-0000-0000-000066760000}"/>
    <cellStyle name="Standard 4 3 2 4 2 2 5 4" xfId="31375" xr:uid="{00000000-0005-0000-0000-000067760000}"/>
    <cellStyle name="Standard 4 3 2 4 2 2 6" xfId="14431" xr:uid="{00000000-0005-0000-0000-000068760000}"/>
    <cellStyle name="Standard 4 3 2 4 2 2 6 2" xfId="48319" xr:uid="{00000000-0005-0000-0000-000069760000}"/>
    <cellStyle name="Standard 4 3 2 4 2 2 7" xfId="37023" xr:uid="{00000000-0005-0000-0000-00006A760000}"/>
    <cellStyle name="Standard 4 3 2 4 2 2 8" xfId="25727" xr:uid="{00000000-0005-0000-0000-00006B760000}"/>
    <cellStyle name="Standard 4 3 2 4 2 3" xfId="3083" xr:uid="{00000000-0005-0000-0000-00006C760000}"/>
    <cellStyle name="Standard 4 3 2 4 2 3 2" xfId="5246" xr:uid="{00000000-0005-0000-0000-00006D760000}"/>
    <cellStyle name="Standard 4 3 2 4 2 3 2 2" xfId="8072" xr:uid="{00000000-0005-0000-0000-00006E760000}"/>
    <cellStyle name="Standard 4 3 2 4 2 3 2 2 2" xfId="13721" xr:uid="{00000000-0005-0000-0000-00006F760000}"/>
    <cellStyle name="Standard 4 3 2 4 2 3 2 2 2 2" xfId="25017" xr:uid="{00000000-0005-0000-0000-000070760000}"/>
    <cellStyle name="Standard 4 3 2 4 2 3 2 2 2 2 2" xfId="58905" xr:uid="{00000000-0005-0000-0000-000071760000}"/>
    <cellStyle name="Standard 4 3 2 4 2 3 2 2 2 3" xfId="47609" xr:uid="{00000000-0005-0000-0000-000072760000}"/>
    <cellStyle name="Standard 4 3 2 4 2 3 2 2 2 4" xfId="36313" xr:uid="{00000000-0005-0000-0000-000073760000}"/>
    <cellStyle name="Standard 4 3 2 4 2 3 2 2 3" xfId="19369" xr:uid="{00000000-0005-0000-0000-000074760000}"/>
    <cellStyle name="Standard 4 3 2 4 2 3 2 2 3 2" xfId="53257" xr:uid="{00000000-0005-0000-0000-000075760000}"/>
    <cellStyle name="Standard 4 3 2 4 2 3 2 2 4" xfId="41961" xr:uid="{00000000-0005-0000-0000-000076760000}"/>
    <cellStyle name="Standard 4 3 2 4 2 3 2 2 5" xfId="30665" xr:uid="{00000000-0005-0000-0000-000077760000}"/>
    <cellStyle name="Standard 4 3 2 4 2 3 2 3" xfId="10897" xr:uid="{00000000-0005-0000-0000-000078760000}"/>
    <cellStyle name="Standard 4 3 2 4 2 3 2 3 2" xfId="22193" xr:uid="{00000000-0005-0000-0000-000079760000}"/>
    <cellStyle name="Standard 4 3 2 4 2 3 2 3 2 2" xfId="56081" xr:uid="{00000000-0005-0000-0000-00007A760000}"/>
    <cellStyle name="Standard 4 3 2 4 2 3 2 3 3" xfId="44785" xr:uid="{00000000-0005-0000-0000-00007B760000}"/>
    <cellStyle name="Standard 4 3 2 4 2 3 2 3 4" xfId="33489" xr:uid="{00000000-0005-0000-0000-00007C760000}"/>
    <cellStyle name="Standard 4 3 2 4 2 3 2 4" xfId="16545" xr:uid="{00000000-0005-0000-0000-00007D760000}"/>
    <cellStyle name="Standard 4 3 2 4 2 3 2 4 2" xfId="50433" xr:uid="{00000000-0005-0000-0000-00007E760000}"/>
    <cellStyle name="Standard 4 3 2 4 2 3 2 5" xfId="39137" xr:uid="{00000000-0005-0000-0000-00007F760000}"/>
    <cellStyle name="Standard 4 3 2 4 2 3 2 6" xfId="27841" xr:uid="{00000000-0005-0000-0000-000080760000}"/>
    <cellStyle name="Standard 4 3 2 4 2 3 3" xfId="4468" xr:uid="{00000000-0005-0000-0000-000081760000}"/>
    <cellStyle name="Standard 4 3 2 4 2 3 3 2" xfId="7338" xr:uid="{00000000-0005-0000-0000-000082760000}"/>
    <cellStyle name="Standard 4 3 2 4 2 3 3 2 2" xfId="12987" xr:uid="{00000000-0005-0000-0000-000083760000}"/>
    <cellStyle name="Standard 4 3 2 4 2 3 3 2 2 2" xfId="24283" xr:uid="{00000000-0005-0000-0000-000084760000}"/>
    <cellStyle name="Standard 4 3 2 4 2 3 3 2 2 2 2" xfId="58171" xr:uid="{00000000-0005-0000-0000-000085760000}"/>
    <cellStyle name="Standard 4 3 2 4 2 3 3 2 2 3" xfId="46875" xr:uid="{00000000-0005-0000-0000-000086760000}"/>
    <cellStyle name="Standard 4 3 2 4 2 3 3 2 2 4" xfId="35579" xr:uid="{00000000-0005-0000-0000-000087760000}"/>
    <cellStyle name="Standard 4 3 2 4 2 3 3 2 3" xfId="18635" xr:uid="{00000000-0005-0000-0000-000088760000}"/>
    <cellStyle name="Standard 4 3 2 4 2 3 3 2 3 2" xfId="52523" xr:uid="{00000000-0005-0000-0000-000089760000}"/>
    <cellStyle name="Standard 4 3 2 4 2 3 3 2 4" xfId="41227" xr:uid="{00000000-0005-0000-0000-00008A760000}"/>
    <cellStyle name="Standard 4 3 2 4 2 3 3 2 5" xfId="29931" xr:uid="{00000000-0005-0000-0000-00008B760000}"/>
    <cellStyle name="Standard 4 3 2 4 2 3 3 3" xfId="10163" xr:uid="{00000000-0005-0000-0000-00008C760000}"/>
    <cellStyle name="Standard 4 3 2 4 2 3 3 3 2" xfId="21459" xr:uid="{00000000-0005-0000-0000-00008D760000}"/>
    <cellStyle name="Standard 4 3 2 4 2 3 3 3 2 2" xfId="55347" xr:uid="{00000000-0005-0000-0000-00008E760000}"/>
    <cellStyle name="Standard 4 3 2 4 2 3 3 3 3" xfId="44051" xr:uid="{00000000-0005-0000-0000-00008F760000}"/>
    <cellStyle name="Standard 4 3 2 4 2 3 3 3 4" xfId="32755" xr:uid="{00000000-0005-0000-0000-000090760000}"/>
    <cellStyle name="Standard 4 3 2 4 2 3 3 4" xfId="15811" xr:uid="{00000000-0005-0000-0000-000091760000}"/>
    <cellStyle name="Standard 4 3 2 4 2 3 3 4 2" xfId="49699" xr:uid="{00000000-0005-0000-0000-000092760000}"/>
    <cellStyle name="Standard 4 3 2 4 2 3 3 5" xfId="38403" xr:uid="{00000000-0005-0000-0000-000093760000}"/>
    <cellStyle name="Standard 4 3 2 4 2 3 3 6" xfId="27107" xr:uid="{00000000-0005-0000-0000-000094760000}"/>
    <cellStyle name="Standard 4 3 2 4 2 3 4" xfId="6211" xr:uid="{00000000-0005-0000-0000-000095760000}"/>
    <cellStyle name="Standard 4 3 2 4 2 3 4 2" xfId="11861" xr:uid="{00000000-0005-0000-0000-000096760000}"/>
    <cellStyle name="Standard 4 3 2 4 2 3 4 2 2" xfId="23157" xr:uid="{00000000-0005-0000-0000-000097760000}"/>
    <cellStyle name="Standard 4 3 2 4 2 3 4 2 2 2" xfId="57045" xr:uid="{00000000-0005-0000-0000-000098760000}"/>
    <cellStyle name="Standard 4 3 2 4 2 3 4 2 3" xfId="45749" xr:uid="{00000000-0005-0000-0000-000099760000}"/>
    <cellStyle name="Standard 4 3 2 4 2 3 4 2 4" xfId="34453" xr:uid="{00000000-0005-0000-0000-00009A760000}"/>
    <cellStyle name="Standard 4 3 2 4 2 3 4 3" xfId="17509" xr:uid="{00000000-0005-0000-0000-00009B760000}"/>
    <cellStyle name="Standard 4 3 2 4 2 3 4 3 2" xfId="51397" xr:uid="{00000000-0005-0000-0000-00009C760000}"/>
    <cellStyle name="Standard 4 3 2 4 2 3 4 4" xfId="40101" xr:uid="{00000000-0005-0000-0000-00009D760000}"/>
    <cellStyle name="Standard 4 3 2 4 2 3 4 5" xfId="28805" xr:uid="{00000000-0005-0000-0000-00009E760000}"/>
    <cellStyle name="Standard 4 3 2 4 2 3 5" xfId="9037" xr:uid="{00000000-0005-0000-0000-00009F760000}"/>
    <cellStyle name="Standard 4 3 2 4 2 3 5 2" xfId="20333" xr:uid="{00000000-0005-0000-0000-0000A0760000}"/>
    <cellStyle name="Standard 4 3 2 4 2 3 5 2 2" xfId="54221" xr:uid="{00000000-0005-0000-0000-0000A1760000}"/>
    <cellStyle name="Standard 4 3 2 4 2 3 5 3" xfId="42925" xr:uid="{00000000-0005-0000-0000-0000A2760000}"/>
    <cellStyle name="Standard 4 3 2 4 2 3 5 4" xfId="31629" xr:uid="{00000000-0005-0000-0000-0000A3760000}"/>
    <cellStyle name="Standard 4 3 2 4 2 3 6" xfId="14685" xr:uid="{00000000-0005-0000-0000-0000A4760000}"/>
    <cellStyle name="Standard 4 3 2 4 2 3 6 2" xfId="48573" xr:uid="{00000000-0005-0000-0000-0000A5760000}"/>
    <cellStyle name="Standard 4 3 2 4 2 3 7" xfId="37277" xr:uid="{00000000-0005-0000-0000-0000A6760000}"/>
    <cellStyle name="Standard 4 3 2 4 2 3 8" xfId="25981" xr:uid="{00000000-0005-0000-0000-0000A7760000}"/>
    <cellStyle name="Standard 4 3 2 4 2 4" xfId="3941" xr:uid="{00000000-0005-0000-0000-0000A8760000}"/>
    <cellStyle name="Standard 4 3 2 4 2 4 2" xfId="7052" xr:uid="{00000000-0005-0000-0000-0000A9760000}"/>
    <cellStyle name="Standard 4 3 2 4 2 4 2 2" xfId="12701" xr:uid="{00000000-0005-0000-0000-0000AA760000}"/>
    <cellStyle name="Standard 4 3 2 4 2 4 2 2 2" xfId="23997" xr:uid="{00000000-0005-0000-0000-0000AB760000}"/>
    <cellStyle name="Standard 4 3 2 4 2 4 2 2 2 2" xfId="57885" xr:uid="{00000000-0005-0000-0000-0000AC760000}"/>
    <cellStyle name="Standard 4 3 2 4 2 4 2 2 3" xfId="46589" xr:uid="{00000000-0005-0000-0000-0000AD760000}"/>
    <cellStyle name="Standard 4 3 2 4 2 4 2 2 4" xfId="35293" xr:uid="{00000000-0005-0000-0000-0000AE760000}"/>
    <cellStyle name="Standard 4 3 2 4 2 4 2 3" xfId="18349" xr:uid="{00000000-0005-0000-0000-0000AF760000}"/>
    <cellStyle name="Standard 4 3 2 4 2 4 2 3 2" xfId="52237" xr:uid="{00000000-0005-0000-0000-0000B0760000}"/>
    <cellStyle name="Standard 4 3 2 4 2 4 2 4" xfId="40941" xr:uid="{00000000-0005-0000-0000-0000B1760000}"/>
    <cellStyle name="Standard 4 3 2 4 2 4 2 5" xfId="29645" xr:uid="{00000000-0005-0000-0000-0000B2760000}"/>
    <cellStyle name="Standard 4 3 2 4 2 4 3" xfId="9877" xr:uid="{00000000-0005-0000-0000-0000B3760000}"/>
    <cellStyle name="Standard 4 3 2 4 2 4 3 2" xfId="21173" xr:uid="{00000000-0005-0000-0000-0000B4760000}"/>
    <cellStyle name="Standard 4 3 2 4 2 4 3 2 2" xfId="55061" xr:uid="{00000000-0005-0000-0000-0000B5760000}"/>
    <cellStyle name="Standard 4 3 2 4 2 4 3 3" xfId="43765" xr:uid="{00000000-0005-0000-0000-0000B6760000}"/>
    <cellStyle name="Standard 4 3 2 4 2 4 3 4" xfId="32469" xr:uid="{00000000-0005-0000-0000-0000B7760000}"/>
    <cellStyle name="Standard 4 3 2 4 2 4 4" xfId="15525" xr:uid="{00000000-0005-0000-0000-0000B8760000}"/>
    <cellStyle name="Standard 4 3 2 4 2 4 4 2" xfId="49413" xr:uid="{00000000-0005-0000-0000-0000B9760000}"/>
    <cellStyle name="Standard 4 3 2 4 2 4 5" xfId="38117" xr:uid="{00000000-0005-0000-0000-0000BA760000}"/>
    <cellStyle name="Standard 4 3 2 4 2 4 6" xfId="26821" xr:uid="{00000000-0005-0000-0000-0000BB760000}"/>
    <cellStyle name="Standard 4 3 2 4 2 5" xfId="4999" xr:uid="{00000000-0005-0000-0000-0000BC760000}"/>
    <cellStyle name="Standard 4 3 2 4 2 5 2" xfId="7825" xr:uid="{00000000-0005-0000-0000-0000BD760000}"/>
    <cellStyle name="Standard 4 3 2 4 2 5 2 2" xfId="13474" xr:uid="{00000000-0005-0000-0000-0000BE760000}"/>
    <cellStyle name="Standard 4 3 2 4 2 5 2 2 2" xfId="24770" xr:uid="{00000000-0005-0000-0000-0000BF760000}"/>
    <cellStyle name="Standard 4 3 2 4 2 5 2 2 2 2" xfId="58658" xr:uid="{00000000-0005-0000-0000-0000C0760000}"/>
    <cellStyle name="Standard 4 3 2 4 2 5 2 2 3" xfId="47362" xr:uid="{00000000-0005-0000-0000-0000C1760000}"/>
    <cellStyle name="Standard 4 3 2 4 2 5 2 2 4" xfId="36066" xr:uid="{00000000-0005-0000-0000-0000C2760000}"/>
    <cellStyle name="Standard 4 3 2 4 2 5 2 3" xfId="19122" xr:uid="{00000000-0005-0000-0000-0000C3760000}"/>
    <cellStyle name="Standard 4 3 2 4 2 5 2 3 2" xfId="53010" xr:uid="{00000000-0005-0000-0000-0000C4760000}"/>
    <cellStyle name="Standard 4 3 2 4 2 5 2 4" xfId="41714" xr:uid="{00000000-0005-0000-0000-0000C5760000}"/>
    <cellStyle name="Standard 4 3 2 4 2 5 2 5" xfId="30418" xr:uid="{00000000-0005-0000-0000-0000C6760000}"/>
    <cellStyle name="Standard 4 3 2 4 2 5 3" xfId="10650" xr:uid="{00000000-0005-0000-0000-0000C7760000}"/>
    <cellStyle name="Standard 4 3 2 4 2 5 3 2" xfId="21946" xr:uid="{00000000-0005-0000-0000-0000C8760000}"/>
    <cellStyle name="Standard 4 3 2 4 2 5 3 2 2" xfId="55834" xr:uid="{00000000-0005-0000-0000-0000C9760000}"/>
    <cellStyle name="Standard 4 3 2 4 2 5 3 3" xfId="44538" xr:uid="{00000000-0005-0000-0000-0000CA760000}"/>
    <cellStyle name="Standard 4 3 2 4 2 5 3 4" xfId="33242" xr:uid="{00000000-0005-0000-0000-0000CB760000}"/>
    <cellStyle name="Standard 4 3 2 4 2 5 4" xfId="16298" xr:uid="{00000000-0005-0000-0000-0000CC760000}"/>
    <cellStyle name="Standard 4 3 2 4 2 5 4 2" xfId="50186" xr:uid="{00000000-0005-0000-0000-0000CD760000}"/>
    <cellStyle name="Standard 4 3 2 4 2 5 5" xfId="38890" xr:uid="{00000000-0005-0000-0000-0000CE760000}"/>
    <cellStyle name="Standard 4 3 2 4 2 5 6" xfId="27594" xr:uid="{00000000-0005-0000-0000-0000CF760000}"/>
    <cellStyle name="Standard 4 3 2 4 2 6" xfId="3649" xr:uid="{00000000-0005-0000-0000-0000D0760000}"/>
    <cellStyle name="Standard 4 3 2 4 2 6 2" xfId="6762" xr:uid="{00000000-0005-0000-0000-0000D1760000}"/>
    <cellStyle name="Standard 4 3 2 4 2 6 2 2" xfId="12411" xr:uid="{00000000-0005-0000-0000-0000D2760000}"/>
    <cellStyle name="Standard 4 3 2 4 2 6 2 2 2" xfId="23707" xr:uid="{00000000-0005-0000-0000-0000D3760000}"/>
    <cellStyle name="Standard 4 3 2 4 2 6 2 2 2 2" xfId="57595" xr:uid="{00000000-0005-0000-0000-0000D4760000}"/>
    <cellStyle name="Standard 4 3 2 4 2 6 2 2 3" xfId="46299" xr:uid="{00000000-0005-0000-0000-0000D5760000}"/>
    <cellStyle name="Standard 4 3 2 4 2 6 2 2 4" xfId="35003" xr:uid="{00000000-0005-0000-0000-0000D6760000}"/>
    <cellStyle name="Standard 4 3 2 4 2 6 2 3" xfId="18059" xr:uid="{00000000-0005-0000-0000-0000D7760000}"/>
    <cellStyle name="Standard 4 3 2 4 2 6 2 3 2" xfId="51947" xr:uid="{00000000-0005-0000-0000-0000D8760000}"/>
    <cellStyle name="Standard 4 3 2 4 2 6 2 4" xfId="40651" xr:uid="{00000000-0005-0000-0000-0000D9760000}"/>
    <cellStyle name="Standard 4 3 2 4 2 6 2 5" xfId="29355" xr:uid="{00000000-0005-0000-0000-0000DA760000}"/>
    <cellStyle name="Standard 4 3 2 4 2 6 3" xfId="9587" xr:uid="{00000000-0005-0000-0000-0000DB760000}"/>
    <cellStyle name="Standard 4 3 2 4 2 6 3 2" xfId="20883" xr:uid="{00000000-0005-0000-0000-0000DC760000}"/>
    <cellStyle name="Standard 4 3 2 4 2 6 3 2 2" xfId="54771" xr:uid="{00000000-0005-0000-0000-0000DD760000}"/>
    <cellStyle name="Standard 4 3 2 4 2 6 3 3" xfId="43475" xr:uid="{00000000-0005-0000-0000-0000DE760000}"/>
    <cellStyle name="Standard 4 3 2 4 2 6 3 4" xfId="32179" xr:uid="{00000000-0005-0000-0000-0000DF760000}"/>
    <cellStyle name="Standard 4 3 2 4 2 6 4" xfId="15235" xr:uid="{00000000-0005-0000-0000-0000E0760000}"/>
    <cellStyle name="Standard 4 3 2 4 2 6 4 2" xfId="49123" xr:uid="{00000000-0005-0000-0000-0000E1760000}"/>
    <cellStyle name="Standard 4 3 2 4 2 6 5" xfId="37827" xr:uid="{00000000-0005-0000-0000-0000E2760000}"/>
    <cellStyle name="Standard 4 3 2 4 2 6 6" xfId="26531" xr:uid="{00000000-0005-0000-0000-0000E3760000}"/>
    <cellStyle name="Standard 4 3 2 4 2 7" xfId="5711" xr:uid="{00000000-0005-0000-0000-0000E4760000}"/>
    <cellStyle name="Standard 4 3 2 4 2 7 2" xfId="11361" xr:uid="{00000000-0005-0000-0000-0000E5760000}"/>
    <cellStyle name="Standard 4 3 2 4 2 7 2 2" xfId="22657" xr:uid="{00000000-0005-0000-0000-0000E6760000}"/>
    <cellStyle name="Standard 4 3 2 4 2 7 2 2 2" xfId="56545" xr:uid="{00000000-0005-0000-0000-0000E7760000}"/>
    <cellStyle name="Standard 4 3 2 4 2 7 2 3" xfId="45249" xr:uid="{00000000-0005-0000-0000-0000E8760000}"/>
    <cellStyle name="Standard 4 3 2 4 2 7 2 4" xfId="33953" xr:uid="{00000000-0005-0000-0000-0000E9760000}"/>
    <cellStyle name="Standard 4 3 2 4 2 7 3" xfId="17009" xr:uid="{00000000-0005-0000-0000-0000EA760000}"/>
    <cellStyle name="Standard 4 3 2 4 2 7 3 2" xfId="50897" xr:uid="{00000000-0005-0000-0000-0000EB760000}"/>
    <cellStyle name="Standard 4 3 2 4 2 7 4" xfId="39601" xr:uid="{00000000-0005-0000-0000-0000EC760000}"/>
    <cellStyle name="Standard 4 3 2 4 2 7 5" xfId="28305" xr:uid="{00000000-0005-0000-0000-0000ED760000}"/>
    <cellStyle name="Standard 4 3 2 4 2 8" xfId="8537" xr:uid="{00000000-0005-0000-0000-0000EE760000}"/>
    <cellStyle name="Standard 4 3 2 4 2 8 2" xfId="19833" xr:uid="{00000000-0005-0000-0000-0000EF760000}"/>
    <cellStyle name="Standard 4 3 2 4 2 8 2 2" xfId="53721" xr:uid="{00000000-0005-0000-0000-0000F0760000}"/>
    <cellStyle name="Standard 4 3 2 4 2 8 3" xfId="42425" xr:uid="{00000000-0005-0000-0000-0000F1760000}"/>
    <cellStyle name="Standard 4 3 2 4 2 8 4" xfId="31129" xr:uid="{00000000-0005-0000-0000-0000F2760000}"/>
    <cellStyle name="Standard 4 3 2 4 2 9" xfId="14185" xr:uid="{00000000-0005-0000-0000-0000F3760000}"/>
    <cellStyle name="Standard 4 3 2 4 2 9 2" xfId="48073" xr:uid="{00000000-0005-0000-0000-0000F4760000}"/>
    <cellStyle name="Standard 4 3 2 4 3" xfId="2695" xr:uid="{00000000-0005-0000-0000-0000F5760000}"/>
    <cellStyle name="Standard 4 3 2 4 3 2" xfId="3197" xr:uid="{00000000-0005-0000-0000-0000F6760000}"/>
    <cellStyle name="Standard 4 3 2 4 3 2 2" xfId="5248" xr:uid="{00000000-0005-0000-0000-0000F7760000}"/>
    <cellStyle name="Standard 4 3 2 4 3 2 2 2" xfId="8074" xr:uid="{00000000-0005-0000-0000-0000F8760000}"/>
    <cellStyle name="Standard 4 3 2 4 3 2 2 2 2" xfId="13723" xr:uid="{00000000-0005-0000-0000-0000F9760000}"/>
    <cellStyle name="Standard 4 3 2 4 3 2 2 2 2 2" xfId="25019" xr:uid="{00000000-0005-0000-0000-0000FA760000}"/>
    <cellStyle name="Standard 4 3 2 4 3 2 2 2 2 2 2" xfId="58907" xr:uid="{00000000-0005-0000-0000-0000FB760000}"/>
    <cellStyle name="Standard 4 3 2 4 3 2 2 2 2 3" xfId="47611" xr:uid="{00000000-0005-0000-0000-0000FC760000}"/>
    <cellStyle name="Standard 4 3 2 4 3 2 2 2 2 4" xfId="36315" xr:uid="{00000000-0005-0000-0000-0000FD760000}"/>
    <cellStyle name="Standard 4 3 2 4 3 2 2 2 3" xfId="19371" xr:uid="{00000000-0005-0000-0000-0000FE760000}"/>
    <cellStyle name="Standard 4 3 2 4 3 2 2 2 3 2" xfId="53259" xr:uid="{00000000-0005-0000-0000-0000FF760000}"/>
    <cellStyle name="Standard 4 3 2 4 3 2 2 2 4" xfId="41963" xr:uid="{00000000-0005-0000-0000-000000770000}"/>
    <cellStyle name="Standard 4 3 2 4 3 2 2 2 5" xfId="30667" xr:uid="{00000000-0005-0000-0000-000001770000}"/>
    <cellStyle name="Standard 4 3 2 4 3 2 2 3" xfId="10899" xr:uid="{00000000-0005-0000-0000-000002770000}"/>
    <cellStyle name="Standard 4 3 2 4 3 2 2 3 2" xfId="22195" xr:uid="{00000000-0005-0000-0000-000003770000}"/>
    <cellStyle name="Standard 4 3 2 4 3 2 2 3 2 2" xfId="56083" xr:uid="{00000000-0005-0000-0000-000004770000}"/>
    <cellStyle name="Standard 4 3 2 4 3 2 2 3 3" xfId="44787" xr:uid="{00000000-0005-0000-0000-000005770000}"/>
    <cellStyle name="Standard 4 3 2 4 3 2 2 3 4" xfId="33491" xr:uid="{00000000-0005-0000-0000-000006770000}"/>
    <cellStyle name="Standard 4 3 2 4 3 2 2 4" xfId="16547" xr:uid="{00000000-0005-0000-0000-000007770000}"/>
    <cellStyle name="Standard 4 3 2 4 3 2 2 4 2" xfId="50435" xr:uid="{00000000-0005-0000-0000-000008770000}"/>
    <cellStyle name="Standard 4 3 2 4 3 2 2 5" xfId="39139" xr:uid="{00000000-0005-0000-0000-000009770000}"/>
    <cellStyle name="Standard 4 3 2 4 3 2 2 6" xfId="27843" xr:uid="{00000000-0005-0000-0000-00000A770000}"/>
    <cellStyle name="Standard 4 3 2 4 3 2 3" xfId="6325" xr:uid="{00000000-0005-0000-0000-00000B770000}"/>
    <cellStyle name="Standard 4 3 2 4 3 2 3 2" xfId="11975" xr:uid="{00000000-0005-0000-0000-00000C770000}"/>
    <cellStyle name="Standard 4 3 2 4 3 2 3 2 2" xfId="23271" xr:uid="{00000000-0005-0000-0000-00000D770000}"/>
    <cellStyle name="Standard 4 3 2 4 3 2 3 2 2 2" xfId="57159" xr:uid="{00000000-0005-0000-0000-00000E770000}"/>
    <cellStyle name="Standard 4 3 2 4 3 2 3 2 3" xfId="45863" xr:uid="{00000000-0005-0000-0000-00000F770000}"/>
    <cellStyle name="Standard 4 3 2 4 3 2 3 2 4" xfId="34567" xr:uid="{00000000-0005-0000-0000-000010770000}"/>
    <cellStyle name="Standard 4 3 2 4 3 2 3 3" xfId="17623" xr:uid="{00000000-0005-0000-0000-000011770000}"/>
    <cellStyle name="Standard 4 3 2 4 3 2 3 3 2" xfId="51511" xr:uid="{00000000-0005-0000-0000-000012770000}"/>
    <cellStyle name="Standard 4 3 2 4 3 2 3 4" xfId="40215" xr:uid="{00000000-0005-0000-0000-000013770000}"/>
    <cellStyle name="Standard 4 3 2 4 3 2 3 5" xfId="28919" xr:uid="{00000000-0005-0000-0000-000014770000}"/>
    <cellStyle name="Standard 4 3 2 4 3 2 4" xfId="9151" xr:uid="{00000000-0005-0000-0000-000015770000}"/>
    <cellStyle name="Standard 4 3 2 4 3 2 4 2" xfId="20447" xr:uid="{00000000-0005-0000-0000-000016770000}"/>
    <cellStyle name="Standard 4 3 2 4 3 2 4 2 2" xfId="54335" xr:uid="{00000000-0005-0000-0000-000017770000}"/>
    <cellStyle name="Standard 4 3 2 4 3 2 4 3" xfId="43039" xr:uid="{00000000-0005-0000-0000-000018770000}"/>
    <cellStyle name="Standard 4 3 2 4 3 2 4 4" xfId="31743" xr:uid="{00000000-0005-0000-0000-000019770000}"/>
    <cellStyle name="Standard 4 3 2 4 3 2 5" xfId="14799" xr:uid="{00000000-0005-0000-0000-00001A770000}"/>
    <cellStyle name="Standard 4 3 2 4 3 2 5 2" xfId="48687" xr:uid="{00000000-0005-0000-0000-00001B770000}"/>
    <cellStyle name="Standard 4 3 2 4 3 2 6" xfId="37391" xr:uid="{00000000-0005-0000-0000-00001C770000}"/>
    <cellStyle name="Standard 4 3 2 4 3 2 7" xfId="26095" xr:uid="{00000000-0005-0000-0000-00001D770000}"/>
    <cellStyle name="Standard 4 3 2 4 3 3" xfId="4470" xr:uid="{00000000-0005-0000-0000-00001E770000}"/>
    <cellStyle name="Standard 4 3 2 4 3 3 2" xfId="7340" xr:uid="{00000000-0005-0000-0000-00001F770000}"/>
    <cellStyle name="Standard 4 3 2 4 3 3 2 2" xfId="12989" xr:uid="{00000000-0005-0000-0000-000020770000}"/>
    <cellStyle name="Standard 4 3 2 4 3 3 2 2 2" xfId="24285" xr:uid="{00000000-0005-0000-0000-000021770000}"/>
    <cellStyle name="Standard 4 3 2 4 3 3 2 2 2 2" xfId="58173" xr:uid="{00000000-0005-0000-0000-000022770000}"/>
    <cellStyle name="Standard 4 3 2 4 3 3 2 2 3" xfId="46877" xr:uid="{00000000-0005-0000-0000-000023770000}"/>
    <cellStyle name="Standard 4 3 2 4 3 3 2 2 4" xfId="35581" xr:uid="{00000000-0005-0000-0000-000024770000}"/>
    <cellStyle name="Standard 4 3 2 4 3 3 2 3" xfId="18637" xr:uid="{00000000-0005-0000-0000-000025770000}"/>
    <cellStyle name="Standard 4 3 2 4 3 3 2 3 2" xfId="52525" xr:uid="{00000000-0005-0000-0000-000026770000}"/>
    <cellStyle name="Standard 4 3 2 4 3 3 2 4" xfId="41229" xr:uid="{00000000-0005-0000-0000-000027770000}"/>
    <cellStyle name="Standard 4 3 2 4 3 3 2 5" xfId="29933" xr:uid="{00000000-0005-0000-0000-000028770000}"/>
    <cellStyle name="Standard 4 3 2 4 3 3 3" xfId="10165" xr:uid="{00000000-0005-0000-0000-000029770000}"/>
    <cellStyle name="Standard 4 3 2 4 3 3 3 2" xfId="21461" xr:uid="{00000000-0005-0000-0000-00002A770000}"/>
    <cellStyle name="Standard 4 3 2 4 3 3 3 2 2" xfId="55349" xr:uid="{00000000-0005-0000-0000-00002B770000}"/>
    <cellStyle name="Standard 4 3 2 4 3 3 3 3" xfId="44053" xr:uid="{00000000-0005-0000-0000-00002C770000}"/>
    <cellStyle name="Standard 4 3 2 4 3 3 3 4" xfId="32757" xr:uid="{00000000-0005-0000-0000-00002D770000}"/>
    <cellStyle name="Standard 4 3 2 4 3 3 4" xfId="15813" xr:uid="{00000000-0005-0000-0000-00002E770000}"/>
    <cellStyle name="Standard 4 3 2 4 3 3 4 2" xfId="49701" xr:uid="{00000000-0005-0000-0000-00002F770000}"/>
    <cellStyle name="Standard 4 3 2 4 3 3 5" xfId="38405" xr:uid="{00000000-0005-0000-0000-000030770000}"/>
    <cellStyle name="Standard 4 3 2 4 3 3 6" xfId="27109" xr:uid="{00000000-0005-0000-0000-000031770000}"/>
    <cellStyle name="Standard 4 3 2 4 3 4" xfId="5825" xr:uid="{00000000-0005-0000-0000-000032770000}"/>
    <cellStyle name="Standard 4 3 2 4 3 4 2" xfId="11475" xr:uid="{00000000-0005-0000-0000-000033770000}"/>
    <cellStyle name="Standard 4 3 2 4 3 4 2 2" xfId="22771" xr:uid="{00000000-0005-0000-0000-000034770000}"/>
    <cellStyle name="Standard 4 3 2 4 3 4 2 2 2" xfId="56659" xr:uid="{00000000-0005-0000-0000-000035770000}"/>
    <cellStyle name="Standard 4 3 2 4 3 4 2 3" xfId="45363" xr:uid="{00000000-0005-0000-0000-000036770000}"/>
    <cellStyle name="Standard 4 3 2 4 3 4 2 4" xfId="34067" xr:uid="{00000000-0005-0000-0000-000037770000}"/>
    <cellStyle name="Standard 4 3 2 4 3 4 3" xfId="17123" xr:uid="{00000000-0005-0000-0000-000038770000}"/>
    <cellStyle name="Standard 4 3 2 4 3 4 3 2" xfId="51011" xr:uid="{00000000-0005-0000-0000-000039770000}"/>
    <cellStyle name="Standard 4 3 2 4 3 4 4" xfId="39715" xr:uid="{00000000-0005-0000-0000-00003A770000}"/>
    <cellStyle name="Standard 4 3 2 4 3 4 5" xfId="28419" xr:uid="{00000000-0005-0000-0000-00003B770000}"/>
    <cellStyle name="Standard 4 3 2 4 3 5" xfId="8651" xr:uid="{00000000-0005-0000-0000-00003C770000}"/>
    <cellStyle name="Standard 4 3 2 4 3 5 2" xfId="19947" xr:uid="{00000000-0005-0000-0000-00003D770000}"/>
    <cellStyle name="Standard 4 3 2 4 3 5 2 2" xfId="53835" xr:uid="{00000000-0005-0000-0000-00003E770000}"/>
    <cellStyle name="Standard 4 3 2 4 3 5 3" xfId="42539" xr:uid="{00000000-0005-0000-0000-00003F770000}"/>
    <cellStyle name="Standard 4 3 2 4 3 5 4" xfId="31243" xr:uid="{00000000-0005-0000-0000-000040770000}"/>
    <cellStyle name="Standard 4 3 2 4 3 6" xfId="14299" xr:uid="{00000000-0005-0000-0000-000041770000}"/>
    <cellStyle name="Standard 4 3 2 4 3 6 2" xfId="48187" xr:uid="{00000000-0005-0000-0000-000042770000}"/>
    <cellStyle name="Standard 4 3 2 4 3 7" xfId="36891" xr:uid="{00000000-0005-0000-0000-000043770000}"/>
    <cellStyle name="Standard 4 3 2 4 3 8" xfId="25595" xr:uid="{00000000-0005-0000-0000-000044770000}"/>
    <cellStyle name="Standard 4 3 2 4 4" xfId="2950" xr:uid="{00000000-0005-0000-0000-000045770000}"/>
    <cellStyle name="Standard 4 3 2 4 4 2" xfId="5245" xr:uid="{00000000-0005-0000-0000-000046770000}"/>
    <cellStyle name="Standard 4 3 2 4 4 2 2" xfId="8071" xr:uid="{00000000-0005-0000-0000-000047770000}"/>
    <cellStyle name="Standard 4 3 2 4 4 2 2 2" xfId="13720" xr:uid="{00000000-0005-0000-0000-000048770000}"/>
    <cellStyle name="Standard 4 3 2 4 4 2 2 2 2" xfId="25016" xr:uid="{00000000-0005-0000-0000-000049770000}"/>
    <cellStyle name="Standard 4 3 2 4 4 2 2 2 2 2" xfId="58904" xr:uid="{00000000-0005-0000-0000-00004A770000}"/>
    <cellStyle name="Standard 4 3 2 4 4 2 2 2 3" xfId="47608" xr:uid="{00000000-0005-0000-0000-00004B770000}"/>
    <cellStyle name="Standard 4 3 2 4 4 2 2 2 4" xfId="36312" xr:uid="{00000000-0005-0000-0000-00004C770000}"/>
    <cellStyle name="Standard 4 3 2 4 4 2 2 3" xfId="19368" xr:uid="{00000000-0005-0000-0000-00004D770000}"/>
    <cellStyle name="Standard 4 3 2 4 4 2 2 3 2" xfId="53256" xr:uid="{00000000-0005-0000-0000-00004E770000}"/>
    <cellStyle name="Standard 4 3 2 4 4 2 2 4" xfId="41960" xr:uid="{00000000-0005-0000-0000-00004F770000}"/>
    <cellStyle name="Standard 4 3 2 4 4 2 2 5" xfId="30664" xr:uid="{00000000-0005-0000-0000-000050770000}"/>
    <cellStyle name="Standard 4 3 2 4 4 2 3" xfId="10896" xr:uid="{00000000-0005-0000-0000-000051770000}"/>
    <cellStyle name="Standard 4 3 2 4 4 2 3 2" xfId="22192" xr:uid="{00000000-0005-0000-0000-000052770000}"/>
    <cellStyle name="Standard 4 3 2 4 4 2 3 2 2" xfId="56080" xr:uid="{00000000-0005-0000-0000-000053770000}"/>
    <cellStyle name="Standard 4 3 2 4 4 2 3 3" xfId="44784" xr:uid="{00000000-0005-0000-0000-000054770000}"/>
    <cellStyle name="Standard 4 3 2 4 4 2 3 4" xfId="33488" xr:uid="{00000000-0005-0000-0000-000055770000}"/>
    <cellStyle name="Standard 4 3 2 4 4 2 4" xfId="16544" xr:uid="{00000000-0005-0000-0000-000056770000}"/>
    <cellStyle name="Standard 4 3 2 4 4 2 4 2" xfId="50432" xr:uid="{00000000-0005-0000-0000-000057770000}"/>
    <cellStyle name="Standard 4 3 2 4 4 2 5" xfId="39136" xr:uid="{00000000-0005-0000-0000-000058770000}"/>
    <cellStyle name="Standard 4 3 2 4 4 2 6" xfId="27840" xr:uid="{00000000-0005-0000-0000-000059770000}"/>
    <cellStyle name="Standard 4 3 2 4 4 3" xfId="4467" xr:uid="{00000000-0005-0000-0000-00005A770000}"/>
    <cellStyle name="Standard 4 3 2 4 4 3 2" xfId="7337" xr:uid="{00000000-0005-0000-0000-00005B770000}"/>
    <cellStyle name="Standard 4 3 2 4 4 3 2 2" xfId="12986" xr:uid="{00000000-0005-0000-0000-00005C770000}"/>
    <cellStyle name="Standard 4 3 2 4 4 3 2 2 2" xfId="24282" xr:uid="{00000000-0005-0000-0000-00005D770000}"/>
    <cellStyle name="Standard 4 3 2 4 4 3 2 2 2 2" xfId="58170" xr:uid="{00000000-0005-0000-0000-00005E770000}"/>
    <cellStyle name="Standard 4 3 2 4 4 3 2 2 3" xfId="46874" xr:uid="{00000000-0005-0000-0000-00005F770000}"/>
    <cellStyle name="Standard 4 3 2 4 4 3 2 2 4" xfId="35578" xr:uid="{00000000-0005-0000-0000-000060770000}"/>
    <cellStyle name="Standard 4 3 2 4 4 3 2 3" xfId="18634" xr:uid="{00000000-0005-0000-0000-000061770000}"/>
    <cellStyle name="Standard 4 3 2 4 4 3 2 3 2" xfId="52522" xr:uid="{00000000-0005-0000-0000-000062770000}"/>
    <cellStyle name="Standard 4 3 2 4 4 3 2 4" xfId="41226" xr:uid="{00000000-0005-0000-0000-000063770000}"/>
    <cellStyle name="Standard 4 3 2 4 4 3 2 5" xfId="29930" xr:uid="{00000000-0005-0000-0000-000064770000}"/>
    <cellStyle name="Standard 4 3 2 4 4 3 3" xfId="10162" xr:uid="{00000000-0005-0000-0000-000065770000}"/>
    <cellStyle name="Standard 4 3 2 4 4 3 3 2" xfId="21458" xr:uid="{00000000-0005-0000-0000-000066770000}"/>
    <cellStyle name="Standard 4 3 2 4 4 3 3 2 2" xfId="55346" xr:uid="{00000000-0005-0000-0000-000067770000}"/>
    <cellStyle name="Standard 4 3 2 4 4 3 3 3" xfId="44050" xr:uid="{00000000-0005-0000-0000-000068770000}"/>
    <cellStyle name="Standard 4 3 2 4 4 3 3 4" xfId="32754" xr:uid="{00000000-0005-0000-0000-000069770000}"/>
    <cellStyle name="Standard 4 3 2 4 4 3 4" xfId="15810" xr:uid="{00000000-0005-0000-0000-00006A770000}"/>
    <cellStyle name="Standard 4 3 2 4 4 3 4 2" xfId="49698" xr:uid="{00000000-0005-0000-0000-00006B770000}"/>
    <cellStyle name="Standard 4 3 2 4 4 3 5" xfId="38402" xr:uid="{00000000-0005-0000-0000-00006C770000}"/>
    <cellStyle name="Standard 4 3 2 4 4 3 6" xfId="27106" xr:uid="{00000000-0005-0000-0000-00006D770000}"/>
    <cellStyle name="Standard 4 3 2 4 4 4" xfId="6078" xr:uid="{00000000-0005-0000-0000-00006E770000}"/>
    <cellStyle name="Standard 4 3 2 4 4 4 2" xfId="11728" xr:uid="{00000000-0005-0000-0000-00006F770000}"/>
    <cellStyle name="Standard 4 3 2 4 4 4 2 2" xfId="23024" xr:uid="{00000000-0005-0000-0000-000070770000}"/>
    <cellStyle name="Standard 4 3 2 4 4 4 2 2 2" xfId="56912" xr:uid="{00000000-0005-0000-0000-000071770000}"/>
    <cellStyle name="Standard 4 3 2 4 4 4 2 3" xfId="45616" xr:uid="{00000000-0005-0000-0000-000072770000}"/>
    <cellStyle name="Standard 4 3 2 4 4 4 2 4" xfId="34320" xr:uid="{00000000-0005-0000-0000-000073770000}"/>
    <cellStyle name="Standard 4 3 2 4 4 4 3" xfId="17376" xr:uid="{00000000-0005-0000-0000-000074770000}"/>
    <cellStyle name="Standard 4 3 2 4 4 4 3 2" xfId="51264" xr:uid="{00000000-0005-0000-0000-000075770000}"/>
    <cellStyle name="Standard 4 3 2 4 4 4 4" xfId="39968" xr:uid="{00000000-0005-0000-0000-000076770000}"/>
    <cellStyle name="Standard 4 3 2 4 4 4 5" xfId="28672" xr:uid="{00000000-0005-0000-0000-000077770000}"/>
    <cellStyle name="Standard 4 3 2 4 4 5" xfId="8904" xr:uid="{00000000-0005-0000-0000-000078770000}"/>
    <cellStyle name="Standard 4 3 2 4 4 5 2" xfId="20200" xr:uid="{00000000-0005-0000-0000-000079770000}"/>
    <cellStyle name="Standard 4 3 2 4 4 5 2 2" xfId="54088" xr:uid="{00000000-0005-0000-0000-00007A770000}"/>
    <cellStyle name="Standard 4 3 2 4 4 5 3" xfId="42792" xr:uid="{00000000-0005-0000-0000-00007B770000}"/>
    <cellStyle name="Standard 4 3 2 4 4 5 4" xfId="31496" xr:uid="{00000000-0005-0000-0000-00007C770000}"/>
    <cellStyle name="Standard 4 3 2 4 4 6" xfId="14552" xr:uid="{00000000-0005-0000-0000-00007D770000}"/>
    <cellStyle name="Standard 4 3 2 4 4 6 2" xfId="48440" xr:uid="{00000000-0005-0000-0000-00007E770000}"/>
    <cellStyle name="Standard 4 3 2 4 4 7" xfId="37144" xr:uid="{00000000-0005-0000-0000-00007F770000}"/>
    <cellStyle name="Standard 4 3 2 4 4 8" xfId="25848" xr:uid="{00000000-0005-0000-0000-000080770000}"/>
    <cellStyle name="Standard 4 3 2 4 5" xfId="3831" xr:uid="{00000000-0005-0000-0000-000081770000}"/>
    <cellStyle name="Standard 4 3 2 4 5 2" xfId="6942" xr:uid="{00000000-0005-0000-0000-000082770000}"/>
    <cellStyle name="Standard 4 3 2 4 5 2 2" xfId="12591" xr:uid="{00000000-0005-0000-0000-000083770000}"/>
    <cellStyle name="Standard 4 3 2 4 5 2 2 2" xfId="23887" xr:uid="{00000000-0005-0000-0000-000084770000}"/>
    <cellStyle name="Standard 4 3 2 4 5 2 2 2 2" xfId="57775" xr:uid="{00000000-0005-0000-0000-000085770000}"/>
    <cellStyle name="Standard 4 3 2 4 5 2 2 3" xfId="46479" xr:uid="{00000000-0005-0000-0000-000086770000}"/>
    <cellStyle name="Standard 4 3 2 4 5 2 2 4" xfId="35183" xr:uid="{00000000-0005-0000-0000-000087770000}"/>
    <cellStyle name="Standard 4 3 2 4 5 2 3" xfId="18239" xr:uid="{00000000-0005-0000-0000-000088770000}"/>
    <cellStyle name="Standard 4 3 2 4 5 2 3 2" xfId="52127" xr:uid="{00000000-0005-0000-0000-000089770000}"/>
    <cellStyle name="Standard 4 3 2 4 5 2 4" xfId="40831" xr:uid="{00000000-0005-0000-0000-00008A770000}"/>
    <cellStyle name="Standard 4 3 2 4 5 2 5" xfId="29535" xr:uid="{00000000-0005-0000-0000-00008B770000}"/>
    <cellStyle name="Standard 4 3 2 4 5 3" xfId="9767" xr:uid="{00000000-0005-0000-0000-00008C770000}"/>
    <cellStyle name="Standard 4 3 2 4 5 3 2" xfId="21063" xr:uid="{00000000-0005-0000-0000-00008D770000}"/>
    <cellStyle name="Standard 4 3 2 4 5 3 2 2" xfId="54951" xr:uid="{00000000-0005-0000-0000-00008E770000}"/>
    <cellStyle name="Standard 4 3 2 4 5 3 3" xfId="43655" xr:uid="{00000000-0005-0000-0000-00008F770000}"/>
    <cellStyle name="Standard 4 3 2 4 5 3 4" xfId="32359" xr:uid="{00000000-0005-0000-0000-000090770000}"/>
    <cellStyle name="Standard 4 3 2 4 5 4" xfId="15415" xr:uid="{00000000-0005-0000-0000-000091770000}"/>
    <cellStyle name="Standard 4 3 2 4 5 4 2" xfId="49303" xr:uid="{00000000-0005-0000-0000-000092770000}"/>
    <cellStyle name="Standard 4 3 2 4 5 5" xfId="38007" xr:uid="{00000000-0005-0000-0000-000093770000}"/>
    <cellStyle name="Standard 4 3 2 4 5 6" xfId="26711" xr:uid="{00000000-0005-0000-0000-000094770000}"/>
    <cellStyle name="Standard 4 3 2 4 6" xfId="4889" xr:uid="{00000000-0005-0000-0000-000095770000}"/>
    <cellStyle name="Standard 4 3 2 4 6 2" xfId="7715" xr:uid="{00000000-0005-0000-0000-000096770000}"/>
    <cellStyle name="Standard 4 3 2 4 6 2 2" xfId="13364" xr:uid="{00000000-0005-0000-0000-000097770000}"/>
    <cellStyle name="Standard 4 3 2 4 6 2 2 2" xfId="24660" xr:uid="{00000000-0005-0000-0000-000098770000}"/>
    <cellStyle name="Standard 4 3 2 4 6 2 2 2 2" xfId="58548" xr:uid="{00000000-0005-0000-0000-000099770000}"/>
    <cellStyle name="Standard 4 3 2 4 6 2 2 3" xfId="47252" xr:uid="{00000000-0005-0000-0000-00009A770000}"/>
    <cellStyle name="Standard 4 3 2 4 6 2 2 4" xfId="35956" xr:uid="{00000000-0005-0000-0000-00009B770000}"/>
    <cellStyle name="Standard 4 3 2 4 6 2 3" xfId="19012" xr:uid="{00000000-0005-0000-0000-00009C770000}"/>
    <cellStyle name="Standard 4 3 2 4 6 2 3 2" xfId="52900" xr:uid="{00000000-0005-0000-0000-00009D770000}"/>
    <cellStyle name="Standard 4 3 2 4 6 2 4" xfId="41604" xr:uid="{00000000-0005-0000-0000-00009E770000}"/>
    <cellStyle name="Standard 4 3 2 4 6 2 5" xfId="30308" xr:uid="{00000000-0005-0000-0000-00009F770000}"/>
    <cellStyle name="Standard 4 3 2 4 6 3" xfId="10540" xr:uid="{00000000-0005-0000-0000-0000A0770000}"/>
    <cellStyle name="Standard 4 3 2 4 6 3 2" xfId="21836" xr:uid="{00000000-0005-0000-0000-0000A1770000}"/>
    <cellStyle name="Standard 4 3 2 4 6 3 2 2" xfId="55724" xr:uid="{00000000-0005-0000-0000-0000A2770000}"/>
    <cellStyle name="Standard 4 3 2 4 6 3 3" xfId="44428" xr:uid="{00000000-0005-0000-0000-0000A3770000}"/>
    <cellStyle name="Standard 4 3 2 4 6 3 4" xfId="33132" xr:uid="{00000000-0005-0000-0000-0000A4770000}"/>
    <cellStyle name="Standard 4 3 2 4 6 4" xfId="16188" xr:uid="{00000000-0005-0000-0000-0000A5770000}"/>
    <cellStyle name="Standard 4 3 2 4 6 4 2" xfId="50076" xr:uid="{00000000-0005-0000-0000-0000A6770000}"/>
    <cellStyle name="Standard 4 3 2 4 6 5" xfId="38780" xr:uid="{00000000-0005-0000-0000-0000A7770000}"/>
    <cellStyle name="Standard 4 3 2 4 6 6" xfId="27484" xr:uid="{00000000-0005-0000-0000-0000A8770000}"/>
    <cellStyle name="Standard 4 3 2 4 7" xfId="3537" xr:uid="{00000000-0005-0000-0000-0000A9770000}"/>
    <cellStyle name="Standard 4 3 2 4 7 2" xfId="6650" xr:uid="{00000000-0005-0000-0000-0000AA770000}"/>
    <cellStyle name="Standard 4 3 2 4 7 2 2" xfId="12299" xr:uid="{00000000-0005-0000-0000-0000AB770000}"/>
    <cellStyle name="Standard 4 3 2 4 7 2 2 2" xfId="23595" xr:uid="{00000000-0005-0000-0000-0000AC770000}"/>
    <cellStyle name="Standard 4 3 2 4 7 2 2 2 2" xfId="57483" xr:uid="{00000000-0005-0000-0000-0000AD770000}"/>
    <cellStyle name="Standard 4 3 2 4 7 2 2 3" xfId="46187" xr:uid="{00000000-0005-0000-0000-0000AE770000}"/>
    <cellStyle name="Standard 4 3 2 4 7 2 2 4" xfId="34891" xr:uid="{00000000-0005-0000-0000-0000AF770000}"/>
    <cellStyle name="Standard 4 3 2 4 7 2 3" xfId="17947" xr:uid="{00000000-0005-0000-0000-0000B0770000}"/>
    <cellStyle name="Standard 4 3 2 4 7 2 3 2" xfId="51835" xr:uid="{00000000-0005-0000-0000-0000B1770000}"/>
    <cellStyle name="Standard 4 3 2 4 7 2 4" xfId="40539" xr:uid="{00000000-0005-0000-0000-0000B2770000}"/>
    <cellStyle name="Standard 4 3 2 4 7 2 5" xfId="29243" xr:uid="{00000000-0005-0000-0000-0000B3770000}"/>
    <cellStyle name="Standard 4 3 2 4 7 3" xfId="9475" xr:uid="{00000000-0005-0000-0000-0000B4770000}"/>
    <cellStyle name="Standard 4 3 2 4 7 3 2" xfId="20771" xr:uid="{00000000-0005-0000-0000-0000B5770000}"/>
    <cellStyle name="Standard 4 3 2 4 7 3 2 2" xfId="54659" xr:uid="{00000000-0005-0000-0000-0000B6770000}"/>
    <cellStyle name="Standard 4 3 2 4 7 3 3" xfId="43363" xr:uid="{00000000-0005-0000-0000-0000B7770000}"/>
    <cellStyle name="Standard 4 3 2 4 7 3 4" xfId="32067" xr:uid="{00000000-0005-0000-0000-0000B8770000}"/>
    <cellStyle name="Standard 4 3 2 4 7 4" xfId="15123" xr:uid="{00000000-0005-0000-0000-0000B9770000}"/>
    <cellStyle name="Standard 4 3 2 4 7 4 2" xfId="49011" xr:uid="{00000000-0005-0000-0000-0000BA770000}"/>
    <cellStyle name="Standard 4 3 2 4 7 5" xfId="37715" xr:uid="{00000000-0005-0000-0000-0000BB770000}"/>
    <cellStyle name="Standard 4 3 2 4 7 6" xfId="26419" xr:uid="{00000000-0005-0000-0000-0000BC770000}"/>
    <cellStyle name="Standard 4 3 2 4 8" xfId="5578" xr:uid="{00000000-0005-0000-0000-0000BD770000}"/>
    <cellStyle name="Standard 4 3 2 4 8 2" xfId="11228" xr:uid="{00000000-0005-0000-0000-0000BE770000}"/>
    <cellStyle name="Standard 4 3 2 4 8 2 2" xfId="22524" xr:uid="{00000000-0005-0000-0000-0000BF770000}"/>
    <cellStyle name="Standard 4 3 2 4 8 2 2 2" xfId="56412" xr:uid="{00000000-0005-0000-0000-0000C0770000}"/>
    <cellStyle name="Standard 4 3 2 4 8 2 3" xfId="45116" xr:uid="{00000000-0005-0000-0000-0000C1770000}"/>
    <cellStyle name="Standard 4 3 2 4 8 2 4" xfId="33820" xr:uid="{00000000-0005-0000-0000-0000C2770000}"/>
    <cellStyle name="Standard 4 3 2 4 8 3" xfId="16876" xr:uid="{00000000-0005-0000-0000-0000C3770000}"/>
    <cellStyle name="Standard 4 3 2 4 8 3 2" xfId="50764" xr:uid="{00000000-0005-0000-0000-0000C4770000}"/>
    <cellStyle name="Standard 4 3 2 4 8 4" xfId="39468" xr:uid="{00000000-0005-0000-0000-0000C5770000}"/>
    <cellStyle name="Standard 4 3 2 4 8 5" xfId="28172" xr:uid="{00000000-0005-0000-0000-0000C6770000}"/>
    <cellStyle name="Standard 4 3 2 4 9" xfId="8404" xr:uid="{00000000-0005-0000-0000-0000C7770000}"/>
    <cellStyle name="Standard 4 3 2 4 9 2" xfId="19700" xr:uid="{00000000-0005-0000-0000-0000C8770000}"/>
    <cellStyle name="Standard 4 3 2 4 9 2 2" xfId="53588" xr:uid="{00000000-0005-0000-0000-0000C9770000}"/>
    <cellStyle name="Standard 4 3 2 4 9 3" xfId="42292" xr:uid="{00000000-0005-0000-0000-0000CA770000}"/>
    <cellStyle name="Standard 4 3 2 4 9 4" xfId="30996" xr:uid="{00000000-0005-0000-0000-0000CB770000}"/>
    <cellStyle name="Standard 4 3 2 5" xfId="1561" xr:uid="{00000000-0005-0000-0000-0000CC770000}"/>
    <cellStyle name="Standard 4 3 2 5 10" xfId="36707" xr:uid="{00000000-0005-0000-0000-0000CD770000}"/>
    <cellStyle name="Standard 4 3 2 5 11" xfId="25411" xr:uid="{00000000-0005-0000-0000-0000CE770000}"/>
    <cellStyle name="Standard 4 3 2 5 2" xfId="2757" xr:uid="{00000000-0005-0000-0000-0000CF770000}"/>
    <cellStyle name="Standard 4 3 2 5 2 2" xfId="3259" xr:uid="{00000000-0005-0000-0000-0000D0770000}"/>
    <cellStyle name="Standard 4 3 2 5 2 2 2" xfId="5250" xr:uid="{00000000-0005-0000-0000-0000D1770000}"/>
    <cellStyle name="Standard 4 3 2 5 2 2 2 2" xfId="8076" xr:uid="{00000000-0005-0000-0000-0000D2770000}"/>
    <cellStyle name="Standard 4 3 2 5 2 2 2 2 2" xfId="13725" xr:uid="{00000000-0005-0000-0000-0000D3770000}"/>
    <cellStyle name="Standard 4 3 2 5 2 2 2 2 2 2" xfId="25021" xr:uid="{00000000-0005-0000-0000-0000D4770000}"/>
    <cellStyle name="Standard 4 3 2 5 2 2 2 2 2 2 2" xfId="58909" xr:uid="{00000000-0005-0000-0000-0000D5770000}"/>
    <cellStyle name="Standard 4 3 2 5 2 2 2 2 2 3" xfId="47613" xr:uid="{00000000-0005-0000-0000-0000D6770000}"/>
    <cellStyle name="Standard 4 3 2 5 2 2 2 2 2 4" xfId="36317" xr:uid="{00000000-0005-0000-0000-0000D7770000}"/>
    <cellStyle name="Standard 4 3 2 5 2 2 2 2 3" xfId="19373" xr:uid="{00000000-0005-0000-0000-0000D8770000}"/>
    <cellStyle name="Standard 4 3 2 5 2 2 2 2 3 2" xfId="53261" xr:uid="{00000000-0005-0000-0000-0000D9770000}"/>
    <cellStyle name="Standard 4 3 2 5 2 2 2 2 4" xfId="41965" xr:uid="{00000000-0005-0000-0000-0000DA770000}"/>
    <cellStyle name="Standard 4 3 2 5 2 2 2 2 5" xfId="30669" xr:uid="{00000000-0005-0000-0000-0000DB770000}"/>
    <cellStyle name="Standard 4 3 2 5 2 2 2 3" xfId="10901" xr:uid="{00000000-0005-0000-0000-0000DC770000}"/>
    <cellStyle name="Standard 4 3 2 5 2 2 2 3 2" xfId="22197" xr:uid="{00000000-0005-0000-0000-0000DD770000}"/>
    <cellStyle name="Standard 4 3 2 5 2 2 2 3 2 2" xfId="56085" xr:uid="{00000000-0005-0000-0000-0000DE770000}"/>
    <cellStyle name="Standard 4 3 2 5 2 2 2 3 3" xfId="44789" xr:uid="{00000000-0005-0000-0000-0000DF770000}"/>
    <cellStyle name="Standard 4 3 2 5 2 2 2 3 4" xfId="33493" xr:uid="{00000000-0005-0000-0000-0000E0770000}"/>
    <cellStyle name="Standard 4 3 2 5 2 2 2 4" xfId="16549" xr:uid="{00000000-0005-0000-0000-0000E1770000}"/>
    <cellStyle name="Standard 4 3 2 5 2 2 2 4 2" xfId="50437" xr:uid="{00000000-0005-0000-0000-0000E2770000}"/>
    <cellStyle name="Standard 4 3 2 5 2 2 2 5" xfId="39141" xr:uid="{00000000-0005-0000-0000-0000E3770000}"/>
    <cellStyle name="Standard 4 3 2 5 2 2 2 6" xfId="27845" xr:uid="{00000000-0005-0000-0000-0000E4770000}"/>
    <cellStyle name="Standard 4 3 2 5 2 2 3" xfId="6387" xr:uid="{00000000-0005-0000-0000-0000E5770000}"/>
    <cellStyle name="Standard 4 3 2 5 2 2 3 2" xfId="12037" xr:uid="{00000000-0005-0000-0000-0000E6770000}"/>
    <cellStyle name="Standard 4 3 2 5 2 2 3 2 2" xfId="23333" xr:uid="{00000000-0005-0000-0000-0000E7770000}"/>
    <cellStyle name="Standard 4 3 2 5 2 2 3 2 2 2" xfId="57221" xr:uid="{00000000-0005-0000-0000-0000E8770000}"/>
    <cellStyle name="Standard 4 3 2 5 2 2 3 2 3" xfId="45925" xr:uid="{00000000-0005-0000-0000-0000E9770000}"/>
    <cellStyle name="Standard 4 3 2 5 2 2 3 2 4" xfId="34629" xr:uid="{00000000-0005-0000-0000-0000EA770000}"/>
    <cellStyle name="Standard 4 3 2 5 2 2 3 3" xfId="17685" xr:uid="{00000000-0005-0000-0000-0000EB770000}"/>
    <cellStyle name="Standard 4 3 2 5 2 2 3 3 2" xfId="51573" xr:uid="{00000000-0005-0000-0000-0000EC770000}"/>
    <cellStyle name="Standard 4 3 2 5 2 2 3 4" xfId="40277" xr:uid="{00000000-0005-0000-0000-0000ED770000}"/>
    <cellStyle name="Standard 4 3 2 5 2 2 3 5" xfId="28981" xr:uid="{00000000-0005-0000-0000-0000EE770000}"/>
    <cellStyle name="Standard 4 3 2 5 2 2 4" xfId="9213" xr:uid="{00000000-0005-0000-0000-0000EF770000}"/>
    <cellStyle name="Standard 4 3 2 5 2 2 4 2" xfId="20509" xr:uid="{00000000-0005-0000-0000-0000F0770000}"/>
    <cellStyle name="Standard 4 3 2 5 2 2 4 2 2" xfId="54397" xr:uid="{00000000-0005-0000-0000-0000F1770000}"/>
    <cellStyle name="Standard 4 3 2 5 2 2 4 3" xfId="43101" xr:uid="{00000000-0005-0000-0000-0000F2770000}"/>
    <cellStyle name="Standard 4 3 2 5 2 2 4 4" xfId="31805" xr:uid="{00000000-0005-0000-0000-0000F3770000}"/>
    <cellStyle name="Standard 4 3 2 5 2 2 5" xfId="14861" xr:uid="{00000000-0005-0000-0000-0000F4770000}"/>
    <cellStyle name="Standard 4 3 2 5 2 2 5 2" xfId="48749" xr:uid="{00000000-0005-0000-0000-0000F5770000}"/>
    <cellStyle name="Standard 4 3 2 5 2 2 6" xfId="37453" xr:uid="{00000000-0005-0000-0000-0000F6770000}"/>
    <cellStyle name="Standard 4 3 2 5 2 2 7" xfId="26157" xr:uid="{00000000-0005-0000-0000-0000F7770000}"/>
    <cellStyle name="Standard 4 3 2 5 2 3" xfId="4472" xr:uid="{00000000-0005-0000-0000-0000F8770000}"/>
    <cellStyle name="Standard 4 3 2 5 2 3 2" xfId="7342" xr:uid="{00000000-0005-0000-0000-0000F9770000}"/>
    <cellStyle name="Standard 4 3 2 5 2 3 2 2" xfId="12991" xr:uid="{00000000-0005-0000-0000-0000FA770000}"/>
    <cellStyle name="Standard 4 3 2 5 2 3 2 2 2" xfId="24287" xr:uid="{00000000-0005-0000-0000-0000FB770000}"/>
    <cellStyle name="Standard 4 3 2 5 2 3 2 2 2 2" xfId="58175" xr:uid="{00000000-0005-0000-0000-0000FC770000}"/>
    <cellStyle name="Standard 4 3 2 5 2 3 2 2 3" xfId="46879" xr:uid="{00000000-0005-0000-0000-0000FD770000}"/>
    <cellStyle name="Standard 4 3 2 5 2 3 2 2 4" xfId="35583" xr:uid="{00000000-0005-0000-0000-0000FE770000}"/>
    <cellStyle name="Standard 4 3 2 5 2 3 2 3" xfId="18639" xr:uid="{00000000-0005-0000-0000-0000FF770000}"/>
    <cellStyle name="Standard 4 3 2 5 2 3 2 3 2" xfId="52527" xr:uid="{00000000-0005-0000-0000-000000780000}"/>
    <cellStyle name="Standard 4 3 2 5 2 3 2 4" xfId="41231" xr:uid="{00000000-0005-0000-0000-000001780000}"/>
    <cellStyle name="Standard 4 3 2 5 2 3 2 5" xfId="29935" xr:uid="{00000000-0005-0000-0000-000002780000}"/>
    <cellStyle name="Standard 4 3 2 5 2 3 3" xfId="10167" xr:uid="{00000000-0005-0000-0000-000003780000}"/>
    <cellStyle name="Standard 4 3 2 5 2 3 3 2" xfId="21463" xr:uid="{00000000-0005-0000-0000-000004780000}"/>
    <cellStyle name="Standard 4 3 2 5 2 3 3 2 2" xfId="55351" xr:uid="{00000000-0005-0000-0000-000005780000}"/>
    <cellStyle name="Standard 4 3 2 5 2 3 3 3" xfId="44055" xr:uid="{00000000-0005-0000-0000-000006780000}"/>
    <cellStyle name="Standard 4 3 2 5 2 3 3 4" xfId="32759" xr:uid="{00000000-0005-0000-0000-000007780000}"/>
    <cellStyle name="Standard 4 3 2 5 2 3 4" xfId="15815" xr:uid="{00000000-0005-0000-0000-000008780000}"/>
    <cellStyle name="Standard 4 3 2 5 2 3 4 2" xfId="49703" xr:uid="{00000000-0005-0000-0000-000009780000}"/>
    <cellStyle name="Standard 4 3 2 5 2 3 5" xfId="38407" xr:uid="{00000000-0005-0000-0000-00000A780000}"/>
    <cellStyle name="Standard 4 3 2 5 2 3 6" xfId="27111" xr:uid="{00000000-0005-0000-0000-00000B780000}"/>
    <cellStyle name="Standard 4 3 2 5 2 4" xfId="5887" xr:uid="{00000000-0005-0000-0000-00000C780000}"/>
    <cellStyle name="Standard 4 3 2 5 2 4 2" xfId="11537" xr:uid="{00000000-0005-0000-0000-00000D780000}"/>
    <cellStyle name="Standard 4 3 2 5 2 4 2 2" xfId="22833" xr:uid="{00000000-0005-0000-0000-00000E780000}"/>
    <cellStyle name="Standard 4 3 2 5 2 4 2 2 2" xfId="56721" xr:uid="{00000000-0005-0000-0000-00000F780000}"/>
    <cellStyle name="Standard 4 3 2 5 2 4 2 3" xfId="45425" xr:uid="{00000000-0005-0000-0000-000010780000}"/>
    <cellStyle name="Standard 4 3 2 5 2 4 2 4" xfId="34129" xr:uid="{00000000-0005-0000-0000-000011780000}"/>
    <cellStyle name="Standard 4 3 2 5 2 4 3" xfId="17185" xr:uid="{00000000-0005-0000-0000-000012780000}"/>
    <cellStyle name="Standard 4 3 2 5 2 4 3 2" xfId="51073" xr:uid="{00000000-0005-0000-0000-000013780000}"/>
    <cellStyle name="Standard 4 3 2 5 2 4 4" xfId="39777" xr:uid="{00000000-0005-0000-0000-000014780000}"/>
    <cellStyle name="Standard 4 3 2 5 2 4 5" xfId="28481" xr:uid="{00000000-0005-0000-0000-000015780000}"/>
    <cellStyle name="Standard 4 3 2 5 2 5" xfId="8713" xr:uid="{00000000-0005-0000-0000-000016780000}"/>
    <cellStyle name="Standard 4 3 2 5 2 5 2" xfId="20009" xr:uid="{00000000-0005-0000-0000-000017780000}"/>
    <cellStyle name="Standard 4 3 2 5 2 5 2 2" xfId="53897" xr:uid="{00000000-0005-0000-0000-000018780000}"/>
    <cellStyle name="Standard 4 3 2 5 2 5 3" xfId="42601" xr:uid="{00000000-0005-0000-0000-000019780000}"/>
    <cellStyle name="Standard 4 3 2 5 2 5 4" xfId="31305" xr:uid="{00000000-0005-0000-0000-00001A780000}"/>
    <cellStyle name="Standard 4 3 2 5 2 6" xfId="14361" xr:uid="{00000000-0005-0000-0000-00001B780000}"/>
    <cellStyle name="Standard 4 3 2 5 2 6 2" xfId="48249" xr:uid="{00000000-0005-0000-0000-00001C780000}"/>
    <cellStyle name="Standard 4 3 2 5 2 7" xfId="36953" xr:uid="{00000000-0005-0000-0000-00001D780000}"/>
    <cellStyle name="Standard 4 3 2 5 2 8" xfId="25657" xr:uid="{00000000-0005-0000-0000-00001E780000}"/>
    <cellStyle name="Standard 4 3 2 5 3" xfId="3013" xr:uid="{00000000-0005-0000-0000-00001F780000}"/>
    <cellStyle name="Standard 4 3 2 5 3 2" xfId="5249" xr:uid="{00000000-0005-0000-0000-000020780000}"/>
    <cellStyle name="Standard 4 3 2 5 3 2 2" xfId="8075" xr:uid="{00000000-0005-0000-0000-000021780000}"/>
    <cellStyle name="Standard 4 3 2 5 3 2 2 2" xfId="13724" xr:uid="{00000000-0005-0000-0000-000022780000}"/>
    <cellStyle name="Standard 4 3 2 5 3 2 2 2 2" xfId="25020" xr:uid="{00000000-0005-0000-0000-000023780000}"/>
    <cellStyle name="Standard 4 3 2 5 3 2 2 2 2 2" xfId="58908" xr:uid="{00000000-0005-0000-0000-000024780000}"/>
    <cellStyle name="Standard 4 3 2 5 3 2 2 2 3" xfId="47612" xr:uid="{00000000-0005-0000-0000-000025780000}"/>
    <cellStyle name="Standard 4 3 2 5 3 2 2 2 4" xfId="36316" xr:uid="{00000000-0005-0000-0000-000026780000}"/>
    <cellStyle name="Standard 4 3 2 5 3 2 2 3" xfId="19372" xr:uid="{00000000-0005-0000-0000-000027780000}"/>
    <cellStyle name="Standard 4 3 2 5 3 2 2 3 2" xfId="53260" xr:uid="{00000000-0005-0000-0000-000028780000}"/>
    <cellStyle name="Standard 4 3 2 5 3 2 2 4" xfId="41964" xr:uid="{00000000-0005-0000-0000-000029780000}"/>
    <cellStyle name="Standard 4 3 2 5 3 2 2 5" xfId="30668" xr:uid="{00000000-0005-0000-0000-00002A780000}"/>
    <cellStyle name="Standard 4 3 2 5 3 2 3" xfId="10900" xr:uid="{00000000-0005-0000-0000-00002B780000}"/>
    <cellStyle name="Standard 4 3 2 5 3 2 3 2" xfId="22196" xr:uid="{00000000-0005-0000-0000-00002C780000}"/>
    <cellStyle name="Standard 4 3 2 5 3 2 3 2 2" xfId="56084" xr:uid="{00000000-0005-0000-0000-00002D780000}"/>
    <cellStyle name="Standard 4 3 2 5 3 2 3 3" xfId="44788" xr:uid="{00000000-0005-0000-0000-00002E780000}"/>
    <cellStyle name="Standard 4 3 2 5 3 2 3 4" xfId="33492" xr:uid="{00000000-0005-0000-0000-00002F780000}"/>
    <cellStyle name="Standard 4 3 2 5 3 2 4" xfId="16548" xr:uid="{00000000-0005-0000-0000-000030780000}"/>
    <cellStyle name="Standard 4 3 2 5 3 2 4 2" xfId="50436" xr:uid="{00000000-0005-0000-0000-000031780000}"/>
    <cellStyle name="Standard 4 3 2 5 3 2 5" xfId="39140" xr:uid="{00000000-0005-0000-0000-000032780000}"/>
    <cellStyle name="Standard 4 3 2 5 3 2 6" xfId="27844" xr:uid="{00000000-0005-0000-0000-000033780000}"/>
    <cellStyle name="Standard 4 3 2 5 3 3" xfId="4471" xr:uid="{00000000-0005-0000-0000-000034780000}"/>
    <cellStyle name="Standard 4 3 2 5 3 3 2" xfId="7341" xr:uid="{00000000-0005-0000-0000-000035780000}"/>
    <cellStyle name="Standard 4 3 2 5 3 3 2 2" xfId="12990" xr:uid="{00000000-0005-0000-0000-000036780000}"/>
    <cellStyle name="Standard 4 3 2 5 3 3 2 2 2" xfId="24286" xr:uid="{00000000-0005-0000-0000-000037780000}"/>
    <cellStyle name="Standard 4 3 2 5 3 3 2 2 2 2" xfId="58174" xr:uid="{00000000-0005-0000-0000-000038780000}"/>
    <cellStyle name="Standard 4 3 2 5 3 3 2 2 3" xfId="46878" xr:uid="{00000000-0005-0000-0000-000039780000}"/>
    <cellStyle name="Standard 4 3 2 5 3 3 2 2 4" xfId="35582" xr:uid="{00000000-0005-0000-0000-00003A780000}"/>
    <cellStyle name="Standard 4 3 2 5 3 3 2 3" xfId="18638" xr:uid="{00000000-0005-0000-0000-00003B780000}"/>
    <cellStyle name="Standard 4 3 2 5 3 3 2 3 2" xfId="52526" xr:uid="{00000000-0005-0000-0000-00003C780000}"/>
    <cellStyle name="Standard 4 3 2 5 3 3 2 4" xfId="41230" xr:uid="{00000000-0005-0000-0000-00003D780000}"/>
    <cellStyle name="Standard 4 3 2 5 3 3 2 5" xfId="29934" xr:uid="{00000000-0005-0000-0000-00003E780000}"/>
    <cellStyle name="Standard 4 3 2 5 3 3 3" xfId="10166" xr:uid="{00000000-0005-0000-0000-00003F780000}"/>
    <cellStyle name="Standard 4 3 2 5 3 3 3 2" xfId="21462" xr:uid="{00000000-0005-0000-0000-000040780000}"/>
    <cellStyle name="Standard 4 3 2 5 3 3 3 2 2" xfId="55350" xr:uid="{00000000-0005-0000-0000-000041780000}"/>
    <cellStyle name="Standard 4 3 2 5 3 3 3 3" xfId="44054" xr:uid="{00000000-0005-0000-0000-000042780000}"/>
    <cellStyle name="Standard 4 3 2 5 3 3 3 4" xfId="32758" xr:uid="{00000000-0005-0000-0000-000043780000}"/>
    <cellStyle name="Standard 4 3 2 5 3 3 4" xfId="15814" xr:uid="{00000000-0005-0000-0000-000044780000}"/>
    <cellStyle name="Standard 4 3 2 5 3 3 4 2" xfId="49702" xr:uid="{00000000-0005-0000-0000-000045780000}"/>
    <cellStyle name="Standard 4 3 2 5 3 3 5" xfId="38406" xr:uid="{00000000-0005-0000-0000-000046780000}"/>
    <cellStyle name="Standard 4 3 2 5 3 3 6" xfId="27110" xr:uid="{00000000-0005-0000-0000-000047780000}"/>
    <cellStyle name="Standard 4 3 2 5 3 4" xfId="6141" xr:uid="{00000000-0005-0000-0000-000048780000}"/>
    <cellStyle name="Standard 4 3 2 5 3 4 2" xfId="11791" xr:uid="{00000000-0005-0000-0000-000049780000}"/>
    <cellStyle name="Standard 4 3 2 5 3 4 2 2" xfId="23087" xr:uid="{00000000-0005-0000-0000-00004A780000}"/>
    <cellStyle name="Standard 4 3 2 5 3 4 2 2 2" xfId="56975" xr:uid="{00000000-0005-0000-0000-00004B780000}"/>
    <cellStyle name="Standard 4 3 2 5 3 4 2 3" xfId="45679" xr:uid="{00000000-0005-0000-0000-00004C780000}"/>
    <cellStyle name="Standard 4 3 2 5 3 4 2 4" xfId="34383" xr:uid="{00000000-0005-0000-0000-00004D780000}"/>
    <cellStyle name="Standard 4 3 2 5 3 4 3" xfId="17439" xr:uid="{00000000-0005-0000-0000-00004E780000}"/>
    <cellStyle name="Standard 4 3 2 5 3 4 3 2" xfId="51327" xr:uid="{00000000-0005-0000-0000-00004F780000}"/>
    <cellStyle name="Standard 4 3 2 5 3 4 4" xfId="40031" xr:uid="{00000000-0005-0000-0000-000050780000}"/>
    <cellStyle name="Standard 4 3 2 5 3 4 5" xfId="28735" xr:uid="{00000000-0005-0000-0000-000051780000}"/>
    <cellStyle name="Standard 4 3 2 5 3 5" xfId="8967" xr:uid="{00000000-0005-0000-0000-000052780000}"/>
    <cellStyle name="Standard 4 3 2 5 3 5 2" xfId="20263" xr:uid="{00000000-0005-0000-0000-000053780000}"/>
    <cellStyle name="Standard 4 3 2 5 3 5 2 2" xfId="54151" xr:uid="{00000000-0005-0000-0000-000054780000}"/>
    <cellStyle name="Standard 4 3 2 5 3 5 3" xfId="42855" xr:uid="{00000000-0005-0000-0000-000055780000}"/>
    <cellStyle name="Standard 4 3 2 5 3 5 4" xfId="31559" xr:uid="{00000000-0005-0000-0000-000056780000}"/>
    <cellStyle name="Standard 4 3 2 5 3 6" xfId="14615" xr:uid="{00000000-0005-0000-0000-000057780000}"/>
    <cellStyle name="Standard 4 3 2 5 3 6 2" xfId="48503" xr:uid="{00000000-0005-0000-0000-000058780000}"/>
    <cellStyle name="Standard 4 3 2 5 3 7" xfId="37207" xr:uid="{00000000-0005-0000-0000-000059780000}"/>
    <cellStyle name="Standard 4 3 2 5 3 8" xfId="25911" xr:uid="{00000000-0005-0000-0000-00005A780000}"/>
    <cellStyle name="Standard 4 3 2 5 4" xfId="3872" xr:uid="{00000000-0005-0000-0000-00005B780000}"/>
    <cellStyle name="Standard 4 3 2 5 4 2" xfId="6983" xr:uid="{00000000-0005-0000-0000-00005C780000}"/>
    <cellStyle name="Standard 4 3 2 5 4 2 2" xfId="12632" xr:uid="{00000000-0005-0000-0000-00005D780000}"/>
    <cellStyle name="Standard 4 3 2 5 4 2 2 2" xfId="23928" xr:uid="{00000000-0005-0000-0000-00005E780000}"/>
    <cellStyle name="Standard 4 3 2 5 4 2 2 2 2" xfId="57816" xr:uid="{00000000-0005-0000-0000-00005F780000}"/>
    <cellStyle name="Standard 4 3 2 5 4 2 2 3" xfId="46520" xr:uid="{00000000-0005-0000-0000-000060780000}"/>
    <cellStyle name="Standard 4 3 2 5 4 2 2 4" xfId="35224" xr:uid="{00000000-0005-0000-0000-000061780000}"/>
    <cellStyle name="Standard 4 3 2 5 4 2 3" xfId="18280" xr:uid="{00000000-0005-0000-0000-000062780000}"/>
    <cellStyle name="Standard 4 3 2 5 4 2 3 2" xfId="52168" xr:uid="{00000000-0005-0000-0000-000063780000}"/>
    <cellStyle name="Standard 4 3 2 5 4 2 4" xfId="40872" xr:uid="{00000000-0005-0000-0000-000064780000}"/>
    <cellStyle name="Standard 4 3 2 5 4 2 5" xfId="29576" xr:uid="{00000000-0005-0000-0000-000065780000}"/>
    <cellStyle name="Standard 4 3 2 5 4 3" xfId="9808" xr:uid="{00000000-0005-0000-0000-000066780000}"/>
    <cellStyle name="Standard 4 3 2 5 4 3 2" xfId="21104" xr:uid="{00000000-0005-0000-0000-000067780000}"/>
    <cellStyle name="Standard 4 3 2 5 4 3 2 2" xfId="54992" xr:uid="{00000000-0005-0000-0000-000068780000}"/>
    <cellStyle name="Standard 4 3 2 5 4 3 3" xfId="43696" xr:uid="{00000000-0005-0000-0000-000069780000}"/>
    <cellStyle name="Standard 4 3 2 5 4 3 4" xfId="32400" xr:uid="{00000000-0005-0000-0000-00006A780000}"/>
    <cellStyle name="Standard 4 3 2 5 4 4" xfId="15456" xr:uid="{00000000-0005-0000-0000-00006B780000}"/>
    <cellStyle name="Standard 4 3 2 5 4 4 2" xfId="49344" xr:uid="{00000000-0005-0000-0000-00006C780000}"/>
    <cellStyle name="Standard 4 3 2 5 4 5" xfId="38048" xr:uid="{00000000-0005-0000-0000-00006D780000}"/>
    <cellStyle name="Standard 4 3 2 5 4 6" xfId="26752" xr:uid="{00000000-0005-0000-0000-00006E780000}"/>
    <cellStyle name="Standard 4 3 2 5 5" xfId="4930" xr:uid="{00000000-0005-0000-0000-00006F780000}"/>
    <cellStyle name="Standard 4 3 2 5 5 2" xfId="7756" xr:uid="{00000000-0005-0000-0000-000070780000}"/>
    <cellStyle name="Standard 4 3 2 5 5 2 2" xfId="13405" xr:uid="{00000000-0005-0000-0000-000071780000}"/>
    <cellStyle name="Standard 4 3 2 5 5 2 2 2" xfId="24701" xr:uid="{00000000-0005-0000-0000-000072780000}"/>
    <cellStyle name="Standard 4 3 2 5 5 2 2 2 2" xfId="58589" xr:uid="{00000000-0005-0000-0000-000073780000}"/>
    <cellStyle name="Standard 4 3 2 5 5 2 2 3" xfId="47293" xr:uid="{00000000-0005-0000-0000-000074780000}"/>
    <cellStyle name="Standard 4 3 2 5 5 2 2 4" xfId="35997" xr:uid="{00000000-0005-0000-0000-000075780000}"/>
    <cellStyle name="Standard 4 3 2 5 5 2 3" xfId="19053" xr:uid="{00000000-0005-0000-0000-000076780000}"/>
    <cellStyle name="Standard 4 3 2 5 5 2 3 2" xfId="52941" xr:uid="{00000000-0005-0000-0000-000077780000}"/>
    <cellStyle name="Standard 4 3 2 5 5 2 4" xfId="41645" xr:uid="{00000000-0005-0000-0000-000078780000}"/>
    <cellStyle name="Standard 4 3 2 5 5 2 5" xfId="30349" xr:uid="{00000000-0005-0000-0000-000079780000}"/>
    <cellStyle name="Standard 4 3 2 5 5 3" xfId="10581" xr:uid="{00000000-0005-0000-0000-00007A780000}"/>
    <cellStyle name="Standard 4 3 2 5 5 3 2" xfId="21877" xr:uid="{00000000-0005-0000-0000-00007B780000}"/>
    <cellStyle name="Standard 4 3 2 5 5 3 2 2" xfId="55765" xr:uid="{00000000-0005-0000-0000-00007C780000}"/>
    <cellStyle name="Standard 4 3 2 5 5 3 3" xfId="44469" xr:uid="{00000000-0005-0000-0000-00007D780000}"/>
    <cellStyle name="Standard 4 3 2 5 5 3 4" xfId="33173" xr:uid="{00000000-0005-0000-0000-00007E780000}"/>
    <cellStyle name="Standard 4 3 2 5 5 4" xfId="16229" xr:uid="{00000000-0005-0000-0000-00007F780000}"/>
    <cellStyle name="Standard 4 3 2 5 5 4 2" xfId="50117" xr:uid="{00000000-0005-0000-0000-000080780000}"/>
    <cellStyle name="Standard 4 3 2 5 5 5" xfId="38821" xr:uid="{00000000-0005-0000-0000-000081780000}"/>
    <cellStyle name="Standard 4 3 2 5 5 6" xfId="27525" xr:uid="{00000000-0005-0000-0000-000082780000}"/>
    <cellStyle name="Standard 4 3 2 5 6" xfId="3579" xr:uid="{00000000-0005-0000-0000-000083780000}"/>
    <cellStyle name="Standard 4 3 2 5 6 2" xfId="6692" xr:uid="{00000000-0005-0000-0000-000084780000}"/>
    <cellStyle name="Standard 4 3 2 5 6 2 2" xfId="12341" xr:uid="{00000000-0005-0000-0000-000085780000}"/>
    <cellStyle name="Standard 4 3 2 5 6 2 2 2" xfId="23637" xr:uid="{00000000-0005-0000-0000-000086780000}"/>
    <cellStyle name="Standard 4 3 2 5 6 2 2 2 2" xfId="57525" xr:uid="{00000000-0005-0000-0000-000087780000}"/>
    <cellStyle name="Standard 4 3 2 5 6 2 2 3" xfId="46229" xr:uid="{00000000-0005-0000-0000-000088780000}"/>
    <cellStyle name="Standard 4 3 2 5 6 2 2 4" xfId="34933" xr:uid="{00000000-0005-0000-0000-000089780000}"/>
    <cellStyle name="Standard 4 3 2 5 6 2 3" xfId="17989" xr:uid="{00000000-0005-0000-0000-00008A780000}"/>
    <cellStyle name="Standard 4 3 2 5 6 2 3 2" xfId="51877" xr:uid="{00000000-0005-0000-0000-00008B780000}"/>
    <cellStyle name="Standard 4 3 2 5 6 2 4" xfId="40581" xr:uid="{00000000-0005-0000-0000-00008C780000}"/>
    <cellStyle name="Standard 4 3 2 5 6 2 5" xfId="29285" xr:uid="{00000000-0005-0000-0000-00008D780000}"/>
    <cellStyle name="Standard 4 3 2 5 6 3" xfId="9517" xr:uid="{00000000-0005-0000-0000-00008E780000}"/>
    <cellStyle name="Standard 4 3 2 5 6 3 2" xfId="20813" xr:uid="{00000000-0005-0000-0000-00008F780000}"/>
    <cellStyle name="Standard 4 3 2 5 6 3 2 2" xfId="54701" xr:uid="{00000000-0005-0000-0000-000090780000}"/>
    <cellStyle name="Standard 4 3 2 5 6 3 3" xfId="43405" xr:uid="{00000000-0005-0000-0000-000091780000}"/>
    <cellStyle name="Standard 4 3 2 5 6 3 4" xfId="32109" xr:uid="{00000000-0005-0000-0000-000092780000}"/>
    <cellStyle name="Standard 4 3 2 5 6 4" xfId="15165" xr:uid="{00000000-0005-0000-0000-000093780000}"/>
    <cellStyle name="Standard 4 3 2 5 6 4 2" xfId="49053" xr:uid="{00000000-0005-0000-0000-000094780000}"/>
    <cellStyle name="Standard 4 3 2 5 6 5" xfId="37757" xr:uid="{00000000-0005-0000-0000-000095780000}"/>
    <cellStyle name="Standard 4 3 2 5 6 6" xfId="26461" xr:uid="{00000000-0005-0000-0000-000096780000}"/>
    <cellStyle name="Standard 4 3 2 5 7" xfId="5641" xr:uid="{00000000-0005-0000-0000-000097780000}"/>
    <cellStyle name="Standard 4 3 2 5 7 2" xfId="11291" xr:uid="{00000000-0005-0000-0000-000098780000}"/>
    <cellStyle name="Standard 4 3 2 5 7 2 2" xfId="22587" xr:uid="{00000000-0005-0000-0000-000099780000}"/>
    <cellStyle name="Standard 4 3 2 5 7 2 2 2" xfId="56475" xr:uid="{00000000-0005-0000-0000-00009A780000}"/>
    <cellStyle name="Standard 4 3 2 5 7 2 3" xfId="45179" xr:uid="{00000000-0005-0000-0000-00009B780000}"/>
    <cellStyle name="Standard 4 3 2 5 7 2 4" xfId="33883" xr:uid="{00000000-0005-0000-0000-00009C780000}"/>
    <cellStyle name="Standard 4 3 2 5 7 3" xfId="16939" xr:uid="{00000000-0005-0000-0000-00009D780000}"/>
    <cellStyle name="Standard 4 3 2 5 7 3 2" xfId="50827" xr:uid="{00000000-0005-0000-0000-00009E780000}"/>
    <cellStyle name="Standard 4 3 2 5 7 4" xfId="39531" xr:uid="{00000000-0005-0000-0000-00009F780000}"/>
    <cellStyle name="Standard 4 3 2 5 7 5" xfId="28235" xr:uid="{00000000-0005-0000-0000-0000A0780000}"/>
    <cellStyle name="Standard 4 3 2 5 8" xfId="8467" xr:uid="{00000000-0005-0000-0000-0000A1780000}"/>
    <cellStyle name="Standard 4 3 2 5 8 2" xfId="19763" xr:uid="{00000000-0005-0000-0000-0000A2780000}"/>
    <cellStyle name="Standard 4 3 2 5 8 2 2" xfId="53651" xr:uid="{00000000-0005-0000-0000-0000A3780000}"/>
    <cellStyle name="Standard 4 3 2 5 8 3" xfId="42355" xr:uid="{00000000-0005-0000-0000-0000A4780000}"/>
    <cellStyle name="Standard 4 3 2 5 8 4" xfId="31059" xr:uid="{00000000-0005-0000-0000-0000A5780000}"/>
    <cellStyle name="Standard 4 3 2 5 9" xfId="14115" xr:uid="{00000000-0005-0000-0000-0000A6780000}"/>
    <cellStyle name="Standard 4 3 2 5 9 2" xfId="48003" xr:uid="{00000000-0005-0000-0000-0000A7780000}"/>
    <cellStyle name="Standard 4 3 2 6" xfId="2625" xr:uid="{00000000-0005-0000-0000-0000A8780000}"/>
    <cellStyle name="Standard 4 3 2 6 10" xfId="25525" xr:uid="{00000000-0005-0000-0000-0000A9780000}"/>
    <cellStyle name="Standard 4 3 2 6 2" xfId="3127" xr:uid="{00000000-0005-0000-0000-0000AA780000}"/>
    <cellStyle name="Standard 4 3 2 6 2 2" xfId="5251" xr:uid="{00000000-0005-0000-0000-0000AB780000}"/>
    <cellStyle name="Standard 4 3 2 6 2 2 2" xfId="8077" xr:uid="{00000000-0005-0000-0000-0000AC780000}"/>
    <cellStyle name="Standard 4 3 2 6 2 2 2 2" xfId="13726" xr:uid="{00000000-0005-0000-0000-0000AD780000}"/>
    <cellStyle name="Standard 4 3 2 6 2 2 2 2 2" xfId="25022" xr:uid="{00000000-0005-0000-0000-0000AE780000}"/>
    <cellStyle name="Standard 4 3 2 6 2 2 2 2 2 2" xfId="58910" xr:uid="{00000000-0005-0000-0000-0000AF780000}"/>
    <cellStyle name="Standard 4 3 2 6 2 2 2 2 3" xfId="47614" xr:uid="{00000000-0005-0000-0000-0000B0780000}"/>
    <cellStyle name="Standard 4 3 2 6 2 2 2 2 4" xfId="36318" xr:uid="{00000000-0005-0000-0000-0000B1780000}"/>
    <cellStyle name="Standard 4 3 2 6 2 2 2 3" xfId="19374" xr:uid="{00000000-0005-0000-0000-0000B2780000}"/>
    <cellStyle name="Standard 4 3 2 6 2 2 2 3 2" xfId="53262" xr:uid="{00000000-0005-0000-0000-0000B3780000}"/>
    <cellStyle name="Standard 4 3 2 6 2 2 2 4" xfId="41966" xr:uid="{00000000-0005-0000-0000-0000B4780000}"/>
    <cellStyle name="Standard 4 3 2 6 2 2 2 5" xfId="30670" xr:uid="{00000000-0005-0000-0000-0000B5780000}"/>
    <cellStyle name="Standard 4 3 2 6 2 2 3" xfId="10902" xr:uid="{00000000-0005-0000-0000-0000B6780000}"/>
    <cellStyle name="Standard 4 3 2 6 2 2 3 2" xfId="22198" xr:uid="{00000000-0005-0000-0000-0000B7780000}"/>
    <cellStyle name="Standard 4 3 2 6 2 2 3 2 2" xfId="56086" xr:uid="{00000000-0005-0000-0000-0000B8780000}"/>
    <cellStyle name="Standard 4 3 2 6 2 2 3 3" xfId="44790" xr:uid="{00000000-0005-0000-0000-0000B9780000}"/>
    <cellStyle name="Standard 4 3 2 6 2 2 3 4" xfId="33494" xr:uid="{00000000-0005-0000-0000-0000BA780000}"/>
    <cellStyle name="Standard 4 3 2 6 2 2 4" xfId="16550" xr:uid="{00000000-0005-0000-0000-0000BB780000}"/>
    <cellStyle name="Standard 4 3 2 6 2 2 4 2" xfId="50438" xr:uid="{00000000-0005-0000-0000-0000BC780000}"/>
    <cellStyle name="Standard 4 3 2 6 2 2 5" xfId="39142" xr:uid="{00000000-0005-0000-0000-0000BD780000}"/>
    <cellStyle name="Standard 4 3 2 6 2 2 6" xfId="27846" xr:uid="{00000000-0005-0000-0000-0000BE780000}"/>
    <cellStyle name="Standard 4 3 2 6 2 3" xfId="4473" xr:uid="{00000000-0005-0000-0000-0000BF780000}"/>
    <cellStyle name="Standard 4 3 2 6 2 3 2" xfId="7343" xr:uid="{00000000-0005-0000-0000-0000C0780000}"/>
    <cellStyle name="Standard 4 3 2 6 2 3 2 2" xfId="12992" xr:uid="{00000000-0005-0000-0000-0000C1780000}"/>
    <cellStyle name="Standard 4 3 2 6 2 3 2 2 2" xfId="24288" xr:uid="{00000000-0005-0000-0000-0000C2780000}"/>
    <cellStyle name="Standard 4 3 2 6 2 3 2 2 2 2" xfId="58176" xr:uid="{00000000-0005-0000-0000-0000C3780000}"/>
    <cellStyle name="Standard 4 3 2 6 2 3 2 2 3" xfId="46880" xr:uid="{00000000-0005-0000-0000-0000C4780000}"/>
    <cellStyle name="Standard 4 3 2 6 2 3 2 2 4" xfId="35584" xr:uid="{00000000-0005-0000-0000-0000C5780000}"/>
    <cellStyle name="Standard 4 3 2 6 2 3 2 3" xfId="18640" xr:uid="{00000000-0005-0000-0000-0000C6780000}"/>
    <cellStyle name="Standard 4 3 2 6 2 3 2 3 2" xfId="52528" xr:uid="{00000000-0005-0000-0000-0000C7780000}"/>
    <cellStyle name="Standard 4 3 2 6 2 3 2 4" xfId="41232" xr:uid="{00000000-0005-0000-0000-0000C8780000}"/>
    <cellStyle name="Standard 4 3 2 6 2 3 2 5" xfId="29936" xr:uid="{00000000-0005-0000-0000-0000C9780000}"/>
    <cellStyle name="Standard 4 3 2 6 2 3 3" xfId="10168" xr:uid="{00000000-0005-0000-0000-0000CA780000}"/>
    <cellStyle name="Standard 4 3 2 6 2 3 3 2" xfId="21464" xr:uid="{00000000-0005-0000-0000-0000CB780000}"/>
    <cellStyle name="Standard 4 3 2 6 2 3 3 2 2" xfId="55352" xr:uid="{00000000-0005-0000-0000-0000CC780000}"/>
    <cellStyle name="Standard 4 3 2 6 2 3 3 3" xfId="44056" xr:uid="{00000000-0005-0000-0000-0000CD780000}"/>
    <cellStyle name="Standard 4 3 2 6 2 3 3 4" xfId="32760" xr:uid="{00000000-0005-0000-0000-0000CE780000}"/>
    <cellStyle name="Standard 4 3 2 6 2 3 4" xfId="15816" xr:uid="{00000000-0005-0000-0000-0000CF780000}"/>
    <cellStyle name="Standard 4 3 2 6 2 3 4 2" xfId="49704" xr:uid="{00000000-0005-0000-0000-0000D0780000}"/>
    <cellStyle name="Standard 4 3 2 6 2 3 5" xfId="38408" xr:uid="{00000000-0005-0000-0000-0000D1780000}"/>
    <cellStyle name="Standard 4 3 2 6 2 3 6" xfId="27112" xr:uid="{00000000-0005-0000-0000-0000D2780000}"/>
    <cellStyle name="Standard 4 3 2 6 2 4" xfId="6255" xr:uid="{00000000-0005-0000-0000-0000D3780000}"/>
    <cellStyle name="Standard 4 3 2 6 2 4 2" xfId="11905" xr:uid="{00000000-0005-0000-0000-0000D4780000}"/>
    <cellStyle name="Standard 4 3 2 6 2 4 2 2" xfId="23201" xr:uid="{00000000-0005-0000-0000-0000D5780000}"/>
    <cellStyle name="Standard 4 3 2 6 2 4 2 2 2" xfId="57089" xr:uid="{00000000-0005-0000-0000-0000D6780000}"/>
    <cellStyle name="Standard 4 3 2 6 2 4 2 3" xfId="45793" xr:uid="{00000000-0005-0000-0000-0000D7780000}"/>
    <cellStyle name="Standard 4 3 2 6 2 4 2 4" xfId="34497" xr:uid="{00000000-0005-0000-0000-0000D8780000}"/>
    <cellStyle name="Standard 4 3 2 6 2 4 3" xfId="17553" xr:uid="{00000000-0005-0000-0000-0000D9780000}"/>
    <cellStyle name="Standard 4 3 2 6 2 4 3 2" xfId="51441" xr:uid="{00000000-0005-0000-0000-0000DA780000}"/>
    <cellStyle name="Standard 4 3 2 6 2 4 4" xfId="40145" xr:uid="{00000000-0005-0000-0000-0000DB780000}"/>
    <cellStyle name="Standard 4 3 2 6 2 4 5" xfId="28849" xr:uid="{00000000-0005-0000-0000-0000DC780000}"/>
    <cellStyle name="Standard 4 3 2 6 2 5" xfId="9081" xr:uid="{00000000-0005-0000-0000-0000DD780000}"/>
    <cellStyle name="Standard 4 3 2 6 2 5 2" xfId="20377" xr:uid="{00000000-0005-0000-0000-0000DE780000}"/>
    <cellStyle name="Standard 4 3 2 6 2 5 2 2" xfId="54265" xr:uid="{00000000-0005-0000-0000-0000DF780000}"/>
    <cellStyle name="Standard 4 3 2 6 2 5 3" xfId="42969" xr:uid="{00000000-0005-0000-0000-0000E0780000}"/>
    <cellStyle name="Standard 4 3 2 6 2 5 4" xfId="31673" xr:uid="{00000000-0005-0000-0000-0000E1780000}"/>
    <cellStyle name="Standard 4 3 2 6 2 6" xfId="14729" xr:uid="{00000000-0005-0000-0000-0000E2780000}"/>
    <cellStyle name="Standard 4 3 2 6 2 6 2" xfId="48617" xr:uid="{00000000-0005-0000-0000-0000E3780000}"/>
    <cellStyle name="Standard 4 3 2 6 2 7" xfId="37321" xr:uid="{00000000-0005-0000-0000-0000E4780000}"/>
    <cellStyle name="Standard 4 3 2 6 2 8" xfId="26025" xr:uid="{00000000-0005-0000-0000-0000E5780000}"/>
    <cellStyle name="Standard 4 3 2 6 3" xfId="3762" xr:uid="{00000000-0005-0000-0000-0000E6780000}"/>
    <cellStyle name="Standard 4 3 2 6 3 2" xfId="6873" xr:uid="{00000000-0005-0000-0000-0000E7780000}"/>
    <cellStyle name="Standard 4 3 2 6 3 2 2" xfId="12522" xr:uid="{00000000-0005-0000-0000-0000E8780000}"/>
    <cellStyle name="Standard 4 3 2 6 3 2 2 2" xfId="23818" xr:uid="{00000000-0005-0000-0000-0000E9780000}"/>
    <cellStyle name="Standard 4 3 2 6 3 2 2 2 2" xfId="57706" xr:uid="{00000000-0005-0000-0000-0000EA780000}"/>
    <cellStyle name="Standard 4 3 2 6 3 2 2 3" xfId="46410" xr:uid="{00000000-0005-0000-0000-0000EB780000}"/>
    <cellStyle name="Standard 4 3 2 6 3 2 2 4" xfId="35114" xr:uid="{00000000-0005-0000-0000-0000EC780000}"/>
    <cellStyle name="Standard 4 3 2 6 3 2 3" xfId="18170" xr:uid="{00000000-0005-0000-0000-0000ED780000}"/>
    <cellStyle name="Standard 4 3 2 6 3 2 3 2" xfId="52058" xr:uid="{00000000-0005-0000-0000-0000EE780000}"/>
    <cellStyle name="Standard 4 3 2 6 3 2 4" xfId="40762" xr:uid="{00000000-0005-0000-0000-0000EF780000}"/>
    <cellStyle name="Standard 4 3 2 6 3 2 5" xfId="29466" xr:uid="{00000000-0005-0000-0000-0000F0780000}"/>
    <cellStyle name="Standard 4 3 2 6 3 3" xfId="9698" xr:uid="{00000000-0005-0000-0000-0000F1780000}"/>
    <cellStyle name="Standard 4 3 2 6 3 3 2" xfId="20994" xr:uid="{00000000-0005-0000-0000-0000F2780000}"/>
    <cellStyle name="Standard 4 3 2 6 3 3 2 2" xfId="54882" xr:uid="{00000000-0005-0000-0000-0000F3780000}"/>
    <cellStyle name="Standard 4 3 2 6 3 3 3" xfId="43586" xr:uid="{00000000-0005-0000-0000-0000F4780000}"/>
    <cellStyle name="Standard 4 3 2 6 3 3 4" xfId="32290" xr:uid="{00000000-0005-0000-0000-0000F5780000}"/>
    <cellStyle name="Standard 4 3 2 6 3 4" xfId="15346" xr:uid="{00000000-0005-0000-0000-0000F6780000}"/>
    <cellStyle name="Standard 4 3 2 6 3 4 2" xfId="49234" xr:uid="{00000000-0005-0000-0000-0000F7780000}"/>
    <cellStyle name="Standard 4 3 2 6 3 5" xfId="37938" xr:uid="{00000000-0005-0000-0000-0000F8780000}"/>
    <cellStyle name="Standard 4 3 2 6 3 6" xfId="26642" xr:uid="{00000000-0005-0000-0000-0000F9780000}"/>
    <cellStyle name="Standard 4 3 2 6 4" xfId="4820" xr:uid="{00000000-0005-0000-0000-0000FA780000}"/>
    <cellStyle name="Standard 4 3 2 6 4 2" xfId="7646" xr:uid="{00000000-0005-0000-0000-0000FB780000}"/>
    <cellStyle name="Standard 4 3 2 6 4 2 2" xfId="13295" xr:uid="{00000000-0005-0000-0000-0000FC780000}"/>
    <cellStyle name="Standard 4 3 2 6 4 2 2 2" xfId="24591" xr:uid="{00000000-0005-0000-0000-0000FD780000}"/>
    <cellStyle name="Standard 4 3 2 6 4 2 2 2 2" xfId="58479" xr:uid="{00000000-0005-0000-0000-0000FE780000}"/>
    <cellStyle name="Standard 4 3 2 6 4 2 2 3" xfId="47183" xr:uid="{00000000-0005-0000-0000-0000FF780000}"/>
    <cellStyle name="Standard 4 3 2 6 4 2 2 4" xfId="35887" xr:uid="{00000000-0005-0000-0000-000000790000}"/>
    <cellStyle name="Standard 4 3 2 6 4 2 3" xfId="18943" xr:uid="{00000000-0005-0000-0000-000001790000}"/>
    <cellStyle name="Standard 4 3 2 6 4 2 3 2" xfId="52831" xr:uid="{00000000-0005-0000-0000-000002790000}"/>
    <cellStyle name="Standard 4 3 2 6 4 2 4" xfId="41535" xr:uid="{00000000-0005-0000-0000-000003790000}"/>
    <cellStyle name="Standard 4 3 2 6 4 2 5" xfId="30239" xr:uid="{00000000-0005-0000-0000-000004790000}"/>
    <cellStyle name="Standard 4 3 2 6 4 3" xfId="10471" xr:uid="{00000000-0005-0000-0000-000005790000}"/>
    <cellStyle name="Standard 4 3 2 6 4 3 2" xfId="21767" xr:uid="{00000000-0005-0000-0000-000006790000}"/>
    <cellStyle name="Standard 4 3 2 6 4 3 2 2" xfId="55655" xr:uid="{00000000-0005-0000-0000-000007790000}"/>
    <cellStyle name="Standard 4 3 2 6 4 3 3" xfId="44359" xr:uid="{00000000-0005-0000-0000-000008790000}"/>
    <cellStyle name="Standard 4 3 2 6 4 3 4" xfId="33063" xr:uid="{00000000-0005-0000-0000-000009790000}"/>
    <cellStyle name="Standard 4 3 2 6 4 4" xfId="16119" xr:uid="{00000000-0005-0000-0000-00000A790000}"/>
    <cellStyle name="Standard 4 3 2 6 4 4 2" xfId="50007" xr:uid="{00000000-0005-0000-0000-00000B790000}"/>
    <cellStyle name="Standard 4 3 2 6 4 5" xfId="38711" xr:uid="{00000000-0005-0000-0000-00000C790000}"/>
    <cellStyle name="Standard 4 3 2 6 4 6" xfId="27415" xr:uid="{00000000-0005-0000-0000-00000D790000}"/>
    <cellStyle name="Standard 4 3 2 6 5" xfId="3464" xr:uid="{00000000-0005-0000-0000-00000E790000}"/>
    <cellStyle name="Standard 4 3 2 6 5 2" xfId="6579" xr:uid="{00000000-0005-0000-0000-00000F790000}"/>
    <cellStyle name="Standard 4 3 2 6 5 2 2" xfId="12228" xr:uid="{00000000-0005-0000-0000-000010790000}"/>
    <cellStyle name="Standard 4 3 2 6 5 2 2 2" xfId="23524" xr:uid="{00000000-0005-0000-0000-000011790000}"/>
    <cellStyle name="Standard 4 3 2 6 5 2 2 2 2" xfId="57412" xr:uid="{00000000-0005-0000-0000-000012790000}"/>
    <cellStyle name="Standard 4 3 2 6 5 2 2 3" xfId="46116" xr:uid="{00000000-0005-0000-0000-000013790000}"/>
    <cellStyle name="Standard 4 3 2 6 5 2 2 4" xfId="34820" xr:uid="{00000000-0005-0000-0000-000014790000}"/>
    <cellStyle name="Standard 4 3 2 6 5 2 3" xfId="17876" xr:uid="{00000000-0005-0000-0000-000015790000}"/>
    <cellStyle name="Standard 4 3 2 6 5 2 3 2" xfId="51764" xr:uid="{00000000-0005-0000-0000-000016790000}"/>
    <cellStyle name="Standard 4 3 2 6 5 2 4" xfId="40468" xr:uid="{00000000-0005-0000-0000-000017790000}"/>
    <cellStyle name="Standard 4 3 2 6 5 2 5" xfId="29172" xr:uid="{00000000-0005-0000-0000-000018790000}"/>
    <cellStyle name="Standard 4 3 2 6 5 3" xfId="9404" xr:uid="{00000000-0005-0000-0000-000019790000}"/>
    <cellStyle name="Standard 4 3 2 6 5 3 2" xfId="20700" xr:uid="{00000000-0005-0000-0000-00001A790000}"/>
    <cellStyle name="Standard 4 3 2 6 5 3 2 2" xfId="54588" xr:uid="{00000000-0005-0000-0000-00001B790000}"/>
    <cellStyle name="Standard 4 3 2 6 5 3 3" xfId="43292" xr:uid="{00000000-0005-0000-0000-00001C790000}"/>
    <cellStyle name="Standard 4 3 2 6 5 3 4" xfId="31996" xr:uid="{00000000-0005-0000-0000-00001D790000}"/>
    <cellStyle name="Standard 4 3 2 6 5 4" xfId="15052" xr:uid="{00000000-0005-0000-0000-00001E790000}"/>
    <cellStyle name="Standard 4 3 2 6 5 4 2" xfId="48940" xr:uid="{00000000-0005-0000-0000-00001F790000}"/>
    <cellStyle name="Standard 4 3 2 6 5 5" xfId="37644" xr:uid="{00000000-0005-0000-0000-000020790000}"/>
    <cellStyle name="Standard 4 3 2 6 5 6" xfId="26348" xr:uid="{00000000-0005-0000-0000-000021790000}"/>
    <cellStyle name="Standard 4 3 2 6 6" xfId="5755" xr:uid="{00000000-0005-0000-0000-000022790000}"/>
    <cellStyle name="Standard 4 3 2 6 6 2" xfId="11405" xr:uid="{00000000-0005-0000-0000-000023790000}"/>
    <cellStyle name="Standard 4 3 2 6 6 2 2" xfId="22701" xr:uid="{00000000-0005-0000-0000-000024790000}"/>
    <cellStyle name="Standard 4 3 2 6 6 2 2 2" xfId="56589" xr:uid="{00000000-0005-0000-0000-000025790000}"/>
    <cellStyle name="Standard 4 3 2 6 6 2 3" xfId="45293" xr:uid="{00000000-0005-0000-0000-000026790000}"/>
    <cellStyle name="Standard 4 3 2 6 6 2 4" xfId="33997" xr:uid="{00000000-0005-0000-0000-000027790000}"/>
    <cellStyle name="Standard 4 3 2 6 6 3" xfId="17053" xr:uid="{00000000-0005-0000-0000-000028790000}"/>
    <cellStyle name="Standard 4 3 2 6 6 3 2" xfId="50941" xr:uid="{00000000-0005-0000-0000-000029790000}"/>
    <cellStyle name="Standard 4 3 2 6 6 4" xfId="39645" xr:uid="{00000000-0005-0000-0000-00002A790000}"/>
    <cellStyle name="Standard 4 3 2 6 6 5" xfId="28349" xr:uid="{00000000-0005-0000-0000-00002B790000}"/>
    <cellStyle name="Standard 4 3 2 6 7" xfId="8581" xr:uid="{00000000-0005-0000-0000-00002C790000}"/>
    <cellStyle name="Standard 4 3 2 6 7 2" xfId="19877" xr:uid="{00000000-0005-0000-0000-00002D790000}"/>
    <cellStyle name="Standard 4 3 2 6 7 2 2" xfId="53765" xr:uid="{00000000-0005-0000-0000-00002E790000}"/>
    <cellStyle name="Standard 4 3 2 6 7 3" xfId="42469" xr:uid="{00000000-0005-0000-0000-00002F790000}"/>
    <cellStyle name="Standard 4 3 2 6 7 4" xfId="31173" xr:uid="{00000000-0005-0000-0000-000030790000}"/>
    <cellStyle name="Standard 4 3 2 6 8" xfId="14229" xr:uid="{00000000-0005-0000-0000-000031790000}"/>
    <cellStyle name="Standard 4 3 2 6 8 2" xfId="48117" xr:uid="{00000000-0005-0000-0000-000032790000}"/>
    <cellStyle name="Standard 4 3 2 6 9" xfId="36821" xr:uid="{00000000-0005-0000-0000-000033790000}"/>
    <cellStyle name="Standard 4 3 2 7" xfId="2879" xr:uid="{00000000-0005-0000-0000-000034790000}"/>
    <cellStyle name="Standard 4 3 2 7 2" xfId="5232" xr:uid="{00000000-0005-0000-0000-000035790000}"/>
    <cellStyle name="Standard 4 3 2 7 2 2" xfId="8058" xr:uid="{00000000-0005-0000-0000-000036790000}"/>
    <cellStyle name="Standard 4 3 2 7 2 2 2" xfId="13707" xr:uid="{00000000-0005-0000-0000-000037790000}"/>
    <cellStyle name="Standard 4 3 2 7 2 2 2 2" xfId="25003" xr:uid="{00000000-0005-0000-0000-000038790000}"/>
    <cellStyle name="Standard 4 3 2 7 2 2 2 2 2" xfId="58891" xr:uid="{00000000-0005-0000-0000-000039790000}"/>
    <cellStyle name="Standard 4 3 2 7 2 2 2 3" xfId="47595" xr:uid="{00000000-0005-0000-0000-00003A790000}"/>
    <cellStyle name="Standard 4 3 2 7 2 2 2 4" xfId="36299" xr:uid="{00000000-0005-0000-0000-00003B790000}"/>
    <cellStyle name="Standard 4 3 2 7 2 2 3" xfId="19355" xr:uid="{00000000-0005-0000-0000-00003C790000}"/>
    <cellStyle name="Standard 4 3 2 7 2 2 3 2" xfId="53243" xr:uid="{00000000-0005-0000-0000-00003D790000}"/>
    <cellStyle name="Standard 4 3 2 7 2 2 4" xfId="41947" xr:uid="{00000000-0005-0000-0000-00003E790000}"/>
    <cellStyle name="Standard 4 3 2 7 2 2 5" xfId="30651" xr:uid="{00000000-0005-0000-0000-00003F790000}"/>
    <cellStyle name="Standard 4 3 2 7 2 3" xfId="10883" xr:uid="{00000000-0005-0000-0000-000040790000}"/>
    <cellStyle name="Standard 4 3 2 7 2 3 2" xfId="22179" xr:uid="{00000000-0005-0000-0000-000041790000}"/>
    <cellStyle name="Standard 4 3 2 7 2 3 2 2" xfId="56067" xr:uid="{00000000-0005-0000-0000-000042790000}"/>
    <cellStyle name="Standard 4 3 2 7 2 3 3" xfId="44771" xr:uid="{00000000-0005-0000-0000-000043790000}"/>
    <cellStyle name="Standard 4 3 2 7 2 3 4" xfId="33475" xr:uid="{00000000-0005-0000-0000-000044790000}"/>
    <cellStyle name="Standard 4 3 2 7 2 4" xfId="16531" xr:uid="{00000000-0005-0000-0000-000045790000}"/>
    <cellStyle name="Standard 4 3 2 7 2 4 2" xfId="50419" xr:uid="{00000000-0005-0000-0000-000046790000}"/>
    <cellStyle name="Standard 4 3 2 7 2 5" xfId="39123" xr:uid="{00000000-0005-0000-0000-000047790000}"/>
    <cellStyle name="Standard 4 3 2 7 2 6" xfId="27827" xr:uid="{00000000-0005-0000-0000-000048790000}"/>
    <cellStyle name="Standard 4 3 2 7 3" xfId="4454" xr:uid="{00000000-0005-0000-0000-000049790000}"/>
    <cellStyle name="Standard 4 3 2 7 3 2" xfId="7324" xr:uid="{00000000-0005-0000-0000-00004A790000}"/>
    <cellStyle name="Standard 4 3 2 7 3 2 2" xfId="12973" xr:uid="{00000000-0005-0000-0000-00004B790000}"/>
    <cellStyle name="Standard 4 3 2 7 3 2 2 2" xfId="24269" xr:uid="{00000000-0005-0000-0000-00004C790000}"/>
    <cellStyle name="Standard 4 3 2 7 3 2 2 2 2" xfId="58157" xr:uid="{00000000-0005-0000-0000-00004D790000}"/>
    <cellStyle name="Standard 4 3 2 7 3 2 2 3" xfId="46861" xr:uid="{00000000-0005-0000-0000-00004E790000}"/>
    <cellStyle name="Standard 4 3 2 7 3 2 2 4" xfId="35565" xr:uid="{00000000-0005-0000-0000-00004F790000}"/>
    <cellStyle name="Standard 4 3 2 7 3 2 3" xfId="18621" xr:uid="{00000000-0005-0000-0000-000050790000}"/>
    <cellStyle name="Standard 4 3 2 7 3 2 3 2" xfId="52509" xr:uid="{00000000-0005-0000-0000-000051790000}"/>
    <cellStyle name="Standard 4 3 2 7 3 2 4" xfId="41213" xr:uid="{00000000-0005-0000-0000-000052790000}"/>
    <cellStyle name="Standard 4 3 2 7 3 2 5" xfId="29917" xr:uid="{00000000-0005-0000-0000-000053790000}"/>
    <cellStyle name="Standard 4 3 2 7 3 3" xfId="10149" xr:uid="{00000000-0005-0000-0000-000054790000}"/>
    <cellStyle name="Standard 4 3 2 7 3 3 2" xfId="21445" xr:uid="{00000000-0005-0000-0000-000055790000}"/>
    <cellStyle name="Standard 4 3 2 7 3 3 2 2" xfId="55333" xr:uid="{00000000-0005-0000-0000-000056790000}"/>
    <cellStyle name="Standard 4 3 2 7 3 3 3" xfId="44037" xr:uid="{00000000-0005-0000-0000-000057790000}"/>
    <cellStyle name="Standard 4 3 2 7 3 3 4" xfId="32741" xr:uid="{00000000-0005-0000-0000-000058790000}"/>
    <cellStyle name="Standard 4 3 2 7 3 4" xfId="15797" xr:uid="{00000000-0005-0000-0000-000059790000}"/>
    <cellStyle name="Standard 4 3 2 7 3 4 2" xfId="49685" xr:uid="{00000000-0005-0000-0000-00005A790000}"/>
    <cellStyle name="Standard 4 3 2 7 3 5" xfId="38389" xr:uid="{00000000-0005-0000-0000-00005B790000}"/>
    <cellStyle name="Standard 4 3 2 7 3 6" xfId="27093" xr:uid="{00000000-0005-0000-0000-00005C790000}"/>
    <cellStyle name="Standard 4 3 2 7 4" xfId="6007" xr:uid="{00000000-0005-0000-0000-00005D790000}"/>
    <cellStyle name="Standard 4 3 2 7 4 2" xfId="11657" xr:uid="{00000000-0005-0000-0000-00005E790000}"/>
    <cellStyle name="Standard 4 3 2 7 4 2 2" xfId="22953" xr:uid="{00000000-0005-0000-0000-00005F790000}"/>
    <cellStyle name="Standard 4 3 2 7 4 2 2 2" xfId="56841" xr:uid="{00000000-0005-0000-0000-000060790000}"/>
    <cellStyle name="Standard 4 3 2 7 4 2 3" xfId="45545" xr:uid="{00000000-0005-0000-0000-000061790000}"/>
    <cellStyle name="Standard 4 3 2 7 4 2 4" xfId="34249" xr:uid="{00000000-0005-0000-0000-000062790000}"/>
    <cellStyle name="Standard 4 3 2 7 4 3" xfId="17305" xr:uid="{00000000-0005-0000-0000-000063790000}"/>
    <cellStyle name="Standard 4 3 2 7 4 3 2" xfId="51193" xr:uid="{00000000-0005-0000-0000-000064790000}"/>
    <cellStyle name="Standard 4 3 2 7 4 4" xfId="39897" xr:uid="{00000000-0005-0000-0000-000065790000}"/>
    <cellStyle name="Standard 4 3 2 7 4 5" xfId="28601" xr:uid="{00000000-0005-0000-0000-000066790000}"/>
    <cellStyle name="Standard 4 3 2 7 5" xfId="8833" xr:uid="{00000000-0005-0000-0000-000067790000}"/>
    <cellStyle name="Standard 4 3 2 7 5 2" xfId="20129" xr:uid="{00000000-0005-0000-0000-000068790000}"/>
    <cellStyle name="Standard 4 3 2 7 5 2 2" xfId="54017" xr:uid="{00000000-0005-0000-0000-000069790000}"/>
    <cellStyle name="Standard 4 3 2 7 5 3" xfId="42721" xr:uid="{00000000-0005-0000-0000-00006A790000}"/>
    <cellStyle name="Standard 4 3 2 7 5 4" xfId="31425" xr:uid="{00000000-0005-0000-0000-00006B790000}"/>
    <cellStyle name="Standard 4 3 2 7 6" xfId="14481" xr:uid="{00000000-0005-0000-0000-00006C790000}"/>
    <cellStyle name="Standard 4 3 2 7 6 2" xfId="48369" xr:uid="{00000000-0005-0000-0000-00006D790000}"/>
    <cellStyle name="Standard 4 3 2 7 7" xfId="37073" xr:uid="{00000000-0005-0000-0000-00006E790000}"/>
    <cellStyle name="Standard 4 3 2 7 8" xfId="25777" xr:uid="{00000000-0005-0000-0000-00006F790000}"/>
    <cellStyle name="Standard 4 3 2 8" xfId="3715" xr:uid="{00000000-0005-0000-0000-000070790000}"/>
    <cellStyle name="Standard 4 3 2 8 2" xfId="6826" xr:uid="{00000000-0005-0000-0000-000071790000}"/>
    <cellStyle name="Standard 4 3 2 8 2 2" xfId="12475" xr:uid="{00000000-0005-0000-0000-000072790000}"/>
    <cellStyle name="Standard 4 3 2 8 2 2 2" xfId="23771" xr:uid="{00000000-0005-0000-0000-000073790000}"/>
    <cellStyle name="Standard 4 3 2 8 2 2 2 2" xfId="57659" xr:uid="{00000000-0005-0000-0000-000074790000}"/>
    <cellStyle name="Standard 4 3 2 8 2 2 3" xfId="46363" xr:uid="{00000000-0005-0000-0000-000075790000}"/>
    <cellStyle name="Standard 4 3 2 8 2 2 4" xfId="35067" xr:uid="{00000000-0005-0000-0000-000076790000}"/>
    <cellStyle name="Standard 4 3 2 8 2 3" xfId="18123" xr:uid="{00000000-0005-0000-0000-000077790000}"/>
    <cellStyle name="Standard 4 3 2 8 2 3 2" xfId="52011" xr:uid="{00000000-0005-0000-0000-000078790000}"/>
    <cellStyle name="Standard 4 3 2 8 2 4" xfId="40715" xr:uid="{00000000-0005-0000-0000-000079790000}"/>
    <cellStyle name="Standard 4 3 2 8 2 5" xfId="29419" xr:uid="{00000000-0005-0000-0000-00007A790000}"/>
    <cellStyle name="Standard 4 3 2 8 3" xfId="9651" xr:uid="{00000000-0005-0000-0000-00007B790000}"/>
    <cellStyle name="Standard 4 3 2 8 3 2" xfId="20947" xr:uid="{00000000-0005-0000-0000-00007C790000}"/>
    <cellStyle name="Standard 4 3 2 8 3 2 2" xfId="54835" xr:uid="{00000000-0005-0000-0000-00007D790000}"/>
    <cellStyle name="Standard 4 3 2 8 3 3" xfId="43539" xr:uid="{00000000-0005-0000-0000-00007E790000}"/>
    <cellStyle name="Standard 4 3 2 8 3 4" xfId="32243" xr:uid="{00000000-0005-0000-0000-00007F790000}"/>
    <cellStyle name="Standard 4 3 2 8 4" xfId="15299" xr:uid="{00000000-0005-0000-0000-000080790000}"/>
    <cellStyle name="Standard 4 3 2 8 4 2" xfId="49187" xr:uid="{00000000-0005-0000-0000-000081790000}"/>
    <cellStyle name="Standard 4 3 2 8 5" xfId="37891" xr:uid="{00000000-0005-0000-0000-000082790000}"/>
    <cellStyle name="Standard 4 3 2 8 6" xfId="26595" xr:uid="{00000000-0005-0000-0000-000083790000}"/>
    <cellStyle name="Standard 4 3 2 9" xfId="4773" xr:uid="{00000000-0005-0000-0000-000084790000}"/>
    <cellStyle name="Standard 4 3 2 9 2" xfId="7599" xr:uid="{00000000-0005-0000-0000-000085790000}"/>
    <cellStyle name="Standard 4 3 2 9 2 2" xfId="13248" xr:uid="{00000000-0005-0000-0000-000086790000}"/>
    <cellStyle name="Standard 4 3 2 9 2 2 2" xfId="24544" xr:uid="{00000000-0005-0000-0000-000087790000}"/>
    <cellStyle name="Standard 4 3 2 9 2 2 2 2" xfId="58432" xr:uid="{00000000-0005-0000-0000-000088790000}"/>
    <cellStyle name="Standard 4 3 2 9 2 2 3" xfId="47136" xr:uid="{00000000-0005-0000-0000-000089790000}"/>
    <cellStyle name="Standard 4 3 2 9 2 2 4" xfId="35840" xr:uid="{00000000-0005-0000-0000-00008A790000}"/>
    <cellStyle name="Standard 4 3 2 9 2 3" xfId="18896" xr:uid="{00000000-0005-0000-0000-00008B790000}"/>
    <cellStyle name="Standard 4 3 2 9 2 3 2" xfId="52784" xr:uid="{00000000-0005-0000-0000-00008C790000}"/>
    <cellStyle name="Standard 4 3 2 9 2 4" xfId="41488" xr:uid="{00000000-0005-0000-0000-00008D790000}"/>
    <cellStyle name="Standard 4 3 2 9 2 5" xfId="30192" xr:uid="{00000000-0005-0000-0000-00008E790000}"/>
    <cellStyle name="Standard 4 3 2 9 3" xfId="10424" xr:uid="{00000000-0005-0000-0000-00008F790000}"/>
    <cellStyle name="Standard 4 3 2 9 3 2" xfId="21720" xr:uid="{00000000-0005-0000-0000-000090790000}"/>
    <cellStyle name="Standard 4 3 2 9 3 2 2" xfId="55608" xr:uid="{00000000-0005-0000-0000-000091790000}"/>
    <cellStyle name="Standard 4 3 2 9 3 3" xfId="44312" xr:uid="{00000000-0005-0000-0000-000092790000}"/>
    <cellStyle name="Standard 4 3 2 9 3 4" xfId="33016" xr:uid="{00000000-0005-0000-0000-000093790000}"/>
    <cellStyle name="Standard 4 3 2 9 4" xfId="16072" xr:uid="{00000000-0005-0000-0000-000094790000}"/>
    <cellStyle name="Standard 4 3 2 9 4 2" xfId="49960" xr:uid="{00000000-0005-0000-0000-000095790000}"/>
    <cellStyle name="Standard 4 3 2 9 5" xfId="38664" xr:uid="{00000000-0005-0000-0000-000096790000}"/>
    <cellStyle name="Standard 4 3 2 9 6" xfId="27368" xr:uid="{00000000-0005-0000-0000-000097790000}"/>
    <cellStyle name="Standard 4 3 3" xfId="219" xr:uid="{00000000-0005-0000-0000-000098790000}"/>
    <cellStyle name="Standard 4 3 3 10" xfId="5514" xr:uid="{00000000-0005-0000-0000-000099790000}"/>
    <cellStyle name="Standard 4 3 3 10 2" xfId="11164" xr:uid="{00000000-0005-0000-0000-00009A790000}"/>
    <cellStyle name="Standard 4 3 3 10 2 2" xfId="22460" xr:uid="{00000000-0005-0000-0000-00009B790000}"/>
    <cellStyle name="Standard 4 3 3 10 2 2 2" xfId="56348" xr:uid="{00000000-0005-0000-0000-00009C790000}"/>
    <cellStyle name="Standard 4 3 3 10 2 3" xfId="45052" xr:uid="{00000000-0005-0000-0000-00009D790000}"/>
    <cellStyle name="Standard 4 3 3 10 2 4" xfId="33756" xr:uid="{00000000-0005-0000-0000-00009E790000}"/>
    <cellStyle name="Standard 4 3 3 10 3" xfId="16812" xr:uid="{00000000-0005-0000-0000-00009F790000}"/>
    <cellStyle name="Standard 4 3 3 10 3 2" xfId="50700" xr:uid="{00000000-0005-0000-0000-0000A0790000}"/>
    <cellStyle name="Standard 4 3 3 10 4" xfId="39404" xr:uid="{00000000-0005-0000-0000-0000A1790000}"/>
    <cellStyle name="Standard 4 3 3 10 5" xfId="28108" xr:uid="{00000000-0005-0000-0000-0000A2790000}"/>
    <cellStyle name="Standard 4 3 3 11" xfId="8340" xr:uid="{00000000-0005-0000-0000-0000A3790000}"/>
    <cellStyle name="Standard 4 3 3 11 2" xfId="19636" xr:uid="{00000000-0005-0000-0000-0000A4790000}"/>
    <cellStyle name="Standard 4 3 3 11 2 2" xfId="53524" xr:uid="{00000000-0005-0000-0000-0000A5790000}"/>
    <cellStyle name="Standard 4 3 3 11 3" xfId="42228" xr:uid="{00000000-0005-0000-0000-0000A6790000}"/>
    <cellStyle name="Standard 4 3 3 11 4" xfId="30932" xr:uid="{00000000-0005-0000-0000-0000A7790000}"/>
    <cellStyle name="Standard 4 3 3 12" xfId="13988" xr:uid="{00000000-0005-0000-0000-0000A8790000}"/>
    <cellStyle name="Standard 4 3 3 12 2" xfId="47876" xr:uid="{00000000-0005-0000-0000-0000A9790000}"/>
    <cellStyle name="Standard 4 3 3 13" xfId="36580" xr:uid="{00000000-0005-0000-0000-0000AA790000}"/>
    <cellStyle name="Standard 4 3 3 14" xfId="25284" xr:uid="{00000000-0005-0000-0000-0000AB790000}"/>
    <cellStyle name="Standard 4 3 3 2" xfId="338" xr:uid="{00000000-0005-0000-0000-0000AC790000}"/>
    <cellStyle name="Standard 4 3 3 2 10" xfId="14033" xr:uid="{00000000-0005-0000-0000-0000AD790000}"/>
    <cellStyle name="Standard 4 3 3 2 10 2" xfId="47921" xr:uid="{00000000-0005-0000-0000-0000AE790000}"/>
    <cellStyle name="Standard 4 3 3 2 11" xfId="36625" xr:uid="{00000000-0005-0000-0000-0000AF790000}"/>
    <cellStyle name="Standard 4 3 3 2 12" xfId="25329" xr:uid="{00000000-0005-0000-0000-0000B0790000}"/>
    <cellStyle name="Standard 4 3 3 2 2" xfId="1648" xr:uid="{00000000-0005-0000-0000-0000B1790000}"/>
    <cellStyle name="Standard 4 3 3 2 2 10" xfId="36758" xr:uid="{00000000-0005-0000-0000-0000B2790000}"/>
    <cellStyle name="Standard 4 3 3 2 2 11" xfId="25462" xr:uid="{00000000-0005-0000-0000-0000B3790000}"/>
    <cellStyle name="Standard 4 3 3 2 2 2" xfId="2808" xr:uid="{00000000-0005-0000-0000-0000B4790000}"/>
    <cellStyle name="Standard 4 3 3 2 2 2 2" xfId="3310" xr:uid="{00000000-0005-0000-0000-0000B5790000}"/>
    <cellStyle name="Standard 4 3 3 2 2 2 2 2" xfId="5255" xr:uid="{00000000-0005-0000-0000-0000B6790000}"/>
    <cellStyle name="Standard 4 3 3 2 2 2 2 2 2" xfId="8081" xr:uid="{00000000-0005-0000-0000-0000B7790000}"/>
    <cellStyle name="Standard 4 3 3 2 2 2 2 2 2 2" xfId="13730" xr:uid="{00000000-0005-0000-0000-0000B8790000}"/>
    <cellStyle name="Standard 4 3 3 2 2 2 2 2 2 2 2" xfId="25026" xr:uid="{00000000-0005-0000-0000-0000B9790000}"/>
    <cellStyle name="Standard 4 3 3 2 2 2 2 2 2 2 2 2" xfId="58914" xr:uid="{00000000-0005-0000-0000-0000BA790000}"/>
    <cellStyle name="Standard 4 3 3 2 2 2 2 2 2 2 3" xfId="47618" xr:uid="{00000000-0005-0000-0000-0000BB790000}"/>
    <cellStyle name="Standard 4 3 3 2 2 2 2 2 2 2 4" xfId="36322" xr:uid="{00000000-0005-0000-0000-0000BC790000}"/>
    <cellStyle name="Standard 4 3 3 2 2 2 2 2 2 3" xfId="19378" xr:uid="{00000000-0005-0000-0000-0000BD790000}"/>
    <cellStyle name="Standard 4 3 3 2 2 2 2 2 2 3 2" xfId="53266" xr:uid="{00000000-0005-0000-0000-0000BE790000}"/>
    <cellStyle name="Standard 4 3 3 2 2 2 2 2 2 4" xfId="41970" xr:uid="{00000000-0005-0000-0000-0000BF790000}"/>
    <cellStyle name="Standard 4 3 3 2 2 2 2 2 2 5" xfId="30674" xr:uid="{00000000-0005-0000-0000-0000C0790000}"/>
    <cellStyle name="Standard 4 3 3 2 2 2 2 2 3" xfId="10906" xr:uid="{00000000-0005-0000-0000-0000C1790000}"/>
    <cellStyle name="Standard 4 3 3 2 2 2 2 2 3 2" xfId="22202" xr:uid="{00000000-0005-0000-0000-0000C2790000}"/>
    <cellStyle name="Standard 4 3 3 2 2 2 2 2 3 2 2" xfId="56090" xr:uid="{00000000-0005-0000-0000-0000C3790000}"/>
    <cellStyle name="Standard 4 3 3 2 2 2 2 2 3 3" xfId="44794" xr:uid="{00000000-0005-0000-0000-0000C4790000}"/>
    <cellStyle name="Standard 4 3 3 2 2 2 2 2 3 4" xfId="33498" xr:uid="{00000000-0005-0000-0000-0000C5790000}"/>
    <cellStyle name="Standard 4 3 3 2 2 2 2 2 4" xfId="16554" xr:uid="{00000000-0005-0000-0000-0000C6790000}"/>
    <cellStyle name="Standard 4 3 3 2 2 2 2 2 4 2" xfId="50442" xr:uid="{00000000-0005-0000-0000-0000C7790000}"/>
    <cellStyle name="Standard 4 3 3 2 2 2 2 2 5" xfId="39146" xr:uid="{00000000-0005-0000-0000-0000C8790000}"/>
    <cellStyle name="Standard 4 3 3 2 2 2 2 2 6" xfId="27850" xr:uid="{00000000-0005-0000-0000-0000C9790000}"/>
    <cellStyle name="Standard 4 3 3 2 2 2 2 3" xfId="6438" xr:uid="{00000000-0005-0000-0000-0000CA790000}"/>
    <cellStyle name="Standard 4 3 3 2 2 2 2 3 2" xfId="12088" xr:uid="{00000000-0005-0000-0000-0000CB790000}"/>
    <cellStyle name="Standard 4 3 3 2 2 2 2 3 2 2" xfId="23384" xr:uid="{00000000-0005-0000-0000-0000CC790000}"/>
    <cellStyle name="Standard 4 3 3 2 2 2 2 3 2 2 2" xfId="57272" xr:uid="{00000000-0005-0000-0000-0000CD790000}"/>
    <cellStyle name="Standard 4 3 3 2 2 2 2 3 2 3" xfId="45976" xr:uid="{00000000-0005-0000-0000-0000CE790000}"/>
    <cellStyle name="Standard 4 3 3 2 2 2 2 3 2 4" xfId="34680" xr:uid="{00000000-0005-0000-0000-0000CF790000}"/>
    <cellStyle name="Standard 4 3 3 2 2 2 2 3 3" xfId="17736" xr:uid="{00000000-0005-0000-0000-0000D0790000}"/>
    <cellStyle name="Standard 4 3 3 2 2 2 2 3 3 2" xfId="51624" xr:uid="{00000000-0005-0000-0000-0000D1790000}"/>
    <cellStyle name="Standard 4 3 3 2 2 2 2 3 4" xfId="40328" xr:uid="{00000000-0005-0000-0000-0000D2790000}"/>
    <cellStyle name="Standard 4 3 3 2 2 2 2 3 5" xfId="29032" xr:uid="{00000000-0005-0000-0000-0000D3790000}"/>
    <cellStyle name="Standard 4 3 3 2 2 2 2 4" xfId="9264" xr:uid="{00000000-0005-0000-0000-0000D4790000}"/>
    <cellStyle name="Standard 4 3 3 2 2 2 2 4 2" xfId="20560" xr:uid="{00000000-0005-0000-0000-0000D5790000}"/>
    <cellStyle name="Standard 4 3 3 2 2 2 2 4 2 2" xfId="54448" xr:uid="{00000000-0005-0000-0000-0000D6790000}"/>
    <cellStyle name="Standard 4 3 3 2 2 2 2 4 3" xfId="43152" xr:uid="{00000000-0005-0000-0000-0000D7790000}"/>
    <cellStyle name="Standard 4 3 3 2 2 2 2 4 4" xfId="31856" xr:uid="{00000000-0005-0000-0000-0000D8790000}"/>
    <cellStyle name="Standard 4 3 3 2 2 2 2 5" xfId="14912" xr:uid="{00000000-0005-0000-0000-0000D9790000}"/>
    <cellStyle name="Standard 4 3 3 2 2 2 2 5 2" xfId="48800" xr:uid="{00000000-0005-0000-0000-0000DA790000}"/>
    <cellStyle name="Standard 4 3 3 2 2 2 2 6" xfId="37504" xr:uid="{00000000-0005-0000-0000-0000DB790000}"/>
    <cellStyle name="Standard 4 3 3 2 2 2 2 7" xfId="26208" xr:uid="{00000000-0005-0000-0000-0000DC790000}"/>
    <cellStyle name="Standard 4 3 3 2 2 2 3" xfId="4477" xr:uid="{00000000-0005-0000-0000-0000DD790000}"/>
    <cellStyle name="Standard 4 3 3 2 2 2 3 2" xfId="7347" xr:uid="{00000000-0005-0000-0000-0000DE790000}"/>
    <cellStyle name="Standard 4 3 3 2 2 2 3 2 2" xfId="12996" xr:uid="{00000000-0005-0000-0000-0000DF790000}"/>
    <cellStyle name="Standard 4 3 3 2 2 2 3 2 2 2" xfId="24292" xr:uid="{00000000-0005-0000-0000-0000E0790000}"/>
    <cellStyle name="Standard 4 3 3 2 2 2 3 2 2 2 2" xfId="58180" xr:uid="{00000000-0005-0000-0000-0000E1790000}"/>
    <cellStyle name="Standard 4 3 3 2 2 2 3 2 2 3" xfId="46884" xr:uid="{00000000-0005-0000-0000-0000E2790000}"/>
    <cellStyle name="Standard 4 3 3 2 2 2 3 2 2 4" xfId="35588" xr:uid="{00000000-0005-0000-0000-0000E3790000}"/>
    <cellStyle name="Standard 4 3 3 2 2 2 3 2 3" xfId="18644" xr:uid="{00000000-0005-0000-0000-0000E4790000}"/>
    <cellStyle name="Standard 4 3 3 2 2 2 3 2 3 2" xfId="52532" xr:uid="{00000000-0005-0000-0000-0000E5790000}"/>
    <cellStyle name="Standard 4 3 3 2 2 2 3 2 4" xfId="41236" xr:uid="{00000000-0005-0000-0000-0000E6790000}"/>
    <cellStyle name="Standard 4 3 3 2 2 2 3 2 5" xfId="29940" xr:uid="{00000000-0005-0000-0000-0000E7790000}"/>
    <cellStyle name="Standard 4 3 3 2 2 2 3 3" xfId="10172" xr:uid="{00000000-0005-0000-0000-0000E8790000}"/>
    <cellStyle name="Standard 4 3 3 2 2 2 3 3 2" xfId="21468" xr:uid="{00000000-0005-0000-0000-0000E9790000}"/>
    <cellStyle name="Standard 4 3 3 2 2 2 3 3 2 2" xfId="55356" xr:uid="{00000000-0005-0000-0000-0000EA790000}"/>
    <cellStyle name="Standard 4 3 3 2 2 2 3 3 3" xfId="44060" xr:uid="{00000000-0005-0000-0000-0000EB790000}"/>
    <cellStyle name="Standard 4 3 3 2 2 2 3 3 4" xfId="32764" xr:uid="{00000000-0005-0000-0000-0000EC790000}"/>
    <cellStyle name="Standard 4 3 3 2 2 2 3 4" xfId="15820" xr:uid="{00000000-0005-0000-0000-0000ED790000}"/>
    <cellStyle name="Standard 4 3 3 2 2 2 3 4 2" xfId="49708" xr:uid="{00000000-0005-0000-0000-0000EE790000}"/>
    <cellStyle name="Standard 4 3 3 2 2 2 3 5" xfId="38412" xr:uid="{00000000-0005-0000-0000-0000EF790000}"/>
    <cellStyle name="Standard 4 3 3 2 2 2 3 6" xfId="27116" xr:uid="{00000000-0005-0000-0000-0000F0790000}"/>
    <cellStyle name="Standard 4 3 3 2 2 2 4" xfId="5938" xr:uid="{00000000-0005-0000-0000-0000F1790000}"/>
    <cellStyle name="Standard 4 3 3 2 2 2 4 2" xfId="11588" xr:uid="{00000000-0005-0000-0000-0000F2790000}"/>
    <cellStyle name="Standard 4 3 3 2 2 2 4 2 2" xfId="22884" xr:uid="{00000000-0005-0000-0000-0000F3790000}"/>
    <cellStyle name="Standard 4 3 3 2 2 2 4 2 2 2" xfId="56772" xr:uid="{00000000-0005-0000-0000-0000F4790000}"/>
    <cellStyle name="Standard 4 3 3 2 2 2 4 2 3" xfId="45476" xr:uid="{00000000-0005-0000-0000-0000F5790000}"/>
    <cellStyle name="Standard 4 3 3 2 2 2 4 2 4" xfId="34180" xr:uid="{00000000-0005-0000-0000-0000F6790000}"/>
    <cellStyle name="Standard 4 3 3 2 2 2 4 3" xfId="17236" xr:uid="{00000000-0005-0000-0000-0000F7790000}"/>
    <cellStyle name="Standard 4 3 3 2 2 2 4 3 2" xfId="51124" xr:uid="{00000000-0005-0000-0000-0000F8790000}"/>
    <cellStyle name="Standard 4 3 3 2 2 2 4 4" xfId="39828" xr:uid="{00000000-0005-0000-0000-0000F9790000}"/>
    <cellStyle name="Standard 4 3 3 2 2 2 4 5" xfId="28532" xr:uid="{00000000-0005-0000-0000-0000FA790000}"/>
    <cellStyle name="Standard 4 3 3 2 2 2 5" xfId="8764" xr:uid="{00000000-0005-0000-0000-0000FB790000}"/>
    <cellStyle name="Standard 4 3 3 2 2 2 5 2" xfId="20060" xr:uid="{00000000-0005-0000-0000-0000FC790000}"/>
    <cellStyle name="Standard 4 3 3 2 2 2 5 2 2" xfId="53948" xr:uid="{00000000-0005-0000-0000-0000FD790000}"/>
    <cellStyle name="Standard 4 3 3 2 2 2 5 3" xfId="42652" xr:uid="{00000000-0005-0000-0000-0000FE790000}"/>
    <cellStyle name="Standard 4 3 3 2 2 2 5 4" xfId="31356" xr:uid="{00000000-0005-0000-0000-0000FF790000}"/>
    <cellStyle name="Standard 4 3 3 2 2 2 6" xfId="14412" xr:uid="{00000000-0005-0000-0000-0000007A0000}"/>
    <cellStyle name="Standard 4 3 3 2 2 2 6 2" xfId="48300" xr:uid="{00000000-0005-0000-0000-0000017A0000}"/>
    <cellStyle name="Standard 4 3 3 2 2 2 7" xfId="37004" xr:uid="{00000000-0005-0000-0000-0000027A0000}"/>
    <cellStyle name="Standard 4 3 3 2 2 2 8" xfId="25708" xr:uid="{00000000-0005-0000-0000-0000037A0000}"/>
    <cellStyle name="Standard 4 3 3 2 2 3" xfId="3064" xr:uid="{00000000-0005-0000-0000-0000047A0000}"/>
    <cellStyle name="Standard 4 3 3 2 2 3 2" xfId="5254" xr:uid="{00000000-0005-0000-0000-0000057A0000}"/>
    <cellStyle name="Standard 4 3 3 2 2 3 2 2" xfId="8080" xr:uid="{00000000-0005-0000-0000-0000067A0000}"/>
    <cellStyle name="Standard 4 3 3 2 2 3 2 2 2" xfId="13729" xr:uid="{00000000-0005-0000-0000-0000077A0000}"/>
    <cellStyle name="Standard 4 3 3 2 2 3 2 2 2 2" xfId="25025" xr:uid="{00000000-0005-0000-0000-0000087A0000}"/>
    <cellStyle name="Standard 4 3 3 2 2 3 2 2 2 2 2" xfId="58913" xr:uid="{00000000-0005-0000-0000-0000097A0000}"/>
    <cellStyle name="Standard 4 3 3 2 2 3 2 2 2 3" xfId="47617" xr:uid="{00000000-0005-0000-0000-00000A7A0000}"/>
    <cellStyle name="Standard 4 3 3 2 2 3 2 2 2 4" xfId="36321" xr:uid="{00000000-0005-0000-0000-00000B7A0000}"/>
    <cellStyle name="Standard 4 3 3 2 2 3 2 2 3" xfId="19377" xr:uid="{00000000-0005-0000-0000-00000C7A0000}"/>
    <cellStyle name="Standard 4 3 3 2 2 3 2 2 3 2" xfId="53265" xr:uid="{00000000-0005-0000-0000-00000D7A0000}"/>
    <cellStyle name="Standard 4 3 3 2 2 3 2 2 4" xfId="41969" xr:uid="{00000000-0005-0000-0000-00000E7A0000}"/>
    <cellStyle name="Standard 4 3 3 2 2 3 2 2 5" xfId="30673" xr:uid="{00000000-0005-0000-0000-00000F7A0000}"/>
    <cellStyle name="Standard 4 3 3 2 2 3 2 3" xfId="10905" xr:uid="{00000000-0005-0000-0000-0000107A0000}"/>
    <cellStyle name="Standard 4 3 3 2 2 3 2 3 2" xfId="22201" xr:uid="{00000000-0005-0000-0000-0000117A0000}"/>
    <cellStyle name="Standard 4 3 3 2 2 3 2 3 2 2" xfId="56089" xr:uid="{00000000-0005-0000-0000-0000127A0000}"/>
    <cellStyle name="Standard 4 3 3 2 2 3 2 3 3" xfId="44793" xr:uid="{00000000-0005-0000-0000-0000137A0000}"/>
    <cellStyle name="Standard 4 3 3 2 2 3 2 3 4" xfId="33497" xr:uid="{00000000-0005-0000-0000-0000147A0000}"/>
    <cellStyle name="Standard 4 3 3 2 2 3 2 4" xfId="16553" xr:uid="{00000000-0005-0000-0000-0000157A0000}"/>
    <cellStyle name="Standard 4 3 3 2 2 3 2 4 2" xfId="50441" xr:uid="{00000000-0005-0000-0000-0000167A0000}"/>
    <cellStyle name="Standard 4 3 3 2 2 3 2 5" xfId="39145" xr:uid="{00000000-0005-0000-0000-0000177A0000}"/>
    <cellStyle name="Standard 4 3 3 2 2 3 2 6" xfId="27849" xr:uid="{00000000-0005-0000-0000-0000187A0000}"/>
    <cellStyle name="Standard 4 3 3 2 2 3 3" xfId="4476" xr:uid="{00000000-0005-0000-0000-0000197A0000}"/>
    <cellStyle name="Standard 4 3 3 2 2 3 3 2" xfId="7346" xr:uid="{00000000-0005-0000-0000-00001A7A0000}"/>
    <cellStyle name="Standard 4 3 3 2 2 3 3 2 2" xfId="12995" xr:uid="{00000000-0005-0000-0000-00001B7A0000}"/>
    <cellStyle name="Standard 4 3 3 2 2 3 3 2 2 2" xfId="24291" xr:uid="{00000000-0005-0000-0000-00001C7A0000}"/>
    <cellStyle name="Standard 4 3 3 2 2 3 3 2 2 2 2" xfId="58179" xr:uid="{00000000-0005-0000-0000-00001D7A0000}"/>
    <cellStyle name="Standard 4 3 3 2 2 3 3 2 2 3" xfId="46883" xr:uid="{00000000-0005-0000-0000-00001E7A0000}"/>
    <cellStyle name="Standard 4 3 3 2 2 3 3 2 2 4" xfId="35587" xr:uid="{00000000-0005-0000-0000-00001F7A0000}"/>
    <cellStyle name="Standard 4 3 3 2 2 3 3 2 3" xfId="18643" xr:uid="{00000000-0005-0000-0000-0000207A0000}"/>
    <cellStyle name="Standard 4 3 3 2 2 3 3 2 3 2" xfId="52531" xr:uid="{00000000-0005-0000-0000-0000217A0000}"/>
    <cellStyle name="Standard 4 3 3 2 2 3 3 2 4" xfId="41235" xr:uid="{00000000-0005-0000-0000-0000227A0000}"/>
    <cellStyle name="Standard 4 3 3 2 2 3 3 2 5" xfId="29939" xr:uid="{00000000-0005-0000-0000-0000237A0000}"/>
    <cellStyle name="Standard 4 3 3 2 2 3 3 3" xfId="10171" xr:uid="{00000000-0005-0000-0000-0000247A0000}"/>
    <cellStyle name="Standard 4 3 3 2 2 3 3 3 2" xfId="21467" xr:uid="{00000000-0005-0000-0000-0000257A0000}"/>
    <cellStyle name="Standard 4 3 3 2 2 3 3 3 2 2" xfId="55355" xr:uid="{00000000-0005-0000-0000-0000267A0000}"/>
    <cellStyle name="Standard 4 3 3 2 2 3 3 3 3" xfId="44059" xr:uid="{00000000-0005-0000-0000-0000277A0000}"/>
    <cellStyle name="Standard 4 3 3 2 2 3 3 3 4" xfId="32763" xr:uid="{00000000-0005-0000-0000-0000287A0000}"/>
    <cellStyle name="Standard 4 3 3 2 2 3 3 4" xfId="15819" xr:uid="{00000000-0005-0000-0000-0000297A0000}"/>
    <cellStyle name="Standard 4 3 3 2 2 3 3 4 2" xfId="49707" xr:uid="{00000000-0005-0000-0000-00002A7A0000}"/>
    <cellStyle name="Standard 4 3 3 2 2 3 3 5" xfId="38411" xr:uid="{00000000-0005-0000-0000-00002B7A0000}"/>
    <cellStyle name="Standard 4 3 3 2 2 3 3 6" xfId="27115" xr:uid="{00000000-0005-0000-0000-00002C7A0000}"/>
    <cellStyle name="Standard 4 3 3 2 2 3 4" xfId="6192" xr:uid="{00000000-0005-0000-0000-00002D7A0000}"/>
    <cellStyle name="Standard 4 3 3 2 2 3 4 2" xfId="11842" xr:uid="{00000000-0005-0000-0000-00002E7A0000}"/>
    <cellStyle name="Standard 4 3 3 2 2 3 4 2 2" xfId="23138" xr:uid="{00000000-0005-0000-0000-00002F7A0000}"/>
    <cellStyle name="Standard 4 3 3 2 2 3 4 2 2 2" xfId="57026" xr:uid="{00000000-0005-0000-0000-0000307A0000}"/>
    <cellStyle name="Standard 4 3 3 2 2 3 4 2 3" xfId="45730" xr:uid="{00000000-0005-0000-0000-0000317A0000}"/>
    <cellStyle name="Standard 4 3 3 2 2 3 4 2 4" xfId="34434" xr:uid="{00000000-0005-0000-0000-0000327A0000}"/>
    <cellStyle name="Standard 4 3 3 2 2 3 4 3" xfId="17490" xr:uid="{00000000-0005-0000-0000-0000337A0000}"/>
    <cellStyle name="Standard 4 3 3 2 2 3 4 3 2" xfId="51378" xr:uid="{00000000-0005-0000-0000-0000347A0000}"/>
    <cellStyle name="Standard 4 3 3 2 2 3 4 4" xfId="40082" xr:uid="{00000000-0005-0000-0000-0000357A0000}"/>
    <cellStyle name="Standard 4 3 3 2 2 3 4 5" xfId="28786" xr:uid="{00000000-0005-0000-0000-0000367A0000}"/>
    <cellStyle name="Standard 4 3 3 2 2 3 5" xfId="9018" xr:uid="{00000000-0005-0000-0000-0000377A0000}"/>
    <cellStyle name="Standard 4 3 3 2 2 3 5 2" xfId="20314" xr:uid="{00000000-0005-0000-0000-0000387A0000}"/>
    <cellStyle name="Standard 4 3 3 2 2 3 5 2 2" xfId="54202" xr:uid="{00000000-0005-0000-0000-0000397A0000}"/>
    <cellStyle name="Standard 4 3 3 2 2 3 5 3" xfId="42906" xr:uid="{00000000-0005-0000-0000-00003A7A0000}"/>
    <cellStyle name="Standard 4 3 3 2 2 3 5 4" xfId="31610" xr:uid="{00000000-0005-0000-0000-00003B7A0000}"/>
    <cellStyle name="Standard 4 3 3 2 2 3 6" xfId="14666" xr:uid="{00000000-0005-0000-0000-00003C7A0000}"/>
    <cellStyle name="Standard 4 3 3 2 2 3 6 2" xfId="48554" xr:uid="{00000000-0005-0000-0000-00003D7A0000}"/>
    <cellStyle name="Standard 4 3 3 2 2 3 7" xfId="37258" xr:uid="{00000000-0005-0000-0000-00003E7A0000}"/>
    <cellStyle name="Standard 4 3 3 2 2 3 8" xfId="25962" xr:uid="{00000000-0005-0000-0000-00003F7A0000}"/>
    <cellStyle name="Standard 4 3 3 2 2 4" xfId="3922" xr:uid="{00000000-0005-0000-0000-0000407A0000}"/>
    <cellStyle name="Standard 4 3 3 2 2 4 2" xfId="7033" xr:uid="{00000000-0005-0000-0000-0000417A0000}"/>
    <cellStyle name="Standard 4 3 3 2 2 4 2 2" xfId="12682" xr:uid="{00000000-0005-0000-0000-0000427A0000}"/>
    <cellStyle name="Standard 4 3 3 2 2 4 2 2 2" xfId="23978" xr:uid="{00000000-0005-0000-0000-0000437A0000}"/>
    <cellStyle name="Standard 4 3 3 2 2 4 2 2 2 2" xfId="57866" xr:uid="{00000000-0005-0000-0000-0000447A0000}"/>
    <cellStyle name="Standard 4 3 3 2 2 4 2 2 3" xfId="46570" xr:uid="{00000000-0005-0000-0000-0000457A0000}"/>
    <cellStyle name="Standard 4 3 3 2 2 4 2 2 4" xfId="35274" xr:uid="{00000000-0005-0000-0000-0000467A0000}"/>
    <cellStyle name="Standard 4 3 3 2 2 4 2 3" xfId="18330" xr:uid="{00000000-0005-0000-0000-0000477A0000}"/>
    <cellStyle name="Standard 4 3 3 2 2 4 2 3 2" xfId="52218" xr:uid="{00000000-0005-0000-0000-0000487A0000}"/>
    <cellStyle name="Standard 4 3 3 2 2 4 2 4" xfId="40922" xr:uid="{00000000-0005-0000-0000-0000497A0000}"/>
    <cellStyle name="Standard 4 3 3 2 2 4 2 5" xfId="29626" xr:uid="{00000000-0005-0000-0000-00004A7A0000}"/>
    <cellStyle name="Standard 4 3 3 2 2 4 3" xfId="9858" xr:uid="{00000000-0005-0000-0000-00004B7A0000}"/>
    <cellStyle name="Standard 4 3 3 2 2 4 3 2" xfId="21154" xr:uid="{00000000-0005-0000-0000-00004C7A0000}"/>
    <cellStyle name="Standard 4 3 3 2 2 4 3 2 2" xfId="55042" xr:uid="{00000000-0005-0000-0000-00004D7A0000}"/>
    <cellStyle name="Standard 4 3 3 2 2 4 3 3" xfId="43746" xr:uid="{00000000-0005-0000-0000-00004E7A0000}"/>
    <cellStyle name="Standard 4 3 3 2 2 4 3 4" xfId="32450" xr:uid="{00000000-0005-0000-0000-00004F7A0000}"/>
    <cellStyle name="Standard 4 3 3 2 2 4 4" xfId="15506" xr:uid="{00000000-0005-0000-0000-0000507A0000}"/>
    <cellStyle name="Standard 4 3 3 2 2 4 4 2" xfId="49394" xr:uid="{00000000-0005-0000-0000-0000517A0000}"/>
    <cellStyle name="Standard 4 3 3 2 2 4 5" xfId="38098" xr:uid="{00000000-0005-0000-0000-0000527A0000}"/>
    <cellStyle name="Standard 4 3 3 2 2 4 6" xfId="26802" xr:uid="{00000000-0005-0000-0000-0000537A0000}"/>
    <cellStyle name="Standard 4 3 3 2 2 5" xfId="4980" xr:uid="{00000000-0005-0000-0000-0000547A0000}"/>
    <cellStyle name="Standard 4 3 3 2 2 5 2" xfId="7806" xr:uid="{00000000-0005-0000-0000-0000557A0000}"/>
    <cellStyle name="Standard 4 3 3 2 2 5 2 2" xfId="13455" xr:uid="{00000000-0005-0000-0000-0000567A0000}"/>
    <cellStyle name="Standard 4 3 3 2 2 5 2 2 2" xfId="24751" xr:uid="{00000000-0005-0000-0000-0000577A0000}"/>
    <cellStyle name="Standard 4 3 3 2 2 5 2 2 2 2" xfId="58639" xr:uid="{00000000-0005-0000-0000-0000587A0000}"/>
    <cellStyle name="Standard 4 3 3 2 2 5 2 2 3" xfId="47343" xr:uid="{00000000-0005-0000-0000-0000597A0000}"/>
    <cellStyle name="Standard 4 3 3 2 2 5 2 2 4" xfId="36047" xr:uid="{00000000-0005-0000-0000-00005A7A0000}"/>
    <cellStyle name="Standard 4 3 3 2 2 5 2 3" xfId="19103" xr:uid="{00000000-0005-0000-0000-00005B7A0000}"/>
    <cellStyle name="Standard 4 3 3 2 2 5 2 3 2" xfId="52991" xr:uid="{00000000-0005-0000-0000-00005C7A0000}"/>
    <cellStyle name="Standard 4 3 3 2 2 5 2 4" xfId="41695" xr:uid="{00000000-0005-0000-0000-00005D7A0000}"/>
    <cellStyle name="Standard 4 3 3 2 2 5 2 5" xfId="30399" xr:uid="{00000000-0005-0000-0000-00005E7A0000}"/>
    <cellStyle name="Standard 4 3 3 2 2 5 3" xfId="10631" xr:uid="{00000000-0005-0000-0000-00005F7A0000}"/>
    <cellStyle name="Standard 4 3 3 2 2 5 3 2" xfId="21927" xr:uid="{00000000-0005-0000-0000-0000607A0000}"/>
    <cellStyle name="Standard 4 3 3 2 2 5 3 2 2" xfId="55815" xr:uid="{00000000-0005-0000-0000-0000617A0000}"/>
    <cellStyle name="Standard 4 3 3 2 2 5 3 3" xfId="44519" xr:uid="{00000000-0005-0000-0000-0000627A0000}"/>
    <cellStyle name="Standard 4 3 3 2 2 5 3 4" xfId="33223" xr:uid="{00000000-0005-0000-0000-0000637A0000}"/>
    <cellStyle name="Standard 4 3 3 2 2 5 4" xfId="16279" xr:uid="{00000000-0005-0000-0000-0000647A0000}"/>
    <cellStyle name="Standard 4 3 3 2 2 5 4 2" xfId="50167" xr:uid="{00000000-0005-0000-0000-0000657A0000}"/>
    <cellStyle name="Standard 4 3 3 2 2 5 5" xfId="38871" xr:uid="{00000000-0005-0000-0000-0000667A0000}"/>
    <cellStyle name="Standard 4 3 3 2 2 5 6" xfId="27575" xr:uid="{00000000-0005-0000-0000-0000677A0000}"/>
    <cellStyle name="Standard 4 3 3 2 2 6" xfId="3630" xr:uid="{00000000-0005-0000-0000-0000687A0000}"/>
    <cellStyle name="Standard 4 3 3 2 2 6 2" xfId="6743" xr:uid="{00000000-0005-0000-0000-0000697A0000}"/>
    <cellStyle name="Standard 4 3 3 2 2 6 2 2" xfId="12392" xr:uid="{00000000-0005-0000-0000-00006A7A0000}"/>
    <cellStyle name="Standard 4 3 3 2 2 6 2 2 2" xfId="23688" xr:uid="{00000000-0005-0000-0000-00006B7A0000}"/>
    <cellStyle name="Standard 4 3 3 2 2 6 2 2 2 2" xfId="57576" xr:uid="{00000000-0005-0000-0000-00006C7A0000}"/>
    <cellStyle name="Standard 4 3 3 2 2 6 2 2 3" xfId="46280" xr:uid="{00000000-0005-0000-0000-00006D7A0000}"/>
    <cellStyle name="Standard 4 3 3 2 2 6 2 2 4" xfId="34984" xr:uid="{00000000-0005-0000-0000-00006E7A0000}"/>
    <cellStyle name="Standard 4 3 3 2 2 6 2 3" xfId="18040" xr:uid="{00000000-0005-0000-0000-00006F7A0000}"/>
    <cellStyle name="Standard 4 3 3 2 2 6 2 3 2" xfId="51928" xr:uid="{00000000-0005-0000-0000-0000707A0000}"/>
    <cellStyle name="Standard 4 3 3 2 2 6 2 4" xfId="40632" xr:uid="{00000000-0005-0000-0000-0000717A0000}"/>
    <cellStyle name="Standard 4 3 3 2 2 6 2 5" xfId="29336" xr:uid="{00000000-0005-0000-0000-0000727A0000}"/>
    <cellStyle name="Standard 4 3 3 2 2 6 3" xfId="9568" xr:uid="{00000000-0005-0000-0000-0000737A0000}"/>
    <cellStyle name="Standard 4 3 3 2 2 6 3 2" xfId="20864" xr:uid="{00000000-0005-0000-0000-0000747A0000}"/>
    <cellStyle name="Standard 4 3 3 2 2 6 3 2 2" xfId="54752" xr:uid="{00000000-0005-0000-0000-0000757A0000}"/>
    <cellStyle name="Standard 4 3 3 2 2 6 3 3" xfId="43456" xr:uid="{00000000-0005-0000-0000-0000767A0000}"/>
    <cellStyle name="Standard 4 3 3 2 2 6 3 4" xfId="32160" xr:uid="{00000000-0005-0000-0000-0000777A0000}"/>
    <cellStyle name="Standard 4 3 3 2 2 6 4" xfId="15216" xr:uid="{00000000-0005-0000-0000-0000787A0000}"/>
    <cellStyle name="Standard 4 3 3 2 2 6 4 2" xfId="49104" xr:uid="{00000000-0005-0000-0000-0000797A0000}"/>
    <cellStyle name="Standard 4 3 3 2 2 6 5" xfId="37808" xr:uid="{00000000-0005-0000-0000-00007A7A0000}"/>
    <cellStyle name="Standard 4 3 3 2 2 6 6" xfId="26512" xr:uid="{00000000-0005-0000-0000-00007B7A0000}"/>
    <cellStyle name="Standard 4 3 3 2 2 7" xfId="5692" xr:uid="{00000000-0005-0000-0000-00007C7A0000}"/>
    <cellStyle name="Standard 4 3 3 2 2 7 2" xfId="11342" xr:uid="{00000000-0005-0000-0000-00007D7A0000}"/>
    <cellStyle name="Standard 4 3 3 2 2 7 2 2" xfId="22638" xr:uid="{00000000-0005-0000-0000-00007E7A0000}"/>
    <cellStyle name="Standard 4 3 3 2 2 7 2 2 2" xfId="56526" xr:uid="{00000000-0005-0000-0000-00007F7A0000}"/>
    <cellStyle name="Standard 4 3 3 2 2 7 2 3" xfId="45230" xr:uid="{00000000-0005-0000-0000-0000807A0000}"/>
    <cellStyle name="Standard 4 3 3 2 2 7 2 4" xfId="33934" xr:uid="{00000000-0005-0000-0000-0000817A0000}"/>
    <cellStyle name="Standard 4 3 3 2 2 7 3" xfId="16990" xr:uid="{00000000-0005-0000-0000-0000827A0000}"/>
    <cellStyle name="Standard 4 3 3 2 2 7 3 2" xfId="50878" xr:uid="{00000000-0005-0000-0000-0000837A0000}"/>
    <cellStyle name="Standard 4 3 3 2 2 7 4" xfId="39582" xr:uid="{00000000-0005-0000-0000-0000847A0000}"/>
    <cellStyle name="Standard 4 3 3 2 2 7 5" xfId="28286" xr:uid="{00000000-0005-0000-0000-0000857A0000}"/>
    <cellStyle name="Standard 4 3 3 2 2 8" xfId="8518" xr:uid="{00000000-0005-0000-0000-0000867A0000}"/>
    <cellStyle name="Standard 4 3 3 2 2 8 2" xfId="19814" xr:uid="{00000000-0005-0000-0000-0000877A0000}"/>
    <cellStyle name="Standard 4 3 3 2 2 8 2 2" xfId="53702" xr:uid="{00000000-0005-0000-0000-0000887A0000}"/>
    <cellStyle name="Standard 4 3 3 2 2 8 3" xfId="42406" xr:uid="{00000000-0005-0000-0000-0000897A0000}"/>
    <cellStyle name="Standard 4 3 3 2 2 8 4" xfId="31110" xr:uid="{00000000-0005-0000-0000-00008A7A0000}"/>
    <cellStyle name="Standard 4 3 3 2 2 9" xfId="14166" xr:uid="{00000000-0005-0000-0000-00008B7A0000}"/>
    <cellStyle name="Standard 4 3 3 2 2 9 2" xfId="48054" xr:uid="{00000000-0005-0000-0000-00008C7A0000}"/>
    <cellStyle name="Standard 4 3 3 2 3" xfId="2676" xr:uid="{00000000-0005-0000-0000-00008D7A0000}"/>
    <cellStyle name="Standard 4 3 3 2 3 10" xfId="25576" xr:uid="{00000000-0005-0000-0000-00008E7A0000}"/>
    <cellStyle name="Standard 4 3 3 2 3 2" xfId="3178" xr:uid="{00000000-0005-0000-0000-00008F7A0000}"/>
    <cellStyle name="Standard 4 3 3 2 3 2 2" xfId="5256" xr:uid="{00000000-0005-0000-0000-0000907A0000}"/>
    <cellStyle name="Standard 4 3 3 2 3 2 2 2" xfId="8082" xr:uid="{00000000-0005-0000-0000-0000917A0000}"/>
    <cellStyle name="Standard 4 3 3 2 3 2 2 2 2" xfId="13731" xr:uid="{00000000-0005-0000-0000-0000927A0000}"/>
    <cellStyle name="Standard 4 3 3 2 3 2 2 2 2 2" xfId="25027" xr:uid="{00000000-0005-0000-0000-0000937A0000}"/>
    <cellStyle name="Standard 4 3 3 2 3 2 2 2 2 2 2" xfId="58915" xr:uid="{00000000-0005-0000-0000-0000947A0000}"/>
    <cellStyle name="Standard 4 3 3 2 3 2 2 2 2 3" xfId="47619" xr:uid="{00000000-0005-0000-0000-0000957A0000}"/>
    <cellStyle name="Standard 4 3 3 2 3 2 2 2 2 4" xfId="36323" xr:uid="{00000000-0005-0000-0000-0000967A0000}"/>
    <cellStyle name="Standard 4 3 3 2 3 2 2 2 3" xfId="19379" xr:uid="{00000000-0005-0000-0000-0000977A0000}"/>
    <cellStyle name="Standard 4 3 3 2 3 2 2 2 3 2" xfId="53267" xr:uid="{00000000-0005-0000-0000-0000987A0000}"/>
    <cellStyle name="Standard 4 3 3 2 3 2 2 2 4" xfId="41971" xr:uid="{00000000-0005-0000-0000-0000997A0000}"/>
    <cellStyle name="Standard 4 3 3 2 3 2 2 2 5" xfId="30675" xr:uid="{00000000-0005-0000-0000-00009A7A0000}"/>
    <cellStyle name="Standard 4 3 3 2 3 2 2 3" xfId="10907" xr:uid="{00000000-0005-0000-0000-00009B7A0000}"/>
    <cellStyle name="Standard 4 3 3 2 3 2 2 3 2" xfId="22203" xr:uid="{00000000-0005-0000-0000-00009C7A0000}"/>
    <cellStyle name="Standard 4 3 3 2 3 2 2 3 2 2" xfId="56091" xr:uid="{00000000-0005-0000-0000-00009D7A0000}"/>
    <cellStyle name="Standard 4 3 3 2 3 2 2 3 3" xfId="44795" xr:uid="{00000000-0005-0000-0000-00009E7A0000}"/>
    <cellStyle name="Standard 4 3 3 2 3 2 2 3 4" xfId="33499" xr:uid="{00000000-0005-0000-0000-00009F7A0000}"/>
    <cellStyle name="Standard 4 3 3 2 3 2 2 4" xfId="16555" xr:uid="{00000000-0005-0000-0000-0000A07A0000}"/>
    <cellStyle name="Standard 4 3 3 2 3 2 2 4 2" xfId="50443" xr:uid="{00000000-0005-0000-0000-0000A17A0000}"/>
    <cellStyle name="Standard 4 3 3 2 3 2 2 5" xfId="39147" xr:uid="{00000000-0005-0000-0000-0000A27A0000}"/>
    <cellStyle name="Standard 4 3 3 2 3 2 2 6" xfId="27851" xr:uid="{00000000-0005-0000-0000-0000A37A0000}"/>
    <cellStyle name="Standard 4 3 3 2 3 2 3" xfId="4478" xr:uid="{00000000-0005-0000-0000-0000A47A0000}"/>
    <cellStyle name="Standard 4 3 3 2 3 2 3 2" xfId="7348" xr:uid="{00000000-0005-0000-0000-0000A57A0000}"/>
    <cellStyle name="Standard 4 3 3 2 3 2 3 2 2" xfId="12997" xr:uid="{00000000-0005-0000-0000-0000A67A0000}"/>
    <cellStyle name="Standard 4 3 3 2 3 2 3 2 2 2" xfId="24293" xr:uid="{00000000-0005-0000-0000-0000A77A0000}"/>
    <cellStyle name="Standard 4 3 3 2 3 2 3 2 2 2 2" xfId="58181" xr:uid="{00000000-0005-0000-0000-0000A87A0000}"/>
    <cellStyle name="Standard 4 3 3 2 3 2 3 2 2 3" xfId="46885" xr:uid="{00000000-0005-0000-0000-0000A97A0000}"/>
    <cellStyle name="Standard 4 3 3 2 3 2 3 2 2 4" xfId="35589" xr:uid="{00000000-0005-0000-0000-0000AA7A0000}"/>
    <cellStyle name="Standard 4 3 3 2 3 2 3 2 3" xfId="18645" xr:uid="{00000000-0005-0000-0000-0000AB7A0000}"/>
    <cellStyle name="Standard 4 3 3 2 3 2 3 2 3 2" xfId="52533" xr:uid="{00000000-0005-0000-0000-0000AC7A0000}"/>
    <cellStyle name="Standard 4 3 3 2 3 2 3 2 4" xfId="41237" xr:uid="{00000000-0005-0000-0000-0000AD7A0000}"/>
    <cellStyle name="Standard 4 3 3 2 3 2 3 2 5" xfId="29941" xr:uid="{00000000-0005-0000-0000-0000AE7A0000}"/>
    <cellStyle name="Standard 4 3 3 2 3 2 3 3" xfId="10173" xr:uid="{00000000-0005-0000-0000-0000AF7A0000}"/>
    <cellStyle name="Standard 4 3 3 2 3 2 3 3 2" xfId="21469" xr:uid="{00000000-0005-0000-0000-0000B07A0000}"/>
    <cellStyle name="Standard 4 3 3 2 3 2 3 3 2 2" xfId="55357" xr:uid="{00000000-0005-0000-0000-0000B17A0000}"/>
    <cellStyle name="Standard 4 3 3 2 3 2 3 3 3" xfId="44061" xr:uid="{00000000-0005-0000-0000-0000B27A0000}"/>
    <cellStyle name="Standard 4 3 3 2 3 2 3 3 4" xfId="32765" xr:uid="{00000000-0005-0000-0000-0000B37A0000}"/>
    <cellStyle name="Standard 4 3 3 2 3 2 3 4" xfId="15821" xr:uid="{00000000-0005-0000-0000-0000B47A0000}"/>
    <cellStyle name="Standard 4 3 3 2 3 2 3 4 2" xfId="49709" xr:uid="{00000000-0005-0000-0000-0000B57A0000}"/>
    <cellStyle name="Standard 4 3 3 2 3 2 3 5" xfId="38413" xr:uid="{00000000-0005-0000-0000-0000B67A0000}"/>
    <cellStyle name="Standard 4 3 3 2 3 2 3 6" xfId="27117" xr:uid="{00000000-0005-0000-0000-0000B77A0000}"/>
    <cellStyle name="Standard 4 3 3 2 3 2 4" xfId="6306" xr:uid="{00000000-0005-0000-0000-0000B87A0000}"/>
    <cellStyle name="Standard 4 3 3 2 3 2 4 2" xfId="11956" xr:uid="{00000000-0005-0000-0000-0000B97A0000}"/>
    <cellStyle name="Standard 4 3 3 2 3 2 4 2 2" xfId="23252" xr:uid="{00000000-0005-0000-0000-0000BA7A0000}"/>
    <cellStyle name="Standard 4 3 3 2 3 2 4 2 2 2" xfId="57140" xr:uid="{00000000-0005-0000-0000-0000BB7A0000}"/>
    <cellStyle name="Standard 4 3 3 2 3 2 4 2 3" xfId="45844" xr:uid="{00000000-0005-0000-0000-0000BC7A0000}"/>
    <cellStyle name="Standard 4 3 3 2 3 2 4 2 4" xfId="34548" xr:uid="{00000000-0005-0000-0000-0000BD7A0000}"/>
    <cellStyle name="Standard 4 3 3 2 3 2 4 3" xfId="17604" xr:uid="{00000000-0005-0000-0000-0000BE7A0000}"/>
    <cellStyle name="Standard 4 3 3 2 3 2 4 3 2" xfId="51492" xr:uid="{00000000-0005-0000-0000-0000BF7A0000}"/>
    <cellStyle name="Standard 4 3 3 2 3 2 4 4" xfId="40196" xr:uid="{00000000-0005-0000-0000-0000C07A0000}"/>
    <cellStyle name="Standard 4 3 3 2 3 2 4 5" xfId="28900" xr:uid="{00000000-0005-0000-0000-0000C17A0000}"/>
    <cellStyle name="Standard 4 3 3 2 3 2 5" xfId="9132" xr:uid="{00000000-0005-0000-0000-0000C27A0000}"/>
    <cellStyle name="Standard 4 3 3 2 3 2 5 2" xfId="20428" xr:uid="{00000000-0005-0000-0000-0000C37A0000}"/>
    <cellStyle name="Standard 4 3 3 2 3 2 5 2 2" xfId="54316" xr:uid="{00000000-0005-0000-0000-0000C47A0000}"/>
    <cellStyle name="Standard 4 3 3 2 3 2 5 3" xfId="43020" xr:uid="{00000000-0005-0000-0000-0000C57A0000}"/>
    <cellStyle name="Standard 4 3 3 2 3 2 5 4" xfId="31724" xr:uid="{00000000-0005-0000-0000-0000C67A0000}"/>
    <cellStyle name="Standard 4 3 3 2 3 2 6" xfId="14780" xr:uid="{00000000-0005-0000-0000-0000C77A0000}"/>
    <cellStyle name="Standard 4 3 3 2 3 2 6 2" xfId="48668" xr:uid="{00000000-0005-0000-0000-0000C87A0000}"/>
    <cellStyle name="Standard 4 3 3 2 3 2 7" xfId="37372" xr:uid="{00000000-0005-0000-0000-0000C97A0000}"/>
    <cellStyle name="Standard 4 3 3 2 3 2 8" xfId="26076" xr:uid="{00000000-0005-0000-0000-0000CA7A0000}"/>
    <cellStyle name="Standard 4 3 3 2 3 3" xfId="3812" xr:uid="{00000000-0005-0000-0000-0000CB7A0000}"/>
    <cellStyle name="Standard 4 3 3 2 3 3 2" xfId="6923" xr:uid="{00000000-0005-0000-0000-0000CC7A0000}"/>
    <cellStyle name="Standard 4 3 3 2 3 3 2 2" xfId="12572" xr:uid="{00000000-0005-0000-0000-0000CD7A0000}"/>
    <cellStyle name="Standard 4 3 3 2 3 3 2 2 2" xfId="23868" xr:uid="{00000000-0005-0000-0000-0000CE7A0000}"/>
    <cellStyle name="Standard 4 3 3 2 3 3 2 2 2 2" xfId="57756" xr:uid="{00000000-0005-0000-0000-0000CF7A0000}"/>
    <cellStyle name="Standard 4 3 3 2 3 3 2 2 3" xfId="46460" xr:uid="{00000000-0005-0000-0000-0000D07A0000}"/>
    <cellStyle name="Standard 4 3 3 2 3 3 2 2 4" xfId="35164" xr:uid="{00000000-0005-0000-0000-0000D17A0000}"/>
    <cellStyle name="Standard 4 3 3 2 3 3 2 3" xfId="18220" xr:uid="{00000000-0005-0000-0000-0000D27A0000}"/>
    <cellStyle name="Standard 4 3 3 2 3 3 2 3 2" xfId="52108" xr:uid="{00000000-0005-0000-0000-0000D37A0000}"/>
    <cellStyle name="Standard 4 3 3 2 3 3 2 4" xfId="40812" xr:uid="{00000000-0005-0000-0000-0000D47A0000}"/>
    <cellStyle name="Standard 4 3 3 2 3 3 2 5" xfId="29516" xr:uid="{00000000-0005-0000-0000-0000D57A0000}"/>
    <cellStyle name="Standard 4 3 3 2 3 3 3" xfId="9748" xr:uid="{00000000-0005-0000-0000-0000D67A0000}"/>
    <cellStyle name="Standard 4 3 3 2 3 3 3 2" xfId="21044" xr:uid="{00000000-0005-0000-0000-0000D77A0000}"/>
    <cellStyle name="Standard 4 3 3 2 3 3 3 2 2" xfId="54932" xr:uid="{00000000-0005-0000-0000-0000D87A0000}"/>
    <cellStyle name="Standard 4 3 3 2 3 3 3 3" xfId="43636" xr:uid="{00000000-0005-0000-0000-0000D97A0000}"/>
    <cellStyle name="Standard 4 3 3 2 3 3 3 4" xfId="32340" xr:uid="{00000000-0005-0000-0000-0000DA7A0000}"/>
    <cellStyle name="Standard 4 3 3 2 3 3 4" xfId="15396" xr:uid="{00000000-0005-0000-0000-0000DB7A0000}"/>
    <cellStyle name="Standard 4 3 3 2 3 3 4 2" xfId="49284" xr:uid="{00000000-0005-0000-0000-0000DC7A0000}"/>
    <cellStyle name="Standard 4 3 3 2 3 3 5" xfId="37988" xr:uid="{00000000-0005-0000-0000-0000DD7A0000}"/>
    <cellStyle name="Standard 4 3 3 2 3 3 6" xfId="26692" xr:uid="{00000000-0005-0000-0000-0000DE7A0000}"/>
    <cellStyle name="Standard 4 3 3 2 3 4" xfId="4870" xr:uid="{00000000-0005-0000-0000-0000DF7A0000}"/>
    <cellStyle name="Standard 4 3 3 2 3 4 2" xfId="7696" xr:uid="{00000000-0005-0000-0000-0000E07A0000}"/>
    <cellStyle name="Standard 4 3 3 2 3 4 2 2" xfId="13345" xr:uid="{00000000-0005-0000-0000-0000E17A0000}"/>
    <cellStyle name="Standard 4 3 3 2 3 4 2 2 2" xfId="24641" xr:uid="{00000000-0005-0000-0000-0000E27A0000}"/>
    <cellStyle name="Standard 4 3 3 2 3 4 2 2 2 2" xfId="58529" xr:uid="{00000000-0005-0000-0000-0000E37A0000}"/>
    <cellStyle name="Standard 4 3 3 2 3 4 2 2 3" xfId="47233" xr:uid="{00000000-0005-0000-0000-0000E47A0000}"/>
    <cellStyle name="Standard 4 3 3 2 3 4 2 2 4" xfId="35937" xr:uid="{00000000-0005-0000-0000-0000E57A0000}"/>
    <cellStyle name="Standard 4 3 3 2 3 4 2 3" xfId="18993" xr:uid="{00000000-0005-0000-0000-0000E67A0000}"/>
    <cellStyle name="Standard 4 3 3 2 3 4 2 3 2" xfId="52881" xr:uid="{00000000-0005-0000-0000-0000E77A0000}"/>
    <cellStyle name="Standard 4 3 3 2 3 4 2 4" xfId="41585" xr:uid="{00000000-0005-0000-0000-0000E87A0000}"/>
    <cellStyle name="Standard 4 3 3 2 3 4 2 5" xfId="30289" xr:uid="{00000000-0005-0000-0000-0000E97A0000}"/>
    <cellStyle name="Standard 4 3 3 2 3 4 3" xfId="10521" xr:uid="{00000000-0005-0000-0000-0000EA7A0000}"/>
    <cellStyle name="Standard 4 3 3 2 3 4 3 2" xfId="21817" xr:uid="{00000000-0005-0000-0000-0000EB7A0000}"/>
    <cellStyle name="Standard 4 3 3 2 3 4 3 2 2" xfId="55705" xr:uid="{00000000-0005-0000-0000-0000EC7A0000}"/>
    <cellStyle name="Standard 4 3 3 2 3 4 3 3" xfId="44409" xr:uid="{00000000-0005-0000-0000-0000ED7A0000}"/>
    <cellStyle name="Standard 4 3 3 2 3 4 3 4" xfId="33113" xr:uid="{00000000-0005-0000-0000-0000EE7A0000}"/>
    <cellStyle name="Standard 4 3 3 2 3 4 4" xfId="16169" xr:uid="{00000000-0005-0000-0000-0000EF7A0000}"/>
    <cellStyle name="Standard 4 3 3 2 3 4 4 2" xfId="50057" xr:uid="{00000000-0005-0000-0000-0000F07A0000}"/>
    <cellStyle name="Standard 4 3 3 2 3 4 5" xfId="38761" xr:uid="{00000000-0005-0000-0000-0000F17A0000}"/>
    <cellStyle name="Standard 4 3 3 2 3 4 6" xfId="27465" xr:uid="{00000000-0005-0000-0000-0000F27A0000}"/>
    <cellStyle name="Standard 4 3 3 2 3 5" xfId="3517" xr:uid="{00000000-0005-0000-0000-0000F37A0000}"/>
    <cellStyle name="Standard 4 3 3 2 3 5 2" xfId="6631" xr:uid="{00000000-0005-0000-0000-0000F47A0000}"/>
    <cellStyle name="Standard 4 3 3 2 3 5 2 2" xfId="12280" xr:uid="{00000000-0005-0000-0000-0000F57A0000}"/>
    <cellStyle name="Standard 4 3 3 2 3 5 2 2 2" xfId="23576" xr:uid="{00000000-0005-0000-0000-0000F67A0000}"/>
    <cellStyle name="Standard 4 3 3 2 3 5 2 2 2 2" xfId="57464" xr:uid="{00000000-0005-0000-0000-0000F77A0000}"/>
    <cellStyle name="Standard 4 3 3 2 3 5 2 2 3" xfId="46168" xr:uid="{00000000-0005-0000-0000-0000F87A0000}"/>
    <cellStyle name="Standard 4 3 3 2 3 5 2 2 4" xfId="34872" xr:uid="{00000000-0005-0000-0000-0000F97A0000}"/>
    <cellStyle name="Standard 4 3 3 2 3 5 2 3" xfId="17928" xr:uid="{00000000-0005-0000-0000-0000FA7A0000}"/>
    <cellStyle name="Standard 4 3 3 2 3 5 2 3 2" xfId="51816" xr:uid="{00000000-0005-0000-0000-0000FB7A0000}"/>
    <cellStyle name="Standard 4 3 3 2 3 5 2 4" xfId="40520" xr:uid="{00000000-0005-0000-0000-0000FC7A0000}"/>
    <cellStyle name="Standard 4 3 3 2 3 5 2 5" xfId="29224" xr:uid="{00000000-0005-0000-0000-0000FD7A0000}"/>
    <cellStyle name="Standard 4 3 3 2 3 5 3" xfId="9456" xr:uid="{00000000-0005-0000-0000-0000FE7A0000}"/>
    <cellStyle name="Standard 4 3 3 2 3 5 3 2" xfId="20752" xr:uid="{00000000-0005-0000-0000-0000FF7A0000}"/>
    <cellStyle name="Standard 4 3 3 2 3 5 3 2 2" xfId="54640" xr:uid="{00000000-0005-0000-0000-0000007B0000}"/>
    <cellStyle name="Standard 4 3 3 2 3 5 3 3" xfId="43344" xr:uid="{00000000-0005-0000-0000-0000017B0000}"/>
    <cellStyle name="Standard 4 3 3 2 3 5 3 4" xfId="32048" xr:uid="{00000000-0005-0000-0000-0000027B0000}"/>
    <cellStyle name="Standard 4 3 3 2 3 5 4" xfId="15104" xr:uid="{00000000-0005-0000-0000-0000037B0000}"/>
    <cellStyle name="Standard 4 3 3 2 3 5 4 2" xfId="48992" xr:uid="{00000000-0005-0000-0000-0000047B0000}"/>
    <cellStyle name="Standard 4 3 3 2 3 5 5" xfId="37696" xr:uid="{00000000-0005-0000-0000-0000057B0000}"/>
    <cellStyle name="Standard 4 3 3 2 3 5 6" xfId="26400" xr:uid="{00000000-0005-0000-0000-0000067B0000}"/>
    <cellStyle name="Standard 4 3 3 2 3 6" xfId="5806" xr:uid="{00000000-0005-0000-0000-0000077B0000}"/>
    <cellStyle name="Standard 4 3 3 2 3 6 2" xfId="11456" xr:uid="{00000000-0005-0000-0000-0000087B0000}"/>
    <cellStyle name="Standard 4 3 3 2 3 6 2 2" xfId="22752" xr:uid="{00000000-0005-0000-0000-0000097B0000}"/>
    <cellStyle name="Standard 4 3 3 2 3 6 2 2 2" xfId="56640" xr:uid="{00000000-0005-0000-0000-00000A7B0000}"/>
    <cellStyle name="Standard 4 3 3 2 3 6 2 3" xfId="45344" xr:uid="{00000000-0005-0000-0000-00000B7B0000}"/>
    <cellStyle name="Standard 4 3 3 2 3 6 2 4" xfId="34048" xr:uid="{00000000-0005-0000-0000-00000C7B0000}"/>
    <cellStyle name="Standard 4 3 3 2 3 6 3" xfId="17104" xr:uid="{00000000-0005-0000-0000-00000D7B0000}"/>
    <cellStyle name="Standard 4 3 3 2 3 6 3 2" xfId="50992" xr:uid="{00000000-0005-0000-0000-00000E7B0000}"/>
    <cellStyle name="Standard 4 3 3 2 3 6 4" xfId="39696" xr:uid="{00000000-0005-0000-0000-00000F7B0000}"/>
    <cellStyle name="Standard 4 3 3 2 3 6 5" xfId="28400" xr:uid="{00000000-0005-0000-0000-0000107B0000}"/>
    <cellStyle name="Standard 4 3 3 2 3 7" xfId="8632" xr:uid="{00000000-0005-0000-0000-0000117B0000}"/>
    <cellStyle name="Standard 4 3 3 2 3 7 2" xfId="19928" xr:uid="{00000000-0005-0000-0000-0000127B0000}"/>
    <cellStyle name="Standard 4 3 3 2 3 7 2 2" xfId="53816" xr:uid="{00000000-0005-0000-0000-0000137B0000}"/>
    <cellStyle name="Standard 4 3 3 2 3 7 3" xfId="42520" xr:uid="{00000000-0005-0000-0000-0000147B0000}"/>
    <cellStyle name="Standard 4 3 3 2 3 7 4" xfId="31224" xr:uid="{00000000-0005-0000-0000-0000157B0000}"/>
    <cellStyle name="Standard 4 3 3 2 3 8" xfId="14280" xr:uid="{00000000-0005-0000-0000-0000167B0000}"/>
    <cellStyle name="Standard 4 3 3 2 3 8 2" xfId="48168" xr:uid="{00000000-0005-0000-0000-0000177B0000}"/>
    <cellStyle name="Standard 4 3 3 2 3 9" xfId="36872" xr:uid="{00000000-0005-0000-0000-0000187B0000}"/>
    <cellStyle name="Standard 4 3 3 2 4" xfId="2931" xr:uid="{00000000-0005-0000-0000-0000197B0000}"/>
    <cellStyle name="Standard 4 3 3 2 4 2" xfId="5253" xr:uid="{00000000-0005-0000-0000-00001A7B0000}"/>
    <cellStyle name="Standard 4 3 3 2 4 2 2" xfId="8079" xr:uid="{00000000-0005-0000-0000-00001B7B0000}"/>
    <cellStyle name="Standard 4 3 3 2 4 2 2 2" xfId="13728" xr:uid="{00000000-0005-0000-0000-00001C7B0000}"/>
    <cellStyle name="Standard 4 3 3 2 4 2 2 2 2" xfId="25024" xr:uid="{00000000-0005-0000-0000-00001D7B0000}"/>
    <cellStyle name="Standard 4 3 3 2 4 2 2 2 2 2" xfId="58912" xr:uid="{00000000-0005-0000-0000-00001E7B0000}"/>
    <cellStyle name="Standard 4 3 3 2 4 2 2 2 3" xfId="47616" xr:uid="{00000000-0005-0000-0000-00001F7B0000}"/>
    <cellStyle name="Standard 4 3 3 2 4 2 2 2 4" xfId="36320" xr:uid="{00000000-0005-0000-0000-0000207B0000}"/>
    <cellStyle name="Standard 4 3 3 2 4 2 2 3" xfId="19376" xr:uid="{00000000-0005-0000-0000-0000217B0000}"/>
    <cellStyle name="Standard 4 3 3 2 4 2 2 3 2" xfId="53264" xr:uid="{00000000-0005-0000-0000-0000227B0000}"/>
    <cellStyle name="Standard 4 3 3 2 4 2 2 4" xfId="41968" xr:uid="{00000000-0005-0000-0000-0000237B0000}"/>
    <cellStyle name="Standard 4 3 3 2 4 2 2 5" xfId="30672" xr:uid="{00000000-0005-0000-0000-0000247B0000}"/>
    <cellStyle name="Standard 4 3 3 2 4 2 3" xfId="10904" xr:uid="{00000000-0005-0000-0000-0000257B0000}"/>
    <cellStyle name="Standard 4 3 3 2 4 2 3 2" xfId="22200" xr:uid="{00000000-0005-0000-0000-0000267B0000}"/>
    <cellStyle name="Standard 4 3 3 2 4 2 3 2 2" xfId="56088" xr:uid="{00000000-0005-0000-0000-0000277B0000}"/>
    <cellStyle name="Standard 4 3 3 2 4 2 3 3" xfId="44792" xr:uid="{00000000-0005-0000-0000-0000287B0000}"/>
    <cellStyle name="Standard 4 3 3 2 4 2 3 4" xfId="33496" xr:uid="{00000000-0005-0000-0000-0000297B0000}"/>
    <cellStyle name="Standard 4 3 3 2 4 2 4" xfId="16552" xr:uid="{00000000-0005-0000-0000-00002A7B0000}"/>
    <cellStyle name="Standard 4 3 3 2 4 2 4 2" xfId="50440" xr:uid="{00000000-0005-0000-0000-00002B7B0000}"/>
    <cellStyle name="Standard 4 3 3 2 4 2 5" xfId="39144" xr:uid="{00000000-0005-0000-0000-00002C7B0000}"/>
    <cellStyle name="Standard 4 3 3 2 4 2 6" xfId="27848" xr:uid="{00000000-0005-0000-0000-00002D7B0000}"/>
    <cellStyle name="Standard 4 3 3 2 4 3" xfId="4475" xr:uid="{00000000-0005-0000-0000-00002E7B0000}"/>
    <cellStyle name="Standard 4 3 3 2 4 3 2" xfId="7345" xr:uid="{00000000-0005-0000-0000-00002F7B0000}"/>
    <cellStyle name="Standard 4 3 3 2 4 3 2 2" xfId="12994" xr:uid="{00000000-0005-0000-0000-0000307B0000}"/>
    <cellStyle name="Standard 4 3 3 2 4 3 2 2 2" xfId="24290" xr:uid="{00000000-0005-0000-0000-0000317B0000}"/>
    <cellStyle name="Standard 4 3 3 2 4 3 2 2 2 2" xfId="58178" xr:uid="{00000000-0005-0000-0000-0000327B0000}"/>
    <cellStyle name="Standard 4 3 3 2 4 3 2 2 3" xfId="46882" xr:uid="{00000000-0005-0000-0000-0000337B0000}"/>
    <cellStyle name="Standard 4 3 3 2 4 3 2 2 4" xfId="35586" xr:uid="{00000000-0005-0000-0000-0000347B0000}"/>
    <cellStyle name="Standard 4 3 3 2 4 3 2 3" xfId="18642" xr:uid="{00000000-0005-0000-0000-0000357B0000}"/>
    <cellStyle name="Standard 4 3 3 2 4 3 2 3 2" xfId="52530" xr:uid="{00000000-0005-0000-0000-0000367B0000}"/>
    <cellStyle name="Standard 4 3 3 2 4 3 2 4" xfId="41234" xr:uid="{00000000-0005-0000-0000-0000377B0000}"/>
    <cellStyle name="Standard 4 3 3 2 4 3 2 5" xfId="29938" xr:uid="{00000000-0005-0000-0000-0000387B0000}"/>
    <cellStyle name="Standard 4 3 3 2 4 3 3" xfId="10170" xr:uid="{00000000-0005-0000-0000-0000397B0000}"/>
    <cellStyle name="Standard 4 3 3 2 4 3 3 2" xfId="21466" xr:uid="{00000000-0005-0000-0000-00003A7B0000}"/>
    <cellStyle name="Standard 4 3 3 2 4 3 3 2 2" xfId="55354" xr:uid="{00000000-0005-0000-0000-00003B7B0000}"/>
    <cellStyle name="Standard 4 3 3 2 4 3 3 3" xfId="44058" xr:uid="{00000000-0005-0000-0000-00003C7B0000}"/>
    <cellStyle name="Standard 4 3 3 2 4 3 3 4" xfId="32762" xr:uid="{00000000-0005-0000-0000-00003D7B0000}"/>
    <cellStyle name="Standard 4 3 3 2 4 3 4" xfId="15818" xr:uid="{00000000-0005-0000-0000-00003E7B0000}"/>
    <cellStyle name="Standard 4 3 3 2 4 3 4 2" xfId="49706" xr:uid="{00000000-0005-0000-0000-00003F7B0000}"/>
    <cellStyle name="Standard 4 3 3 2 4 3 5" xfId="38410" xr:uid="{00000000-0005-0000-0000-0000407B0000}"/>
    <cellStyle name="Standard 4 3 3 2 4 3 6" xfId="27114" xr:uid="{00000000-0005-0000-0000-0000417B0000}"/>
    <cellStyle name="Standard 4 3 3 2 4 4" xfId="6059" xr:uid="{00000000-0005-0000-0000-0000427B0000}"/>
    <cellStyle name="Standard 4 3 3 2 4 4 2" xfId="11709" xr:uid="{00000000-0005-0000-0000-0000437B0000}"/>
    <cellStyle name="Standard 4 3 3 2 4 4 2 2" xfId="23005" xr:uid="{00000000-0005-0000-0000-0000447B0000}"/>
    <cellStyle name="Standard 4 3 3 2 4 4 2 2 2" xfId="56893" xr:uid="{00000000-0005-0000-0000-0000457B0000}"/>
    <cellStyle name="Standard 4 3 3 2 4 4 2 3" xfId="45597" xr:uid="{00000000-0005-0000-0000-0000467B0000}"/>
    <cellStyle name="Standard 4 3 3 2 4 4 2 4" xfId="34301" xr:uid="{00000000-0005-0000-0000-0000477B0000}"/>
    <cellStyle name="Standard 4 3 3 2 4 4 3" xfId="17357" xr:uid="{00000000-0005-0000-0000-0000487B0000}"/>
    <cellStyle name="Standard 4 3 3 2 4 4 3 2" xfId="51245" xr:uid="{00000000-0005-0000-0000-0000497B0000}"/>
    <cellStyle name="Standard 4 3 3 2 4 4 4" xfId="39949" xr:uid="{00000000-0005-0000-0000-00004A7B0000}"/>
    <cellStyle name="Standard 4 3 3 2 4 4 5" xfId="28653" xr:uid="{00000000-0005-0000-0000-00004B7B0000}"/>
    <cellStyle name="Standard 4 3 3 2 4 5" xfId="8885" xr:uid="{00000000-0005-0000-0000-00004C7B0000}"/>
    <cellStyle name="Standard 4 3 3 2 4 5 2" xfId="20181" xr:uid="{00000000-0005-0000-0000-00004D7B0000}"/>
    <cellStyle name="Standard 4 3 3 2 4 5 2 2" xfId="54069" xr:uid="{00000000-0005-0000-0000-00004E7B0000}"/>
    <cellStyle name="Standard 4 3 3 2 4 5 3" xfId="42773" xr:uid="{00000000-0005-0000-0000-00004F7B0000}"/>
    <cellStyle name="Standard 4 3 3 2 4 5 4" xfId="31477" xr:uid="{00000000-0005-0000-0000-0000507B0000}"/>
    <cellStyle name="Standard 4 3 3 2 4 6" xfId="14533" xr:uid="{00000000-0005-0000-0000-0000517B0000}"/>
    <cellStyle name="Standard 4 3 3 2 4 6 2" xfId="48421" xr:uid="{00000000-0005-0000-0000-0000527B0000}"/>
    <cellStyle name="Standard 4 3 3 2 4 7" xfId="37125" xr:uid="{00000000-0005-0000-0000-0000537B0000}"/>
    <cellStyle name="Standard 4 3 3 2 4 8" xfId="25829" xr:uid="{00000000-0005-0000-0000-0000547B0000}"/>
    <cellStyle name="Standard 4 3 3 2 5" xfId="3745" xr:uid="{00000000-0005-0000-0000-0000557B0000}"/>
    <cellStyle name="Standard 4 3 3 2 5 2" xfId="6856" xr:uid="{00000000-0005-0000-0000-0000567B0000}"/>
    <cellStyle name="Standard 4 3 3 2 5 2 2" xfId="12505" xr:uid="{00000000-0005-0000-0000-0000577B0000}"/>
    <cellStyle name="Standard 4 3 3 2 5 2 2 2" xfId="23801" xr:uid="{00000000-0005-0000-0000-0000587B0000}"/>
    <cellStyle name="Standard 4 3 3 2 5 2 2 2 2" xfId="57689" xr:uid="{00000000-0005-0000-0000-0000597B0000}"/>
    <cellStyle name="Standard 4 3 3 2 5 2 2 3" xfId="46393" xr:uid="{00000000-0005-0000-0000-00005A7B0000}"/>
    <cellStyle name="Standard 4 3 3 2 5 2 2 4" xfId="35097" xr:uid="{00000000-0005-0000-0000-00005B7B0000}"/>
    <cellStyle name="Standard 4 3 3 2 5 2 3" xfId="18153" xr:uid="{00000000-0005-0000-0000-00005C7B0000}"/>
    <cellStyle name="Standard 4 3 3 2 5 2 3 2" xfId="52041" xr:uid="{00000000-0005-0000-0000-00005D7B0000}"/>
    <cellStyle name="Standard 4 3 3 2 5 2 4" xfId="40745" xr:uid="{00000000-0005-0000-0000-00005E7B0000}"/>
    <cellStyle name="Standard 4 3 3 2 5 2 5" xfId="29449" xr:uid="{00000000-0005-0000-0000-00005F7B0000}"/>
    <cellStyle name="Standard 4 3 3 2 5 3" xfId="9681" xr:uid="{00000000-0005-0000-0000-0000607B0000}"/>
    <cellStyle name="Standard 4 3 3 2 5 3 2" xfId="20977" xr:uid="{00000000-0005-0000-0000-0000617B0000}"/>
    <cellStyle name="Standard 4 3 3 2 5 3 2 2" xfId="54865" xr:uid="{00000000-0005-0000-0000-0000627B0000}"/>
    <cellStyle name="Standard 4 3 3 2 5 3 3" xfId="43569" xr:uid="{00000000-0005-0000-0000-0000637B0000}"/>
    <cellStyle name="Standard 4 3 3 2 5 3 4" xfId="32273" xr:uid="{00000000-0005-0000-0000-0000647B0000}"/>
    <cellStyle name="Standard 4 3 3 2 5 4" xfId="15329" xr:uid="{00000000-0005-0000-0000-0000657B0000}"/>
    <cellStyle name="Standard 4 3 3 2 5 4 2" xfId="49217" xr:uid="{00000000-0005-0000-0000-0000667B0000}"/>
    <cellStyle name="Standard 4 3 3 2 5 5" xfId="37921" xr:uid="{00000000-0005-0000-0000-0000677B0000}"/>
    <cellStyle name="Standard 4 3 3 2 5 6" xfId="26625" xr:uid="{00000000-0005-0000-0000-0000687B0000}"/>
    <cellStyle name="Standard 4 3 3 2 6" xfId="4803" xr:uid="{00000000-0005-0000-0000-0000697B0000}"/>
    <cellStyle name="Standard 4 3 3 2 6 2" xfId="7629" xr:uid="{00000000-0005-0000-0000-00006A7B0000}"/>
    <cellStyle name="Standard 4 3 3 2 6 2 2" xfId="13278" xr:uid="{00000000-0005-0000-0000-00006B7B0000}"/>
    <cellStyle name="Standard 4 3 3 2 6 2 2 2" xfId="24574" xr:uid="{00000000-0005-0000-0000-00006C7B0000}"/>
    <cellStyle name="Standard 4 3 3 2 6 2 2 2 2" xfId="58462" xr:uid="{00000000-0005-0000-0000-00006D7B0000}"/>
    <cellStyle name="Standard 4 3 3 2 6 2 2 3" xfId="47166" xr:uid="{00000000-0005-0000-0000-00006E7B0000}"/>
    <cellStyle name="Standard 4 3 3 2 6 2 2 4" xfId="35870" xr:uid="{00000000-0005-0000-0000-00006F7B0000}"/>
    <cellStyle name="Standard 4 3 3 2 6 2 3" xfId="18926" xr:uid="{00000000-0005-0000-0000-0000707B0000}"/>
    <cellStyle name="Standard 4 3 3 2 6 2 3 2" xfId="52814" xr:uid="{00000000-0005-0000-0000-0000717B0000}"/>
    <cellStyle name="Standard 4 3 3 2 6 2 4" xfId="41518" xr:uid="{00000000-0005-0000-0000-0000727B0000}"/>
    <cellStyle name="Standard 4 3 3 2 6 2 5" xfId="30222" xr:uid="{00000000-0005-0000-0000-0000737B0000}"/>
    <cellStyle name="Standard 4 3 3 2 6 3" xfId="10454" xr:uid="{00000000-0005-0000-0000-0000747B0000}"/>
    <cellStyle name="Standard 4 3 3 2 6 3 2" xfId="21750" xr:uid="{00000000-0005-0000-0000-0000757B0000}"/>
    <cellStyle name="Standard 4 3 3 2 6 3 2 2" xfId="55638" xr:uid="{00000000-0005-0000-0000-0000767B0000}"/>
    <cellStyle name="Standard 4 3 3 2 6 3 3" xfId="44342" xr:uid="{00000000-0005-0000-0000-0000777B0000}"/>
    <cellStyle name="Standard 4 3 3 2 6 3 4" xfId="33046" xr:uid="{00000000-0005-0000-0000-0000787B0000}"/>
    <cellStyle name="Standard 4 3 3 2 6 4" xfId="16102" xr:uid="{00000000-0005-0000-0000-0000797B0000}"/>
    <cellStyle name="Standard 4 3 3 2 6 4 2" xfId="49990" xr:uid="{00000000-0005-0000-0000-00007A7B0000}"/>
    <cellStyle name="Standard 4 3 3 2 6 5" xfId="38694" xr:uid="{00000000-0005-0000-0000-00007B7B0000}"/>
    <cellStyle name="Standard 4 3 3 2 6 6" xfId="27398" xr:uid="{00000000-0005-0000-0000-00007C7B0000}"/>
    <cellStyle name="Standard 4 3 3 2 7" xfId="3446" xr:uid="{00000000-0005-0000-0000-00007D7B0000}"/>
    <cellStyle name="Standard 4 3 3 2 7 2" xfId="6561" xr:uid="{00000000-0005-0000-0000-00007E7B0000}"/>
    <cellStyle name="Standard 4 3 3 2 7 2 2" xfId="12210" xr:uid="{00000000-0005-0000-0000-00007F7B0000}"/>
    <cellStyle name="Standard 4 3 3 2 7 2 2 2" xfId="23506" xr:uid="{00000000-0005-0000-0000-0000807B0000}"/>
    <cellStyle name="Standard 4 3 3 2 7 2 2 2 2" xfId="57394" xr:uid="{00000000-0005-0000-0000-0000817B0000}"/>
    <cellStyle name="Standard 4 3 3 2 7 2 2 3" xfId="46098" xr:uid="{00000000-0005-0000-0000-0000827B0000}"/>
    <cellStyle name="Standard 4 3 3 2 7 2 2 4" xfId="34802" xr:uid="{00000000-0005-0000-0000-0000837B0000}"/>
    <cellStyle name="Standard 4 3 3 2 7 2 3" xfId="17858" xr:uid="{00000000-0005-0000-0000-0000847B0000}"/>
    <cellStyle name="Standard 4 3 3 2 7 2 3 2" xfId="51746" xr:uid="{00000000-0005-0000-0000-0000857B0000}"/>
    <cellStyle name="Standard 4 3 3 2 7 2 4" xfId="40450" xr:uid="{00000000-0005-0000-0000-0000867B0000}"/>
    <cellStyle name="Standard 4 3 3 2 7 2 5" xfId="29154" xr:uid="{00000000-0005-0000-0000-0000877B0000}"/>
    <cellStyle name="Standard 4 3 3 2 7 3" xfId="9386" xr:uid="{00000000-0005-0000-0000-0000887B0000}"/>
    <cellStyle name="Standard 4 3 3 2 7 3 2" xfId="20682" xr:uid="{00000000-0005-0000-0000-0000897B0000}"/>
    <cellStyle name="Standard 4 3 3 2 7 3 2 2" xfId="54570" xr:uid="{00000000-0005-0000-0000-00008A7B0000}"/>
    <cellStyle name="Standard 4 3 3 2 7 3 3" xfId="43274" xr:uid="{00000000-0005-0000-0000-00008B7B0000}"/>
    <cellStyle name="Standard 4 3 3 2 7 3 4" xfId="31978" xr:uid="{00000000-0005-0000-0000-00008C7B0000}"/>
    <cellStyle name="Standard 4 3 3 2 7 4" xfId="15034" xr:uid="{00000000-0005-0000-0000-00008D7B0000}"/>
    <cellStyle name="Standard 4 3 3 2 7 4 2" xfId="48922" xr:uid="{00000000-0005-0000-0000-00008E7B0000}"/>
    <cellStyle name="Standard 4 3 3 2 7 5" xfId="37626" xr:uid="{00000000-0005-0000-0000-00008F7B0000}"/>
    <cellStyle name="Standard 4 3 3 2 7 6" xfId="26330" xr:uid="{00000000-0005-0000-0000-0000907B0000}"/>
    <cellStyle name="Standard 4 3 3 2 8" xfId="5559" xr:uid="{00000000-0005-0000-0000-0000917B0000}"/>
    <cellStyle name="Standard 4 3 3 2 8 2" xfId="11209" xr:uid="{00000000-0005-0000-0000-0000927B0000}"/>
    <cellStyle name="Standard 4 3 3 2 8 2 2" xfId="22505" xr:uid="{00000000-0005-0000-0000-0000937B0000}"/>
    <cellStyle name="Standard 4 3 3 2 8 2 2 2" xfId="56393" xr:uid="{00000000-0005-0000-0000-0000947B0000}"/>
    <cellStyle name="Standard 4 3 3 2 8 2 3" xfId="45097" xr:uid="{00000000-0005-0000-0000-0000957B0000}"/>
    <cellStyle name="Standard 4 3 3 2 8 2 4" xfId="33801" xr:uid="{00000000-0005-0000-0000-0000967B0000}"/>
    <cellStyle name="Standard 4 3 3 2 8 3" xfId="16857" xr:uid="{00000000-0005-0000-0000-0000977B0000}"/>
    <cellStyle name="Standard 4 3 3 2 8 3 2" xfId="50745" xr:uid="{00000000-0005-0000-0000-0000987B0000}"/>
    <cellStyle name="Standard 4 3 3 2 8 4" xfId="39449" xr:uid="{00000000-0005-0000-0000-0000997B0000}"/>
    <cellStyle name="Standard 4 3 3 2 8 5" xfId="28153" xr:uid="{00000000-0005-0000-0000-00009A7B0000}"/>
    <cellStyle name="Standard 4 3 3 2 9" xfId="8385" xr:uid="{00000000-0005-0000-0000-00009B7B0000}"/>
    <cellStyle name="Standard 4 3 3 2 9 2" xfId="19681" xr:uid="{00000000-0005-0000-0000-00009C7B0000}"/>
    <cellStyle name="Standard 4 3 3 2 9 2 2" xfId="53569" xr:uid="{00000000-0005-0000-0000-00009D7B0000}"/>
    <cellStyle name="Standard 4 3 3 2 9 3" xfId="42273" xr:uid="{00000000-0005-0000-0000-00009E7B0000}"/>
    <cellStyle name="Standard 4 3 3 2 9 4" xfId="30977" xr:uid="{00000000-0005-0000-0000-00009F7B0000}"/>
    <cellStyle name="Standard 4 3 3 3" xfId="729" xr:uid="{00000000-0005-0000-0000-0000A07B0000}"/>
    <cellStyle name="Standard 4 3 3 3 10" xfId="14077" xr:uid="{00000000-0005-0000-0000-0000A17B0000}"/>
    <cellStyle name="Standard 4 3 3 3 10 2" xfId="47965" xr:uid="{00000000-0005-0000-0000-0000A27B0000}"/>
    <cellStyle name="Standard 4 3 3 3 11" xfId="36669" xr:uid="{00000000-0005-0000-0000-0000A37B0000}"/>
    <cellStyle name="Standard 4 3 3 3 12" xfId="25373" xr:uid="{00000000-0005-0000-0000-0000A47B0000}"/>
    <cellStyle name="Standard 4 3 3 3 2" xfId="1965" xr:uid="{00000000-0005-0000-0000-0000A57B0000}"/>
    <cellStyle name="Standard 4 3 3 3 2 10" xfId="36802" xr:uid="{00000000-0005-0000-0000-0000A67B0000}"/>
    <cellStyle name="Standard 4 3 3 3 2 11" xfId="25506" xr:uid="{00000000-0005-0000-0000-0000A77B0000}"/>
    <cellStyle name="Standard 4 3 3 3 2 2" xfId="2852" xr:uid="{00000000-0005-0000-0000-0000A87B0000}"/>
    <cellStyle name="Standard 4 3 3 3 2 2 2" xfId="3354" xr:uid="{00000000-0005-0000-0000-0000A97B0000}"/>
    <cellStyle name="Standard 4 3 3 3 2 2 2 2" xfId="5259" xr:uid="{00000000-0005-0000-0000-0000AA7B0000}"/>
    <cellStyle name="Standard 4 3 3 3 2 2 2 2 2" xfId="8085" xr:uid="{00000000-0005-0000-0000-0000AB7B0000}"/>
    <cellStyle name="Standard 4 3 3 3 2 2 2 2 2 2" xfId="13734" xr:uid="{00000000-0005-0000-0000-0000AC7B0000}"/>
    <cellStyle name="Standard 4 3 3 3 2 2 2 2 2 2 2" xfId="25030" xr:uid="{00000000-0005-0000-0000-0000AD7B0000}"/>
    <cellStyle name="Standard 4 3 3 3 2 2 2 2 2 2 2 2" xfId="58918" xr:uid="{00000000-0005-0000-0000-0000AE7B0000}"/>
    <cellStyle name="Standard 4 3 3 3 2 2 2 2 2 2 3" xfId="47622" xr:uid="{00000000-0005-0000-0000-0000AF7B0000}"/>
    <cellStyle name="Standard 4 3 3 3 2 2 2 2 2 2 4" xfId="36326" xr:uid="{00000000-0005-0000-0000-0000B07B0000}"/>
    <cellStyle name="Standard 4 3 3 3 2 2 2 2 2 3" xfId="19382" xr:uid="{00000000-0005-0000-0000-0000B17B0000}"/>
    <cellStyle name="Standard 4 3 3 3 2 2 2 2 2 3 2" xfId="53270" xr:uid="{00000000-0005-0000-0000-0000B27B0000}"/>
    <cellStyle name="Standard 4 3 3 3 2 2 2 2 2 4" xfId="41974" xr:uid="{00000000-0005-0000-0000-0000B37B0000}"/>
    <cellStyle name="Standard 4 3 3 3 2 2 2 2 2 5" xfId="30678" xr:uid="{00000000-0005-0000-0000-0000B47B0000}"/>
    <cellStyle name="Standard 4 3 3 3 2 2 2 2 3" xfId="10910" xr:uid="{00000000-0005-0000-0000-0000B57B0000}"/>
    <cellStyle name="Standard 4 3 3 3 2 2 2 2 3 2" xfId="22206" xr:uid="{00000000-0005-0000-0000-0000B67B0000}"/>
    <cellStyle name="Standard 4 3 3 3 2 2 2 2 3 2 2" xfId="56094" xr:uid="{00000000-0005-0000-0000-0000B77B0000}"/>
    <cellStyle name="Standard 4 3 3 3 2 2 2 2 3 3" xfId="44798" xr:uid="{00000000-0005-0000-0000-0000B87B0000}"/>
    <cellStyle name="Standard 4 3 3 3 2 2 2 2 3 4" xfId="33502" xr:uid="{00000000-0005-0000-0000-0000B97B0000}"/>
    <cellStyle name="Standard 4 3 3 3 2 2 2 2 4" xfId="16558" xr:uid="{00000000-0005-0000-0000-0000BA7B0000}"/>
    <cellStyle name="Standard 4 3 3 3 2 2 2 2 4 2" xfId="50446" xr:uid="{00000000-0005-0000-0000-0000BB7B0000}"/>
    <cellStyle name="Standard 4 3 3 3 2 2 2 2 5" xfId="39150" xr:uid="{00000000-0005-0000-0000-0000BC7B0000}"/>
    <cellStyle name="Standard 4 3 3 3 2 2 2 2 6" xfId="27854" xr:uid="{00000000-0005-0000-0000-0000BD7B0000}"/>
    <cellStyle name="Standard 4 3 3 3 2 2 2 3" xfId="6482" xr:uid="{00000000-0005-0000-0000-0000BE7B0000}"/>
    <cellStyle name="Standard 4 3 3 3 2 2 2 3 2" xfId="12132" xr:uid="{00000000-0005-0000-0000-0000BF7B0000}"/>
    <cellStyle name="Standard 4 3 3 3 2 2 2 3 2 2" xfId="23428" xr:uid="{00000000-0005-0000-0000-0000C07B0000}"/>
    <cellStyle name="Standard 4 3 3 3 2 2 2 3 2 2 2" xfId="57316" xr:uid="{00000000-0005-0000-0000-0000C17B0000}"/>
    <cellStyle name="Standard 4 3 3 3 2 2 2 3 2 3" xfId="46020" xr:uid="{00000000-0005-0000-0000-0000C27B0000}"/>
    <cellStyle name="Standard 4 3 3 3 2 2 2 3 2 4" xfId="34724" xr:uid="{00000000-0005-0000-0000-0000C37B0000}"/>
    <cellStyle name="Standard 4 3 3 3 2 2 2 3 3" xfId="17780" xr:uid="{00000000-0005-0000-0000-0000C47B0000}"/>
    <cellStyle name="Standard 4 3 3 3 2 2 2 3 3 2" xfId="51668" xr:uid="{00000000-0005-0000-0000-0000C57B0000}"/>
    <cellStyle name="Standard 4 3 3 3 2 2 2 3 4" xfId="40372" xr:uid="{00000000-0005-0000-0000-0000C67B0000}"/>
    <cellStyle name="Standard 4 3 3 3 2 2 2 3 5" xfId="29076" xr:uid="{00000000-0005-0000-0000-0000C77B0000}"/>
    <cellStyle name="Standard 4 3 3 3 2 2 2 4" xfId="9308" xr:uid="{00000000-0005-0000-0000-0000C87B0000}"/>
    <cellStyle name="Standard 4 3 3 3 2 2 2 4 2" xfId="20604" xr:uid="{00000000-0005-0000-0000-0000C97B0000}"/>
    <cellStyle name="Standard 4 3 3 3 2 2 2 4 2 2" xfId="54492" xr:uid="{00000000-0005-0000-0000-0000CA7B0000}"/>
    <cellStyle name="Standard 4 3 3 3 2 2 2 4 3" xfId="43196" xr:uid="{00000000-0005-0000-0000-0000CB7B0000}"/>
    <cellStyle name="Standard 4 3 3 3 2 2 2 4 4" xfId="31900" xr:uid="{00000000-0005-0000-0000-0000CC7B0000}"/>
    <cellStyle name="Standard 4 3 3 3 2 2 2 5" xfId="14956" xr:uid="{00000000-0005-0000-0000-0000CD7B0000}"/>
    <cellStyle name="Standard 4 3 3 3 2 2 2 5 2" xfId="48844" xr:uid="{00000000-0005-0000-0000-0000CE7B0000}"/>
    <cellStyle name="Standard 4 3 3 3 2 2 2 6" xfId="37548" xr:uid="{00000000-0005-0000-0000-0000CF7B0000}"/>
    <cellStyle name="Standard 4 3 3 3 2 2 2 7" xfId="26252" xr:uid="{00000000-0005-0000-0000-0000D07B0000}"/>
    <cellStyle name="Standard 4 3 3 3 2 2 3" xfId="4481" xr:uid="{00000000-0005-0000-0000-0000D17B0000}"/>
    <cellStyle name="Standard 4 3 3 3 2 2 3 2" xfId="7351" xr:uid="{00000000-0005-0000-0000-0000D27B0000}"/>
    <cellStyle name="Standard 4 3 3 3 2 2 3 2 2" xfId="13000" xr:uid="{00000000-0005-0000-0000-0000D37B0000}"/>
    <cellStyle name="Standard 4 3 3 3 2 2 3 2 2 2" xfId="24296" xr:uid="{00000000-0005-0000-0000-0000D47B0000}"/>
    <cellStyle name="Standard 4 3 3 3 2 2 3 2 2 2 2" xfId="58184" xr:uid="{00000000-0005-0000-0000-0000D57B0000}"/>
    <cellStyle name="Standard 4 3 3 3 2 2 3 2 2 3" xfId="46888" xr:uid="{00000000-0005-0000-0000-0000D67B0000}"/>
    <cellStyle name="Standard 4 3 3 3 2 2 3 2 2 4" xfId="35592" xr:uid="{00000000-0005-0000-0000-0000D77B0000}"/>
    <cellStyle name="Standard 4 3 3 3 2 2 3 2 3" xfId="18648" xr:uid="{00000000-0005-0000-0000-0000D87B0000}"/>
    <cellStyle name="Standard 4 3 3 3 2 2 3 2 3 2" xfId="52536" xr:uid="{00000000-0005-0000-0000-0000D97B0000}"/>
    <cellStyle name="Standard 4 3 3 3 2 2 3 2 4" xfId="41240" xr:uid="{00000000-0005-0000-0000-0000DA7B0000}"/>
    <cellStyle name="Standard 4 3 3 3 2 2 3 2 5" xfId="29944" xr:uid="{00000000-0005-0000-0000-0000DB7B0000}"/>
    <cellStyle name="Standard 4 3 3 3 2 2 3 3" xfId="10176" xr:uid="{00000000-0005-0000-0000-0000DC7B0000}"/>
    <cellStyle name="Standard 4 3 3 3 2 2 3 3 2" xfId="21472" xr:uid="{00000000-0005-0000-0000-0000DD7B0000}"/>
    <cellStyle name="Standard 4 3 3 3 2 2 3 3 2 2" xfId="55360" xr:uid="{00000000-0005-0000-0000-0000DE7B0000}"/>
    <cellStyle name="Standard 4 3 3 3 2 2 3 3 3" xfId="44064" xr:uid="{00000000-0005-0000-0000-0000DF7B0000}"/>
    <cellStyle name="Standard 4 3 3 3 2 2 3 3 4" xfId="32768" xr:uid="{00000000-0005-0000-0000-0000E07B0000}"/>
    <cellStyle name="Standard 4 3 3 3 2 2 3 4" xfId="15824" xr:uid="{00000000-0005-0000-0000-0000E17B0000}"/>
    <cellStyle name="Standard 4 3 3 3 2 2 3 4 2" xfId="49712" xr:uid="{00000000-0005-0000-0000-0000E27B0000}"/>
    <cellStyle name="Standard 4 3 3 3 2 2 3 5" xfId="38416" xr:uid="{00000000-0005-0000-0000-0000E37B0000}"/>
    <cellStyle name="Standard 4 3 3 3 2 2 3 6" xfId="27120" xr:uid="{00000000-0005-0000-0000-0000E47B0000}"/>
    <cellStyle name="Standard 4 3 3 3 2 2 4" xfId="5982" xr:uid="{00000000-0005-0000-0000-0000E57B0000}"/>
    <cellStyle name="Standard 4 3 3 3 2 2 4 2" xfId="11632" xr:uid="{00000000-0005-0000-0000-0000E67B0000}"/>
    <cellStyle name="Standard 4 3 3 3 2 2 4 2 2" xfId="22928" xr:uid="{00000000-0005-0000-0000-0000E77B0000}"/>
    <cellStyle name="Standard 4 3 3 3 2 2 4 2 2 2" xfId="56816" xr:uid="{00000000-0005-0000-0000-0000E87B0000}"/>
    <cellStyle name="Standard 4 3 3 3 2 2 4 2 3" xfId="45520" xr:uid="{00000000-0005-0000-0000-0000E97B0000}"/>
    <cellStyle name="Standard 4 3 3 3 2 2 4 2 4" xfId="34224" xr:uid="{00000000-0005-0000-0000-0000EA7B0000}"/>
    <cellStyle name="Standard 4 3 3 3 2 2 4 3" xfId="17280" xr:uid="{00000000-0005-0000-0000-0000EB7B0000}"/>
    <cellStyle name="Standard 4 3 3 3 2 2 4 3 2" xfId="51168" xr:uid="{00000000-0005-0000-0000-0000EC7B0000}"/>
    <cellStyle name="Standard 4 3 3 3 2 2 4 4" xfId="39872" xr:uid="{00000000-0005-0000-0000-0000ED7B0000}"/>
    <cellStyle name="Standard 4 3 3 3 2 2 4 5" xfId="28576" xr:uid="{00000000-0005-0000-0000-0000EE7B0000}"/>
    <cellStyle name="Standard 4 3 3 3 2 2 5" xfId="8808" xr:uid="{00000000-0005-0000-0000-0000EF7B0000}"/>
    <cellStyle name="Standard 4 3 3 3 2 2 5 2" xfId="20104" xr:uid="{00000000-0005-0000-0000-0000F07B0000}"/>
    <cellStyle name="Standard 4 3 3 3 2 2 5 2 2" xfId="53992" xr:uid="{00000000-0005-0000-0000-0000F17B0000}"/>
    <cellStyle name="Standard 4 3 3 3 2 2 5 3" xfId="42696" xr:uid="{00000000-0005-0000-0000-0000F27B0000}"/>
    <cellStyle name="Standard 4 3 3 3 2 2 5 4" xfId="31400" xr:uid="{00000000-0005-0000-0000-0000F37B0000}"/>
    <cellStyle name="Standard 4 3 3 3 2 2 6" xfId="14456" xr:uid="{00000000-0005-0000-0000-0000F47B0000}"/>
    <cellStyle name="Standard 4 3 3 3 2 2 6 2" xfId="48344" xr:uid="{00000000-0005-0000-0000-0000F57B0000}"/>
    <cellStyle name="Standard 4 3 3 3 2 2 7" xfId="37048" xr:uid="{00000000-0005-0000-0000-0000F67B0000}"/>
    <cellStyle name="Standard 4 3 3 3 2 2 8" xfId="25752" xr:uid="{00000000-0005-0000-0000-0000F77B0000}"/>
    <cellStyle name="Standard 4 3 3 3 2 3" xfId="3108" xr:uid="{00000000-0005-0000-0000-0000F87B0000}"/>
    <cellStyle name="Standard 4 3 3 3 2 3 2" xfId="5258" xr:uid="{00000000-0005-0000-0000-0000F97B0000}"/>
    <cellStyle name="Standard 4 3 3 3 2 3 2 2" xfId="8084" xr:uid="{00000000-0005-0000-0000-0000FA7B0000}"/>
    <cellStyle name="Standard 4 3 3 3 2 3 2 2 2" xfId="13733" xr:uid="{00000000-0005-0000-0000-0000FB7B0000}"/>
    <cellStyle name="Standard 4 3 3 3 2 3 2 2 2 2" xfId="25029" xr:uid="{00000000-0005-0000-0000-0000FC7B0000}"/>
    <cellStyle name="Standard 4 3 3 3 2 3 2 2 2 2 2" xfId="58917" xr:uid="{00000000-0005-0000-0000-0000FD7B0000}"/>
    <cellStyle name="Standard 4 3 3 3 2 3 2 2 2 3" xfId="47621" xr:uid="{00000000-0005-0000-0000-0000FE7B0000}"/>
    <cellStyle name="Standard 4 3 3 3 2 3 2 2 2 4" xfId="36325" xr:uid="{00000000-0005-0000-0000-0000FF7B0000}"/>
    <cellStyle name="Standard 4 3 3 3 2 3 2 2 3" xfId="19381" xr:uid="{00000000-0005-0000-0000-0000007C0000}"/>
    <cellStyle name="Standard 4 3 3 3 2 3 2 2 3 2" xfId="53269" xr:uid="{00000000-0005-0000-0000-0000017C0000}"/>
    <cellStyle name="Standard 4 3 3 3 2 3 2 2 4" xfId="41973" xr:uid="{00000000-0005-0000-0000-0000027C0000}"/>
    <cellStyle name="Standard 4 3 3 3 2 3 2 2 5" xfId="30677" xr:uid="{00000000-0005-0000-0000-0000037C0000}"/>
    <cellStyle name="Standard 4 3 3 3 2 3 2 3" xfId="10909" xr:uid="{00000000-0005-0000-0000-0000047C0000}"/>
    <cellStyle name="Standard 4 3 3 3 2 3 2 3 2" xfId="22205" xr:uid="{00000000-0005-0000-0000-0000057C0000}"/>
    <cellStyle name="Standard 4 3 3 3 2 3 2 3 2 2" xfId="56093" xr:uid="{00000000-0005-0000-0000-0000067C0000}"/>
    <cellStyle name="Standard 4 3 3 3 2 3 2 3 3" xfId="44797" xr:uid="{00000000-0005-0000-0000-0000077C0000}"/>
    <cellStyle name="Standard 4 3 3 3 2 3 2 3 4" xfId="33501" xr:uid="{00000000-0005-0000-0000-0000087C0000}"/>
    <cellStyle name="Standard 4 3 3 3 2 3 2 4" xfId="16557" xr:uid="{00000000-0005-0000-0000-0000097C0000}"/>
    <cellStyle name="Standard 4 3 3 3 2 3 2 4 2" xfId="50445" xr:uid="{00000000-0005-0000-0000-00000A7C0000}"/>
    <cellStyle name="Standard 4 3 3 3 2 3 2 5" xfId="39149" xr:uid="{00000000-0005-0000-0000-00000B7C0000}"/>
    <cellStyle name="Standard 4 3 3 3 2 3 2 6" xfId="27853" xr:uid="{00000000-0005-0000-0000-00000C7C0000}"/>
    <cellStyle name="Standard 4 3 3 3 2 3 3" xfId="4480" xr:uid="{00000000-0005-0000-0000-00000D7C0000}"/>
    <cellStyle name="Standard 4 3 3 3 2 3 3 2" xfId="7350" xr:uid="{00000000-0005-0000-0000-00000E7C0000}"/>
    <cellStyle name="Standard 4 3 3 3 2 3 3 2 2" xfId="12999" xr:uid="{00000000-0005-0000-0000-00000F7C0000}"/>
    <cellStyle name="Standard 4 3 3 3 2 3 3 2 2 2" xfId="24295" xr:uid="{00000000-0005-0000-0000-0000107C0000}"/>
    <cellStyle name="Standard 4 3 3 3 2 3 3 2 2 2 2" xfId="58183" xr:uid="{00000000-0005-0000-0000-0000117C0000}"/>
    <cellStyle name="Standard 4 3 3 3 2 3 3 2 2 3" xfId="46887" xr:uid="{00000000-0005-0000-0000-0000127C0000}"/>
    <cellStyle name="Standard 4 3 3 3 2 3 3 2 2 4" xfId="35591" xr:uid="{00000000-0005-0000-0000-0000137C0000}"/>
    <cellStyle name="Standard 4 3 3 3 2 3 3 2 3" xfId="18647" xr:uid="{00000000-0005-0000-0000-0000147C0000}"/>
    <cellStyle name="Standard 4 3 3 3 2 3 3 2 3 2" xfId="52535" xr:uid="{00000000-0005-0000-0000-0000157C0000}"/>
    <cellStyle name="Standard 4 3 3 3 2 3 3 2 4" xfId="41239" xr:uid="{00000000-0005-0000-0000-0000167C0000}"/>
    <cellStyle name="Standard 4 3 3 3 2 3 3 2 5" xfId="29943" xr:uid="{00000000-0005-0000-0000-0000177C0000}"/>
    <cellStyle name="Standard 4 3 3 3 2 3 3 3" xfId="10175" xr:uid="{00000000-0005-0000-0000-0000187C0000}"/>
    <cellStyle name="Standard 4 3 3 3 2 3 3 3 2" xfId="21471" xr:uid="{00000000-0005-0000-0000-0000197C0000}"/>
    <cellStyle name="Standard 4 3 3 3 2 3 3 3 2 2" xfId="55359" xr:uid="{00000000-0005-0000-0000-00001A7C0000}"/>
    <cellStyle name="Standard 4 3 3 3 2 3 3 3 3" xfId="44063" xr:uid="{00000000-0005-0000-0000-00001B7C0000}"/>
    <cellStyle name="Standard 4 3 3 3 2 3 3 3 4" xfId="32767" xr:uid="{00000000-0005-0000-0000-00001C7C0000}"/>
    <cellStyle name="Standard 4 3 3 3 2 3 3 4" xfId="15823" xr:uid="{00000000-0005-0000-0000-00001D7C0000}"/>
    <cellStyle name="Standard 4 3 3 3 2 3 3 4 2" xfId="49711" xr:uid="{00000000-0005-0000-0000-00001E7C0000}"/>
    <cellStyle name="Standard 4 3 3 3 2 3 3 5" xfId="38415" xr:uid="{00000000-0005-0000-0000-00001F7C0000}"/>
    <cellStyle name="Standard 4 3 3 3 2 3 3 6" xfId="27119" xr:uid="{00000000-0005-0000-0000-0000207C0000}"/>
    <cellStyle name="Standard 4 3 3 3 2 3 4" xfId="6236" xr:uid="{00000000-0005-0000-0000-0000217C0000}"/>
    <cellStyle name="Standard 4 3 3 3 2 3 4 2" xfId="11886" xr:uid="{00000000-0005-0000-0000-0000227C0000}"/>
    <cellStyle name="Standard 4 3 3 3 2 3 4 2 2" xfId="23182" xr:uid="{00000000-0005-0000-0000-0000237C0000}"/>
    <cellStyle name="Standard 4 3 3 3 2 3 4 2 2 2" xfId="57070" xr:uid="{00000000-0005-0000-0000-0000247C0000}"/>
    <cellStyle name="Standard 4 3 3 3 2 3 4 2 3" xfId="45774" xr:uid="{00000000-0005-0000-0000-0000257C0000}"/>
    <cellStyle name="Standard 4 3 3 3 2 3 4 2 4" xfId="34478" xr:uid="{00000000-0005-0000-0000-0000267C0000}"/>
    <cellStyle name="Standard 4 3 3 3 2 3 4 3" xfId="17534" xr:uid="{00000000-0005-0000-0000-0000277C0000}"/>
    <cellStyle name="Standard 4 3 3 3 2 3 4 3 2" xfId="51422" xr:uid="{00000000-0005-0000-0000-0000287C0000}"/>
    <cellStyle name="Standard 4 3 3 3 2 3 4 4" xfId="40126" xr:uid="{00000000-0005-0000-0000-0000297C0000}"/>
    <cellStyle name="Standard 4 3 3 3 2 3 4 5" xfId="28830" xr:uid="{00000000-0005-0000-0000-00002A7C0000}"/>
    <cellStyle name="Standard 4 3 3 3 2 3 5" xfId="9062" xr:uid="{00000000-0005-0000-0000-00002B7C0000}"/>
    <cellStyle name="Standard 4 3 3 3 2 3 5 2" xfId="20358" xr:uid="{00000000-0005-0000-0000-00002C7C0000}"/>
    <cellStyle name="Standard 4 3 3 3 2 3 5 2 2" xfId="54246" xr:uid="{00000000-0005-0000-0000-00002D7C0000}"/>
    <cellStyle name="Standard 4 3 3 3 2 3 5 3" xfId="42950" xr:uid="{00000000-0005-0000-0000-00002E7C0000}"/>
    <cellStyle name="Standard 4 3 3 3 2 3 5 4" xfId="31654" xr:uid="{00000000-0005-0000-0000-00002F7C0000}"/>
    <cellStyle name="Standard 4 3 3 3 2 3 6" xfId="14710" xr:uid="{00000000-0005-0000-0000-0000307C0000}"/>
    <cellStyle name="Standard 4 3 3 3 2 3 6 2" xfId="48598" xr:uid="{00000000-0005-0000-0000-0000317C0000}"/>
    <cellStyle name="Standard 4 3 3 3 2 3 7" xfId="37302" xr:uid="{00000000-0005-0000-0000-0000327C0000}"/>
    <cellStyle name="Standard 4 3 3 3 2 3 8" xfId="26006" xr:uid="{00000000-0005-0000-0000-0000337C0000}"/>
    <cellStyle name="Standard 4 3 3 3 2 4" xfId="3966" xr:uid="{00000000-0005-0000-0000-0000347C0000}"/>
    <cellStyle name="Standard 4 3 3 3 2 4 2" xfId="7077" xr:uid="{00000000-0005-0000-0000-0000357C0000}"/>
    <cellStyle name="Standard 4 3 3 3 2 4 2 2" xfId="12726" xr:uid="{00000000-0005-0000-0000-0000367C0000}"/>
    <cellStyle name="Standard 4 3 3 3 2 4 2 2 2" xfId="24022" xr:uid="{00000000-0005-0000-0000-0000377C0000}"/>
    <cellStyle name="Standard 4 3 3 3 2 4 2 2 2 2" xfId="57910" xr:uid="{00000000-0005-0000-0000-0000387C0000}"/>
    <cellStyle name="Standard 4 3 3 3 2 4 2 2 3" xfId="46614" xr:uid="{00000000-0005-0000-0000-0000397C0000}"/>
    <cellStyle name="Standard 4 3 3 3 2 4 2 2 4" xfId="35318" xr:uid="{00000000-0005-0000-0000-00003A7C0000}"/>
    <cellStyle name="Standard 4 3 3 3 2 4 2 3" xfId="18374" xr:uid="{00000000-0005-0000-0000-00003B7C0000}"/>
    <cellStyle name="Standard 4 3 3 3 2 4 2 3 2" xfId="52262" xr:uid="{00000000-0005-0000-0000-00003C7C0000}"/>
    <cellStyle name="Standard 4 3 3 3 2 4 2 4" xfId="40966" xr:uid="{00000000-0005-0000-0000-00003D7C0000}"/>
    <cellStyle name="Standard 4 3 3 3 2 4 2 5" xfId="29670" xr:uid="{00000000-0005-0000-0000-00003E7C0000}"/>
    <cellStyle name="Standard 4 3 3 3 2 4 3" xfId="9902" xr:uid="{00000000-0005-0000-0000-00003F7C0000}"/>
    <cellStyle name="Standard 4 3 3 3 2 4 3 2" xfId="21198" xr:uid="{00000000-0005-0000-0000-0000407C0000}"/>
    <cellStyle name="Standard 4 3 3 3 2 4 3 2 2" xfId="55086" xr:uid="{00000000-0005-0000-0000-0000417C0000}"/>
    <cellStyle name="Standard 4 3 3 3 2 4 3 3" xfId="43790" xr:uid="{00000000-0005-0000-0000-0000427C0000}"/>
    <cellStyle name="Standard 4 3 3 3 2 4 3 4" xfId="32494" xr:uid="{00000000-0005-0000-0000-0000437C0000}"/>
    <cellStyle name="Standard 4 3 3 3 2 4 4" xfId="15550" xr:uid="{00000000-0005-0000-0000-0000447C0000}"/>
    <cellStyle name="Standard 4 3 3 3 2 4 4 2" xfId="49438" xr:uid="{00000000-0005-0000-0000-0000457C0000}"/>
    <cellStyle name="Standard 4 3 3 3 2 4 5" xfId="38142" xr:uid="{00000000-0005-0000-0000-0000467C0000}"/>
    <cellStyle name="Standard 4 3 3 3 2 4 6" xfId="26846" xr:uid="{00000000-0005-0000-0000-0000477C0000}"/>
    <cellStyle name="Standard 4 3 3 3 2 5" xfId="5024" xr:uid="{00000000-0005-0000-0000-0000487C0000}"/>
    <cellStyle name="Standard 4 3 3 3 2 5 2" xfId="7850" xr:uid="{00000000-0005-0000-0000-0000497C0000}"/>
    <cellStyle name="Standard 4 3 3 3 2 5 2 2" xfId="13499" xr:uid="{00000000-0005-0000-0000-00004A7C0000}"/>
    <cellStyle name="Standard 4 3 3 3 2 5 2 2 2" xfId="24795" xr:uid="{00000000-0005-0000-0000-00004B7C0000}"/>
    <cellStyle name="Standard 4 3 3 3 2 5 2 2 2 2" xfId="58683" xr:uid="{00000000-0005-0000-0000-00004C7C0000}"/>
    <cellStyle name="Standard 4 3 3 3 2 5 2 2 3" xfId="47387" xr:uid="{00000000-0005-0000-0000-00004D7C0000}"/>
    <cellStyle name="Standard 4 3 3 3 2 5 2 2 4" xfId="36091" xr:uid="{00000000-0005-0000-0000-00004E7C0000}"/>
    <cellStyle name="Standard 4 3 3 3 2 5 2 3" xfId="19147" xr:uid="{00000000-0005-0000-0000-00004F7C0000}"/>
    <cellStyle name="Standard 4 3 3 3 2 5 2 3 2" xfId="53035" xr:uid="{00000000-0005-0000-0000-0000507C0000}"/>
    <cellStyle name="Standard 4 3 3 3 2 5 2 4" xfId="41739" xr:uid="{00000000-0005-0000-0000-0000517C0000}"/>
    <cellStyle name="Standard 4 3 3 3 2 5 2 5" xfId="30443" xr:uid="{00000000-0005-0000-0000-0000527C0000}"/>
    <cellStyle name="Standard 4 3 3 3 2 5 3" xfId="10675" xr:uid="{00000000-0005-0000-0000-0000537C0000}"/>
    <cellStyle name="Standard 4 3 3 3 2 5 3 2" xfId="21971" xr:uid="{00000000-0005-0000-0000-0000547C0000}"/>
    <cellStyle name="Standard 4 3 3 3 2 5 3 2 2" xfId="55859" xr:uid="{00000000-0005-0000-0000-0000557C0000}"/>
    <cellStyle name="Standard 4 3 3 3 2 5 3 3" xfId="44563" xr:uid="{00000000-0005-0000-0000-0000567C0000}"/>
    <cellStyle name="Standard 4 3 3 3 2 5 3 4" xfId="33267" xr:uid="{00000000-0005-0000-0000-0000577C0000}"/>
    <cellStyle name="Standard 4 3 3 3 2 5 4" xfId="16323" xr:uid="{00000000-0005-0000-0000-0000587C0000}"/>
    <cellStyle name="Standard 4 3 3 3 2 5 4 2" xfId="50211" xr:uid="{00000000-0005-0000-0000-0000597C0000}"/>
    <cellStyle name="Standard 4 3 3 3 2 5 5" xfId="38915" xr:uid="{00000000-0005-0000-0000-00005A7C0000}"/>
    <cellStyle name="Standard 4 3 3 3 2 5 6" xfId="27619" xr:uid="{00000000-0005-0000-0000-00005B7C0000}"/>
    <cellStyle name="Standard 4 3 3 3 2 6" xfId="3674" xr:uid="{00000000-0005-0000-0000-00005C7C0000}"/>
    <cellStyle name="Standard 4 3 3 3 2 6 2" xfId="6787" xr:uid="{00000000-0005-0000-0000-00005D7C0000}"/>
    <cellStyle name="Standard 4 3 3 3 2 6 2 2" xfId="12436" xr:uid="{00000000-0005-0000-0000-00005E7C0000}"/>
    <cellStyle name="Standard 4 3 3 3 2 6 2 2 2" xfId="23732" xr:uid="{00000000-0005-0000-0000-00005F7C0000}"/>
    <cellStyle name="Standard 4 3 3 3 2 6 2 2 2 2" xfId="57620" xr:uid="{00000000-0005-0000-0000-0000607C0000}"/>
    <cellStyle name="Standard 4 3 3 3 2 6 2 2 3" xfId="46324" xr:uid="{00000000-0005-0000-0000-0000617C0000}"/>
    <cellStyle name="Standard 4 3 3 3 2 6 2 2 4" xfId="35028" xr:uid="{00000000-0005-0000-0000-0000627C0000}"/>
    <cellStyle name="Standard 4 3 3 3 2 6 2 3" xfId="18084" xr:uid="{00000000-0005-0000-0000-0000637C0000}"/>
    <cellStyle name="Standard 4 3 3 3 2 6 2 3 2" xfId="51972" xr:uid="{00000000-0005-0000-0000-0000647C0000}"/>
    <cellStyle name="Standard 4 3 3 3 2 6 2 4" xfId="40676" xr:uid="{00000000-0005-0000-0000-0000657C0000}"/>
    <cellStyle name="Standard 4 3 3 3 2 6 2 5" xfId="29380" xr:uid="{00000000-0005-0000-0000-0000667C0000}"/>
    <cellStyle name="Standard 4 3 3 3 2 6 3" xfId="9612" xr:uid="{00000000-0005-0000-0000-0000677C0000}"/>
    <cellStyle name="Standard 4 3 3 3 2 6 3 2" xfId="20908" xr:uid="{00000000-0005-0000-0000-0000687C0000}"/>
    <cellStyle name="Standard 4 3 3 3 2 6 3 2 2" xfId="54796" xr:uid="{00000000-0005-0000-0000-0000697C0000}"/>
    <cellStyle name="Standard 4 3 3 3 2 6 3 3" xfId="43500" xr:uid="{00000000-0005-0000-0000-00006A7C0000}"/>
    <cellStyle name="Standard 4 3 3 3 2 6 3 4" xfId="32204" xr:uid="{00000000-0005-0000-0000-00006B7C0000}"/>
    <cellStyle name="Standard 4 3 3 3 2 6 4" xfId="15260" xr:uid="{00000000-0005-0000-0000-00006C7C0000}"/>
    <cellStyle name="Standard 4 3 3 3 2 6 4 2" xfId="49148" xr:uid="{00000000-0005-0000-0000-00006D7C0000}"/>
    <cellStyle name="Standard 4 3 3 3 2 6 5" xfId="37852" xr:uid="{00000000-0005-0000-0000-00006E7C0000}"/>
    <cellStyle name="Standard 4 3 3 3 2 6 6" xfId="26556" xr:uid="{00000000-0005-0000-0000-00006F7C0000}"/>
    <cellStyle name="Standard 4 3 3 3 2 7" xfId="5736" xr:uid="{00000000-0005-0000-0000-0000707C0000}"/>
    <cellStyle name="Standard 4 3 3 3 2 7 2" xfId="11386" xr:uid="{00000000-0005-0000-0000-0000717C0000}"/>
    <cellStyle name="Standard 4 3 3 3 2 7 2 2" xfId="22682" xr:uid="{00000000-0005-0000-0000-0000727C0000}"/>
    <cellStyle name="Standard 4 3 3 3 2 7 2 2 2" xfId="56570" xr:uid="{00000000-0005-0000-0000-0000737C0000}"/>
    <cellStyle name="Standard 4 3 3 3 2 7 2 3" xfId="45274" xr:uid="{00000000-0005-0000-0000-0000747C0000}"/>
    <cellStyle name="Standard 4 3 3 3 2 7 2 4" xfId="33978" xr:uid="{00000000-0005-0000-0000-0000757C0000}"/>
    <cellStyle name="Standard 4 3 3 3 2 7 3" xfId="17034" xr:uid="{00000000-0005-0000-0000-0000767C0000}"/>
    <cellStyle name="Standard 4 3 3 3 2 7 3 2" xfId="50922" xr:uid="{00000000-0005-0000-0000-0000777C0000}"/>
    <cellStyle name="Standard 4 3 3 3 2 7 4" xfId="39626" xr:uid="{00000000-0005-0000-0000-0000787C0000}"/>
    <cellStyle name="Standard 4 3 3 3 2 7 5" xfId="28330" xr:uid="{00000000-0005-0000-0000-0000797C0000}"/>
    <cellStyle name="Standard 4 3 3 3 2 8" xfId="8562" xr:uid="{00000000-0005-0000-0000-00007A7C0000}"/>
    <cellStyle name="Standard 4 3 3 3 2 8 2" xfId="19858" xr:uid="{00000000-0005-0000-0000-00007B7C0000}"/>
    <cellStyle name="Standard 4 3 3 3 2 8 2 2" xfId="53746" xr:uid="{00000000-0005-0000-0000-00007C7C0000}"/>
    <cellStyle name="Standard 4 3 3 3 2 8 3" xfId="42450" xr:uid="{00000000-0005-0000-0000-00007D7C0000}"/>
    <cellStyle name="Standard 4 3 3 3 2 8 4" xfId="31154" xr:uid="{00000000-0005-0000-0000-00007E7C0000}"/>
    <cellStyle name="Standard 4 3 3 3 2 9" xfId="14210" xr:uid="{00000000-0005-0000-0000-00007F7C0000}"/>
    <cellStyle name="Standard 4 3 3 3 2 9 2" xfId="48098" xr:uid="{00000000-0005-0000-0000-0000807C0000}"/>
    <cellStyle name="Standard 4 3 3 3 3" xfId="2720" xr:uid="{00000000-0005-0000-0000-0000817C0000}"/>
    <cellStyle name="Standard 4 3 3 3 3 2" xfId="3222" xr:uid="{00000000-0005-0000-0000-0000827C0000}"/>
    <cellStyle name="Standard 4 3 3 3 3 2 2" xfId="5260" xr:uid="{00000000-0005-0000-0000-0000837C0000}"/>
    <cellStyle name="Standard 4 3 3 3 3 2 2 2" xfId="8086" xr:uid="{00000000-0005-0000-0000-0000847C0000}"/>
    <cellStyle name="Standard 4 3 3 3 3 2 2 2 2" xfId="13735" xr:uid="{00000000-0005-0000-0000-0000857C0000}"/>
    <cellStyle name="Standard 4 3 3 3 3 2 2 2 2 2" xfId="25031" xr:uid="{00000000-0005-0000-0000-0000867C0000}"/>
    <cellStyle name="Standard 4 3 3 3 3 2 2 2 2 2 2" xfId="58919" xr:uid="{00000000-0005-0000-0000-0000877C0000}"/>
    <cellStyle name="Standard 4 3 3 3 3 2 2 2 2 3" xfId="47623" xr:uid="{00000000-0005-0000-0000-0000887C0000}"/>
    <cellStyle name="Standard 4 3 3 3 3 2 2 2 2 4" xfId="36327" xr:uid="{00000000-0005-0000-0000-0000897C0000}"/>
    <cellStyle name="Standard 4 3 3 3 3 2 2 2 3" xfId="19383" xr:uid="{00000000-0005-0000-0000-00008A7C0000}"/>
    <cellStyle name="Standard 4 3 3 3 3 2 2 2 3 2" xfId="53271" xr:uid="{00000000-0005-0000-0000-00008B7C0000}"/>
    <cellStyle name="Standard 4 3 3 3 3 2 2 2 4" xfId="41975" xr:uid="{00000000-0005-0000-0000-00008C7C0000}"/>
    <cellStyle name="Standard 4 3 3 3 3 2 2 2 5" xfId="30679" xr:uid="{00000000-0005-0000-0000-00008D7C0000}"/>
    <cellStyle name="Standard 4 3 3 3 3 2 2 3" xfId="10911" xr:uid="{00000000-0005-0000-0000-00008E7C0000}"/>
    <cellStyle name="Standard 4 3 3 3 3 2 2 3 2" xfId="22207" xr:uid="{00000000-0005-0000-0000-00008F7C0000}"/>
    <cellStyle name="Standard 4 3 3 3 3 2 2 3 2 2" xfId="56095" xr:uid="{00000000-0005-0000-0000-0000907C0000}"/>
    <cellStyle name="Standard 4 3 3 3 3 2 2 3 3" xfId="44799" xr:uid="{00000000-0005-0000-0000-0000917C0000}"/>
    <cellStyle name="Standard 4 3 3 3 3 2 2 3 4" xfId="33503" xr:uid="{00000000-0005-0000-0000-0000927C0000}"/>
    <cellStyle name="Standard 4 3 3 3 3 2 2 4" xfId="16559" xr:uid="{00000000-0005-0000-0000-0000937C0000}"/>
    <cellStyle name="Standard 4 3 3 3 3 2 2 4 2" xfId="50447" xr:uid="{00000000-0005-0000-0000-0000947C0000}"/>
    <cellStyle name="Standard 4 3 3 3 3 2 2 5" xfId="39151" xr:uid="{00000000-0005-0000-0000-0000957C0000}"/>
    <cellStyle name="Standard 4 3 3 3 3 2 2 6" xfId="27855" xr:uid="{00000000-0005-0000-0000-0000967C0000}"/>
    <cellStyle name="Standard 4 3 3 3 3 2 3" xfId="6350" xr:uid="{00000000-0005-0000-0000-0000977C0000}"/>
    <cellStyle name="Standard 4 3 3 3 3 2 3 2" xfId="12000" xr:uid="{00000000-0005-0000-0000-0000987C0000}"/>
    <cellStyle name="Standard 4 3 3 3 3 2 3 2 2" xfId="23296" xr:uid="{00000000-0005-0000-0000-0000997C0000}"/>
    <cellStyle name="Standard 4 3 3 3 3 2 3 2 2 2" xfId="57184" xr:uid="{00000000-0005-0000-0000-00009A7C0000}"/>
    <cellStyle name="Standard 4 3 3 3 3 2 3 2 3" xfId="45888" xr:uid="{00000000-0005-0000-0000-00009B7C0000}"/>
    <cellStyle name="Standard 4 3 3 3 3 2 3 2 4" xfId="34592" xr:uid="{00000000-0005-0000-0000-00009C7C0000}"/>
    <cellStyle name="Standard 4 3 3 3 3 2 3 3" xfId="17648" xr:uid="{00000000-0005-0000-0000-00009D7C0000}"/>
    <cellStyle name="Standard 4 3 3 3 3 2 3 3 2" xfId="51536" xr:uid="{00000000-0005-0000-0000-00009E7C0000}"/>
    <cellStyle name="Standard 4 3 3 3 3 2 3 4" xfId="40240" xr:uid="{00000000-0005-0000-0000-00009F7C0000}"/>
    <cellStyle name="Standard 4 3 3 3 3 2 3 5" xfId="28944" xr:uid="{00000000-0005-0000-0000-0000A07C0000}"/>
    <cellStyle name="Standard 4 3 3 3 3 2 4" xfId="9176" xr:uid="{00000000-0005-0000-0000-0000A17C0000}"/>
    <cellStyle name="Standard 4 3 3 3 3 2 4 2" xfId="20472" xr:uid="{00000000-0005-0000-0000-0000A27C0000}"/>
    <cellStyle name="Standard 4 3 3 3 3 2 4 2 2" xfId="54360" xr:uid="{00000000-0005-0000-0000-0000A37C0000}"/>
    <cellStyle name="Standard 4 3 3 3 3 2 4 3" xfId="43064" xr:uid="{00000000-0005-0000-0000-0000A47C0000}"/>
    <cellStyle name="Standard 4 3 3 3 3 2 4 4" xfId="31768" xr:uid="{00000000-0005-0000-0000-0000A57C0000}"/>
    <cellStyle name="Standard 4 3 3 3 3 2 5" xfId="14824" xr:uid="{00000000-0005-0000-0000-0000A67C0000}"/>
    <cellStyle name="Standard 4 3 3 3 3 2 5 2" xfId="48712" xr:uid="{00000000-0005-0000-0000-0000A77C0000}"/>
    <cellStyle name="Standard 4 3 3 3 3 2 6" xfId="37416" xr:uid="{00000000-0005-0000-0000-0000A87C0000}"/>
    <cellStyle name="Standard 4 3 3 3 3 2 7" xfId="26120" xr:uid="{00000000-0005-0000-0000-0000A97C0000}"/>
    <cellStyle name="Standard 4 3 3 3 3 3" xfId="4482" xr:uid="{00000000-0005-0000-0000-0000AA7C0000}"/>
    <cellStyle name="Standard 4 3 3 3 3 3 2" xfId="7352" xr:uid="{00000000-0005-0000-0000-0000AB7C0000}"/>
    <cellStyle name="Standard 4 3 3 3 3 3 2 2" xfId="13001" xr:uid="{00000000-0005-0000-0000-0000AC7C0000}"/>
    <cellStyle name="Standard 4 3 3 3 3 3 2 2 2" xfId="24297" xr:uid="{00000000-0005-0000-0000-0000AD7C0000}"/>
    <cellStyle name="Standard 4 3 3 3 3 3 2 2 2 2" xfId="58185" xr:uid="{00000000-0005-0000-0000-0000AE7C0000}"/>
    <cellStyle name="Standard 4 3 3 3 3 3 2 2 3" xfId="46889" xr:uid="{00000000-0005-0000-0000-0000AF7C0000}"/>
    <cellStyle name="Standard 4 3 3 3 3 3 2 2 4" xfId="35593" xr:uid="{00000000-0005-0000-0000-0000B07C0000}"/>
    <cellStyle name="Standard 4 3 3 3 3 3 2 3" xfId="18649" xr:uid="{00000000-0005-0000-0000-0000B17C0000}"/>
    <cellStyle name="Standard 4 3 3 3 3 3 2 3 2" xfId="52537" xr:uid="{00000000-0005-0000-0000-0000B27C0000}"/>
    <cellStyle name="Standard 4 3 3 3 3 3 2 4" xfId="41241" xr:uid="{00000000-0005-0000-0000-0000B37C0000}"/>
    <cellStyle name="Standard 4 3 3 3 3 3 2 5" xfId="29945" xr:uid="{00000000-0005-0000-0000-0000B47C0000}"/>
    <cellStyle name="Standard 4 3 3 3 3 3 3" xfId="10177" xr:uid="{00000000-0005-0000-0000-0000B57C0000}"/>
    <cellStyle name="Standard 4 3 3 3 3 3 3 2" xfId="21473" xr:uid="{00000000-0005-0000-0000-0000B67C0000}"/>
    <cellStyle name="Standard 4 3 3 3 3 3 3 2 2" xfId="55361" xr:uid="{00000000-0005-0000-0000-0000B77C0000}"/>
    <cellStyle name="Standard 4 3 3 3 3 3 3 3" xfId="44065" xr:uid="{00000000-0005-0000-0000-0000B87C0000}"/>
    <cellStyle name="Standard 4 3 3 3 3 3 3 4" xfId="32769" xr:uid="{00000000-0005-0000-0000-0000B97C0000}"/>
    <cellStyle name="Standard 4 3 3 3 3 3 4" xfId="15825" xr:uid="{00000000-0005-0000-0000-0000BA7C0000}"/>
    <cellStyle name="Standard 4 3 3 3 3 3 4 2" xfId="49713" xr:uid="{00000000-0005-0000-0000-0000BB7C0000}"/>
    <cellStyle name="Standard 4 3 3 3 3 3 5" xfId="38417" xr:uid="{00000000-0005-0000-0000-0000BC7C0000}"/>
    <cellStyle name="Standard 4 3 3 3 3 3 6" xfId="27121" xr:uid="{00000000-0005-0000-0000-0000BD7C0000}"/>
    <cellStyle name="Standard 4 3 3 3 3 4" xfId="5850" xr:uid="{00000000-0005-0000-0000-0000BE7C0000}"/>
    <cellStyle name="Standard 4 3 3 3 3 4 2" xfId="11500" xr:uid="{00000000-0005-0000-0000-0000BF7C0000}"/>
    <cellStyle name="Standard 4 3 3 3 3 4 2 2" xfId="22796" xr:uid="{00000000-0005-0000-0000-0000C07C0000}"/>
    <cellStyle name="Standard 4 3 3 3 3 4 2 2 2" xfId="56684" xr:uid="{00000000-0005-0000-0000-0000C17C0000}"/>
    <cellStyle name="Standard 4 3 3 3 3 4 2 3" xfId="45388" xr:uid="{00000000-0005-0000-0000-0000C27C0000}"/>
    <cellStyle name="Standard 4 3 3 3 3 4 2 4" xfId="34092" xr:uid="{00000000-0005-0000-0000-0000C37C0000}"/>
    <cellStyle name="Standard 4 3 3 3 3 4 3" xfId="17148" xr:uid="{00000000-0005-0000-0000-0000C47C0000}"/>
    <cellStyle name="Standard 4 3 3 3 3 4 3 2" xfId="51036" xr:uid="{00000000-0005-0000-0000-0000C57C0000}"/>
    <cellStyle name="Standard 4 3 3 3 3 4 4" xfId="39740" xr:uid="{00000000-0005-0000-0000-0000C67C0000}"/>
    <cellStyle name="Standard 4 3 3 3 3 4 5" xfId="28444" xr:uid="{00000000-0005-0000-0000-0000C77C0000}"/>
    <cellStyle name="Standard 4 3 3 3 3 5" xfId="8676" xr:uid="{00000000-0005-0000-0000-0000C87C0000}"/>
    <cellStyle name="Standard 4 3 3 3 3 5 2" xfId="19972" xr:uid="{00000000-0005-0000-0000-0000C97C0000}"/>
    <cellStyle name="Standard 4 3 3 3 3 5 2 2" xfId="53860" xr:uid="{00000000-0005-0000-0000-0000CA7C0000}"/>
    <cellStyle name="Standard 4 3 3 3 3 5 3" xfId="42564" xr:uid="{00000000-0005-0000-0000-0000CB7C0000}"/>
    <cellStyle name="Standard 4 3 3 3 3 5 4" xfId="31268" xr:uid="{00000000-0005-0000-0000-0000CC7C0000}"/>
    <cellStyle name="Standard 4 3 3 3 3 6" xfId="14324" xr:uid="{00000000-0005-0000-0000-0000CD7C0000}"/>
    <cellStyle name="Standard 4 3 3 3 3 6 2" xfId="48212" xr:uid="{00000000-0005-0000-0000-0000CE7C0000}"/>
    <cellStyle name="Standard 4 3 3 3 3 7" xfId="36916" xr:uid="{00000000-0005-0000-0000-0000CF7C0000}"/>
    <cellStyle name="Standard 4 3 3 3 3 8" xfId="25620" xr:uid="{00000000-0005-0000-0000-0000D07C0000}"/>
    <cellStyle name="Standard 4 3 3 3 4" xfId="2975" xr:uid="{00000000-0005-0000-0000-0000D17C0000}"/>
    <cellStyle name="Standard 4 3 3 3 4 2" xfId="5257" xr:uid="{00000000-0005-0000-0000-0000D27C0000}"/>
    <cellStyle name="Standard 4 3 3 3 4 2 2" xfId="8083" xr:uid="{00000000-0005-0000-0000-0000D37C0000}"/>
    <cellStyle name="Standard 4 3 3 3 4 2 2 2" xfId="13732" xr:uid="{00000000-0005-0000-0000-0000D47C0000}"/>
    <cellStyle name="Standard 4 3 3 3 4 2 2 2 2" xfId="25028" xr:uid="{00000000-0005-0000-0000-0000D57C0000}"/>
    <cellStyle name="Standard 4 3 3 3 4 2 2 2 2 2" xfId="58916" xr:uid="{00000000-0005-0000-0000-0000D67C0000}"/>
    <cellStyle name="Standard 4 3 3 3 4 2 2 2 3" xfId="47620" xr:uid="{00000000-0005-0000-0000-0000D77C0000}"/>
    <cellStyle name="Standard 4 3 3 3 4 2 2 2 4" xfId="36324" xr:uid="{00000000-0005-0000-0000-0000D87C0000}"/>
    <cellStyle name="Standard 4 3 3 3 4 2 2 3" xfId="19380" xr:uid="{00000000-0005-0000-0000-0000D97C0000}"/>
    <cellStyle name="Standard 4 3 3 3 4 2 2 3 2" xfId="53268" xr:uid="{00000000-0005-0000-0000-0000DA7C0000}"/>
    <cellStyle name="Standard 4 3 3 3 4 2 2 4" xfId="41972" xr:uid="{00000000-0005-0000-0000-0000DB7C0000}"/>
    <cellStyle name="Standard 4 3 3 3 4 2 2 5" xfId="30676" xr:uid="{00000000-0005-0000-0000-0000DC7C0000}"/>
    <cellStyle name="Standard 4 3 3 3 4 2 3" xfId="10908" xr:uid="{00000000-0005-0000-0000-0000DD7C0000}"/>
    <cellStyle name="Standard 4 3 3 3 4 2 3 2" xfId="22204" xr:uid="{00000000-0005-0000-0000-0000DE7C0000}"/>
    <cellStyle name="Standard 4 3 3 3 4 2 3 2 2" xfId="56092" xr:uid="{00000000-0005-0000-0000-0000DF7C0000}"/>
    <cellStyle name="Standard 4 3 3 3 4 2 3 3" xfId="44796" xr:uid="{00000000-0005-0000-0000-0000E07C0000}"/>
    <cellStyle name="Standard 4 3 3 3 4 2 3 4" xfId="33500" xr:uid="{00000000-0005-0000-0000-0000E17C0000}"/>
    <cellStyle name="Standard 4 3 3 3 4 2 4" xfId="16556" xr:uid="{00000000-0005-0000-0000-0000E27C0000}"/>
    <cellStyle name="Standard 4 3 3 3 4 2 4 2" xfId="50444" xr:uid="{00000000-0005-0000-0000-0000E37C0000}"/>
    <cellStyle name="Standard 4 3 3 3 4 2 5" xfId="39148" xr:uid="{00000000-0005-0000-0000-0000E47C0000}"/>
    <cellStyle name="Standard 4 3 3 3 4 2 6" xfId="27852" xr:uid="{00000000-0005-0000-0000-0000E57C0000}"/>
    <cellStyle name="Standard 4 3 3 3 4 3" xfId="4479" xr:uid="{00000000-0005-0000-0000-0000E67C0000}"/>
    <cellStyle name="Standard 4 3 3 3 4 3 2" xfId="7349" xr:uid="{00000000-0005-0000-0000-0000E77C0000}"/>
    <cellStyle name="Standard 4 3 3 3 4 3 2 2" xfId="12998" xr:uid="{00000000-0005-0000-0000-0000E87C0000}"/>
    <cellStyle name="Standard 4 3 3 3 4 3 2 2 2" xfId="24294" xr:uid="{00000000-0005-0000-0000-0000E97C0000}"/>
    <cellStyle name="Standard 4 3 3 3 4 3 2 2 2 2" xfId="58182" xr:uid="{00000000-0005-0000-0000-0000EA7C0000}"/>
    <cellStyle name="Standard 4 3 3 3 4 3 2 2 3" xfId="46886" xr:uid="{00000000-0005-0000-0000-0000EB7C0000}"/>
    <cellStyle name="Standard 4 3 3 3 4 3 2 2 4" xfId="35590" xr:uid="{00000000-0005-0000-0000-0000EC7C0000}"/>
    <cellStyle name="Standard 4 3 3 3 4 3 2 3" xfId="18646" xr:uid="{00000000-0005-0000-0000-0000ED7C0000}"/>
    <cellStyle name="Standard 4 3 3 3 4 3 2 3 2" xfId="52534" xr:uid="{00000000-0005-0000-0000-0000EE7C0000}"/>
    <cellStyle name="Standard 4 3 3 3 4 3 2 4" xfId="41238" xr:uid="{00000000-0005-0000-0000-0000EF7C0000}"/>
    <cellStyle name="Standard 4 3 3 3 4 3 2 5" xfId="29942" xr:uid="{00000000-0005-0000-0000-0000F07C0000}"/>
    <cellStyle name="Standard 4 3 3 3 4 3 3" xfId="10174" xr:uid="{00000000-0005-0000-0000-0000F17C0000}"/>
    <cellStyle name="Standard 4 3 3 3 4 3 3 2" xfId="21470" xr:uid="{00000000-0005-0000-0000-0000F27C0000}"/>
    <cellStyle name="Standard 4 3 3 3 4 3 3 2 2" xfId="55358" xr:uid="{00000000-0005-0000-0000-0000F37C0000}"/>
    <cellStyle name="Standard 4 3 3 3 4 3 3 3" xfId="44062" xr:uid="{00000000-0005-0000-0000-0000F47C0000}"/>
    <cellStyle name="Standard 4 3 3 3 4 3 3 4" xfId="32766" xr:uid="{00000000-0005-0000-0000-0000F57C0000}"/>
    <cellStyle name="Standard 4 3 3 3 4 3 4" xfId="15822" xr:uid="{00000000-0005-0000-0000-0000F67C0000}"/>
    <cellStyle name="Standard 4 3 3 3 4 3 4 2" xfId="49710" xr:uid="{00000000-0005-0000-0000-0000F77C0000}"/>
    <cellStyle name="Standard 4 3 3 3 4 3 5" xfId="38414" xr:uid="{00000000-0005-0000-0000-0000F87C0000}"/>
    <cellStyle name="Standard 4 3 3 3 4 3 6" xfId="27118" xr:uid="{00000000-0005-0000-0000-0000F97C0000}"/>
    <cellStyle name="Standard 4 3 3 3 4 4" xfId="6103" xr:uid="{00000000-0005-0000-0000-0000FA7C0000}"/>
    <cellStyle name="Standard 4 3 3 3 4 4 2" xfId="11753" xr:uid="{00000000-0005-0000-0000-0000FB7C0000}"/>
    <cellStyle name="Standard 4 3 3 3 4 4 2 2" xfId="23049" xr:uid="{00000000-0005-0000-0000-0000FC7C0000}"/>
    <cellStyle name="Standard 4 3 3 3 4 4 2 2 2" xfId="56937" xr:uid="{00000000-0005-0000-0000-0000FD7C0000}"/>
    <cellStyle name="Standard 4 3 3 3 4 4 2 3" xfId="45641" xr:uid="{00000000-0005-0000-0000-0000FE7C0000}"/>
    <cellStyle name="Standard 4 3 3 3 4 4 2 4" xfId="34345" xr:uid="{00000000-0005-0000-0000-0000FF7C0000}"/>
    <cellStyle name="Standard 4 3 3 3 4 4 3" xfId="17401" xr:uid="{00000000-0005-0000-0000-0000007D0000}"/>
    <cellStyle name="Standard 4 3 3 3 4 4 3 2" xfId="51289" xr:uid="{00000000-0005-0000-0000-0000017D0000}"/>
    <cellStyle name="Standard 4 3 3 3 4 4 4" xfId="39993" xr:uid="{00000000-0005-0000-0000-0000027D0000}"/>
    <cellStyle name="Standard 4 3 3 3 4 4 5" xfId="28697" xr:uid="{00000000-0005-0000-0000-0000037D0000}"/>
    <cellStyle name="Standard 4 3 3 3 4 5" xfId="8929" xr:uid="{00000000-0005-0000-0000-0000047D0000}"/>
    <cellStyle name="Standard 4 3 3 3 4 5 2" xfId="20225" xr:uid="{00000000-0005-0000-0000-0000057D0000}"/>
    <cellStyle name="Standard 4 3 3 3 4 5 2 2" xfId="54113" xr:uid="{00000000-0005-0000-0000-0000067D0000}"/>
    <cellStyle name="Standard 4 3 3 3 4 5 3" xfId="42817" xr:uid="{00000000-0005-0000-0000-0000077D0000}"/>
    <cellStyle name="Standard 4 3 3 3 4 5 4" xfId="31521" xr:uid="{00000000-0005-0000-0000-0000087D0000}"/>
    <cellStyle name="Standard 4 3 3 3 4 6" xfId="14577" xr:uid="{00000000-0005-0000-0000-0000097D0000}"/>
    <cellStyle name="Standard 4 3 3 3 4 6 2" xfId="48465" xr:uid="{00000000-0005-0000-0000-00000A7D0000}"/>
    <cellStyle name="Standard 4 3 3 3 4 7" xfId="37169" xr:uid="{00000000-0005-0000-0000-00000B7D0000}"/>
    <cellStyle name="Standard 4 3 3 3 4 8" xfId="25873" xr:uid="{00000000-0005-0000-0000-00000C7D0000}"/>
    <cellStyle name="Standard 4 3 3 3 5" xfId="3856" xr:uid="{00000000-0005-0000-0000-00000D7D0000}"/>
    <cellStyle name="Standard 4 3 3 3 5 2" xfId="6967" xr:uid="{00000000-0005-0000-0000-00000E7D0000}"/>
    <cellStyle name="Standard 4 3 3 3 5 2 2" xfId="12616" xr:uid="{00000000-0005-0000-0000-00000F7D0000}"/>
    <cellStyle name="Standard 4 3 3 3 5 2 2 2" xfId="23912" xr:uid="{00000000-0005-0000-0000-0000107D0000}"/>
    <cellStyle name="Standard 4 3 3 3 5 2 2 2 2" xfId="57800" xr:uid="{00000000-0005-0000-0000-0000117D0000}"/>
    <cellStyle name="Standard 4 3 3 3 5 2 2 3" xfId="46504" xr:uid="{00000000-0005-0000-0000-0000127D0000}"/>
    <cellStyle name="Standard 4 3 3 3 5 2 2 4" xfId="35208" xr:uid="{00000000-0005-0000-0000-0000137D0000}"/>
    <cellStyle name="Standard 4 3 3 3 5 2 3" xfId="18264" xr:uid="{00000000-0005-0000-0000-0000147D0000}"/>
    <cellStyle name="Standard 4 3 3 3 5 2 3 2" xfId="52152" xr:uid="{00000000-0005-0000-0000-0000157D0000}"/>
    <cellStyle name="Standard 4 3 3 3 5 2 4" xfId="40856" xr:uid="{00000000-0005-0000-0000-0000167D0000}"/>
    <cellStyle name="Standard 4 3 3 3 5 2 5" xfId="29560" xr:uid="{00000000-0005-0000-0000-0000177D0000}"/>
    <cellStyle name="Standard 4 3 3 3 5 3" xfId="9792" xr:uid="{00000000-0005-0000-0000-0000187D0000}"/>
    <cellStyle name="Standard 4 3 3 3 5 3 2" xfId="21088" xr:uid="{00000000-0005-0000-0000-0000197D0000}"/>
    <cellStyle name="Standard 4 3 3 3 5 3 2 2" xfId="54976" xr:uid="{00000000-0005-0000-0000-00001A7D0000}"/>
    <cellStyle name="Standard 4 3 3 3 5 3 3" xfId="43680" xr:uid="{00000000-0005-0000-0000-00001B7D0000}"/>
    <cellStyle name="Standard 4 3 3 3 5 3 4" xfId="32384" xr:uid="{00000000-0005-0000-0000-00001C7D0000}"/>
    <cellStyle name="Standard 4 3 3 3 5 4" xfId="15440" xr:uid="{00000000-0005-0000-0000-00001D7D0000}"/>
    <cellStyle name="Standard 4 3 3 3 5 4 2" xfId="49328" xr:uid="{00000000-0005-0000-0000-00001E7D0000}"/>
    <cellStyle name="Standard 4 3 3 3 5 5" xfId="38032" xr:uid="{00000000-0005-0000-0000-00001F7D0000}"/>
    <cellStyle name="Standard 4 3 3 3 5 6" xfId="26736" xr:uid="{00000000-0005-0000-0000-0000207D0000}"/>
    <cellStyle name="Standard 4 3 3 3 6" xfId="4914" xr:uid="{00000000-0005-0000-0000-0000217D0000}"/>
    <cellStyle name="Standard 4 3 3 3 6 2" xfId="7740" xr:uid="{00000000-0005-0000-0000-0000227D0000}"/>
    <cellStyle name="Standard 4 3 3 3 6 2 2" xfId="13389" xr:uid="{00000000-0005-0000-0000-0000237D0000}"/>
    <cellStyle name="Standard 4 3 3 3 6 2 2 2" xfId="24685" xr:uid="{00000000-0005-0000-0000-0000247D0000}"/>
    <cellStyle name="Standard 4 3 3 3 6 2 2 2 2" xfId="58573" xr:uid="{00000000-0005-0000-0000-0000257D0000}"/>
    <cellStyle name="Standard 4 3 3 3 6 2 2 3" xfId="47277" xr:uid="{00000000-0005-0000-0000-0000267D0000}"/>
    <cellStyle name="Standard 4 3 3 3 6 2 2 4" xfId="35981" xr:uid="{00000000-0005-0000-0000-0000277D0000}"/>
    <cellStyle name="Standard 4 3 3 3 6 2 3" xfId="19037" xr:uid="{00000000-0005-0000-0000-0000287D0000}"/>
    <cellStyle name="Standard 4 3 3 3 6 2 3 2" xfId="52925" xr:uid="{00000000-0005-0000-0000-0000297D0000}"/>
    <cellStyle name="Standard 4 3 3 3 6 2 4" xfId="41629" xr:uid="{00000000-0005-0000-0000-00002A7D0000}"/>
    <cellStyle name="Standard 4 3 3 3 6 2 5" xfId="30333" xr:uid="{00000000-0005-0000-0000-00002B7D0000}"/>
    <cellStyle name="Standard 4 3 3 3 6 3" xfId="10565" xr:uid="{00000000-0005-0000-0000-00002C7D0000}"/>
    <cellStyle name="Standard 4 3 3 3 6 3 2" xfId="21861" xr:uid="{00000000-0005-0000-0000-00002D7D0000}"/>
    <cellStyle name="Standard 4 3 3 3 6 3 2 2" xfId="55749" xr:uid="{00000000-0005-0000-0000-00002E7D0000}"/>
    <cellStyle name="Standard 4 3 3 3 6 3 3" xfId="44453" xr:uid="{00000000-0005-0000-0000-00002F7D0000}"/>
    <cellStyle name="Standard 4 3 3 3 6 3 4" xfId="33157" xr:uid="{00000000-0005-0000-0000-0000307D0000}"/>
    <cellStyle name="Standard 4 3 3 3 6 4" xfId="16213" xr:uid="{00000000-0005-0000-0000-0000317D0000}"/>
    <cellStyle name="Standard 4 3 3 3 6 4 2" xfId="50101" xr:uid="{00000000-0005-0000-0000-0000327D0000}"/>
    <cellStyle name="Standard 4 3 3 3 6 5" xfId="38805" xr:uid="{00000000-0005-0000-0000-0000337D0000}"/>
    <cellStyle name="Standard 4 3 3 3 6 6" xfId="27509" xr:uid="{00000000-0005-0000-0000-0000347D0000}"/>
    <cellStyle name="Standard 4 3 3 3 7" xfId="3562" xr:uid="{00000000-0005-0000-0000-0000357D0000}"/>
    <cellStyle name="Standard 4 3 3 3 7 2" xfId="6675" xr:uid="{00000000-0005-0000-0000-0000367D0000}"/>
    <cellStyle name="Standard 4 3 3 3 7 2 2" xfId="12324" xr:uid="{00000000-0005-0000-0000-0000377D0000}"/>
    <cellStyle name="Standard 4 3 3 3 7 2 2 2" xfId="23620" xr:uid="{00000000-0005-0000-0000-0000387D0000}"/>
    <cellStyle name="Standard 4 3 3 3 7 2 2 2 2" xfId="57508" xr:uid="{00000000-0005-0000-0000-0000397D0000}"/>
    <cellStyle name="Standard 4 3 3 3 7 2 2 3" xfId="46212" xr:uid="{00000000-0005-0000-0000-00003A7D0000}"/>
    <cellStyle name="Standard 4 3 3 3 7 2 2 4" xfId="34916" xr:uid="{00000000-0005-0000-0000-00003B7D0000}"/>
    <cellStyle name="Standard 4 3 3 3 7 2 3" xfId="17972" xr:uid="{00000000-0005-0000-0000-00003C7D0000}"/>
    <cellStyle name="Standard 4 3 3 3 7 2 3 2" xfId="51860" xr:uid="{00000000-0005-0000-0000-00003D7D0000}"/>
    <cellStyle name="Standard 4 3 3 3 7 2 4" xfId="40564" xr:uid="{00000000-0005-0000-0000-00003E7D0000}"/>
    <cellStyle name="Standard 4 3 3 3 7 2 5" xfId="29268" xr:uid="{00000000-0005-0000-0000-00003F7D0000}"/>
    <cellStyle name="Standard 4 3 3 3 7 3" xfId="9500" xr:uid="{00000000-0005-0000-0000-0000407D0000}"/>
    <cellStyle name="Standard 4 3 3 3 7 3 2" xfId="20796" xr:uid="{00000000-0005-0000-0000-0000417D0000}"/>
    <cellStyle name="Standard 4 3 3 3 7 3 2 2" xfId="54684" xr:uid="{00000000-0005-0000-0000-0000427D0000}"/>
    <cellStyle name="Standard 4 3 3 3 7 3 3" xfId="43388" xr:uid="{00000000-0005-0000-0000-0000437D0000}"/>
    <cellStyle name="Standard 4 3 3 3 7 3 4" xfId="32092" xr:uid="{00000000-0005-0000-0000-0000447D0000}"/>
    <cellStyle name="Standard 4 3 3 3 7 4" xfId="15148" xr:uid="{00000000-0005-0000-0000-0000457D0000}"/>
    <cellStyle name="Standard 4 3 3 3 7 4 2" xfId="49036" xr:uid="{00000000-0005-0000-0000-0000467D0000}"/>
    <cellStyle name="Standard 4 3 3 3 7 5" xfId="37740" xr:uid="{00000000-0005-0000-0000-0000477D0000}"/>
    <cellStyle name="Standard 4 3 3 3 7 6" xfId="26444" xr:uid="{00000000-0005-0000-0000-0000487D0000}"/>
    <cellStyle name="Standard 4 3 3 3 8" xfId="5603" xr:uid="{00000000-0005-0000-0000-0000497D0000}"/>
    <cellStyle name="Standard 4 3 3 3 8 2" xfId="11253" xr:uid="{00000000-0005-0000-0000-00004A7D0000}"/>
    <cellStyle name="Standard 4 3 3 3 8 2 2" xfId="22549" xr:uid="{00000000-0005-0000-0000-00004B7D0000}"/>
    <cellStyle name="Standard 4 3 3 3 8 2 2 2" xfId="56437" xr:uid="{00000000-0005-0000-0000-00004C7D0000}"/>
    <cellStyle name="Standard 4 3 3 3 8 2 3" xfId="45141" xr:uid="{00000000-0005-0000-0000-00004D7D0000}"/>
    <cellStyle name="Standard 4 3 3 3 8 2 4" xfId="33845" xr:uid="{00000000-0005-0000-0000-00004E7D0000}"/>
    <cellStyle name="Standard 4 3 3 3 8 3" xfId="16901" xr:uid="{00000000-0005-0000-0000-00004F7D0000}"/>
    <cellStyle name="Standard 4 3 3 3 8 3 2" xfId="50789" xr:uid="{00000000-0005-0000-0000-0000507D0000}"/>
    <cellStyle name="Standard 4 3 3 3 8 4" xfId="39493" xr:uid="{00000000-0005-0000-0000-0000517D0000}"/>
    <cellStyle name="Standard 4 3 3 3 8 5" xfId="28197" xr:uid="{00000000-0005-0000-0000-0000527D0000}"/>
    <cellStyle name="Standard 4 3 3 3 9" xfId="8429" xr:uid="{00000000-0005-0000-0000-0000537D0000}"/>
    <cellStyle name="Standard 4 3 3 3 9 2" xfId="19725" xr:uid="{00000000-0005-0000-0000-0000547D0000}"/>
    <cellStyle name="Standard 4 3 3 3 9 2 2" xfId="53613" xr:uid="{00000000-0005-0000-0000-0000557D0000}"/>
    <cellStyle name="Standard 4 3 3 3 9 3" xfId="42317" xr:uid="{00000000-0005-0000-0000-0000567D0000}"/>
    <cellStyle name="Standard 4 3 3 3 9 4" xfId="31021" xr:uid="{00000000-0005-0000-0000-0000577D0000}"/>
    <cellStyle name="Standard 4 3 3 4" xfId="1567" xr:uid="{00000000-0005-0000-0000-0000587D0000}"/>
    <cellStyle name="Standard 4 3 3 4 10" xfId="36713" xr:uid="{00000000-0005-0000-0000-0000597D0000}"/>
    <cellStyle name="Standard 4 3 3 4 11" xfId="25417" xr:uid="{00000000-0005-0000-0000-00005A7D0000}"/>
    <cellStyle name="Standard 4 3 3 4 2" xfId="2763" xr:uid="{00000000-0005-0000-0000-00005B7D0000}"/>
    <cellStyle name="Standard 4 3 3 4 2 2" xfId="3265" xr:uid="{00000000-0005-0000-0000-00005C7D0000}"/>
    <cellStyle name="Standard 4 3 3 4 2 2 2" xfId="5262" xr:uid="{00000000-0005-0000-0000-00005D7D0000}"/>
    <cellStyle name="Standard 4 3 3 4 2 2 2 2" xfId="8088" xr:uid="{00000000-0005-0000-0000-00005E7D0000}"/>
    <cellStyle name="Standard 4 3 3 4 2 2 2 2 2" xfId="13737" xr:uid="{00000000-0005-0000-0000-00005F7D0000}"/>
    <cellStyle name="Standard 4 3 3 4 2 2 2 2 2 2" xfId="25033" xr:uid="{00000000-0005-0000-0000-0000607D0000}"/>
    <cellStyle name="Standard 4 3 3 4 2 2 2 2 2 2 2" xfId="58921" xr:uid="{00000000-0005-0000-0000-0000617D0000}"/>
    <cellStyle name="Standard 4 3 3 4 2 2 2 2 2 3" xfId="47625" xr:uid="{00000000-0005-0000-0000-0000627D0000}"/>
    <cellStyle name="Standard 4 3 3 4 2 2 2 2 2 4" xfId="36329" xr:uid="{00000000-0005-0000-0000-0000637D0000}"/>
    <cellStyle name="Standard 4 3 3 4 2 2 2 2 3" xfId="19385" xr:uid="{00000000-0005-0000-0000-0000647D0000}"/>
    <cellStyle name="Standard 4 3 3 4 2 2 2 2 3 2" xfId="53273" xr:uid="{00000000-0005-0000-0000-0000657D0000}"/>
    <cellStyle name="Standard 4 3 3 4 2 2 2 2 4" xfId="41977" xr:uid="{00000000-0005-0000-0000-0000667D0000}"/>
    <cellStyle name="Standard 4 3 3 4 2 2 2 2 5" xfId="30681" xr:uid="{00000000-0005-0000-0000-0000677D0000}"/>
    <cellStyle name="Standard 4 3 3 4 2 2 2 3" xfId="10913" xr:uid="{00000000-0005-0000-0000-0000687D0000}"/>
    <cellStyle name="Standard 4 3 3 4 2 2 2 3 2" xfId="22209" xr:uid="{00000000-0005-0000-0000-0000697D0000}"/>
    <cellStyle name="Standard 4 3 3 4 2 2 2 3 2 2" xfId="56097" xr:uid="{00000000-0005-0000-0000-00006A7D0000}"/>
    <cellStyle name="Standard 4 3 3 4 2 2 2 3 3" xfId="44801" xr:uid="{00000000-0005-0000-0000-00006B7D0000}"/>
    <cellStyle name="Standard 4 3 3 4 2 2 2 3 4" xfId="33505" xr:uid="{00000000-0005-0000-0000-00006C7D0000}"/>
    <cellStyle name="Standard 4 3 3 4 2 2 2 4" xfId="16561" xr:uid="{00000000-0005-0000-0000-00006D7D0000}"/>
    <cellStyle name="Standard 4 3 3 4 2 2 2 4 2" xfId="50449" xr:uid="{00000000-0005-0000-0000-00006E7D0000}"/>
    <cellStyle name="Standard 4 3 3 4 2 2 2 5" xfId="39153" xr:uid="{00000000-0005-0000-0000-00006F7D0000}"/>
    <cellStyle name="Standard 4 3 3 4 2 2 2 6" xfId="27857" xr:uid="{00000000-0005-0000-0000-0000707D0000}"/>
    <cellStyle name="Standard 4 3 3 4 2 2 3" xfId="6393" xr:uid="{00000000-0005-0000-0000-0000717D0000}"/>
    <cellStyle name="Standard 4 3 3 4 2 2 3 2" xfId="12043" xr:uid="{00000000-0005-0000-0000-0000727D0000}"/>
    <cellStyle name="Standard 4 3 3 4 2 2 3 2 2" xfId="23339" xr:uid="{00000000-0005-0000-0000-0000737D0000}"/>
    <cellStyle name="Standard 4 3 3 4 2 2 3 2 2 2" xfId="57227" xr:uid="{00000000-0005-0000-0000-0000747D0000}"/>
    <cellStyle name="Standard 4 3 3 4 2 2 3 2 3" xfId="45931" xr:uid="{00000000-0005-0000-0000-0000757D0000}"/>
    <cellStyle name="Standard 4 3 3 4 2 2 3 2 4" xfId="34635" xr:uid="{00000000-0005-0000-0000-0000767D0000}"/>
    <cellStyle name="Standard 4 3 3 4 2 2 3 3" xfId="17691" xr:uid="{00000000-0005-0000-0000-0000777D0000}"/>
    <cellStyle name="Standard 4 3 3 4 2 2 3 3 2" xfId="51579" xr:uid="{00000000-0005-0000-0000-0000787D0000}"/>
    <cellStyle name="Standard 4 3 3 4 2 2 3 4" xfId="40283" xr:uid="{00000000-0005-0000-0000-0000797D0000}"/>
    <cellStyle name="Standard 4 3 3 4 2 2 3 5" xfId="28987" xr:uid="{00000000-0005-0000-0000-00007A7D0000}"/>
    <cellStyle name="Standard 4 3 3 4 2 2 4" xfId="9219" xr:uid="{00000000-0005-0000-0000-00007B7D0000}"/>
    <cellStyle name="Standard 4 3 3 4 2 2 4 2" xfId="20515" xr:uid="{00000000-0005-0000-0000-00007C7D0000}"/>
    <cellStyle name="Standard 4 3 3 4 2 2 4 2 2" xfId="54403" xr:uid="{00000000-0005-0000-0000-00007D7D0000}"/>
    <cellStyle name="Standard 4 3 3 4 2 2 4 3" xfId="43107" xr:uid="{00000000-0005-0000-0000-00007E7D0000}"/>
    <cellStyle name="Standard 4 3 3 4 2 2 4 4" xfId="31811" xr:uid="{00000000-0005-0000-0000-00007F7D0000}"/>
    <cellStyle name="Standard 4 3 3 4 2 2 5" xfId="14867" xr:uid="{00000000-0005-0000-0000-0000807D0000}"/>
    <cellStyle name="Standard 4 3 3 4 2 2 5 2" xfId="48755" xr:uid="{00000000-0005-0000-0000-0000817D0000}"/>
    <cellStyle name="Standard 4 3 3 4 2 2 6" xfId="37459" xr:uid="{00000000-0005-0000-0000-0000827D0000}"/>
    <cellStyle name="Standard 4 3 3 4 2 2 7" xfId="26163" xr:uid="{00000000-0005-0000-0000-0000837D0000}"/>
    <cellStyle name="Standard 4 3 3 4 2 3" xfId="4484" xr:uid="{00000000-0005-0000-0000-0000847D0000}"/>
    <cellStyle name="Standard 4 3 3 4 2 3 2" xfId="7354" xr:uid="{00000000-0005-0000-0000-0000857D0000}"/>
    <cellStyle name="Standard 4 3 3 4 2 3 2 2" xfId="13003" xr:uid="{00000000-0005-0000-0000-0000867D0000}"/>
    <cellStyle name="Standard 4 3 3 4 2 3 2 2 2" xfId="24299" xr:uid="{00000000-0005-0000-0000-0000877D0000}"/>
    <cellStyle name="Standard 4 3 3 4 2 3 2 2 2 2" xfId="58187" xr:uid="{00000000-0005-0000-0000-0000887D0000}"/>
    <cellStyle name="Standard 4 3 3 4 2 3 2 2 3" xfId="46891" xr:uid="{00000000-0005-0000-0000-0000897D0000}"/>
    <cellStyle name="Standard 4 3 3 4 2 3 2 2 4" xfId="35595" xr:uid="{00000000-0005-0000-0000-00008A7D0000}"/>
    <cellStyle name="Standard 4 3 3 4 2 3 2 3" xfId="18651" xr:uid="{00000000-0005-0000-0000-00008B7D0000}"/>
    <cellStyle name="Standard 4 3 3 4 2 3 2 3 2" xfId="52539" xr:uid="{00000000-0005-0000-0000-00008C7D0000}"/>
    <cellStyle name="Standard 4 3 3 4 2 3 2 4" xfId="41243" xr:uid="{00000000-0005-0000-0000-00008D7D0000}"/>
    <cellStyle name="Standard 4 3 3 4 2 3 2 5" xfId="29947" xr:uid="{00000000-0005-0000-0000-00008E7D0000}"/>
    <cellStyle name="Standard 4 3 3 4 2 3 3" xfId="10179" xr:uid="{00000000-0005-0000-0000-00008F7D0000}"/>
    <cellStyle name="Standard 4 3 3 4 2 3 3 2" xfId="21475" xr:uid="{00000000-0005-0000-0000-0000907D0000}"/>
    <cellStyle name="Standard 4 3 3 4 2 3 3 2 2" xfId="55363" xr:uid="{00000000-0005-0000-0000-0000917D0000}"/>
    <cellStyle name="Standard 4 3 3 4 2 3 3 3" xfId="44067" xr:uid="{00000000-0005-0000-0000-0000927D0000}"/>
    <cellStyle name="Standard 4 3 3 4 2 3 3 4" xfId="32771" xr:uid="{00000000-0005-0000-0000-0000937D0000}"/>
    <cellStyle name="Standard 4 3 3 4 2 3 4" xfId="15827" xr:uid="{00000000-0005-0000-0000-0000947D0000}"/>
    <cellStyle name="Standard 4 3 3 4 2 3 4 2" xfId="49715" xr:uid="{00000000-0005-0000-0000-0000957D0000}"/>
    <cellStyle name="Standard 4 3 3 4 2 3 5" xfId="38419" xr:uid="{00000000-0005-0000-0000-0000967D0000}"/>
    <cellStyle name="Standard 4 3 3 4 2 3 6" xfId="27123" xr:uid="{00000000-0005-0000-0000-0000977D0000}"/>
    <cellStyle name="Standard 4 3 3 4 2 4" xfId="5893" xr:uid="{00000000-0005-0000-0000-0000987D0000}"/>
    <cellStyle name="Standard 4 3 3 4 2 4 2" xfId="11543" xr:uid="{00000000-0005-0000-0000-0000997D0000}"/>
    <cellStyle name="Standard 4 3 3 4 2 4 2 2" xfId="22839" xr:uid="{00000000-0005-0000-0000-00009A7D0000}"/>
    <cellStyle name="Standard 4 3 3 4 2 4 2 2 2" xfId="56727" xr:uid="{00000000-0005-0000-0000-00009B7D0000}"/>
    <cellStyle name="Standard 4 3 3 4 2 4 2 3" xfId="45431" xr:uid="{00000000-0005-0000-0000-00009C7D0000}"/>
    <cellStyle name="Standard 4 3 3 4 2 4 2 4" xfId="34135" xr:uid="{00000000-0005-0000-0000-00009D7D0000}"/>
    <cellStyle name="Standard 4 3 3 4 2 4 3" xfId="17191" xr:uid="{00000000-0005-0000-0000-00009E7D0000}"/>
    <cellStyle name="Standard 4 3 3 4 2 4 3 2" xfId="51079" xr:uid="{00000000-0005-0000-0000-00009F7D0000}"/>
    <cellStyle name="Standard 4 3 3 4 2 4 4" xfId="39783" xr:uid="{00000000-0005-0000-0000-0000A07D0000}"/>
    <cellStyle name="Standard 4 3 3 4 2 4 5" xfId="28487" xr:uid="{00000000-0005-0000-0000-0000A17D0000}"/>
    <cellStyle name="Standard 4 3 3 4 2 5" xfId="8719" xr:uid="{00000000-0005-0000-0000-0000A27D0000}"/>
    <cellStyle name="Standard 4 3 3 4 2 5 2" xfId="20015" xr:uid="{00000000-0005-0000-0000-0000A37D0000}"/>
    <cellStyle name="Standard 4 3 3 4 2 5 2 2" xfId="53903" xr:uid="{00000000-0005-0000-0000-0000A47D0000}"/>
    <cellStyle name="Standard 4 3 3 4 2 5 3" xfId="42607" xr:uid="{00000000-0005-0000-0000-0000A57D0000}"/>
    <cellStyle name="Standard 4 3 3 4 2 5 4" xfId="31311" xr:uid="{00000000-0005-0000-0000-0000A67D0000}"/>
    <cellStyle name="Standard 4 3 3 4 2 6" xfId="14367" xr:uid="{00000000-0005-0000-0000-0000A77D0000}"/>
    <cellStyle name="Standard 4 3 3 4 2 6 2" xfId="48255" xr:uid="{00000000-0005-0000-0000-0000A87D0000}"/>
    <cellStyle name="Standard 4 3 3 4 2 7" xfId="36959" xr:uid="{00000000-0005-0000-0000-0000A97D0000}"/>
    <cellStyle name="Standard 4 3 3 4 2 8" xfId="25663" xr:uid="{00000000-0005-0000-0000-0000AA7D0000}"/>
    <cellStyle name="Standard 4 3 3 4 3" xfId="3019" xr:uid="{00000000-0005-0000-0000-0000AB7D0000}"/>
    <cellStyle name="Standard 4 3 3 4 3 2" xfId="5261" xr:uid="{00000000-0005-0000-0000-0000AC7D0000}"/>
    <cellStyle name="Standard 4 3 3 4 3 2 2" xfId="8087" xr:uid="{00000000-0005-0000-0000-0000AD7D0000}"/>
    <cellStyle name="Standard 4 3 3 4 3 2 2 2" xfId="13736" xr:uid="{00000000-0005-0000-0000-0000AE7D0000}"/>
    <cellStyle name="Standard 4 3 3 4 3 2 2 2 2" xfId="25032" xr:uid="{00000000-0005-0000-0000-0000AF7D0000}"/>
    <cellStyle name="Standard 4 3 3 4 3 2 2 2 2 2" xfId="58920" xr:uid="{00000000-0005-0000-0000-0000B07D0000}"/>
    <cellStyle name="Standard 4 3 3 4 3 2 2 2 3" xfId="47624" xr:uid="{00000000-0005-0000-0000-0000B17D0000}"/>
    <cellStyle name="Standard 4 3 3 4 3 2 2 2 4" xfId="36328" xr:uid="{00000000-0005-0000-0000-0000B27D0000}"/>
    <cellStyle name="Standard 4 3 3 4 3 2 2 3" xfId="19384" xr:uid="{00000000-0005-0000-0000-0000B37D0000}"/>
    <cellStyle name="Standard 4 3 3 4 3 2 2 3 2" xfId="53272" xr:uid="{00000000-0005-0000-0000-0000B47D0000}"/>
    <cellStyle name="Standard 4 3 3 4 3 2 2 4" xfId="41976" xr:uid="{00000000-0005-0000-0000-0000B57D0000}"/>
    <cellStyle name="Standard 4 3 3 4 3 2 2 5" xfId="30680" xr:uid="{00000000-0005-0000-0000-0000B67D0000}"/>
    <cellStyle name="Standard 4 3 3 4 3 2 3" xfId="10912" xr:uid="{00000000-0005-0000-0000-0000B77D0000}"/>
    <cellStyle name="Standard 4 3 3 4 3 2 3 2" xfId="22208" xr:uid="{00000000-0005-0000-0000-0000B87D0000}"/>
    <cellStyle name="Standard 4 3 3 4 3 2 3 2 2" xfId="56096" xr:uid="{00000000-0005-0000-0000-0000B97D0000}"/>
    <cellStyle name="Standard 4 3 3 4 3 2 3 3" xfId="44800" xr:uid="{00000000-0005-0000-0000-0000BA7D0000}"/>
    <cellStyle name="Standard 4 3 3 4 3 2 3 4" xfId="33504" xr:uid="{00000000-0005-0000-0000-0000BB7D0000}"/>
    <cellStyle name="Standard 4 3 3 4 3 2 4" xfId="16560" xr:uid="{00000000-0005-0000-0000-0000BC7D0000}"/>
    <cellStyle name="Standard 4 3 3 4 3 2 4 2" xfId="50448" xr:uid="{00000000-0005-0000-0000-0000BD7D0000}"/>
    <cellStyle name="Standard 4 3 3 4 3 2 5" xfId="39152" xr:uid="{00000000-0005-0000-0000-0000BE7D0000}"/>
    <cellStyle name="Standard 4 3 3 4 3 2 6" xfId="27856" xr:uid="{00000000-0005-0000-0000-0000BF7D0000}"/>
    <cellStyle name="Standard 4 3 3 4 3 3" xfId="4483" xr:uid="{00000000-0005-0000-0000-0000C07D0000}"/>
    <cellStyle name="Standard 4 3 3 4 3 3 2" xfId="7353" xr:uid="{00000000-0005-0000-0000-0000C17D0000}"/>
    <cellStyle name="Standard 4 3 3 4 3 3 2 2" xfId="13002" xr:uid="{00000000-0005-0000-0000-0000C27D0000}"/>
    <cellStyle name="Standard 4 3 3 4 3 3 2 2 2" xfId="24298" xr:uid="{00000000-0005-0000-0000-0000C37D0000}"/>
    <cellStyle name="Standard 4 3 3 4 3 3 2 2 2 2" xfId="58186" xr:uid="{00000000-0005-0000-0000-0000C47D0000}"/>
    <cellStyle name="Standard 4 3 3 4 3 3 2 2 3" xfId="46890" xr:uid="{00000000-0005-0000-0000-0000C57D0000}"/>
    <cellStyle name="Standard 4 3 3 4 3 3 2 2 4" xfId="35594" xr:uid="{00000000-0005-0000-0000-0000C67D0000}"/>
    <cellStyle name="Standard 4 3 3 4 3 3 2 3" xfId="18650" xr:uid="{00000000-0005-0000-0000-0000C77D0000}"/>
    <cellStyle name="Standard 4 3 3 4 3 3 2 3 2" xfId="52538" xr:uid="{00000000-0005-0000-0000-0000C87D0000}"/>
    <cellStyle name="Standard 4 3 3 4 3 3 2 4" xfId="41242" xr:uid="{00000000-0005-0000-0000-0000C97D0000}"/>
    <cellStyle name="Standard 4 3 3 4 3 3 2 5" xfId="29946" xr:uid="{00000000-0005-0000-0000-0000CA7D0000}"/>
    <cellStyle name="Standard 4 3 3 4 3 3 3" xfId="10178" xr:uid="{00000000-0005-0000-0000-0000CB7D0000}"/>
    <cellStyle name="Standard 4 3 3 4 3 3 3 2" xfId="21474" xr:uid="{00000000-0005-0000-0000-0000CC7D0000}"/>
    <cellStyle name="Standard 4 3 3 4 3 3 3 2 2" xfId="55362" xr:uid="{00000000-0005-0000-0000-0000CD7D0000}"/>
    <cellStyle name="Standard 4 3 3 4 3 3 3 3" xfId="44066" xr:uid="{00000000-0005-0000-0000-0000CE7D0000}"/>
    <cellStyle name="Standard 4 3 3 4 3 3 3 4" xfId="32770" xr:uid="{00000000-0005-0000-0000-0000CF7D0000}"/>
    <cellStyle name="Standard 4 3 3 4 3 3 4" xfId="15826" xr:uid="{00000000-0005-0000-0000-0000D07D0000}"/>
    <cellStyle name="Standard 4 3 3 4 3 3 4 2" xfId="49714" xr:uid="{00000000-0005-0000-0000-0000D17D0000}"/>
    <cellStyle name="Standard 4 3 3 4 3 3 5" xfId="38418" xr:uid="{00000000-0005-0000-0000-0000D27D0000}"/>
    <cellStyle name="Standard 4 3 3 4 3 3 6" xfId="27122" xr:uid="{00000000-0005-0000-0000-0000D37D0000}"/>
    <cellStyle name="Standard 4 3 3 4 3 4" xfId="6147" xr:uid="{00000000-0005-0000-0000-0000D47D0000}"/>
    <cellStyle name="Standard 4 3 3 4 3 4 2" xfId="11797" xr:uid="{00000000-0005-0000-0000-0000D57D0000}"/>
    <cellStyle name="Standard 4 3 3 4 3 4 2 2" xfId="23093" xr:uid="{00000000-0005-0000-0000-0000D67D0000}"/>
    <cellStyle name="Standard 4 3 3 4 3 4 2 2 2" xfId="56981" xr:uid="{00000000-0005-0000-0000-0000D77D0000}"/>
    <cellStyle name="Standard 4 3 3 4 3 4 2 3" xfId="45685" xr:uid="{00000000-0005-0000-0000-0000D87D0000}"/>
    <cellStyle name="Standard 4 3 3 4 3 4 2 4" xfId="34389" xr:uid="{00000000-0005-0000-0000-0000D97D0000}"/>
    <cellStyle name="Standard 4 3 3 4 3 4 3" xfId="17445" xr:uid="{00000000-0005-0000-0000-0000DA7D0000}"/>
    <cellStyle name="Standard 4 3 3 4 3 4 3 2" xfId="51333" xr:uid="{00000000-0005-0000-0000-0000DB7D0000}"/>
    <cellStyle name="Standard 4 3 3 4 3 4 4" xfId="40037" xr:uid="{00000000-0005-0000-0000-0000DC7D0000}"/>
    <cellStyle name="Standard 4 3 3 4 3 4 5" xfId="28741" xr:uid="{00000000-0005-0000-0000-0000DD7D0000}"/>
    <cellStyle name="Standard 4 3 3 4 3 5" xfId="8973" xr:uid="{00000000-0005-0000-0000-0000DE7D0000}"/>
    <cellStyle name="Standard 4 3 3 4 3 5 2" xfId="20269" xr:uid="{00000000-0005-0000-0000-0000DF7D0000}"/>
    <cellStyle name="Standard 4 3 3 4 3 5 2 2" xfId="54157" xr:uid="{00000000-0005-0000-0000-0000E07D0000}"/>
    <cellStyle name="Standard 4 3 3 4 3 5 3" xfId="42861" xr:uid="{00000000-0005-0000-0000-0000E17D0000}"/>
    <cellStyle name="Standard 4 3 3 4 3 5 4" xfId="31565" xr:uid="{00000000-0005-0000-0000-0000E27D0000}"/>
    <cellStyle name="Standard 4 3 3 4 3 6" xfId="14621" xr:uid="{00000000-0005-0000-0000-0000E37D0000}"/>
    <cellStyle name="Standard 4 3 3 4 3 6 2" xfId="48509" xr:uid="{00000000-0005-0000-0000-0000E47D0000}"/>
    <cellStyle name="Standard 4 3 3 4 3 7" xfId="37213" xr:uid="{00000000-0005-0000-0000-0000E57D0000}"/>
    <cellStyle name="Standard 4 3 3 4 3 8" xfId="25917" xr:uid="{00000000-0005-0000-0000-0000E67D0000}"/>
    <cellStyle name="Standard 4 3 3 4 4" xfId="3878" xr:uid="{00000000-0005-0000-0000-0000E77D0000}"/>
    <cellStyle name="Standard 4 3 3 4 4 2" xfId="6989" xr:uid="{00000000-0005-0000-0000-0000E87D0000}"/>
    <cellStyle name="Standard 4 3 3 4 4 2 2" xfId="12638" xr:uid="{00000000-0005-0000-0000-0000E97D0000}"/>
    <cellStyle name="Standard 4 3 3 4 4 2 2 2" xfId="23934" xr:uid="{00000000-0005-0000-0000-0000EA7D0000}"/>
    <cellStyle name="Standard 4 3 3 4 4 2 2 2 2" xfId="57822" xr:uid="{00000000-0005-0000-0000-0000EB7D0000}"/>
    <cellStyle name="Standard 4 3 3 4 4 2 2 3" xfId="46526" xr:uid="{00000000-0005-0000-0000-0000EC7D0000}"/>
    <cellStyle name="Standard 4 3 3 4 4 2 2 4" xfId="35230" xr:uid="{00000000-0005-0000-0000-0000ED7D0000}"/>
    <cellStyle name="Standard 4 3 3 4 4 2 3" xfId="18286" xr:uid="{00000000-0005-0000-0000-0000EE7D0000}"/>
    <cellStyle name="Standard 4 3 3 4 4 2 3 2" xfId="52174" xr:uid="{00000000-0005-0000-0000-0000EF7D0000}"/>
    <cellStyle name="Standard 4 3 3 4 4 2 4" xfId="40878" xr:uid="{00000000-0005-0000-0000-0000F07D0000}"/>
    <cellStyle name="Standard 4 3 3 4 4 2 5" xfId="29582" xr:uid="{00000000-0005-0000-0000-0000F17D0000}"/>
    <cellStyle name="Standard 4 3 3 4 4 3" xfId="9814" xr:uid="{00000000-0005-0000-0000-0000F27D0000}"/>
    <cellStyle name="Standard 4 3 3 4 4 3 2" xfId="21110" xr:uid="{00000000-0005-0000-0000-0000F37D0000}"/>
    <cellStyle name="Standard 4 3 3 4 4 3 2 2" xfId="54998" xr:uid="{00000000-0005-0000-0000-0000F47D0000}"/>
    <cellStyle name="Standard 4 3 3 4 4 3 3" xfId="43702" xr:uid="{00000000-0005-0000-0000-0000F57D0000}"/>
    <cellStyle name="Standard 4 3 3 4 4 3 4" xfId="32406" xr:uid="{00000000-0005-0000-0000-0000F67D0000}"/>
    <cellStyle name="Standard 4 3 3 4 4 4" xfId="15462" xr:uid="{00000000-0005-0000-0000-0000F77D0000}"/>
    <cellStyle name="Standard 4 3 3 4 4 4 2" xfId="49350" xr:uid="{00000000-0005-0000-0000-0000F87D0000}"/>
    <cellStyle name="Standard 4 3 3 4 4 5" xfId="38054" xr:uid="{00000000-0005-0000-0000-0000F97D0000}"/>
    <cellStyle name="Standard 4 3 3 4 4 6" xfId="26758" xr:uid="{00000000-0005-0000-0000-0000FA7D0000}"/>
    <cellStyle name="Standard 4 3 3 4 5" xfId="4936" xr:uid="{00000000-0005-0000-0000-0000FB7D0000}"/>
    <cellStyle name="Standard 4 3 3 4 5 2" xfId="7762" xr:uid="{00000000-0005-0000-0000-0000FC7D0000}"/>
    <cellStyle name="Standard 4 3 3 4 5 2 2" xfId="13411" xr:uid="{00000000-0005-0000-0000-0000FD7D0000}"/>
    <cellStyle name="Standard 4 3 3 4 5 2 2 2" xfId="24707" xr:uid="{00000000-0005-0000-0000-0000FE7D0000}"/>
    <cellStyle name="Standard 4 3 3 4 5 2 2 2 2" xfId="58595" xr:uid="{00000000-0005-0000-0000-0000FF7D0000}"/>
    <cellStyle name="Standard 4 3 3 4 5 2 2 3" xfId="47299" xr:uid="{00000000-0005-0000-0000-0000007E0000}"/>
    <cellStyle name="Standard 4 3 3 4 5 2 2 4" xfId="36003" xr:uid="{00000000-0005-0000-0000-0000017E0000}"/>
    <cellStyle name="Standard 4 3 3 4 5 2 3" xfId="19059" xr:uid="{00000000-0005-0000-0000-0000027E0000}"/>
    <cellStyle name="Standard 4 3 3 4 5 2 3 2" xfId="52947" xr:uid="{00000000-0005-0000-0000-0000037E0000}"/>
    <cellStyle name="Standard 4 3 3 4 5 2 4" xfId="41651" xr:uid="{00000000-0005-0000-0000-0000047E0000}"/>
    <cellStyle name="Standard 4 3 3 4 5 2 5" xfId="30355" xr:uid="{00000000-0005-0000-0000-0000057E0000}"/>
    <cellStyle name="Standard 4 3 3 4 5 3" xfId="10587" xr:uid="{00000000-0005-0000-0000-0000067E0000}"/>
    <cellStyle name="Standard 4 3 3 4 5 3 2" xfId="21883" xr:uid="{00000000-0005-0000-0000-0000077E0000}"/>
    <cellStyle name="Standard 4 3 3 4 5 3 2 2" xfId="55771" xr:uid="{00000000-0005-0000-0000-0000087E0000}"/>
    <cellStyle name="Standard 4 3 3 4 5 3 3" xfId="44475" xr:uid="{00000000-0005-0000-0000-0000097E0000}"/>
    <cellStyle name="Standard 4 3 3 4 5 3 4" xfId="33179" xr:uid="{00000000-0005-0000-0000-00000A7E0000}"/>
    <cellStyle name="Standard 4 3 3 4 5 4" xfId="16235" xr:uid="{00000000-0005-0000-0000-00000B7E0000}"/>
    <cellStyle name="Standard 4 3 3 4 5 4 2" xfId="50123" xr:uid="{00000000-0005-0000-0000-00000C7E0000}"/>
    <cellStyle name="Standard 4 3 3 4 5 5" xfId="38827" xr:uid="{00000000-0005-0000-0000-00000D7E0000}"/>
    <cellStyle name="Standard 4 3 3 4 5 6" xfId="27531" xr:uid="{00000000-0005-0000-0000-00000E7E0000}"/>
    <cellStyle name="Standard 4 3 3 4 6" xfId="3585" xr:uid="{00000000-0005-0000-0000-00000F7E0000}"/>
    <cellStyle name="Standard 4 3 3 4 6 2" xfId="6698" xr:uid="{00000000-0005-0000-0000-0000107E0000}"/>
    <cellStyle name="Standard 4 3 3 4 6 2 2" xfId="12347" xr:uid="{00000000-0005-0000-0000-0000117E0000}"/>
    <cellStyle name="Standard 4 3 3 4 6 2 2 2" xfId="23643" xr:uid="{00000000-0005-0000-0000-0000127E0000}"/>
    <cellStyle name="Standard 4 3 3 4 6 2 2 2 2" xfId="57531" xr:uid="{00000000-0005-0000-0000-0000137E0000}"/>
    <cellStyle name="Standard 4 3 3 4 6 2 2 3" xfId="46235" xr:uid="{00000000-0005-0000-0000-0000147E0000}"/>
    <cellStyle name="Standard 4 3 3 4 6 2 2 4" xfId="34939" xr:uid="{00000000-0005-0000-0000-0000157E0000}"/>
    <cellStyle name="Standard 4 3 3 4 6 2 3" xfId="17995" xr:uid="{00000000-0005-0000-0000-0000167E0000}"/>
    <cellStyle name="Standard 4 3 3 4 6 2 3 2" xfId="51883" xr:uid="{00000000-0005-0000-0000-0000177E0000}"/>
    <cellStyle name="Standard 4 3 3 4 6 2 4" xfId="40587" xr:uid="{00000000-0005-0000-0000-0000187E0000}"/>
    <cellStyle name="Standard 4 3 3 4 6 2 5" xfId="29291" xr:uid="{00000000-0005-0000-0000-0000197E0000}"/>
    <cellStyle name="Standard 4 3 3 4 6 3" xfId="9523" xr:uid="{00000000-0005-0000-0000-00001A7E0000}"/>
    <cellStyle name="Standard 4 3 3 4 6 3 2" xfId="20819" xr:uid="{00000000-0005-0000-0000-00001B7E0000}"/>
    <cellStyle name="Standard 4 3 3 4 6 3 2 2" xfId="54707" xr:uid="{00000000-0005-0000-0000-00001C7E0000}"/>
    <cellStyle name="Standard 4 3 3 4 6 3 3" xfId="43411" xr:uid="{00000000-0005-0000-0000-00001D7E0000}"/>
    <cellStyle name="Standard 4 3 3 4 6 3 4" xfId="32115" xr:uid="{00000000-0005-0000-0000-00001E7E0000}"/>
    <cellStyle name="Standard 4 3 3 4 6 4" xfId="15171" xr:uid="{00000000-0005-0000-0000-00001F7E0000}"/>
    <cellStyle name="Standard 4 3 3 4 6 4 2" xfId="49059" xr:uid="{00000000-0005-0000-0000-0000207E0000}"/>
    <cellStyle name="Standard 4 3 3 4 6 5" xfId="37763" xr:uid="{00000000-0005-0000-0000-0000217E0000}"/>
    <cellStyle name="Standard 4 3 3 4 6 6" xfId="26467" xr:uid="{00000000-0005-0000-0000-0000227E0000}"/>
    <cellStyle name="Standard 4 3 3 4 7" xfId="5647" xr:uid="{00000000-0005-0000-0000-0000237E0000}"/>
    <cellStyle name="Standard 4 3 3 4 7 2" xfId="11297" xr:uid="{00000000-0005-0000-0000-0000247E0000}"/>
    <cellStyle name="Standard 4 3 3 4 7 2 2" xfId="22593" xr:uid="{00000000-0005-0000-0000-0000257E0000}"/>
    <cellStyle name="Standard 4 3 3 4 7 2 2 2" xfId="56481" xr:uid="{00000000-0005-0000-0000-0000267E0000}"/>
    <cellStyle name="Standard 4 3 3 4 7 2 3" xfId="45185" xr:uid="{00000000-0005-0000-0000-0000277E0000}"/>
    <cellStyle name="Standard 4 3 3 4 7 2 4" xfId="33889" xr:uid="{00000000-0005-0000-0000-0000287E0000}"/>
    <cellStyle name="Standard 4 3 3 4 7 3" xfId="16945" xr:uid="{00000000-0005-0000-0000-0000297E0000}"/>
    <cellStyle name="Standard 4 3 3 4 7 3 2" xfId="50833" xr:uid="{00000000-0005-0000-0000-00002A7E0000}"/>
    <cellStyle name="Standard 4 3 3 4 7 4" xfId="39537" xr:uid="{00000000-0005-0000-0000-00002B7E0000}"/>
    <cellStyle name="Standard 4 3 3 4 7 5" xfId="28241" xr:uid="{00000000-0005-0000-0000-00002C7E0000}"/>
    <cellStyle name="Standard 4 3 3 4 8" xfId="8473" xr:uid="{00000000-0005-0000-0000-00002D7E0000}"/>
    <cellStyle name="Standard 4 3 3 4 8 2" xfId="19769" xr:uid="{00000000-0005-0000-0000-00002E7E0000}"/>
    <cellStyle name="Standard 4 3 3 4 8 2 2" xfId="53657" xr:uid="{00000000-0005-0000-0000-00002F7E0000}"/>
    <cellStyle name="Standard 4 3 3 4 8 3" xfId="42361" xr:uid="{00000000-0005-0000-0000-0000307E0000}"/>
    <cellStyle name="Standard 4 3 3 4 8 4" xfId="31065" xr:uid="{00000000-0005-0000-0000-0000317E0000}"/>
    <cellStyle name="Standard 4 3 3 4 9" xfId="14121" xr:uid="{00000000-0005-0000-0000-0000327E0000}"/>
    <cellStyle name="Standard 4 3 3 4 9 2" xfId="48009" xr:uid="{00000000-0005-0000-0000-0000337E0000}"/>
    <cellStyle name="Standard 4 3 3 5" xfId="2632" xr:uid="{00000000-0005-0000-0000-0000347E0000}"/>
    <cellStyle name="Standard 4 3 3 5 10" xfId="25532" xr:uid="{00000000-0005-0000-0000-0000357E0000}"/>
    <cellStyle name="Standard 4 3 3 5 2" xfId="3134" xr:uid="{00000000-0005-0000-0000-0000367E0000}"/>
    <cellStyle name="Standard 4 3 3 5 2 2" xfId="5263" xr:uid="{00000000-0005-0000-0000-0000377E0000}"/>
    <cellStyle name="Standard 4 3 3 5 2 2 2" xfId="8089" xr:uid="{00000000-0005-0000-0000-0000387E0000}"/>
    <cellStyle name="Standard 4 3 3 5 2 2 2 2" xfId="13738" xr:uid="{00000000-0005-0000-0000-0000397E0000}"/>
    <cellStyle name="Standard 4 3 3 5 2 2 2 2 2" xfId="25034" xr:uid="{00000000-0005-0000-0000-00003A7E0000}"/>
    <cellStyle name="Standard 4 3 3 5 2 2 2 2 2 2" xfId="58922" xr:uid="{00000000-0005-0000-0000-00003B7E0000}"/>
    <cellStyle name="Standard 4 3 3 5 2 2 2 2 3" xfId="47626" xr:uid="{00000000-0005-0000-0000-00003C7E0000}"/>
    <cellStyle name="Standard 4 3 3 5 2 2 2 2 4" xfId="36330" xr:uid="{00000000-0005-0000-0000-00003D7E0000}"/>
    <cellStyle name="Standard 4 3 3 5 2 2 2 3" xfId="19386" xr:uid="{00000000-0005-0000-0000-00003E7E0000}"/>
    <cellStyle name="Standard 4 3 3 5 2 2 2 3 2" xfId="53274" xr:uid="{00000000-0005-0000-0000-00003F7E0000}"/>
    <cellStyle name="Standard 4 3 3 5 2 2 2 4" xfId="41978" xr:uid="{00000000-0005-0000-0000-0000407E0000}"/>
    <cellStyle name="Standard 4 3 3 5 2 2 2 5" xfId="30682" xr:uid="{00000000-0005-0000-0000-0000417E0000}"/>
    <cellStyle name="Standard 4 3 3 5 2 2 3" xfId="10914" xr:uid="{00000000-0005-0000-0000-0000427E0000}"/>
    <cellStyle name="Standard 4 3 3 5 2 2 3 2" xfId="22210" xr:uid="{00000000-0005-0000-0000-0000437E0000}"/>
    <cellStyle name="Standard 4 3 3 5 2 2 3 2 2" xfId="56098" xr:uid="{00000000-0005-0000-0000-0000447E0000}"/>
    <cellStyle name="Standard 4 3 3 5 2 2 3 3" xfId="44802" xr:uid="{00000000-0005-0000-0000-0000457E0000}"/>
    <cellStyle name="Standard 4 3 3 5 2 2 3 4" xfId="33506" xr:uid="{00000000-0005-0000-0000-0000467E0000}"/>
    <cellStyle name="Standard 4 3 3 5 2 2 4" xfId="16562" xr:uid="{00000000-0005-0000-0000-0000477E0000}"/>
    <cellStyle name="Standard 4 3 3 5 2 2 4 2" xfId="50450" xr:uid="{00000000-0005-0000-0000-0000487E0000}"/>
    <cellStyle name="Standard 4 3 3 5 2 2 5" xfId="39154" xr:uid="{00000000-0005-0000-0000-0000497E0000}"/>
    <cellStyle name="Standard 4 3 3 5 2 2 6" xfId="27858" xr:uid="{00000000-0005-0000-0000-00004A7E0000}"/>
    <cellStyle name="Standard 4 3 3 5 2 3" xfId="4485" xr:uid="{00000000-0005-0000-0000-00004B7E0000}"/>
    <cellStyle name="Standard 4 3 3 5 2 3 2" xfId="7355" xr:uid="{00000000-0005-0000-0000-00004C7E0000}"/>
    <cellStyle name="Standard 4 3 3 5 2 3 2 2" xfId="13004" xr:uid="{00000000-0005-0000-0000-00004D7E0000}"/>
    <cellStyle name="Standard 4 3 3 5 2 3 2 2 2" xfId="24300" xr:uid="{00000000-0005-0000-0000-00004E7E0000}"/>
    <cellStyle name="Standard 4 3 3 5 2 3 2 2 2 2" xfId="58188" xr:uid="{00000000-0005-0000-0000-00004F7E0000}"/>
    <cellStyle name="Standard 4 3 3 5 2 3 2 2 3" xfId="46892" xr:uid="{00000000-0005-0000-0000-0000507E0000}"/>
    <cellStyle name="Standard 4 3 3 5 2 3 2 2 4" xfId="35596" xr:uid="{00000000-0005-0000-0000-0000517E0000}"/>
    <cellStyle name="Standard 4 3 3 5 2 3 2 3" xfId="18652" xr:uid="{00000000-0005-0000-0000-0000527E0000}"/>
    <cellStyle name="Standard 4 3 3 5 2 3 2 3 2" xfId="52540" xr:uid="{00000000-0005-0000-0000-0000537E0000}"/>
    <cellStyle name="Standard 4 3 3 5 2 3 2 4" xfId="41244" xr:uid="{00000000-0005-0000-0000-0000547E0000}"/>
    <cellStyle name="Standard 4 3 3 5 2 3 2 5" xfId="29948" xr:uid="{00000000-0005-0000-0000-0000557E0000}"/>
    <cellStyle name="Standard 4 3 3 5 2 3 3" xfId="10180" xr:uid="{00000000-0005-0000-0000-0000567E0000}"/>
    <cellStyle name="Standard 4 3 3 5 2 3 3 2" xfId="21476" xr:uid="{00000000-0005-0000-0000-0000577E0000}"/>
    <cellStyle name="Standard 4 3 3 5 2 3 3 2 2" xfId="55364" xr:uid="{00000000-0005-0000-0000-0000587E0000}"/>
    <cellStyle name="Standard 4 3 3 5 2 3 3 3" xfId="44068" xr:uid="{00000000-0005-0000-0000-0000597E0000}"/>
    <cellStyle name="Standard 4 3 3 5 2 3 3 4" xfId="32772" xr:uid="{00000000-0005-0000-0000-00005A7E0000}"/>
    <cellStyle name="Standard 4 3 3 5 2 3 4" xfId="15828" xr:uid="{00000000-0005-0000-0000-00005B7E0000}"/>
    <cellStyle name="Standard 4 3 3 5 2 3 4 2" xfId="49716" xr:uid="{00000000-0005-0000-0000-00005C7E0000}"/>
    <cellStyle name="Standard 4 3 3 5 2 3 5" xfId="38420" xr:uid="{00000000-0005-0000-0000-00005D7E0000}"/>
    <cellStyle name="Standard 4 3 3 5 2 3 6" xfId="27124" xr:uid="{00000000-0005-0000-0000-00005E7E0000}"/>
    <cellStyle name="Standard 4 3 3 5 2 4" xfId="6262" xr:uid="{00000000-0005-0000-0000-00005F7E0000}"/>
    <cellStyle name="Standard 4 3 3 5 2 4 2" xfId="11912" xr:uid="{00000000-0005-0000-0000-0000607E0000}"/>
    <cellStyle name="Standard 4 3 3 5 2 4 2 2" xfId="23208" xr:uid="{00000000-0005-0000-0000-0000617E0000}"/>
    <cellStyle name="Standard 4 3 3 5 2 4 2 2 2" xfId="57096" xr:uid="{00000000-0005-0000-0000-0000627E0000}"/>
    <cellStyle name="Standard 4 3 3 5 2 4 2 3" xfId="45800" xr:uid="{00000000-0005-0000-0000-0000637E0000}"/>
    <cellStyle name="Standard 4 3 3 5 2 4 2 4" xfId="34504" xr:uid="{00000000-0005-0000-0000-0000647E0000}"/>
    <cellStyle name="Standard 4 3 3 5 2 4 3" xfId="17560" xr:uid="{00000000-0005-0000-0000-0000657E0000}"/>
    <cellStyle name="Standard 4 3 3 5 2 4 3 2" xfId="51448" xr:uid="{00000000-0005-0000-0000-0000667E0000}"/>
    <cellStyle name="Standard 4 3 3 5 2 4 4" xfId="40152" xr:uid="{00000000-0005-0000-0000-0000677E0000}"/>
    <cellStyle name="Standard 4 3 3 5 2 4 5" xfId="28856" xr:uid="{00000000-0005-0000-0000-0000687E0000}"/>
    <cellStyle name="Standard 4 3 3 5 2 5" xfId="9088" xr:uid="{00000000-0005-0000-0000-0000697E0000}"/>
    <cellStyle name="Standard 4 3 3 5 2 5 2" xfId="20384" xr:uid="{00000000-0005-0000-0000-00006A7E0000}"/>
    <cellStyle name="Standard 4 3 3 5 2 5 2 2" xfId="54272" xr:uid="{00000000-0005-0000-0000-00006B7E0000}"/>
    <cellStyle name="Standard 4 3 3 5 2 5 3" xfId="42976" xr:uid="{00000000-0005-0000-0000-00006C7E0000}"/>
    <cellStyle name="Standard 4 3 3 5 2 5 4" xfId="31680" xr:uid="{00000000-0005-0000-0000-00006D7E0000}"/>
    <cellStyle name="Standard 4 3 3 5 2 6" xfId="14736" xr:uid="{00000000-0005-0000-0000-00006E7E0000}"/>
    <cellStyle name="Standard 4 3 3 5 2 6 2" xfId="48624" xr:uid="{00000000-0005-0000-0000-00006F7E0000}"/>
    <cellStyle name="Standard 4 3 3 5 2 7" xfId="37328" xr:uid="{00000000-0005-0000-0000-0000707E0000}"/>
    <cellStyle name="Standard 4 3 3 5 2 8" xfId="26032" xr:uid="{00000000-0005-0000-0000-0000717E0000}"/>
    <cellStyle name="Standard 4 3 3 5 3" xfId="3768" xr:uid="{00000000-0005-0000-0000-0000727E0000}"/>
    <cellStyle name="Standard 4 3 3 5 3 2" xfId="6879" xr:uid="{00000000-0005-0000-0000-0000737E0000}"/>
    <cellStyle name="Standard 4 3 3 5 3 2 2" xfId="12528" xr:uid="{00000000-0005-0000-0000-0000747E0000}"/>
    <cellStyle name="Standard 4 3 3 5 3 2 2 2" xfId="23824" xr:uid="{00000000-0005-0000-0000-0000757E0000}"/>
    <cellStyle name="Standard 4 3 3 5 3 2 2 2 2" xfId="57712" xr:uid="{00000000-0005-0000-0000-0000767E0000}"/>
    <cellStyle name="Standard 4 3 3 5 3 2 2 3" xfId="46416" xr:uid="{00000000-0005-0000-0000-0000777E0000}"/>
    <cellStyle name="Standard 4 3 3 5 3 2 2 4" xfId="35120" xr:uid="{00000000-0005-0000-0000-0000787E0000}"/>
    <cellStyle name="Standard 4 3 3 5 3 2 3" xfId="18176" xr:uid="{00000000-0005-0000-0000-0000797E0000}"/>
    <cellStyle name="Standard 4 3 3 5 3 2 3 2" xfId="52064" xr:uid="{00000000-0005-0000-0000-00007A7E0000}"/>
    <cellStyle name="Standard 4 3 3 5 3 2 4" xfId="40768" xr:uid="{00000000-0005-0000-0000-00007B7E0000}"/>
    <cellStyle name="Standard 4 3 3 5 3 2 5" xfId="29472" xr:uid="{00000000-0005-0000-0000-00007C7E0000}"/>
    <cellStyle name="Standard 4 3 3 5 3 3" xfId="9704" xr:uid="{00000000-0005-0000-0000-00007D7E0000}"/>
    <cellStyle name="Standard 4 3 3 5 3 3 2" xfId="21000" xr:uid="{00000000-0005-0000-0000-00007E7E0000}"/>
    <cellStyle name="Standard 4 3 3 5 3 3 2 2" xfId="54888" xr:uid="{00000000-0005-0000-0000-00007F7E0000}"/>
    <cellStyle name="Standard 4 3 3 5 3 3 3" xfId="43592" xr:uid="{00000000-0005-0000-0000-0000807E0000}"/>
    <cellStyle name="Standard 4 3 3 5 3 3 4" xfId="32296" xr:uid="{00000000-0005-0000-0000-0000817E0000}"/>
    <cellStyle name="Standard 4 3 3 5 3 4" xfId="15352" xr:uid="{00000000-0005-0000-0000-0000827E0000}"/>
    <cellStyle name="Standard 4 3 3 5 3 4 2" xfId="49240" xr:uid="{00000000-0005-0000-0000-0000837E0000}"/>
    <cellStyle name="Standard 4 3 3 5 3 5" xfId="37944" xr:uid="{00000000-0005-0000-0000-0000847E0000}"/>
    <cellStyle name="Standard 4 3 3 5 3 6" xfId="26648" xr:uid="{00000000-0005-0000-0000-0000857E0000}"/>
    <cellStyle name="Standard 4 3 3 5 4" xfId="4826" xr:uid="{00000000-0005-0000-0000-0000867E0000}"/>
    <cellStyle name="Standard 4 3 3 5 4 2" xfId="7652" xr:uid="{00000000-0005-0000-0000-0000877E0000}"/>
    <cellStyle name="Standard 4 3 3 5 4 2 2" xfId="13301" xr:uid="{00000000-0005-0000-0000-0000887E0000}"/>
    <cellStyle name="Standard 4 3 3 5 4 2 2 2" xfId="24597" xr:uid="{00000000-0005-0000-0000-0000897E0000}"/>
    <cellStyle name="Standard 4 3 3 5 4 2 2 2 2" xfId="58485" xr:uid="{00000000-0005-0000-0000-00008A7E0000}"/>
    <cellStyle name="Standard 4 3 3 5 4 2 2 3" xfId="47189" xr:uid="{00000000-0005-0000-0000-00008B7E0000}"/>
    <cellStyle name="Standard 4 3 3 5 4 2 2 4" xfId="35893" xr:uid="{00000000-0005-0000-0000-00008C7E0000}"/>
    <cellStyle name="Standard 4 3 3 5 4 2 3" xfId="18949" xr:uid="{00000000-0005-0000-0000-00008D7E0000}"/>
    <cellStyle name="Standard 4 3 3 5 4 2 3 2" xfId="52837" xr:uid="{00000000-0005-0000-0000-00008E7E0000}"/>
    <cellStyle name="Standard 4 3 3 5 4 2 4" xfId="41541" xr:uid="{00000000-0005-0000-0000-00008F7E0000}"/>
    <cellStyle name="Standard 4 3 3 5 4 2 5" xfId="30245" xr:uid="{00000000-0005-0000-0000-0000907E0000}"/>
    <cellStyle name="Standard 4 3 3 5 4 3" xfId="10477" xr:uid="{00000000-0005-0000-0000-0000917E0000}"/>
    <cellStyle name="Standard 4 3 3 5 4 3 2" xfId="21773" xr:uid="{00000000-0005-0000-0000-0000927E0000}"/>
    <cellStyle name="Standard 4 3 3 5 4 3 2 2" xfId="55661" xr:uid="{00000000-0005-0000-0000-0000937E0000}"/>
    <cellStyle name="Standard 4 3 3 5 4 3 3" xfId="44365" xr:uid="{00000000-0005-0000-0000-0000947E0000}"/>
    <cellStyle name="Standard 4 3 3 5 4 3 4" xfId="33069" xr:uid="{00000000-0005-0000-0000-0000957E0000}"/>
    <cellStyle name="Standard 4 3 3 5 4 4" xfId="16125" xr:uid="{00000000-0005-0000-0000-0000967E0000}"/>
    <cellStyle name="Standard 4 3 3 5 4 4 2" xfId="50013" xr:uid="{00000000-0005-0000-0000-0000977E0000}"/>
    <cellStyle name="Standard 4 3 3 5 4 5" xfId="38717" xr:uid="{00000000-0005-0000-0000-0000987E0000}"/>
    <cellStyle name="Standard 4 3 3 5 4 6" xfId="27421" xr:uid="{00000000-0005-0000-0000-0000997E0000}"/>
    <cellStyle name="Standard 4 3 3 5 5" xfId="3471" xr:uid="{00000000-0005-0000-0000-00009A7E0000}"/>
    <cellStyle name="Standard 4 3 3 5 5 2" xfId="6586" xr:uid="{00000000-0005-0000-0000-00009B7E0000}"/>
    <cellStyle name="Standard 4 3 3 5 5 2 2" xfId="12235" xr:uid="{00000000-0005-0000-0000-00009C7E0000}"/>
    <cellStyle name="Standard 4 3 3 5 5 2 2 2" xfId="23531" xr:uid="{00000000-0005-0000-0000-00009D7E0000}"/>
    <cellStyle name="Standard 4 3 3 5 5 2 2 2 2" xfId="57419" xr:uid="{00000000-0005-0000-0000-00009E7E0000}"/>
    <cellStyle name="Standard 4 3 3 5 5 2 2 3" xfId="46123" xr:uid="{00000000-0005-0000-0000-00009F7E0000}"/>
    <cellStyle name="Standard 4 3 3 5 5 2 2 4" xfId="34827" xr:uid="{00000000-0005-0000-0000-0000A07E0000}"/>
    <cellStyle name="Standard 4 3 3 5 5 2 3" xfId="17883" xr:uid="{00000000-0005-0000-0000-0000A17E0000}"/>
    <cellStyle name="Standard 4 3 3 5 5 2 3 2" xfId="51771" xr:uid="{00000000-0005-0000-0000-0000A27E0000}"/>
    <cellStyle name="Standard 4 3 3 5 5 2 4" xfId="40475" xr:uid="{00000000-0005-0000-0000-0000A37E0000}"/>
    <cellStyle name="Standard 4 3 3 5 5 2 5" xfId="29179" xr:uid="{00000000-0005-0000-0000-0000A47E0000}"/>
    <cellStyle name="Standard 4 3 3 5 5 3" xfId="9411" xr:uid="{00000000-0005-0000-0000-0000A57E0000}"/>
    <cellStyle name="Standard 4 3 3 5 5 3 2" xfId="20707" xr:uid="{00000000-0005-0000-0000-0000A67E0000}"/>
    <cellStyle name="Standard 4 3 3 5 5 3 2 2" xfId="54595" xr:uid="{00000000-0005-0000-0000-0000A77E0000}"/>
    <cellStyle name="Standard 4 3 3 5 5 3 3" xfId="43299" xr:uid="{00000000-0005-0000-0000-0000A87E0000}"/>
    <cellStyle name="Standard 4 3 3 5 5 3 4" xfId="32003" xr:uid="{00000000-0005-0000-0000-0000A97E0000}"/>
    <cellStyle name="Standard 4 3 3 5 5 4" xfId="15059" xr:uid="{00000000-0005-0000-0000-0000AA7E0000}"/>
    <cellStyle name="Standard 4 3 3 5 5 4 2" xfId="48947" xr:uid="{00000000-0005-0000-0000-0000AB7E0000}"/>
    <cellStyle name="Standard 4 3 3 5 5 5" xfId="37651" xr:uid="{00000000-0005-0000-0000-0000AC7E0000}"/>
    <cellStyle name="Standard 4 3 3 5 5 6" xfId="26355" xr:uid="{00000000-0005-0000-0000-0000AD7E0000}"/>
    <cellStyle name="Standard 4 3 3 5 6" xfId="5762" xr:uid="{00000000-0005-0000-0000-0000AE7E0000}"/>
    <cellStyle name="Standard 4 3 3 5 6 2" xfId="11412" xr:uid="{00000000-0005-0000-0000-0000AF7E0000}"/>
    <cellStyle name="Standard 4 3 3 5 6 2 2" xfId="22708" xr:uid="{00000000-0005-0000-0000-0000B07E0000}"/>
    <cellStyle name="Standard 4 3 3 5 6 2 2 2" xfId="56596" xr:uid="{00000000-0005-0000-0000-0000B17E0000}"/>
    <cellStyle name="Standard 4 3 3 5 6 2 3" xfId="45300" xr:uid="{00000000-0005-0000-0000-0000B27E0000}"/>
    <cellStyle name="Standard 4 3 3 5 6 2 4" xfId="34004" xr:uid="{00000000-0005-0000-0000-0000B37E0000}"/>
    <cellStyle name="Standard 4 3 3 5 6 3" xfId="17060" xr:uid="{00000000-0005-0000-0000-0000B47E0000}"/>
    <cellStyle name="Standard 4 3 3 5 6 3 2" xfId="50948" xr:uid="{00000000-0005-0000-0000-0000B57E0000}"/>
    <cellStyle name="Standard 4 3 3 5 6 4" xfId="39652" xr:uid="{00000000-0005-0000-0000-0000B67E0000}"/>
    <cellStyle name="Standard 4 3 3 5 6 5" xfId="28356" xr:uid="{00000000-0005-0000-0000-0000B77E0000}"/>
    <cellStyle name="Standard 4 3 3 5 7" xfId="8588" xr:uid="{00000000-0005-0000-0000-0000B87E0000}"/>
    <cellStyle name="Standard 4 3 3 5 7 2" xfId="19884" xr:uid="{00000000-0005-0000-0000-0000B97E0000}"/>
    <cellStyle name="Standard 4 3 3 5 7 2 2" xfId="53772" xr:uid="{00000000-0005-0000-0000-0000BA7E0000}"/>
    <cellStyle name="Standard 4 3 3 5 7 3" xfId="42476" xr:uid="{00000000-0005-0000-0000-0000BB7E0000}"/>
    <cellStyle name="Standard 4 3 3 5 7 4" xfId="31180" xr:uid="{00000000-0005-0000-0000-0000BC7E0000}"/>
    <cellStyle name="Standard 4 3 3 5 8" xfId="14236" xr:uid="{00000000-0005-0000-0000-0000BD7E0000}"/>
    <cellStyle name="Standard 4 3 3 5 8 2" xfId="48124" xr:uid="{00000000-0005-0000-0000-0000BE7E0000}"/>
    <cellStyle name="Standard 4 3 3 5 9" xfId="36828" xr:uid="{00000000-0005-0000-0000-0000BF7E0000}"/>
    <cellStyle name="Standard 4 3 3 6" xfId="2886" xr:uid="{00000000-0005-0000-0000-0000C07E0000}"/>
    <cellStyle name="Standard 4 3 3 6 2" xfId="5252" xr:uid="{00000000-0005-0000-0000-0000C17E0000}"/>
    <cellStyle name="Standard 4 3 3 6 2 2" xfId="8078" xr:uid="{00000000-0005-0000-0000-0000C27E0000}"/>
    <cellStyle name="Standard 4 3 3 6 2 2 2" xfId="13727" xr:uid="{00000000-0005-0000-0000-0000C37E0000}"/>
    <cellStyle name="Standard 4 3 3 6 2 2 2 2" xfId="25023" xr:uid="{00000000-0005-0000-0000-0000C47E0000}"/>
    <cellStyle name="Standard 4 3 3 6 2 2 2 2 2" xfId="58911" xr:uid="{00000000-0005-0000-0000-0000C57E0000}"/>
    <cellStyle name="Standard 4 3 3 6 2 2 2 3" xfId="47615" xr:uid="{00000000-0005-0000-0000-0000C67E0000}"/>
    <cellStyle name="Standard 4 3 3 6 2 2 2 4" xfId="36319" xr:uid="{00000000-0005-0000-0000-0000C77E0000}"/>
    <cellStyle name="Standard 4 3 3 6 2 2 3" xfId="19375" xr:uid="{00000000-0005-0000-0000-0000C87E0000}"/>
    <cellStyle name="Standard 4 3 3 6 2 2 3 2" xfId="53263" xr:uid="{00000000-0005-0000-0000-0000C97E0000}"/>
    <cellStyle name="Standard 4 3 3 6 2 2 4" xfId="41967" xr:uid="{00000000-0005-0000-0000-0000CA7E0000}"/>
    <cellStyle name="Standard 4 3 3 6 2 2 5" xfId="30671" xr:uid="{00000000-0005-0000-0000-0000CB7E0000}"/>
    <cellStyle name="Standard 4 3 3 6 2 3" xfId="10903" xr:uid="{00000000-0005-0000-0000-0000CC7E0000}"/>
    <cellStyle name="Standard 4 3 3 6 2 3 2" xfId="22199" xr:uid="{00000000-0005-0000-0000-0000CD7E0000}"/>
    <cellStyle name="Standard 4 3 3 6 2 3 2 2" xfId="56087" xr:uid="{00000000-0005-0000-0000-0000CE7E0000}"/>
    <cellStyle name="Standard 4 3 3 6 2 3 3" xfId="44791" xr:uid="{00000000-0005-0000-0000-0000CF7E0000}"/>
    <cellStyle name="Standard 4 3 3 6 2 3 4" xfId="33495" xr:uid="{00000000-0005-0000-0000-0000D07E0000}"/>
    <cellStyle name="Standard 4 3 3 6 2 4" xfId="16551" xr:uid="{00000000-0005-0000-0000-0000D17E0000}"/>
    <cellStyle name="Standard 4 3 3 6 2 4 2" xfId="50439" xr:uid="{00000000-0005-0000-0000-0000D27E0000}"/>
    <cellStyle name="Standard 4 3 3 6 2 5" xfId="39143" xr:uid="{00000000-0005-0000-0000-0000D37E0000}"/>
    <cellStyle name="Standard 4 3 3 6 2 6" xfId="27847" xr:uid="{00000000-0005-0000-0000-0000D47E0000}"/>
    <cellStyle name="Standard 4 3 3 6 3" xfId="4474" xr:uid="{00000000-0005-0000-0000-0000D57E0000}"/>
    <cellStyle name="Standard 4 3 3 6 3 2" xfId="7344" xr:uid="{00000000-0005-0000-0000-0000D67E0000}"/>
    <cellStyle name="Standard 4 3 3 6 3 2 2" xfId="12993" xr:uid="{00000000-0005-0000-0000-0000D77E0000}"/>
    <cellStyle name="Standard 4 3 3 6 3 2 2 2" xfId="24289" xr:uid="{00000000-0005-0000-0000-0000D87E0000}"/>
    <cellStyle name="Standard 4 3 3 6 3 2 2 2 2" xfId="58177" xr:uid="{00000000-0005-0000-0000-0000D97E0000}"/>
    <cellStyle name="Standard 4 3 3 6 3 2 2 3" xfId="46881" xr:uid="{00000000-0005-0000-0000-0000DA7E0000}"/>
    <cellStyle name="Standard 4 3 3 6 3 2 2 4" xfId="35585" xr:uid="{00000000-0005-0000-0000-0000DB7E0000}"/>
    <cellStyle name="Standard 4 3 3 6 3 2 3" xfId="18641" xr:uid="{00000000-0005-0000-0000-0000DC7E0000}"/>
    <cellStyle name="Standard 4 3 3 6 3 2 3 2" xfId="52529" xr:uid="{00000000-0005-0000-0000-0000DD7E0000}"/>
    <cellStyle name="Standard 4 3 3 6 3 2 4" xfId="41233" xr:uid="{00000000-0005-0000-0000-0000DE7E0000}"/>
    <cellStyle name="Standard 4 3 3 6 3 2 5" xfId="29937" xr:uid="{00000000-0005-0000-0000-0000DF7E0000}"/>
    <cellStyle name="Standard 4 3 3 6 3 3" xfId="10169" xr:uid="{00000000-0005-0000-0000-0000E07E0000}"/>
    <cellStyle name="Standard 4 3 3 6 3 3 2" xfId="21465" xr:uid="{00000000-0005-0000-0000-0000E17E0000}"/>
    <cellStyle name="Standard 4 3 3 6 3 3 2 2" xfId="55353" xr:uid="{00000000-0005-0000-0000-0000E27E0000}"/>
    <cellStyle name="Standard 4 3 3 6 3 3 3" xfId="44057" xr:uid="{00000000-0005-0000-0000-0000E37E0000}"/>
    <cellStyle name="Standard 4 3 3 6 3 3 4" xfId="32761" xr:uid="{00000000-0005-0000-0000-0000E47E0000}"/>
    <cellStyle name="Standard 4 3 3 6 3 4" xfId="15817" xr:uid="{00000000-0005-0000-0000-0000E57E0000}"/>
    <cellStyle name="Standard 4 3 3 6 3 4 2" xfId="49705" xr:uid="{00000000-0005-0000-0000-0000E67E0000}"/>
    <cellStyle name="Standard 4 3 3 6 3 5" xfId="38409" xr:uid="{00000000-0005-0000-0000-0000E77E0000}"/>
    <cellStyle name="Standard 4 3 3 6 3 6" xfId="27113" xr:uid="{00000000-0005-0000-0000-0000E87E0000}"/>
    <cellStyle name="Standard 4 3 3 6 4" xfId="6014" xr:uid="{00000000-0005-0000-0000-0000E97E0000}"/>
    <cellStyle name="Standard 4 3 3 6 4 2" xfId="11664" xr:uid="{00000000-0005-0000-0000-0000EA7E0000}"/>
    <cellStyle name="Standard 4 3 3 6 4 2 2" xfId="22960" xr:uid="{00000000-0005-0000-0000-0000EB7E0000}"/>
    <cellStyle name="Standard 4 3 3 6 4 2 2 2" xfId="56848" xr:uid="{00000000-0005-0000-0000-0000EC7E0000}"/>
    <cellStyle name="Standard 4 3 3 6 4 2 3" xfId="45552" xr:uid="{00000000-0005-0000-0000-0000ED7E0000}"/>
    <cellStyle name="Standard 4 3 3 6 4 2 4" xfId="34256" xr:uid="{00000000-0005-0000-0000-0000EE7E0000}"/>
    <cellStyle name="Standard 4 3 3 6 4 3" xfId="17312" xr:uid="{00000000-0005-0000-0000-0000EF7E0000}"/>
    <cellStyle name="Standard 4 3 3 6 4 3 2" xfId="51200" xr:uid="{00000000-0005-0000-0000-0000F07E0000}"/>
    <cellStyle name="Standard 4 3 3 6 4 4" xfId="39904" xr:uid="{00000000-0005-0000-0000-0000F17E0000}"/>
    <cellStyle name="Standard 4 3 3 6 4 5" xfId="28608" xr:uid="{00000000-0005-0000-0000-0000F27E0000}"/>
    <cellStyle name="Standard 4 3 3 6 5" xfId="8840" xr:uid="{00000000-0005-0000-0000-0000F37E0000}"/>
    <cellStyle name="Standard 4 3 3 6 5 2" xfId="20136" xr:uid="{00000000-0005-0000-0000-0000F47E0000}"/>
    <cellStyle name="Standard 4 3 3 6 5 2 2" xfId="54024" xr:uid="{00000000-0005-0000-0000-0000F57E0000}"/>
    <cellStyle name="Standard 4 3 3 6 5 3" xfId="42728" xr:uid="{00000000-0005-0000-0000-0000F67E0000}"/>
    <cellStyle name="Standard 4 3 3 6 5 4" xfId="31432" xr:uid="{00000000-0005-0000-0000-0000F77E0000}"/>
    <cellStyle name="Standard 4 3 3 6 6" xfId="14488" xr:uid="{00000000-0005-0000-0000-0000F87E0000}"/>
    <cellStyle name="Standard 4 3 3 6 6 2" xfId="48376" xr:uid="{00000000-0005-0000-0000-0000F97E0000}"/>
    <cellStyle name="Standard 4 3 3 6 7" xfId="37080" xr:uid="{00000000-0005-0000-0000-0000FA7E0000}"/>
    <cellStyle name="Standard 4 3 3 6 8" xfId="25784" xr:uid="{00000000-0005-0000-0000-0000FB7E0000}"/>
    <cellStyle name="Standard 4 3 3 7" xfId="3721" xr:uid="{00000000-0005-0000-0000-0000FC7E0000}"/>
    <cellStyle name="Standard 4 3 3 7 2" xfId="6832" xr:uid="{00000000-0005-0000-0000-0000FD7E0000}"/>
    <cellStyle name="Standard 4 3 3 7 2 2" xfId="12481" xr:uid="{00000000-0005-0000-0000-0000FE7E0000}"/>
    <cellStyle name="Standard 4 3 3 7 2 2 2" xfId="23777" xr:uid="{00000000-0005-0000-0000-0000FF7E0000}"/>
    <cellStyle name="Standard 4 3 3 7 2 2 2 2" xfId="57665" xr:uid="{00000000-0005-0000-0000-0000007F0000}"/>
    <cellStyle name="Standard 4 3 3 7 2 2 3" xfId="46369" xr:uid="{00000000-0005-0000-0000-0000017F0000}"/>
    <cellStyle name="Standard 4 3 3 7 2 2 4" xfId="35073" xr:uid="{00000000-0005-0000-0000-0000027F0000}"/>
    <cellStyle name="Standard 4 3 3 7 2 3" xfId="18129" xr:uid="{00000000-0005-0000-0000-0000037F0000}"/>
    <cellStyle name="Standard 4 3 3 7 2 3 2" xfId="52017" xr:uid="{00000000-0005-0000-0000-0000047F0000}"/>
    <cellStyle name="Standard 4 3 3 7 2 4" xfId="40721" xr:uid="{00000000-0005-0000-0000-0000057F0000}"/>
    <cellStyle name="Standard 4 3 3 7 2 5" xfId="29425" xr:uid="{00000000-0005-0000-0000-0000067F0000}"/>
    <cellStyle name="Standard 4 3 3 7 3" xfId="9657" xr:uid="{00000000-0005-0000-0000-0000077F0000}"/>
    <cellStyle name="Standard 4 3 3 7 3 2" xfId="20953" xr:uid="{00000000-0005-0000-0000-0000087F0000}"/>
    <cellStyle name="Standard 4 3 3 7 3 2 2" xfId="54841" xr:uid="{00000000-0005-0000-0000-0000097F0000}"/>
    <cellStyle name="Standard 4 3 3 7 3 3" xfId="43545" xr:uid="{00000000-0005-0000-0000-00000A7F0000}"/>
    <cellStyle name="Standard 4 3 3 7 3 4" xfId="32249" xr:uid="{00000000-0005-0000-0000-00000B7F0000}"/>
    <cellStyle name="Standard 4 3 3 7 4" xfId="15305" xr:uid="{00000000-0005-0000-0000-00000C7F0000}"/>
    <cellStyle name="Standard 4 3 3 7 4 2" xfId="49193" xr:uid="{00000000-0005-0000-0000-00000D7F0000}"/>
    <cellStyle name="Standard 4 3 3 7 5" xfId="37897" xr:uid="{00000000-0005-0000-0000-00000E7F0000}"/>
    <cellStyle name="Standard 4 3 3 7 6" xfId="26601" xr:uid="{00000000-0005-0000-0000-00000F7F0000}"/>
    <cellStyle name="Standard 4 3 3 8" xfId="4779" xr:uid="{00000000-0005-0000-0000-0000107F0000}"/>
    <cellStyle name="Standard 4 3 3 8 2" xfId="7605" xr:uid="{00000000-0005-0000-0000-0000117F0000}"/>
    <cellStyle name="Standard 4 3 3 8 2 2" xfId="13254" xr:uid="{00000000-0005-0000-0000-0000127F0000}"/>
    <cellStyle name="Standard 4 3 3 8 2 2 2" xfId="24550" xr:uid="{00000000-0005-0000-0000-0000137F0000}"/>
    <cellStyle name="Standard 4 3 3 8 2 2 2 2" xfId="58438" xr:uid="{00000000-0005-0000-0000-0000147F0000}"/>
    <cellStyle name="Standard 4 3 3 8 2 2 3" xfId="47142" xr:uid="{00000000-0005-0000-0000-0000157F0000}"/>
    <cellStyle name="Standard 4 3 3 8 2 2 4" xfId="35846" xr:uid="{00000000-0005-0000-0000-0000167F0000}"/>
    <cellStyle name="Standard 4 3 3 8 2 3" xfId="18902" xr:uid="{00000000-0005-0000-0000-0000177F0000}"/>
    <cellStyle name="Standard 4 3 3 8 2 3 2" xfId="52790" xr:uid="{00000000-0005-0000-0000-0000187F0000}"/>
    <cellStyle name="Standard 4 3 3 8 2 4" xfId="41494" xr:uid="{00000000-0005-0000-0000-0000197F0000}"/>
    <cellStyle name="Standard 4 3 3 8 2 5" xfId="30198" xr:uid="{00000000-0005-0000-0000-00001A7F0000}"/>
    <cellStyle name="Standard 4 3 3 8 3" xfId="10430" xr:uid="{00000000-0005-0000-0000-00001B7F0000}"/>
    <cellStyle name="Standard 4 3 3 8 3 2" xfId="21726" xr:uid="{00000000-0005-0000-0000-00001C7F0000}"/>
    <cellStyle name="Standard 4 3 3 8 3 2 2" xfId="55614" xr:uid="{00000000-0005-0000-0000-00001D7F0000}"/>
    <cellStyle name="Standard 4 3 3 8 3 3" xfId="44318" xr:uid="{00000000-0005-0000-0000-00001E7F0000}"/>
    <cellStyle name="Standard 4 3 3 8 3 4" xfId="33022" xr:uid="{00000000-0005-0000-0000-00001F7F0000}"/>
    <cellStyle name="Standard 4 3 3 8 4" xfId="16078" xr:uid="{00000000-0005-0000-0000-0000207F0000}"/>
    <cellStyle name="Standard 4 3 3 8 4 2" xfId="49966" xr:uid="{00000000-0005-0000-0000-0000217F0000}"/>
    <cellStyle name="Standard 4 3 3 8 5" xfId="38670" xr:uid="{00000000-0005-0000-0000-0000227F0000}"/>
    <cellStyle name="Standard 4 3 3 8 6" xfId="27374" xr:uid="{00000000-0005-0000-0000-0000237F0000}"/>
    <cellStyle name="Standard 4 3 3 9" xfId="3414" xr:uid="{00000000-0005-0000-0000-0000247F0000}"/>
    <cellStyle name="Standard 4 3 3 9 2" xfId="6529" xr:uid="{00000000-0005-0000-0000-0000257F0000}"/>
    <cellStyle name="Standard 4 3 3 9 2 2" xfId="12178" xr:uid="{00000000-0005-0000-0000-0000267F0000}"/>
    <cellStyle name="Standard 4 3 3 9 2 2 2" xfId="23474" xr:uid="{00000000-0005-0000-0000-0000277F0000}"/>
    <cellStyle name="Standard 4 3 3 9 2 2 2 2" xfId="57362" xr:uid="{00000000-0005-0000-0000-0000287F0000}"/>
    <cellStyle name="Standard 4 3 3 9 2 2 3" xfId="46066" xr:uid="{00000000-0005-0000-0000-0000297F0000}"/>
    <cellStyle name="Standard 4 3 3 9 2 2 4" xfId="34770" xr:uid="{00000000-0005-0000-0000-00002A7F0000}"/>
    <cellStyle name="Standard 4 3 3 9 2 3" xfId="17826" xr:uid="{00000000-0005-0000-0000-00002B7F0000}"/>
    <cellStyle name="Standard 4 3 3 9 2 3 2" xfId="51714" xr:uid="{00000000-0005-0000-0000-00002C7F0000}"/>
    <cellStyle name="Standard 4 3 3 9 2 4" xfId="40418" xr:uid="{00000000-0005-0000-0000-00002D7F0000}"/>
    <cellStyle name="Standard 4 3 3 9 2 5" xfId="29122" xr:uid="{00000000-0005-0000-0000-00002E7F0000}"/>
    <cellStyle name="Standard 4 3 3 9 3" xfId="9354" xr:uid="{00000000-0005-0000-0000-00002F7F0000}"/>
    <cellStyle name="Standard 4 3 3 9 3 2" xfId="20650" xr:uid="{00000000-0005-0000-0000-0000307F0000}"/>
    <cellStyle name="Standard 4 3 3 9 3 2 2" xfId="54538" xr:uid="{00000000-0005-0000-0000-0000317F0000}"/>
    <cellStyle name="Standard 4 3 3 9 3 3" xfId="43242" xr:uid="{00000000-0005-0000-0000-0000327F0000}"/>
    <cellStyle name="Standard 4 3 3 9 3 4" xfId="31946" xr:uid="{00000000-0005-0000-0000-0000337F0000}"/>
    <cellStyle name="Standard 4 3 3 9 4" xfId="15002" xr:uid="{00000000-0005-0000-0000-0000347F0000}"/>
    <cellStyle name="Standard 4 3 3 9 4 2" xfId="48890" xr:uid="{00000000-0005-0000-0000-0000357F0000}"/>
    <cellStyle name="Standard 4 3 3 9 5" xfId="37594" xr:uid="{00000000-0005-0000-0000-0000367F0000}"/>
    <cellStyle name="Standard 4 3 3 9 6" xfId="26298" xr:uid="{00000000-0005-0000-0000-0000377F0000}"/>
    <cellStyle name="Standard 4 3 4" xfId="301" xr:uid="{00000000-0005-0000-0000-0000387F0000}"/>
    <cellStyle name="Standard 4 3 4 10" xfId="8372" xr:uid="{00000000-0005-0000-0000-0000397F0000}"/>
    <cellStyle name="Standard 4 3 4 10 2" xfId="19668" xr:uid="{00000000-0005-0000-0000-00003A7F0000}"/>
    <cellStyle name="Standard 4 3 4 10 2 2" xfId="53556" xr:uid="{00000000-0005-0000-0000-00003B7F0000}"/>
    <cellStyle name="Standard 4 3 4 10 3" xfId="42260" xr:uid="{00000000-0005-0000-0000-00003C7F0000}"/>
    <cellStyle name="Standard 4 3 4 10 4" xfId="30964" xr:uid="{00000000-0005-0000-0000-00003D7F0000}"/>
    <cellStyle name="Standard 4 3 4 11" xfId="14020" xr:uid="{00000000-0005-0000-0000-00003E7F0000}"/>
    <cellStyle name="Standard 4 3 4 11 2" xfId="47908" xr:uid="{00000000-0005-0000-0000-00003F7F0000}"/>
    <cellStyle name="Standard 4 3 4 12" xfId="36612" xr:uid="{00000000-0005-0000-0000-0000407F0000}"/>
    <cellStyle name="Standard 4 3 4 13" xfId="25316" xr:uid="{00000000-0005-0000-0000-0000417F0000}"/>
    <cellStyle name="Standard 4 3 4 2" xfId="711" xr:uid="{00000000-0005-0000-0000-0000427F0000}"/>
    <cellStyle name="Standard 4 3 4 2 10" xfId="14064" xr:uid="{00000000-0005-0000-0000-0000437F0000}"/>
    <cellStyle name="Standard 4 3 4 2 10 2" xfId="47952" xr:uid="{00000000-0005-0000-0000-0000447F0000}"/>
    <cellStyle name="Standard 4 3 4 2 11" xfId="36656" xr:uid="{00000000-0005-0000-0000-0000457F0000}"/>
    <cellStyle name="Standard 4 3 4 2 12" xfId="25360" xr:uid="{00000000-0005-0000-0000-0000467F0000}"/>
    <cellStyle name="Standard 4 3 4 2 2" xfId="1947" xr:uid="{00000000-0005-0000-0000-0000477F0000}"/>
    <cellStyle name="Standard 4 3 4 2 2 10" xfId="36789" xr:uid="{00000000-0005-0000-0000-0000487F0000}"/>
    <cellStyle name="Standard 4 3 4 2 2 11" xfId="25493" xr:uid="{00000000-0005-0000-0000-0000497F0000}"/>
    <cellStyle name="Standard 4 3 4 2 2 2" xfId="2839" xr:uid="{00000000-0005-0000-0000-00004A7F0000}"/>
    <cellStyle name="Standard 4 3 4 2 2 2 2" xfId="3341" xr:uid="{00000000-0005-0000-0000-00004B7F0000}"/>
    <cellStyle name="Standard 4 3 4 2 2 2 2 2" xfId="5267" xr:uid="{00000000-0005-0000-0000-00004C7F0000}"/>
    <cellStyle name="Standard 4 3 4 2 2 2 2 2 2" xfId="8093" xr:uid="{00000000-0005-0000-0000-00004D7F0000}"/>
    <cellStyle name="Standard 4 3 4 2 2 2 2 2 2 2" xfId="13742" xr:uid="{00000000-0005-0000-0000-00004E7F0000}"/>
    <cellStyle name="Standard 4 3 4 2 2 2 2 2 2 2 2" xfId="25038" xr:uid="{00000000-0005-0000-0000-00004F7F0000}"/>
    <cellStyle name="Standard 4 3 4 2 2 2 2 2 2 2 2 2" xfId="58926" xr:uid="{00000000-0005-0000-0000-0000507F0000}"/>
    <cellStyle name="Standard 4 3 4 2 2 2 2 2 2 2 3" xfId="47630" xr:uid="{00000000-0005-0000-0000-0000517F0000}"/>
    <cellStyle name="Standard 4 3 4 2 2 2 2 2 2 2 4" xfId="36334" xr:uid="{00000000-0005-0000-0000-0000527F0000}"/>
    <cellStyle name="Standard 4 3 4 2 2 2 2 2 2 3" xfId="19390" xr:uid="{00000000-0005-0000-0000-0000537F0000}"/>
    <cellStyle name="Standard 4 3 4 2 2 2 2 2 2 3 2" xfId="53278" xr:uid="{00000000-0005-0000-0000-0000547F0000}"/>
    <cellStyle name="Standard 4 3 4 2 2 2 2 2 2 4" xfId="41982" xr:uid="{00000000-0005-0000-0000-0000557F0000}"/>
    <cellStyle name="Standard 4 3 4 2 2 2 2 2 2 5" xfId="30686" xr:uid="{00000000-0005-0000-0000-0000567F0000}"/>
    <cellStyle name="Standard 4 3 4 2 2 2 2 2 3" xfId="10918" xr:uid="{00000000-0005-0000-0000-0000577F0000}"/>
    <cellStyle name="Standard 4 3 4 2 2 2 2 2 3 2" xfId="22214" xr:uid="{00000000-0005-0000-0000-0000587F0000}"/>
    <cellStyle name="Standard 4 3 4 2 2 2 2 2 3 2 2" xfId="56102" xr:uid="{00000000-0005-0000-0000-0000597F0000}"/>
    <cellStyle name="Standard 4 3 4 2 2 2 2 2 3 3" xfId="44806" xr:uid="{00000000-0005-0000-0000-00005A7F0000}"/>
    <cellStyle name="Standard 4 3 4 2 2 2 2 2 3 4" xfId="33510" xr:uid="{00000000-0005-0000-0000-00005B7F0000}"/>
    <cellStyle name="Standard 4 3 4 2 2 2 2 2 4" xfId="16566" xr:uid="{00000000-0005-0000-0000-00005C7F0000}"/>
    <cellStyle name="Standard 4 3 4 2 2 2 2 2 4 2" xfId="50454" xr:uid="{00000000-0005-0000-0000-00005D7F0000}"/>
    <cellStyle name="Standard 4 3 4 2 2 2 2 2 5" xfId="39158" xr:uid="{00000000-0005-0000-0000-00005E7F0000}"/>
    <cellStyle name="Standard 4 3 4 2 2 2 2 2 6" xfId="27862" xr:uid="{00000000-0005-0000-0000-00005F7F0000}"/>
    <cellStyle name="Standard 4 3 4 2 2 2 2 3" xfId="6469" xr:uid="{00000000-0005-0000-0000-0000607F0000}"/>
    <cellStyle name="Standard 4 3 4 2 2 2 2 3 2" xfId="12119" xr:uid="{00000000-0005-0000-0000-0000617F0000}"/>
    <cellStyle name="Standard 4 3 4 2 2 2 2 3 2 2" xfId="23415" xr:uid="{00000000-0005-0000-0000-0000627F0000}"/>
    <cellStyle name="Standard 4 3 4 2 2 2 2 3 2 2 2" xfId="57303" xr:uid="{00000000-0005-0000-0000-0000637F0000}"/>
    <cellStyle name="Standard 4 3 4 2 2 2 2 3 2 3" xfId="46007" xr:uid="{00000000-0005-0000-0000-0000647F0000}"/>
    <cellStyle name="Standard 4 3 4 2 2 2 2 3 2 4" xfId="34711" xr:uid="{00000000-0005-0000-0000-0000657F0000}"/>
    <cellStyle name="Standard 4 3 4 2 2 2 2 3 3" xfId="17767" xr:uid="{00000000-0005-0000-0000-0000667F0000}"/>
    <cellStyle name="Standard 4 3 4 2 2 2 2 3 3 2" xfId="51655" xr:uid="{00000000-0005-0000-0000-0000677F0000}"/>
    <cellStyle name="Standard 4 3 4 2 2 2 2 3 4" xfId="40359" xr:uid="{00000000-0005-0000-0000-0000687F0000}"/>
    <cellStyle name="Standard 4 3 4 2 2 2 2 3 5" xfId="29063" xr:uid="{00000000-0005-0000-0000-0000697F0000}"/>
    <cellStyle name="Standard 4 3 4 2 2 2 2 4" xfId="9295" xr:uid="{00000000-0005-0000-0000-00006A7F0000}"/>
    <cellStyle name="Standard 4 3 4 2 2 2 2 4 2" xfId="20591" xr:uid="{00000000-0005-0000-0000-00006B7F0000}"/>
    <cellStyle name="Standard 4 3 4 2 2 2 2 4 2 2" xfId="54479" xr:uid="{00000000-0005-0000-0000-00006C7F0000}"/>
    <cellStyle name="Standard 4 3 4 2 2 2 2 4 3" xfId="43183" xr:uid="{00000000-0005-0000-0000-00006D7F0000}"/>
    <cellStyle name="Standard 4 3 4 2 2 2 2 4 4" xfId="31887" xr:uid="{00000000-0005-0000-0000-00006E7F0000}"/>
    <cellStyle name="Standard 4 3 4 2 2 2 2 5" xfId="14943" xr:uid="{00000000-0005-0000-0000-00006F7F0000}"/>
    <cellStyle name="Standard 4 3 4 2 2 2 2 5 2" xfId="48831" xr:uid="{00000000-0005-0000-0000-0000707F0000}"/>
    <cellStyle name="Standard 4 3 4 2 2 2 2 6" xfId="37535" xr:uid="{00000000-0005-0000-0000-0000717F0000}"/>
    <cellStyle name="Standard 4 3 4 2 2 2 2 7" xfId="26239" xr:uid="{00000000-0005-0000-0000-0000727F0000}"/>
    <cellStyle name="Standard 4 3 4 2 2 2 3" xfId="4489" xr:uid="{00000000-0005-0000-0000-0000737F0000}"/>
    <cellStyle name="Standard 4 3 4 2 2 2 3 2" xfId="7359" xr:uid="{00000000-0005-0000-0000-0000747F0000}"/>
    <cellStyle name="Standard 4 3 4 2 2 2 3 2 2" xfId="13008" xr:uid="{00000000-0005-0000-0000-0000757F0000}"/>
    <cellStyle name="Standard 4 3 4 2 2 2 3 2 2 2" xfId="24304" xr:uid="{00000000-0005-0000-0000-0000767F0000}"/>
    <cellStyle name="Standard 4 3 4 2 2 2 3 2 2 2 2" xfId="58192" xr:uid="{00000000-0005-0000-0000-0000777F0000}"/>
    <cellStyle name="Standard 4 3 4 2 2 2 3 2 2 3" xfId="46896" xr:uid="{00000000-0005-0000-0000-0000787F0000}"/>
    <cellStyle name="Standard 4 3 4 2 2 2 3 2 2 4" xfId="35600" xr:uid="{00000000-0005-0000-0000-0000797F0000}"/>
    <cellStyle name="Standard 4 3 4 2 2 2 3 2 3" xfId="18656" xr:uid="{00000000-0005-0000-0000-00007A7F0000}"/>
    <cellStyle name="Standard 4 3 4 2 2 2 3 2 3 2" xfId="52544" xr:uid="{00000000-0005-0000-0000-00007B7F0000}"/>
    <cellStyle name="Standard 4 3 4 2 2 2 3 2 4" xfId="41248" xr:uid="{00000000-0005-0000-0000-00007C7F0000}"/>
    <cellStyle name="Standard 4 3 4 2 2 2 3 2 5" xfId="29952" xr:uid="{00000000-0005-0000-0000-00007D7F0000}"/>
    <cellStyle name="Standard 4 3 4 2 2 2 3 3" xfId="10184" xr:uid="{00000000-0005-0000-0000-00007E7F0000}"/>
    <cellStyle name="Standard 4 3 4 2 2 2 3 3 2" xfId="21480" xr:uid="{00000000-0005-0000-0000-00007F7F0000}"/>
    <cellStyle name="Standard 4 3 4 2 2 2 3 3 2 2" xfId="55368" xr:uid="{00000000-0005-0000-0000-0000807F0000}"/>
    <cellStyle name="Standard 4 3 4 2 2 2 3 3 3" xfId="44072" xr:uid="{00000000-0005-0000-0000-0000817F0000}"/>
    <cellStyle name="Standard 4 3 4 2 2 2 3 3 4" xfId="32776" xr:uid="{00000000-0005-0000-0000-0000827F0000}"/>
    <cellStyle name="Standard 4 3 4 2 2 2 3 4" xfId="15832" xr:uid="{00000000-0005-0000-0000-0000837F0000}"/>
    <cellStyle name="Standard 4 3 4 2 2 2 3 4 2" xfId="49720" xr:uid="{00000000-0005-0000-0000-0000847F0000}"/>
    <cellStyle name="Standard 4 3 4 2 2 2 3 5" xfId="38424" xr:uid="{00000000-0005-0000-0000-0000857F0000}"/>
    <cellStyle name="Standard 4 3 4 2 2 2 3 6" xfId="27128" xr:uid="{00000000-0005-0000-0000-0000867F0000}"/>
    <cellStyle name="Standard 4 3 4 2 2 2 4" xfId="5969" xr:uid="{00000000-0005-0000-0000-0000877F0000}"/>
    <cellStyle name="Standard 4 3 4 2 2 2 4 2" xfId="11619" xr:uid="{00000000-0005-0000-0000-0000887F0000}"/>
    <cellStyle name="Standard 4 3 4 2 2 2 4 2 2" xfId="22915" xr:uid="{00000000-0005-0000-0000-0000897F0000}"/>
    <cellStyle name="Standard 4 3 4 2 2 2 4 2 2 2" xfId="56803" xr:uid="{00000000-0005-0000-0000-00008A7F0000}"/>
    <cellStyle name="Standard 4 3 4 2 2 2 4 2 3" xfId="45507" xr:uid="{00000000-0005-0000-0000-00008B7F0000}"/>
    <cellStyle name="Standard 4 3 4 2 2 2 4 2 4" xfId="34211" xr:uid="{00000000-0005-0000-0000-00008C7F0000}"/>
    <cellStyle name="Standard 4 3 4 2 2 2 4 3" xfId="17267" xr:uid="{00000000-0005-0000-0000-00008D7F0000}"/>
    <cellStyle name="Standard 4 3 4 2 2 2 4 3 2" xfId="51155" xr:uid="{00000000-0005-0000-0000-00008E7F0000}"/>
    <cellStyle name="Standard 4 3 4 2 2 2 4 4" xfId="39859" xr:uid="{00000000-0005-0000-0000-00008F7F0000}"/>
    <cellStyle name="Standard 4 3 4 2 2 2 4 5" xfId="28563" xr:uid="{00000000-0005-0000-0000-0000907F0000}"/>
    <cellStyle name="Standard 4 3 4 2 2 2 5" xfId="8795" xr:uid="{00000000-0005-0000-0000-0000917F0000}"/>
    <cellStyle name="Standard 4 3 4 2 2 2 5 2" xfId="20091" xr:uid="{00000000-0005-0000-0000-0000927F0000}"/>
    <cellStyle name="Standard 4 3 4 2 2 2 5 2 2" xfId="53979" xr:uid="{00000000-0005-0000-0000-0000937F0000}"/>
    <cellStyle name="Standard 4 3 4 2 2 2 5 3" xfId="42683" xr:uid="{00000000-0005-0000-0000-0000947F0000}"/>
    <cellStyle name="Standard 4 3 4 2 2 2 5 4" xfId="31387" xr:uid="{00000000-0005-0000-0000-0000957F0000}"/>
    <cellStyle name="Standard 4 3 4 2 2 2 6" xfId="14443" xr:uid="{00000000-0005-0000-0000-0000967F0000}"/>
    <cellStyle name="Standard 4 3 4 2 2 2 6 2" xfId="48331" xr:uid="{00000000-0005-0000-0000-0000977F0000}"/>
    <cellStyle name="Standard 4 3 4 2 2 2 7" xfId="37035" xr:uid="{00000000-0005-0000-0000-0000987F0000}"/>
    <cellStyle name="Standard 4 3 4 2 2 2 8" xfId="25739" xr:uid="{00000000-0005-0000-0000-0000997F0000}"/>
    <cellStyle name="Standard 4 3 4 2 2 3" xfId="3095" xr:uid="{00000000-0005-0000-0000-00009A7F0000}"/>
    <cellStyle name="Standard 4 3 4 2 2 3 2" xfId="5266" xr:uid="{00000000-0005-0000-0000-00009B7F0000}"/>
    <cellStyle name="Standard 4 3 4 2 2 3 2 2" xfId="8092" xr:uid="{00000000-0005-0000-0000-00009C7F0000}"/>
    <cellStyle name="Standard 4 3 4 2 2 3 2 2 2" xfId="13741" xr:uid="{00000000-0005-0000-0000-00009D7F0000}"/>
    <cellStyle name="Standard 4 3 4 2 2 3 2 2 2 2" xfId="25037" xr:uid="{00000000-0005-0000-0000-00009E7F0000}"/>
    <cellStyle name="Standard 4 3 4 2 2 3 2 2 2 2 2" xfId="58925" xr:uid="{00000000-0005-0000-0000-00009F7F0000}"/>
    <cellStyle name="Standard 4 3 4 2 2 3 2 2 2 3" xfId="47629" xr:uid="{00000000-0005-0000-0000-0000A07F0000}"/>
    <cellStyle name="Standard 4 3 4 2 2 3 2 2 2 4" xfId="36333" xr:uid="{00000000-0005-0000-0000-0000A17F0000}"/>
    <cellStyle name="Standard 4 3 4 2 2 3 2 2 3" xfId="19389" xr:uid="{00000000-0005-0000-0000-0000A27F0000}"/>
    <cellStyle name="Standard 4 3 4 2 2 3 2 2 3 2" xfId="53277" xr:uid="{00000000-0005-0000-0000-0000A37F0000}"/>
    <cellStyle name="Standard 4 3 4 2 2 3 2 2 4" xfId="41981" xr:uid="{00000000-0005-0000-0000-0000A47F0000}"/>
    <cellStyle name="Standard 4 3 4 2 2 3 2 2 5" xfId="30685" xr:uid="{00000000-0005-0000-0000-0000A57F0000}"/>
    <cellStyle name="Standard 4 3 4 2 2 3 2 3" xfId="10917" xr:uid="{00000000-0005-0000-0000-0000A67F0000}"/>
    <cellStyle name="Standard 4 3 4 2 2 3 2 3 2" xfId="22213" xr:uid="{00000000-0005-0000-0000-0000A77F0000}"/>
    <cellStyle name="Standard 4 3 4 2 2 3 2 3 2 2" xfId="56101" xr:uid="{00000000-0005-0000-0000-0000A87F0000}"/>
    <cellStyle name="Standard 4 3 4 2 2 3 2 3 3" xfId="44805" xr:uid="{00000000-0005-0000-0000-0000A97F0000}"/>
    <cellStyle name="Standard 4 3 4 2 2 3 2 3 4" xfId="33509" xr:uid="{00000000-0005-0000-0000-0000AA7F0000}"/>
    <cellStyle name="Standard 4 3 4 2 2 3 2 4" xfId="16565" xr:uid="{00000000-0005-0000-0000-0000AB7F0000}"/>
    <cellStyle name="Standard 4 3 4 2 2 3 2 4 2" xfId="50453" xr:uid="{00000000-0005-0000-0000-0000AC7F0000}"/>
    <cellStyle name="Standard 4 3 4 2 2 3 2 5" xfId="39157" xr:uid="{00000000-0005-0000-0000-0000AD7F0000}"/>
    <cellStyle name="Standard 4 3 4 2 2 3 2 6" xfId="27861" xr:uid="{00000000-0005-0000-0000-0000AE7F0000}"/>
    <cellStyle name="Standard 4 3 4 2 2 3 3" xfId="4488" xr:uid="{00000000-0005-0000-0000-0000AF7F0000}"/>
    <cellStyle name="Standard 4 3 4 2 2 3 3 2" xfId="7358" xr:uid="{00000000-0005-0000-0000-0000B07F0000}"/>
    <cellStyle name="Standard 4 3 4 2 2 3 3 2 2" xfId="13007" xr:uid="{00000000-0005-0000-0000-0000B17F0000}"/>
    <cellStyle name="Standard 4 3 4 2 2 3 3 2 2 2" xfId="24303" xr:uid="{00000000-0005-0000-0000-0000B27F0000}"/>
    <cellStyle name="Standard 4 3 4 2 2 3 3 2 2 2 2" xfId="58191" xr:uid="{00000000-0005-0000-0000-0000B37F0000}"/>
    <cellStyle name="Standard 4 3 4 2 2 3 3 2 2 3" xfId="46895" xr:uid="{00000000-0005-0000-0000-0000B47F0000}"/>
    <cellStyle name="Standard 4 3 4 2 2 3 3 2 2 4" xfId="35599" xr:uid="{00000000-0005-0000-0000-0000B57F0000}"/>
    <cellStyle name="Standard 4 3 4 2 2 3 3 2 3" xfId="18655" xr:uid="{00000000-0005-0000-0000-0000B67F0000}"/>
    <cellStyle name="Standard 4 3 4 2 2 3 3 2 3 2" xfId="52543" xr:uid="{00000000-0005-0000-0000-0000B77F0000}"/>
    <cellStyle name="Standard 4 3 4 2 2 3 3 2 4" xfId="41247" xr:uid="{00000000-0005-0000-0000-0000B87F0000}"/>
    <cellStyle name="Standard 4 3 4 2 2 3 3 2 5" xfId="29951" xr:uid="{00000000-0005-0000-0000-0000B97F0000}"/>
    <cellStyle name="Standard 4 3 4 2 2 3 3 3" xfId="10183" xr:uid="{00000000-0005-0000-0000-0000BA7F0000}"/>
    <cellStyle name="Standard 4 3 4 2 2 3 3 3 2" xfId="21479" xr:uid="{00000000-0005-0000-0000-0000BB7F0000}"/>
    <cellStyle name="Standard 4 3 4 2 2 3 3 3 2 2" xfId="55367" xr:uid="{00000000-0005-0000-0000-0000BC7F0000}"/>
    <cellStyle name="Standard 4 3 4 2 2 3 3 3 3" xfId="44071" xr:uid="{00000000-0005-0000-0000-0000BD7F0000}"/>
    <cellStyle name="Standard 4 3 4 2 2 3 3 3 4" xfId="32775" xr:uid="{00000000-0005-0000-0000-0000BE7F0000}"/>
    <cellStyle name="Standard 4 3 4 2 2 3 3 4" xfId="15831" xr:uid="{00000000-0005-0000-0000-0000BF7F0000}"/>
    <cellStyle name="Standard 4 3 4 2 2 3 3 4 2" xfId="49719" xr:uid="{00000000-0005-0000-0000-0000C07F0000}"/>
    <cellStyle name="Standard 4 3 4 2 2 3 3 5" xfId="38423" xr:uid="{00000000-0005-0000-0000-0000C17F0000}"/>
    <cellStyle name="Standard 4 3 4 2 2 3 3 6" xfId="27127" xr:uid="{00000000-0005-0000-0000-0000C27F0000}"/>
    <cellStyle name="Standard 4 3 4 2 2 3 4" xfId="6223" xr:uid="{00000000-0005-0000-0000-0000C37F0000}"/>
    <cellStyle name="Standard 4 3 4 2 2 3 4 2" xfId="11873" xr:uid="{00000000-0005-0000-0000-0000C47F0000}"/>
    <cellStyle name="Standard 4 3 4 2 2 3 4 2 2" xfId="23169" xr:uid="{00000000-0005-0000-0000-0000C57F0000}"/>
    <cellStyle name="Standard 4 3 4 2 2 3 4 2 2 2" xfId="57057" xr:uid="{00000000-0005-0000-0000-0000C67F0000}"/>
    <cellStyle name="Standard 4 3 4 2 2 3 4 2 3" xfId="45761" xr:uid="{00000000-0005-0000-0000-0000C77F0000}"/>
    <cellStyle name="Standard 4 3 4 2 2 3 4 2 4" xfId="34465" xr:uid="{00000000-0005-0000-0000-0000C87F0000}"/>
    <cellStyle name="Standard 4 3 4 2 2 3 4 3" xfId="17521" xr:uid="{00000000-0005-0000-0000-0000C97F0000}"/>
    <cellStyle name="Standard 4 3 4 2 2 3 4 3 2" xfId="51409" xr:uid="{00000000-0005-0000-0000-0000CA7F0000}"/>
    <cellStyle name="Standard 4 3 4 2 2 3 4 4" xfId="40113" xr:uid="{00000000-0005-0000-0000-0000CB7F0000}"/>
    <cellStyle name="Standard 4 3 4 2 2 3 4 5" xfId="28817" xr:uid="{00000000-0005-0000-0000-0000CC7F0000}"/>
    <cellStyle name="Standard 4 3 4 2 2 3 5" xfId="9049" xr:uid="{00000000-0005-0000-0000-0000CD7F0000}"/>
    <cellStyle name="Standard 4 3 4 2 2 3 5 2" xfId="20345" xr:uid="{00000000-0005-0000-0000-0000CE7F0000}"/>
    <cellStyle name="Standard 4 3 4 2 2 3 5 2 2" xfId="54233" xr:uid="{00000000-0005-0000-0000-0000CF7F0000}"/>
    <cellStyle name="Standard 4 3 4 2 2 3 5 3" xfId="42937" xr:uid="{00000000-0005-0000-0000-0000D07F0000}"/>
    <cellStyle name="Standard 4 3 4 2 2 3 5 4" xfId="31641" xr:uid="{00000000-0005-0000-0000-0000D17F0000}"/>
    <cellStyle name="Standard 4 3 4 2 2 3 6" xfId="14697" xr:uid="{00000000-0005-0000-0000-0000D27F0000}"/>
    <cellStyle name="Standard 4 3 4 2 2 3 6 2" xfId="48585" xr:uid="{00000000-0005-0000-0000-0000D37F0000}"/>
    <cellStyle name="Standard 4 3 4 2 2 3 7" xfId="37289" xr:uid="{00000000-0005-0000-0000-0000D47F0000}"/>
    <cellStyle name="Standard 4 3 4 2 2 3 8" xfId="25993" xr:uid="{00000000-0005-0000-0000-0000D57F0000}"/>
    <cellStyle name="Standard 4 3 4 2 2 4" xfId="3953" xr:uid="{00000000-0005-0000-0000-0000D67F0000}"/>
    <cellStyle name="Standard 4 3 4 2 2 4 2" xfId="7064" xr:uid="{00000000-0005-0000-0000-0000D77F0000}"/>
    <cellStyle name="Standard 4 3 4 2 2 4 2 2" xfId="12713" xr:uid="{00000000-0005-0000-0000-0000D87F0000}"/>
    <cellStyle name="Standard 4 3 4 2 2 4 2 2 2" xfId="24009" xr:uid="{00000000-0005-0000-0000-0000D97F0000}"/>
    <cellStyle name="Standard 4 3 4 2 2 4 2 2 2 2" xfId="57897" xr:uid="{00000000-0005-0000-0000-0000DA7F0000}"/>
    <cellStyle name="Standard 4 3 4 2 2 4 2 2 3" xfId="46601" xr:uid="{00000000-0005-0000-0000-0000DB7F0000}"/>
    <cellStyle name="Standard 4 3 4 2 2 4 2 2 4" xfId="35305" xr:uid="{00000000-0005-0000-0000-0000DC7F0000}"/>
    <cellStyle name="Standard 4 3 4 2 2 4 2 3" xfId="18361" xr:uid="{00000000-0005-0000-0000-0000DD7F0000}"/>
    <cellStyle name="Standard 4 3 4 2 2 4 2 3 2" xfId="52249" xr:uid="{00000000-0005-0000-0000-0000DE7F0000}"/>
    <cellStyle name="Standard 4 3 4 2 2 4 2 4" xfId="40953" xr:uid="{00000000-0005-0000-0000-0000DF7F0000}"/>
    <cellStyle name="Standard 4 3 4 2 2 4 2 5" xfId="29657" xr:uid="{00000000-0005-0000-0000-0000E07F0000}"/>
    <cellStyle name="Standard 4 3 4 2 2 4 3" xfId="9889" xr:uid="{00000000-0005-0000-0000-0000E17F0000}"/>
    <cellStyle name="Standard 4 3 4 2 2 4 3 2" xfId="21185" xr:uid="{00000000-0005-0000-0000-0000E27F0000}"/>
    <cellStyle name="Standard 4 3 4 2 2 4 3 2 2" xfId="55073" xr:uid="{00000000-0005-0000-0000-0000E37F0000}"/>
    <cellStyle name="Standard 4 3 4 2 2 4 3 3" xfId="43777" xr:uid="{00000000-0005-0000-0000-0000E47F0000}"/>
    <cellStyle name="Standard 4 3 4 2 2 4 3 4" xfId="32481" xr:uid="{00000000-0005-0000-0000-0000E57F0000}"/>
    <cellStyle name="Standard 4 3 4 2 2 4 4" xfId="15537" xr:uid="{00000000-0005-0000-0000-0000E67F0000}"/>
    <cellStyle name="Standard 4 3 4 2 2 4 4 2" xfId="49425" xr:uid="{00000000-0005-0000-0000-0000E77F0000}"/>
    <cellStyle name="Standard 4 3 4 2 2 4 5" xfId="38129" xr:uid="{00000000-0005-0000-0000-0000E87F0000}"/>
    <cellStyle name="Standard 4 3 4 2 2 4 6" xfId="26833" xr:uid="{00000000-0005-0000-0000-0000E97F0000}"/>
    <cellStyle name="Standard 4 3 4 2 2 5" xfId="5011" xr:uid="{00000000-0005-0000-0000-0000EA7F0000}"/>
    <cellStyle name="Standard 4 3 4 2 2 5 2" xfId="7837" xr:uid="{00000000-0005-0000-0000-0000EB7F0000}"/>
    <cellStyle name="Standard 4 3 4 2 2 5 2 2" xfId="13486" xr:uid="{00000000-0005-0000-0000-0000EC7F0000}"/>
    <cellStyle name="Standard 4 3 4 2 2 5 2 2 2" xfId="24782" xr:uid="{00000000-0005-0000-0000-0000ED7F0000}"/>
    <cellStyle name="Standard 4 3 4 2 2 5 2 2 2 2" xfId="58670" xr:uid="{00000000-0005-0000-0000-0000EE7F0000}"/>
    <cellStyle name="Standard 4 3 4 2 2 5 2 2 3" xfId="47374" xr:uid="{00000000-0005-0000-0000-0000EF7F0000}"/>
    <cellStyle name="Standard 4 3 4 2 2 5 2 2 4" xfId="36078" xr:uid="{00000000-0005-0000-0000-0000F07F0000}"/>
    <cellStyle name="Standard 4 3 4 2 2 5 2 3" xfId="19134" xr:uid="{00000000-0005-0000-0000-0000F17F0000}"/>
    <cellStyle name="Standard 4 3 4 2 2 5 2 3 2" xfId="53022" xr:uid="{00000000-0005-0000-0000-0000F27F0000}"/>
    <cellStyle name="Standard 4 3 4 2 2 5 2 4" xfId="41726" xr:uid="{00000000-0005-0000-0000-0000F37F0000}"/>
    <cellStyle name="Standard 4 3 4 2 2 5 2 5" xfId="30430" xr:uid="{00000000-0005-0000-0000-0000F47F0000}"/>
    <cellStyle name="Standard 4 3 4 2 2 5 3" xfId="10662" xr:uid="{00000000-0005-0000-0000-0000F57F0000}"/>
    <cellStyle name="Standard 4 3 4 2 2 5 3 2" xfId="21958" xr:uid="{00000000-0005-0000-0000-0000F67F0000}"/>
    <cellStyle name="Standard 4 3 4 2 2 5 3 2 2" xfId="55846" xr:uid="{00000000-0005-0000-0000-0000F77F0000}"/>
    <cellStyle name="Standard 4 3 4 2 2 5 3 3" xfId="44550" xr:uid="{00000000-0005-0000-0000-0000F87F0000}"/>
    <cellStyle name="Standard 4 3 4 2 2 5 3 4" xfId="33254" xr:uid="{00000000-0005-0000-0000-0000F97F0000}"/>
    <cellStyle name="Standard 4 3 4 2 2 5 4" xfId="16310" xr:uid="{00000000-0005-0000-0000-0000FA7F0000}"/>
    <cellStyle name="Standard 4 3 4 2 2 5 4 2" xfId="50198" xr:uid="{00000000-0005-0000-0000-0000FB7F0000}"/>
    <cellStyle name="Standard 4 3 4 2 2 5 5" xfId="38902" xr:uid="{00000000-0005-0000-0000-0000FC7F0000}"/>
    <cellStyle name="Standard 4 3 4 2 2 5 6" xfId="27606" xr:uid="{00000000-0005-0000-0000-0000FD7F0000}"/>
    <cellStyle name="Standard 4 3 4 2 2 6" xfId="3661" xr:uid="{00000000-0005-0000-0000-0000FE7F0000}"/>
    <cellStyle name="Standard 4 3 4 2 2 6 2" xfId="6774" xr:uid="{00000000-0005-0000-0000-0000FF7F0000}"/>
    <cellStyle name="Standard 4 3 4 2 2 6 2 2" xfId="12423" xr:uid="{00000000-0005-0000-0000-000000800000}"/>
    <cellStyle name="Standard 4 3 4 2 2 6 2 2 2" xfId="23719" xr:uid="{00000000-0005-0000-0000-000001800000}"/>
    <cellStyle name="Standard 4 3 4 2 2 6 2 2 2 2" xfId="57607" xr:uid="{00000000-0005-0000-0000-000002800000}"/>
    <cellStyle name="Standard 4 3 4 2 2 6 2 2 3" xfId="46311" xr:uid="{00000000-0005-0000-0000-000003800000}"/>
    <cellStyle name="Standard 4 3 4 2 2 6 2 2 4" xfId="35015" xr:uid="{00000000-0005-0000-0000-000004800000}"/>
    <cellStyle name="Standard 4 3 4 2 2 6 2 3" xfId="18071" xr:uid="{00000000-0005-0000-0000-000005800000}"/>
    <cellStyle name="Standard 4 3 4 2 2 6 2 3 2" xfId="51959" xr:uid="{00000000-0005-0000-0000-000006800000}"/>
    <cellStyle name="Standard 4 3 4 2 2 6 2 4" xfId="40663" xr:uid="{00000000-0005-0000-0000-000007800000}"/>
    <cellStyle name="Standard 4 3 4 2 2 6 2 5" xfId="29367" xr:uid="{00000000-0005-0000-0000-000008800000}"/>
    <cellStyle name="Standard 4 3 4 2 2 6 3" xfId="9599" xr:uid="{00000000-0005-0000-0000-000009800000}"/>
    <cellStyle name="Standard 4 3 4 2 2 6 3 2" xfId="20895" xr:uid="{00000000-0005-0000-0000-00000A800000}"/>
    <cellStyle name="Standard 4 3 4 2 2 6 3 2 2" xfId="54783" xr:uid="{00000000-0005-0000-0000-00000B800000}"/>
    <cellStyle name="Standard 4 3 4 2 2 6 3 3" xfId="43487" xr:uid="{00000000-0005-0000-0000-00000C800000}"/>
    <cellStyle name="Standard 4 3 4 2 2 6 3 4" xfId="32191" xr:uid="{00000000-0005-0000-0000-00000D800000}"/>
    <cellStyle name="Standard 4 3 4 2 2 6 4" xfId="15247" xr:uid="{00000000-0005-0000-0000-00000E800000}"/>
    <cellStyle name="Standard 4 3 4 2 2 6 4 2" xfId="49135" xr:uid="{00000000-0005-0000-0000-00000F800000}"/>
    <cellStyle name="Standard 4 3 4 2 2 6 5" xfId="37839" xr:uid="{00000000-0005-0000-0000-000010800000}"/>
    <cellStyle name="Standard 4 3 4 2 2 6 6" xfId="26543" xr:uid="{00000000-0005-0000-0000-000011800000}"/>
    <cellStyle name="Standard 4 3 4 2 2 7" xfId="5723" xr:uid="{00000000-0005-0000-0000-000012800000}"/>
    <cellStyle name="Standard 4 3 4 2 2 7 2" xfId="11373" xr:uid="{00000000-0005-0000-0000-000013800000}"/>
    <cellStyle name="Standard 4 3 4 2 2 7 2 2" xfId="22669" xr:uid="{00000000-0005-0000-0000-000014800000}"/>
    <cellStyle name="Standard 4 3 4 2 2 7 2 2 2" xfId="56557" xr:uid="{00000000-0005-0000-0000-000015800000}"/>
    <cellStyle name="Standard 4 3 4 2 2 7 2 3" xfId="45261" xr:uid="{00000000-0005-0000-0000-000016800000}"/>
    <cellStyle name="Standard 4 3 4 2 2 7 2 4" xfId="33965" xr:uid="{00000000-0005-0000-0000-000017800000}"/>
    <cellStyle name="Standard 4 3 4 2 2 7 3" xfId="17021" xr:uid="{00000000-0005-0000-0000-000018800000}"/>
    <cellStyle name="Standard 4 3 4 2 2 7 3 2" xfId="50909" xr:uid="{00000000-0005-0000-0000-000019800000}"/>
    <cellStyle name="Standard 4 3 4 2 2 7 4" xfId="39613" xr:uid="{00000000-0005-0000-0000-00001A800000}"/>
    <cellStyle name="Standard 4 3 4 2 2 7 5" xfId="28317" xr:uid="{00000000-0005-0000-0000-00001B800000}"/>
    <cellStyle name="Standard 4 3 4 2 2 8" xfId="8549" xr:uid="{00000000-0005-0000-0000-00001C800000}"/>
    <cellStyle name="Standard 4 3 4 2 2 8 2" xfId="19845" xr:uid="{00000000-0005-0000-0000-00001D800000}"/>
    <cellStyle name="Standard 4 3 4 2 2 8 2 2" xfId="53733" xr:uid="{00000000-0005-0000-0000-00001E800000}"/>
    <cellStyle name="Standard 4 3 4 2 2 8 3" xfId="42437" xr:uid="{00000000-0005-0000-0000-00001F800000}"/>
    <cellStyle name="Standard 4 3 4 2 2 8 4" xfId="31141" xr:uid="{00000000-0005-0000-0000-000020800000}"/>
    <cellStyle name="Standard 4 3 4 2 2 9" xfId="14197" xr:uid="{00000000-0005-0000-0000-000021800000}"/>
    <cellStyle name="Standard 4 3 4 2 2 9 2" xfId="48085" xr:uid="{00000000-0005-0000-0000-000022800000}"/>
    <cellStyle name="Standard 4 3 4 2 3" xfId="2707" xr:uid="{00000000-0005-0000-0000-000023800000}"/>
    <cellStyle name="Standard 4 3 4 2 3 2" xfId="3209" xr:uid="{00000000-0005-0000-0000-000024800000}"/>
    <cellStyle name="Standard 4 3 4 2 3 2 2" xfId="5268" xr:uid="{00000000-0005-0000-0000-000025800000}"/>
    <cellStyle name="Standard 4 3 4 2 3 2 2 2" xfId="8094" xr:uid="{00000000-0005-0000-0000-000026800000}"/>
    <cellStyle name="Standard 4 3 4 2 3 2 2 2 2" xfId="13743" xr:uid="{00000000-0005-0000-0000-000027800000}"/>
    <cellStyle name="Standard 4 3 4 2 3 2 2 2 2 2" xfId="25039" xr:uid="{00000000-0005-0000-0000-000028800000}"/>
    <cellStyle name="Standard 4 3 4 2 3 2 2 2 2 2 2" xfId="58927" xr:uid="{00000000-0005-0000-0000-000029800000}"/>
    <cellStyle name="Standard 4 3 4 2 3 2 2 2 2 3" xfId="47631" xr:uid="{00000000-0005-0000-0000-00002A800000}"/>
    <cellStyle name="Standard 4 3 4 2 3 2 2 2 2 4" xfId="36335" xr:uid="{00000000-0005-0000-0000-00002B800000}"/>
    <cellStyle name="Standard 4 3 4 2 3 2 2 2 3" xfId="19391" xr:uid="{00000000-0005-0000-0000-00002C800000}"/>
    <cellStyle name="Standard 4 3 4 2 3 2 2 2 3 2" xfId="53279" xr:uid="{00000000-0005-0000-0000-00002D800000}"/>
    <cellStyle name="Standard 4 3 4 2 3 2 2 2 4" xfId="41983" xr:uid="{00000000-0005-0000-0000-00002E800000}"/>
    <cellStyle name="Standard 4 3 4 2 3 2 2 2 5" xfId="30687" xr:uid="{00000000-0005-0000-0000-00002F800000}"/>
    <cellStyle name="Standard 4 3 4 2 3 2 2 3" xfId="10919" xr:uid="{00000000-0005-0000-0000-000030800000}"/>
    <cellStyle name="Standard 4 3 4 2 3 2 2 3 2" xfId="22215" xr:uid="{00000000-0005-0000-0000-000031800000}"/>
    <cellStyle name="Standard 4 3 4 2 3 2 2 3 2 2" xfId="56103" xr:uid="{00000000-0005-0000-0000-000032800000}"/>
    <cellStyle name="Standard 4 3 4 2 3 2 2 3 3" xfId="44807" xr:uid="{00000000-0005-0000-0000-000033800000}"/>
    <cellStyle name="Standard 4 3 4 2 3 2 2 3 4" xfId="33511" xr:uid="{00000000-0005-0000-0000-000034800000}"/>
    <cellStyle name="Standard 4 3 4 2 3 2 2 4" xfId="16567" xr:uid="{00000000-0005-0000-0000-000035800000}"/>
    <cellStyle name="Standard 4 3 4 2 3 2 2 4 2" xfId="50455" xr:uid="{00000000-0005-0000-0000-000036800000}"/>
    <cellStyle name="Standard 4 3 4 2 3 2 2 5" xfId="39159" xr:uid="{00000000-0005-0000-0000-000037800000}"/>
    <cellStyle name="Standard 4 3 4 2 3 2 2 6" xfId="27863" xr:uid="{00000000-0005-0000-0000-000038800000}"/>
    <cellStyle name="Standard 4 3 4 2 3 2 3" xfId="6337" xr:uid="{00000000-0005-0000-0000-000039800000}"/>
    <cellStyle name="Standard 4 3 4 2 3 2 3 2" xfId="11987" xr:uid="{00000000-0005-0000-0000-00003A800000}"/>
    <cellStyle name="Standard 4 3 4 2 3 2 3 2 2" xfId="23283" xr:uid="{00000000-0005-0000-0000-00003B800000}"/>
    <cellStyle name="Standard 4 3 4 2 3 2 3 2 2 2" xfId="57171" xr:uid="{00000000-0005-0000-0000-00003C800000}"/>
    <cellStyle name="Standard 4 3 4 2 3 2 3 2 3" xfId="45875" xr:uid="{00000000-0005-0000-0000-00003D800000}"/>
    <cellStyle name="Standard 4 3 4 2 3 2 3 2 4" xfId="34579" xr:uid="{00000000-0005-0000-0000-00003E800000}"/>
    <cellStyle name="Standard 4 3 4 2 3 2 3 3" xfId="17635" xr:uid="{00000000-0005-0000-0000-00003F800000}"/>
    <cellStyle name="Standard 4 3 4 2 3 2 3 3 2" xfId="51523" xr:uid="{00000000-0005-0000-0000-000040800000}"/>
    <cellStyle name="Standard 4 3 4 2 3 2 3 4" xfId="40227" xr:uid="{00000000-0005-0000-0000-000041800000}"/>
    <cellStyle name="Standard 4 3 4 2 3 2 3 5" xfId="28931" xr:uid="{00000000-0005-0000-0000-000042800000}"/>
    <cellStyle name="Standard 4 3 4 2 3 2 4" xfId="9163" xr:uid="{00000000-0005-0000-0000-000043800000}"/>
    <cellStyle name="Standard 4 3 4 2 3 2 4 2" xfId="20459" xr:uid="{00000000-0005-0000-0000-000044800000}"/>
    <cellStyle name="Standard 4 3 4 2 3 2 4 2 2" xfId="54347" xr:uid="{00000000-0005-0000-0000-000045800000}"/>
    <cellStyle name="Standard 4 3 4 2 3 2 4 3" xfId="43051" xr:uid="{00000000-0005-0000-0000-000046800000}"/>
    <cellStyle name="Standard 4 3 4 2 3 2 4 4" xfId="31755" xr:uid="{00000000-0005-0000-0000-000047800000}"/>
    <cellStyle name="Standard 4 3 4 2 3 2 5" xfId="14811" xr:uid="{00000000-0005-0000-0000-000048800000}"/>
    <cellStyle name="Standard 4 3 4 2 3 2 5 2" xfId="48699" xr:uid="{00000000-0005-0000-0000-000049800000}"/>
    <cellStyle name="Standard 4 3 4 2 3 2 6" xfId="37403" xr:uid="{00000000-0005-0000-0000-00004A800000}"/>
    <cellStyle name="Standard 4 3 4 2 3 2 7" xfId="26107" xr:uid="{00000000-0005-0000-0000-00004B800000}"/>
    <cellStyle name="Standard 4 3 4 2 3 3" xfId="4490" xr:uid="{00000000-0005-0000-0000-00004C800000}"/>
    <cellStyle name="Standard 4 3 4 2 3 3 2" xfId="7360" xr:uid="{00000000-0005-0000-0000-00004D800000}"/>
    <cellStyle name="Standard 4 3 4 2 3 3 2 2" xfId="13009" xr:uid="{00000000-0005-0000-0000-00004E800000}"/>
    <cellStyle name="Standard 4 3 4 2 3 3 2 2 2" xfId="24305" xr:uid="{00000000-0005-0000-0000-00004F800000}"/>
    <cellStyle name="Standard 4 3 4 2 3 3 2 2 2 2" xfId="58193" xr:uid="{00000000-0005-0000-0000-000050800000}"/>
    <cellStyle name="Standard 4 3 4 2 3 3 2 2 3" xfId="46897" xr:uid="{00000000-0005-0000-0000-000051800000}"/>
    <cellStyle name="Standard 4 3 4 2 3 3 2 2 4" xfId="35601" xr:uid="{00000000-0005-0000-0000-000052800000}"/>
    <cellStyle name="Standard 4 3 4 2 3 3 2 3" xfId="18657" xr:uid="{00000000-0005-0000-0000-000053800000}"/>
    <cellStyle name="Standard 4 3 4 2 3 3 2 3 2" xfId="52545" xr:uid="{00000000-0005-0000-0000-000054800000}"/>
    <cellStyle name="Standard 4 3 4 2 3 3 2 4" xfId="41249" xr:uid="{00000000-0005-0000-0000-000055800000}"/>
    <cellStyle name="Standard 4 3 4 2 3 3 2 5" xfId="29953" xr:uid="{00000000-0005-0000-0000-000056800000}"/>
    <cellStyle name="Standard 4 3 4 2 3 3 3" xfId="10185" xr:uid="{00000000-0005-0000-0000-000057800000}"/>
    <cellStyle name="Standard 4 3 4 2 3 3 3 2" xfId="21481" xr:uid="{00000000-0005-0000-0000-000058800000}"/>
    <cellStyle name="Standard 4 3 4 2 3 3 3 2 2" xfId="55369" xr:uid="{00000000-0005-0000-0000-000059800000}"/>
    <cellStyle name="Standard 4 3 4 2 3 3 3 3" xfId="44073" xr:uid="{00000000-0005-0000-0000-00005A800000}"/>
    <cellStyle name="Standard 4 3 4 2 3 3 3 4" xfId="32777" xr:uid="{00000000-0005-0000-0000-00005B800000}"/>
    <cellStyle name="Standard 4 3 4 2 3 3 4" xfId="15833" xr:uid="{00000000-0005-0000-0000-00005C800000}"/>
    <cellStyle name="Standard 4 3 4 2 3 3 4 2" xfId="49721" xr:uid="{00000000-0005-0000-0000-00005D800000}"/>
    <cellStyle name="Standard 4 3 4 2 3 3 5" xfId="38425" xr:uid="{00000000-0005-0000-0000-00005E800000}"/>
    <cellStyle name="Standard 4 3 4 2 3 3 6" xfId="27129" xr:uid="{00000000-0005-0000-0000-00005F800000}"/>
    <cellStyle name="Standard 4 3 4 2 3 4" xfId="5837" xr:uid="{00000000-0005-0000-0000-000060800000}"/>
    <cellStyle name="Standard 4 3 4 2 3 4 2" xfId="11487" xr:uid="{00000000-0005-0000-0000-000061800000}"/>
    <cellStyle name="Standard 4 3 4 2 3 4 2 2" xfId="22783" xr:uid="{00000000-0005-0000-0000-000062800000}"/>
    <cellStyle name="Standard 4 3 4 2 3 4 2 2 2" xfId="56671" xr:uid="{00000000-0005-0000-0000-000063800000}"/>
    <cellStyle name="Standard 4 3 4 2 3 4 2 3" xfId="45375" xr:uid="{00000000-0005-0000-0000-000064800000}"/>
    <cellStyle name="Standard 4 3 4 2 3 4 2 4" xfId="34079" xr:uid="{00000000-0005-0000-0000-000065800000}"/>
    <cellStyle name="Standard 4 3 4 2 3 4 3" xfId="17135" xr:uid="{00000000-0005-0000-0000-000066800000}"/>
    <cellStyle name="Standard 4 3 4 2 3 4 3 2" xfId="51023" xr:uid="{00000000-0005-0000-0000-000067800000}"/>
    <cellStyle name="Standard 4 3 4 2 3 4 4" xfId="39727" xr:uid="{00000000-0005-0000-0000-000068800000}"/>
    <cellStyle name="Standard 4 3 4 2 3 4 5" xfId="28431" xr:uid="{00000000-0005-0000-0000-000069800000}"/>
    <cellStyle name="Standard 4 3 4 2 3 5" xfId="8663" xr:uid="{00000000-0005-0000-0000-00006A800000}"/>
    <cellStyle name="Standard 4 3 4 2 3 5 2" xfId="19959" xr:uid="{00000000-0005-0000-0000-00006B800000}"/>
    <cellStyle name="Standard 4 3 4 2 3 5 2 2" xfId="53847" xr:uid="{00000000-0005-0000-0000-00006C800000}"/>
    <cellStyle name="Standard 4 3 4 2 3 5 3" xfId="42551" xr:uid="{00000000-0005-0000-0000-00006D800000}"/>
    <cellStyle name="Standard 4 3 4 2 3 5 4" xfId="31255" xr:uid="{00000000-0005-0000-0000-00006E800000}"/>
    <cellStyle name="Standard 4 3 4 2 3 6" xfId="14311" xr:uid="{00000000-0005-0000-0000-00006F800000}"/>
    <cellStyle name="Standard 4 3 4 2 3 6 2" xfId="48199" xr:uid="{00000000-0005-0000-0000-000070800000}"/>
    <cellStyle name="Standard 4 3 4 2 3 7" xfId="36903" xr:uid="{00000000-0005-0000-0000-000071800000}"/>
    <cellStyle name="Standard 4 3 4 2 3 8" xfId="25607" xr:uid="{00000000-0005-0000-0000-000072800000}"/>
    <cellStyle name="Standard 4 3 4 2 4" xfId="2962" xr:uid="{00000000-0005-0000-0000-000073800000}"/>
    <cellStyle name="Standard 4 3 4 2 4 2" xfId="5265" xr:uid="{00000000-0005-0000-0000-000074800000}"/>
    <cellStyle name="Standard 4 3 4 2 4 2 2" xfId="8091" xr:uid="{00000000-0005-0000-0000-000075800000}"/>
    <cellStyle name="Standard 4 3 4 2 4 2 2 2" xfId="13740" xr:uid="{00000000-0005-0000-0000-000076800000}"/>
    <cellStyle name="Standard 4 3 4 2 4 2 2 2 2" xfId="25036" xr:uid="{00000000-0005-0000-0000-000077800000}"/>
    <cellStyle name="Standard 4 3 4 2 4 2 2 2 2 2" xfId="58924" xr:uid="{00000000-0005-0000-0000-000078800000}"/>
    <cellStyle name="Standard 4 3 4 2 4 2 2 2 3" xfId="47628" xr:uid="{00000000-0005-0000-0000-000079800000}"/>
    <cellStyle name="Standard 4 3 4 2 4 2 2 2 4" xfId="36332" xr:uid="{00000000-0005-0000-0000-00007A800000}"/>
    <cellStyle name="Standard 4 3 4 2 4 2 2 3" xfId="19388" xr:uid="{00000000-0005-0000-0000-00007B800000}"/>
    <cellStyle name="Standard 4 3 4 2 4 2 2 3 2" xfId="53276" xr:uid="{00000000-0005-0000-0000-00007C800000}"/>
    <cellStyle name="Standard 4 3 4 2 4 2 2 4" xfId="41980" xr:uid="{00000000-0005-0000-0000-00007D800000}"/>
    <cellStyle name="Standard 4 3 4 2 4 2 2 5" xfId="30684" xr:uid="{00000000-0005-0000-0000-00007E800000}"/>
    <cellStyle name="Standard 4 3 4 2 4 2 3" xfId="10916" xr:uid="{00000000-0005-0000-0000-00007F800000}"/>
    <cellStyle name="Standard 4 3 4 2 4 2 3 2" xfId="22212" xr:uid="{00000000-0005-0000-0000-000080800000}"/>
    <cellStyle name="Standard 4 3 4 2 4 2 3 2 2" xfId="56100" xr:uid="{00000000-0005-0000-0000-000081800000}"/>
    <cellStyle name="Standard 4 3 4 2 4 2 3 3" xfId="44804" xr:uid="{00000000-0005-0000-0000-000082800000}"/>
    <cellStyle name="Standard 4 3 4 2 4 2 3 4" xfId="33508" xr:uid="{00000000-0005-0000-0000-000083800000}"/>
    <cellStyle name="Standard 4 3 4 2 4 2 4" xfId="16564" xr:uid="{00000000-0005-0000-0000-000084800000}"/>
    <cellStyle name="Standard 4 3 4 2 4 2 4 2" xfId="50452" xr:uid="{00000000-0005-0000-0000-000085800000}"/>
    <cellStyle name="Standard 4 3 4 2 4 2 5" xfId="39156" xr:uid="{00000000-0005-0000-0000-000086800000}"/>
    <cellStyle name="Standard 4 3 4 2 4 2 6" xfId="27860" xr:uid="{00000000-0005-0000-0000-000087800000}"/>
    <cellStyle name="Standard 4 3 4 2 4 3" xfId="4487" xr:uid="{00000000-0005-0000-0000-000088800000}"/>
    <cellStyle name="Standard 4 3 4 2 4 3 2" xfId="7357" xr:uid="{00000000-0005-0000-0000-000089800000}"/>
    <cellStyle name="Standard 4 3 4 2 4 3 2 2" xfId="13006" xr:uid="{00000000-0005-0000-0000-00008A800000}"/>
    <cellStyle name="Standard 4 3 4 2 4 3 2 2 2" xfId="24302" xr:uid="{00000000-0005-0000-0000-00008B800000}"/>
    <cellStyle name="Standard 4 3 4 2 4 3 2 2 2 2" xfId="58190" xr:uid="{00000000-0005-0000-0000-00008C800000}"/>
    <cellStyle name="Standard 4 3 4 2 4 3 2 2 3" xfId="46894" xr:uid="{00000000-0005-0000-0000-00008D800000}"/>
    <cellStyle name="Standard 4 3 4 2 4 3 2 2 4" xfId="35598" xr:uid="{00000000-0005-0000-0000-00008E800000}"/>
    <cellStyle name="Standard 4 3 4 2 4 3 2 3" xfId="18654" xr:uid="{00000000-0005-0000-0000-00008F800000}"/>
    <cellStyle name="Standard 4 3 4 2 4 3 2 3 2" xfId="52542" xr:uid="{00000000-0005-0000-0000-000090800000}"/>
    <cellStyle name="Standard 4 3 4 2 4 3 2 4" xfId="41246" xr:uid="{00000000-0005-0000-0000-000091800000}"/>
    <cellStyle name="Standard 4 3 4 2 4 3 2 5" xfId="29950" xr:uid="{00000000-0005-0000-0000-000092800000}"/>
    <cellStyle name="Standard 4 3 4 2 4 3 3" xfId="10182" xr:uid="{00000000-0005-0000-0000-000093800000}"/>
    <cellStyle name="Standard 4 3 4 2 4 3 3 2" xfId="21478" xr:uid="{00000000-0005-0000-0000-000094800000}"/>
    <cellStyle name="Standard 4 3 4 2 4 3 3 2 2" xfId="55366" xr:uid="{00000000-0005-0000-0000-000095800000}"/>
    <cellStyle name="Standard 4 3 4 2 4 3 3 3" xfId="44070" xr:uid="{00000000-0005-0000-0000-000096800000}"/>
    <cellStyle name="Standard 4 3 4 2 4 3 3 4" xfId="32774" xr:uid="{00000000-0005-0000-0000-000097800000}"/>
    <cellStyle name="Standard 4 3 4 2 4 3 4" xfId="15830" xr:uid="{00000000-0005-0000-0000-000098800000}"/>
    <cellStyle name="Standard 4 3 4 2 4 3 4 2" xfId="49718" xr:uid="{00000000-0005-0000-0000-000099800000}"/>
    <cellStyle name="Standard 4 3 4 2 4 3 5" xfId="38422" xr:uid="{00000000-0005-0000-0000-00009A800000}"/>
    <cellStyle name="Standard 4 3 4 2 4 3 6" xfId="27126" xr:uid="{00000000-0005-0000-0000-00009B800000}"/>
    <cellStyle name="Standard 4 3 4 2 4 4" xfId="6090" xr:uid="{00000000-0005-0000-0000-00009C800000}"/>
    <cellStyle name="Standard 4 3 4 2 4 4 2" xfId="11740" xr:uid="{00000000-0005-0000-0000-00009D800000}"/>
    <cellStyle name="Standard 4 3 4 2 4 4 2 2" xfId="23036" xr:uid="{00000000-0005-0000-0000-00009E800000}"/>
    <cellStyle name="Standard 4 3 4 2 4 4 2 2 2" xfId="56924" xr:uid="{00000000-0005-0000-0000-00009F800000}"/>
    <cellStyle name="Standard 4 3 4 2 4 4 2 3" xfId="45628" xr:uid="{00000000-0005-0000-0000-0000A0800000}"/>
    <cellStyle name="Standard 4 3 4 2 4 4 2 4" xfId="34332" xr:uid="{00000000-0005-0000-0000-0000A1800000}"/>
    <cellStyle name="Standard 4 3 4 2 4 4 3" xfId="17388" xr:uid="{00000000-0005-0000-0000-0000A2800000}"/>
    <cellStyle name="Standard 4 3 4 2 4 4 3 2" xfId="51276" xr:uid="{00000000-0005-0000-0000-0000A3800000}"/>
    <cellStyle name="Standard 4 3 4 2 4 4 4" xfId="39980" xr:uid="{00000000-0005-0000-0000-0000A4800000}"/>
    <cellStyle name="Standard 4 3 4 2 4 4 5" xfId="28684" xr:uid="{00000000-0005-0000-0000-0000A5800000}"/>
    <cellStyle name="Standard 4 3 4 2 4 5" xfId="8916" xr:uid="{00000000-0005-0000-0000-0000A6800000}"/>
    <cellStyle name="Standard 4 3 4 2 4 5 2" xfId="20212" xr:uid="{00000000-0005-0000-0000-0000A7800000}"/>
    <cellStyle name="Standard 4 3 4 2 4 5 2 2" xfId="54100" xr:uid="{00000000-0005-0000-0000-0000A8800000}"/>
    <cellStyle name="Standard 4 3 4 2 4 5 3" xfId="42804" xr:uid="{00000000-0005-0000-0000-0000A9800000}"/>
    <cellStyle name="Standard 4 3 4 2 4 5 4" xfId="31508" xr:uid="{00000000-0005-0000-0000-0000AA800000}"/>
    <cellStyle name="Standard 4 3 4 2 4 6" xfId="14564" xr:uid="{00000000-0005-0000-0000-0000AB800000}"/>
    <cellStyle name="Standard 4 3 4 2 4 6 2" xfId="48452" xr:uid="{00000000-0005-0000-0000-0000AC800000}"/>
    <cellStyle name="Standard 4 3 4 2 4 7" xfId="37156" xr:uid="{00000000-0005-0000-0000-0000AD800000}"/>
    <cellStyle name="Standard 4 3 4 2 4 8" xfId="25860" xr:uid="{00000000-0005-0000-0000-0000AE800000}"/>
    <cellStyle name="Standard 4 3 4 2 5" xfId="3843" xr:uid="{00000000-0005-0000-0000-0000AF800000}"/>
    <cellStyle name="Standard 4 3 4 2 5 2" xfId="6954" xr:uid="{00000000-0005-0000-0000-0000B0800000}"/>
    <cellStyle name="Standard 4 3 4 2 5 2 2" xfId="12603" xr:uid="{00000000-0005-0000-0000-0000B1800000}"/>
    <cellStyle name="Standard 4 3 4 2 5 2 2 2" xfId="23899" xr:uid="{00000000-0005-0000-0000-0000B2800000}"/>
    <cellStyle name="Standard 4 3 4 2 5 2 2 2 2" xfId="57787" xr:uid="{00000000-0005-0000-0000-0000B3800000}"/>
    <cellStyle name="Standard 4 3 4 2 5 2 2 3" xfId="46491" xr:uid="{00000000-0005-0000-0000-0000B4800000}"/>
    <cellStyle name="Standard 4 3 4 2 5 2 2 4" xfId="35195" xr:uid="{00000000-0005-0000-0000-0000B5800000}"/>
    <cellStyle name="Standard 4 3 4 2 5 2 3" xfId="18251" xr:uid="{00000000-0005-0000-0000-0000B6800000}"/>
    <cellStyle name="Standard 4 3 4 2 5 2 3 2" xfId="52139" xr:uid="{00000000-0005-0000-0000-0000B7800000}"/>
    <cellStyle name="Standard 4 3 4 2 5 2 4" xfId="40843" xr:uid="{00000000-0005-0000-0000-0000B8800000}"/>
    <cellStyle name="Standard 4 3 4 2 5 2 5" xfId="29547" xr:uid="{00000000-0005-0000-0000-0000B9800000}"/>
    <cellStyle name="Standard 4 3 4 2 5 3" xfId="9779" xr:uid="{00000000-0005-0000-0000-0000BA800000}"/>
    <cellStyle name="Standard 4 3 4 2 5 3 2" xfId="21075" xr:uid="{00000000-0005-0000-0000-0000BB800000}"/>
    <cellStyle name="Standard 4 3 4 2 5 3 2 2" xfId="54963" xr:uid="{00000000-0005-0000-0000-0000BC800000}"/>
    <cellStyle name="Standard 4 3 4 2 5 3 3" xfId="43667" xr:uid="{00000000-0005-0000-0000-0000BD800000}"/>
    <cellStyle name="Standard 4 3 4 2 5 3 4" xfId="32371" xr:uid="{00000000-0005-0000-0000-0000BE800000}"/>
    <cellStyle name="Standard 4 3 4 2 5 4" xfId="15427" xr:uid="{00000000-0005-0000-0000-0000BF800000}"/>
    <cellStyle name="Standard 4 3 4 2 5 4 2" xfId="49315" xr:uid="{00000000-0005-0000-0000-0000C0800000}"/>
    <cellStyle name="Standard 4 3 4 2 5 5" xfId="38019" xr:uid="{00000000-0005-0000-0000-0000C1800000}"/>
    <cellStyle name="Standard 4 3 4 2 5 6" xfId="26723" xr:uid="{00000000-0005-0000-0000-0000C2800000}"/>
    <cellStyle name="Standard 4 3 4 2 6" xfId="4901" xr:uid="{00000000-0005-0000-0000-0000C3800000}"/>
    <cellStyle name="Standard 4 3 4 2 6 2" xfId="7727" xr:uid="{00000000-0005-0000-0000-0000C4800000}"/>
    <cellStyle name="Standard 4 3 4 2 6 2 2" xfId="13376" xr:uid="{00000000-0005-0000-0000-0000C5800000}"/>
    <cellStyle name="Standard 4 3 4 2 6 2 2 2" xfId="24672" xr:uid="{00000000-0005-0000-0000-0000C6800000}"/>
    <cellStyle name="Standard 4 3 4 2 6 2 2 2 2" xfId="58560" xr:uid="{00000000-0005-0000-0000-0000C7800000}"/>
    <cellStyle name="Standard 4 3 4 2 6 2 2 3" xfId="47264" xr:uid="{00000000-0005-0000-0000-0000C8800000}"/>
    <cellStyle name="Standard 4 3 4 2 6 2 2 4" xfId="35968" xr:uid="{00000000-0005-0000-0000-0000C9800000}"/>
    <cellStyle name="Standard 4 3 4 2 6 2 3" xfId="19024" xr:uid="{00000000-0005-0000-0000-0000CA800000}"/>
    <cellStyle name="Standard 4 3 4 2 6 2 3 2" xfId="52912" xr:uid="{00000000-0005-0000-0000-0000CB800000}"/>
    <cellStyle name="Standard 4 3 4 2 6 2 4" xfId="41616" xr:uid="{00000000-0005-0000-0000-0000CC800000}"/>
    <cellStyle name="Standard 4 3 4 2 6 2 5" xfId="30320" xr:uid="{00000000-0005-0000-0000-0000CD800000}"/>
    <cellStyle name="Standard 4 3 4 2 6 3" xfId="10552" xr:uid="{00000000-0005-0000-0000-0000CE800000}"/>
    <cellStyle name="Standard 4 3 4 2 6 3 2" xfId="21848" xr:uid="{00000000-0005-0000-0000-0000CF800000}"/>
    <cellStyle name="Standard 4 3 4 2 6 3 2 2" xfId="55736" xr:uid="{00000000-0005-0000-0000-0000D0800000}"/>
    <cellStyle name="Standard 4 3 4 2 6 3 3" xfId="44440" xr:uid="{00000000-0005-0000-0000-0000D1800000}"/>
    <cellStyle name="Standard 4 3 4 2 6 3 4" xfId="33144" xr:uid="{00000000-0005-0000-0000-0000D2800000}"/>
    <cellStyle name="Standard 4 3 4 2 6 4" xfId="16200" xr:uid="{00000000-0005-0000-0000-0000D3800000}"/>
    <cellStyle name="Standard 4 3 4 2 6 4 2" xfId="50088" xr:uid="{00000000-0005-0000-0000-0000D4800000}"/>
    <cellStyle name="Standard 4 3 4 2 6 5" xfId="38792" xr:uid="{00000000-0005-0000-0000-0000D5800000}"/>
    <cellStyle name="Standard 4 3 4 2 6 6" xfId="27496" xr:uid="{00000000-0005-0000-0000-0000D6800000}"/>
    <cellStyle name="Standard 4 3 4 2 7" xfId="3549" xr:uid="{00000000-0005-0000-0000-0000D7800000}"/>
    <cellStyle name="Standard 4 3 4 2 7 2" xfId="6662" xr:uid="{00000000-0005-0000-0000-0000D8800000}"/>
    <cellStyle name="Standard 4 3 4 2 7 2 2" xfId="12311" xr:uid="{00000000-0005-0000-0000-0000D9800000}"/>
    <cellStyle name="Standard 4 3 4 2 7 2 2 2" xfId="23607" xr:uid="{00000000-0005-0000-0000-0000DA800000}"/>
    <cellStyle name="Standard 4 3 4 2 7 2 2 2 2" xfId="57495" xr:uid="{00000000-0005-0000-0000-0000DB800000}"/>
    <cellStyle name="Standard 4 3 4 2 7 2 2 3" xfId="46199" xr:uid="{00000000-0005-0000-0000-0000DC800000}"/>
    <cellStyle name="Standard 4 3 4 2 7 2 2 4" xfId="34903" xr:uid="{00000000-0005-0000-0000-0000DD800000}"/>
    <cellStyle name="Standard 4 3 4 2 7 2 3" xfId="17959" xr:uid="{00000000-0005-0000-0000-0000DE800000}"/>
    <cellStyle name="Standard 4 3 4 2 7 2 3 2" xfId="51847" xr:uid="{00000000-0005-0000-0000-0000DF800000}"/>
    <cellStyle name="Standard 4 3 4 2 7 2 4" xfId="40551" xr:uid="{00000000-0005-0000-0000-0000E0800000}"/>
    <cellStyle name="Standard 4 3 4 2 7 2 5" xfId="29255" xr:uid="{00000000-0005-0000-0000-0000E1800000}"/>
    <cellStyle name="Standard 4 3 4 2 7 3" xfId="9487" xr:uid="{00000000-0005-0000-0000-0000E2800000}"/>
    <cellStyle name="Standard 4 3 4 2 7 3 2" xfId="20783" xr:uid="{00000000-0005-0000-0000-0000E3800000}"/>
    <cellStyle name="Standard 4 3 4 2 7 3 2 2" xfId="54671" xr:uid="{00000000-0005-0000-0000-0000E4800000}"/>
    <cellStyle name="Standard 4 3 4 2 7 3 3" xfId="43375" xr:uid="{00000000-0005-0000-0000-0000E5800000}"/>
    <cellStyle name="Standard 4 3 4 2 7 3 4" xfId="32079" xr:uid="{00000000-0005-0000-0000-0000E6800000}"/>
    <cellStyle name="Standard 4 3 4 2 7 4" xfId="15135" xr:uid="{00000000-0005-0000-0000-0000E7800000}"/>
    <cellStyle name="Standard 4 3 4 2 7 4 2" xfId="49023" xr:uid="{00000000-0005-0000-0000-0000E8800000}"/>
    <cellStyle name="Standard 4 3 4 2 7 5" xfId="37727" xr:uid="{00000000-0005-0000-0000-0000E9800000}"/>
    <cellStyle name="Standard 4 3 4 2 7 6" xfId="26431" xr:uid="{00000000-0005-0000-0000-0000EA800000}"/>
    <cellStyle name="Standard 4 3 4 2 8" xfId="5590" xr:uid="{00000000-0005-0000-0000-0000EB800000}"/>
    <cellStyle name="Standard 4 3 4 2 8 2" xfId="11240" xr:uid="{00000000-0005-0000-0000-0000EC800000}"/>
    <cellStyle name="Standard 4 3 4 2 8 2 2" xfId="22536" xr:uid="{00000000-0005-0000-0000-0000ED800000}"/>
    <cellStyle name="Standard 4 3 4 2 8 2 2 2" xfId="56424" xr:uid="{00000000-0005-0000-0000-0000EE800000}"/>
    <cellStyle name="Standard 4 3 4 2 8 2 3" xfId="45128" xr:uid="{00000000-0005-0000-0000-0000EF800000}"/>
    <cellStyle name="Standard 4 3 4 2 8 2 4" xfId="33832" xr:uid="{00000000-0005-0000-0000-0000F0800000}"/>
    <cellStyle name="Standard 4 3 4 2 8 3" xfId="16888" xr:uid="{00000000-0005-0000-0000-0000F1800000}"/>
    <cellStyle name="Standard 4 3 4 2 8 3 2" xfId="50776" xr:uid="{00000000-0005-0000-0000-0000F2800000}"/>
    <cellStyle name="Standard 4 3 4 2 8 4" xfId="39480" xr:uid="{00000000-0005-0000-0000-0000F3800000}"/>
    <cellStyle name="Standard 4 3 4 2 8 5" xfId="28184" xr:uid="{00000000-0005-0000-0000-0000F4800000}"/>
    <cellStyle name="Standard 4 3 4 2 9" xfId="8416" xr:uid="{00000000-0005-0000-0000-0000F5800000}"/>
    <cellStyle name="Standard 4 3 4 2 9 2" xfId="19712" xr:uid="{00000000-0005-0000-0000-0000F6800000}"/>
    <cellStyle name="Standard 4 3 4 2 9 2 2" xfId="53600" xr:uid="{00000000-0005-0000-0000-0000F7800000}"/>
    <cellStyle name="Standard 4 3 4 2 9 3" xfId="42304" xr:uid="{00000000-0005-0000-0000-0000F8800000}"/>
    <cellStyle name="Standard 4 3 4 2 9 4" xfId="31008" xr:uid="{00000000-0005-0000-0000-0000F9800000}"/>
    <cellStyle name="Standard 4 3 4 3" xfId="1629" xr:uid="{00000000-0005-0000-0000-0000FA800000}"/>
    <cellStyle name="Standard 4 3 4 3 10" xfId="36745" xr:uid="{00000000-0005-0000-0000-0000FB800000}"/>
    <cellStyle name="Standard 4 3 4 3 11" xfId="25449" xr:uid="{00000000-0005-0000-0000-0000FC800000}"/>
    <cellStyle name="Standard 4 3 4 3 2" xfId="2795" xr:uid="{00000000-0005-0000-0000-0000FD800000}"/>
    <cellStyle name="Standard 4 3 4 3 2 2" xfId="3297" xr:uid="{00000000-0005-0000-0000-0000FE800000}"/>
    <cellStyle name="Standard 4 3 4 3 2 2 2" xfId="5270" xr:uid="{00000000-0005-0000-0000-0000FF800000}"/>
    <cellStyle name="Standard 4 3 4 3 2 2 2 2" xfId="8096" xr:uid="{00000000-0005-0000-0000-000000810000}"/>
    <cellStyle name="Standard 4 3 4 3 2 2 2 2 2" xfId="13745" xr:uid="{00000000-0005-0000-0000-000001810000}"/>
    <cellStyle name="Standard 4 3 4 3 2 2 2 2 2 2" xfId="25041" xr:uid="{00000000-0005-0000-0000-000002810000}"/>
    <cellStyle name="Standard 4 3 4 3 2 2 2 2 2 2 2" xfId="58929" xr:uid="{00000000-0005-0000-0000-000003810000}"/>
    <cellStyle name="Standard 4 3 4 3 2 2 2 2 2 3" xfId="47633" xr:uid="{00000000-0005-0000-0000-000004810000}"/>
    <cellStyle name="Standard 4 3 4 3 2 2 2 2 2 4" xfId="36337" xr:uid="{00000000-0005-0000-0000-000005810000}"/>
    <cellStyle name="Standard 4 3 4 3 2 2 2 2 3" xfId="19393" xr:uid="{00000000-0005-0000-0000-000006810000}"/>
    <cellStyle name="Standard 4 3 4 3 2 2 2 2 3 2" xfId="53281" xr:uid="{00000000-0005-0000-0000-000007810000}"/>
    <cellStyle name="Standard 4 3 4 3 2 2 2 2 4" xfId="41985" xr:uid="{00000000-0005-0000-0000-000008810000}"/>
    <cellStyle name="Standard 4 3 4 3 2 2 2 2 5" xfId="30689" xr:uid="{00000000-0005-0000-0000-000009810000}"/>
    <cellStyle name="Standard 4 3 4 3 2 2 2 3" xfId="10921" xr:uid="{00000000-0005-0000-0000-00000A810000}"/>
    <cellStyle name="Standard 4 3 4 3 2 2 2 3 2" xfId="22217" xr:uid="{00000000-0005-0000-0000-00000B810000}"/>
    <cellStyle name="Standard 4 3 4 3 2 2 2 3 2 2" xfId="56105" xr:uid="{00000000-0005-0000-0000-00000C810000}"/>
    <cellStyle name="Standard 4 3 4 3 2 2 2 3 3" xfId="44809" xr:uid="{00000000-0005-0000-0000-00000D810000}"/>
    <cellStyle name="Standard 4 3 4 3 2 2 2 3 4" xfId="33513" xr:uid="{00000000-0005-0000-0000-00000E810000}"/>
    <cellStyle name="Standard 4 3 4 3 2 2 2 4" xfId="16569" xr:uid="{00000000-0005-0000-0000-00000F810000}"/>
    <cellStyle name="Standard 4 3 4 3 2 2 2 4 2" xfId="50457" xr:uid="{00000000-0005-0000-0000-000010810000}"/>
    <cellStyle name="Standard 4 3 4 3 2 2 2 5" xfId="39161" xr:uid="{00000000-0005-0000-0000-000011810000}"/>
    <cellStyle name="Standard 4 3 4 3 2 2 2 6" xfId="27865" xr:uid="{00000000-0005-0000-0000-000012810000}"/>
    <cellStyle name="Standard 4 3 4 3 2 2 3" xfId="6425" xr:uid="{00000000-0005-0000-0000-000013810000}"/>
    <cellStyle name="Standard 4 3 4 3 2 2 3 2" xfId="12075" xr:uid="{00000000-0005-0000-0000-000014810000}"/>
    <cellStyle name="Standard 4 3 4 3 2 2 3 2 2" xfId="23371" xr:uid="{00000000-0005-0000-0000-000015810000}"/>
    <cellStyle name="Standard 4 3 4 3 2 2 3 2 2 2" xfId="57259" xr:uid="{00000000-0005-0000-0000-000016810000}"/>
    <cellStyle name="Standard 4 3 4 3 2 2 3 2 3" xfId="45963" xr:uid="{00000000-0005-0000-0000-000017810000}"/>
    <cellStyle name="Standard 4 3 4 3 2 2 3 2 4" xfId="34667" xr:uid="{00000000-0005-0000-0000-000018810000}"/>
    <cellStyle name="Standard 4 3 4 3 2 2 3 3" xfId="17723" xr:uid="{00000000-0005-0000-0000-000019810000}"/>
    <cellStyle name="Standard 4 3 4 3 2 2 3 3 2" xfId="51611" xr:uid="{00000000-0005-0000-0000-00001A810000}"/>
    <cellStyle name="Standard 4 3 4 3 2 2 3 4" xfId="40315" xr:uid="{00000000-0005-0000-0000-00001B810000}"/>
    <cellStyle name="Standard 4 3 4 3 2 2 3 5" xfId="29019" xr:uid="{00000000-0005-0000-0000-00001C810000}"/>
    <cellStyle name="Standard 4 3 4 3 2 2 4" xfId="9251" xr:uid="{00000000-0005-0000-0000-00001D810000}"/>
    <cellStyle name="Standard 4 3 4 3 2 2 4 2" xfId="20547" xr:uid="{00000000-0005-0000-0000-00001E810000}"/>
    <cellStyle name="Standard 4 3 4 3 2 2 4 2 2" xfId="54435" xr:uid="{00000000-0005-0000-0000-00001F810000}"/>
    <cellStyle name="Standard 4 3 4 3 2 2 4 3" xfId="43139" xr:uid="{00000000-0005-0000-0000-000020810000}"/>
    <cellStyle name="Standard 4 3 4 3 2 2 4 4" xfId="31843" xr:uid="{00000000-0005-0000-0000-000021810000}"/>
    <cellStyle name="Standard 4 3 4 3 2 2 5" xfId="14899" xr:uid="{00000000-0005-0000-0000-000022810000}"/>
    <cellStyle name="Standard 4 3 4 3 2 2 5 2" xfId="48787" xr:uid="{00000000-0005-0000-0000-000023810000}"/>
    <cellStyle name="Standard 4 3 4 3 2 2 6" xfId="37491" xr:uid="{00000000-0005-0000-0000-000024810000}"/>
    <cellStyle name="Standard 4 3 4 3 2 2 7" xfId="26195" xr:uid="{00000000-0005-0000-0000-000025810000}"/>
    <cellStyle name="Standard 4 3 4 3 2 3" xfId="4492" xr:uid="{00000000-0005-0000-0000-000026810000}"/>
    <cellStyle name="Standard 4 3 4 3 2 3 2" xfId="7362" xr:uid="{00000000-0005-0000-0000-000027810000}"/>
    <cellStyle name="Standard 4 3 4 3 2 3 2 2" xfId="13011" xr:uid="{00000000-0005-0000-0000-000028810000}"/>
    <cellStyle name="Standard 4 3 4 3 2 3 2 2 2" xfId="24307" xr:uid="{00000000-0005-0000-0000-000029810000}"/>
    <cellStyle name="Standard 4 3 4 3 2 3 2 2 2 2" xfId="58195" xr:uid="{00000000-0005-0000-0000-00002A810000}"/>
    <cellStyle name="Standard 4 3 4 3 2 3 2 2 3" xfId="46899" xr:uid="{00000000-0005-0000-0000-00002B810000}"/>
    <cellStyle name="Standard 4 3 4 3 2 3 2 2 4" xfId="35603" xr:uid="{00000000-0005-0000-0000-00002C810000}"/>
    <cellStyle name="Standard 4 3 4 3 2 3 2 3" xfId="18659" xr:uid="{00000000-0005-0000-0000-00002D810000}"/>
    <cellStyle name="Standard 4 3 4 3 2 3 2 3 2" xfId="52547" xr:uid="{00000000-0005-0000-0000-00002E810000}"/>
    <cellStyle name="Standard 4 3 4 3 2 3 2 4" xfId="41251" xr:uid="{00000000-0005-0000-0000-00002F810000}"/>
    <cellStyle name="Standard 4 3 4 3 2 3 2 5" xfId="29955" xr:uid="{00000000-0005-0000-0000-000030810000}"/>
    <cellStyle name="Standard 4 3 4 3 2 3 3" xfId="10187" xr:uid="{00000000-0005-0000-0000-000031810000}"/>
    <cellStyle name="Standard 4 3 4 3 2 3 3 2" xfId="21483" xr:uid="{00000000-0005-0000-0000-000032810000}"/>
    <cellStyle name="Standard 4 3 4 3 2 3 3 2 2" xfId="55371" xr:uid="{00000000-0005-0000-0000-000033810000}"/>
    <cellStyle name="Standard 4 3 4 3 2 3 3 3" xfId="44075" xr:uid="{00000000-0005-0000-0000-000034810000}"/>
    <cellStyle name="Standard 4 3 4 3 2 3 3 4" xfId="32779" xr:uid="{00000000-0005-0000-0000-000035810000}"/>
    <cellStyle name="Standard 4 3 4 3 2 3 4" xfId="15835" xr:uid="{00000000-0005-0000-0000-000036810000}"/>
    <cellStyle name="Standard 4 3 4 3 2 3 4 2" xfId="49723" xr:uid="{00000000-0005-0000-0000-000037810000}"/>
    <cellStyle name="Standard 4 3 4 3 2 3 5" xfId="38427" xr:uid="{00000000-0005-0000-0000-000038810000}"/>
    <cellStyle name="Standard 4 3 4 3 2 3 6" xfId="27131" xr:uid="{00000000-0005-0000-0000-000039810000}"/>
    <cellStyle name="Standard 4 3 4 3 2 4" xfId="5925" xr:uid="{00000000-0005-0000-0000-00003A810000}"/>
    <cellStyle name="Standard 4 3 4 3 2 4 2" xfId="11575" xr:uid="{00000000-0005-0000-0000-00003B810000}"/>
    <cellStyle name="Standard 4 3 4 3 2 4 2 2" xfId="22871" xr:uid="{00000000-0005-0000-0000-00003C810000}"/>
    <cellStyle name="Standard 4 3 4 3 2 4 2 2 2" xfId="56759" xr:uid="{00000000-0005-0000-0000-00003D810000}"/>
    <cellStyle name="Standard 4 3 4 3 2 4 2 3" xfId="45463" xr:uid="{00000000-0005-0000-0000-00003E810000}"/>
    <cellStyle name="Standard 4 3 4 3 2 4 2 4" xfId="34167" xr:uid="{00000000-0005-0000-0000-00003F810000}"/>
    <cellStyle name="Standard 4 3 4 3 2 4 3" xfId="17223" xr:uid="{00000000-0005-0000-0000-000040810000}"/>
    <cellStyle name="Standard 4 3 4 3 2 4 3 2" xfId="51111" xr:uid="{00000000-0005-0000-0000-000041810000}"/>
    <cellStyle name="Standard 4 3 4 3 2 4 4" xfId="39815" xr:uid="{00000000-0005-0000-0000-000042810000}"/>
    <cellStyle name="Standard 4 3 4 3 2 4 5" xfId="28519" xr:uid="{00000000-0005-0000-0000-000043810000}"/>
    <cellStyle name="Standard 4 3 4 3 2 5" xfId="8751" xr:uid="{00000000-0005-0000-0000-000044810000}"/>
    <cellStyle name="Standard 4 3 4 3 2 5 2" xfId="20047" xr:uid="{00000000-0005-0000-0000-000045810000}"/>
    <cellStyle name="Standard 4 3 4 3 2 5 2 2" xfId="53935" xr:uid="{00000000-0005-0000-0000-000046810000}"/>
    <cellStyle name="Standard 4 3 4 3 2 5 3" xfId="42639" xr:uid="{00000000-0005-0000-0000-000047810000}"/>
    <cellStyle name="Standard 4 3 4 3 2 5 4" xfId="31343" xr:uid="{00000000-0005-0000-0000-000048810000}"/>
    <cellStyle name="Standard 4 3 4 3 2 6" xfId="14399" xr:uid="{00000000-0005-0000-0000-000049810000}"/>
    <cellStyle name="Standard 4 3 4 3 2 6 2" xfId="48287" xr:uid="{00000000-0005-0000-0000-00004A810000}"/>
    <cellStyle name="Standard 4 3 4 3 2 7" xfId="36991" xr:uid="{00000000-0005-0000-0000-00004B810000}"/>
    <cellStyle name="Standard 4 3 4 3 2 8" xfId="25695" xr:uid="{00000000-0005-0000-0000-00004C810000}"/>
    <cellStyle name="Standard 4 3 4 3 3" xfId="3051" xr:uid="{00000000-0005-0000-0000-00004D810000}"/>
    <cellStyle name="Standard 4 3 4 3 3 2" xfId="5269" xr:uid="{00000000-0005-0000-0000-00004E810000}"/>
    <cellStyle name="Standard 4 3 4 3 3 2 2" xfId="8095" xr:uid="{00000000-0005-0000-0000-00004F810000}"/>
    <cellStyle name="Standard 4 3 4 3 3 2 2 2" xfId="13744" xr:uid="{00000000-0005-0000-0000-000050810000}"/>
    <cellStyle name="Standard 4 3 4 3 3 2 2 2 2" xfId="25040" xr:uid="{00000000-0005-0000-0000-000051810000}"/>
    <cellStyle name="Standard 4 3 4 3 3 2 2 2 2 2" xfId="58928" xr:uid="{00000000-0005-0000-0000-000052810000}"/>
    <cellStyle name="Standard 4 3 4 3 3 2 2 2 3" xfId="47632" xr:uid="{00000000-0005-0000-0000-000053810000}"/>
    <cellStyle name="Standard 4 3 4 3 3 2 2 2 4" xfId="36336" xr:uid="{00000000-0005-0000-0000-000054810000}"/>
    <cellStyle name="Standard 4 3 4 3 3 2 2 3" xfId="19392" xr:uid="{00000000-0005-0000-0000-000055810000}"/>
    <cellStyle name="Standard 4 3 4 3 3 2 2 3 2" xfId="53280" xr:uid="{00000000-0005-0000-0000-000056810000}"/>
    <cellStyle name="Standard 4 3 4 3 3 2 2 4" xfId="41984" xr:uid="{00000000-0005-0000-0000-000057810000}"/>
    <cellStyle name="Standard 4 3 4 3 3 2 2 5" xfId="30688" xr:uid="{00000000-0005-0000-0000-000058810000}"/>
    <cellStyle name="Standard 4 3 4 3 3 2 3" xfId="10920" xr:uid="{00000000-0005-0000-0000-000059810000}"/>
    <cellStyle name="Standard 4 3 4 3 3 2 3 2" xfId="22216" xr:uid="{00000000-0005-0000-0000-00005A810000}"/>
    <cellStyle name="Standard 4 3 4 3 3 2 3 2 2" xfId="56104" xr:uid="{00000000-0005-0000-0000-00005B810000}"/>
    <cellStyle name="Standard 4 3 4 3 3 2 3 3" xfId="44808" xr:uid="{00000000-0005-0000-0000-00005C810000}"/>
    <cellStyle name="Standard 4 3 4 3 3 2 3 4" xfId="33512" xr:uid="{00000000-0005-0000-0000-00005D810000}"/>
    <cellStyle name="Standard 4 3 4 3 3 2 4" xfId="16568" xr:uid="{00000000-0005-0000-0000-00005E810000}"/>
    <cellStyle name="Standard 4 3 4 3 3 2 4 2" xfId="50456" xr:uid="{00000000-0005-0000-0000-00005F810000}"/>
    <cellStyle name="Standard 4 3 4 3 3 2 5" xfId="39160" xr:uid="{00000000-0005-0000-0000-000060810000}"/>
    <cellStyle name="Standard 4 3 4 3 3 2 6" xfId="27864" xr:uid="{00000000-0005-0000-0000-000061810000}"/>
    <cellStyle name="Standard 4 3 4 3 3 3" xfId="4491" xr:uid="{00000000-0005-0000-0000-000062810000}"/>
    <cellStyle name="Standard 4 3 4 3 3 3 2" xfId="7361" xr:uid="{00000000-0005-0000-0000-000063810000}"/>
    <cellStyle name="Standard 4 3 4 3 3 3 2 2" xfId="13010" xr:uid="{00000000-0005-0000-0000-000064810000}"/>
    <cellStyle name="Standard 4 3 4 3 3 3 2 2 2" xfId="24306" xr:uid="{00000000-0005-0000-0000-000065810000}"/>
    <cellStyle name="Standard 4 3 4 3 3 3 2 2 2 2" xfId="58194" xr:uid="{00000000-0005-0000-0000-000066810000}"/>
    <cellStyle name="Standard 4 3 4 3 3 3 2 2 3" xfId="46898" xr:uid="{00000000-0005-0000-0000-000067810000}"/>
    <cellStyle name="Standard 4 3 4 3 3 3 2 2 4" xfId="35602" xr:uid="{00000000-0005-0000-0000-000068810000}"/>
    <cellStyle name="Standard 4 3 4 3 3 3 2 3" xfId="18658" xr:uid="{00000000-0005-0000-0000-000069810000}"/>
    <cellStyle name="Standard 4 3 4 3 3 3 2 3 2" xfId="52546" xr:uid="{00000000-0005-0000-0000-00006A810000}"/>
    <cellStyle name="Standard 4 3 4 3 3 3 2 4" xfId="41250" xr:uid="{00000000-0005-0000-0000-00006B810000}"/>
    <cellStyle name="Standard 4 3 4 3 3 3 2 5" xfId="29954" xr:uid="{00000000-0005-0000-0000-00006C810000}"/>
    <cellStyle name="Standard 4 3 4 3 3 3 3" xfId="10186" xr:uid="{00000000-0005-0000-0000-00006D810000}"/>
    <cellStyle name="Standard 4 3 4 3 3 3 3 2" xfId="21482" xr:uid="{00000000-0005-0000-0000-00006E810000}"/>
    <cellStyle name="Standard 4 3 4 3 3 3 3 2 2" xfId="55370" xr:uid="{00000000-0005-0000-0000-00006F810000}"/>
    <cellStyle name="Standard 4 3 4 3 3 3 3 3" xfId="44074" xr:uid="{00000000-0005-0000-0000-000070810000}"/>
    <cellStyle name="Standard 4 3 4 3 3 3 3 4" xfId="32778" xr:uid="{00000000-0005-0000-0000-000071810000}"/>
    <cellStyle name="Standard 4 3 4 3 3 3 4" xfId="15834" xr:uid="{00000000-0005-0000-0000-000072810000}"/>
    <cellStyle name="Standard 4 3 4 3 3 3 4 2" xfId="49722" xr:uid="{00000000-0005-0000-0000-000073810000}"/>
    <cellStyle name="Standard 4 3 4 3 3 3 5" xfId="38426" xr:uid="{00000000-0005-0000-0000-000074810000}"/>
    <cellStyle name="Standard 4 3 4 3 3 3 6" xfId="27130" xr:uid="{00000000-0005-0000-0000-000075810000}"/>
    <cellStyle name="Standard 4 3 4 3 3 4" xfId="6179" xr:uid="{00000000-0005-0000-0000-000076810000}"/>
    <cellStyle name="Standard 4 3 4 3 3 4 2" xfId="11829" xr:uid="{00000000-0005-0000-0000-000077810000}"/>
    <cellStyle name="Standard 4 3 4 3 3 4 2 2" xfId="23125" xr:uid="{00000000-0005-0000-0000-000078810000}"/>
    <cellStyle name="Standard 4 3 4 3 3 4 2 2 2" xfId="57013" xr:uid="{00000000-0005-0000-0000-000079810000}"/>
    <cellStyle name="Standard 4 3 4 3 3 4 2 3" xfId="45717" xr:uid="{00000000-0005-0000-0000-00007A810000}"/>
    <cellStyle name="Standard 4 3 4 3 3 4 2 4" xfId="34421" xr:uid="{00000000-0005-0000-0000-00007B810000}"/>
    <cellStyle name="Standard 4 3 4 3 3 4 3" xfId="17477" xr:uid="{00000000-0005-0000-0000-00007C810000}"/>
    <cellStyle name="Standard 4 3 4 3 3 4 3 2" xfId="51365" xr:uid="{00000000-0005-0000-0000-00007D810000}"/>
    <cellStyle name="Standard 4 3 4 3 3 4 4" xfId="40069" xr:uid="{00000000-0005-0000-0000-00007E810000}"/>
    <cellStyle name="Standard 4 3 4 3 3 4 5" xfId="28773" xr:uid="{00000000-0005-0000-0000-00007F810000}"/>
    <cellStyle name="Standard 4 3 4 3 3 5" xfId="9005" xr:uid="{00000000-0005-0000-0000-000080810000}"/>
    <cellStyle name="Standard 4 3 4 3 3 5 2" xfId="20301" xr:uid="{00000000-0005-0000-0000-000081810000}"/>
    <cellStyle name="Standard 4 3 4 3 3 5 2 2" xfId="54189" xr:uid="{00000000-0005-0000-0000-000082810000}"/>
    <cellStyle name="Standard 4 3 4 3 3 5 3" xfId="42893" xr:uid="{00000000-0005-0000-0000-000083810000}"/>
    <cellStyle name="Standard 4 3 4 3 3 5 4" xfId="31597" xr:uid="{00000000-0005-0000-0000-000084810000}"/>
    <cellStyle name="Standard 4 3 4 3 3 6" xfId="14653" xr:uid="{00000000-0005-0000-0000-000085810000}"/>
    <cellStyle name="Standard 4 3 4 3 3 6 2" xfId="48541" xr:uid="{00000000-0005-0000-0000-000086810000}"/>
    <cellStyle name="Standard 4 3 4 3 3 7" xfId="37245" xr:uid="{00000000-0005-0000-0000-000087810000}"/>
    <cellStyle name="Standard 4 3 4 3 3 8" xfId="25949" xr:uid="{00000000-0005-0000-0000-000088810000}"/>
    <cellStyle name="Standard 4 3 4 3 4" xfId="3909" xr:uid="{00000000-0005-0000-0000-000089810000}"/>
    <cellStyle name="Standard 4 3 4 3 4 2" xfId="7020" xr:uid="{00000000-0005-0000-0000-00008A810000}"/>
    <cellStyle name="Standard 4 3 4 3 4 2 2" xfId="12669" xr:uid="{00000000-0005-0000-0000-00008B810000}"/>
    <cellStyle name="Standard 4 3 4 3 4 2 2 2" xfId="23965" xr:uid="{00000000-0005-0000-0000-00008C810000}"/>
    <cellStyle name="Standard 4 3 4 3 4 2 2 2 2" xfId="57853" xr:uid="{00000000-0005-0000-0000-00008D810000}"/>
    <cellStyle name="Standard 4 3 4 3 4 2 2 3" xfId="46557" xr:uid="{00000000-0005-0000-0000-00008E810000}"/>
    <cellStyle name="Standard 4 3 4 3 4 2 2 4" xfId="35261" xr:uid="{00000000-0005-0000-0000-00008F810000}"/>
    <cellStyle name="Standard 4 3 4 3 4 2 3" xfId="18317" xr:uid="{00000000-0005-0000-0000-000090810000}"/>
    <cellStyle name="Standard 4 3 4 3 4 2 3 2" xfId="52205" xr:uid="{00000000-0005-0000-0000-000091810000}"/>
    <cellStyle name="Standard 4 3 4 3 4 2 4" xfId="40909" xr:uid="{00000000-0005-0000-0000-000092810000}"/>
    <cellStyle name="Standard 4 3 4 3 4 2 5" xfId="29613" xr:uid="{00000000-0005-0000-0000-000093810000}"/>
    <cellStyle name="Standard 4 3 4 3 4 3" xfId="9845" xr:uid="{00000000-0005-0000-0000-000094810000}"/>
    <cellStyle name="Standard 4 3 4 3 4 3 2" xfId="21141" xr:uid="{00000000-0005-0000-0000-000095810000}"/>
    <cellStyle name="Standard 4 3 4 3 4 3 2 2" xfId="55029" xr:uid="{00000000-0005-0000-0000-000096810000}"/>
    <cellStyle name="Standard 4 3 4 3 4 3 3" xfId="43733" xr:uid="{00000000-0005-0000-0000-000097810000}"/>
    <cellStyle name="Standard 4 3 4 3 4 3 4" xfId="32437" xr:uid="{00000000-0005-0000-0000-000098810000}"/>
    <cellStyle name="Standard 4 3 4 3 4 4" xfId="15493" xr:uid="{00000000-0005-0000-0000-000099810000}"/>
    <cellStyle name="Standard 4 3 4 3 4 4 2" xfId="49381" xr:uid="{00000000-0005-0000-0000-00009A810000}"/>
    <cellStyle name="Standard 4 3 4 3 4 5" xfId="38085" xr:uid="{00000000-0005-0000-0000-00009B810000}"/>
    <cellStyle name="Standard 4 3 4 3 4 6" xfId="26789" xr:uid="{00000000-0005-0000-0000-00009C810000}"/>
    <cellStyle name="Standard 4 3 4 3 5" xfId="4967" xr:uid="{00000000-0005-0000-0000-00009D810000}"/>
    <cellStyle name="Standard 4 3 4 3 5 2" xfId="7793" xr:uid="{00000000-0005-0000-0000-00009E810000}"/>
    <cellStyle name="Standard 4 3 4 3 5 2 2" xfId="13442" xr:uid="{00000000-0005-0000-0000-00009F810000}"/>
    <cellStyle name="Standard 4 3 4 3 5 2 2 2" xfId="24738" xr:uid="{00000000-0005-0000-0000-0000A0810000}"/>
    <cellStyle name="Standard 4 3 4 3 5 2 2 2 2" xfId="58626" xr:uid="{00000000-0005-0000-0000-0000A1810000}"/>
    <cellStyle name="Standard 4 3 4 3 5 2 2 3" xfId="47330" xr:uid="{00000000-0005-0000-0000-0000A2810000}"/>
    <cellStyle name="Standard 4 3 4 3 5 2 2 4" xfId="36034" xr:uid="{00000000-0005-0000-0000-0000A3810000}"/>
    <cellStyle name="Standard 4 3 4 3 5 2 3" xfId="19090" xr:uid="{00000000-0005-0000-0000-0000A4810000}"/>
    <cellStyle name="Standard 4 3 4 3 5 2 3 2" xfId="52978" xr:uid="{00000000-0005-0000-0000-0000A5810000}"/>
    <cellStyle name="Standard 4 3 4 3 5 2 4" xfId="41682" xr:uid="{00000000-0005-0000-0000-0000A6810000}"/>
    <cellStyle name="Standard 4 3 4 3 5 2 5" xfId="30386" xr:uid="{00000000-0005-0000-0000-0000A7810000}"/>
    <cellStyle name="Standard 4 3 4 3 5 3" xfId="10618" xr:uid="{00000000-0005-0000-0000-0000A8810000}"/>
    <cellStyle name="Standard 4 3 4 3 5 3 2" xfId="21914" xr:uid="{00000000-0005-0000-0000-0000A9810000}"/>
    <cellStyle name="Standard 4 3 4 3 5 3 2 2" xfId="55802" xr:uid="{00000000-0005-0000-0000-0000AA810000}"/>
    <cellStyle name="Standard 4 3 4 3 5 3 3" xfId="44506" xr:uid="{00000000-0005-0000-0000-0000AB810000}"/>
    <cellStyle name="Standard 4 3 4 3 5 3 4" xfId="33210" xr:uid="{00000000-0005-0000-0000-0000AC810000}"/>
    <cellStyle name="Standard 4 3 4 3 5 4" xfId="16266" xr:uid="{00000000-0005-0000-0000-0000AD810000}"/>
    <cellStyle name="Standard 4 3 4 3 5 4 2" xfId="50154" xr:uid="{00000000-0005-0000-0000-0000AE810000}"/>
    <cellStyle name="Standard 4 3 4 3 5 5" xfId="38858" xr:uid="{00000000-0005-0000-0000-0000AF810000}"/>
    <cellStyle name="Standard 4 3 4 3 5 6" xfId="27562" xr:uid="{00000000-0005-0000-0000-0000B0810000}"/>
    <cellStyle name="Standard 4 3 4 3 6" xfId="3617" xr:uid="{00000000-0005-0000-0000-0000B1810000}"/>
    <cellStyle name="Standard 4 3 4 3 6 2" xfId="6730" xr:uid="{00000000-0005-0000-0000-0000B2810000}"/>
    <cellStyle name="Standard 4 3 4 3 6 2 2" xfId="12379" xr:uid="{00000000-0005-0000-0000-0000B3810000}"/>
    <cellStyle name="Standard 4 3 4 3 6 2 2 2" xfId="23675" xr:uid="{00000000-0005-0000-0000-0000B4810000}"/>
    <cellStyle name="Standard 4 3 4 3 6 2 2 2 2" xfId="57563" xr:uid="{00000000-0005-0000-0000-0000B5810000}"/>
    <cellStyle name="Standard 4 3 4 3 6 2 2 3" xfId="46267" xr:uid="{00000000-0005-0000-0000-0000B6810000}"/>
    <cellStyle name="Standard 4 3 4 3 6 2 2 4" xfId="34971" xr:uid="{00000000-0005-0000-0000-0000B7810000}"/>
    <cellStyle name="Standard 4 3 4 3 6 2 3" xfId="18027" xr:uid="{00000000-0005-0000-0000-0000B8810000}"/>
    <cellStyle name="Standard 4 3 4 3 6 2 3 2" xfId="51915" xr:uid="{00000000-0005-0000-0000-0000B9810000}"/>
    <cellStyle name="Standard 4 3 4 3 6 2 4" xfId="40619" xr:uid="{00000000-0005-0000-0000-0000BA810000}"/>
    <cellStyle name="Standard 4 3 4 3 6 2 5" xfId="29323" xr:uid="{00000000-0005-0000-0000-0000BB810000}"/>
    <cellStyle name="Standard 4 3 4 3 6 3" xfId="9555" xr:uid="{00000000-0005-0000-0000-0000BC810000}"/>
    <cellStyle name="Standard 4 3 4 3 6 3 2" xfId="20851" xr:uid="{00000000-0005-0000-0000-0000BD810000}"/>
    <cellStyle name="Standard 4 3 4 3 6 3 2 2" xfId="54739" xr:uid="{00000000-0005-0000-0000-0000BE810000}"/>
    <cellStyle name="Standard 4 3 4 3 6 3 3" xfId="43443" xr:uid="{00000000-0005-0000-0000-0000BF810000}"/>
    <cellStyle name="Standard 4 3 4 3 6 3 4" xfId="32147" xr:uid="{00000000-0005-0000-0000-0000C0810000}"/>
    <cellStyle name="Standard 4 3 4 3 6 4" xfId="15203" xr:uid="{00000000-0005-0000-0000-0000C1810000}"/>
    <cellStyle name="Standard 4 3 4 3 6 4 2" xfId="49091" xr:uid="{00000000-0005-0000-0000-0000C2810000}"/>
    <cellStyle name="Standard 4 3 4 3 6 5" xfId="37795" xr:uid="{00000000-0005-0000-0000-0000C3810000}"/>
    <cellStyle name="Standard 4 3 4 3 6 6" xfId="26499" xr:uid="{00000000-0005-0000-0000-0000C4810000}"/>
    <cellStyle name="Standard 4 3 4 3 7" xfId="5679" xr:uid="{00000000-0005-0000-0000-0000C5810000}"/>
    <cellStyle name="Standard 4 3 4 3 7 2" xfId="11329" xr:uid="{00000000-0005-0000-0000-0000C6810000}"/>
    <cellStyle name="Standard 4 3 4 3 7 2 2" xfId="22625" xr:uid="{00000000-0005-0000-0000-0000C7810000}"/>
    <cellStyle name="Standard 4 3 4 3 7 2 2 2" xfId="56513" xr:uid="{00000000-0005-0000-0000-0000C8810000}"/>
    <cellStyle name="Standard 4 3 4 3 7 2 3" xfId="45217" xr:uid="{00000000-0005-0000-0000-0000C9810000}"/>
    <cellStyle name="Standard 4 3 4 3 7 2 4" xfId="33921" xr:uid="{00000000-0005-0000-0000-0000CA810000}"/>
    <cellStyle name="Standard 4 3 4 3 7 3" xfId="16977" xr:uid="{00000000-0005-0000-0000-0000CB810000}"/>
    <cellStyle name="Standard 4 3 4 3 7 3 2" xfId="50865" xr:uid="{00000000-0005-0000-0000-0000CC810000}"/>
    <cellStyle name="Standard 4 3 4 3 7 4" xfId="39569" xr:uid="{00000000-0005-0000-0000-0000CD810000}"/>
    <cellStyle name="Standard 4 3 4 3 7 5" xfId="28273" xr:uid="{00000000-0005-0000-0000-0000CE810000}"/>
    <cellStyle name="Standard 4 3 4 3 8" xfId="8505" xr:uid="{00000000-0005-0000-0000-0000CF810000}"/>
    <cellStyle name="Standard 4 3 4 3 8 2" xfId="19801" xr:uid="{00000000-0005-0000-0000-0000D0810000}"/>
    <cellStyle name="Standard 4 3 4 3 8 2 2" xfId="53689" xr:uid="{00000000-0005-0000-0000-0000D1810000}"/>
    <cellStyle name="Standard 4 3 4 3 8 3" xfId="42393" xr:uid="{00000000-0005-0000-0000-0000D2810000}"/>
    <cellStyle name="Standard 4 3 4 3 8 4" xfId="31097" xr:uid="{00000000-0005-0000-0000-0000D3810000}"/>
    <cellStyle name="Standard 4 3 4 3 9" xfId="14153" xr:uid="{00000000-0005-0000-0000-0000D4810000}"/>
    <cellStyle name="Standard 4 3 4 3 9 2" xfId="48041" xr:uid="{00000000-0005-0000-0000-0000D5810000}"/>
    <cellStyle name="Standard 4 3 4 4" xfId="2663" xr:uid="{00000000-0005-0000-0000-0000D6810000}"/>
    <cellStyle name="Standard 4 3 4 4 10" xfId="25563" xr:uid="{00000000-0005-0000-0000-0000D7810000}"/>
    <cellStyle name="Standard 4 3 4 4 2" xfId="3165" xr:uid="{00000000-0005-0000-0000-0000D8810000}"/>
    <cellStyle name="Standard 4 3 4 4 2 2" xfId="5271" xr:uid="{00000000-0005-0000-0000-0000D9810000}"/>
    <cellStyle name="Standard 4 3 4 4 2 2 2" xfId="8097" xr:uid="{00000000-0005-0000-0000-0000DA810000}"/>
    <cellStyle name="Standard 4 3 4 4 2 2 2 2" xfId="13746" xr:uid="{00000000-0005-0000-0000-0000DB810000}"/>
    <cellStyle name="Standard 4 3 4 4 2 2 2 2 2" xfId="25042" xr:uid="{00000000-0005-0000-0000-0000DC810000}"/>
    <cellStyle name="Standard 4 3 4 4 2 2 2 2 2 2" xfId="58930" xr:uid="{00000000-0005-0000-0000-0000DD810000}"/>
    <cellStyle name="Standard 4 3 4 4 2 2 2 2 3" xfId="47634" xr:uid="{00000000-0005-0000-0000-0000DE810000}"/>
    <cellStyle name="Standard 4 3 4 4 2 2 2 2 4" xfId="36338" xr:uid="{00000000-0005-0000-0000-0000DF810000}"/>
    <cellStyle name="Standard 4 3 4 4 2 2 2 3" xfId="19394" xr:uid="{00000000-0005-0000-0000-0000E0810000}"/>
    <cellStyle name="Standard 4 3 4 4 2 2 2 3 2" xfId="53282" xr:uid="{00000000-0005-0000-0000-0000E1810000}"/>
    <cellStyle name="Standard 4 3 4 4 2 2 2 4" xfId="41986" xr:uid="{00000000-0005-0000-0000-0000E2810000}"/>
    <cellStyle name="Standard 4 3 4 4 2 2 2 5" xfId="30690" xr:uid="{00000000-0005-0000-0000-0000E3810000}"/>
    <cellStyle name="Standard 4 3 4 4 2 2 3" xfId="10922" xr:uid="{00000000-0005-0000-0000-0000E4810000}"/>
    <cellStyle name="Standard 4 3 4 4 2 2 3 2" xfId="22218" xr:uid="{00000000-0005-0000-0000-0000E5810000}"/>
    <cellStyle name="Standard 4 3 4 4 2 2 3 2 2" xfId="56106" xr:uid="{00000000-0005-0000-0000-0000E6810000}"/>
    <cellStyle name="Standard 4 3 4 4 2 2 3 3" xfId="44810" xr:uid="{00000000-0005-0000-0000-0000E7810000}"/>
    <cellStyle name="Standard 4 3 4 4 2 2 3 4" xfId="33514" xr:uid="{00000000-0005-0000-0000-0000E8810000}"/>
    <cellStyle name="Standard 4 3 4 4 2 2 4" xfId="16570" xr:uid="{00000000-0005-0000-0000-0000E9810000}"/>
    <cellStyle name="Standard 4 3 4 4 2 2 4 2" xfId="50458" xr:uid="{00000000-0005-0000-0000-0000EA810000}"/>
    <cellStyle name="Standard 4 3 4 4 2 2 5" xfId="39162" xr:uid="{00000000-0005-0000-0000-0000EB810000}"/>
    <cellStyle name="Standard 4 3 4 4 2 2 6" xfId="27866" xr:uid="{00000000-0005-0000-0000-0000EC810000}"/>
    <cellStyle name="Standard 4 3 4 4 2 3" xfId="4493" xr:uid="{00000000-0005-0000-0000-0000ED810000}"/>
    <cellStyle name="Standard 4 3 4 4 2 3 2" xfId="7363" xr:uid="{00000000-0005-0000-0000-0000EE810000}"/>
    <cellStyle name="Standard 4 3 4 4 2 3 2 2" xfId="13012" xr:uid="{00000000-0005-0000-0000-0000EF810000}"/>
    <cellStyle name="Standard 4 3 4 4 2 3 2 2 2" xfId="24308" xr:uid="{00000000-0005-0000-0000-0000F0810000}"/>
    <cellStyle name="Standard 4 3 4 4 2 3 2 2 2 2" xfId="58196" xr:uid="{00000000-0005-0000-0000-0000F1810000}"/>
    <cellStyle name="Standard 4 3 4 4 2 3 2 2 3" xfId="46900" xr:uid="{00000000-0005-0000-0000-0000F2810000}"/>
    <cellStyle name="Standard 4 3 4 4 2 3 2 2 4" xfId="35604" xr:uid="{00000000-0005-0000-0000-0000F3810000}"/>
    <cellStyle name="Standard 4 3 4 4 2 3 2 3" xfId="18660" xr:uid="{00000000-0005-0000-0000-0000F4810000}"/>
    <cellStyle name="Standard 4 3 4 4 2 3 2 3 2" xfId="52548" xr:uid="{00000000-0005-0000-0000-0000F5810000}"/>
    <cellStyle name="Standard 4 3 4 4 2 3 2 4" xfId="41252" xr:uid="{00000000-0005-0000-0000-0000F6810000}"/>
    <cellStyle name="Standard 4 3 4 4 2 3 2 5" xfId="29956" xr:uid="{00000000-0005-0000-0000-0000F7810000}"/>
    <cellStyle name="Standard 4 3 4 4 2 3 3" xfId="10188" xr:uid="{00000000-0005-0000-0000-0000F8810000}"/>
    <cellStyle name="Standard 4 3 4 4 2 3 3 2" xfId="21484" xr:uid="{00000000-0005-0000-0000-0000F9810000}"/>
    <cellStyle name="Standard 4 3 4 4 2 3 3 2 2" xfId="55372" xr:uid="{00000000-0005-0000-0000-0000FA810000}"/>
    <cellStyle name="Standard 4 3 4 4 2 3 3 3" xfId="44076" xr:uid="{00000000-0005-0000-0000-0000FB810000}"/>
    <cellStyle name="Standard 4 3 4 4 2 3 3 4" xfId="32780" xr:uid="{00000000-0005-0000-0000-0000FC810000}"/>
    <cellStyle name="Standard 4 3 4 4 2 3 4" xfId="15836" xr:uid="{00000000-0005-0000-0000-0000FD810000}"/>
    <cellStyle name="Standard 4 3 4 4 2 3 4 2" xfId="49724" xr:uid="{00000000-0005-0000-0000-0000FE810000}"/>
    <cellStyle name="Standard 4 3 4 4 2 3 5" xfId="38428" xr:uid="{00000000-0005-0000-0000-0000FF810000}"/>
    <cellStyle name="Standard 4 3 4 4 2 3 6" xfId="27132" xr:uid="{00000000-0005-0000-0000-000000820000}"/>
    <cellStyle name="Standard 4 3 4 4 2 4" xfId="6293" xr:uid="{00000000-0005-0000-0000-000001820000}"/>
    <cellStyle name="Standard 4 3 4 4 2 4 2" xfId="11943" xr:uid="{00000000-0005-0000-0000-000002820000}"/>
    <cellStyle name="Standard 4 3 4 4 2 4 2 2" xfId="23239" xr:uid="{00000000-0005-0000-0000-000003820000}"/>
    <cellStyle name="Standard 4 3 4 4 2 4 2 2 2" xfId="57127" xr:uid="{00000000-0005-0000-0000-000004820000}"/>
    <cellStyle name="Standard 4 3 4 4 2 4 2 3" xfId="45831" xr:uid="{00000000-0005-0000-0000-000005820000}"/>
    <cellStyle name="Standard 4 3 4 4 2 4 2 4" xfId="34535" xr:uid="{00000000-0005-0000-0000-000006820000}"/>
    <cellStyle name="Standard 4 3 4 4 2 4 3" xfId="17591" xr:uid="{00000000-0005-0000-0000-000007820000}"/>
    <cellStyle name="Standard 4 3 4 4 2 4 3 2" xfId="51479" xr:uid="{00000000-0005-0000-0000-000008820000}"/>
    <cellStyle name="Standard 4 3 4 4 2 4 4" xfId="40183" xr:uid="{00000000-0005-0000-0000-000009820000}"/>
    <cellStyle name="Standard 4 3 4 4 2 4 5" xfId="28887" xr:uid="{00000000-0005-0000-0000-00000A820000}"/>
    <cellStyle name="Standard 4 3 4 4 2 5" xfId="9119" xr:uid="{00000000-0005-0000-0000-00000B820000}"/>
    <cellStyle name="Standard 4 3 4 4 2 5 2" xfId="20415" xr:uid="{00000000-0005-0000-0000-00000C820000}"/>
    <cellStyle name="Standard 4 3 4 4 2 5 2 2" xfId="54303" xr:uid="{00000000-0005-0000-0000-00000D820000}"/>
    <cellStyle name="Standard 4 3 4 4 2 5 3" xfId="43007" xr:uid="{00000000-0005-0000-0000-00000E820000}"/>
    <cellStyle name="Standard 4 3 4 4 2 5 4" xfId="31711" xr:uid="{00000000-0005-0000-0000-00000F820000}"/>
    <cellStyle name="Standard 4 3 4 4 2 6" xfId="14767" xr:uid="{00000000-0005-0000-0000-000010820000}"/>
    <cellStyle name="Standard 4 3 4 4 2 6 2" xfId="48655" xr:uid="{00000000-0005-0000-0000-000011820000}"/>
    <cellStyle name="Standard 4 3 4 4 2 7" xfId="37359" xr:uid="{00000000-0005-0000-0000-000012820000}"/>
    <cellStyle name="Standard 4 3 4 4 2 8" xfId="26063" xr:uid="{00000000-0005-0000-0000-000013820000}"/>
    <cellStyle name="Standard 4 3 4 4 3" xfId="3799" xr:uid="{00000000-0005-0000-0000-000014820000}"/>
    <cellStyle name="Standard 4 3 4 4 3 2" xfId="6910" xr:uid="{00000000-0005-0000-0000-000015820000}"/>
    <cellStyle name="Standard 4 3 4 4 3 2 2" xfId="12559" xr:uid="{00000000-0005-0000-0000-000016820000}"/>
    <cellStyle name="Standard 4 3 4 4 3 2 2 2" xfId="23855" xr:uid="{00000000-0005-0000-0000-000017820000}"/>
    <cellStyle name="Standard 4 3 4 4 3 2 2 2 2" xfId="57743" xr:uid="{00000000-0005-0000-0000-000018820000}"/>
    <cellStyle name="Standard 4 3 4 4 3 2 2 3" xfId="46447" xr:uid="{00000000-0005-0000-0000-000019820000}"/>
    <cellStyle name="Standard 4 3 4 4 3 2 2 4" xfId="35151" xr:uid="{00000000-0005-0000-0000-00001A820000}"/>
    <cellStyle name="Standard 4 3 4 4 3 2 3" xfId="18207" xr:uid="{00000000-0005-0000-0000-00001B820000}"/>
    <cellStyle name="Standard 4 3 4 4 3 2 3 2" xfId="52095" xr:uid="{00000000-0005-0000-0000-00001C820000}"/>
    <cellStyle name="Standard 4 3 4 4 3 2 4" xfId="40799" xr:uid="{00000000-0005-0000-0000-00001D820000}"/>
    <cellStyle name="Standard 4 3 4 4 3 2 5" xfId="29503" xr:uid="{00000000-0005-0000-0000-00001E820000}"/>
    <cellStyle name="Standard 4 3 4 4 3 3" xfId="9735" xr:uid="{00000000-0005-0000-0000-00001F820000}"/>
    <cellStyle name="Standard 4 3 4 4 3 3 2" xfId="21031" xr:uid="{00000000-0005-0000-0000-000020820000}"/>
    <cellStyle name="Standard 4 3 4 4 3 3 2 2" xfId="54919" xr:uid="{00000000-0005-0000-0000-000021820000}"/>
    <cellStyle name="Standard 4 3 4 4 3 3 3" xfId="43623" xr:uid="{00000000-0005-0000-0000-000022820000}"/>
    <cellStyle name="Standard 4 3 4 4 3 3 4" xfId="32327" xr:uid="{00000000-0005-0000-0000-000023820000}"/>
    <cellStyle name="Standard 4 3 4 4 3 4" xfId="15383" xr:uid="{00000000-0005-0000-0000-000024820000}"/>
    <cellStyle name="Standard 4 3 4 4 3 4 2" xfId="49271" xr:uid="{00000000-0005-0000-0000-000025820000}"/>
    <cellStyle name="Standard 4 3 4 4 3 5" xfId="37975" xr:uid="{00000000-0005-0000-0000-000026820000}"/>
    <cellStyle name="Standard 4 3 4 4 3 6" xfId="26679" xr:uid="{00000000-0005-0000-0000-000027820000}"/>
    <cellStyle name="Standard 4 3 4 4 4" xfId="4857" xr:uid="{00000000-0005-0000-0000-000028820000}"/>
    <cellStyle name="Standard 4 3 4 4 4 2" xfId="7683" xr:uid="{00000000-0005-0000-0000-000029820000}"/>
    <cellStyle name="Standard 4 3 4 4 4 2 2" xfId="13332" xr:uid="{00000000-0005-0000-0000-00002A820000}"/>
    <cellStyle name="Standard 4 3 4 4 4 2 2 2" xfId="24628" xr:uid="{00000000-0005-0000-0000-00002B820000}"/>
    <cellStyle name="Standard 4 3 4 4 4 2 2 2 2" xfId="58516" xr:uid="{00000000-0005-0000-0000-00002C820000}"/>
    <cellStyle name="Standard 4 3 4 4 4 2 2 3" xfId="47220" xr:uid="{00000000-0005-0000-0000-00002D820000}"/>
    <cellStyle name="Standard 4 3 4 4 4 2 2 4" xfId="35924" xr:uid="{00000000-0005-0000-0000-00002E820000}"/>
    <cellStyle name="Standard 4 3 4 4 4 2 3" xfId="18980" xr:uid="{00000000-0005-0000-0000-00002F820000}"/>
    <cellStyle name="Standard 4 3 4 4 4 2 3 2" xfId="52868" xr:uid="{00000000-0005-0000-0000-000030820000}"/>
    <cellStyle name="Standard 4 3 4 4 4 2 4" xfId="41572" xr:uid="{00000000-0005-0000-0000-000031820000}"/>
    <cellStyle name="Standard 4 3 4 4 4 2 5" xfId="30276" xr:uid="{00000000-0005-0000-0000-000032820000}"/>
    <cellStyle name="Standard 4 3 4 4 4 3" xfId="10508" xr:uid="{00000000-0005-0000-0000-000033820000}"/>
    <cellStyle name="Standard 4 3 4 4 4 3 2" xfId="21804" xr:uid="{00000000-0005-0000-0000-000034820000}"/>
    <cellStyle name="Standard 4 3 4 4 4 3 2 2" xfId="55692" xr:uid="{00000000-0005-0000-0000-000035820000}"/>
    <cellStyle name="Standard 4 3 4 4 4 3 3" xfId="44396" xr:uid="{00000000-0005-0000-0000-000036820000}"/>
    <cellStyle name="Standard 4 3 4 4 4 3 4" xfId="33100" xr:uid="{00000000-0005-0000-0000-000037820000}"/>
    <cellStyle name="Standard 4 3 4 4 4 4" xfId="16156" xr:uid="{00000000-0005-0000-0000-000038820000}"/>
    <cellStyle name="Standard 4 3 4 4 4 4 2" xfId="50044" xr:uid="{00000000-0005-0000-0000-000039820000}"/>
    <cellStyle name="Standard 4 3 4 4 4 5" xfId="38748" xr:uid="{00000000-0005-0000-0000-00003A820000}"/>
    <cellStyle name="Standard 4 3 4 4 4 6" xfId="27452" xr:uid="{00000000-0005-0000-0000-00003B820000}"/>
    <cellStyle name="Standard 4 3 4 4 5" xfId="3504" xr:uid="{00000000-0005-0000-0000-00003C820000}"/>
    <cellStyle name="Standard 4 3 4 4 5 2" xfId="6618" xr:uid="{00000000-0005-0000-0000-00003D820000}"/>
    <cellStyle name="Standard 4 3 4 4 5 2 2" xfId="12267" xr:uid="{00000000-0005-0000-0000-00003E820000}"/>
    <cellStyle name="Standard 4 3 4 4 5 2 2 2" xfId="23563" xr:uid="{00000000-0005-0000-0000-00003F820000}"/>
    <cellStyle name="Standard 4 3 4 4 5 2 2 2 2" xfId="57451" xr:uid="{00000000-0005-0000-0000-000040820000}"/>
    <cellStyle name="Standard 4 3 4 4 5 2 2 3" xfId="46155" xr:uid="{00000000-0005-0000-0000-000041820000}"/>
    <cellStyle name="Standard 4 3 4 4 5 2 2 4" xfId="34859" xr:uid="{00000000-0005-0000-0000-000042820000}"/>
    <cellStyle name="Standard 4 3 4 4 5 2 3" xfId="17915" xr:uid="{00000000-0005-0000-0000-000043820000}"/>
    <cellStyle name="Standard 4 3 4 4 5 2 3 2" xfId="51803" xr:uid="{00000000-0005-0000-0000-000044820000}"/>
    <cellStyle name="Standard 4 3 4 4 5 2 4" xfId="40507" xr:uid="{00000000-0005-0000-0000-000045820000}"/>
    <cellStyle name="Standard 4 3 4 4 5 2 5" xfId="29211" xr:uid="{00000000-0005-0000-0000-000046820000}"/>
    <cellStyle name="Standard 4 3 4 4 5 3" xfId="9443" xr:uid="{00000000-0005-0000-0000-000047820000}"/>
    <cellStyle name="Standard 4 3 4 4 5 3 2" xfId="20739" xr:uid="{00000000-0005-0000-0000-000048820000}"/>
    <cellStyle name="Standard 4 3 4 4 5 3 2 2" xfId="54627" xr:uid="{00000000-0005-0000-0000-000049820000}"/>
    <cellStyle name="Standard 4 3 4 4 5 3 3" xfId="43331" xr:uid="{00000000-0005-0000-0000-00004A820000}"/>
    <cellStyle name="Standard 4 3 4 4 5 3 4" xfId="32035" xr:uid="{00000000-0005-0000-0000-00004B820000}"/>
    <cellStyle name="Standard 4 3 4 4 5 4" xfId="15091" xr:uid="{00000000-0005-0000-0000-00004C820000}"/>
    <cellStyle name="Standard 4 3 4 4 5 4 2" xfId="48979" xr:uid="{00000000-0005-0000-0000-00004D820000}"/>
    <cellStyle name="Standard 4 3 4 4 5 5" xfId="37683" xr:uid="{00000000-0005-0000-0000-00004E820000}"/>
    <cellStyle name="Standard 4 3 4 4 5 6" xfId="26387" xr:uid="{00000000-0005-0000-0000-00004F820000}"/>
    <cellStyle name="Standard 4 3 4 4 6" xfId="5793" xr:uid="{00000000-0005-0000-0000-000050820000}"/>
    <cellStyle name="Standard 4 3 4 4 6 2" xfId="11443" xr:uid="{00000000-0005-0000-0000-000051820000}"/>
    <cellStyle name="Standard 4 3 4 4 6 2 2" xfId="22739" xr:uid="{00000000-0005-0000-0000-000052820000}"/>
    <cellStyle name="Standard 4 3 4 4 6 2 2 2" xfId="56627" xr:uid="{00000000-0005-0000-0000-000053820000}"/>
    <cellStyle name="Standard 4 3 4 4 6 2 3" xfId="45331" xr:uid="{00000000-0005-0000-0000-000054820000}"/>
    <cellStyle name="Standard 4 3 4 4 6 2 4" xfId="34035" xr:uid="{00000000-0005-0000-0000-000055820000}"/>
    <cellStyle name="Standard 4 3 4 4 6 3" xfId="17091" xr:uid="{00000000-0005-0000-0000-000056820000}"/>
    <cellStyle name="Standard 4 3 4 4 6 3 2" xfId="50979" xr:uid="{00000000-0005-0000-0000-000057820000}"/>
    <cellStyle name="Standard 4 3 4 4 6 4" xfId="39683" xr:uid="{00000000-0005-0000-0000-000058820000}"/>
    <cellStyle name="Standard 4 3 4 4 6 5" xfId="28387" xr:uid="{00000000-0005-0000-0000-000059820000}"/>
    <cellStyle name="Standard 4 3 4 4 7" xfId="8619" xr:uid="{00000000-0005-0000-0000-00005A820000}"/>
    <cellStyle name="Standard 4 3 4 4 7 2" xfId="19915" xr:uid="{00000000-0005-0000-0000-00005B820000}"/>
    <cellStyle name="Standard 4 3 4 4 7 2 2" xfId="53803" xr:uid="{00000000-0005-0000-0000-00005C820000}"/>
    <cellStyle name="Standard 4 3 4 4 7 3" xfId="42507" xr:uid="{00000000-0005-0000-0000-00005D820000}"/>
    <cellStyle name="Standard 4 3 4 4 7 4" xfId="31211" xr:uid="{00000000-0005-0000-0000-00005E820000}"/>
    <cellStyle name="Standard 4 3 4 4 8" xfId="14267" xr:uid="{00000000-0005-0000-0000-00005F820000}"/>
    <cellStyle name="Standard 4 3 4 4 8 2" xfId="48155" xr:uid="{00000000-0005-0000-0000-000060820000}"/>
    <cellStyle name="Standard 4 3 4 4 9" xfId="36859" xr:uid="{00000000-0005-0000-0000-000061820000}"/>
    <cellStyle name="Standard 4 3 4 5" xfId="2918" xr:uid="{00000000-0005-0000-0000-000062820000}"/>
    <cellStyle name="Standard 4 3 4 5 2" xfId="5264" xr:uid="{00000000-0005-0000-0000-000063820000}"/>
    <cellStyle name="Standard 4 3 4 5 2 2" xfId="8090" xr:uid="{00000000-0005-0000-0000-000064820000}"/>
    <cellStyle name="Standard 4 3 4 5 2 2 2" xfId="13739" xr:uid="{00000000-0005-0000-0000-000065820000}"/>
    <cellStyle name="Standard 4 3 4 5 2 2 2 2" xfId="25035" xr:uid="{00000000-0005-0000-0000-000066820000}"/>
    <cellStyle name="Standard 4 3 4 5 2 2 2 2 2" xfId="58923" xr:uid="{00000000-0005-0000-0000-000067820000}"/>
    <cellStyle name="Standard 4 3 4 5 2 2 2 3" xfId="47627" xr:uid="{00000000-0005-0000-0000-000068820000}"/>
    <cellStyle name="Standard 4 3 4 5 2 2 2 4" xfId="36331" xr:uid="{00000000-0005-0000-0000-000069820000}"/>
    <cellStyle name="Standard 4 3 4 5 2 2 3" xfId="19387" xr:uid="{00000000-0005-0000-0000-00006A820000}"/>
    <cellStyle name="Standard 4 3 4 5 2 2 3 2" xfId="53275" xr:uid="{00000000-0005-0000-0000-00006B820000}"/>
    <cellStyle name="Standard 4 3 4 5 2 2 4" xfId="41979" xr:uid="{00000000-0005-0000-0000-00006C820000}"/>
    <cellStyle name="Standard 4 3 4 5 2 2 5" xfId="30683" xr:uid="{00000000-0005-0000-0000-00006D820000}"/>
    <cellStyle name="Standard 4 3 4 5 2 3" xfId="10915" xr:uid="{00000000-0005-0000-0000-00006E820000}"/>
    <cellStyle name="Standard 4 3 4 5 2 3 2" xfId="22211" xr:uid="{00000000-0005-0000-0000-00006F820000}"/>
    <cellStyle name="Standard 4 3 4 5 2 3 2 2" xfId="56099" xr:uid="{00000000-0005-0000-0000-000070820000}"/>
    <cellStyle name="Standard 4 3 4 5 2 3 3" xfId="44803" xr:uid="{00000000-0005-0000-0000-000071820000}"/>
    <cellStyle name="Standard 4 3 4 5 2 3 4" xfId="33507" xr:uid="{00000000-0005-0000-0000-000072820000}"/>
    <cellStyle name="Standard 4 3 4 5 2 4" xfId="16563" xr:uid="{00000000-0005-0000-0000-000073820000}"/>
    <cellStyle name="Standard 4 3 4 5 2 4 2" xfId="50451" xr:uid="{00000000-0005-0000-0000-000074820000}"/>
    <cellStyle name="Standard 4 3 4 5 2 5" xfId="39155" xr:uid="{00000000-0005-0000-0000-000075820000}"/>
    <cellStyle name="Standard 4 3 4 5 2 6" xfId="27859" xr:uid="{00000000-0005-0000-0000-000076820000}"/>
    <cellStyle name="Standard 4 3 4 5 3" xfId="4486" xr:uid="{00000000-0005-0000-0000-000077820000}"/>
    <cellStyle name="Standard 4 3 4 5 3 2" xfId="7356" xr:uid="{00000000-0005-0000-0000-000078820000}"/>
    <cellStyle name="Standard 4 3 4 5 3 2 2" xfId="13005" xr:uid="{00000000-0005-0000-0000-000079820000}"/>
    <cellStyle name="Standard 4 3 4 5 3 2 2 2" xfId="24301" xr:uid="{00000000-0005-0000-0000-00007A820000}"/>
    <cellStyle name="Standard 4 3 4 5 3 2 2 2 2" xfId="58189" xr:uid="{00000000-0005-0000-0000-00007B820000}"/>
    <cellStyle name="Standard 4 3 4 5 3 2 2 3" xfId="46893" xr:uid="{00000000-0005-0000-0000-00007C820000}"/>
    <cellStyle name="Standard 4 3 4 5 3 2 2 4" xfId="35597" xr:uid="{00000000-0005-0000-0000-00007D820000}"/>
    <cellStyle name="Standard 4 3 4 5 3 2 3" xfId="18653" xr:uid="{00000000-0005-0000-0000-00007E820000}"/>
    <cellStyle name="Standard 4 3 4 5 3 2 3 2" xfId="52541" xr:uid="{00000000-0005-0000-0000-00007F820000}"/>
    <cellStyle name="Standard 4 3 4 5 3 2 4" xfId="41245" xr:uid="{00000000-0005-0000-0000-000080820000}"/>
    <cellStyle name="Standard 4 3 4 5 3 2 5" xfId="29949" xr:uid="{00000000-0005-0000-0000-000081820000}"/>
    <cellStyle name="Standard 4 3 4 5 3 3" xfId="10181" xr:uid="{00000000-0005-0000-0000-000082820000}"/>
    <cellStyle name="Standard 4 3 4 5 3 3 2" xfId="21477" xr:uid="{00000000-0005-0000-0000-000083820000}"/>
    <cellStyle name="Standard 4 3 4 5 3 3 2 2" xfId="55365" xr:uid="{00000000-0005-0000-0000-000084820000}"/>
    <cellStyle name="Standard 4 3 4 5 3 3 3" xfId="44069" xr:uid="{00000000-0005-0000-0000-000085820000}"/>
    <cellStyle name="Standard 4 3 4 5 3 3 4" xfId="32773" xr:uid="{00000000-0005-0000-0000-000086820000}"/>
    <cellStyle name="Standard 4 3 4 5 3 4" xfId="15829" xr:uid="{00000000-0005-0000-0000-000087820000}"/>
    <cellStyle name="Standard 4 3 4 5 3 4 2" xfId="49717" xr:uid="{00000000-0005-0000-0000-000088820000}"/>
    <cellStyle name="Standard 4 3 4 5 3 5" xfId="38421" xr:uid="{00000000-0005-0000-0000-000089820000}"/>
    <cellStyle name="Standard 4 3 4 5 3 6" xfId="27125" xr:uid="{00000000-0005-0000-0000-00008A820000}"/>
    <cellStyle name="Standard 4 3 4 5 4" xfId="6046" xr:uid="{00000000-0005-0000-0000-00008B820000}"/>
    <cellStyle name="Standard 4 3 4 5 4 2" xfId="11696" xr:uid="{00000000-0005-0000-0000-00008C820000}"/>
    <cellStyle name="Standard 4 3 4 5 4 2 2" xfId="22992" xr:uid="{00000000-0005-0000-0000-00008D820000}"/>
    <cellStyle name="Standard 4 3 4 5 4 2 2 2" xfId="56880" xr:uid="{00000000-0005-0000-0000-00008E820000}"/>
    <cellStyle name="Standard 4 3 4 5 4 2 3" xfId="45584" xr:uid="{00000000-0005-0000-0000-00008F820000}"/>
    <cellStyle name="Standard 4 3 4 5 4 2 4" xfId="34288" xr:uid="{00000000-0005-0000-0000-000090820000}"/>
    <cellStyle name="Standard 4 3 4 5 4 3" xfId="17344" xr:uid="{00000000-0005-0000-0000-000091820000}"/>
    <cellStyle name="Standard 4 3 4 5 4 3 2" xfId="51232" xr:uid="{00000000-0005-0000-0000-000092820000}"/>
    <cellStyle name="Standard 4 3 4 5 4 4" xfId="39936" xr:uid="{00000000-0005-0000-0000-000093820000}"/>
    <cellStyle name="Standard 4 3 4 5 4 5" xfId="28640" xr:uid="{00000000-0005-0000-0000-000094820000}"/>
    <cellStyle name="Standard 4 3 4 5 5" xfId="8872" xr:uid="{00000000-0005-0000-0000-000095820000}"/>
    <cellStyle name="Standard 4 3 4 5 5 2" xfId="20168" xr:uid="{00000000-0005-0000-0000-000096820000}"/>
    <cellStyle name="Standard 4 3 4 5 5 2 2" xfId="54056" xr:uid="{00000000-0005-0000-0000-000097820000}"/>
    <cellStyle name="Standard 4 3 4 5 5 3" xfId="42760" xr:uid="{00000000-0005-0000-0000-000098820000}"/>
    <cellStyle name="Standard 4 3 4 5 5 4" xfId="31464" xr:uid="{00000000-0005-0000-0000-000099820000}"/>
    <cellStyle name="Standard 4 3 4 5 6" xfId="14520" xr:uid="{00000000-0005-0000-0000-00009A820000}"/>
    <cellStyle name="Standard 4 3 4 5 6 2" xfId="48408" xr:uid="{00000000-0005-0000-0000-00009B820000}"/>
    <cellStyle name="Standard 4 3 4 5 7" xfId="37112" xr:uid="{00000000-0005-0000-0000-00009C820000}"/>
    <cellStyle name="Standard 4 3 4 5 8" xfId="25816" xr:uid="{00000000-0005-0000-0000-00009D820000}"/>
    <cellStyle name="Standard 4 3 4 6" xfId="3732" xr:uid="{00000000-0005-0000-0000-00009E820000}"/>
    <cellStyle name="Standard 4 3 4 6 2" xfId="6843" xr:uid="{00000000-0005-0000-0000-00009F820000}"/>
    <cellStyle name="Standard 4 3 4 6 2 2" xfId="12492" xr:uid="{00000000-0005-0000-0000-0000A0820000}"/>
    <cellStyle name="Standard 4 3 4 6 2 2 2" xfId="23788" xr:uid="{00000000-0005-0000-0000-0000A1820000}"/>
    <cellStyle name="Standard 4 3 4 6 2 2 2 2" xfId="57676" xr:uid="{00000000-0005-0000-0000-0000A2820000}"/>
    <cellStyle name="Standard 4 3 4 6 2 2 3" xfId="46380" xr:uid="{00000000-0005-0000-0000-0000A3820000}"/>
    <cellStyle name="Standard 4 3 4 6 2 2 4" xfId="35084" xr:uid="{00000000-0005-0000-0000-0000A4820000}"/>
    <cellStyle name="Standard 4 3 4 6 2 3" xfId="18140" xr:uid="{00000000-0005-0000-0000-0000A5820000}"/>
    <cellStyle name="Standard 4 3 4 6 2 3 2" xfId="52028" xr:uid="{00000000-0005-0000-0000-0000A6820000}"/>
    <cellStyle name="Standard 4 3 4 6 2 4" xfId="40732" xr:uid="{00000000-0005-0000-0000-0000A7820000}"/>
    <cellStyle name="Standard 4 3 4 6 2 5" xfId="29436" xr:uid="{00000000-0005-0000-0000-0000A8820000}"/>
    <cellStyle name="Standard 4 3 4 6 3" xfId="9668" xr:uid="{00000000-0005-0000-0000-0000A9820000}"/>
    <cellStyle name="Standard 4 3 4 6 3 2" xfId="20964" xr:uid="{00000000-0005-0000-0000-0000AA820000}"/>
    <cellStyle name="Standard 4 3 4 6 3 2 2" xfId="54852" xr:uid="{00000000-0005-0000-0000-0000AB820000}"/>
    <cellStyle name="Standard 4 3 4 6 3 3" xfId="43556" xr:uid="{00000000-0005-0000-0000-0000AC820000}"/>
    <cellStyle name="Standard 4 3 4 6 3 4" xfId="32260" xr:uid="{00000000-0005-0000-0000-0000AD820000}"/>
    <cellStyle name="Standard 4 3 4 6 4" xfId="15316" xr:uid="{00000000-0005-0000-0000-0000AE820000}"/>
    <cellStyle name="Standard 4 3 4 6 4 2" xfId="49204" xr:uid="{00000000-0005-0000-0000-0000AF820000}"/>
    <cellStyle name="Standard 4 3 4 6 5" xfId="37908" xr:uid="{00000000-0005-0000-0000-0000B0820000}"/>
    <cellStyle name="Standard 4 3 4 6 6" xfId="26612" xr:uid="{00000000-0005-0000-0000-0000B1820000}"/>
    <cellStyle name="Standard 4 3 4 7" xfId="4790" xr:uid="{00000000-0005-0000-0000-0000B2820000}"/>
    <cellStyle name="Standard 4 3 4 7 2" xfId="7616" xr:uid="{00000000-0005-0000-0000-0000B3820000}"/>
    <cellStyle name="Standard 4 3 4 7 2 2" xfId="13265" xr:uid="{00000000-0005-0000-0000-0000B4820000}"/>
    <cellStyle name="Standard 4 3 4 7 2 2 2" xfId="24561" xr:uid="{00000000-0005-0000-0000-0000B5820000}"/>
    <cellStyle name="Standard 4 3 4 7 2 2 2 2" xfId="58449" xr:uid="{00000000-0005-0000-0000-0000B6820000}"/>
    <cellStyle name="Standard 4 3 4 7 2 2 3" xfId="47153" xr:uid="{00000000-0005-0000-0000-0000B7820000}"/>
    <cellStyle name="Standard 4 3 4 7 2 2 4" xfId="35857" xr:uid="{00000000-0005-0000-0000-0000B8820000}"/>
    <cellStyle name="Standard 4 3 4 7 2 3" xfId="18913" xr:uid="{00000000-0005-0000-0000-0000B9820000}"/>
    <cellStyle name="Standard 4 3 4 7 2 3 2" xfId="52801" xr:uid="{00000000-0005-0000-0000-0000BA820000}"/>
    <cellStyle name="Standard 4 3 4 7 2 4" xfId="41505" xr:uid="{00000000-0005-0000-0000-0000BB820000}"/>
    <cellStyle name="Standard 4 3 4 7 2 5" xfId="30209" xr:uid="{00000000-0005-0000-0000-0000BC820000}"/>
    <cellStyle name="Standard 4 3 4 7 3" xfId="10441" xr:uid="{00000000-0005-0000-0000-0000BD820000}"/>
    <cellStyle name="Standard 4 3 4 7 3 2" xfId="21737" xr:uid="{00000000-0005-0000-0000-0000BE820000}"/>
    <cellStyle name="Standard 4 3 4 7 3 2 2" xfId="55625" xr:uid="{00000000-0005-0000-0000-0000BF820000}"/>
    <cellStyle name="Standard 4 3 4 7 3 3" xfId="44329" xr:uid="{00000000-0005-0000-0000-0000C0820000}"/>
    <cellStyle name="Standard 4 3 4 7 3 4" xfId="33033" xr:uid="{00000000-0005-0000-0000-0000C1820000}"/>
    <cellStyle name="Standard 4 3 4 7 4" xfId="16089" xr:uid="{00000000-0005-0000-0000-0000C2820000}"/>
    <cellStyle name="Standard 4 3 4 7 4 2" xfId="49977" xr:uid="{00000000-0005-0000-0000-0000C3820000}"/>
    <cellStyle name="Standard 4 3 4 7 5" xfId="38681" xr:uid="{00000000-0005-0000-0000-0000C4820000}"/>
    <cellStyle name="Standard 4 3 4 7 6" xfId="27385" xr:uid="{00000000-0005-0000-0000-0000C5820000}"/>
    <cellStyle name="Standard 4 3 4 8" xfId="3431" xr:uid="{00000000-0005-0000-0000-0000C6820000}"/>
    <cellStyle name="Standard 4 3 4 8 2" xfId="6546" xr:uid="{00000000-0005-0000-0000-0000C7820000}"/>
    <cellStyle name="Standard 4 3 4 8 2 2" xfId="12195" xr:uid="{00000000-0005-0000-0000-0000C8820000}"/>
    <cellStyle name="Standard 4 3 4 8 2 2 2" xfId="23491" xr:uid="{00000000-0005-0000-0000-0000C9820000}"/>
    <cellStyle name="Standard 4 3 4 8 2 2 2 2" xfId="57379" xr:uid="{00000000-0005-0000-0000-0000CA820000}"/>
    <cellStyle name="Standard 4 3 4 8 2 2 3" xfId="46083" xr:uid="{00000000-0005-0000-0000-0000CB820000}"/>
    <cellStyle name="Standard 4 3 4 8 2 2 4" xfId="34787" xr:uid="{00000000-0005-0000-0000-0000CC820000}"/>
    <cellStyle name="Standard 4 3 4 8 2 3" xfId="17843" xr:uid="{00000000-0005-0000-0000-0000CD820000}"/>
    <cellStyle name="Standard 4 3 4 8 2 3 2" xfId="51731" xr:uid="{00000000-0005-0000-0000-0000CE820000}"/>
    <cellStyle name="Standard 4 3 4 8 2 4" xfId="40435" xr:uid="{00000000-0005-0000-0000-0000CF820000}"/>
    <cellStyle name="Standard 4 3 4 8 2 5" xfId="29139" xr:uid="{00000000-0005-0000-0000-0000D0820000}"/>
    <cellStyle name="Standard 4 3 4 8 3" xfId="9371" xr:uid="{00000000-0005-0000-0000-0000D1820000}"/>
    <cellStyle name="Standard 4 3 4 8 3 2" xfId="20667" xr:uid="{00000000-0005-0000-0000-0000D2820000}"/>
    <cellStyle name="Standard 4 3 4 8 3 2 2" xfId="54555" xr:uid="{00000000-0005-0000-0000-0000D3820000}"/>
    <cellStyle name="Standard 4 3 4 8 3 3" xfId="43259" xr:uid="{00000000-0005-0000-0000-0000D4820000}"/>
    <cellStyle name="Standard 4 3 4 8 3 4" xfId="31963" xr:uid="{00000000-0005-0000-0000-0000D5820000}"/>
    <cellStyle name="Standard 4 3 4 8 4" xfId="15019" xr:uid="{00000000-0005-0000-0000-0000D6820000}"/>
    <cellStyle name="Standard 4 3 4 8 4 2" xfId="48907" xr:uid="{00000000-0005-0000-0000-0000D7820000}"/>
    <cellStyle name="Standard 4 3 4 8 5" xfId="37611" xr:uid="{00000000-0005-0000-0000-0000D8820000}"/>
    <cellStyle name="Standard 4 3 4 8 6" xfId="26315" xr:uid="{00000000-0005-0000-0000-0000D9820000}"/>
    <cellStyle name="Standard 4 3 4 9" xfId="5546" xr:uid="{00000000-0005-0000-0000-0000DA820000}"/>
    <cellStyle name="Standard 4 3 4 9 2" xfId="11196" xr:uid="{00000000-0005-0000-0000-0000DB820000}"/>
    <cellStyle name="Standard 4 3 4 9 2 2" xfId="22492" xr:uid="{00000000-0005-0000-0000-0000DC820000}"/>
    <cellStyle name="Standard 4 3 4 9 2 2 2" xfId="56380" xr:uid="{00000000-0005-0000-0000-0000DD820000}"/>
    <cellStyle name="Standard 4 3 4 9 2 3" xfId="45084" xr:uid="{00000000-0005-0000-0000-0000DE820000}"/>
    <cellStyle name="Standard 4 3 4 9 2 4" xfId="33788" xr:uid="{00000000-0005-0000-0000-0000DF820000}"/>
    <cellStyle name="Standard 4 3 4 9 3" xfId="16844" xr:uid="{00000000-0005-0000-0000-0000E0820000}"/>
    <cellStyle name="Standard 4 3 4 9 3 2" xfId="50732" xr:uid="{00000000-0005-0000-0000-0000E1820000}"/>
    <cellStyle name="Standard 4 3 4 9 4" xfId="39436" xr:uid="{00000000-0005-0000-0000-0000E2820000}"/>
    <cellStyle name="Standard 4 3 4 9 5" xfId="28140" xr:uid="{00000000-0005-0000-0000-0000E3820000}"/>
    <cellStyle name="Standard 4 3 5" xfId="241" xr:uid="{00000000-0005-0000-0000-0000E4820000}"/>
    <cellStyle name="Standard 4 3 5 10" xfId="13998" xr:uid="{00000000-0005-0000-0000-0000E5820000}"/>
    <cellStyle name="Standard 4 3 5 10 2" xfId="47886" xr:uid="{00000000-0005-0000-0000-0000E6820000}"/>
    <cellStyle name="Standard 4 3 5 11" xfId="36590" xr:uid="{00000000-0005-0000-0000-0000E7820000}"/>
    <cellStyle name="Standard 4 3 5 12" xfId="25294" xr:uid="{00000000-0005-0000-0000-0000E8820000}"/>
    <cellStyle name="Standard 4 3 5 2" xfId="1584" xr:uid="{00000000-0005-0000-0000-0000E9820000}"/>
    <cellStyle name="Standard 4 3 5 2 10" xfId="36723" xr:uid="{00000000-0005-0000-0000-0000EA820000}"/>
    <cellStyle name="Standard 4 3 5 2 11" xfId="25427" xr:uid="{00000000-0005-0000-0000-0000EB820000}"/>
    <cellStyle name="Standard 4 3 5 2 2" xfId="2773" xr:uid="{00000000-0005-0000-0000-0000EC820000}"/>
    <cellStyle name="Standard 4 3 5 2 2 2" xfId="3275" xr:uid="{00000000-0005-0000-0000-0000ED820000}"/>
    <cellStyle name="Standard 4 3 5 2 2 2 2" xfId="5274" xr:uid="{00000000-0005-0000-0000-0000EE820000}"/>
    <cellStyle name="Standard 4 3 5 2 2 2 2 2" xfId="8100" xr:uid="{00000000-0005-0000-0000-0000EF820000}"/>
    <cellStyle name="Standard 4 3 5 2 2 2 2 2 2" xfId="13749" xr:uid="{00000000-0005-0000-0000-0000F0820000}"/>
    <cellStyle name="Standard 4 3 5 2 2 2 2 2 2 2" xfId="25045" xr:uid="{00000000-0005-0000-0000-0000F1820000}"/>
    <cellStyle name="Standard 4 3 5 2 2 2 2 2 2 2 2" xfId="58933" xr:uid="{00000000-0005-0000-0000-0000F2820000}"/>
    <cellStyle name="Standard 4 3 5 2 2 2 2 2 2 3" xfId="47637" xr:uid="{00000000-0005-0000-0000-0000F3820000}"/>
    <cellStyle name="Standard 4 3 5 2 2 2 2 2 2 4" xfId="36341" xr:uid="{00000000-0005-0000-0000-0000F4820000}"/>
    <cellStyle name="Standard 4 3 5 2 2 2 2 2 3" xfId="19397" xr:uid="{00000000-0005-0000-0000-0000F5820000}"/>
    <cellStyle name="Standard 4 3 5 2 2 2 2 2 3 2" xfId="53285" xr:uid="{00000000-0005-0000-0000-0000F6820000}"/>
    <cellStyle name="Standard 4 3 5 2 2 2 2 2 4" xfId="41989" xr:uid="{00000000-0005-0000-0000-0000F7820000}"/>
    <cellStyle name="Standard 4 3 5 2 2 2 2 2 5" xfId="30693" xr:uid="{00000000-0005-0000-0000-0000F8820000}"/>
    <cellStyle name="Standard 4 3 5 2 2 2 2 3" xfId="10925" xr:uid="{00000000-0005-0000-0000-0000F9820000}"/>
    <cellStyle name="Standard 4 3 5 2 2 2 2 3 2" xfId="22221" xr:uid="{00000000-0005-0000-0000-0000FA820000}"/>
    <cellStyle name="Standard 4 3 5 2 2 2 2 3 2 2" xfId="56109" xr:uid="{00000000-0005-0000-0000-0000FB820000}"/>
    <cellStyle name="Standard 4 3 5 2 2 2 2 3 3" xfId="44813" xr:uid="{00000000-0005-0000-0000-0000FC820000}"/>
    <cellStyle name="Standard 4 3 5 2 2 2 2 3 4" xfId="33517" xr:uid="{00000000-0005-0000-0000-0000FD820000}"/>
    <cellStyle name="Standard 4 3 5 2 2 2 2 4" xfId="16573" xr:uid="{00000000-0005-0000-0000-0000FE820000}"/>
    <cellStyle name="Standard 4 3 5 2 2 2 2 4 2" xfId="50461" xr:uid="{00000000-0005-0000-0000-0000FF820000}"/>
    <cellStyle name="Standard 4 3 5 2 2 2 2 5" xfId="39165" xr:uid="{00000000-0005-0000-0000-000000830000}"/>
    <cellStyle name="Standard 4 3 5 2 2 2 2 6" xfId="27869" xr:uid="{00000000-0005-0000-0000-000001830000}"/>
    <cellStyle name="Standard 4 3 5 2 2 2 3" xfId="6403" xr:uid="{00000000-0005-0000-0000-000002830000}"/>
    <cellStyle name="Standard 4 3 5 2 2 2 3 2" xfId="12053" xr:uid="{00000000-0005-0000-0000-000003830000}"/>
    <cellStyle name="Standard 4 3 5 2 2 2 3 2 2" xfId="23349" xr:uid="{00000000-0005-0000-0000-000004830000}"/>
    <cellStyle name="Standard 4 3 5 2 2 2 3 2 2 2" xfId="57237" xr:uid="{00000000-0005-0000-0000-000005830000}"/>
    <cellStyle name="Standard 4 3 5 2 2 2 3 2 3" xfId="45941" xr:uid="{00000000-0005-0000-0000-000006830000}"/>
    <cellStyle name="Standard 4 3 5 2 2 2 3 2 4" xfId="34645" xr:uid="{00000000-0005-0000-0000-000007830000}"/>
    <cellStyle name="Standard 4 3 5 2 2 2 3 3" xfId="17701" xr:uid="{00000000-0005-0000-0000-000008830000}"/>
    <cellStyle name="Standard 4 3 5 2 2 2 3 3 2" xfId="51589" xr:uid="{00000000-0005-0000-0000-000009830000}"/>
    <cellStyle name="Standard 4 3 5 2 2 2 3 4" xfId="40293" xr:uid="{00000000-0005-0000-0000-00000A830000}"/>
    <cellStyle name="Standard 4 3 5 2 2 2 3 5" xfId="28997" xr:uid="{00000000-0005-0000-0000-00000B830000}"/>
    <cellStyle name="Standard 4 3 5 2 2 2 4" xfId="9229" xr:uid="{00000000-0005-0000-0000-00000C830000}"/>
    <cellStyle name="Standard 4 3 5 2 2 2 4 2" xfId="20525" xr:uid="{00000000-0005-0000-0000-00000D830000}"/>
    <cellStyle name="Standard 4 3 5 2 2 2 4 2 2" xfId="54413" xr:uid="{00000000-0005-0000-0000-00000E830000}"/>
    <cellStyle name="Standard 4 3 5 2 2 2 4 3" xfId="43117" xr:uid="{00000000-0005-0000-0000-00000F830000}"/>
    <cellStyle name="Standard 4 3 5 2 2 2 4 4" xfId="31821" xr:uid="{00000000-0005-0000-0000-000010830000}"/>
    <cellStyle name="Standard 4 3 5 2 2 2 5" xfId="14877" xr:uid="{00000000-0005-0000-0000-000011830000}"/>
    <cellStyle name="Standard 4 3 5 2 2 2 5 2" xfId="48765" xr:uid="{00000000-0005-0000-0000-000012830000}"/>
    <cellStyle name="Standard 4 3 5 2 2 2 6" xfId="37469" xr:uid="{00000000-0005-0000-0000-000013830000}"/>
    <cellStyle name="Standard 4 3 5 2 2 2 7" xfId="26173" xr:uid="{00000000-0005-0000-0000-000014830000}"/>
    <cellStyle name="Standard 4 3 5 2 2 3" xfId="4496" xr:uid="{00000000-0005-0000-0000-000015830000}"/>
    <cellStyle name="Standard 4 3 5 2 2 3 2" xfId="7366" xr:uid="{00000000-0005-0000-0000-000016830000}"/>
    <cellStyle name="Standard 4 3 5 2 2 3 2 2" xfId="13015" xr:uid="{00000000-0005-0000-0000-000017830000}"/>
    <cellStyle name="Standard 4 3 5 2 2 3 2 2 2" xfId="24311" xr:uid="{00000000-0005-0000-0000-000018830000}"/>
    <cellStyle name="Standard 4 3 5 2 2 3 2 2 2 2" xfId="58199" xr:uid="{00000000-0005-0000-0000-000019830000}"/>
    <cellStyle name="Standard 4 3 5 2 2 3 2 2 3" xfId="46903" xr:uid="{00000000-0005-0000-0000-00001A830000}"/>
    <cellStyle name="Standard 4 3 5 2 2 3 2 2 4" xfId="35607" xr:uid="{00000000-0005-0000-0000-00001B830000}"/>
    <cellStyle name="Standard 4 3 5 2 2 3 2 3" xfId="18663" xr:uid="{00000000-0005-0000-0000-00001C830000}"/>
    <cellStyle name="Standard 4 3 5 2 2 3 2 3 2" xfId="52551" xr:uid="{00000000-0005-0000-0000-00001D830000}"/>
    <cellStyle name="Standard 4 3 5 2 2 3 2 4" xfId="41255" xr:uid="{00000000-0005-0000-0000-00001E830000}"/>
    <cellStyle name="Standard 4 3 5 2 2 3 2 5" xfId="29959" xr:uid="{00000000-0005-0000-0000-00001F830000}"/>
    <cellStyle name="Standard 4 3 5 2 2 3 3" xfId="10191" xr:uid="{00000000-0005-0000-0000-000020830000}"/>
    <cellStyle name="Standard 4 3 5 2 2 3 3 2" xfId="21487" xr:uid="{00000000-0005-0000-0000-000021830000}"/>
    <cellStyle name="Standard 4 3 5 2 2 3 3 2 2" xfId="55375" xr:uid="{00000000-0005-0000-0000-000022830000}"/>
    <cellStyle name="Standard 4 3 5 2 2 3 3 3" xfId="44079" xr:uid="{00000000-0005-0000-0000-000023830000}"/>
    <cellStyle name="Standard 4 3 5 2 2 3 3 4" xfId="32783" xr:uid="{00000000-0005-0000-0000-000024830000}"/>
    <cellStyle name="Standard 4 3 5 2 2 3 4" xfId="15839" xr:uid="{00000000-0005-0000-0000-000025830000}"/>
    <cellStyle name="Standard 4 3 5 2 2 3 4 2" xfId="49727" xr:uid="{00000000-0005-0000-0000-000026830000}"/>
    <cellStyle name="Standard 4 3 5 2 2 3 5" xfId="38431" xr:uid="{00000000-0005-0000-0000-000027830000}"/>
    <cellStyle name="Standard 4 3 5 2 2 3 6" xfId="27135" xr:uid="{00000000-0005-0000-0000-000028830000}"/>
    <cellStyle name="Standard 4 3 5 2 2 4" xfId="5903" xr:uid="{00000000-0005-0000-0000-000029830000}"/>
    <cellStyle name="Standard 4 3 5 2 2 4 2" xfId="11553" xr:uid="{00000000-0005-0000-0000-00002A830000}"/>
    <cellStyle name="Standard 4 3 5 2 2 4 2 2" xfId="22849" xr:uid="{00000000-0005-0000-0000-00002B830000}"/>
    <cellStyle name="Standard 4 3 5 2 2 4 2 2 2" xfId="56737" xr:uid="{00000000-0005-0000-0000-00002C830000}"/>
    <cellStyle name="Standard 4 3 5 2 2 4 2 3" xfId="45441" xr:uid="{00000000-0005-0000-0000-00002D830000}"/>
    <cellStyle name="Standard 4 3 5 2 2 4 2 4" xfId="34145" xr:uid="{00000000-0005-0000-0000-00002E830000}"/>
    <cellStyle name="Standard 4 3 5 2 2 4 3" xfId="17201" xr:uid="{00000000-0005-0000-0000-00002F830000}"/>
    <cellStyle name="Standard 4 3 5 2 2 4 3 2" xfId="51089" xr:uid="{00000000-0005-0000-0000-000030830000}"/>
    <cellStyle name="Standard 4 3 5 2 2 4 4" xfId="39793" xr:uid="{00000000-0005-0000-0000-000031830000}"/>
    <cellStyle name="Standard 4 3 5 2 2 4 5" xfId="28497" xr:uid="{00000000-0005-0000-0000-000032830000}"/>
    <cellStyle name="Standard 4 3 5 2 2 5" xfId="8729" xr:uid="{00000000-0005-0000-0000-000033830000}"/>
    <cellStyle name="Standard 4 3 5 2 2 5 2" xfId="20025" xr:uid="{00000000-0005-0000-0000-000034830000}"/>
    <cellStyle name="Standard 4 3 5 2 2 5 2 2" xfId="53913" xr:uid="{00000000-0005-0000-0000-000035830000}"/>
    <cellStyle name="Standard 4 3 5 2 2 5 3" xfId="42617" xr:uid="{00000000-0005-0000-0000-000036830000}"/>
    <cellStyle name="Standard 4 3 5 2 2 5 4" xfId="31321" xr:uid="{00000000-0005-0000-0000-000037830000}"/>
    <cellStyle name="Standard 4 3 5 2 2 6" xfId="14377" xr:uid="{00000000-0005-0000-0000-000038830000}"/>
    <cellStyle name="Standard 4 3 5 2 2 6 2" xfId="48265" xr:uid="{00000000-0005-0000-0000-000039830000}"/>
    <cellStyle name="Standard 4 3 5 2 2 7" xfId="36969" xr:uid="{00000000-0005-0000-0000-00003A830000}"/>
    <cellStyle name="Standard 4 3 5 2 2 8" xfId="25673" xr:uid="{00000000-0005-0000-0000-00003B830000}"/>
    <cellStyle name="Standard 4 3 5 2 3" xfId="3029" xr:uid="{00000000-0005-0000-0000-00003C830000}"/>
    <cellStyle name="Standard 4 3 5 2 3 2" xfId="5273" xr:uid="{00000000-0005-0000-0000-00003D830000}"/>
    <cellStyle name="Standard 4 3 5 2 3 2 2" xfId="8099" xr:uid="{00000000-0005-0000-0000-00003E830000}"/>
    <cellStyle name="Standard 4 3 5 2 3 2 2 2" xfId="13748" xr:uid="{00000000-0005-0000-0000-00003F830000}"/>
    <cellStyle name="Standard 4 3 5 2 3 2 2 2 2" xfId="25044" xr:uid="{00000000-0005-0000-0000-000040830000}"/>
    <cellStyle name="Standard 4 3 5 2 3 2 2 2 2 2" xfId="58932" xr:uid="{00000000-0005-0000-0000-000041830000}"/>
    <cellStyle name="Standard 4 3 5 2 3 2 2 2 3" xfId="47636" xr:uid="{00000000-0005-0000-0000-000042830000}"/>
    <cellStyle name="Standard 4 3 5 2 3 2 2 2 4" xfId="36340" xr:uid="{00000000-0005-0000-0000-000043830000}"/>
    <cellStyle name="Standard 4 3 5 2 3 2 2 3" xfId="19396" xr:uid="{00000000-0005-0000-0000-000044830000}"/>
    <cellStyle name="Standard 4 3 5 2 3 2 2 3 2" xfId="53284" xr:uid="{00000000-0005-0000-0000-000045830000}"/>
    <cellStyle name="Standard 4 3 5 2 3 2 2 4" xfId="41988" xr:uid="{00000000-0005-0000-0000-000046830000}"/>
    <cellStyle name="Standard 4 3 5 2 3 2 2 5" xfId="30692" xr:uid="{00000000-0005-0000-0000-000047830000}"/>
    <cellStyle name="Standard 4 3 5 2 3 2 3" xfId="10924" xr:uid="{00000000-0005-0000-0000-000048830000}"/>
    <cellStyle name="Standard 4 3 5 2 3 2 3 2" xfId="22220" xr:uid="{00000000-0005-0000-0000-000049830000}"/>
    <cellStyle name="Standard 4 3 5 2 3 2 3 2 2" xfId="56108" xr:uid="{00000000-0005-0000-0000-00004A830000}"/>
    <cellStyle name="Standard 4 3 5 2 3 2 3 3" xfId="44812" xr:uid="{00000000-0005-0000-0000-00004B830000}"/>
    <cellStyle name="Standard 4 3 5 2 3 2 3 4" xfId="33516" xr:uid="{00000000-0005-0000-0000-00004C830000}"/>
    <cellStyle name="Standard 4 3 5 2 3 2 4" xfId="16572" xr:uid="{00000000-0005-0000-0000-00004D830000}"/>
    <cellStyle name="Standard 4 3 5 2 3 2 4 2" xfId="50460" xr:uid="{00000000-0005-0000-0000-00004E830000}"/>
    <cellStyle name="Standard 4 3 5 2 3 2 5" xfId="39164" xr:uid="{00000000-0005-0000-0000-00004F830000}"/>
    <cellStyle name="Standard 4 3 5 2 3 2 6" xfId="27868" xr:uid="{00000000-0005-0000-0000-000050830000}"/>
    <cellStyle name="Standard 4 3 5 2 3 3" xfId="4495" xr:uid="{00000000-0005-0000-0000-000051830000}"/>
    <cellStyle name="Standard 4 3 5 2 3 3 2" xfId="7365" xr:uid="{00000000-0005-0000-0000-000052830000}"/>
    <cellStyle name="Standard 4 3 5 2 3 3 2 2" xfId="13014" xr:uid="{00000000-0005-0000-0000-000053830000}"/>
    <cellStyle name="Standard 4 3 5 2 3 3 2 2 2" xfId="24310" xr:uid="{00000000-0005-0000-0000-000054830000}"/>
    <cellStyle name="Standard 4 3 5 2 3 3 2 2 2 2" xfId="58198" xr:uid="{00000000-0005-0000-0000-000055830000}"/>
    <cellStyle name="Standard 4 3 5 2 3 3 2 2 3" xfId="46902" xr:uid="{00000000-0005-0000-0000-000056830000}"/>
    <cellStyle name="Standard 4 3 5 2 3 3 2 2 4" xfId="35606" xr:uid="{00000000-0005-0000-0000-000057830000}"/>
    <cellStyle name="Standard 4 3 5 2 3 3 2 3" xfId="18662" xr:uid="{00000000-0005-0000-0000-000058830000}"/>
    <cellStyle name="Standard 4 3 5 2 3 3 2 3 2" xfId="52550" xr:uid="{00000000-0005-0000-0000-000059830000}"/>
    <cellStyle name="Standard 4 3 5 2 3 3 2 4" xfId="41254" xr:uid="{00000000-0005-0000-0000-00005A830000}"/>
    <cellStyle name="Standard 4 3 5 2 3 3 2 5" xfId="29958" xr:uid="{00000000-0005-0000-0000-00005B830000}"/>
    <cellStyle name="Standard 4 3 5 2 3 3 3" xfId="10190" xr:uid="{00000000-0005-0000-0000-00005C830000}"/>
    <cellStyle name="Standard 4 3 5 2 3 3 3 2" xfId="21486" xr:uid="{00000000-0005-0000-0000-00005D830000}"/>
    <cellStyle name="Standard 4 3 5 2 3 3 3 2 2" xfId="55374" xr:uid="{00000000-0005-0000-0000-00005E830000}"/>
    <cellStyle name="Standard 4 3 5 2 3 3 3 3" xfId="44078" xr:uid="{00000000-0005-0000-0000-00005F830000}"/>
    <cellStyle name="Standard 4 3 5 2 3 3 3 4" xfId="32782" xr:uid="{00000000-0005-0000-0000-000060830000}"/>
    <cellStyle name="Standard 4 3 5 2 3 3 4" xfId="15838" xr:uid="{00000000-0005-0000-0000-000061830000}"/>
    <cellStyle name="Standard 4 3 5 2 3 3 4 2" xfId="49726" xr:uid="{00000000-0005-0000-0000-000062830000}"/>
    <cellStyle name="Standard 4 3 5 2 3 3 5" xfId="38430" xr:uid="{00000000-0005-0000-0000-000063830000}"/>
    <cellStyle name="Standard 4 3 5 2 3 3 6" xfId="27134" xr:uid="{00000000-0005-0000-0000-000064830000}"/>
    <cellStyle name="Standard 4 3 5 2 3 4" xfId="6157" xr:uid="{00000000-0005-0000-0000-000065830000}"/>
    <cellStyle name="Standard 4 3 5 2 3 4 2" xfId="11807" xr:uid="{00000000-0005-0000-0000-000066830000}"/>
    <cellStyle name="Standard 4 3 5 2 3 4 2 2" xfId="23103" xr:uid="{00000000-0005-0000-0000-000067830000}"/>
    <cellStyle name="Standard 4 3 5 2 3 4 2 2 2" xfId="56991" xr:uid="{00000000-0005-0000-0000-000068830000}"/>
    <cellStyle name="Standard 4 3 5 2 3 4 2 3" xfId="45695" xr:uid="{00000000-0005-0000-0000-000069830000}"/>
    <cellStyle name="Standard 4 3 5 2 3 4 2 4" xfId="34399" xr:uid="{00000000-0005-0000-0000-00006A830000}"/>
    <cellStyle name="Standard 4 3 5 2 3 4 3" xfId="17455" xr:uid="{00000000-0005-0000-0000-00006B830000}"/>
    <cellStyle name="Standard 4 3 5 2 3 4 3 2" xfId="51343" xr:uid="{00000000-0005-0000-0000-00006C830000}"/>
    <cellStyle name="Standard 4 3 5 2 3 4 4" xfId="40047" xr:uid="{00000000-0005-0000-0000-00006D830000}"/>
    <cellStyle name="Standard 4 3 5 2 3 4 5" xfId="28751" xr:uid="{00000000-0005-0000-0000-00006E830000}"/>
    <cellStyle name="Standard 4 3 5 2 3 5" xfId="8983" xr:uid="{00000000-0005-0000-0000-00006F830000}"/>
    <cellStyle name="Standard 4 3 5 2 3 5 2" xfId="20279" xr:uid="{00000000-0005-0000-0000-000070830000}"/>
    <cellStyle name="Standard 4 3 5 2 3 5 2 2" xfId="54167" xr:uid="{00000000-0005-0000-0000-000071830000}"/>
    <cellStyle name="Standard 4 3 5 2 3 5 3" xfId="42871" xr:uid="{00000000-0005-0000-0000-000072830000}"/>
    <cellStyle name="Standard 4 3 5 2 3 5 4" xfId="31575" xr:uid="{00000000-0005-0000-0000-000073830000}"/>
    <cellStyle name="Standard 4 3 5 2 3 6" xfId="14631" xr:uid="{00000000-0005-0000-0000-000074830000}"/>
    <cellStyle name="Standard 4 3 5 2 3 6 2" xfId="48519" xr:uid="{00000000-0005-0000-0000-000075830000}"/>
    <cellStyle name="Standard 4 3 5 2 3 7" xfId="37223" xr:uid="{00000000-0005-0000-0000-000076830000}"/>
    <cellStyle name="Standard 4 3 5 2 3 8" xfId="25927" xr:uid="{00000000-0005-0000-0000-000077830000}"/>
    <cellStyle name="Standard 4 3 5 2 4" xfId="3888" xr:uid="{00000000-0005-0000-0000-000078830000}"/>
    <cellStyle name="Standard 4 3 5 2 4 2" xfId="6999" xr:uid="{00000000-0005-0000-0000-000079830000}"/>
    <cellStyle name="Standard 4 3 5 2 4 2 2" xfId="12648" xr:uid="{00000000-0005-0000-0000-00007A830000}"/>
    <cellStyle name="Standard 4 3 5 2 4 2 2 2" xfId="23944" xr:uid="{00000000-0005-0000-0000-00007B830000}"/>
    <cellStyle name="Standard 4 3 5 2 4 2 2 2 2" xfId="57832" xr:uid="{00000000-0005-0000-0000-00007C830000}"/>
    <cellStyle name="Standard 4 3 5 2 4 2 2 3" xfId="46536" xr:uid="{00000000-0005-0000-0000-00007D830000}"/>
    <cellStyle name="Standard 4 3 5 2 4 2 2 4" xfId="35240" xr:uid="{00000000-0005-0000-0000-00007E830000}"/>
    <cellStyle name="Standard 4 3 5 2 4 2 3" xfId="18296" xr:uid="{00000000-0005-0000-0000-00007F830000}"/>
    <cellStyle name="Standard 4 3 5 2 4 2 3 2" xfId="52184" xr:uid="{00000000-0005-0000-0000-000080830000}"/>
    <cellStyle name="Standard 4 3 5 2 4 2 4" xfId="40888" xr:uid="{00000000-0005-0000-0000-000081830000}"/>
    <cellStyle name="Standard 4 3 5 2 4 2 5" xfId="29592" xr:uid="{00000000-0005-0000-0000-000082830000}"/>
    <cellStyle name="Standard 4 3 5 2 4 3" xfId="9824" xr:uid="{00000000-0005-0000-0000-000083830000}"/>
    <cellStyle name="Standard 4 3 5 2 4 3 2" xfId="21120" xr:uid="{00000000-0005-0000-0000-000084830000}"/>
    <cellStyle name="Standard 4 3 5 2 4 3 2 2" xfId="55008" xr:uid="{00000000-0005-0000-0000-000085830000}"/>
    <cellStyle name="Standard 4 3 5 2 4 3 3" xfId="43712" xr:uid="{00000000-0005-0000-0000-000086830000}"/>
    <cellStyle name="Standard 4 3 5 2 4 3 4" xfId="32416" xr:uid="{00000000-0005-0000-0000-000087830000}"/>
    <cellStyle name="Standard 4 3 5 2 4 4" xfId="15472" xr:uid="{00000000-0005-0000-0000-000088830000}"/>
    <cellStyle name="Standard 4 3 5 2 4 4 2" xfId="49360" xr:uid="{00000000-0005-0000-0000-000089830000}"/>
    <cellStyle name="Standard 4 3 5 2 4 5" xfId="38064" xr:uid="{00000000-0005-0000-0000-00008A830000}"/>
    <cellStyle name="Standard 4 3 5 2 4 6" xfId="26768" xr:uid="{00000000-0005-0000-0000-00008B830000}"/>
    <cellStyle name="Standard 4 3 5 2 5" xfId="4946" xr:uid="{00000000-0005-0000-0000-00008C830000}"/>
    <cellStyle name="Standard 4 3 5 2 5 2" xfId="7772" xr:uid="{00000000-0005-0000-0000-00008D830000}"/>
    <cellStyle name="Standard 4 3 5 2 5 2 2" xfId="13421" xr:uid="{00000000-0005-0000-0000-00008E830000}"/>
    <cellStyle name="Standard 4 3 5 2 5 2 2 2" xfId="24717" xr:uid="{00000000-0005-0000-0000-00008F830000}"/>
    <cellStyle name="Standard 4 3 5 2 5 2 2 2 2" xfId="58605" xr:uid="{00000000-0005-0000-0000-000090830000}"/>
    <cellStyle name="Standard 4 3 5 2 5 2 2 3" xfId="47309" xr:uid="{00000000-0005-0000-0000-000091830000}"/>
    <cellStyle name="Standard 4 3 5 2 5 2 2 4" xfId="36013" xr:uid="{00000000-0005-0000-0000-000092830000}"/>
    <cellStyle name="Standard 4 3 5 2 5 2 3" xfId="19069" xr:uid="{00000000-0005-0000-0000-000093830000}"/>
    <cellStyle name="Standard 4 3 5 2 5 2 3 2" xfId="52957" xr:uid="{00000000-0005-0000-0000-000094830000}"/>
    <cellStyle name="Standard 4 3 5 2 5 2 4" xfId="41661" xr:uid="{00000000-0005-0000-0000-000095830000}"/>
    <cellStyle name="Standard 4 3 5 2 5 2 5" xfId="30365" xr:uid="{00000000-0005-0000-0000-000096830000}"/>
    <cellStyle name="Standard 4 3 5 2 5 3" xfId="10597" xr:uid="{00000000-0005-0000-0000-000097830000}"/>
    <cellStyle name="Standard 4 3 5 2 5 3 2" xfId="21893" xr:uid="{00000000-0005-0000-0000-000098830000}"/>
    <cellStyle name="Standard 4 3 5 2 5 3 2 2" xfId="55781" xr:uid="{00000000-0005-0000-0000-000099830000}"/>
    <cellStyle name="Standard 4 3 5 2 5 3 3" xfId="44485" xr:uid="{00000000-0005-0000-0000-00009A830000}"/>
    <cellStyle name="Standard 4 3 5 2 5 3 4" xfId="33189" xr:uid="{00000000-0005-0000-0000-00009B830000}"/>
    <cellStyle name="Standard 4 3 5 2 5 4" xfId="16245" xr:uid="{00000000-0005-0000-0000-00009C830000}"/>
    <cellStyle name="Standard 4 3 5 2 5 4 2" xfId="50133" xr:uid="{00000000-0005-0000-0000-00009D830000}"/>
    <cellStyle name="Standard 4 3 5 2 5 5" xfId="38837" xr:uid="{00000000-0005-0000-0000-00009E830000}"/>
    <cellStyle name="Standard 4 3 5 2 5 6" xfId="27541" xr:uid="{00000000-0005-0000-0000-00009F830000}"/>
    <cellStyle name="Standard 4 3 5 2 6" xfId="3595" xr:uid="{00000000-0005-0000-0000-0000A0830000}"/>
    <cellStyle name="Standard 4 3 5 2 6 2" xfId="6708" xr:uid="{00000000-0005-0000-0000-0000A1830000}"/>
    <cellStyle name="Standard 4 3 5 2 6 2 2" xfId="12357" xr:uid="{00000000-0005-0000-0000-0000A2830000}"/>
    <cellStyle name="Standard 4 3 5 2 6 2 2 2" xfId="23653" xr:uid="{00000000-0005-0000-0000-0000A3830000}"/>
    <cellStyle name="Standard 4 3 5 2 6 2 2 2 2" xfId="57541" xr:uid="{00000000-0005-0000-0000-0000A4830000}"/>
    <cellStyle name="Standard 4 3 5 2 6 2 2 3" xfId="46245" xr:uid="{00000000-0005-0000-0000-0000A5830000}"/>
    <cellStyle name="Standard 4 3 5 2 6 2 2 4" xfId="34949" xr:uid="{00000000-0005-0000-0000-0000A6830000}"/>
    <cellStyle name="Standard 4 3 5 2 6 2 3" xfId="18005" xr:uid="{00000000-0005-0000-0000-0000A7830000}"/>
    <cellStyle name="Standard 4 3 5 2 6 2 3 2" xfId="51893" xr:uid="{00000000-0005-0000-0000-0000A8830000}"/>
    <cellStyle name="Standard 4 3 5 2 6 2 4" xfId="40597" xr:uid="{00000000-0005-0000-0000-0000A9830000}"/>
    <cellStyle name="Standard 4 3 5 2 6 2 5" xfId="29301" xr:uid="{00000000-0005-0000-0000-0000AA830000}"/>
    <cellStyle name="Standard 4 3 5 2 6 3" xfId="9533" xr:uid="{00000000-0005-0000-0000-0000AB830000}"/>
    <cellStyle name="Standard 4 3 5 2 6 3 2" xfId="20829" xr:uid="{00000000-0005-0000-0000-0000AC830000}"/>
    <cellStyle name="Standard 4 3 5 2 6 3 2 2" xfId="54717" xr:uid="{00000000-0005-0000-0000-0000AD830000}"/>
    <cellStyle name="Standard 4 3 5 2 6 3 3" xfId="43421" xr:uid="{00000000-0005-0000-0000-0000AE830000}"/>
    <cellStyle name="Standard 4 3 5 2 6 3 4" xfId="32125" xr:uid="{00000000-0005-0000-0000-0000AF830000}"/>
    <cellStyle name="Standard 4 3 5 2 6 4" xfId="15181" xr:uid="{00000000-0005-0000-0000-0000B0830000}"/>
    <cellStyle name="Standard 4 3 5 2 6 4 2" xfId="49069" xr:uid="{00000000-0005-0000-0000-0000B1830000}"/>
    <cellStyle name="Standard 4 3 5 2 6 5" xfId="37773" xr:uid="{00000000-0005-0000-0000-0000B2830000}"/>
    <cellStyle name="Standard 4 3 5 2 6 6" xfId="26477" xr:uid="{00000000-0005-0000-0000-0000B3830000}"/>
    <cellStyle name="Standard 4 3 5 2 7" xfId="5657" xr:uid="{00000000-0005-0000-0000-0000B4830000}"/>
    <cellStyle name="Standard 4 3 5 2 7 2" xfId="11307" xr:uid="{00000000-0005-0000-0000-0000B5830000}"/>
    <cellStyle name="Standard 4 3 5 2 7 2 2" xfId="22603" xr:uid="{00000000-0005-0000-0000-0000B6830000}"/>
    <cellStyle name="Standard 4 3 5 2 7 2 2 2" xfId="56491" xr:uid="{00000000-0005-0000-0000-0000B7830000}"/>
    <cellStyle name="Standard 4 3 5 2 7 2 3" xfId="45195" xr:uid="{00000000-0005-0000-0000-0000B8830000}"/>
    <cellStyle name="Standard 4 3 5 2 7 2 4" xfId="33899" xr:uid="{00000000-0005-0000-0000-0000B9830000}"/>
    <cellStyle name="Standard 4 3 5 2 7 3" xfId="16955" xr:uid="{00000000-0005-0000-0000-0000BA830000}"/>
    <cellStyle name="Standard 4 3 5 2 7 3 2" xfId="50843" xr:uid="{00000000-0005-0000-0000-0000BB830000}"/>
    <cellStyle name="Standard 4 3 5 2 7 4" xfId="39547" xr:uid="{00000000-0005-0000-0000-0000BC830000}"/>
    <cellStyle name="Standard 4 3 5 2 7 5" xfId="28251" xr:uid="{00000000-0005-0000-0000-0000BD830000}"/>
    <cellStyle name="Standard 4 3 5 2 8" xfId="8483" xr:uid="{00000000-0005-0000-0000-0000BE830000}"/>
    <cellStyle name="Standard 4 3 5 2 8 2" xfId="19779" xr:uid="{00000000-0005-0000-0000-0000BF830000}"/>
    <cellStyle name="Standard 4 3 5 2 8 2 2" xfId="53667" xr:uid="{00000000-0005-0000-0000-0000C0830000}"/>
    <cellStyle name="Standard 4 3 5 2 8 3" xfId="42371" xr:uid="{00000000-0005-0000-0000-0000C1830000}"/>
    <cellStyle name="Standard 4 3 5 2 8 4" xfId="31075" xr:uid="{00000000-0005-0000-0000-0000C2830000}"/>
    <cellStyle name="Standard 4 3 5 2 9" xfId="14131" xr:uid="{00000000-0005-0000-0000-0000C3830000}"/>
    <cellStyle name="Standard 4 3 5 2 9 2" xfId="48019" xr:uid="{00000000-0005-0000-0000-0000C4830000}"/>
    <cellStyle name="Standard 4 3 5 3" xfId="2642" xr:uid="{00000000-0005-0000-0000-0000C5830000}"/>
    <cellStyle name="Standard 4 3 5 3 2" xfId="3144" xr:uid="{00000000-0005-0000-0000-0000C6830000}"/>
    <cellStyle name="Standard 4 3 5 3 2 2" xfId="5275" xr:uid="{00000000-0005-0000-0000-0000C7830000}"/>
    <cellStyle name="Standard 4 3 5 3 2 2 2" xfId="8101" xr:uid="{00000000-0005-0000-0000-0000C8830000}"/>
    <cellStyle name="Standard 4 3 5 3 2 2 2 2" xfId="13750" xr:uid="{00000000-0005-0000-0000-0000C9830000}"/>
    <cellStyle name="Standard 4 3 5 3 2 2 2 2 2" xfId="25046" xr:uid="{00000000-0005-0000-0000-0000CA830000}"/>
    <cellStyle name="Standard 4 3 5 3 2 2 2 2 2 2" xfId="58934" xr:uid="{00000000-0005-0000-0000-0000CB830000}"/>
    <cellStyle name="Standard 4 3 5 3 2 2 2 2 3" xfId="47638" xr:uid="{00000000-0005-0000-0000-0000CC830000}"/>
    <cellStyle name="Standard 4 3 5 3 2 2 2 2 4" xfId="36342" xr:uid="{00000000-0005-0000-0000-0000CD830000}"/>
    <cellStyle name="Standard 4 3 5 3 2 2 2 3" xfId="19398" xr:uid="{00000000-0005-0000-0000-0000CE830000}"/>
    <cellStyle name="Standard 4 3 5 3 2 2 2 3 2" xfId="53286" xr:uid="{00000000-0005-0000-0000-0000CF830000}"/>
    <cellStyle name="Standard 4 3 5 3 2 2 2 4" xfId="41990" xr:uid="{00000000-0005-0000-0000-0000D0830000}"/>
    <cellStyle name="Standard 4 3 5 3 2 2 2 5" xfId="30694" xr:uid="{00000000-0005-0000-0000-0000D1830000}"/>
    <cellStyle name="Standard 4 3 5 3 2 2 3" xfId="10926" xr:uid="{00000000-0005-0000-0000-0000D2830000}"/>
    <cellStyle name="Standard 4 3 5 3 2 2 3 2" xfId="22222" xr:uid="{00000000-0005-0000-0000-0000D3830000}"/>
    <cellStyle name="Standard 4 3 5 3 2 2 3 2 2" xfId="56110" xr:uid="{00000000-0005-0000-0000-0000D4830000}"/>
    <cellStyle name="Standard 4 3 5 3 2 2 3 3" xfId="44814" xr:uid="{00000000-0005-0000-0000-0000D5830000}"/>
    <cellStyle name="Standard 4 3 5 3 2 2 3 4" xfId="33518" xr:uid="{00000000-0005-0000-0000-0000D6830000}"/>
    <cellStyle name="Standard 4 3 5 3 2 2 4" xfId="16574" xr:uid="{00000000-0005-0000-0000-0000D7830000}"/>
    <cellStyle name="Standard 4 3 5 3 2 2 4 2" xfId="50462" xr:uid="{00000000-0005-0000-0000-0000D8830000}"/>
    <cellStyle name="Standard 4 3 5 3 2 2 5" xfId="39166" xr:uid="{00000000-0005-0000-0000-0000D9830000}"/>
    <cellStyle name="Standard 4 3 5 3 2 2 6" xfId="27870" xr:uid="{00000000-0005-0000-0000-0000DA830000}"/>
    <cellStyle name="Standard 4 3 5 3 2 3" xfId="6272" xr:uid="{00000000-0005-0000-0000-0000DB830000}"/>
    <cellStyle name="Standard 4 3 5 3 2 3 2" xfId="11922" xr:uid="{00000000-0005-0000-0000-0000DC830000}"/>
    <cellStyle name="Standard 4 3 5 3 2 3 2 2" xfId="23218" xr:uid="{00000000-0005-0000-0000-0000DD830000}"/>
    <cellStyle name="Standard 4 3 5 3 2 3 2 2 2" xfId="57106" xr:uid="{00000000-0005-0000-0000-0000DE830000}"/>
    <cellStyle name="Standard 4 3 5 3 2 3 2 3" xfId="45810" xr:uid="{00000000-0005-0000-0000-0000DF830000}"/>
    <cellStyle name="Standard 4 3 5 3 2 3 2 4" xfId="34514" xr:uid="{00000000-0005-0000-0000-0000E0830000}"/>
    <cellStyle name="Standard 4 3 5 3 2 3 3" xfId="17570" xr:uid="{00000000-0005-0000-0000-0000E1830000}"/>
    <cellStyle name="Standard 4 3 5 3 2 3 3 2" xfId="51458" xr:uid="{00000000-0005-0000-0000-0000E2830000}"/>
    <cellStyle name="Standard 4 3 5 3 2 3 4" xfId="40162" xr:uid="{00000000-0005-0000-0000-0000E3830000}"/>
    <cellStyle name="Standard 4 3 5 3 2 3 5" xfId="28866" xr:uid="{00000000-0005-0000-0000-0000E4830000}"/>
    <cellStyle name="Standard 4 3 5 3 2 4" xfId="9098" xr:uid="{00000000-0005-0000-0000-0000E5830000}"/>
    <cellStyle name="Standard 4 3 5 3 2 4 2" xfId="20394" xr:uid="{00000000-0005-0000-0000-0000E6830000}"/>
    <cellStyle name="Standard 4 3 5 3 2 4 2 2" xfId="54282" xr:uid="{00000000-0005-0000-0000-0000E7830000}"/>
    <cellStyle name="Standard 4 3 5 3 2 4 3" xfId="42986" xr:uid="{00000000-0005-0000-0000-0000E8830000}"/>
    <cellStyle name="Standard 4 3 5 3 2 4 4" xfId="31690" xr:uid="{00000000-0005-0000-0000-0000E9830000}"/>
    <cellStyle name="Standard 4 3 5 3 2 5" xfId="14746" xr:uid="{00000000-0005-0000-0000-0000EA830000}"/>
    <cellStyle name="Standard 4 3 5 3 2 5 2" xfId="48634" xr:uid="{00000000-0005-0000-0000-0000EB830000}"/>
    <cellStyle name="Standard 4 3 5 3 2 6" xfId="37338" xr:uid="{00000000-0005-0000-0000-0000EC830000}"/>
    <cellStyle name="Standard 4 3 5 3 2 7" xfId="26042" xr:uid="{00000000-0005-0000-0000-0000ED830000}"/>
    <cellStyle name="Standard 4 3 5 3 3" xfId="4497" xr:uid="{00000000-0005-0000-0000-0000EE830000}"/>
    <cellStyle name="Standard 4 3 5 3 3 2" xfId="7367" xr:uid="{00000000-0005-0000-0000-0000EF830000}"/>
    <cellStyle name="Standard 4 3 5 3 3 2 2" xfId="13016" xr:uid="{00000000-0005-0000-0000-0000F0830000}"/>
    <cellStyle name="Standard 4 3 5 3 3 2 2 2" xfId="24312" xr:uid="{00000000-0005-0000-0000-0000F1830000}"/>
    <cellStyle name="Standard 4 3 5 3 3 2 2 2 2" xfId="58200" xr:uid="{00000000-0005-0000-0000-0000F2830000}"/>
    <cellStyle name="Standard 4 3 5 3 3 2 2 3" xfId="46904" xr:uid="{00000000-0005-0000-0000-0000F3830000}"/>
    <cellStyle name="Standard 4 3 5 3 3 2 2 4" xfId="35608" xr:uid="{00000000-0005-0000-0000-0000F4830000}"/>
    <cellStyle name="Standard 4 3 5 3 3 2 3" xfId="18664" xr:uid="{00000000-0005-0000-0000-0000F5830000}"/>
    <cellStyle name="Standard 4 3 5 3 3 2 3 2" xfId="52552" xr:uid="{00000000-0005-0000-0000-0000F6830000}"/>
    <cellStyle name="Standard 4 3 5 3 3 2 4" xfId="41256" xr:uid="{00000000-0005-0000-0000-0000F7830000}"/>
    <cellStyle name="Standard 4 3 5 3 3 2 5" xfId="29960" xr:uid="{00000000-0005-0000-0000-0000F8830000}"/>
    <cellStyle name="Standard 4 3 5 3 3 3" xfId="10192" xr:uid="{00000000-0005-0000-0000-0000F9830000}"/>
    <cellStyle name="Standard 4 3 5 3 3 3 2" xfId="21488" xr:uid="{00000000-0005-0000-0000-0000FA830000}"/>
    <cellStyle name="Standard 4 3 5 3 3 3 2 2" xfId="55376" xr:uid="{00000000-0005-0000-0000-0000FB830000}"/>
    <cellStyle name="Standard 4 3 5 3 3 3 3" xfId="44080" xr:uid="{00000000-0005-0000-0000-0000FC830000}"/>
    <cellStyle name="Standard 4 3 5 3 3 3 4" xfId="32784" xr:uid="{00000000-0005-0000-0000-0000FD830000}"/>
    <cellStyle name="Standard 4 3 5 3 3 4" xfId="15840" xr:uid="{00000000-0005-0000-0000-0000FE830000}"/>
    <cellStyle name="Standard 4 3 5 3 3 4 2" xfId="49728" xr:uid="{00000000-0005-0000-0000-0000FF830000}"/>
    <cellStyle name="Standard 4 3 5 3 3 5" xfId="38432" xr:uid="{00000000-0005-0000-0000-000000840000}"/>
    <cellStyle name="Standard 4 3 5 3 3 6" xfId="27136" xr:uid="{00000000-0005-0000-0000-000001840000}"/>
    <cellStyle name="Standard 4 3 5 3 4" xfId="5772" xr:uid="{00000000-0005-0000-0000-000002840000}"/>
    <cellStyle name="Standard 4 3 5 3 4 2" xfId="11422" xr:uid="{00000000-0005-0000-0000-000003840000}"/>
    <cellStyle name="Standard 4 3 5 3 4 2 2" xfId="22718" xr:uid="{00000000-0005-0000-0000-000004840000}"/>
    <cellStyle name="Standard 4 3 5 3 4 2 2 2" xfId="56606" xr:uid="{00000000-0005-0000-0000-000005840000}"/>
    <cellStyle name="Standard 4 3 5 3 4 2 3" xfId="45310" xr:uid="{00000000-0005-0000-0000-000006840000}"/>
    <cellStyle name="Standard 4 3 5 3 4 2 4" xfId="34014" xr:uid="{00000000-0005-0000-0000-000007840000}"/>
    <cellStyle name="Standard 4 3 5 3 4 3" xfId="17070" xr:uid="{00000000-0005-0000-0000-000008840000}"/>
    <cellStyle name="Standard 4 3 5 3 4 3 2" xfId="50958" xr:uid="{00000000-0005-0000-0000-000009840000}"/>
    <cellStyle name="Standard 4 3 5 3 4 4" xfId="39662" xr:uid="{00000000-0005-0000-0000-00000A840000}"/>
    <cellStyle name="Standard 4 3 5 3 4 5" xfId="28366" xr:uid="{00000000-0005-0000-0000-00000B840000}"/>
    <cellStyle name="Standard 4 3 5 3 5" xfId="8598" xr:uid="{00000000-0005-0000-0000-00000C840000}"/>
    <cellStyle name="Standard 4 3 5 3 5 2" xfId="19894" xr:uid="{00000000-0005-0000-0000-00000D840000}"/>
    <cellStyle name="Standard 4 3 5 3 5 2 2" xfId="53782" xr:uid="{00000000-0005-0000-0000-00000E840000}"/>
    <cellStyle name="Standard 4 3 5 3 5 3" xfId="42486" xr:uid="{00000000-0005-0000-0000-00000F840000}"/>
    <cellStyle name="Standard 4 3 5 3 5 4" xfId="31190" xr:uid="{00000000-0005-0000-0000-000010840000}"/>
    <cellStyle name="Standard 4 3 5 3 6" xfId="14246" xr:uid="{00000000-0005-0000-0000-000011840000}"/>
    <cellStyle name="Standard 4 3 5 3 6 2" xfId="48134" xr:uid="{00000000-0005-0000-0000-000012840000}"/>
    <cellStyle name="Standard 4 3 5 3 7" xfId="36838" xr:uid="{00000000-0005-0000-0000-000013840000}"/>
    <cellStyle name="Standard 4 3 5 3 8" xfId="25542" xr:uid="{00000000-0005-0000-0000-000014840000}"/>
    <cellStyle name="Standard 4 3 5 4" xfId="2896" xr:uid="{00000000-0005-0000-0000-000015840000}"/>
    <cellStyle name="Standard 4 3 5 4 2" xfId="5272" xr:uid="{00000000-0005-0000-0000-000016840000}"/>
    <cellStyle name="Standard 4 3 5 4 2 2" xfId="8098" xr:uid="{00000000-0005-0000-0000-000017840000}"/>
    <cellStyle name="Standard 4 3 5 4 2 2 2" xfId="13747" xr:uid="{00000000-0005-0000-0000-000018840000}"/>
    <cellStyle name="Standard 4 3 5 4 2 2 2 2" xfId="25043" xr:uid="{00000000-0005-0000-0000-000019840000}"/>
    <cellStyle name="Standard 4 3 5 4 2 2 2 2 2" xfId="58931" xr:uid="{00000000-0005-0000-0000-00001A840000}"/>
    <cellStyle name="Standard 4 3 5 4 2 2 2 3" xfId="47635" xr:uid="{00000000-0005-0000-0000-00001B840000}"/>
    <cellStyle name="Standard 4 3 5 4 2 2 2 4" xfId="36339" xr:uid="{00000000-0005-0000-0000-00001C840000}"/>
    <cellStyle name="Standard 4 3 5 4 2 2 3" xfId="19395" xr:uid="{00000000-0005-0000-0000-00001D840000}"/>
    <cellStyle name="Standard 4 3 5 4 2 2 3 2" xfId="53283" xr:uid="{00000000-0005-0000-0000-00001E840000}"/>
    <cellStyle name="Standard 4 3 5 4 2 2 4" xfId="41987" xr:uid="{00000000-0005-0000-0000-00001F840000}"/>
    <cellStyle name="Standard 4 3 5 4 2 2 5" xfId="30691" xr:uid="{00000000-0005-0000-0000-000020840000}"/>
    <cellStyle name="Standard 4 3 5 4 2 3" xfId="10923" xr:uid="{00000000-0005-0000-0000-000021840000}"/>
    <cellStyle name="Standard 4 3 5 4 2 3 2" xfId="22219" xr:uid="{00000000-0005-0000-0000-000022840000}"/>
    <cellStyle name="Standard 4 3 5 4 2 3 2 2" xfId="56107" xr:uid="{00000000-0005-0000-0000-000023840000}"/>
    <cellStyle name="Standard 4 3 5 4 2 3 3" xfId="44811" xr:uid="{00000000-0005-0000-0000-000024840000}"/>
    <cellStyle name="Standard 4 3 5 4 2 3 4" xfId="33515" xr:uid="{00000000-0005-0000-0000-000025840000}"/>
    <cellStyle name="Standard 4 3 5 4 2 4" xfId="16571" xr:uid="{00000000-0005-0000-0000-000026840000}"/>
    <cellStyle name="Standard 4 3 5 4 2 4 2" xfId="50459" xr:uid="{00000000-0005-0000-0000-000027840000}"/>
    <cellStyle name="Standard 4 3 5 4 2 5" xfId="39163" xr:uid="{00000000-0005-0000-0000-000028840000}"/>
    <cellStyle name="Standard 4 3 5 4 2 6" xfId="27867" xr:uid="{00000000-0005-0000-0000-000029840000}"/>
    <cellStyle name="Standard 4 3 5 4 3" xfId="4494" xr:uid="{00000000-0005-0000-0000-00002A840000}"/>
    <cellStyle name="Standard 4 3 5 4 3 2" xfId="7364" xr:uid="{00000000-0005-0000-0000-00002B840000}"/>
    <cellStyle name="Standard 4 3 5 4 3 2 2" xfId="13013" xr:uid="{00000000-0005-0000-0000-00002C840000}"/>
    <cellStyle name="Standard 4 3 5 4 3 2 2 2" xfId="24309" xr:uid="{00000000-0005-0000-0000-00002D840000}"/>
    <cellStyle name="Standard 4 3 5 4 3 2 2 2 2" xfId="58197" xr:uid="{00000000-0005-0000-0000-00002E840000}"/>
    <cellStyle name="Standard 4 3 5 4 3 2 2 3" xfId="46901" xr:uid="{00000000-0005-0000-0000-00002F840000}"/>
    <cellStyle name="Standard 4 3 5 4 3 2 2 4" xfId="35605" xr:uid="{00000000-0005-0000-0000-000030840000}"/>
    <cellStyle name="Standard 4 3 5 4 3 2 3" xfId="18661" xr:uid="{00000000-0005-0000-0000-000031840000}"/>
    <cellStyle name="Standard 4 3 5 4 3 2 3 2" xfId="52549" xr:uid="{00000000-0005-0000-0000-000032840000}"/>
    <cellStyle name="Standard 4 3 5 4 3 2 4" xfId="41253" xr:uid="{00000000-0005-0000-0000-000033840000}"/>
    <cellStyle name="Standard 4 3 5 4 3 2 5" xfId="29957" xr:uid="{00000000-0005-0000-0000-000034840000}"/>
    <cellStyle name="Standard 4 3 5 4 3 3" xfId="10189" xr:uid="{00000000-0005-0000-0000-000035840000}"/>
    <cellStyle name="Standard 4 3 5 4 3 3 2" xfId="21485" xr:uid="{00000000-0005-0000-0000-000036840000}"/>
    <cellStyle name="Standard 4 3 5 4 3 3 2 2" xfId="55373" xr:uid="{00000000-0005-0000-0000-000037840000}"/>
    <cellStyle name="Standard 4 3 5 4 3 3 3" xfId="44077" xr:uid="{00000000-0005-0000-0000-000038840000}"/>
    <cellStyle name="Standard 4 3 5 4 3 3 4" xfId="32781" xr:uid="{00000000-0005-0000-0000-000039840000}"/>
    <cellStyle name="Standard 4 3 5 4 3 4" xfId="15837" xr:uid="{00000000-0005-0000-0000-00003A840000}"/>
    <cellStyle name="Standard 4 3 5 4 3 4 2" xfId="49725" xr:uid="{00000000-0005-0000-0000-00003B840000}"/>
    <cellStyle name="Standard 4 3 5 4 3 5" xfId="38429" xr:uid="{00000000-0005-0000-0000-00003C840000}"/>
    <cellStyle name="Standard 4 3 5 4 3 6" xfId="27133" xr:uid="{00000000-0005-0000-0000-00003D840000}"/>
    <cellStyle name="Standard 4 3 5 4 4" xfId="6024" xr:uid="{00000000-0005-0000-0000-00003E840000}"/>
    <cellStyle name="Standard 4 3 5 4 4 2" xfId="11674" xr:uid="{00000000-0005-0000-0000-00003F840000}"/>
    <cellStyle name="Standard 4 3 5 4 4 2 2" xfId="22970" xr:uid="{00000000-0005-0000-0000-000040840000}"/>
    <cellStyle name="Standard 4 3 5 4 4 2 2 2" xfId="56858" xr:uid="{00000000-0005-0000-0000-000041840000}"/>
    <cellStyle name="Standard 4 3 5 4 4 2 3" xfId="45562" xr:uid="{00000000-0005-0000-0000-000042840000}"/>
    <cellStyle name="Standard 4 3 5 4 4 2 4" xfId="34266" xr:uid="{00000000-0005-0000-0000-000043840000}"/>
    <cellStyle name="Standard 4 3 5 4 4 3" xfId="17322" xr:uid="{00000000-0005-0000-0000-000044840000}"/>
    <cellStyle name="Standard 4 3 5 4 4 3 2" xfId="51210" xr:uid="{00000000-0005-0000-0000-000045840000}"/>
    <cellStyle name="Standard 4 3 5 4 4 4" xfId="39914" xr:uid="{00000000-0005-0000-0000-000046840000}"/>
    <cellStyle name="Standard 4 3 5 4 4 5" xfId="28618" xr:uid="{00000000-0005-0000-0000-000047840000}"/>
    <cellStyle name="Standard 4 3 5 4 5" xfId="8850" xr:uid="{00000000-0005-0000-0000-000048840000}"/>
    <cellStyle name="Standard 4 3 5 4 5 2" xfId="20146" xr:uid="{00000000-0005-0000-0000-000049840000}"/>
    <cellStyle name="Standard 4 3 5 4 5 2 2" xfId="54034" xr:uid="{00000000-0005-0000-0000-00004A840000}"/>
    <cellStyle name="Standard 4 3 5 4 5 3" xfId="42738" xr:uid="{00000000-0005-0000-0000-00004B840000}"/>
    <cellStyle name="Standard 4 3 5 4 5 4" xfId="31442" xr:uid="{00000000-0005-0000-0000-00004C840000}"/>
    <cellStyle name="Standard 4 3 5 4 6" xfId="14498" xr:uid="{00000000-0005-0000-0000-00004D840000}"/>
    <cellStyle name="Standard 4 3 5 4 6 2" xfId="48386" xr:uid="{00000000-0005-0000-0000-00004E840000}"/>
    <cellStyle name="Standard 4 3 5 4 7" xfId="37090" xr:uid="{00000000-0005-0000-0000-00004F840000}"/>
    <cellStyle name="Standard 4 3 5 4 8" xfId="25794" xr:uid="{00000000-0005-0000-0000-000050840000}"/>
    <cellStyle name="Standard 4 3 5 5" xfId="3778" xr:uid="{00000000-0005-0000-0000-000051840000}"/>
    <cellStyle name="Standard 4 3 5 5 2" xfId="6889" xr:uid="{00000000-0005-0000-0000-000052840000}"/>
    <cellStyle name="Standard 4 3 5 5 2 2" xfId="12538" xr:uid="{00000000-0005-0000-0000-000053840000}"/>
    <cellStyle name="Standard 4 3 5 5 2 2 2" xfId="23834" xr:uid="{00000000-0005-0000-0000-000054840000}"/>
    <cellStyle name="Standard 4 3 5 5 2 2 2 2" xfId="57722" xr:uid="{00000000-0005-0000-0000-000055840000}"/>
    <cellStyle name="Standard 4 3 5 5 2 2 3" xfId="46426" xr:uid="{00000000-0005-0000-0000-000056840000}"/>
    <cellStyle name="Standard 4 3 5 5 2 2 4" xfId="35130" xr:uid="{00000000-0005-0000-0000-000057840000}"/>
    <cellStyle name="Standard 4 3 5 5 2 3" xfId="18186" xr:uid="{00000000-0005-0000-0000-000058840000}"/>
    <cellStyle name="Standard 4 3 5 5 2 3 2" xfId="52074" xr:uid="{00000000-0005-0000-0000-000059840000}"/>
    <cellStyle name="Standard 4 3 5 5 2 4" xfId="40778" xr:uid="{00000000-0005-0000-0000-00005A840000}"/>
    <cellStyle name="Standard 4 3 5 5 2 5" xfId="29482" xr:uid="{00000000-0005-0000-0000-00005B840000}"/>
    <cellStyle name="Standard 4 3 5 5 3" xfId="9714" xr:uid="{00000000-0005-0000-0000-00005C840000}"/>
    <cellStyle name="Standard 4 3 5 5 3 2" xfId="21010" xr:uid="{00000000-0005-0000-0000-00005D840000}"/>
    <cellStyle name="Standard 4 3 5 5 3 2 2" xfId="54898" xr:uid="{00000000-0005-0000-0000-00005E840000}"/>
    <cellStyle name="Standard 4 3 5 5 3 3" xfId="43602" xr:uid="{00000000-0005-0000-0000-00005F840000}"/>
    <cellStyle name="Standard 4 3 5 5 3 4" xfId="32306" xr:uid="{00000000-0005-0000-0000-000060840000}"/>
    <cellStyle name="Standard 4 3 5 5 4" xfId="15362" xr:uid="{00000000-0005-0000-0000-000061840000}"/>
    <cellStyle name="Standard 4 3 5 5 4 2" xfId="49250" xr:uid="{00000000-0005-0000-0000-000062840000}"/>
    <cellStyle name="Standard 4 3 5 5 5" xfId="37954" xr:uid="{00000000-0005-0000-0000-000063840000}"/>
    <cellStyle name="Standard 4 3 5 5 6" xfId="26658" xr:uid="{00000000-0005-0000-0000-000064840000}"/>
    <cellStyle name="Standard 4 3 5 6" xfId="4836" xr:uid="{00000000-0005-0000-0000-000065840000}"/>
    <cellStyle name="Standard 4 3 5 6 2" xfId="7662" xr:uid="{00000000-0005-0000-0000-000066840000}"/>
    <cellStyle name="Standard 4 3 5 6 2 2" xfId="13311" xr:uid="{00000000-0005-0000-0000-000067840000}"/>
    <cellStyle name="Standard 4 3 5 6 2 2 2" xfId="24607" xr:uid="{00000000-0005-0000-0000-000068840000}"/>
    <cellStyle name="Standard 4 3 5 6 2 2 2 2" xfId="58495" xr:uid="{00000000-0005-0000-0000-000069840000}"/>
    <cellStyle name="Standard 4 3 5 6 2 2 3" xfId="47199" xr:uid="{00000000-0005-0000-0000-00006A840000}"/>
    <cellStyle name="Standard 4 3 5 6 2 2 4" xfId="35903" xr:uid="{00000000-0005-0000-0000-00006B840000}"/>
    <cellStyle name="Standard 4 3 5 6 2 3" xfId="18959" xr:uid="{00000000-0005-0000-0000-00006C840000}"/>
    <cellStyle name="Standard 4 3 5 6 2 3 2" xfId="52847" xr:uid="{00000000-0005-0000-0000-00006D840000}"/>
    <cellStyle name="Standard 4 3 5 6 2 4" xfId="41551" xr:uid="{00000000-0005-0000-0000-00006E840000}"/>
    <cellStyle name="Standard 4 3 5 6 2 5" xfId="30255" xr:uid="{00000000-0005-0000-0000-00006F840000}"/>
    <cellStyle name="Standard 4 3 5 6 3" xfId="10487" xr:uid="{00000000-0005-0000-0000-000070840000}"/>
    <cellStyle name="Standard 4 3 5 6 3 2" xfId="21783" xr:uid="{00000000-0005-0000-0000-000071840000}"/>
    <cellStyle name="Standard 4 3 5 6 3 2 2" xfId="55671" xr:uid="{00000000-0005-0000-0000-000072840000}"/>
    <cellStyle name="Standard 4 3 5 6 3 3" xfId="44375" xr:uid="{00000000-0005-0000-0000-000073840000}"/>
    <cellStyle name="Standard 4 3 5 6 3 4" xfId="33079" xr:uid="{00000000-0005-0000-0000-000074840000}"/>
    <cellStyle name="Standard 4 3 5 6 4" xfId="16135" xr:uid="{00000000-0005-0000-0000-000075840000}"/>
    <cellStyle name="Standard 4 3 5 6 4 2" xfId="50023" xr:uid="{00000000-0005-0000-0000-000076840000}"/>
    <cellStyle name="Standard 4 3 5 6 5" xfId="38727" xr:uid="{00000000-0005-0000-0000-000077840000}"/>
    <cellStyle name="Standard 4 3 5 6 6" xfId="27431" xr:uid="{00000000-0005-0000-0000-000078840000}"/>
    <cellStyle name="Standard 4 3 5 7" xfId="3482" xr:uid="{00000000-0005-0000-0000-000079840000}"/>
    <cellStyle name="Standard 4 3 5 7 2" xfId="6596" xr:uid="{00000000-0005-0000-0000-00007A840000}"/>
    <cellStyle name="Standard 4 3 5 7 2 2" xfId="12245" xr:uid="{00000000-0005-0000-0000-00007B840000}"/>
    <cellStyle name="Standard 4 3 5 7 2 2 2" xfId="23541" xr:uid="{00000000-0005-0000-0000-00007C840000}"/>
    <cellStyle name="Standard 4 3 5 7 2 2 2 2" xfId="57429" xr:uid="{00000000-0005-0000-0000-00007D840000}"/>
    <cellStyle name="Standard 4 3 5 7 2 2 3" xfId="46133" xr:uid="{00000000-0005-0000-0000-00007E840000}"/>
    <cellStyle name="Standard 4 3 5 7 2 2 4" xfId="34837" xr:uid="{00000000-0005-0000-0000-00007F840000}"/>
    <cellStyle name="Standard 4 3 5 7 2 3" xfId="17893" xr:uid="{00000000-0005-0000-0000-000080840000}"/>
    <cellStyle name="Standard 4 3 5 7 2 3 2" xfId="51781" xr:uid="{00000000-0005-0000-0000-000081840000}"/>
    <cellStyle name="Standard 4 3 5 7 2 4" xfId="40485" xr:uid="{00000000-0005-0000-0000-000082840000}"/>
    <cellStyle name="Standard 4 3 5 7 2 5" xfId="29189" xr:uid="{00000000-0005-0000-0000-000083840000}"/>
    <cellStyle name="Standard 4 3 5 7 3" xfId="9421" xr:uid="{00000000-0005-0000-0000-000084840000}"/>
    <cellStyle name="Standard 4 3 5 7 3 2" xfId="20717" xr:uid="{00000000-0005-0000-0000-000085840000}"/>
    <cellStyle name="Standard 4 3 5 7 3 2 2" xfId="54605" xr:uid="{00000000-0005-0000-0000-000086840000}"/>
    <cellStyle name="Standard 4 3 5 7 3 3" xfId="43309" xr:uid="{00000000-0005-0000-0000-000087840000}"/>
    <cellStyle name="Standard 4 3 5 7 3 4" xfId="32013" xr:uid="{00000000-0005-0000-0000-000088840000}"/>
    <cellStyle name="Standard 4 3 5 7 4" xfId="15069" xr:uid="{00000000-0005-0000-0000-000089840000}"/>
    <cellStyle name="Standard 4 3 5 7 4 2" xfId="48957" xr:uid="{00000000-0005-0000-0000-00008A840000}"/>
    <cellStyle name="Standard 4 3 5 7 5" xfId="37661" xr:uid="{00000000-0005-0000-0000-00008B840000}"/>
    <cellStyle name="Standard 4 3 5 7 6" xfId="26365" xr:uid="{00000000-0005-0000-0000-00008C840000}"/>
    <cellStyle name="Standard 4 3 5 8" xfId="5524" xr:uid="{00000000-0005-0000-0000-00008D840000}"/>
    <cellStyle name="Standard 4 3 5 8 2" xfId="11174" xr:uid="{00000000-0005-0000-0000-00008E840000}"/>
    <cellStyle name="Standard 4 3 5 8 2 2" xfId="22470" xr:uid="{00000000-0005-0000-0000-00008F840000}"/>
    <cellStyle name="Standard 4 3 5 8 2 2 2" xfId="56358" xr:uid="{00000000-0005-0000-0000-000090840000}"/>
    <cellStyle name="Standard 4 3 5 8 2 3" xfId="45062" xr:uid="{00000000-0005-0000-0000-000091840000}"/>
    <cellStyle name="Standard 4 3 5 8 2 4" xfId="33766" xr:uid="{00000000-0005-0000-0000-000092840000}"/>
    <cellStyle name="Standard 4 3 5 8 3" xfId="16822" xr:uid="{00000000-0005-0000-0000-000093840000}"/>
    <cellStyle name="Standard 4 3 5 8 3 2" xfId="50710" xr:uid="{00000000-0005-0000-0000-000094840000}"/>
    <cellStyle name="Standard 4 3 5 8 4" xfId="39414" xr:uid="{00000000-0005-0000-0000-000095840000}"/>
    <cellStyle name="Standard 4 3 5 8 5" xfId="28118" xr:uid="{00000000-0005-0000-0000-000096840000}"/>
    <cellStyle name="Standard 4 3 5 9" xfId="8350" xr:uid="{00000000-0005-0000-0000-000097840000}"/>
    <cellStyle name="Standard 4 3 5 9 2" xfId="19646" xr:uid="{00000000-0005-0000-0000-000098840000}"/>
    <cellStyle name="Standard 4 3 5 9 2 2" xfId="53534" xr:uid="{00000000-0005-0000-0000-000099840000}"/>
    <cellStyle name="Standard 4 3 5 9 3" xfId="42238" xr:uid="{00000000-0005-0000-0000-00009A840000}"/>
    <cellStyle name="Standard 4 3 5 9 4" xfId="30942" xr:uid="{00000000-0005-0000-0000-00009B840000}"/>
    <cellStyle name="Standard 4 3 6" xfId="672" xr:uid="{00000000-0005-0000-0000-00009C840000}"/>
    <cellStyle name="Standard 4 3 6 10" xfId="14043" xr:uid="{00000000-0005-0000-0000-00009D840000}"/>
    <cellStyle name="Standard 4 3 6 10 2" xfId="47931" xr:uid="{00000000-0005-0000-0000-00009E840000}"/>
    <cellStyle name="Standard 4 3 6 11" xfId="36635" xr:uid="{00000000-0005-0000-0000-00009F840000}"/>
    <cellStyle name="Standard 4 3 6 12" xfId="25339" xr:uid="{00000000-0005-0000-0000-0000A0840000}"/>
    <cellStyle name="Standard 4 3 6 2" xfId="1908" xr:uid="{00000000-0005-0000-0000-0000A1840000}"/>
    <cellStyle name="Standard 4 3 6 2 10" xfId="36768" xr:uid="{00000000-0005-0000-0000-0000A2840000}"/>
    <cellStyle name="Standard 4 3 6 2 11" xfId="25472" xr:uid="{00000000-0005-0000-0000-0000A3840000}"/>
    <cellStyle name="Standard 4 3 6 2 2" xfId="2818" xr:uid="{00000000-0005-0000-0000-0000A4840000}"/>
    <cellStyle name="Standard 4 3 6 2 2 2" xfId="3320" xr:uid="{00000000-0005-0000-0000-0000A5840000}"/>
    <cellStyle name="Standard 4 3 6 2 2 2 2" xfId="5278" xr:uid="{00000000-0005-0000-0000-0000A6840000}"/>
    <cellStyle name="Standard 4 3 6 2 2 2 2 2" xfId="8104" xr:uid="{00000000-0005-0000-0000-0000A7840000}"/>
    <cellStyle name="Standard 4 3 6 2 2 2 2 2 2" xfId="13753" xr:uid="{00000000-0005-0000-0000-0000A8840000}"/>
    <cellStyle name="Standard 4 3 6 2 2 2 2 2 2 2" xfId="25049" xr:uid="{00000000-0005-0000-0000-0000A9840000}"/>
    <cellStyle name="Standard 4 3 6 2 2 2 2 2 2 2 2" xfId="58937" xr:uid="{00000000-0005-0000-0000-0000AA840000}"/>
    <cellStyle name="Standard 4 3 6 2 2 2 2 2 2 3" xfId="47641" xr:uid="{00000000-0005-0000-0000-0000AB840000}"/>
    <cellStyle name="Standard 4 3 6 2 2 2 2 2 2 4" xfId="36345" xr:uid="{00000000-0005-0000-0000-0000AC840000}"/>
    <cellStyle name="Standard 4 3 6 2 2 2 2 2 3" xfId="19401" xr:uid="{00000000-0005-0000-0000-0000AD840000}"/>
    <cellStyle name="Standard 4 3 6 2 2 2 2 2 3 2" xfId="53289" xr:uid="{00000000-0005-0000-0000-0000AE840000}"/>
    <cellStyle name="Standard 4 3 6 2 2 2 2 2 4" xfId="41993" xr:uid="{00000000-0005-0000-0000-0000AF840000}"/>
    <cellStyle name="Standard 4 3 6 2 2 2 2 2 5" xfId="30697" xr:uid="{00000000-0005-0000-0000-0000B0840000}"/>
    <cellStyle name="Standard 4 3 6 2 2 2 2 3" xfId="10929" xr:uid="{00000000-0005-0000-0000-0000B1840000}"/>
    <cellStyle name="Standard 4 3 6 2 2 2 2 3 2" xfId="22225" xr:uid="{00000000-0005-0000-0000-0000B2840000}"/>
    <cellStyle name="Standard 4 3 6 2 2 2 2 3 2 2" xfId="56113" xr:uid="{00000000-0005-0000-0000-0000B3840000}"/>
    <cellStyle name="Standard 4 3 6 2 2 2 2 3 3" xfId="44817" xr:uid="{00000000-0005-0000-0000-0000B4840000}"/>
    <cellStyle name="Standard 4 3 6 2 2 2 2 3 4" xfId="33521" xr:uid="{00000000-0005-0000-0000-0000B5840000}"/>
    <cellStyle name="Standard 4 3 6 2 2 2 2 4" xfId="16577" xr:uid="{00000000-0005-0000-0000-0000B6840000}"/>
    <cellStyle name="Standard 4 3 6 2 2 2 2 4 2" xfId="50465" xr:uid="{00000000-0005-0000-0000-0000B7840000}"/>
    <cellStyle name="Standard 4 3 6 2 2 2 2 5" xfId="39169" xr:uid="{00000000-0005-0000-0000-0000B8840000}"/>
    <cellStyle name="Standard 4 3 6 2 2 2 2 6" xfId="27873" xr:uid="{00000000-0005-0000-0000-0000B9840000}"/>
    <cellStyle name="Standard 4 3 6 2 2 2 3" xfId="6448" xr:uid="{00000000-0005-0000-0000-0000BA840000}"/>
    <cellStyle name="Standard 4 3 6 2 2 2 3 2" xfId="12098" xr:uid="{00000000-0005-0000-0000-0000BB840000}"/>
    <cellStyle name="Standard 4 3 6 2 2 2 3 2 2" xfId="23394" xr:uid="{00000000-0005-0000-0000-0000BC840000}"/>
    <cellStyle name="Standard 4 3 6 2 2 2 3 2 2 2" xfId="57282" xr:uid="{00000000-0005-0000-0000-0000BD840000}"/>
    <cellStyle name="Standard 4 3 6 2 2 2 3 2 3" xfId="45986" xr:uid="{00000000-0005-0000-0000-0000BE840000}"/>
    <cellStyle name="Standard 4 3 6 2 2 2 3 2 4" xfId="34690" xr:uid="{00000000-0005-0000-0000-0000BF840000}"/>
    <cellStyle name="Standard 4 3 6 2 2 2 3 3" xfId="17746" xr:uid="{00000000-0005-0000-0000-0000C0840000}"/>
    <cellStyle name="Standard 4 3 6 2 2 2 3 3 2" xfId="51634" xr:uid="{00000000-0005-0000-0000-0000C1840000}"/>
    <cellStyle name="Standard 4 3 6 2 2 2 3 4" xfId="40338" xr:uid="{00000000-0005-0000-0000-0000C2840000}"/>
    <cellStyle name="Standard 4 3 6 2 2 2 3 5" xfId="29042" xr:uid="{00000000-0005-0000-0000-0000C3840000}"/>
    <cellStyle name="Standard 4 3 6 2 2 2 4" xfId="9274" xr:uid="{00000000-0005-0000-0000-0000C4840000}"/>
    <cellStyle name="Standard 4 3 6 2 2 2 4 2" xfId="20570" xr:uid="{00000000-0005-0000-0000-0000C5840000}"/>
    <cellStyle name="Standard 4 3 6 2 2 2 4 2 2" xfId="54458" xr:uid="{00000000-0005-0000-0000-0000C6840000}"/>
    <cellStyle name="Standard 4 3 6 2 2 2 4 3" xfId="43162" xr:uid="{00000000-0005-0000-0000-0000C7840000}"/>
    <cellStyle name="Standard 4 3 6 2 2 2 4 4" xfId="31866" xr:uid="{00000000-0005-0000-0000-0000C8840000}"/>
    <cellStyle name="Standard 4 3 6 2 2 2 5" xfId="14922" xr:uid="{00000000-0005-0000-0000-0000C9840000}"/>
    <cellStyle name="Standard 4 3 6 2 2 2 5 2" xfId="48810" xr:uid="{00000000-0005-0000-0000-0000CA840000}"/>
    <cellStyle name="Standard 4 3 6 2 2 2 6" xfId="37514" xr:uid="{00000000-0005-0000-0000-0000CB840000}"/>
    <cellStyle name="Standard 4 3 6 2 2 2 7" xfId="26218" xr:uid="{00000000-0005-0000-0000-0000CC840000}"/>
    <cellStyle name="Standard 4 3 6 2 2 3" xfId="4500" xr:uid="{00000000-0005-0000-0000-0000CD840000}"/>
    <cellStyle name="Standard 4 3 6 2 2 3 2" xfId="7370" xr:uid="{00000000-0005-0000-0000-0000CE840000}"/>
    <cellStyle name="Standard 4 3 6 2 2 3 2 2" xfId="13019" xr:uid="{00000000-0005-0000-0000-0000CF840000}"/>
    <cellStyle name="Standard 4 3 6 2 2 3 2 2 2" xfId="24315" xr:uid="{00000000-0005-0000-0000-0000D0840000}"/>
    <cellStyle name="Standard 4 3 6 2 2 3 2 2 2 2" xfId="58203" xr:uid="{00000000-0005-0000-0000-0000D1840000}"/>
    <cellStyle name="Standard 4 3 6 2 2 3 2 2 3" xfId="46907" xr:uid="{00000000-0005-0000-0000-0000D2840000}"/>
    <cellStyle name="Standard 4 3 6 2 2 3 2 2 4" xfId="35611" xr:uid="{00000000-0005-0000-0000-0000D3840000}"/>
    <cellStyle name="Standard 4 3 6 2 2 3 2 3" xfId="18667" xr:uid="{00000000-0005-0000-0000-0000D4840000}"/>
    <cellStyle name="Standard 4 3 6 2 2 3 2 3 2" xfId="52555" xr:uid="{00000000-0005-0000-0000-0000D5840000}"/>
    <cellStyle name="Standard 4 3 6 2 2 3 2 4" xfId="41259" xr:uid="{00000000-0005-0000-0000-0000D6840000}"/>
    <cellStyle name="Standard 4 3 6 2 2 3 2 5" xfId="29963" xr:uid="{00000000-0005-0000-0000-0000D7840000}"/>
    <cellStyle name="Standard 4 3 6 2 2 3 3" xfId="10195" xr:uid="{00000000-0005-0000-0000-0000D8840000}"/>
    <cellStyle name="Standard 4 3 6 2 2 3 3 2" xfId="21491" xr:uid="{00000000-0005-0000-0000-0000D9840000}"/>
    <cellStyle name="Standard 4 3 6 2 2 3 3 2 2" xfId="55379" xr:uid="{00000000-0005-0000-0000-0000DA840000}"/>
    <cellStyle name="Standard 4 3 6 2 2 3 3 3" xfId="44083" xr:uid="{00000000-0005-0000-0000-0000DB840000}"/>
    <cellStyle name="Standard 4 3 6 2 2 3 3 4" xfId="32787" xr:uid="{00000000-0005-0000-0000-0000DC840000}"/>
    <cellStyle name="Standard 4 3 6 2 2 3 4" xfId="15843" xr:uid="{00000000-0005-0000-0000-0000DD840000}"/>
    <cellStyle name="Standard 4 3 6 2 2 3 4 2" xfId="49731" xr:uid="{00000000-0005-0000-0000-0000DE840000}"/>
    <cellStyle name="Standard 4 3 6 2 2 3 5" xfId="38435" xr:uid="{00000000-0005-0000-0000-0000DF840000}"/>
    <cellStyle name="Standard 4 3 6 2 2 3 6" xfId="27139" xr:uid="{00000000-0005-0000-0000-0000E0840000}"/>
    <cellStyle name="Standard 4 3 6 2 2 4" xfId="5948" xr:uid="{00000000-0005-0000-0000-0000E1840000}"/>
    <cellStyle name="Standard 4 3 6 2 2 4 2" xfId="11598" xr:uid="{00000000-0005-0000-0000-0000E2840000}"/>
    <cellStyle name="Standard 4 3 6 2 2 4 2 2" xfId="22894" xr:uid="{00000000-0005-0000-0000-0000E3840000}"/>
    <cellStyle name="Standard 4 3 6 2 2 4 2 2 2" xfId="56782" xr:uid="{00000000-0005-0000-0000-0000E4840000}"/>
    <cellStyle name="Standard 4 3 6 2 2 4 2 3" xfId="45486" xr:uid="{00000000-0005-0000-0000-0000E5840000}"/>
    <cellStyle name="Standard 4 3 6 2 2 4 2 4" xfId="34190" xr:uid="{00000000-0005-0000-0000-0000E6840000}"/>
    <cellStyle name="Standard 4 3 6 2 2 4 3" xfId="17246" xr:uid="{00000000-0005-0000-0000-0000E7840000}"/>
    <cellStyle name="Standard 4 3 6 2 2 4 3 2" xfId="51134" xr:uid="{00000000-0005-0000-0000-0000E8840000}"/>
    <cellStyle name="Standard 4 3 6 2 2 4 4" xfId="39838" xr:uid="{00000000-0005-0000-0000-0000E9840000}"/>
    <cellStyle name="Standard 4 3 6 2 2 4 5" xfId="28542" xr:uid="{00000000-0005-0000-0000-0000EA840000}"/>
    <cellStyle name="Standard 4 3 6 2 2 5" xfId="8774" xr:uid="{00000000-0005-0000-0000-0000EB840000}"/>
    <cellStyle name="Standard 4 3 6 2 2 5 2" xfId="20070" xr:uid="{00000000-0005-0000-0000-0000EC840000}"/>
    <cellStyle name="Standard 4 3 6 2 2 5 2 2" xfId="53958" xr:uid="{00000000-0005-0000-0000-0000ED840000}"/>
    <cellStyle name="Standard 4 3 6 2 2 5 3" xfId="42662" xr:uid="{00000000-0005-0000-0000-0000EE840000}"/>
    <cellStyle name="Standard 4 3 6 2 2 5 4" xfId="31366" xr:uid="{00000000-0005-0000-0000-0000EF840000}"/>
    <cellStyle name="Standard 4 3 6 2 2 6" xfId="14422" xr:uid="{00000000-0005-0000-0000-0000F0840000}"/>
    <cellStyle name="Standard 4 3 6 2 2 6 2" xfId="48310" xr:uid="{00000000-0005-0000-0000-0000F1840000}"/>
    <cellStyle name="Standard 4 3 6 2 2 7" xfId="37014" xr:uid="{00000000-0005-0000-0000-0000F2840000}"/>
    <cellStyle name="Standard 4 3 6 2 2 8" xfId="25718" xr:uid="{00000000-0005-0000-0000-0000F3840000}"/>
    <cellStyle name="Standard 4 3 6 2 3" xfId="3074" xr:uid="{00000000-0005-0000-0000-0000F4840000}"/>
    <cellStyle name="Standard 4 3 6 2 3 2" xfId="5277" xr:uid="{00000000-0005-0000-0000-0000F5840000}"/>
    <cellStyle name="Standard 4 3 6 2 3 2 2" xfId="8103" xr:uid="{00000000-0005-0000-0000-0000F6840000}"/>
    <cellStyle name="Standard 4 3 6 2 3 2 2 2" xfId="13752" xr:uid="{00000000-0005-0000-0000-0000F7840000}"/>
    <cellStyle name="Standard 4 3 6 2 3 2 2 2 2" xfId="25048" xr:uid="{00000000-0005-0000-0000-0000F8840000}"/>
    <cellStyle name="Standard 4 3 6 2 3 2 2 2 2 2" xfId="58936" xr:uid="{00000000-0005-0000-0000-0000F9840000}"/>
    <cellStyle name="Standard 4 3 6 2 3 2 2 2 3" xfId="47640" xr:uid="{00000000-0005-0000-0000-0000FA840000}"/>
    <cellStyle name="Standard 4 3 6 2 3 2 2 2 4" xfId="36344" xr:uid="{00000000-0005-0000-0000-0000FB840000}"/>
    <cellStyle name="Standard 4 3 6 2 3 2 2 3" xfId="19400" xr:uid="{00000000-0005-0000-0000-0000FC840000}"/>
    <cellStyle name="Standard 4 3 6 2 3 2 2 3 2" xfId="53288" xr:uid="{00000000-0005-0000-0000-0000FD840000}"/>
    <cellStyle name="Standard 4 3 6 2 3 2 2 4" xfId="41992" xr:uid="{00000000-0005-0000-0000-0000FE840000}"/>
    <cellStyle name="Standard 4 3 6 2 3 2 2 5" xfId="30696" xr:uid="{00000000-0005-0000-0000-0000FF840000}"/>
    <cellStyle name="Standard 4 3 6 2 3 2 3" xfId="10928" xr:uid="{00000000-0005-0000-0000-000000850000}"/>
    <cellStyle name="Standard 4 3 6 2 3 2 3 2" xfId="22224" xr:uid="{00000000-0005-0000-0000-000001850000}"/>
    <cellStyle name="Standard 4 3 6 2 3 2 3 2 2" xfId="56112" xr:uid="{00000000-0005-0000-0000-000002850000}"/>
    <cellStyle name="Standard 4 3 6 2 3 2 3 3" xfId="44816" xr:uid="{00000000-0005-0000-0000-000003850000}"/>
    <cellStyle name="Standard 4 3 6 2 3 2 3 4" xfId="33520" xr:uid="{00000000-0005-0000-0000-000004850000}"/>
    <cellStyle name="Standard 4 3 6 2 3 2 4" xfId="16576" xr:uid="{00000000-0005-0000-0000-000005850000}"/>
    <cellStyle name="Standard 4 3 6 2 3 2 4 2" xfId="50464" xr:uid="{00000000-0005-0000-0000-000006850000}"/>
    <cellStyle name="Standard 4 3 6 2 3 2 5" xfId="39168" xr:uid="{00000000-0005-0000-0000-000007850000}"/>
    <cellStyle name="Standard 4 3 6 2 3 2 6" xfId="27872" xr:uid="{00000000-0005-0000-0000-000008850000}"/>
    <cellStyle name="Standard 4 3 6 2 3 3" xfId="4499" xr:uid="{00000000-0005-0000-0000-000009850000}"/>
    <cellStyle name="Standard 4 3 6 2 3 3 2" xfId="7369" xr:uid="{00000000-0005-0000-0000-00000A850000}"/>
    <cellStyle name="Standard 4 3 6 2 3 3 2 2" xfId="13018" xr:uid="{00000000-0005-0000-0000-00000B850000}"/>
    <cellStyle name="Standard 4 3 6 2 3 3 2 2 2" xfId="24314" xr:uid="{00000000-0005-0000-0000-00000C850000}"/>
    <cellStyle name="Standard 4 3 6 2 3 3 2 2 2 2" xfId="58202" xr:uid="{00000000-0005-0000-0000-00000D850000}"/>
    <cellStyle name="Standard 4 3 6 2 3 3 2 2 3" xfId="46906" xr:uid="{00000000-0005-0000-0000-00000E850000}"/>
    <cellStyle name="Standard 4 3 6 2 3 3 2 2 4" xfId="35610" xr:uid="{00000000-0005-0000-0000-00000F850000}"/>
    <cellStyle name="Standard 4 3 6 2 3 3 2 3" xfId="18666" xr:uid="{00000000-0005-0000-0000-000010850000}"/>
    <cellStyle name="Standard 4 3 6 2 3 3 2 3 2" xfId="52554" xr:uid="{00000000-0005-0000-0000-000011850000}"/>
    <cellStyle name="Standard 4 3 6 2 3 3 2 4" xfId="41258" xr:uid="{00000000-0005-0000-0000-000012850000}"/>
    <cellStyle name="Standard 4 3 6 2 3 3 2 5" xfId="29962" xr:uid="{00000000-0005-0000-0000-000013850000}"/>
    <cellStyle name="Standard 4 3 6 2 3 3 3" xfId="10194" xr:uid="{00000000-0005-0000-0000-000014850000}"/>
    <cellStyle name="Standard 4 3 6 2 3 3 3 2" xfId="21490" xr:uid="{00000000-0005-0000-0000-000015850000}"/>
    <cellStyle name="Standard 4 3 6 2 3 3 3 2 2" xfId="55378" xr:uid="{00000000-0005-0000-0000-000016850000}"/>
    <cellStyle name="Standard 4 3 6 2 3 3 3 3" xfId="44082" xr:uid="{00000000-0005-0000-0000-000017850000}"/>
    <cellStyle name="Standard 4 3 6 2 3 3 3 4" xfId="32786" xr:uid="{00000000-0005-0000-0000-000018850000}"/>
    <cellStyle name="Standard 4 3 6 2 3 3 4" xfId="15842" xr:uid="{00000000-0005-0000-0000-000019850000}"/>
    <cellStyle name="Standard 4 3 6 2 3 3 4 2" xfId="49730" xr:uid="{00000000-0005-0000-0000-00001A850000}"/>
    <cellStyle name="Standard 4 3 6 2 3 3 5" xfId="38434" xr:uid="{00000000-0005-0000-0000-00001B850000}"/>
    <cellStyle name="Standard 4 3 6 2 3 3 6" xfId="27138" xr:uid="{00000000-0005-0000-0000-00001C850000}"/>
    <cellStyle name="Standard 4 3 6 2 3 4" xfId="6202" xr:uid="{00000000-0005-0000-0000-00001D850000}"/>
    <cellStyle name="Standard 4 3 6 2 3 4 2" xfId="11852" xr:uid="{00000000-0005-0000-0000-00001E850000}"/>
    <cellStyle name="Standard 4 3 6 2 3 4 2 2" xfId="23148" xr:uid="{00000000-0005-0000-0000-00001F850000}"/>
    <cellStyle name="Standard 4 3 6 2 3 4 2 2 2" xfId="57036" xr:uid="{00000000-0005-0000-0000-000020850000}"/>
    <cellStyle name="Standard 4 3 6 2 3 4 2 3" xfId="45740" xr:uid="{00000000-0005-0000-0000-000021850000}"/>
    <cellStyle name="Standard 4 3 6 2 3 4 2 4" xfId="34444" xr:uid="{00000000-0005-0000-0000-000022850000}"/>
    <cellStyle name="Standard 4 3 6 2 3 4 3" xfId="17500" xr:uid="{00000000-0005-0000-0000-000023850000}"/>
    <cellStyle name="Standard 4 3 6 2 3 4 3 2" xfId="51388" xr:uid="{00000000-0005-0000-0000-000024850000}"/>
    <cellStyle name="Standard 4 3 6 2 3 4 4" xfId="40092" xr:uid="{00000000-0005-0000-0000-000025850000}"/>
    <cellStyle name="Standard 4 3 6 2 3 4 5" xfId="28796" xr:uid="{00000000-0005-0000-0000-000026850000}"/>
    <cellStyle name="Standard 4 3 6 2 3 5" xfId="9028" xr:uid="{00000000-0005-0000-0000-000027850000}"/>
    <cellStyle name="Standard 4 3 6 2 3 5 2" xfId="20324" xr:uid="{00000000-0005-0000-0000-000028850000}"/>
    <cellStyle name="Standard 4 3 6 2 3 5 2 2" xfId="54212" xr:uid="{00000000-0005-0000-0000-000029850000}"/>
    <cellStyle name="Standard 4 3 6 2 3 5 3" xfId="42916" xr:uid="{00000000-0005-0000-0000-00002A850000}"/>
    <cellStyle name="Standard 4 3 6 2 3 5 4" xfId="31620" xr:uid="{00000000-0005-0000-0000-00002B850000}"/>
    <cellStyle name="Standard 4 3 6 2 3 6" xfId="14676" xr:uid="{00000000-0005-0000-0000-00002C850000}"/>
    <cellStyle name="Standard 4 3 6 2 3 6 2" xfId="48564" xr:uid="{00000000-0005-0000-0000-00002D850000}"/>
    <cellStyle name="Standard 4 3 6 2 3 7" xfId="37268" xr:uid="{00000000-0005-0000-0000-00002E850000}"/>
    <cellStyle name="Standard 4 3 6 2 3 8" xfId="25972" xr:uid="{00000000-0005-0000-0000-00002F850000}"/>
    <cellStyle name="Standard 4 3 6 2 4" xfId="3932" xr:uid="{00000000-0005-0000-0000-000030850000}"/>
    <cellStyle name="Standard 4 3 6 2 4 2" xfId="7043" xr:uid="{00000000-0005-0000-0000-000031850000}"/>
    <cellStyle name="Standard 4 3 6 2 4 2 2" xfId="12692" xr:uid="{00000000-0005-0000-0000-000032850000}"/>
    <cellStyle name="Standard 4 3 6 2 4 2 2 2" xfId="23988" xr:uid="{00000000-0005-0000-0000-000033850000}"/>
    <cellStyle name="Standard 4 3 6 2 4 2 2 2 2" xfId="57876" xr:uid="{00000000-0005-0000-0000-000034850000}"/>
    <cellStyle name="Standard 4 3 6 2 4 2 2 3" xfId="46580" xr:uid="{00000000-0005-0000-0000-000035850000}"/>
    <cellStyle name="Standard 4 3 6 2 4 2 2 4" xfId="35284" xr:uid="{00000000-0005-0000-0000-000036850000}"/>
    <cellStyle name="Standard 4 3 6 2 4 2 3" xfId="18340" xr:uid="{00000000-0005-0000-0000-000037850000}"/>
    <cellStyle name="Standard 4 3 6 2 4 2 3 2" xfId="52228" xr:uid="{00000000-0005-0000-0000-000038850000}"/>
    <cellStyle name="Standard 4 3 6 2 4 2 4" xfId="40932" xr:uid="{00000000-0005-0000-0000-000039850000}"/>
    <cellStyle name="Standard 4 3 6 2 4 2 5" xfId="29636" xr:uid="{00000000-0005-0000-0000-00003A850000}"/>
    <cellStyle name="Standard 4 3 6 2 4 3" xfId="9868" xr:uid="{00000000-0005-0000-0000-00003B850000}"/>
    <cellStyle name="Standard 4 3 6 2 4 3 2" xfId="21164" xr:uid="{00000000-0005-0000-0000-00003C850000}"/>
    <cellStyle name="Standard 4 3 6 2 4 3 2 2" xfId="55052" xr:uid="{00000000-0005-0000-0000-00003D850000}"/>
    <cellStyle name="Standard 4 3 6 2 4 3 3" xfId="43756" xr:uid="{00000000-0005-0000-0000-00003E850000}"/>
    <cellStyle name="Standard 4 3 6 2 4 3 4" xfId="32460" xr:uid="{00000000-0005-0000-0000-00003F850000}"/>
    <cellStyle name="Standard 4 3 6 2 4 4" xfId="15516" xr:uid="{00000000-0005-0000-0000-000040850000}"/>
    <cellStyle name="Standard 4 3 6 2 4 4 2" xfId="49404" xr:uid="{00000000-0005-0000-0000-000041850000}"/>
    <cellStyle name="Standard 4 3 6 2 4 5" xfId="38108" xr:uid="{00000000-0005-0000-0000-000042850000}"/>
    <cellStyle name="Standard 4 3 6 2 4 6" xfId="26812" xr:uid="{00000000-0005-0000-0000-000043850000}"/>
    <cellStyle name="Standard 4 3 6 2 5" xfId="4990" xr:uid="{00000000-0005-0000-0000-000044850000}"/>
    <cellStyle name="Standard 4 3 6 2 5 2" xfId="7816" xr:uid="{00000000-0005-0000-0000-000045850000}"/>
    <cellStyle name="Standard 4 3 6 2 5 2 2" xfId="13465" xr:uid="{00000000-0005-0000-0000-000046850000}"/>
    <cellStyle name="Standard 4 3 6 2 5 2 2 2" xfId="24761" xr:uid="{00000000-0005-0000-0000-000047850000}"/>
    <cellStyle name="Standard 4 3 6 2 5 2 2 2 2" xfId="58649" xr:uid="{00000000-0005-0000-0000-000048850000}"/>
    <cellStyle name="Standard 4 3 6 2 5 2 2 3" xfId="47353" xr:uid="{00000000-0005-0000-0000-000049850000}"/>
    <cellStyle name="Standard 4 3 6 2 5 2 2 4" xfId="36057" xr:uid="{00000000-0005-0000-0000-00004A850000}"/>
    <cellStyle name="Standard 4 3 6 2 5 2 3" xfId="19113" xr:uid="{00000000-0005-0000-0000-00004B850000}"/>
    <cellStyle name="Standard 4 3 6 2 5 2 3 2" xfId="53001" xr:uid="{00000000-0005-0000-0000-00004C850000}"/>
    <cellStyle name="Standard 4 3 6 2 5 2 4" xfId="41705" xr:uid="{00000000-0005-0000-0000-00004D850000}"/>
    <cellStyle name="Standard 4 3 6 2 5 2 5" xfId="30409" xr:uid="{00000000-0005-0000-0000-00004E850000}"/>
    <cellStyle name="Standard 4 3 6 2 5 3" xfId="10641" xr:uid="{00000000-0005-0000-0000-00004F850000}"/>
    <cellStyle name="Standard 4 3 6 2 5 3 2" xfId="21937" xr:uid="{00000000-0005-0000-0000-000050850000}"/>
    <cellStyle name="Standard 4 3 6 2 5 3 2 2" xfId="55825" xr:uid="{00000000-0005-0000-0000-000051850000}"/>
    <cellStyle name="Standard 4 3 6 2 5 3 3" xfId="44529" xr:uid="{00000000-0005-0000-0000-000052850000}"/>
    <cellStyle name="Standard 4 3 6 2 5 3 4" xfId="33233" xr:uid="{00000000-0005-0000-0000-000053850000}"/>
    <cellStyle name="Standard 4 3 6 2 5 4" xfId="16289" xr:uid="{00000000-0005-0000-0000-000054850000}"/>
    <cellStyle name="Standard 4 3 6 2 5 4 2" xfId="50177" xr:uid="{00000000-0005-0000-0000-000055850000}"/>
    <cellStyle name="Standard 4 3 6 2 5 5" xfId="38881" xr:uid="{00000000-0005-0000-0000-000056850000}"/>
    <cellStyle name="Standard 4 3 6 2 5 6" xfId="27585" xr:uid="{00000000-0005-0000-0000-000057850000}"/>
    <cellStyle name="Standard 4 3 6 2 6" xfId="3640" xr:uid="{00000000-0005-0000-0000-000058850000}"/>
    <cellStyle name="Standard 4 3 6 2 6 2" xfId="6753" xr:uid="{00000000-0005-0000-0000-000059850000}"/>
    <cellStyle name="Standard 4 3 6 2 6 2 2" xfId="12402" xr:uid="{00000000-0005-0000-0000-00005A850000}"/>
    <cellStyle name="Standard 4 3 6 2 6 2 2 2" xfId="23698" xr:uid="{00000000-0005-0000-0000-00005B850000}"/>
    <cellStyle name="Standard 4 3 6 2 6 2 2 2 2" xfId="57586" xr:uid="{00000000-0005-0000-0000-00005C850000}"/>
    <cellStyle name="Standard 4 3 6 2 6 2 2 3" xfId="46290" xr:uid="{00000000-0005-0000-0000-00005D850000}"/>
    <cellStyle name="Standard 4 3 6 2 6 2 2 4" xfId="34994" xr:uid="{00000000-0005-0000-0000-00005E850000}"/>
    <cellStyle name="Standard 4 3 6 2 6 2 3" xfId="18050" xr:uid="{00000000-0005-0000-0000-00005F850000}"/>
    <cellStyle name="Standard 4 3 6 2 6 2 3 2" xfId="51938" xr:uid="{00000000-0005-0000-0000-000060850000}"/>
    <cellStyle name="Standard 4 3 6 2 6 2 4" xfId="40642" xr:uid="{00000000-0005-0000-0000-000061850000}"/>
    <cellStyle name="Standard 4 3 6 2 6 2 5" xfId="29346" xr:uid="{00000000-0005-0000-0000-000062850000}"/>
    <cellStyle name="Standard 4 3 6 2 6 3" xfId="9578" xr:uid="{00000000-0005-0000-0000-000063850000}"/>
    <cellStyle name="Standard 4 3 6 2 6 3 2" xfId="20874" xr:uid="{00000000-0005-0000-0000-000064850000}"/>
    <cellStyle name="Standard 4 3 6 2 6 3 2 2" xfId="54762" xr:uid="{00000000-0005-0000-0000-000065850000}"/>
    <cellStyle name="Standard 4 3 6 2 6 3 3" xfId="43466" xr:uid="{00000000-0005-0000-0000-000066850000}"/>
    <cellStyle name="Standard 4 3 6 2 6 3 4" xfId="32170" xr:uid="{00000000-0005-0000-0000-000067850000}"/>
    <cellStyle name="Standard 4 3 6 2 6 4" xfId="15226" xr:uid="{00000000-0005-0000-0000-000068850000}"/>
    <cellStyle name="Standard 4 3 6 2 6 4 2" xfId="49114" xr:uid="{00000000-0005-0000-0000-000069850000}"/>
    <cellStyle name="Standard 4 3 6 2 6 5" xfId="37818" xr:uid="{00000000-0005-0000-0000-00006A850000}"/>
    <cellStyle name="Standard 4 3 6 2 6 6" xfId="26522" xr:uid="{00000000-0005-0000-0000-00006B850000}"/>
    <cellStyle name="Standard 4 3 6 2 7" xfId="5702" xr:uid="{00000000-0005-0000-0000-00006C850000}"/>
    <cellStyle name="Standard 4 3 6 2 7 2" xfId="11352" xr:uid="{00000000-0005-0000-0000-00006D850000}"/>
    <cellStyle name="Standard 4 3 6 2 7 2 2" xfId="22648" xr:uid="{00000000-0005-0000-0000-00006E850000}"/>
    <cellStyle name="Standard 4 3 6 2 7 2 2 2" xfId="56536" xr:uid="{00000000-0005-0000-0000-00006F850000}"/>
    <cellStyle name="Standard 4 3 6 2 7 2 3" xfId="45240" xr:uid="{00000000-0005-0000-0000-000070850000}"/>
    <cellStyle name="Standard 4 3 6 2 7 2 4" xfId="33944" xr:uid="{00000000-0005-0000-0000-000071850000}"/>
    <cellStyle name="Standard 4 3 6 2 7 3" xfId="17000" xr:uid="{00000000-0005-0000-0000-000072850000}"/>
    <cellStyle name="Standard 4 3 6 2 7 3 2" xfId="50888" xr:uid="{00000000-0005-0000-0000-000073850000}"/>
    <cellStyle name="Standard 4 3 6 2 7 4" xfId="39592" xr:uid="{00000000-0005-0000-0000-000074850000}"/>
    <cellStyle name="Standard 4 3 6 2 7 5" xfId="28296" xr:uid="{00000000-0005-0000-0000-000075850000}"/>
    <cellStyle name="Standard 4 3 6 2 8" xfId="8528" xr:uid="{00000000-0005-0000-0000-000076850000}"/>
    <cellStyle name="Standard 4 3 6 2 8 2" xfId="19824" xr:uid="{00000000-0005-0000-0000-000077850000}"/>
    <cellStyle name="Standard 4 3 6 2 8 2 2" xfId="53712" xr:uid="{00000000-0005-0000-0000-000078850000}"/>
    <cellStyle name="Standard 4 3 6 2 8 3" xfId="42416" xr:uid="{00000000-0005-0000-0000-000079850000}"/>
    <cellStyle name="Standard 4 3 6 2 8 4" xfId="31120" xr:uid="{00000000-0005-0000-0000-00007A850000}"/>
    <cellStyle name="Standard 4 3 6 2 9" xfId="14176" xr:uid="{00000000-0005-0000-0000-00007B850000}"/>
    <cellStyle name="Standard 4 3 6 2 9 2" xfId="48064" xr:uid="{00000000-0005-0000-0000-00007C850000}"/>
    <cellStyle name="Standard 4 3 6 3" xfId="2686" xr:uid="{00000000-0005-0000-0000-00007D850000}"/>
    <cellStyle name="Standard 4 3 6 3 2" xfId="3188" xr:uid="{00000000-0005-0000-0000-00007E850000}"/>
    <cellStyle name="Standard 4 3 6 3 2 2" xfId="5279" xr:uid="{00000000-0005-0000-0000-00007F850000}"/>
    <cellStyle name="Standard 4 3 6 3 2 2 2" xfId="8105" xr:uid="{00000000-0005-0000-0000-000080850000}"/>
    <cellStyle name="Standard 4 3 6 3 2 2 2 2" xfId="13754" xr:uid="{00000000-0005-0000-0000-000081850000}"/>
    <cellStyle name="Standard 4 3 6 3 2 2 2 2 2" xfId="25050" xr:uid="{00000000-0005-0000-0000-000082850000}"/>
    <cellStyle name="Standard 4 3 6 3 2 2 2 2 2 2" xfId="58938" xr:uid="{00000000-0005-0000-0000-000083850000}"/>
    <cellStyle name="Standard 4 3 6 3 2 2 2 2 3" xfId="47642" xr:uid="{00000000-0005-0000-0000-000084850000}"/>
    <cellStyle name="Standard 4 3 6 3 2 2 2 2 4" xfId="36346" xr:uid="{00000000-0005-0000-0000-000085850000}"/>
    <cellStyle name="Standard 4 3 6 3 2 2 2 3" xfId="19402" xr:uid="{00000000-0005-0000-0000-000086850000}"/>
    <cellStyle name="Standard 4 3 6 3 2 2 2 3 2" xfId="53290" xr:uid="{00000000-0005-0000-0000-000087850000}"/>
    <cellStyle name="Standard 4 3 6 3 2 2 2 4" xfId="41994" xr:uid="{00000000-0005-0000-0000-000088850000}"/>
    <cellStyle name="Standard 4 3 6 3 2 2 2 5" xfId="30698" xr:uid="{00000000-0005-0000-0000-000089850000}"/>
    <cellStyle name="Standard 4 3 6 3 2 2 3" xfId="10930" xr:uid="{00000000-0005-0000-0000-00008A850000}"/>
    <cellStyle name="Standard 4 3 6 3 2 2 3 2" xfId="22226" xr:uid="{00000000-0005-0000-0000-00008B850000}"/>
    <cellStyle name="Standard 4 3 6 3 2 2 3 2 2" xfId="56114" xr:uid="{00000000-0005-0000-0000-00008C850000}"/>
    <cellStyle name="Standard 4 3 6 3 2 2 3 3" xfId="44818" xr:uid="{00000000-0005-0000-0000-00008D850000}"/>
    <cellStyle name="Standard 4 3 6 3 2 2 3 4" xfId="33522" xr:uid="{00000000-0005-0000-0000-00008E850000}"/>
    <cellStyle name="Standard 4 3 6 3 2 2 4" xfId="16578" xr:uid="{00000000-0005-0000-0000-00008F850000}"/>
    <cellStyle name="Standard 4 3 6 3 2 2 4 2" xfId="50466" xr:uid="{00000000-0005-0000-0000-000090850000}"/>
    <cellStyle name="Standard 4 3 6 3 2 2 5" xfId="39170" xr:uid="{00000000-0005-0000-0000-000091850000}"/>
    <cellStyle name="Standard 4 3 6 3 2 2 6" xfId="27874" xr:uid="{00000000-0005-0000-0000-000092850000}"/>
    <cellStyle name="Standard 4 3 6 3 2 3" xfId="6316" xr:uid="{00000000-0005-0000-0000-000093850000}"/>
    <cellStyle name="Standard 4 3 6 3 2 3 2" xfId="11966" xr:uid="{00000000-0005-0000-0000-000094850000}"/>
    <cellStyle name="Standard 4 3 6 3 2 3 2 2" xfId="23262" xr:uid="{00000000-0005-0000-0000-000095850000}"/>
    <cellStyle name="Standard 4 3 6 3 2 3 2 2 2" xfId="57150" xr:uid="{00000000-0005-0000-0000-000096850000}"/>
    <cellStyle name="Standard 4 3 6 3 2 3 2 3" xfId="45854" xr:uid="{00000000-0005-0000-0000-000097850000}"/>
    <cellStyle name="Standard 4 3 6 3 2 3 2 4" xfId="34558" xr:uid="{00000000-0005-0000-0000-000098850000}"/>
    <cellStyle name="Standard 4 3 6 3 2 3 3" xfId="17614" xr:uid="{00000000-0005-0000-0000-000099850000}"/>
    <cellStyle name="Standard 4 3 6 3 2 3 3 2" xfId="51502" xr:uid="{00000000-0005-0000-0000-00009A850000}"/>
    <cellStyle name="Standard 4 3 6 3 2 3 4" xfId="40206" xr:uid="{00000000-0005-0000-0000-00009B850000}"/>
    <cellStyle name="Standard 4 3 6 3 2 3 5" xfId="28910" xr:uid="{00000000-0005-0000-0000-00009C850000}"/>
    <cellStyle name="Standard 4 3 6 3 2 4" xfId="9142" xr:uid="{00000000-0005-0000-0000-00009D850000}"/>
    <cellStyle name="Standard 4 3 6 3 2 4 2" xfId="20438" xr:uid="{00000000-0005-0000-0000-00009E850000}"/>
    <cellStyle name="Standard 4 3 6 3 2 4 2 2" xfId="54326" xr:uid="{00000000-0005-0000-0000-00009F850000}"/>
    <cellStyle name="Standard 4 3 6 3 2 4 3" xfId="43030" xr:uid="{00000000-0005-0000-0000-0000A0850000}"/>
    <cellStyle name="Standard 4 3 6 3 2 4 4" xfId="31734" xr:uid="{00000000-0005-0000-0000-0000A1850000}"/>
    <cellStyle name="Standard 4 3 6 3 2 5" xfId="14790" xr:uid="{00000000-0005-0000-0000-0000A2850000}"/>
    <cellStyle name="Standard 4 3 6 3 2 5 2" xfId="48678" xr:uid="{00000000-0005-0000-0000-0000A3850000}"/>
    <cellStyle name="Standard 4 3 6 3 2 6" xfId="37382" xr:uid="{00000000-0005-0000-0000-0000A4850000}"/>
    <cellStyle name="Standard 4 3 6 3 2 7" xfId="26086" xr:uid="{00000000-0005-0000-0000-0000A5850000}"/>
    <cellStyle name="Standard 4 3 6 3 3" xfId="4501" xr:uid="{00000000-0005-0000-0000-0000A6850000}"/>
    <cellStyle name="Standard 4 3 6 3 3 2" xfId="7371" xr:uid="{00000000-0005-0000-0000-0000A7850000}"/>
    <cellStyle name="Standard 4 3 6 3 3 2 2" xfId="13020" xr:uid="{00000000-0005-0000-0000-0000A8850000}"/>
    <cellStyle name="Standard 4 3 6 3 3 2 2 2" xfId="24316" xr:uid="{00000000-0005-0000-0000-0000A9850000}"/>
    <cellStyle name="Standard 4 3 6 3 3 2 2 2 2" xfId="58204" xr:uid="{00000000-0005-0000-0000-0000AA850000}"/>
    <cellStyle name="Standard 4 3 6 3 3 2 2 3" xfId="46908" xr:uid="{00000000-0005-0000-0000-0000AB850000}"/>
    <cellStyle name="Standard 4 3 6 3 3 2 2 4" xfId="35612" xr:uid="{00000000-0005-0000-0000-0000AC850000}"/>
    <cellStyle name="Standard 4 3 6 3 3 2 3" xfId="18668" xr:uid="{00000000-0005-0000-0000-0000AD850000}"/>
    <cellStyle name="Standard 4 3 6 3 3 2 3 2" xfId="52556" xr:uid="{00000000-0005-0000-0000-0000AE850000}"/>
    <cellStyle name="Standard 4 3 6 3 3 2 4" xfId="41260" xr:uid="{00000000-0005-0000-0000-0000AF850000}"/>
    <cellStyle name="Standard 4 3 6 3 3 2 5" xfId="29964" xr:uid="{00000000-0005-0000-0000-0000B0850000}"/>
    <cellStyle name="Standard 4 3 6 3 3 3" xfId="10196" xr:uid="{00000000-0005-0000-0000-0000B1850000}"/>
    <cellStyle name="Standard 4 3 6 3 3 3 2" xfId="21492" xr:uid="{00000000-0005-0000-0000-0000B2850000}"/>
    <cellStyle name="Standard 4 3 6 3 3 3 2 2" xfId="55380" xr:uid="{00000000-0005-0000-0000-0000B3850000}"/>
    <cellStyle name="Standard 4 3 6 3 3 3 3" xfId="44084" xr:uid="{00000000-0005-0000-0000-0000B4850000}"/>
    <cellStyle name="Standard 4 3 6 3 3 3 4" xfId="32788" xr:uid="{00000000-0005-0000-0000-0000B5850000}"/>
    <cellStyle name="Standard 4 3 6 3 3 4" xfId="15844" xr:uid="{00000000-0005-0000-0000-0000B6850000}"/>
    <cellStyle name="Standard 4 3 6 3 3 4 2" xfId="49732" xr:uid="{00000000-0005-0000-0000-0000B7850000}"/>
    <cellStyle name="Standard 4 3 6 3 3 5" xfId="38436" xr:uid="{00000000-0005-0000-0000-0000B8850000}"/>
    <cellStyle name="Standard 4 3 6 3 3 6" xfId="27140" xr:uid="{00000000-0005-0000-0000-0000B9850000}"/>
    <cellStyle name="Standard 4 3 6 3 4" xfId="5816" xr:uid="{00000000-0005-0000-0000-0000BA850000}"/>
    <cellStyle name="Standard 4 3 6 3 4 2" xfId="11466" xr:uid="{00000000-0005-0000-0000-0000BB850000}"/>
    <cellStyle name="Standard 4 3 6 3 4 2 2" xfId="22762" xr:uid="{00000000-0005-0000-0000-0000BC850000}"/>
    <cellStyle name="Standard 4 3 6 3 4 2 2 2" xfId="56650" xr:uid="{00000000-0005-0000-0000-0000BD850000}"/>
    <cellStyle name="Standard 4 3 6 3 4 2 3" xfId="45354" xr:uid="{00000000-0005-0000-0000-0000BE850000}"/>
    <cellStyle name="Standard 4 3 6 3 4 2 4" xfId="34058" xr:uid="{00000000-0005-0000-0000-0000BF850000}"/>
    <cellStyle name="Standard 4 3 6 3 4 3" xfId="17114" xr:uid="{00000000-0005-0000-0000-0000C0850000}"/>
    <cellStyle name="Standard 4 3 6 3 4 3 2" xfId="51002" xr:uid="{00000000-0005-0000-0000-0000C1850000}"/>
    <cellStyle name="Standard 4 3 6 3 4 4" xfId="39706" xr:uid="{00000000-0005-0000-0000-0000C2850000}"/>
    <cellStyle name="Standard 4 3 6 3 4 5" xfId="28410" xr:uid="{00000000-0005-0000-0000-0000C3850000}"/>
    <cellStyle name="Standard 4 3 6 3 5" xfId="8642" xr:uid="{00000000-0005-0000-0000-0000C4850000}"/>
    <cellStyle name="Standard 4 3 6 3 5 2" xfId="19938" xr:uid="{00000000-0005-0000-0000-0000C5850000}"/>
    <cellStyle name="Standard 4 3 6 3 5 2 2" xfId="53826" xr:uid="{00000000-0005-0000-0000-0000C6850000}"/>
    <cellStyle name="Standard 4 3 6 3 5 3" xfId="42530" xr:uid="{00000000-0005-0000-0000-0000C7850000}"/>
    <cellStyle name="Standard 4 3 6 3 5 4" xfId="31234" xr:uid="{00000000-0005-0000-0000-0000C8850000}"/>
    <cellStyle name="Standard 4 3 6 3 6" xfId="14290" xr:uid="{00000000-0005-0000-0000-0000C9850000}"/>
    <cellStyle name="Standard 4 3 6 3 6 2" xfId="48178" xr:uid="{00000000-0005-0000-0000-0000CA850000}"/>
    <cellStyle name="Standard 4 3 6 3 7" xfId="36882" xr:uid="{00000000-0005-0000-0000-0000CB850000}"/>
    <cellStyle name="Standard 4 3 6 3 8" xfId="25586" xr:uid="{00000000-0005-0000-0000-0000CC850000}"/>
    <cellStyle name="Standard 4 3 6 4" xfId="2941" xr:uid="{00000000-0005-0000-0000-0000CD850000}"/>
    <cellStyle name="Standard 4 3 6 4 2" xfId="5276" xr:uid="{00000000-0005-0000-0000-0000CE850000}"/>
    <cellStyle name="Standard 4 3 6 4 2 2" xfId="8102" xr:uid="{00000000-0005-0000-0000-0000CF850000}"/>
    <cellStyle name="Standard 4 3 6 4 2 2 2" xfId="13751" xr:uid="{00000000-0005-0000-0000-0000D0850000}"/>
    <cellStyle name="Standard 4 3 6 4 2 2 2 2" xfId="25047" xr:uid="{00000000-0005-0000-0000-0000D1850000}"/>
    <cellStyle name="Standard 4 3 6 4 2 2 2 2 2" xfId="58935" xr:uid="{00000000-0005-0000-0000-0000D2850000}"/>
    <cellStyle name="Standard 4 3 6 4 2 2 2 3" xfId="47639" xr:uid="{00000000-0005-0000-0000-0000D3850000}"/>
    <cellStyle name="Standard 4 3 6 4 2 2 2 4" xfId="36343" xr:uid="{00000000-0005-0000-0000-0000D4850000}"/>
    <cellStyle name="Standard 4 3 6 4 2 2 3" xfId="19399" xr:uid="{00000000-0005-0000-0000-0000D5850000}"/>
    <cellStyle name="Standard 4 3 6 4 2 2 3 2" xfId="53287" xr:uid="{00000000-0005-0000-0000-0000D6850000}"/>
    <cellStyle name="Standard 4 3 6 4 2 2 4" xfId="41991" xr:uid="{00000000-0005-0000-0000-0000D7850000}"/>
    <cellStyle name="Standard 4 3 6 4 2 2 5" xfId="30695" xr:uid="{00000000-0005-0000-0000-0000D8850000}"/>
    <cellStyle name="Standard 4 3 6 4 2 3" xfId="10927" xr:uid="{00000000-0005-0000-0000-0000D9850000}"/>
    <cellStyle name="Standard 4 3 6 4 2 3 2" xfId="22223" xr:uid="{00000000-0005-0000-0000-0000DA850000}"/>
    <cellStyle name="Standard 4 3 6 4 2 3 2 2" xfId="56111" xr:uid="{00000000-0005-0000-0000-0000DB850000}"/>
    <cellStyle name="Standard 4 3 6 4 2 3 3" xfId="44815" xr:uid="{00000000-0005-0000-0000-0000DC850000}"/>
    <cellStyle name="Standard 4 3 6 4 2 3 4" xfId="33519" xr:uid="{00000000-0005-0000-0000-0000DD850000}"/>
    <cellStyle name="Standard 4 3 6 4 2 4" xfId="16575" xr:uid="{00000000-0005-0000-0000-0000DE850000}"/>
    <cellStyle name="Standard 4 3 6 4 2 4 2" xfId="50463" xr:uid="{00000000-0005-0000-0000-0000DF850000}"/>
    <cellStyle name="Standard 4 3 6 4 2 5" xfId="39167" xr:uid="{00000000-0005-0000-0000-0000E0850000}"/>
    <cellStyle name="Standard 4 3 6 4 2 6" xfId="27871" xr:uid="{00000000-0005-0000-0000-0000E1850000}"/>
    <cellStyle name="Standard 4 3 6 4 3" xfId="4498" xr:uid="{00000000-0005-0000-0000-0000E2850000}"/>
    <cellStyle name="Standard 4 3 6 4 3 2" xfId="7368" xr:uid="{00000000-0005-0000-0000-0000E3850000}"/>
    <cellStyle name="Standard 4 3 6 4 3 2 2" xfId="13017" xr:uid="{00000000-0005-0000-0000-0000E4850000}"/>
    <cellStyle name="Standard 4 3 6 4 3 2 2 2" xfId="24313" xr:uid="{00000000-0005-0000-0000-0000E5850000}"/>
    <cellStyle name="Standard 4 3 6 4 3 2 2 2 2" xfId="58201" xr:uid="{00000000-0005-0000-0000-0000E6850000}"/>
    <cellStyle name="Standard 4 3 6 4 3 2 2 3" xfId="46905" xr:uid="{00000000-0005-0000-0000-0000E7850000}"/>
    <cellStyle name="Standard 4 3 6 4 3 2 2 4" xfId="35609" xr:uid="{00000000-0005-0000-0000-0000E8850000}"/>
    <cellStyle name="Standard 4 3 6 4 3 2 3" xfId="18665" xr:uid="{00000000-0005-0000-0000-0000E9850000}"/>
    <cellStyle name="Standard 4 3 6 4 3 2 3 2" xfId="52553" xr:uid="{00000000-0005-0000-0000-0000EA850000}"/>
    <cellStyle name="Standard 4 3 6 4 3 2 4" xfId="41257" xr:uid="{00000000-0005-0000-0000-0000EB850000}"/>
    <cellStyle name="Standard 4 3 6 4 3 2 5" xfId="29961" xr:uid="{00000000-0005-0000-0000-0000EC850000}"/>
    <cellStyle name="Standard 4 3 6 4 3 3" xfId="10193" xr:uid="{00000000-0005-0000-0000-0000ED850000}"/>
    <cellStyle name="Standard 4 3 6 4 3 3 2" xfId="21489" xr:uid="{00000000-0005-0000-0000-0000EE850000}"/>
    <cellStyle name="Standard 4 3 6 4 3 3 2 2" xfId="55377" xr:uid="{00000000-0005-0000-0000-0000EF850000}"/>
    <cellStyle name="Standard 4 3 6 4 3 3 3" xfId="44081" xr:uid="{00000000-0005-0000-0000-0000F0850000}"/>
    <cellStyle name="Standard 4 3 6 4 3 3 4" xfId="32785" xr:uid="{00000000-0005-0000-0000-0000F1850000}"/>
    <cellStyle name="Standard 4 3 6 4 3 4" xfId="15841" xr:uid="{00000000-0005-0000-0000-0000F2850000}"/>
    <cellStyle name="Standard 4 3 6 4 3 4 2" xfId="49729" xr:uid="{00000000-0005-0000-0000-0000F3850000}"/>
    <cellStyle name="Standard 4 3 6 4 3 5" xfId="38433" xr:uid="{00000000-0005-0000-0000-0000F4850000}"/>
    <cellStyle name="Standard 4 3 6 4 3 6" xfId="27137" xr:uid="{00000000-0005-0000-0000-0000F5850000}"/>
    <cellStyle name="Standard 4 3 6 4 4" xfId="6069" xr:uid="{00000000-0005-0000-0000-0000F6850000}"/>
    <cellStyle name="Standard 4 3 6 4 4 2" xfId="11719" xr:uid="{00000000-0005-0000-0000-0000F7850000}"/>
    <cellStyle name="Standard 4 3 6 4 4 2 2" xfId="23015" xr:uid="{00000000-0005-0000-0000-0000F8850000}"/>
    <cellStyle name="Standard 4 3 6 4 4 2 2 2" xfId="56903" xr:uid="{00000000-0005-0000-0000-0000F9850000}"/>
    <cellStyle name="Standard 4 3 6 4 4 2 3" xfId="45607" xr:uid="{00000000-0005-0000-0000-0000FA850000}"/>
    <cellStyle name="Standard 4 3 6 4 4 2 4" xfId="34311" xr:uid="{00000000-0005-0000-0000-0000FB850000}"/>
    <cellStyle name="Standard 4 3 6 4 4 3" xfId="17367" xr:uid="{00000000-0005-0000-0000-0000FC850000}"/>
    <cellStyle name="Standard 4 3 6 4 4 3 2" xfId="51255" xr:uid="{00000000-0005-0000-0000-0000FD850000}"/>
    <cellStyle name="Standard 4 3 6 4 4 4" xfId="39959" xr:uid="{00000000-0005-0000-0000-0000FE850000}"/>
    <cellStyle name="Standard 4 3 6 4 4 5" xfId="28663" xr:uid="{00000000-0005-0000-0000-0000FF850000}"/>
    <cellStyle name="Standard 4 3 6 4 5" xfId="8895" xr:uid="{00000000-0005-0000-0000-000000860000}"/>
    <cellStyle name="Standard 4 3 6 4 5 2" xfId="20191" xr:uid="{00000000-0005-0000-0000-000001860000}"/>
    <cellStyle name="Standard 4 3 6 4 5 2 2" xfId="54079" xr:uid="{00000000-0005-0000-0000-000002860000}"/>
    <cellStyle name="Standard 4 3 6 4 5 3" xfId="42783" xr:uid="{00000000-0005-0000-0000-000003860000}"/>
    <cellStyle name="Standard 4 3 6 4 5 4" xfId="31487" xr:uid="{00000000-0005-0000-0000-000004860000}"/>
    <cellStyle name="Standard 4 3 6 4 6" xfId="14543" xr:uid="{00000000-0005-0000-0000-000005860000}"/>
    <cellStyle name="Standard 4 3 6 4 6 2" xfId="48431" xr:uid="{00000000-0005-0000-0000-000006860000}"/>
    <cellStyle name="Standard 4 3 6 4 7" xfId="37135" xr:uid="{00000000-0005-0000-0000-000007860000}"/>
    <cellStyle name="Standard 4 3 6 4 8" xfId="25839" xr:uid="{00000000-0005-0000-0000-000008860000}"/>
    <cellStyle name="Standard 4 3 6 5" xfId="3822" xr:uid="{00000000-0005-0000-0000-000009860000}"/>
    <cellStyle name="Standard 4 3 6 5 2" xfId="6933" xr:uid="{00000000-0005-0000-0000-00000A860000}"/>
    <cellStyle name="Standard 4 3 6 5 2 2" xfId="12582" xr:uid="{00000000-0005-0000-0000-00000B860000}"/>
    <cellStyle name="Standard 4 3 6 5 2 2 2" xfId="23878" xr:uid="{00000000-0005-0000-0000-00000C860000}"/>
    <cellStyle name="Standard 4 3 6 5 2 2 2 2" xfId="57766" xr:uid="{00000000-0005-0000-0000-00000D860000}"/>
    <cellStyle name="Standard 4 3 6 5 2 2 3" xfId="46470" xr:uid="{00000000-0005-0000-0000-00000E860000}"/>
    <cellStyle name="Standard 4 3 6 5 2 2 4" xfId="35174" xr:uid="{00000000-0005-0000-0000-00000F860000}"/>
    <cellStyle name="Standard 4 3 6 5 2 3" xfId="18230" xr:uid="{00000000-0005-0000-0000-000010860000}"/>
    <cellStyle name="Standard 4 3 6 5 2 3 2" xfId="52118" xr:uid="{00000000-0005-0000-0000-000011860000}"/>
    <cellStyle name="Standard 4 3 6 5 2 4" xfId="40822" xr:uid="{00000000-0005-0000-0000-000012860000}"/>
    <cellStyle name="Standard 4 3 6 5 2 5" xfId="29526" xr:uid="{00000000-0005-0000-0000-000013860000}"/>
    <cellStyle name="Standard 4 3 6 5 3" xfId="9758" xr:uid="{00000000-0005-0000-0000-000014860000}"/>
    <cellStyle name="Standard 4 3 6 5 3 2" xfId="21054" xr:uid="{00000000-0005-0000-0000-000015860000}"/>
    <cellStyle name="Standard 4 3 6 5 3 2 2" xfId="54942" xr:uid="{00000000-0005-0000-0000-000016860000}"/>
    <cellStyle name="Standard 4 3 6 5 3 3" xfId="43646" xr:uid="{00000000-0005-0000-0000-000017860000}"/>
    <cellStyle name="Standard 4 3 6 5 3 4" xfId="32350" xr:uid="{00000000-0005-0000-0000-000018860000}"/>
    <cellStyle name="Standard 4 3 6 5 4" xfId="15406" xr:uid="{00000000-0005-0000-0000-000019860000}"/>
    <cellStyle name="Standard 4 3 6 5 4 2" xfId="49294" xr:uid="{00000000-0005-0000-0000-00001A860000}"/>
    <cellStyle name="Standard 4 3 6 5 5" xfId="37998" xr:uid="{00000000-0005-0000-0000-00001B860000}"/>
    <cellStyle name="Standard 4 3 6 5 6" xfId="26702" xr:uid="{00000000-0005-0000-0000-00001C860000}"/>
    <cellStyle name="Standard 4 3 6 6" xfId="4880" xr:uid="{00000000-0005-0000-0000-00001D860000}"/>
    <cellStyle name="Standard 4 3 6 6 2" xfId="7706" xr:uid="{00000000-0005-0000-0000-00001E860000}"/>
    <cellStyle name="Standard 4 3 6 6 2 2" xfId="13355" xr:uid="{00000000-0005-0000-0000-00001F860000}"/>
    <cellStyle name="Standard 4 3 6 6 2 2 2" xfId="24651" xr:uid="{00000000-0005-0000-0000-000020860000}"/>
    <cellStyle name="Standard 4 3 6 6 2 2 2 2" xfId="58539" xr:uid="{00000000-0005-0000-0000-000021860000}"/>
    <cellStyle name="Standard 4 3 6 6 2 2 3" xfId="47243" xr:uid="{00000000-0005-0000-0000-000022860000}"/>
    <cellStyle name="Standard 4 3 6 6 2 2 4" xfId="35947" xr:uid="{00000000-0005-0000-0000-000023860000}"/>
    <cellStyle name="Standard 4 3 6 6 2 3" xfId="19003" xr:uid="{00000000-0005-0000-0000-000024860000}"/>
    <cellStyle name="Standard 4 3 6 6 2 3 2" xfId="52891" xr:uid="{00000000-0005-0000-0000-000025860000}"/>
    <cellStyle name="Standard 4 3 6 6 2 4" xfId="41595" xr:uid="{00000000-0005-0000-0000-000026860000}"/>
    <cellStyle name="Standard 4 3 6 6 2 5" xfId="30299" xr:uid="{00000000-0005-0000-0000-000027860000}"/>
    <cellStyle name="Standard 4 3 6 6 3" xfId="10531" xr:uid="{00000000-0005-0000-0000-000028860000}"/>
    <cellStyle name="Standard 4 3 6 6 3 2" xfId="21827" xr:uid="{00000000-0005-0000-0000-000029860000}"/>
    <cellStyle name="Standard 4 3 6 6 3 2 2" xfId="55715" xr:uid="{00000000-0005-0000-0000-00002A860000}"/>
    <cellStyle name="Standard 4 3 6 6 3 3" xfId="44419" xr:uid="{00000000-0005-0000-0000-00002B860000}"/>
    <cellStyle name="Standard 4 3 6 6 3 4" xfId="33123" xr:uid="{00000000-0005-0000-0000-00002C860000}"/>
    <cellStyle name="Standard 4 3 6 6 4" xfId="16179" xr:uid="{00000000-0005-0000-0000-00002D860000}"/>
    <cellStyle name="Standard 4 3 6 6 4 2" xfId="50067" xr:uid="{00000000-0005-0000-0000-00002E860000}"/>
    <cellStyle name="Standard 4 3 6 6 5" xfId="38771" xr:uid="{00000000-0005-0000-0000-00002F860000}"/>
    <cellStyle name="Standard 4 3 6 6 6" xfId="27475" xr:uid="{00000000-0005-0000-0000-000030860000}"/>
    <cellStyle name="Standard 4 3 6 7" xfId="3528" xr:uid="{00000000-0005-0000-0000-000031860000}"/>
    <cellStyle name="Standard 4 3 6 7 2" xfId="6641" xr:uid="{00000000-0005-0000-0000-000032860000}"/>
    <cellStyle name="Standard 4 3 6 7 2 2" xfId="12290" xr:uid="{00000000-0005-0000-0000-000033860000}"/>
    <cellStyle name="Standard 4 3 6 7 2 2 2" xfId="23586" xr:uid="{00000000-0005-0000-0000-000034860000}"/>
    <cellStyle name="Standard 4 3 6 7 2 2 2 2" xfId="57474" xr:uid="{00000000-0005-0000-0000-000035860000}"/>
    <cellStyle name="Standard 4 3 6 7 2 2 3" xfId="46178" xr:uid="{00000000-0005-0000-0000-000036860000}"/>
    <cellStyle name="Standard 4 3 6 7 2 2 4" xfId="34882" xr:uid="{00000000-0005-0000-0000-000037860000}"/>
    <cellStyle name="Standard 4 3 6 7 2 3" xfId="17938" xr:uid="{00000000-0005-0000-0000-000038860000}"/>
    <cellStyle name="Standard 4 3 6 7 2 3 2" xfId="51826" xr:uid="{00000000-0005-0000-0000-000039860000}"/>
    <cellStyle name="Standard 4 3 6 7 2 4" xfId="40530" xr:uid="{00000000-0005-0000-0000-00003A860000}"/>
    <cellStyle name="Standard 4 3 6 7 2 5" xfId="29234" xr:uid="{00000000-0005-0000-0000-00003B860000}"/>
    <cellStyle name="Standard 4 3 6 7 3" xfId="9466" xr:uid="{00000000-0005-0000-0000-00003C860000}"/>
    <cellStyle name="Standard 4 3 6 7 3 2" xfId="20762" xr:uid="{00000000-0005-0000-0000-00003D860000}"/>
    <cellStyle name="Standard 4 3 6 7 3 2 2" xfId="54650" xr:uid="{00000000-0005-0000-0000-00003E860000}"/>
    <cellStyle name="Standard 4 3 6 7 3 3" xfId="43354" xr:uid="{00000000-0005-0000-0000-00003F860000}"/>
    <cellStyle name="Standard 4 3 6 7 3 4" xfId="32058" xr:uid="{00000000-0005-0000-0000-000040860000}"/>
    <cellStyle name="Standard 4 3 6 7 4" xfId="15114" xr:uid="{00000000-0005-0000-0000-000041860000}"/>
    <cellStyle name="Standard 4 3 6 7 4 2" xfId="49002" xr:uid="{00000000-0005-0000-0000-000042860000}"/>
    <cellStyle name="Standard 4 3 6 7 5" xfId="37706" xr:uid="{00000000-0005-0000-0000-000043860000}"/>
    <cellStyle name="Standard 4 3 6 7 6" xfId="26410" xr:uid="{00000000-0005-0000-0000-000044860000}"/>
    <cellStyle name="Standard 4 3 6 8" xfId="5569" xr:uid="{00000000-0005-0000-0000-000045860000}"/>
    <cellStyle name="Standard 4 3 6 8 2" xfId="11219" xr:uid="{00000000-0005-0000-0000-000046860000}"/>
    <cellStyle name="Standard 4 3 6 8 2 2" xfId="22515" xr:uid="{00000000-0005-0000-0000-000047860000}"/>
    <cellStyle name="Standard 4 3 6 8 2 2 2" xfId="56403" xr:uid="{00000000-0005-0000-0000-000048860000}"/>
    <cellStyle name="Standard 4 3 6 8 2 3" xfId="45107" xr:uid="{00000000-0005-0000-0000-000049860000}"/>
    <cellStyle name="Standard 4 3 6 8 2 4" xfId="33811" xr:uid="{00000000-0005-0000-0000-00004A860000}"/>
    <cellStyle name="Standard 4 3 6 8 3" xfId="16867" xr:uid="{00000000-0005-0000-0000-00004B860000}"/>
    <cellStyle name="Standard 4 3 6 8 3 2" xfId="50755" xr:uid="{00000000-0005-0000-0000-00004C860000}"/>
    <cellStyle name="Standard 4 3 6 8 4" xfId="39459" xr:uid="{00000000-0005-0000-0000-00004D860000}"/>
    <cellStyle name="Standard 4 3 6 8 5" xfId="28163" xr:uid="{00000000-0005-0000-0000-00004E860000}"/>
    <cellStyle name="Standard 4 3 6 9" xfId="8395" xr:uid="{00000000-0005-0000-0000-00004F860000}"/>
    <cellStyle name="Standard 4 3 6 9 2" xfId="19691" xr:uid="{00000000-0005-0000-0000-000050860000}"/>
    <cellStyle name="Standard 4 3 6 9 2 2" xfId="53579" xr:uid="{00000000-0005-0000-0000-000051860000}"/>
    <cellStyle name="Standard 4 3 6 9 3" xfId="42283" xr:uid="{00000000-0005-0000-0000-000052860000}"/>
    <cellStyle name="Standard 4 3 6 9 4" xfId="30987" xr:uid="{00000000-0005-0000-0000-000053860000}"/>
    <cellStyle name="Standard 4 3 7" xfId="1545" xr:uid="{00000000-0005-0000-0000-000054860000}"/>
    <cellStyle name="Standard 4 3 7 2" xfId="4503" xr:uid="{00000000-0005-0000-0000-000055860000}"/>
    <cellStyle name="Standard 4 3 7 3" xfId="4502" xr:uid="{00000000-0005-0000-0000-000056860000}"/>
    <cellStyle name="Standard 4 3 7 3 2" xfId="5280" xr:uid="{00000000-0005-0000-0000-000057860000}"/>
    <cellStyle name="Standard 4 3 7 3 2 2" xfId="8106" xr:uid="{00000000-0005-0000-0000-000058860000}"/>
    <cellStyle name="Standard 4 3 7 3 2 2 2" xfId="13755" xr:uid="{00000000-0005-0000-0000-000059860000}"/>
    <cellStyle name="Standard 4 3 7 3 2 2 2 2" xfId="25051" xr:uid="{00000000-0005-0000-0000-00005A860000}"/>
    <cellStyle name="Standard 4 3 7 3 2 2 2 2 2" xfId="58939" xr:uid="{00000000-0005-0000-0000-00005B860000}"/>
    <cellStyle name="Standard 4 3 7 3 2 2 2 3" xfId="47643" xr:uid="{00000000-0005-0000-0000-00005C860000}"/>
    <cellStyle name="Standard 4 3 7 3 2 2 2 4" xfId="36347" xr:uid="{00000000-0005-0000-0000-00005D860000}"/>
    <cellStyle name="Standard 4 3 7 3 2 2 3" xfId="19403" xr:uid="{00000000-0005-0000-0000-00005E860000}"/>
    <cellStyle name="Standard 4 3 7 3 2 2 3 2" xfId="53291" xr:uid="{00000000-0005-0000-0000-00005F860000}"/>
    <cellStyle name="Standard 4 3 7 3 2 2 4" xfId="41995" xr:uid="{00000000-0005-0000-0000-000060860000}"/>
    <cellStyle name="Standard 4 3 7 3 2 2 5" xfId="30699" xr:uid="{00000000-0005-0000-0000-000061860000}"/>
    <cellStyle name="Standard 4 3 7 3 2 3" xfId="10931" xr:uid="{00000000-0005-0000-0000-000062860000}"/>
    <cellStyle name="Standard 4 3 7 3 2 3 2" xfId="22227" xr:uid="{00000000-0005-0000-0000-000063860000}"/>
    <cellStyle name="Standard 4 3 7 3 2 3 2 2" xfId="56115" xr:uid="{00000000-0005-0000-0000-000064860000}"/>
    <cellStyle name="Standard 4 3 7 3 2 3 3" xfId="44819" xr:uid="{00000000-0005-0000-0000-000065860000}"/>
    <cellStyle name="Standard 4 3 7 3 2 3 4" xfId="33523" xr:uid="{00000000-0005-0000-0000-000066860000}"/>
    <cellStyle name="Standard 4 3 7 3 2 4" xfId="16579" xr:uid="{00000000-0005-0000-0000-000067860000}"/>
    <cellStyle name="Standard 4 3 7 3 2 4 2" xfId="50467" xr:uid="{00000000-0005-0000-0000-000068860000}"/>
    <cellStyle name="Standard 4 3 7 3 2 5" xfId="39171" xr:uid="{00000000-0005-0000-0000-000069860000}"/>
    <cellStyle name="Standard 4 3 7 3 2 6" xfId="27875" xr:uid="{00000000-0005-0000-0000-00006A860000}"/>
    <cellStyle name="Standard 4 3 7 3 3" xfId="7372" xr:uid="{00000000-0005-0000-0000-00006B860000}"/>
    <cellStyle name="Standard 4 3 7 3 3 2" xfId="13021" xr:uid="{00000000-0005-0000-0000-00006C860000}"/>
    <cellStyle name="Standard 4 3 7 3 3 2 2" xfId="24317" xr:uid="{00000000-0005-0000-0000-00006D860000}"/>
    <cellStyle name="Standard 4 3 7 3 3 2 2 2" xfId="58205" xr:uid="{00000000-0005-0000-0000-00006E860000}"/>
    <cellStyle name="Standard 4 3 7 3 3 2 3" xfId="46909" xr:uid="{00000000-0005-0000-0000-00006F860000}"/>
    <cellStyle name="Standard 4 3 7 3 3 2 4" xfId="35613" xr:uid="{00000000-0005-0000-0000-000070860000}"/>
    <cellStyle name="Standard 4 3 7 3 3 3" xfId="18669" xr:uid="{00000000-0005-0000-0000-000071860000}"/>
    <cellStyle name="Standard 4 3 7 3 3 3 2" xfId="52557" xr:uid="{00000000-0005-0000-0000-000072860000}"/>
    <cellStyle name="Standard 4 3 7 3 3 4" xfId="41261" xr:uid="{00000000-0005-0000-0000-000073860000}"/>
    <cellStyle name="Standard 4 3 7 3 3 5" xfId="29965" xr:uid="{00000000-0005-0000-0000-000074860000}"/>
    <cellStyle name="Standard 4 3 7 3 4" xfId="10197" xr:uid="{00000000-0005-0000-0000-000075860000}"/>
    <cellStyle name="Standard 4 3 7 3 4 2" xfId="21493" xr:uid="{00000000-0005-0000-0000-000076860000}"/>
    <cellStyle name="Standard 4 3 7 3 4 2 2" xfId="55381" xr:uid="{00000000-0005-0000-0000-000077860000}"/>
    <cellStyle name="Standard 4 3 7 3 4 3" xfId="44085" xr:uid="{00000000-0005-0000-0000-000078860000}"/>
    <cellStyle name="Standard 4 3 7 3 4 4" xfId="32789" xr:uid="{00000000-0005-0000-0000-000079860000}"/>
    <cellStyle name="Standard 4 3 7 3 5" xfId="15845" xr:uid="{00000000-0005-0000-0000-00007A860000}"/>
    <cellStyle name="Standard 4 3 7 3 5 2" xfId="49733" xr:uid="{00000000-0005-0000-0000-00007B860000}"/>
    <cellStyle name="Standard 4 3 7 3 6" xfId="38437" xr:uid="{00000000-0005-0000-0000-00007C860000}"/>
    <cellStyle name="Standard 4 3 7 3 7" xfId="27141" xr:uid="{00000000-0005-0000-0000-00007D860000}"/>
    <cellStyle name="Standard 4 3 7 4" xfId="3865" xr:uid="{00000000-0005-0000-0000-00007E860000}"/>
    <cellStyle name="Standard 4 3 7 4 2" xfId="6976" xr:uid="{00000000-0005-0000-0000-00007F860000}"/>
    <cellStyle name="Standard 4 3 7 4 2 2" xfId="12625" xr:uid="{00000000-0005-0000-0000-000080860000}"/>
    <cellStyle name="Standard 4 3 7 4 2 2 2" xfId="23921" xr:uid="{00000000-0005-0000-0000-000081860000}"/>
    <cellStyle name="Standard 4 3 7 4 2 2 2 2" xfId="57809" xr:uid="{00000000-0005-0000-0000-000082860000}"/>
    <cellStyle name="Standard 4 3 7 4 2 2 3" xfId="46513" xr:uid="{00000000-0005-0000-0000-000083860000}"/>
    <cellStyle name="Standard 4 3 7 4 2 2 4" xfId="35217" xr:uid="{00000000-0005-0000-0000-000084860000}"/>
    <cellStyle name="Standard 4 3 7 4 2 3" xfId="18273" xr:uid="{00000000-0005-0000-0000-000085860000}"/>
    <cellStyle name="Standard 4 3 7 4 2 3 2" xfId="52161" xr:uid="{00000000-0005-0000-0000-000086860000}"/>
    <cellStyle name="Standard 4 3 7 4 2 4" xfId="40865" xr:uid="{00000000-0005-0000-0000-000087860000}"/>
    <cellStyle name="Standard 4 3 7 4 2 5" xfId="29569" xr:uid="{00000000-0005-0000-0000-000088860000}"/>
    <cellStyle name="Standard 4 3 7 4 3" xfId="9801" xr:uid="{00000000-0005-0000-0000-000089860000}"/>
    <cellStyle name="Standard 4 3 7 4 3 2" xfId="21097" xr:uid="{00000000-0005-0000-0000-00008A860000}"/>
    <cellStyle name="Standard 4 3 7 4 3 2 2" xfId="54985" xr:uid="{00000000-0005-0000-0000-00008B860000}"/>
    <cellStyle name="Standard 4 3 7 4 3 3" xfId="43689" xr:uid="{00000000-0005-0000-0000-00008C860000}"/>
    <cellStyle name="Standard 4 3 7 4 3 4" xfId="32393" xr:uid="{00000000-0005-0000-0000-00008D860000}"/>
    <cellStyle name="Standard 4 3 7 4 4" xfId="15449" xr:uid="{00000000-0005-0000-0000-00008E860000}"/>
    <cellStyle name="Standard 4 3 7 4 4 2" xfId="49337" xr:uid="{00000000-0005-0000-0000-00008F860000}"/>
    <cellStyle name="Standard 4 3 7 4 5" xfId="38041" xr:uid="{00000000-0005-0000-0000-000090860000}"/>
    <cellStyle name="Standard 4 3 7 4 6" xfId="26745" xr:uid="{00000000-0005-0000-0000-000091860000}"/>
    <cellStyle name="Standard 4 3 7 5" xfId="4923" xr:uid="{00000000-0005-0000-0000-000092860000}"/>
    <cellStyle name="Standard 4 3 7 5 2" xfId="7749" xr:uid="{00000000-0005-0000-0000-000093860000}"/>
    <cellStyle name="Standard 4 3 7 5 2 2" xfId="13398" xr:uid="{00000000-0005-0000-0000-000094860000}"/>
    <cellStyle name="Standard 4 3 7 5 2 2 2" xfId="24694" xr:uid="{00000000-0005-0000-0000-000095860000}"/>
    <cellStyle name="Standard 4 3 7 5 2 2 2 2" xfId="58582" xr:uid="{00000000-0005-0000-0000-000096860000}"/>
    <cellStyle name="Standard 4 3 7 5 2 2 3" xfId="47286" xr:uid="{00000000-0005-0000-0000-000097860000}"/>
    <cellStyle name="Standard 4 3 7 5 2 2 4" xfId="35990" xr:uid="{00000000-0005-0000-0000-000098860000}"/>
    <cellStyle name="Standard 4 3 7 5 2 3" xfId="19046" xr:uid="{00000000-0005-0000-0000-000099860000}"/>
    <cellStyle name="Standard 4 3 7 5 2 3 2" xfId="52934" xr:uid="{00000000-0005-0000-0000-00009A860000}"/>
    <cellStyle name="Standard 4 3 7 5 2 4" xfId="41638" xr:uid="{00000000-0005-0000-0000-00009B860000}"/>
    <cellStyle name="Standard 4 3 7 5 2 5" xfId="30342" xr:uid="{00000000-0005-0000-0000-00009C860000}"/>
    <cellStyle name="Standard 4 3 7 5 3" xfId="10574" xr:uid="{00000000-0005-0000-0000-00009D860000}"/>
    <cellStyle name="Standard 4 3 7 5 3 2" xfId="21870" xr:uid="{00000000-0005-0000-0000-00009E860000}"/>
    <cellStyle name="Standard 4 3 7 5 3 2 2" xfId="55758" xr:uid="{00000000-0005-0000-0000-00009F860000}"/>
    <cellStyle name="Standard 4 3 7 5 3 3" xfId="44462" xr:uid="{00000000-0005-0000-0000-0000A0860000}"/>
    <cellStyle name="Standard 4 3 7 5 3 4" xfId="33166" xr:uid="{00000000-0005-0000-0000-0000A1860000}"/>
    <cellStyle name="Standard 4 3 7 5 4" xfId="16222" xr:uid="{00000000-0005-0000-0000-0000A2860000}"/>
    <cellStyle name="Standard 4 3 7 5 4 2" xfId="50110" xr:uid="{00000000-0005-0000-0000-0000A3860000}"/>
    <cellStyle name="Standard 4 3 7 5 5" xfId="38814" xr:uid="{00000000-0005-0000-0000-0000A4860000}"/>
    <cellStyle name="Standard 4 3 7 5 6" xfId="27518" xr:uid="{00000000-0005-0000-0000-0000A5860000}"/>
    <cellStyle name="Standard 4 3 7 6" xfId="3572" xr:uid="{00000000-0005-0000-0000-0000A6860000}"/>
    <cellStyle name="Standard 4 3 7 6 2" xfId="6685" xr:uid="{00000000-0005-0000-0000-0000A7860000}"/>
    <cellStyle name="Standard 4 3 7 6 2 2" xfId="12334" xr:uid="{00000000-0005-0000-0000-0000A8860000}"/>
    <cellStyle name="Standard 4 3 7 6 2 2 2" xfId="23630" xr:uid="{00000000-0005-0000-0000-0000A9860000}"/>
    <cellStyle name="Standard 4 3 7 6 2 2 2 2" xfId="57518" xr:uid="{00000000-0005-0000-0000-0000AA860000}"/>
    <cellStyle name="Standard 4 3 7 6 2 2 3" xfId="46222" xr:uid="{00000000-0005-0000-0000-0000AB860000}"/>
    <cellStyle name="Standard 4 3 7 6 2 2 4" xfId="34926" xr:uid="{00000000-0005-0000-0000-0000AC860000}"/>
    <cellStyle name="Standard 4 3 7 6 2 3" xfId="17982" xr:uid="{00000000-0005-0000-0000-0000AD860000}"/>
    <cellStyle name="Standard 4 3 7 6 2 3 2" xfId="51870" xr:uid="{00000000-0005-0000-0000-0000AE860000}"/>
    <cellStyle name="Standard 4 3 7 6 2 4" xfId="40574" xr:uid="{00000000-0005-0000-0000-0000AF860000}"/>
    <cellStyle name="Standard 4 3 7 6 2 5" xfId="29278" xr:uid="{00000000-0005-0000-0000-0000B0860000}"/>
    <cellStyle name="Standard 4 3 7 6 3" xfId="9510" xr:uid="{00000000-0005-0000-0000-0000B1860000}"/>
    <cellStyle name="Standard 4 3 7 6 3 2" xfId="20806" xr:uid="{00000000-0005-0000-0000-0000B2860000}"/>
    <cellStyle name="Standard 4 3 7 6 3 2 2" xfId="54694" xr:uid="{00000000-0005-0000-0000-0000B3860000}"/>
    <cellStyle name="Standard 4 3 7 6 3 3" xfId="43398" xr:uid="{00000000-0005-0000-0000-0000B4860000}"/>
    <cellStyle name="Standard 4 3 7 6 3 4" xfId="32102" xr:uid="{00000000-0005-0000-0000-0000B5860000}"/>
    <cellStyle name="Standard 4 3 7 6 4" xfId="15158" xr:uid="{00000000-0005-0000-0000-0000B6860000}"/>
    <cellStyle name="Standard 4 3 7 6 4 2" xfId="49046" xr:uid="{00000000-0005-0000-0000-0000B7860000}"/>
    <cellStyle name="Standard 4 3 7 6 5" xfId="37750" xr:uid="{00000000-0005-0000-0000-0000B8860000}"/>
    <cellStyle name="Standard 4 3 7 6 6" xfId="26454" xr:uid="{00000000-0005-0000-0000-0000B9860000}"/>
    <cellStyle name="Standard 4 3 8" xfId="1445" xr:uid="{00000000-0005-0000-0000-0000BA860000}"/>
    <cellStyle name="Standard 4 3 8 10" xfId="36678" xr:uid="{00000000-0005-0000-0000-0000BB860000}"/>
    <cellStyle name="Standard 4 3 8 11" xfId="25382" xr:uid="{00000000-0005-0000-0000-0000BC860000}"/>
    <cellStyle name="Standard 4 3 8 2" xfId="2728" xr:uid="{00000000-0005-0000-0000-0000BD860000}"/>
    <cellStyle name="Standard 4 3 8 2 2" xfId="3230" xr:uid="{00000000-0005-0000-0000-0000BE860000}"/>
    <cellStyle name="Standard 4 3 8 2 2 2" xfId="5282" xr:uid="{00000000-0005-0000-0000-0000BF860000}"/>
    <cellStyle name="Standard 4 3 8 2 2 2 2" xfId="8108" xr:uid="{00000000-0005-0000-0000-0000C0860000}"/>
    <cellStyle name="Standard 4 3 8 2 2 2 2 2" xfId="13757" xr:uid="{00000000-0005-0000-0000-0000C1860000}"/>
    <cellStyle name="Standard 4 3 8 2 2 2 2 2 2" xfId="25053" xr:uid="{00000000-0005-0000-0000-0000C2860000}"/>
    <cellStyle name="Standard 4 3 8 2 2 2 2 2 2 2" xfId="58941" xr:uid="{00000000-0005-0000-0000-0000C3860000}"/>
    <cellStyle name="Standard 4 3 8 2 2 2 2 2 3" xfId="47645" xr:uid="{00000000-0005-0000-0000-0000C4860000}"/>
    <cellStyle name="Standard 4 3 8 2 2 2 2 2 4" xfId="36349" xr:uid="{00000000-0005-0000-0000-0000C5860000}"/>
    <cellStyle name="Standard 4 3 8 2 2 2 2 3" xfId="19405" xr:uid="{00000000-0005-0000-0000-0000C6860000}"/>
    <cellStyle name="Standard 4 3 8 2 2 2 2 3 2" xfId="53293" xr:uid="{00000000-0005-0000-0000-0000C7860000}"/>
    <cellStyle name="Standard 4 3 8 2 2 2 2 4" xfId="41997" xr:uid="{00000000-0005-0000-0000-0000C8860000}"/>
    <cellStyle name="Standard 4 3 8 2 2 2 2 5" xfId="30701" xr:uid="{00000000-0005-0000-0000-0000C9860000}"/>
    <cellStyle name="Standard 4 3 8 2 2 2 3" xfId="10933" xr:uid="{00000000-0005-0000-0000-0000CA860000}"/>
    <cellStyle name="Standard 4 3 8 2 2 2 3 2" xfId="22229" xr:uid="{00000000-0005-0000-0000-0000CB860000}"/>
    <cellStyle name="Standard 4 3 8 2 2 2 3 2 2" xfId="56117" xr:uid="{00000000-0005-0000-0000-0000CC860000}"/>
    <cellStyle name="Standard 4 3 8 2 2 2 3 3" xfId="44821" xr:uid="{00000000-0005-0000-0000-0000CD860000}"/>
    <cellStyle name="Standard 4 3 8 2 2 2 3 4" xfId="33525" xr:uid="{00000000-0005-0000-0000-0000CE860000}"/>
    <cellStyle name="Standard 4 3 8 2 2 2 4" xfId="16581" xr:uid="{00000000-0005-0000-0000-0000CF860000}"/>
    <cellStyle name="Standard 4 3 8 2 2 2 4 2" xfId="50469" xr:uid="{00000000-0005-0000-0000-0000D0860000}"/>
    <cellStyle name="Standard 4 3 8 2 2 2 5" xfId="39173" xr:uid="{00000000-0005-0000-0000-0000D1860000}"/>
    <cellStyle name="Standard 4 3 8 2 2 2 6" xfId="27877" xr:uid="{00000000-0005-0000-0000-0000D2860000}"/>
    <cellStyle name="Standard 4 3 8 2 2 3" xfId="6358" xr:uid="{00000000-0005-0000-0000-0000D3860000}"/>
    <cellStyle name="Standard 4 3 8 2 2 3 2" xfId="12008" xr:uid="{00000000-0005-0000-0000-0000D4860000}"/>
    <cellStyle name="Standard 4 3 8 2 2 3 2 2" xfId="23304" xr:uid="{00000000-0005-0000-0000-0000D5860000}"/>
    <cellStyle name="Standard 4 3 8 2 2 3 2 2 2" xfId="57192" xr:uid="{00000000-0005-0000-0000-0000D6860000}"/>
    <cellStyle name="Standard 4 3 8 2 2 3 2 3" xfId="45896" xr:uid="{00000000-0005-0000-0000-0000D7860000}"/>
    <cellStyle name="Standard 4 3 8 2 2 3 2 4" xfId="34600" xr:uid="{00000000-0005-0000-0000-0000D8860000}"/>
    <cellStyle name="Standard 4 3 8 2 2 3 3" xfId="17656" xr:uid="{00000000-0005-0000-0000-0000D9860000}"/>
    <cellStyle name="Standard 4 3 8 2 2 3 3 2" xfId="51544" xr:uid="{00000000-0005-0000-0000-0000DA860000}"/>
    <cellStyle name="Standard 4 3 8 2 2 3 4" xfId="40248" xr:uid="{00000000-0005-0000-0000-0000DB860000}"/>
    <cellStyle name="Standard 4 3 8 2 2 3 5" xfId="28952" xr:uid="{00000000-0005-0000-0000-0000DC860000}"/>
    <cellStyle name="Standard 4 3 8 2 2 4" xfId="9184" xr:uid="{00000000-0005-0000-0000-0000DD860000}"/>
    <cellStyle name="Standard 4 3 8 2 2 4 2" xfId="20480" xr:uid="{00000000-0005-0000-0000-0000DE860000}"/>
    <cellStyle name="Standard 4 3 8 2 2 4 2 2" xfId="54368" xr:uid="{00000000-0005-0000-0000-0000DF860000}"/>
    <cellStyle name="Standard 4 3 8 2 2 4 3" xfId="43072" xr:uid="{00000000-0005-0000-0000-0000E0860000}"/>
    <cellStyle name="Standard 4 3 8 2 2 4 4" xfId="31776" xr:uid="{00000000-0005-0000-0000-0000E1860000}"/>
    <cellStyle name="Standard 4 3 8 2 2 5" xfId="14832" xr:uid="{00000000-0005-0000-0000-0000E2860000}"/>
    <cellStyle name="Standard 4 3 8 2 2 5 2" xfId="48720" xr:uid="{00000000-0005-0000-0000-0000E3860000}"/>
    <cellStyle name="Standard 4 3 8 2 2 6" xfId="37424" xr:uid="{00000000-0005-0000-0000-0000E4860000}"/>
    <cellStyle name="Standard 4 3 8 2 2 7" xfId="26128" xr:uid="{00000000-0005-0000-0000-0000E5860000}"/>
    <cellStyle name="Standard 4 3 8 2 3" xfId="4505" xr:uid="{00000000-0005-0000-0000-0000E6860000}"/>
    <cellStyle name="Standard 4 3 8 2 3 2" xfId="7374" xr:uid="{00000000-0005-0000-0000-0000E7860000}"/>
    <cellStyle name="Standard 4 3 8 2 3 2 2" xfId="13023" xr:uid="{00000000-0005-0000-0000-0000E8860000}"/>
    <cellStyle name="Standard 4 3 8 2 3 2 2 2" xfId="24319" xr:uid="{00000000-0005-0000-0000-0000E9860000}"/>
    <cellStyle name="Standard 4 3 8 2 3 2 2 2 2" xfId="58207" xr:uid="{00000000-0005-0000-0000-0000EA860000}"/>
    <cellStyle name="Standard 4 3 8 2 3 2 2 3" xfId="46911" xr:uid="{00000000-0005-0000-0000-0000EB860000}"/>
    <cellStyle name="Standard 4 3 8 2 3 2 2 4" xfId="35615" xr:uid="{00000000-0005-0000-0000-0000EC860000}"/>
    <cellStyle name="Standard 4 3 8 2 3 2 3" xfId="18671" xr:uid="{00000000-0005-0000-0000-0000ED860000}"/>
    <cellStyle name="Standard 4 3 8 2 3 2 3 2" xfId="52559" xr:uid="{00000000-0005-0000-0000-0000EE860000}"/>
    <cellStyle name="Standard 4 3 8 2 3 2 4" xfId="41263" xr:uid="{00000000-0005-0000-0000-0000EF860000}"/>
    <cellStyle name="Standard 4 3 8 2 3 2 5" xfId="29967" xr:uid="{00000000-0005-0000-0000-0000F0860000}"/>
    <cellStyle name="Standard 4 3 8 2 3 3" xfId="10199" xr:uid="{00000000-0005-0000-0000-0000F1860000}"/>
    <cellStyle name="Standard 4 3 8 2 3 3 2" xfId="21495" xr:uid="{00000000-0005-0000-0000-0000F2860000}"/>
    <cellStyle name="Standard 4 3 8 2 3 3 2 2" xfId="55383" xr:uid="{00000000-0005-0000-0000-0000F3860000}"/>
    <cellStyle name="Standard 4 3 8 2 3 3 3" xfId="44087" xr:uid="{00000000-0005-0000-0000-0000F4860000}"/>
    <cellStyle name="Standard 4 3 8 2 3 3 4" xfId="32791" xr:uid="{00000000-0005-0000-0000-0000F5860000}"/>
    <cellStyle name="Standard 4 3 8 2 3 4" xfId="15847" xr:uid="{00000000-0005-0000-0000-0000F6860000}"/>
    <cellStyle name="Standard 4 3 8 2 3 4 2" xfId="49735" xr:uid="{00000000-0005-0000-0000-0000F7860000}"/>
    <cellStyle name="Standard 4 3 8 2 3 5" xfId="38439" xr:uid="{00000000-0005-0000-0000-0000F8860000}"/>
    <cellStyle name="Standard 4 3 8 2 3 6" xfId="27143" xr:uid="{00000000-0005-0000-0000-0000F9860000}"/>
    <cellStyle name="Standard 4 3 8 2 4" xfId="5858" xr:uid="{00000000-0005-0000-0000-0000FA860000}"/>
    <cellStyle name="Standard 4 3 8 2 4 2" xfId="11508" xr:uid="{00000000-0005-0000-0000-0000FB860000}"/>
    <cellStyle name="Standard 4 3 8 2 4 2 2" xfId="22804" xr:uid="{00000000-0005-0000-0000-0000FC860000}"/>
    <cellStyle name="Standard 4 3 8 2 4 2 2 2" xfId="56692" xr:uid="{00000000-0005-0000-0000-0000FD860000}"/>
    <cellStyle name="Standard 4 3 8 2 4 2 3" xfId="45396" xr:uid="{00000000-0005-0000-0000-0000FE860000}"/>
    <cellStyle name="Standard 4 3 8 2 4 2 4" xfId="34100" xr:uid="{00000000-0005-0000-0000-0000FF860000}"/>
    <cellStyle name="Standard 4 3 8 2 4 3" xfId="17156" xr:uid="{00000000-0005-0000-0000-000000870000}"/>
    <cellStyle name="Standard 4 3 8 2 4 3 2" xfId="51044" xr:uid="{00000000-0005-0000-0000-000001870000}"/>
    <cellStyle name="Standard 4 3 8 2 4 4" xfId="39748" xr:uid="{00000000-0005-0000-0000-000002870000}"/>
    <cellStyle name="Standard 4 3 8 2 4 5" xfId="28452" xr:uid="{00000000-0005-0000-0000-000003870000}"/>
    <cellStyle name="Standard 4 3 8 2 5" xfId="8684" xr:uid="{00000000-0005-0000-0000-000004870000}"/>
    <cellStyle name="Standard 4 3 8 2 5 2" xfId="19980" xr:uid="{00000000-0005-0000-0000-000005870000}"/>
    <cellStyle name="Standard 4 3 8 2 5 2 2" xfId="53868" xr:uid="{00000000-0005-0000-0000-000006870000}"/>
    <cellStyle name="Standard 4 3 8 2 5 3" xfId="42572" xr:uid="{00000000-0005-0000-0000-000007870000}"/>
    <cellStyle name="Standard 4 3 8 2 5 4" xfId="31276" xr:uid="{00000000-0005-0000-0000-000008870000}"/>
    <cellStyle name="Standard 4 3 8 2 6" xfId="14332" xr:uid="{00000000-0005-0000-0000-000009870000}"/>
    <cellStyle name="Standard 4 3 8 2 6 2" xfId="48220" xr:uid="{00000000-0005-0000-0000-00000A870000}"/>
    <cellStyle name="Standard 4 3 8 2 7" xfId="36924" xr:uid="{00000000-0005-0000-0000-00000B870000}"/>
    <cellStyle name="Standard 4 3 8 2 8" xfId="25628" xr:uid="{00000000-0005-0000-0000-00000C870000}"/>
    <cellStyle name="Standard 4 3 8 3" xfId="2984" xr:uid="{00000000-0005-0000-0000-00000D870000}"/>
    <cellStyle name="Standard 4 3 8 3 2" xfId="5281" xr:uid="{00000000-0005-0000-0000-00000E870000}"/>
    <cellStyle name="Standard 4 3 8 3 2 2" xfId="8107" xr:uid="{00000000-0005-0000-0000-00000F870000}"/>
    <cellStyle name="Standard 4 3 8 3 2 2 2" xfId="13756" xr:uid="{00000000-0005-0000-0000-000010870000}"/>
    <cellStyle name="Standard 4 3 8 3 2 2 2 2" xfId="25052" xr:uid="{00000000-0005-0000-0000-000011870000}"/>
    <cellStyle name="Standard 4 3 8 3 2 2 2 2 2" xfId="58940" xr:uid="{00000000-0005-0000-0000-000012870000}"/>
    <cellStyle name="Standard 4 3 8 3 2 2 2 3" xfId="47644" xr:uid="{00000000-0005-0000-0000-000013870000}"/>
    <cellStyle name="Standard 4 3 8 3 2 2 2 4" xfId="36348" xr:uid="{00000000-0005-0000-0000-000014870000}"/>
    <cellStyle name="Standard 4 3 8 3 2 2 3" xfId="19404" xr:uid="{00000000-0005-0000-0000-000015870000}"/>
    <cellStyle name="Standard 4 3 8 3 2 2 3 2" xfId="53292" xr:uid="{00000000-0005-0000-0000-000016870000}"/>
    <cellStyle name="Standard 4 3 8 3 2 2 4" xfId="41996" xr:uid="{00000000-0005-0000-0000-000017870000}"/>
    <cellStyle name="Standard 4 3 8 3 2 2 5" xfId="30700" xr:uid="{00000000-0005-0000-0000-000018870000}"/>
    <cellStyle name="Standard 4 3 8 3 2 3" xfId="10932" xr:uid="{00000000-0005-0000-0000-000019870000}"/>
    <cellStyle name="Standard 4 3 8 3 2 3 2" xfId="22228" xr:uid="{00000000-0005-0000-0000-00001A870000}"/>
    <cellStyle name="Standard 4 3 8 3 2 3 2 2" xfId="56116" xr:uid="{00000000-0005-0000-0000-00001B870000}"/>
    <cellStyle name="Standard 4 3 8 3 2 3 3" xfId="44820" xr:uid="{00000000-0005-0000-0000-00001C870000}"/>
    <cellStyle name="Standard 4 3 8 3 2 3 4" xfId="33524" xr:uid="{00000000-0005-0000-0000-00001D870000}"/>
    <cellStyle name="Standard 4 3 8 3 2 4" xfId="16580" xr:uid="{00000000-0005-0000-0000-00001E870000}"/>
    <cellStyle name="Standard 4 3 8 3 2 4 2" xfId="50468" xr:uid="{00000000-0005-0000-0000-00001F870000}"/>
    <cellStyle name="Standard 4 3 8 3 2 5" xfId="39172" xr:uid="{00000000-0005-0000-0000-000020870000}"/>
    <cellStyle name="Standard 4 3 8 3 2 6" xfId="27876" xr:uid="{00000000-0005-0000-0000-000021870000}"/>
    <cellStyle name="Standard 4 3 8 3 3" xfId="4504" xr:uid="{00000000-0005-0000-0000-000022870000}"/>
    <cellStyle name="Standard 4 3 8 3 3 2" xfId="7373" xr:uid="{00000000-0005-0000-0000-000023870000}"/>
    <cellStyle name="Standard 4 3 8 3 3 2 2" xfId="13022" xr:uid="{00000000-0005-0000-0000-000024870000}"/>
    <cellStyle name="Standard 4 3 8 3 3 2 2 2" xfId="24318" xr:uid="{00000000-0005-0000-0000-000025870000}"/>
    <cellStyle name="Standard 4 3 8 3 3 2 2 2 2" xfId="58206" xr:uid="{00000000-0005-0000-0000-000026870000}"/>
    <cellStyle name="Standard 4 3 8 3 3 2 2 3" xfId="46910" xr:uid="{00000000-0005-0000-0000-000027870000}"/>
    <cellStyle name="Standard 4 3 8 3 3 2 2 4" xfId="35614" xr:uid="{00000000-0005-0000-0000-000028870000}"/>
    <cellStyle name="Standard 4 3 8 3 3 2 3" xfId="18670" xr:uid="{00000000-0005-0000-0000-000029870000}"/>
    <cellStyle name="Standard 4 3 8 3 3 2 3 2" xfId="52558" xr:uid="{00000000-0005-0000-0000-00002A870000}"/>
    <cellStyle name="Standard 4 3 8 3 3 2 4" xfId="41262" xr:uid="{00000000-0005-0000-0000-00002B870000}"/>
    <cellStyle name="Standard 4 3 8 3 3 2 5" xfId="29966" xr:uid="{00000000-0005-0000-0000-00002C870000}"/>
    <cellStyle name="Standard 4 3 8 3 3 3" xfId="10198" xr:uid="{00000000-0005-0000-0000-00002D870000}"/>
    <cellStyle name="Standard 4 3 8 3 3 3 2" xfId="21494" xr:uid="{00000000-0005-0000-0000-00002E870000}"/>
    <cellStyle name="Standard 4 3 8 3 3 3 2 2" xfId="55382" xr:uid="{00000000-0005-0000-0000-00002F870000}"/>
    <cellStyle name="Standard 4 3 8 3 3 3 3" xfId="44086" xr:uid="{00000000-0005-0000-0000-000030870000}"/>
    <cellStyle name="Standard 4 3 8 3 3 3 4" xfId="32790" xr:uid="{00000000-0005-0000-0000-000031870000}"/>
    <cellStyle name="Standard 4 3 8 3 3 4" xfId="15846" xr:uid="{00000000-0005-0000-0000-000032870000}"/>
    <cellStyle name="Standard 4 3 8 3 3 4 2" xfId="49734" xr:uid="{00000000-0005-0000-0000-000033870000}"/>
    <cellStyle name="Standard 4 3 8 3 3 5" xfId="38438" xr:uid="{00000000-0005-0000-0000-000034870000}"/>
    <cellStyle name="Standard 4 3 8 3 3 6" xfId="27142" xr:uid="{00000000-0005-0000-0000-000035870000}"/>
    <cellStyle name="Standard 4 3 8 3 4" xfId="6112" xr:uid="{00000000-0005-0000-0000-000036870000}"/>
    <cellStyle name="Standard 4 3 8 3 4 2" xfId="11762" xr:uid="{00000000-0005-0000-0000-000037870000}"/>
    <cellStyle name="Standard 4 3 8 3 4 2 2" xfId="23058" xr:uid="{00000000-0005-0000-0000-000038870000}"/>
    <cellStyle name="Standard 4 3 8 3 4 2 2 2" xfId="56946" xr:uid="{00000000-0005-0000-0000-000039870000}"/>
    <cellStyle name="Standard 4 3 8 3 4 2 3" xfId="45650" xr:uid="{00000000-0005-0000-0000-00003A870000}"/>
    <cellStyle name="Standard 4 3 8 3 4 2 4" xfId="34354" xr:uid="{00000000-0005-0000-0000-00003B870000}"/>
    <cellStyle name="Standard 4 3 8 3 4 3" xfId="17410" xr:uid="{00000000-0005-0000-0000-00003C870000}"/>
    <cellStyle name="Standard 4 3 8 3 4 3 2" xfId="51298" xr:uid="{00000000-0005-0000-0000-00003D870000}"/>
    <cellStyle name="Standard 4 3 8 3 4 4" xfId="40002" xr:uid="{00000000-0005-0000-0000-00003E870000}"/>
    <cellStyle name="Standard 4 3 8 3 4 5" xfId="28706" xr:uid="{00000000-0005-0000-0000-00003F870000}"/>
    <cellStyle name="Standard 4 3 8 3 5" xfId="8938" xr:uid="{00000000-0005-0000-0000-000040870000}"/>
    <cellStyle name="Standard 4 3 8 3 5 2" xfId="20234" xr:uid="{00000000-0005-0000-0000-000041870000}"/>
    <cellStyle name="Standard 4 3 8 3 5 2 2" xfId="54122" xr:uid="{00000000-0005-0000-0000-000042870000}"/>
    <cellStyle name="Standard 4 3 8 3 5 3" xfId="42826" xr:uid="{00000000-0005-0000-0000-000043870000}"/>
    <cellStyle name="Standard 4 3 8 3 5 4" xfId="31530" xr:uid="{00000000-0005-0000-0000-000044870000}"/>
    <cellStyle name="Standard 4 3 8 3 6" xfId="14586" xr:uid="{00000000-0005-0000-0000-000045870000}"/>
    <cellStyle name="Standard 4 3 8 3 6 2" xfId="48474" xr:uid="{00000000-0005-0000-0000-000046870000}"/>
    <cellStyle name="Standard 4 3 8 3 7" xfId="37178" xr:uid="{00000000-0005-0000-0000-000047870000}"/>
    <cellStyle name="Standard 4 3 8 3 8" xfId="25882" xr:uid="{00000000-0005-0000-0000-000048870000}"/>
    <cellStyle name="Standard 4 3 8 4" xfId="3755" xr:uid="{00000000-0005-0000-0000-000049870000}"/>
    <cellStyle name="Standard 4 3 8 4 2" xfId="6866" xr:uid="{00000000-0005-0000-0000-00004A870000}"/>
    <cellStyle name="Standard 4 3 8 4 2 2" xfId="12515" xr:uid="{00000000-0005-0000-0000-00004B870000}"/>
    <cellStyle name="Standard 4 3 8 4 2 2 2" xfId="23811" xr:uid="{00000000-0005-0000-0000-00004C870000}"/>
    <cellStyle name="Standard 4 3 8 4 2 2 2 2" xfId="57699" xr:uid="{00000000-0005-0000-0000-00004D870000}"/>
    <cellStyle name="Standard 4 3 8 4 2 2 3" xfId="46403" xr:uid="{00000000-0005-0000-0000-00004E870000}"/>
    <cellStyle name="Standard 4 3 8 4 2 2 4" xfId="35107" xr:uid="{00000000-0005-0000-0000-00004F870000}"/>
    <cellStyle name="Standard 4 3 8 4 2 3" xfId="18163" xr:uid="{00000000-0005-0000-0000-000050870000}"/>
    <cellStyle name="Standard 4 3 8 4 2 3 2" xfId="52051" xr:uid="{00000000-0005-0000-0000-000051870000}"/>
    <cellStyle name="Standard 4 3 8 4 2 4" xfId="40755" xr:uid="{00000000-0005-0000-0000-000052870000}"/>
    <cellStyle name="Standard 4 3 8 4 2 5" xfId="29459" xr:uid="{00000000-0005-0000-0000-000053870000}"/>
    <cellStyle name="Standard 4 3 8 4 3" xfId="9691" xr:uid="{00000000-0005-0000-0000-000054870000}"/>
    <cellStyle name="Standard 4 3 8 4 3 2" xfId="20987" xr:uid="{00000000-0005-0000-0000-000055870000}"/>
    <cellStyle name="Standard 4 3 8 4 3 2 2" xfId="54875" xr:uid="{00000000-0005-0000-0000-000056870000}"/>
    <cellStyle name="Standard 4 3 8 4 3 3" xfId="43579" xr:uid="{00000000-0005-0000-0000-000057870000}"/>
    <cellStyle name="Standard 4 3 8 4 3 4" xfId="32283" xr:uid="{00000000-0005-0000-0000-000058870000}"/>
    <cellStyle name="Standard 4 3 8 4 4" xfId="15339" xr:uid="{00000000-0005-0000-0000-000059870000}"/>
    <cellStyle name="Standard 4 3 8 4 4 2" xfId="49227" xr:uid="{00000000-0005-0000-0000-00005A870000}"/>
    <cellStyle name="Standard 4 3 8 4 5" xfId="37931" xr:uid="{00000000-0005-0000-0000-00005B870000}"/>
    <cellStyle name="Standard 4 3 8 4 6" xfId="26635" xr:uid="{00000000-0005-0000-0000-00005C870000}"/>
    <cellStyle name="Standard 4 3 8 5" xfId="4813" xr:uid="{00000000-0005-0000-0000-00005D870000}"/>
    <cellStyle name="Standard 4 3 8 5 2" xfId="7639" xr:uid="{00000000-0005-0000-0000-00005E870000}"/>
    <cellStyle name="Standard 4 3 8 5 2 2" xfId="13288" xr:uid="{00000000-0005-0000-0000-00005F870000}"/>
    <cellStyle name="Standard 4 3 8 5 2 2 2" xfId="24584" xr:uid="{00000000-0005-0000-0000-000060870000}"/>
    <cellStyle name="Standard 4 3 8 5 2 2 2 2" xfId="58472" xr:uid="{00000000-0005-0000-0000-000061870000}"/>
    <cellStyle name="Standard 4 3 8 5 2 2 3" xfId="47176" xr:uid="{00000000-0005-0000-0000-000062870000}"/>
    <cellStyle name="Standard 4 3 8 5 2 2 4" xfId="35880" xr:uid="{00000000-0005-0000-0000-000063870000}"/>
    <cellStyle name="Standard 4 3 8 5 2 3" xfId="18936" xr:uid="{00000000-0005-0000-0000-000064870000}"/>
    <cellStyle name="Standard 4 3 8 5 2 3 2" xfId="52824" xr:uid="{00000000-0005-0000-0000-000065870000}"/>
    <cellStyle name="Standard 4 3 8 5 2 4" xfId="41528" xr:uid="{00000000-0005-0000-0000-000066870000}"/>
    <cellStyle name="Standard 4 3 8 5 2 5" xfId="30232" xr:uid="{00000000-0005-0000-0000-000067870000}"/>
    <cellStyle name="Standard 4 3 8 5 3" xfId="10464" xr:uid="{00000000-0005-0000-0000-000068870000}"/>
    <cellStyle name="Standard 4 3 8 5 3 2" xfId="21760" xr:uid="{00000000-0005-0000-0000-000069870000}"/>
    <cellStyle name="Standard 4 3 8 5 3 2 2" xfId="55648" xr:uid="{00000000-0005-0000-0000-00006A870000}"/>
    <cellStyle name="Standard 4 3 8 5 3 3" xfId="44352" xr:uid="{00000000-0005-0000-0000-00006B870000}"/>
    <cellStyle name="Standard 4 3 8 5 3 4" xfId="33056" xr:uid="{00000000-0005-0000-0000-00006C870000}"/>
    <cellStyle name="Standard 4 3 8 5 4" xfId="16112" xr:uid="{00000000-0005-0000-0000-00006D870000}"/>
    <cellStyle name="Standard 4 3 8 5 4 2" xfId="50000" xr:uid="{00000000-0005-0000-0000-00006E870000}"/>
    <cellStyle name="Standard 4 3 8 5 5" xfId="38704" xr:uid="{00000000-0005-0000-0000-00006F870000}"/>
    <cellStyle name="Standard 4 3 8 5 6" xfId="27408" xr:uid="{00000000-0005-0000-0000-000070870000}"/>
    <cellStyle name="Standard 4 3 8 6" xfId="3456" xr:uid="{00000000-0005-0000-0000-000071870000}"/>
    <cellStyle name="Standard 4 3 8 6 2" xfId="6571" xr:uid="{00000000-0005-0000-0000-000072870000}"/>
    <cellStyle name="Standard 4 3 8 6 2 2" xfId="12220" xr:uid="{00000000-0005-0000-0000-000073870000}"/>
    <cellStyle name="Standard 4 3 8 6 2 2 2" xfId="23516" xr:uid="{00000000-0005-0000-0000-000074870000}"/>
    <cellStyle name="Standard 4 3 8 6 2 2 2 2" xfId="57404" xr:uid="{00000000-0005-0000-0000-000075870000}"/>
    <cellStyle name="Standard 4 3 8 6 2 2 3" xfId="46108" xr:uid="{00000000-0005-0000-0000-000076870000}"/>
    <cellStyle name="Standard 4 3 8 6 2 2 4" xfId="34812" xr:uid="{00000000-0005-0000-0000-000077870000}"/>
    <cellStyle name="Standard 4 3 8 6 2 3" xfId="17868" xr:uid="{00000000-0005-0000-0000-000078870000}"/>
    <cellStyle name="Standard 4 3 8 6 2 3 2" xfId="51756" xr:uid="{00000000-0005-0000-0000-000079870000}"/>
    <cellStyle name="Standard 4 3 8 6 2 4" xfId="40460" xr:uid="{00000000-0005-0000-0000-00007A870000}"/>
    <cellStyle name="Standard 4 3 8 6 2 5" xfId="29164" xr:uid="{00000000-0005-0000-0000-00007B870000}"/>
    <cellStyle name="Standard 4 3 8 6 3" xfId="9396" xr:uid="{00000000-0005-0000-0000-00007C870000}"/>
    <cellStyle name="Standard 4 3 8 6 3 2" xfId="20692" xr:uid="{00000000-0005-0000-0000-00007D870000}"/>
    <cellStyle name="Standard 4 3 8 6 3 2 2" xfId="54580" xr:uid="{00000000-0005-0000-0000-00007E870000}"/>
    <cellStyle name="Standard 4 3 8 6 3 3" xfId="43284" xr:uid="{00000000-0005-0000-0000-00007F870000}"/>
    <cellStyle name="Standard 4 3 8 6 3 4" xfId="31988" xr:uid="{00000000-0005-0000-0000-000080870000}"/>
    <cellStyle name="Standard 4 3 8 6 4" xfId="15044" xr:uid="{00000000-0005-0000-0000-000081870000}"/>
    <cellStyle name="Standard 4 3 8 6 4 2" xfId="48932" xr:uid="{00000000-0005-0000-0000-000082870000}"/>
    <cellStyle name="Standard 4 3 8 6 5" xfId="37636" xr:uid="{00000000-0005-0000-0000-000083870000}"/>
    <cellStyle name="Standard 4 3 8 6 6" xfId="26340" xr:uid="{00000000-0005-0000-0000-000084870000}"/>
    <cellStyle name="Standard 4 3 8 7" xfId="5612" xr:uid="{00000000-0005-0000-0000-000085870000}"/>
    <cellStyle name="Standard 4 3 8 7 2" xfId="11262" xr:uid="{00000000-0005-0000-0000-000086870000}"/>
    <cellStyle name="Standard 4 3 8 7 2 2" xfId="22558" xr:uid="{00000000-0005-0000-0000-000087870000}"/>
    <cellStyle name="Standard 4 3 8 7 2 2 2" xfId="56446" xr:uid="{00000000-0005-0000-0000-000088870000}"/>
    <cellStyle name="Standard 4 3 8 7 2 3" xfId="45150" xr:uid="{00000000-0005-0000-0000-000089870000}"/>
    <cellStyle name="Standard 4 3 8 7 2 4" xfId="33854" xr:uid="{00000000-0005-0000-0000-00008A870000}"/>
    <cellStyle name="Standard 4 3 8 7 3" xfId="16910" xr:uid="{00000000-0005-0000-0000-00008B870000}"/>
    <cellStyle name="Standard 4 3 8 7 3 2" xfId="50798" xr:uid="{00000000-0005-0000-0000-00008C870000}"/>
    <cellStyle name="Standard 4 3 8 7 4" xfId="39502" xr:uid="{00000000-0005-0000-0000-00008D870000}"/>
    <cellStyle name="Standard 4 3 8 7 5" xfId="28206" xr:uid="{00000000-0005-0000-0000-00008E870000}"/>
    <cellStyle name="Standard 4 3 8 8" xfId="8438" xr:uid="{00000000-0005-0000-0000-00008F870000}"/>
    <cellStyle name="Standard 4 3 8 8 2" xfId="19734" xr:uid="{00000000-0005-0000-0000-000090870000}"/>
    <cellStyle name="Standard 4 3 8 8 2 2" xfId="53622" xr:uid="{00000000-0005-0000-0000-000091870000}"/>
    <cellStyle name="Standard 4 3 8 8 3" xfId="42326" xr:uid="{00000000-0005-0000-0000-000092870000}"/>
    <cellStyle name="Standard 4 3 8 8 4" xfId="31030" xr:uid="{00000000-0005-0000-0000-000093870000}"/>
    <cellStyle name="Standard 4 3 8 9" xfId="14086" xr:uid="{00000000-0005-0000-0000-000094870000}"/>
    <cellStyle name="Standard 4 3 8 9 2" xfId="47974" xr:uid="{00000000-0005-0000-0000-000095870000}"/>
    <cellStyle name="Standard 4 3 9" xfId="2617" xr:uid="{00000000-0005-0000-0000-000096870000}"/>
    <cellStyle name="Standard 4 3 9 2" xfId="3119" xr:uid="{00000000-0005-0000-0000-000097870000}"/>
    <cellStyle name="Standard 4 3 9 2 2" xfId="5283" xr:uid="{00000000-0005-0000-0000-000098870000}"/>
    <cellStyle name="Standard 4 3 9 2 2 2" xfId="8109" xr:uid="{00000000-0005-0000-0000-000099870000}"/>
    <cellStyle name="Standard 4 3 9 2 2 2 2" xfId="13758" xr:uid="{00000000-0005-0000-0000-00009A870000}"/>
    <cellStyle name="Standard 4 3 9 2 2 2 2 2" xfId="25054" xr:uid="{00000000-0005-0000-0000-00009B870000}"/>
    <cellStyle name="Standard 4 3 9 2 2 2 2 2 2" xfId="58942" xr:uid="{00000000-0005-0000-0000-00009C870000}"/>
    <cellStyle name="Standard 4 3 9 2 2 2 2 3" xfId="47646" xr:uid="{00000000-0005-0000-0000-00009D870000}"/>
    <cellStyle name="Standard 4 3 9 2 2 2 2 4" xfId="36350" xr:uid="{00000000-0005-0000-0000-00009E870000}"/>
    <cellStyle name="Standard 4 3 9 2 2 2 3" xfId="19406" xr:uid="{00000000-0005-0000-0000-00009F870000}"/>
    <cellStyle name="Standard 4 3 9 2 2 2 3 2" xfId="53294" xr:uid="{00000000-0005-0000-0000-0000A0870000}"/>
    <cellStyle name="Standard 4 3 9 2 2 2 4" xfId="41998" xr:uid="{00000000-0005-0000-0000-0000A1870000}"/>
    <cellStyle name="Standard 4 3 9 2 2 2 5" xfId="30702" xr:uid="{00000000-0005-0000-0000-0000A2870000}"/>
    <cellStyle name="Standard 4 3 9 2 2 3" xfId="10934" xr:uid="{00000000-0005-0000-0000-0000A3870000}"/>
    <cellStyle name="Standard 4 3 9 2 2 3 2" xfId="22230" xr:uid="{00000000-0005-0000-0000-0000A4870000}"/>
    <cellStyle name="Standard 4 3 9 2 2 3 2 2" xfId="56118" xr:uid="{00000000-0005-0000-0000-0000A5870000}"/>
    <cellStyle name="Standard 4 3 9 2 2 3 3" xfId="44822" xr:uid="{00000000-0005-0000-0000-0000A6870000}"/>
    <cellStyle name="Standard 4 3 9 2 2 3 4" xfId="33526" xr:uid="{00000000-0005-0000-0000-0000A7870000}"/>
    <cellStyle name="Standard 4 3 9 2 2 4" xfId="16582" xr:uid="{00000000-0005-0000-0000-0000A8870000}"/>
    <cellStyle name="Standard 4 3 9 2 2 4 2" xfId="50470" xr:uid="{00000000-0005-0000-0000-0000A9870000}"/>
    <cellStyle name="Standard 4 3 9 2 2 5" xfId="39174" xr:uid="{00000000-0005-0000-0000-0000AA870000}"/>
    <cellStyle name="Standard 4 3 9 2 2 6" xfId="27878" xr:uid="{00000000-0005-0000-0000-0000AB870000}"/>
    <cellStyle name="Standard 4 3 9 2 3" xfId="6247" xr:uid="{00000000-0005-0000-0000-0000AC870000}"/>
    <cellStyle name="Standard 4 3 9 2 3 2" xfId="11897" xr:uid="{00000000-0005-0000-0000-0000AD870000}"/>
    <cellStyle name="Standard 4 3 9 2 3 2 2" xfId="23193" xr:uid="{00000000-0005-0000-0000-0000AE870000}"/>
    <cellStyle name="Standard 4 3 9 2 3 2 2 2" xfId="57081" xr:uid="{00000000-0005-0000-0000-0000AF870000}"/>
    <cellStyle name="Standard 4 3 9 2 3 2 3" xfId="45785" xr:uid="{00000000-0005-0000-0000-0000B0870000}"/>
    <cellStyle name="Standard 4 3 9 2 3 2 4" xfId="34489" xr:uid="{00000000-0005-0000-0000-0000B1870000}"/>
    <cellStyle name="Standard 4 3 9 2 3 3" xfId="17545" xr:uid="{00000000-0005-0000-0000-0000B2870000}"/>
    <cellStyle name="Standard 4 3 9 2 3 3 2" xfId="51433" xr:uid="{00000000-0005-0000-0000-0000B3870000}"/>
    <cellStyle name="Standard 4 3 9 2 3 4" xfId="40137" xr:uid="{00000000-0005-0000-0000-0000B4870000}"/>
    <cellStyle name="Standard 4 3 9 2 3 5" xfId="28841" xr:uid="{00000000-0005-0000-0000-0000B5870000}"/>
    <cellStyle name="Standard 4 3 9 2 4" xfId="9073" xr:uid="{00000000-0005-0000-0000-0000B6870000}"/>
    <cellStyle name="Standard 4 3 9 2 4 2" xfId="20369" xr:uid="{00000000-0005-0000-0000-0000B7870000}"/>
    <cellStyle name="Standard 4 3 9 2 4 2 2" xfId="54257" xr:uid="{00000000-0005-0000-0000-0000B8870000}"/>
    <cellStyle name="Standard 4 3 9 2 4 3" xfId="42961" xr:uid="{00000000-0005-0000-0000-0000B9870000}"/>
    <cellStyle name="Standard 4 3 9 2 4 4" xfId="31665" xr:uid="{00000000-0005-0000-0000-0000BA870000}"/>
    <cellStyle name="Standard 4 3 9 2 5" xfId="14721" xr:uid="{00000000-0005-0000-0000-0000BB870000}"/>
    <cellStyle name="Standard 4 3 9 2 5 2" xfId="48609" xr:uid="{00000000-0005-0000-0000-0000BC870000}"/>
    <cellStyle name="Standard 4 3 9 2 6" xfId="37313" xr:uid="{00000000-0005-0000-0000-0000BD870000}"/>
    <cellStyle name="Standard 4 3 9 2 7" xfId="26017" xr:uid="{00000000-0005-0000-0000-0000BE870000}"/>
    <cellStyle name="Standard 4 3 9 3" xfId="4506" xr:uid="{00000000-0005-0000-0000-0000BF870000}"/>
    <cellStyle name="Standard 4 3 9 3 2" xfId="7375" xr:uid="{00000000-0005-0000-0000-0000C0870000}"/>
    <cellStyle name="Standard 4 3 9 3 2 2" xfId="13024" xr:uid="{00000000-0005-0000-0000-0000C1870000}"/>
    <cellStyle name="Standard 4 3 9 3 2 2 2" xfId="24320" xr:uid="{00000000-0005-0000-0000-0000C2870000}"/>
    <cellStyle name="Standard 4 3 9 3 2 2 2 2" xfId="58208" xr:uid="{00000000-0005-0000-0000-0000C3870000}"/>
    <cellStyle name="Standard 4 3 9 3 2 2 3" xfId="46912" xr:uid="{00000000-0005-0000-0000-0000C4870000}"/>
    <cellStyle name="Standard 4 3 9 3 2 2 4" xfId="35616" xr:uid="{00000000-0005-0000-0000-0000C5870000}"/>
    <cellStyle name="Standard 4 3 9 3 2 3" xfId="18672" xr:uid="{00000000-0005-0000-0000-0000C6870000}"/>
    <cellStyle name="Standard 4 3 9 3 2 3 2" xfId="52560" xr:uid="{00000000-0005-0000-0000-0000C7870000}"/>
    <cellStyle name="Standard 4 3 9 3 2 4" xfId="41264" xr:uid="{00000000-0005-0000-0000-0000C8870000}"/>
    <cellStyle name="Standard 4 3 9 3 2 5" xfId="29968" xr:uid="{00000000-0005-0000-0000-0000C9870000}"/>
    <cellStyle name="Standard 4 3 9 3 3" xfId="10200" xr:uid="{00000000-0005-0000-0000-0000CA870000}"/>
    <cellStyle name="Standard 4 3 9 3 3 2" xfId="21496" xr:uid="{00000000-0005-0000-0000-0000CB870000}"/>
    <cellStyle name="Standard 4 3 9 3 3 2 2" xfId="55384" xr:uid="{00000000-0005-0000-0000-0000CC870000}"/>
    <cellStyle name="Standard 4 3 9 3 3 3" xfId="44088" xr:uid="{00000000-0005-0000-0000-0000CD870000}"/>
    <cellStyle name="Standard 4 3 9 3 3 4" xfId="32792" xr:uid="{00000000-0005-0000-0000-0000CE870000}"/>
    <cellStyle name="Standard 4 3 9 3 4" xfId="15848" xr:uid="{00000000-0005-0000-0000-0000CF870000}"/>
    <cellStyle name="Standard 4 3 9 3 4 2" xfId="49736" xr:uid="{00000000-0005-0000-0000-0000D0870000}"/>
    <cellStyle name="Standard 4 3 9 3 5" xfId="38440" xr:uid="{00000000-0005-0000-0000-0000D1870000}"/>
    <cellStyle name="Standard 4 3 9 3 6" xfId="27144" xr:uid="{00000000-0005-0000-0000-0000D2870000}"/>
    <cellStyle name="Standard 4 3 9 4" xfId="5747" xr:uid="{00000000-0005-0000-0000-0000D3870000}"/>
    <cellStyle name="Standard 4 3 9 4 2" xfId="11397" xr:uid="{00000000-0005-0000-0000-0000D4870000}"/>
    <cellStyle name="Standard 4 3 9 4 2 2" xfId="22693" xr:uid="{00000000-0005-0000-0000-0000D5870000}"/>
    <cellStyle name="Standard 4 3 9 4 2 2 2" xfId="56581" xr:uid="{00000000-0005-0000-0000-0000D6870000}"/>
    <cellStyle name="Standard 4 3 9 4 2 3" xfId="45285" xr:uid="{00000000-0005-0000-0000-0000D7870000}"/>
    <cellStyle name="Standard 4 3 9 4 2 4" xfId="33989" xr:uid="{00000000-0005-0000-0000-0000D8870000}"/>
    <cellStyle name="Standard 4 3 9 4 3" xfId="17045" xr:uid="{00000000-0005-0000-0000-0000D9870000}"/>
    <cellStyle name="Standard 4 3 9 4 3 2" xfId="50933" xr:uid="{00000000-0005-0000-0000-0000DA870000}"/>
    <cellStyle name="Standard 4 3 9 4 4" xfId="39637" xr:uid="{00000000-0005-0000-0000-0000DB870000}"/>
    <cellStyle name="Standard 4 3 9 4 5" xfId="28341" xr:uid="{00000000-0005-0000-0000-0000DC870000}"/>
    <cellStyle name="Standard 4 3 9 5" xfId="8573" xr:uid="{00000000-0005-0000-0000-0000DD870000}"/>
    <cellStyle name="Standard 4 3 9 5 2" xfId="19869" xr:uid="{00000000-0005-0000-0000-0000DE870000}"/>
    <cellStyle name="Standard 4 3 9 5 2 2" xfId="53757" xr:uid="{00000000-0005-0000-0000-0000DF870000}"/>
    <cellStyle name="Standard 4 3 9 5 3" xfId="42461" xr:uid="{00000000-0005-0000-0000-0000E0870000}"/>
    <cellStyle name="Standard 4 3 9 5 4" xfId="31165" xr:uid="{00000000-0005-0000-0000-0000E1870000}"/>
    <cellStyle name="Standard 4 3 9 6" xfId="14221" xr:uid="{00000000-0005-0000-0000-0000E2870000}"/>
    <cellStyle name="Standard 4 3 9 6 2" xfId="48109" xr:uid="{00000000-0005-0000-0000-0000E3870000}"/>
    <cellStyle name="Standard 4 3 9 7" xfId="36813" xr:uid="{00000000-0005-0000-0000-0000E4870000}"/>
    <cellStyle name="Standard 4 3 9 8" xfId="25517" xr:uid="{00000000-0005-0000-0000-0000E5870000}"/>
    <cellStyle name="Standard 4 4" xfId="141" xr:uid="{00000000-0005-0000-0000-0000E6870000}"/>
    <cellStyle name="Standard 4 4 10" xfId="5503" xr:uid="{00000000-0005-0000-0000-0000E7870000}"/>
    <cellStyle name="Standard 4 4 10 2" xfId="11153" xr:uid="{00000000-0005-0000-0000-0000E8870000}"/>
    <cellStyle name="Standard 4 4 10 2 2" xfId="22449" xr:uid="{00000000-0005-0000-0000-0000E9870000}"/>
    <cellStyle name="Standard 4 4 10 2 2 2" xfId="56337" xr:uid="{00000000-0005-0000-0000-0000EA870000}"/>
    <cellStyle name="Standard 4 4 10 2 3" xfId="45041" xr:uid="{00000000-0005-0000-0000-0000EB870000}"/>
    <cellStyle name="Standard 4 4 10 2 4" xfId="33745" xr:uid="{00000000-0005-0000-0000-0000EC870000}"/>
    <cellStyle name="Standard 4 4 10 3" xfId="16801" xr:uid="{00000000-0005-0000-0000-0000ED870000}"/>
    <cellStyle name="Standard 4 4 10 3 2" xfId="50689" xr:uid="{00000000-0005-0000-0000-0000EE870000}"/>
    <cellStyle name="Standard 4 4 10 4" xfId="39393" xr:uid="{00000000-0005-0000-0000-0000EF870000}"/>
    <cellStyle name="Standard 4 4 10 5" xfId="28097" xr:uid="{00000000-0005-0000-0000-0000F0870000}"/>
    <cellStyle name="Standard 4 4 11" xfId="8329" xr:uid="{00000000-0005-0000-0000-0000F1870000}"/>
    <cellStyle name="Standard 4 4 11 2" xfId="19625" xr:uid="{00000000-0005-0000-0000-0000F2870000}"/>
    <cellStyle name="Standard 4 4 11 2 2" xfId="53513" xr:uid="{00000000-0005-0000-0000-0000F3870000}"/>
    <cellStyle name="Standard 4 4 11 3" xfId="42217" xr:uid="{00000000-0005-0000-0000-0000F4870000}"/>
    <cellStyle name="Standard 4 4 11 4" xfId="30921" xr:uid="{00000000-0005-0000-0000-0000F5870000}"/>
    <cellStyle name="Standard 4 4 12" xfId="13977" xr:uid="{00000000-0005-0000-0000-0000F6870000}"/>
    <cellStyle name="Standard 4 4 12 2" xfId="47865" xr:uid="{00000000-0005-0000-0000-0000F7870000}"/>
    <cellStyle name="Standard 4 4 13" xfId="36569" xr:uid="{00000000-0005-0000-0000-0000F8870000}"/>
    <cellStyle name="Standard 4 4 14" xfId="25273" xr:uid="{00000000-0005-0000-0000-0000F9870000}"/>
    <cellStyle name="Standard 4 4 2" xfId="220" xr:uid="{00000000-0005-0000-0000-0000FA870000}"/>
    <cellStyle name="Standard 4 4 3" xfId="319" xr:uid="{00000000-0005-0000-0000-0000FB870000}"/>
    <cellStyle name="Standard 4 4 3 10" xfId="8376" xr:uid="{00000000-0005-0000-0000-0000FC870000}"/>
    <cellStyle name="Standard 4 4 3 10 2" xfId="19672" xr:uid="{00000000-0005-0000-0000-0000FD870000}"/>
    <cellStyle name="Standard 4 4 3 10 2 2" xfId="53560" xr:uid="{00000000-0005-0000-0000-0000FE870000}"/>
    <cellStyle name="Standard 4 4 3 10 3" xfId="42264" xr:uid="{00000000-0005-0000-0000-0000FF870000}"/>
    <cellStyle name="Standard 4 4 3 10 4" xfId="30968" xr:uid="{00000000-0005-0000-0000-000000880000}"/>
    <cellStyle name="Standard 4 4 3 11" xfId="14024" xr:uid="{00000000-0005-0000-0000-000001880000}"/>
    <cellStyle name="Standard 4 4 3 11 2" xfId="47912" xr:uid="{00000000-0005-0000-0000-000002880000}"/>
    <cellStyle name="Standard 4 4 3 12" xfId="36616" xr:uid="{00000000-0005-0000-0000-000003880000}"/>
    <cellStyle name="Standard 4 4 3 13" xfId="25320" xr:uid="{00000000-0005-0000-0000-000004880000}"/>
    <cellStyle name="Standard 4 4 3 2" xfId="715" xr:uid="{00000000-0005-0000-0000-000005880000}"/>
    <cellStyle name="Standard 4 4 3 2 10" xfId="14068" xr:uid="{00000000-0005-0000-0000-000006880000}"/>
    <cellStyle name="Standard 4 4 3 2 10 2" xfId="47956" xr:uid="{00000000-0005-0000-0000-000007880000}"/>
    <cellStyle name="Standard 4 4 3 2 11" xfId="36660" xr:uid="{00000000-0005-0000-0000-000008880000}"/>
    <cellStyle name="Standard 4 4 3 2 12" xfId="25364" xr:uid="{00000000-0005-0000-0000-000009880000}"/>
    <cellStyle name="Standard 4 4 3 2 2" xfId="1951" xr:uid="{00000000-0005-0000-0000-00000A880000}"/>
    <cellStyle name="Standard 4 4 3 2 2 10" xfId="36793" xr:uid="{00000000-0005-0000-0000-00000B880000}"/>
    <cellStyle name="Standard 4 4 3 2 2 11" xfId="25497" xr:uid="{00000000-0005-0000-0000-00000C880000}"/>
    <cellStyle name="Standard 4 4 3 2 2 2" xfId="2843" xr:uid="{00000000-0005-0000-0000-00000D880000}"/>
    <cellStyle name="Standard 4 4 3 2 2 2 2" xfId="3345" xr:uid="{00000000-0005-0000-0000-00000E880000}"/>
    <cellStyle name="Standard 4 4 3 2 2 2 2 2" xfId="5288" xr:uid="{00000000-0005-0000-0000-00000F880000}"/>
    <cellStyle name="Standard 4 4 3 2 2 2 2 2 2" xfId="8114" xr:uid="{00000000-0005-0000-0000-000010880000}"/>
    <cellStyle name="Standard 4 4 3 2 2 2 2 2 2 2" xfId="13763" xr:uid="{00000000-0005-0000-0000-000011880000}"/>
    <cellStyle name="Standard 4 4 3 2 2 2 2 2 2 2 2" xfId="25059" xr:uid="{00000000-0005-0000-0000-000012880000}"/>
    <cellStyle name="Standard 4 4 3 2 2 2 2 2 2 2 2 2" xfId="58947" xr:uid="{00000000-0005-0000-0000-000013880000}"/>
    <cellStyle name="Standard 4 4 3 2 2 2 2 2 2 2 3" xfId="47651" xr:uid="{00000000-0005-0000-0000-000014880000}"/>
    <cellStyle name="Standard 4 4 3 2 2 2 2 2 2 2 4" xfId="36355" xr:uid="{00000000-0005-0000-0000-000015880000}"/>
    <cellStyle name="Standard 4 4 3 2 2 2 2 2 2 3" xfId="19411" xr:uid="{00000000-0005-0000-0000-000016880000}"/>
    <cellStyle name="Standard 4 4 3 2 2 2 2 2 2 3 2" xfId="53299" xr:uid="{00000000-0005-0000-0000-000017880000}"/>
    <cellStyle name="Standard 4 4 3 2 2 2 2 2 2 4" xfId="42003" xr:uid="{00000000-0005-0000-0000-000018880000}"/>
    <cellStyle name="Standard 4 4 3 2 2 2 2 2 2 5" xfId="30707" xr:uid="{00000000-0005-0000-0000-000019880000}"/>
    <cellStyle name="Standard 4 4 3 2 2 2 2 2 3" xfId="10939" xr:uid="{00000000-0005-0000-0000-00001A880000}"/>
    <cellStyle name="Standard 4 4 3 2 2 2 2 2 3 2" xfId="22235" xr:uid="{00000000-0005-0000-0000-00001B880000}"/>
    <cellStyle name="Standard 4 4 3 2 2 2 2 2 3 2 2" xfId="56123" xr:uid="{00000000-0005-0000-0000-00001C880000}"/>
    <cellStyle name="Standard 4 4 3 2 2 2 2 2 3 3" xfId="44827" xr:uid="{00000000-0005-0000-0000-00001D880000}"/>
    <cellStyle name="Standard 4 4 3 2 2 2 2 2 3 4" xfId="33531" xr:uid="{00000000-0005-0000-0000-00001E880000}"/>
    <cellStyle name="Standard 4 4 3 2 2 2 2 2 4" xfId="16587" xr:uid="{00000000-0005-0000-0000-00001F880000}"/>
    <cellStyle name="Standard 4 4 3 2 2 2 2 2 4 2" xfId="50475" xr:uid="{00000000-0005-0000-0000-000020880000}"/>
    <cellStyle name="Standard 4 4 3 2 2 2 2 2 5" xfId="39179" xr:uid="{00000000-0005-0000-0000-000021880000}"/>
    <cellStyle name="Standard 4 4 3 2 2 2 2 2 6" xfId="27883" xr:uid="{00000000-0005-0000-0000-000022880000}"/>
    <cellStyle name="Standard 4 4 3 2 2 2 2 3" xfId="6473" xr:uid="{00000000-0005-0000-0000-000023880000}"/>
    <cellStyle name="Standard 4 4 3 2 2 2 2 3 2" xfId="12123" xr:uid="{00000000-0005-0000-0000-000024880000}"/>
    <cellStyle name="Standard 4 4 3 2 2 2 2 3 2 2" xfId="23419" xr:uid="{00000000-0005-0000-0000-000025880000}"/>
    <cellStyle name="Standard 4 4 3 2 2 2 2 3 2 2 2" xfId="57307" xr:uid="{00000000-0005-0000-0000-000026880000}"/>
    <cellStyle name="Standard 4 4 3 2 2 2 2 3 2 3" xfId="46011" xr:uid="{00000000-0005-0000-0000-000027880000}"/>
    <cellStyle name="Standard 4 4 3 2 2 2 2 3 2 4" xfId="34715" xr:uid="{00000000-0005-0000-0000-000028880000}"/>
    <cellStyle name="Standard 4 4 3 2 2 2 2 3 3" xfId="17771" xr:uid="{00000000-0005-0000-0000-000029880000}"/>
    <cellStyle name="Standard 4 4 3 2 2 2 2 3 3 2" xfId="51659" xr:uid="{00000000-0005-0000-0000-00002A880000}"/>
    <cellStyle name="Standard 4 4 3 2 2 2 2 3 4" xfId="40363" xr:uid="{00000000-0005-0000-0000-00002B880000}"/>
    <cellStyle name="Standard 4 4 3 2 2 2 2 3 5" xfId="29067" xr:uid="{00000000-0005-0000-0000-00002C880000}"/>
    <cellStyle name="Standard 4 4 3 2 2 2 2 4" xfId="9299" xr:uid="{00000000-0005-0000-0000-00002D880000}"/>
    <cellStyle name="Standard 4 4 3 2 2 2 2 4 2" xfId="20595" xr:uid="{00000000-0005-0000-0000-00002E880000}"/>
    <cellStyle name="Standard 4 4 3 2 2 2 2 4 2 2" xfId="54483" xr:uid="{00000000-0005-0000-0000-00002F880000}"/>
    <cellStyle name="Standard 4 4 3 2 2 2 2 4 3" xfId="43187" xr:uid="{00000000-0005-0000-0000-000030880000}"/>
    <cellStyle name="Standard 4 4 3 2 2 2 2 4 4" xfId="31891" xr:uid="{00000000-0005-0000-0000-000031880000}"/>
    <cellStyle name="Standard 4 4 3 2 2 2 2 5" xfId="14947" xr:uid="{00000000-0005-0000-0000-000032880000}"/>
    <cellStyle name="Standard 4 4 3 2 2 2 2 5 2" xfId="48835" xr:uid="{00000000-0005-0000-0000-000033880000}"/>
    <cellStyle name="Standard 4 4 3 2 2 2 2 6" xfId="37539" xr:uid="{00000000-0005-0000-0000-000034880000}"/>
    <cellStyle name="Standard 4 4 3 2 2 2 2 7" xfId="26243" xr:uid="{00000000-0005-0000-0000-000035880000}"/>
    <cellStyle name="Standard 4 4 3 2 2 2 3" xfId="4511" xr:uid="{00000000-0005-0000-0000-000036880000}"/>
    <cellStyle name="Standard 4 4 3 2 2 2 3 2" xfId="7380" xr:uid="{00000000-0005-0000-0000-000037880000}"/>
    <cellStyle name="Standard 4 4 3 2 2 2 3 2 2" xfId="13029" xr:uid="{00000000-0005-0000-0000-000038880000}"/>
    <cellStyle name="Standard 4 4 3 2 2 2 3 2 2 2" xfId="24325" xr:uid="{00000000-0005-0000-0000-000039880000}"/>
    <cellStyle name="Standard 4 4 3 2 2 2 3 2 2 2 2" xfId="58213" xr:uid="{00000000-0005-0000-0000-00003A880000}"/>
    <cellStyle name="Standard 4 4 3 2 2 2 3 2 2 3" xfId="46917" xr:uid="{00000000-0005-0000-0000-00003B880000}"/>
    <cellStyle name="Standard 4 4 3 2 2 2 3 2 2 4" xfId="35621" xr:uid="{00000000-0005-0000-0000-00003C880000}"/>
    <cellStyle name="Standard 4 4 3 2 2 2 3 2 3" xfId="18677" xr:uid="{00000000-0005-0000-0000-00003D880000}"/>
    <cellStyle name="Standard 4 4 3 2 2 2 3 2 3 2" xfId="52565" xr:uid="{00000000-0005-0000-0000-00003E880000}"/>
    <cellStyle name="Standard 4 4 3 2 2 2 3 2 4" xfId="41269" xr:uid="{00000000-0005-0000-0000-00003F880000}"/>
    <cellStyle name="Standard 4 4 3 2 2 2 3 2 5" xfId="29973" xr:uid="{00000000-0005-0000-0000-000040880000}"/>
    <cellStyle name="Standard 4 4 3 2 2 2 3 3" xfId="10205" xr:uid="{00000000-0005-0000-0000-000041880000}"/>
    <cellStyle name="Standard 4 4 3 2 2 2 3 3 2" xfId="21501" xr:uid="{00000000-0005-0000-0000-000042880000}"/>
    <cellStyle name="Standard 4 4 3 2 2 2 3 3 2 2" xfId="55389" xr:uid="{00000000-0005-0000-0000-000043880000}"/>
    <cellStyle name="Standard 4 4 3 2 2 2 3 3 3" xfId="44093" xr:uid="{00000000-0005-0000-0000-000044880000}"/>
    <cellStyle name="Standard 4 4 3 2 2 2 3 3 4" xfId="32797" xr:uid="{00000000-0005-0000-0000-000045880000}"/>
    <cellStyle name="Standard 4 4 3 2 2 2 3 4" xfId="15853" xr:uid="{00000000-0005-0000-0000-000046880000}"/>
    <cellStyle name="Standard 4 4 3 2 2 2 3 4 2" xfId="49741" xr:uid="{00000000-0005-0000-0000-000047880000}"/>
    <cellStyle name="Standard 4 4 3 2 2 2 3 5" xfId="38445" xr:uid="{00000000-0005-0000-0000-000048880000}"/>
    <cellStyle name="Standard 4 4 3 2 2 2 3 6" xfId="27149" xr:uid="{00000000-0005-0000-0000-000049880000}"/>
    <cellStyle name="Standard 4 4 3 2 2 2 4" xfId="5973" xr:uid="{00000000-0005-0000-0000-00004A880000}"/>
    <cellStyle name="Standard 4 4 3 2 2 2 4 2" xfId="11623" xr:uid="{00000000-0005-0000-0000-00004B880000}"/>
    <cellStyle name="Standard 4 4 3 2 2 2 4 2 2" xfId="22919" xr:uid="{00000000-0005-0000-0000-00004C880000}"/>
    <cellStyle name="Standard 4 4 3 2 2 2 4 2 2 2" xfId="56807" xr:uid="{00000000-0005-0000-0000-00004D880000}"/>
    <cellStyle name="Standard 4 4 3 2 2 2 4 2 3" xfId="45511" xr:uid="{00000000-0005-0000-0000-00004E880000}"/>
    <cellStyle name="Standard 4 4 3 2 2 2 4 2 4" xfId="34215" xr:uid="{00000000-0005-0000-0000-00004F880000}"/>
    <cellStyle name="Standard 4 4 3 2 2 2 4 3" xfId="17271" xr:uid="{00000000-0005-0000-0000-000050880000}"/>
    <cellStyle name="Standard 4 4 3 2 2 2 4 3 2" xfId="51159" xr:uid="{00000000-0005-0000-0000-000051880000}"/>
    <cellStyle name="Standard 4 4 3 2 2 2 4 4" xfId="39863" xr:uid="{00000000-0005-0000-0000-000052880000}"/>
    <cellStyle name="Standard 4 4 3 2 2 2 4 5" xfId="28567" xr:uid="{00000000-0005-0000-0000-000053880000}"/>
    <cellStyle name="Standard 4 4 3 2 2 2 5" xfId="8799" xr:uid="{00000000-0005-0000-0000-000054880000}"/>
    <cellStyle name="Standard 4 4 3 2 2 2 5 2" xfId="20095" xr:uid="{00000000-0005-0000-0000-000055880000}"/>
    <cellStyle name="Standard 4 4 3 2 2 2 5 2 2" xfId="53983" xr:uid="{00000000-0005-0000-0000-000056880000}"/>
    <cellStyle name="Standard 4 4 3 2 2 2 5 3" xfId="42687" xr:uid="{00000000-0005-0000-0000-000057880000}"/>
    <cellStyle name="Standard 4 4 3 2 2 2 5 4" xfId="31391" xr:uid="{00000000-0005-0000-0000-000058880000}"/>
    <cellStyle name="Standard 4 4 3 2 2 2 6" xfId="14447" xr:uid="{00000000-0005-0000-0000-000059880000}"/>
    <cellStyle name="Standard 4 4 3 2 2 2 6 2" xfId="48335" xr:uid="{00000000-0005-0000-0000-00005A880000}"/>
    <cellStyle name="Standard 4 4 3 2 2 2 7" xfId="37039" xr:uid="{00000000-0005-0000-0000-00005B880000}"/>
    <cellStyle name="Standard 4 4 3 2 2 2 8" xfId="25743" xr:uid="{00000000-0005-0000-0000-00005C880000}"/>
    <cellStyle name="Standard 4 4 3 2 2 3" xfId="3099" xr:uid="{00000000-0005-0000-0000-00005D880000}"/>
    <cellStyle name="Standard 4 4 3 2 2 3 2" xfId="5287" xr:uid="{00000000-0005-0000-0000-00005E880000}"/>
    <cellStyle name="Standard 4 4 3 2 2 3 2 2" xfId="8113" xr:uid="{00000000-0005-0000-0000-00005F880000}"/>
    <cellStyle name="Standard 4 4 3 2 2 3 2 2 2" xfId="13762" xr:uid="{00000000-0005-0000-0000-000060880000}"/>
    <cellStyle name="Standard 4 4 3 2 2 3 2 2 2 2" xfId="25058" xr:uid="{00000000-0005-0000-0000-000061880000}"/>
    <cellStyle name="Standard 4 4 3 2 2 3 2 2 2 2 2" xfId="58946" xr:uid="{00000000-0005-0000-0000-000062880000}"/>
    <cellStyle name="Standard 4 4 3 2 2 3 2 2 2 3" xfId="47650" xr:uid="{00000000-0005-0000-0000-000063880000}"/>
    <cellStyle name="Standard 4 4 3 2 2 3 2 2 2 4" xfId="36354" xr:uid="{00000000-0005-0000-0000-000064880000}"/>
    <cellStyle name="Standard 4 4 3 2 2 3 2 2 3" xfId="19410" xr:uid="{00000000-0005-0000-0000-000065880000}"/>
    <cellStyle name="Standard 4 4 3 2 2 3 2 2 3 2" xfId="53298" xr:uid="{00000000-0005-0000-0000-000066880000}"/>
    <cellStyle name="Standard 4 4 3 2 2 3 2 2 4" xfId="42002" xr:uid="{00000000-0005-0000-0000-000067880000}"/>
    <cellStyle name="Standard 4 4 3 2 2 3 2 2 5" xfId="30706" xr:uid="{00000000-0005-0000-0000-000068880000}"/>
    <cellStyle name="Standard 4 4 3 2 2 3 2 3" xfId="10938" xr:uid="{00000000-0005-0000-0000-000069880000}"/>
    <cellStyle name="Standard 4 4 3 2 2 3 2 3 2" xfId="22234" xr:uid="{00000000-0005-0000-0000-00006A880000}"/>
    <cellStyle name="Standard 4 4 3 2 2 3 2 3 2 2" xfId="56122" xr:uid="{00000000-0005-0000-0000-00006B880000}"/>
    <cellStyle name="Standard 4 4 3 2 2 3 2 3 3" xfId="44826" xr:uid="{00000000-0005-0000-0000-00006C880000}"/>
    <cellStyle name="Standard 4 4 3 2 2 3 2 3 4" xfId="33530" xr:uid="{00000000-0005-0000-0000-00006D880000}"/>
    <cellStyle name="Standard 4 4 3 2 2 3 2 4" xfId="16586" xr:uid="{00000000-0005-0000-0000-00006E880000}"/>
    <cellStyle name="Standard 4 4 3 2 2 3 2 4 2" xfId="50474" xr:uid="{00000000-0005-0000-0000-00006F880000}"/>
    <cellStyle name="Standard 4 4 3 2 2 3 2 5" xfId="39178" xr:uid="{00000000-0005-0000-0000-000070880000}"/>
    <cellStyle name="Standard 4 4 3 2 2 3 2 6" xfId="27882" xr:uid="{00000000-0005-0000-0000-000071880000}"/>
    <cellStyle name="Standard 4 4 3 2 2 3 3" xfId="4510" xr:uid="{00000000-0005-0000-0000-000072880000}"/>
    <cellStyle name="Standard 4 4 3 2 2 3 3 2" xfId="7379" xr:uid="{00000000-0005-0000-0000-000073880000}"/>
    <cellStyle name="Standard 4 4 3 2 2 3 3 2 2" xfId="13028" xr:uid="{00000000-0005-0000-0000-000074880000}"/>
    <cellStyle name="Standard 4 4 3 2 2 3 3 2 2 2" xfId="24324" xr:uid="{00000000-0005-0000-0000-000075880000}"/>
    <cellStyle name="Standard 4 4 3 2 2 3 3 2 2 2 2" xfId="58212" xr:uid="{00000000-0005-0000-0000-000076880000}"/>
    <cellStyle name="Standard 4 4 3 2 2 3 3 2 2 3" xfId="46916" xr:uid="{00000000-0005-0000-0000-000077880000}"/>
    <cellStyle name="Standard 4 4 3 2 2 3 3 2 2 4" xfId="35620" xr:uid="{00000000-0005-0000-0000-000078880000}"/>
    <cellStyle name="Standard 4 4 3 2 2 3 3 2 3" xfId="18676" xr:uid="{00000000-0005-0000-0000-000079880000}"/>
    <cellStyle name="Standard 4 4 3 2 2 3 3 2 3 2" xfId="52564" xr:uid="{00000000-0005-0000-0000-00007A880000}"/>
    <cellStyle name="Standard 4 4 3 2 2 3 3 2 4" xfId="41268" xr:uid="{00000000-0005-0000-0000-00007B880000}"/>
    <cellStyle name="Standard 4 4 3 2 2 3 3 2 5" xfId="29972" xr:uid="{00000000-0005-0000-0000-00007C880000}"/>
    <cellStyle name="Standard 4 4 3 2 2 3 3 3" xfId="10204" xr:uid="{00000000-0005-0000-0000-00007D880000}"/>
    <cellStyle name="Standard 4 4 3 2 2 3 3 3 2" xfId="21500" xr:uid="{00000000-0005-0000-0000-00007E880000}"/>
    <cellStyle name="Standard 4 4 3 2 2 3 3 3 2 2" xfId="55388" xr:uid="{00000000-0005-0000-0000-00007F880000}"/>
    <cellStyle name="Standard 4 4 3 2 2 3 3 3 3" xfId="44092" xr:uid="{00000000-0005-0000-0000-000080880000}"/>
    <cellStyle name="Standard 4 4 3 2 2 3 3 3 4" xfId="32796" xr:uid="{00000000-0005-0000-0000-000081880000}"/>
    <cellStyle name="Standard 4 4 3 2 2 3 3 4" xfId="15852" xr:uid="{00000000-0005-0000-0000-000082880000}"/>
    <cellStyle name="Standard 4 4 3 2 2 3 3 4 2" xfId="49740" xr:uid="{00000000-0005-0000-0000-000083880000}"/>
    <cellStyle name="Standard 4 4 3 2 2 3 3 5" xfId="38444" xr:uid="{00000000-0005-0000-0000-000084880000}"/>
    <cellStyle name="Standard 4 4 3 2 2 3 3 6" xfId="27148" xr:uid="{00000000-0005-0000-0000-000085880000}"/>
    <cellStyle name="Standard 4 4 3 2 2 3 4" xfId="6227" xr:uid="{00000000-0005-0000-0000-000086880000}"/>
    <cellStyle name="Standard 4 4 3 2 2 3 4 2" xfId="11877" xr:uid="{00000000-0005-0000-0000-000087880000}"/>
    <cellStyle name="Standard 4 4 3 2 2 3 4 2 2" xfId="23173" xr:uid="{00000000-0005-0000-0000-000088880000}"/>
    <cellStyle name="Standard 4 4 3 2 2 3 4 2 2 2" xfId="57061" xr:uid="{00000000-0005-0000-0000-000089880000}"/>
    <cellStyle name="Standard 4 4 3 2 2 3 4 2 3" xfId="45765" xr:uid="{00000000-0005-0000-0000-00008A880000}"/>
    <cellStyle name="Standard 4 4 3 2 2 3 4 2 4" xfId="34469" xr:uid="{00000000-0005-0000-0000-00008B880000}"/>
    <cellStyle name="Standard 4 4 3 2 2 3 4 3" xfId="17525" xr:uid="{00000000-0005-0000-0000-00008C880000}"/>
    <cellStyle name="Standard 4 4 3 2 2 3 4 3 2" xfId="51413" xr:uid="{00000000-0005-0000-0000-00008D880000}"/>
    <cellStyle name="Standard 4 4 3 2 2 3 4 4" xfId="40117" xr:uid="{00000000-0005-0000-0000-00008E880000}"/>
    <cellStyle name="Standard 4 4 3 2 2 3 4 5" xfId="28821" xr:uid="{00000000-0005-0000-0000-00008F880000}"/>
    <cellStyle name="Standard 4 4 3 2 2 3 5" xfId="9053" xr:uid="{00000000-0005-0000-0000-000090880000}"/>
    <cellStyle name="Standard 4 4 3 2 2 3 5 2" xfId="20349" xr:uid="{00000000-0005-0000-0000-000091880000}"/>
    <cellStyle name="Standard 4 4 3 2 2 3 5 2 2" xfId="54237" xr:uid="{00000000-0005-0000-0000-000092880000}"/>
    <cellStyle name="Standard 4 4 3 2 2 3 5 3" xfId="42941" xr:uid="{00000000-0005-0000-0000-000093880000}"/>
    <cellStyle name="Standard 4 4 3 2 2 3 5 4" xfId="31645" xr:uid="{00000000-0005-0000-0000-000094880000}"/>
    <cellStyle name="Standard 4 4 3 2 2 3 6" xfId="14701" xr:uid="{00000000-0005-0000-0000-000095880000}"/>
    <cellStyle name="Standard 4 4 3 2 2 3 6 2" xfId="48589" xr:uid="{00000000-0005-0000-0000-000096880000}"/>
    <cellStyle name="Standard 4 4 3 2 2 3 7" xfId="37293" xr:uid="{00000000-0005-0000-0000-000097880000}"/>
    <cellStyle name="Standard 4 4 3 2 2 3 8" xfId="25997" xr:uid="{00000000-0005-0000-0000-000098880000}"/>
    <cellStyle name="Standard 4 4 3 2 2 4" xfId="3957" xr:uid="{00000000-0005-0000-0000-000099880000}"/>
    <cellStyle name="Standard 4 4 3 2 2 4 2" xfId="7068" xr:uid="{00000000-0005-0000-0000-00009A880000}"/>
    <cellStyle name="Standard 4 4 3 2 2 4 2 2" xfId="12717" xr:uid="{00000000-0005-0000-0000-00009B880000}"/>
    <cellStyle name="Standard 4 4 3 2 2 4 2 2 2" xfId="24013" xr:uid="{00000000-0005-0000-0000-00009C880000}"/>
    <cellStyle name="Standard 4 4 3 2 2 4 2 2 2 2" xfId="57901" xr:uid="{00000000-0005-0000-0000-00009D880000}"/>
    <cellStyle name="Standard 4 4 3 2 2 4 2 2 3" xfId="46605" xr:uid="{00000000-0005-0000-0000-00009E880000}"/>
    <cellStyle name="Standard 4 4 3 2 2 4 2 2 4" xfId="35309" xr:uid="{00000000-0005-0000-0000-00009F880000}"/>
    <cellStyle name="Standard 4 4 3 2 2 4 2 3" xfId="18365" xr:uid="{00000000-0005-0000-0000-0000A0880000}"/>
    <cellStyle name="Standard 4 4 3 2 2 4 2 3 2" xfId="52253" xr:uid="{00000000-0005-0000-0000-0000A1880000}"/>
    <cellStyle name="Standard 4 4 3 2 2 4 2 4" xfId="40957" xr:uid="{00000000-0005-0000-0000-0000A2880000}"/>
    <cellStyle name="Standard 4 4 3 2 2 4 2 5" xfId="29661" xr:uid="{00000000-0005-0000-0000-0000A3880000}"/>
    <cellStyle name="Standard 4 4 3 2 2 4 3" xfId="9893" xr:uid="{00000000-0005-0000-0000-0000A4880000}"/>
    <cellStyle name="Standard 4 4 3 2 2 4 3 2" xfId="21189" xr:uid="{00000000-0005-0000-0000-0000A5880000}"/>
    <cellStyle name="Standard 4 4 3 2 2 4 3 2 2" xfId="55077" xr:uid="{00000000-0005-0000-0000-0000A6880000}"/>
    <cellStyle name="Standard 4 4 3 2 2 4 3 3" xfId="43781" xr:uid="{00000000-0005-0000-0000-0000A7880000}"/>
    <cellStyle name="Standard 4 4 3 2 2 4 3 4" xfId="32485" xr:uid="{00000000-0005-0000-0000-0000A8880000}"/>
    <cellStyle name="Standard 4 4 3 2 2 4 4" xfId="15541" xr:uid="{00000000-0005-0000-0000-0000A9880000}"/>
    <cellStyle name="Standard 4 4 3 2 2 4 4 2" xfId="49429" xr:uid="{00000000-0005-0000-0000-0000AA880000}"/>
    <cellStyle name="Standard 4 4 3 2 2 4 5" xfId="38133" xr:uid="{00000000-0005-0000-0000-0000AB880000}"/>
    <cellStyle name="Standard 4 4 3 2 2 4 6" xfId="26837" xr:uid="{00000000-0005-0000-0000-0000AC880000}"/>
    <cellStyle name="Standard 4 4 3 2 2 5" xfId="5015" xr:uid="{00000000-0005-0000-0000-0000AD880000}"/>
    <cellStyle name="Standard 4 4 3 2 2 5 2" xfId="7841" xr:uid="{00000000-0005-0000-0000-0000AE880000}"/>
    <cellStyle name="Standard 4 4 3 2 2 5 2 2" xfId="13490" xr:uid="{00000000-0005-0000-0000-0000AF880000}"/>
    <cellStyle name="Standard 4 4 3 2 2 5 2 2 2" xfId="24786" xr:uid="{00000000-0005-0000-0000-0000B0880000}"/>
    <cellStyle name="Standard 4 4 3 2 2 5 2 2 2 2" xfId="58674" xr:uid="{00000000-0005-0000-0000-0000B1880000}"/>
    <cellStyle name="Standard 4 4 3 2 2 5 2 2 3" xfId="47378" xr:uid="{00000000-0005-0000-0000-0000B2880000}"/>
    <cellStyle name="Standard 4 4 3 2 2 5 2 2 4" xfId="36082" xr:uid="{00000000-0005-0000-0000-0000B3880000}"/>
    <cellStyle name="Standard 4 4 3 2 2 5 2 3" xfId="19138" xr:uid="{00000000-0005-0000-0000-0000B4880000}"/>
    <cellStyle name="Standard 4 4 3 2 2 5 2 3 2" xfId="53026" xr:uid="{00000000-0005-0000-0000-0000B5880000}"/>
    <cellStyle name="Standard 4 4 3 2 2 5 2 4" xfId="41730" xr:uid="{00000000-0005-0000-0000-0000B6880000}"/>
    <cellStyle name="Standard 4 4 3 2 2 5 2 5" xfId="30434" xr:uid="{00000000-0005-0000-0000-0000B7880000}"/>
    <cellStyle name="Standard 4 4 3 2 2 5 3" xfId="10666" xr:uid="{00000000-0005-0000-0000-0000B8880000}"/>
    <cellStyle name="Standard 4 4 3 2 2 5 3 2" xfId="21962" xr:uid="{00000000-0005-0000-0000-0000B9880000}"/>
    <cellStyle name="Standard 4 4 3 2 2 5 3 2 2" xfId="55850" xr:uid="{00000000-0005-0000-0000-0000BA880000}"/>
    <cellStyle name="Standard 4 4 3 2 2 5 3 3" xfId="44554" xr:uid="{00000000-0005-0000-0000-0000BB880000}"/>
    <cellStyle name="Standard 4 4 3 2 2 5 3 4" xfId="33258" xr:uid="{00000000-0005-0000-0000-0000BC880000}"/>
    <cellStyle name="Standard 4 4 3 2 2 5 4" xfId="16314" xr:uid="{00000000-0005-0000-0000-0000BD880000}"/>
    <cellStyle name="Standard 4 4 3 2 2 5 4 2" xfId="50202" xr:uid="{00000000-0005-0000-0000-0000BE880000}"/>
    <cellStyle name="Standard 4 4 3 2 2 5 5" xfId="38906" xr:uid="{00000000-0005-0000-0000-0000BF880000}"/>
    <cellStyle name="Standard 4 4 3 2 2 5 6" xfId="27610" xr:uid="{00000000-0005-0000-0000-0000C0880000}"/>
    <cellStyle name="Standard 4 4 3 2 2 6" xfId="3665" xr:uid="{00000000-0005-0000-0000-0000C1880000}"/>
    <cellStyle name="Standard 4 4 3 2 2 6 2" xfId="6778" xr:uid="{00000000-0005-0000-0000-0000C2880000}"/>
    <cellStyle name="Standard 4 4 3 2 2 6 2 2" xfId="12427" xr:uid="{00000000-0005-0000-0000-0000C3880000}"/>
    <cellStyle name="Standard 4 4 3 2 2 6 2 2 2" xfId="23723" xr:uid="{00000000-0005-0000-0000-0000C4880000}"/>
    <cellStyle name="Standard 4 4 3 2 2 6 2 2 2 2" xfId="57611" xr:uid="{00000000-0005-0000-0000-0000C5880000}"/>
    <cellStyle name="Standard 4 4 3 2 2 6 2 2 3" xfId="46315" xr:uid="{00000000-0005-0000-0000-0000C6880000}"/>
    <cellStyle name="Standard 4 4 3 2 2 6 2 2 4" xfId="35019" xr:uid="{00000000-0005-0000-0000-0000C7880000}"/>
    <cellStyle name="Standard 4 4 3 2 2 6 2 3" xfId="18075" xr:uid="{00000000-0005-0000-0000-0000C8880000}"/>
    <cellStyle name="Standard 4 4 3 2 2 6 2 3 2" xfId="51963" xr:uid="{00000000-0005-0000-0000-0000C9880000}"/>
    <cellStyle name="Standard 4 4 3 2 2 6 2 4" xfId="40667" xr:uid="{00000000-0005-0000-0000-0000CA880000}"/>
    <cellStyle name="Standard 4 4 3 2 2 6 2 5" xfId="29371" xr:uid="{00000000-0005-0000-0000-0000CB880000}"/>
    <cellStyle name="Standard 4 4 3 2 2 6 3" xfId="9603" xr:uid="{00000000-0005-0000-0000-0000CC880000}"/>
    <cellStyle name="Standard 4 4 3 2 2 6 3 2" xfId="20899" xr:uid="{00000000-0005-0000-0000-0000CD880000}"/>
    <cellStyle name="Standard 4 4 3 2 2 6 3 2 2" xfId="54787" xr:uid="{00000000-0005-0000-0000-0000CE880000}"/>
    <cellStyle name="Standard 4 4 3 2 2 6 3 3" xfId="43491" xr:uid="{00000000-0005-0000-0000-0000CF880000}"/>
    <cellStyle name="Standard 4 4 3 2 2 6 3 4" xfId="32195" xr:uid="{00000000-0005-0000-0000-0000D0880000}"/>
    <cellStyle name="Standard 4 4 3 2 2 6 4" xfId="15251" xr:uid="{00000000-0005-0000-0000-0000D1880000}"/>
    <cellStyle name="Standard 4 4 3 2 2 6 4 2" xfId="49139" xr:uid="{00000000-0005-0000-0000-0000D2880000}"/>
    <cellStyle name="Standard 4 4 3 2 2 6 5" xfId="37843" xr:uid="{00000000-0005-0000-0000-0000D3880000}"/>
    <cellStyle name="Standard 4 4 3 2 2 6 6" xfId="26547" xr:uid="{00000000-0005-0000-0000-0000D4880000}"/>
    <cellStyle name="Standard 4 4 3 2 2 7" xfId="5727" xr:uid="{00000000-0005-0000-0000-0000D5880000}"/>
    <cellStyle name="Standard 4 4 3 2 2 7 2" xfId="11377" xr:uid="{00000000-0005-0000-0000-0000D6880000}"/>
    <cellStyle name="Standard 4 4 3 2 2 7 2 2" xfId="22673" xr:uid="{00000000-0005-0000-0000-0000D7880000}"/>
    <cellStyle name="Standard 4 4 3 2 2 7 2 2 2" xfId="56561" xr:uid="{00000000-0005-0000-0000-0000D8880000}"/>
    <cellStyle name="Standard 4 4 3 2 2 7 2 3" xfId="45265" xr:uid="{00000000-0005-0000-0000-0000D9880000}"/>
    <cellStyle name="Standard 4 4 3 2 2 7 2 4" xfId="33969" xr:uid="{00000000-0005-0000-0000-0000DA880000}"/>
    <cellStyle name="Standard 4 4 3 2 2 7 3" xfId="17025" xr:uid="{00000000-0005-0000-0000-0000DB880000}"/>
    <cellStyle name="Standard 4 4 3 2 2 7 3 2" xfId="50913" xr:uid="{00000000-0005-0000-0000-0000DC880000}"/>
    <cellStyle name="Standard 4 4 3 2 2 7 4" xfId="39617" xr:uid="{00000000-0005-0000-0000-0000DD880000}"/>
    <cellStyle name="Standard 4 4 3 2 2 7 5" xfId="28321" xr:uid="{00000000-0005-0000-0000-0000DE880000}"/>
    <cellStyle name="Standard 4 4 3 2 2 8" xfId="8553" xr:uid="{00000000-0005-0000-0000-0000DF880000}"/>
    <cellStyle name="Standard 4 4 3 2 2 8 2" xfId="19849" xr:uid="{00000000-0005-0000-0000-0000E0880000}"/>
    <cellStyle name="Standard 4 4 3 2 2 8 2 2" xfId="53737" xr:uid="{00000000-0005-0000-0000-0000E1880000}"/>
    <cellStyle name="Standard 4 4 3 2 2 8 3" xfId="42441" xr:uid="{00000000-0005-0000-0000-0000E2880000}"/>
    <cellStyle name="Standard 4 4 3 2 2 8 4" xfId="31145" xr:uid="{00000000-0005-0000-0000-0000E3880000}"/>
    <cellStyle name="Standard 4 4 3 2 2 9" xfId="14201" xr:uid="{00000000-0005-0000-0000-0000E4880000}"/>
    <cellStyle name="Standard 4 4 3 2 2 9 2" xfId="48089" xr:uid="{00000000-0005-0000-0000-0000E5880000}"/>
    <cellStyle name="Standard 4 4 3 2 3" xfId="2711" xr:uid="{00000000-0005-0000-0000-0000E6880000}"/>
    <cellStyle name="Standard 4 4 3 2 3 2" xfId="3213" xr:uid="{00000000-0005-0000-0000-0000E7880000}"/>
    <cellStyle name="Standard 4 4 3 2 3 2 2" xfId="5289" xr:uid="{00000000-0005-0000-0000-0000E8880000}"/>
    <cellStyle name="Standard 4 4 3 2 3 2 2 2" xfId="8115" xr:uid="{00000000-0005-0000-0000-0000E9880000}"/>
    <cellStyle name="Standard 4 4 3 2 3 2 2 2 2" xfId="13764" xr:uid="{00000000-0005-0000-0000-0000EA880000}"/>
    <cellStyle name="Standard 4 4 3 2 3 2 2 2 2 2" xfId="25060" xr:uid="{00000000-0005-0000-0000-0000EB880000}"/>
    <cellStyle name="Standard 4 4 3 2 3 2 2 2 2 2 2" xfId="58948" xr:uid="{00000000-0005-0000-0000-0000EC880000}"/>
    <cellStyle name="Standard 4 4 3 2 3 2 2 2 2 3" xfId="47652" xr:uid="{00000000-0005-0000-0000-0000ED880000}"/>
    <cellStyle name="Standard 4 4 3 2 3 2 2 2 2 4" xfId="36356" xr:uid="{00000000-0005-0000-0000-0000EE880000}"/>
    <cellStyle name="Standard 4 4 3 2 3 2 2 2 3" xfId="19412" xr:uid="{00000000-0005-0000-0000-0000EF880000}"/>
    <cellStyle name="Standard 4 4 3 2 3 2 2 2 3 2" xfId="53300" xr:uid="{00000000-0005-0000-0000-0000F0880000}"/>
    <cellStyle name="Standard 4 4 3 2 3 2 2 2 4" xfId="42004" xr:uid="{00000000-0005-0000-0000-0000F1880000}"/>
    <cellStyle name="Standard 4 4 3 2 3 2 2 2 5" xfId="30708" xr:uid="{00000000-0005-0000-0000-0000F2880000}"/>
    <cellStyle name="Standard 4 4 3 2 3 2 2 3" xfId="10940" xr:uid="{00000000-0005-0000-0000-0000F3880000}"/>
    <cellStyle name="Standard 4 4 3 2 3 2 2 3 2" xfId="22236" xr:uid="{00000000-0005-0000-0000-0000F4880000}"/>
    <cellStyle name="Standard 4 4 3 2 3 2 2 3 2 2" xfId="56124" xr:uid="{00000000-0005-0000-0000-0000F5880000}"/>
    <cellStyle name="Standard 4 4 3 2 3 2 2 3 3" xfId="44828" xr:uid="{00000000-0005-0000-0000-0000F6880000}"/>
    <cellStyle name="Standard 4 4 3 2 3 2 2 3 4" xfId="33532" xr:uid="{00000000-0005-0000-0000-0000F7880000}"/>
    <cellStyle name="Standard 4 4 3 2 3 2 2 4" xfId="16588" xr:uid="{00000000-0005-0000-0000-0000F8880000}"/>
    <cellStyle name="Standard 4 4 3 2 3 2 2 4 2" xfId="50476" xr:uid="{00000000-0005-0000-0000-0000F9880000}"/>
    <cellStyle name="Standard 4 4 3 2 3 2 2 5" xfId="39180" xr:uid="{00000000-0005-0000-0000-0000FA880000}"/>
    <cellStyle name="Standard 4 4 3 2 3 2 2 6" xfId="27884" xr:uid="{00000000-0005-0000-0000-0000FB880000}"/>
    <cellStyle name="Standard 4 4 3 2 3 2 3" xfId="6341" xr:uid="{00000000-0005-0000-0000-0000FC880000}"/>
    <cellStyle name="Standard 4 4 3 2 3 2 3 2" xfId="11991" xr:uid="{00000000-0005-0000-0000-0000FD880000}"/>
    <cellStyle name="Standard 4 4 3 2 3 2 3 2 2" xfId="23287" xr:uid="{00000000-0005-0000-0000-0000FE880000}"/>
    <cellStyle name="Standard 4 4 3 2 3 2 3 2 2 2" xfId="57175" xr:uid="{00000000-0005-0000-0000-0000FF880000}"/>
    <cellStyle name="Standard 4 4 3 2 3 2 3 2 3" xfId="45879" xr:uid="{00000000-0005-0000-0000-000000890000}"/>
    <cellStyle name="Standard 4 4 3 2 3 2 3 2 4" xfId="34583" xr:uid="{00000000-0005-0000-0000-000001890000}"/>
    <cellStyle name="Standard 4 4 3 2 3 2 3 3" xfId="17639" xr:uid="{00000000-0005-0000-0000-000002890000}"/>
    <cellStyle name="Standard 4 4 3 2 3 2 3 3 2" xfId="51527" xr:uid="{00000000-0005-0000-0000-000003890000}"/>
    <cellStyle name="Standard 4 4 3 2 3 2 3 4" xfId="40231" xr:uid="{00000000-0005-0000-0000-000004890000}"/>
    <cellStyle name="Standard 4 4 3 2 3 2 3 5" xfId="28935" xr:uid="{00000000-0005-0000-0000-000005890000}"/>
    <cellStyle name="Standard 4 4 3 2 3 2 4" xfId="9167" xr:uid="{00000000-0005-0000-0000-000006890000}"/>
    <cellStyle name="Standard 4 4 3 2 3 2 4 2" xfId="20463" xr:uid="{00000000-0005-0000-0000-000007890000}"/>
    <cellStyle name="Standard 4 4 3 2 3 2 4 2 2" xfId="54351" xr:uid="{00000000-0005-0000-0000-000008890000}"/>
    <cellStyle name="Standard 4 4 3 2 3 2 4 3" xfId="43055" xr:uid="{00000000-0005-0000-0000-000009890000}"/>
    <cellStyle name="Standard 4 4 3 2 3 2 4 4" xfId="31759" xr:uid="{00000000-0005-0000-0000-00000A890000}"/>
    <cellStyle name="Standard 4 4 3 2 3 2 5" xfId="14815" xr:uid="{00000000-0005-0000-0000-00000B890000}"/>
    <cellStyle name="Standard 4 4 3 2 3 2 5 2" xfId="48703" xr:uid="{00000000-0005-0000-0000-00000C890000}"/>
    <cellStyle name="Standard 4 4 3 2 3 2 6" xfId="37407" xr:uid="{00000000-0005-0000-0000-00000D890000}"/>
    <cellStyle name="Standard 4 4 3 2 3 2 7" xfId="26111" xr:uid="{00000000-0005-0000-0000-00000E890000}"/>
    <cellStyle name="Standard 4 4 3 2 3 3" xfId="4512" xr:uid="{00000000-0005-0000-0000-00000F890000}"/>
    <cellStyle name="Standard 4 4 3 2 3 3 2" xfId="7381" xr:uid="{00000000-0005-0000-0000-000010890000}"/>
    <cellStyle name="Standard 4 4 3 2 3 3 2 2" xfId="13030" xr:uid="{00000000-0005-0000-0000-000011890000}"/>
    <cellStyle name="Standard 4 4 3 2 3 3 2 2 2" xfId="24326" xr:uid="{00000000-0005-0000-0000-000012890000}"/>
    <cellStyle name="Standard 4 4 3 2 3 3 2 2 2 2" xfId="58214" xr:uid="{00000000-0005-0000-0000-000013890000}"/>
    <cellStyle name="Standard 4 4 3 2 3 3 2 2 3" xfId="46918" xr:uid="{00000000-0005-0000-0000-000014890000}"/>
    <cellStyle name="Standard 4 4 3 2 3 3 2 2 4" xfId="35622" xr:uid="{00000000-0005-0000-0000-000015890000}"/>
    <cellStyle name="Standard 4 4 3 2 3 3 2 3" xfId="18678" xr:uid="{00000000-0005-0000-0000-000016890000}"/>
    <cellStyle name="Standard 4 4 3 2 3 3 2 3 2" xfId="52566" xr:uid="{00000000-0005-0000-0000-000017890000}"/>
    <cellStyle name="Standard 4 4 3 2 3 3 2 4" xfId="41270" xr:uid="{00000000-0005-0000-0000-000018890000}"/>
    <cellStyle name="Standard 4 4 3 2 3 3 2 5" xfId="29974" xr:uid="{00000000-0005-0000-0000-000019890000}"/>
    <cellStyle name="Standard 4 4 3 2 3 3 3" xfId="10206" xr:uid="{00000000-0005-0000-0000-00001A890000}"/>
    <cellStyle name="Standard 4 4 3 2 3 3 3 2" xfId="21502" xr:uid="{00000000-0005-0000-0000-00001B890000}"/>
    <cellStyle name="Standard 4 4 3 2 3 3 3 2 2" xfId="55390" xr:uid="{00000000-0005-0000-0000-00001C890000}"/>
    <cellStyle name="Standard 4 4 3 2 3 3 3 3" xfId="44094" xr:uid="{00000000-0005-0000-0000-00001D890000}"/>
    <cellStyle name="Standard 4 4 3 2 3 3 3 4" xfId="32798" xr:uid="{00000000-0005-0000-0000-00001E890000}"/>
    <cellStyle name="Standard 4 4 3 2 3 3 4" xfId="15854" xr:uid="{00000000-0005-0000-0000-00001F890000}"/>
    <cellStyle name="Standard 4 4 3 2 3 3 4 2" xfId="49742" xr:uid="{00000000-0005-0000-0000-000020890000}"/>
    <cellStyle name="Standard 4 4 3 2 3 3 5" xfId="38446" xr:uid="{00000000-0005-0000-0000-000021890000}"/>
    <cellStyle name="Standard 4 4 3 2 3 3 6" xfId="27150" xr:uid="{00000000-0005-0000-0000-000022890000}"/>
    <cellStyle name="Standard 4 4 3 2 3 4" xfId="5841" xr:uid="{00000000-0005-0000-0000-000023890000}"/>
    <cellStyle name="Standard 4 4 3 2 3 4 2" xfId="11491" xr:uid="{00000000-0005-0000-0000-000024890000}"/>
    <cellStyle name="Standard 4 4 3 2 3 4 2 2" xfId="22787" xr:uid="{00000000-0005-0000-0000-000025890000}"/>
    <cellStyle name="Standard 4 4 3 2 3 4 2 2 2" xfId="56675" xr:uid="{00000000-0005-0000-0000-000026890000}"/>
    <cellStyle name="Standard 4 4 3 2 3 4 2 3" xfId="45379" xr:uid="{00000000-0005-0000-0000-000027890000}"/>
    <cellStyle name="Standard 4 4 3 2 3 4 2 4" xfId="34083" xr:uid="{00000000-0005-0000-0000-000028890000}"/>
    <cellStyle name="Standard 4 4 3 2 3 4 3" xfId="17139" xr:uid="{00000000-0005-0000-0000-000029890000}"/>
    <cellStyle name="Standard 4 4 3 2 3 4 3 2" xfId="51027" xr:uid="{00000000-0005-0000-0000-00002A890000}"/>
    <cellStyle name="Standard 4 4 3 2 3 4 4" xfId="39731" xr:uid="{00000000-0005-0000-0000-00002B890000}"/>
    <cellStyle name="Standard 4 4 3 2 3 4 5" xfId="28435" xr:uid="{00000000-0005-0000-0000-00002C890000}"/>
    <cellStyle name="Standard 4 4 3 2 3 5" xfId="8667" xr:uid="{00000000-0005-0000-0000-00002D890000}"/>
    <cellStyle name="Standard 4 4 3 2 3 5 2" xfId="19963" xr:uid="{00000000-0005-0000-0000-00002E890000}"/>
    <cellStyle name="Standard 4 4 3 2 3 5 2 2" xfId="53851" xr:uid="{00000000-0005-0000-0000-00002F890000}"/>
    <cellStyle name="Standard 4 4 3 2 3 5 3" xfId="42555" xr:uid="{00000000-0005-0000-0000-000030890000}"/>
    <cellStyle name="Standard 4 4 3 2 3 5 4" xfId="31259" xr:uid="{00000000-0005-0000-0000-000031890000}"/>
    <cellStyle name="Standard 4 4 3 2 3 6" xfId="14315" xr:uid="{00000000-0005-0000-0000-000032890000}"/>
    <cellStyle name="Standard 4 4 3 2 3 6 2" xfId="48203" xr:uid="{00000000-0005-0000-0000-000033890000}"/>
    <cellStyle name="Standard 4 4 3 2 3 7" xfId="36907" xr:uid="{00000000-0005-0000-0000-000034890000}"/>
    <cellStyle name="Standard 4 4 3 2 3 8" xfId="25611" xr:uid="{00000000-0005-0000-0000-000035890000}"/>
    <cellStyle name="Standard 4 4 3 2 4" xfId="2966" xr:uid="{00000000-0005-0000-0000-000036890000}"/>
    <cellStyle name="Standard 4 4 3 2 4 2" xfId="5286" xr:uid="{00000000-0005-0000-0000-000037890000}"/>
    <cellStyle name="Standard 4 4 3 2 4 2 2" xfId="8112" xr:uid="{00000000-0005-0000-0000-000038890000}"/>
    <cellStyle name="Standard 4 4 3 2 4 2 2 2" xfId="13761" xr:uid="{00000000-0005-0000-0000-000039890000}"/>
    <cellStyle name="Standard 4 4 3 2 4 2 2 2 2" xfId="25057" xr:uid="{00000000-0005-0000-0000-00003A890000}"/>
    <cellStyle name="Standard 4 4 3 2 4 2 2 2 2 2" xfId="58945" xr:uid="{00000000-0005-0000-0000-00003B890000}"/>
    <cellStyle name="Standard 4 4 3 2 4 2 2 2 3" xfId="47649" xr:uid="{00000000-0005-0000-0000-00003C890000}"/>
    <cellStyle name="Standard 4 4 3 2 4 2 2 2 4" xfId="36353" xr:uid="{00000000-0005-0000-0000-00003D890000}"/>
    <cellStyle name="Standard 4 4 3 2 4 2 2 3" xfId="19409" xr:uid="{00000000-0005-0000-0000-00003E890000}"/>
    <cellStyle name="Standard 4 4 3 2 4 2 2 3 2" xfId="53297" xr:uid="{00000000-0005-0000-0000-00003F890000}"/>
    <cellStyle name="Standard 4 4 3 2 4 2 2 4" xfId="42001" xr:uid="{00000000-0005-0000-0000-000040890000}"/>
    <cellStyle name="Standard 4 4 3 2 4 2 2 5" xfId="30705" xr:uid="{00000000-0005-0000-0000-000041890000}"/>
    <cellStyle name="Standard 4 4 3 2 4 2 3" xfId="10937" xr:uid="{00000000-0005-0000-0000-000042890000}"/>
    <cellStyle name="Standard 4 4 3 2 4 2 3 2" xfId="22233" xr:uid="{00000000-0005-0000-0000-000043890000}"/>
    <cellStyle name="Standard 4 4 3 2 4 2 3 2 2" xfId="56121" xr:uid="{00000000-0005-0000-0000-000044890000}"/>
    <cellStyle name="Standard 4 4 3 2 4 2 3 3" xfId="44825" xr:uid="{00000000-0005-0000-0000-000045890000}"/>
    <cellStyle name="Standard 4 4 3 2 4 2 3 4" xfId="33529" xr:uid="{00000000-0005-0000-0000-000046890000}"/>
    <cellStyle name="Standard 4 4 3 2 4 2 4" xfId="16585" xr:uid="{00000000-0005-0000-0000-000047890000}"/>
    <cellStyle name="Standard 4 4 3 2 4 2 4 2" xfId="50473" xr:uid="{00000000-0005-0000-0000-000048890000}"/>
    <cellStyle name="Standard 4 4 3 2 4 2 5" xfId="39177" xr:uid="{00000000-0005-0000-0000-000049890000}"/>
    <cellStyle name="Standard 4 4 3 2 4 2 6" xfId="27881" xr:uid="{00000000-0005-0000-0000-00004A890000}"/>
    <cellStyle name="Standard 4 4 3 2 4 3" xfId="4509" xr:uid="{00000000-0005-0000-0000-00004B890000}"/>
    <cellStyle name="Standard 4 4 3 2 4 3 2" xfId="7378" xr:uid="{00000000-0005-0000-0000-00004C890000}"/>
    <cellStyle name="Standard 4 4 3 2 4 3 2 2" xfId="13027" xr:uid="{00000000-0005-0000-0000-00004D890000}"/>
    <cellStyle name="Standard 4 4 3 2 4 3 2 2 2" xfId="24323" xr:uid="{00000000-0005-0000-0000-00004E890000}"/>
    <cellStyle name="Standard 4 4 3 2 4 3 2 2 2 2" xfId="58211" xr:uid="{00000000-0005-0000-0000-00004F890000}"/>
    <cellStyle name="Standard 4 4 3 2 4 3 2 2 3" xfId="46915" xr:uid="{00000000-0005-0000-0000-000050890000}"/>
    <cellStyle name="Standard 4 4 3 2 4 3 2 2 4" xfId="35619" xr:uid="{00000000-0005-0000-0000-000051890000}"/>
    <cellStyle name="Standard 4 4 3 2 4 3 2 3" xfId="18675" xr:uid="{00000000-0005-0000-0000-000052890000}"/>
    <cellStyle name="Standard 4 4 3 2 4 3 2 3 2" xfId="52563" xr:uid="{00000000-0005-0000-0000-000053890000}"/>
    <cellStyle name="Standard 4 4 3 2 4 3 2 4" xfId="41267" xr:uid="{00000000-0005-0000-0000-000054890000}"/>
    <cellStyle name="Standard 4 4 3 2 4 3 2 5" xfId="29971" xr:uid="{00000000-0005-0000-0000-000055890000}"/>
    <cellStyle name="Standard 4 4 3 2 4 3 3" xfId="10203" xr:uid="{00000000-0005-0000-0000-000056890000}"/>
    <cellStyle name="Standard 4 4 3 2 4 3 3 2" xfId="21499" xr:uid="{00000000-0005-0000-0000-000057890000}"/>
    <cellStyle name="Standard 4 4 3 2 4 3 3 2 2" xfId="55387" xr:uid="{00000000-0005-0000-0000-000058890000}"/>
    <cellStyle name="Standard 4 4 3 2 4 3 3 3" xfId="44091" xr:uid="{00000000-0005-0000-0000-000059890000}"/>
    <cellStyle name="Standard 4 4 3 2 4 3 3 4" xfId="32795" xr:uid="{00000000-0005-0000-0000-00005A890000}"/>
    <cellStyle name="Standard 4 4 3 2 4 3 4" xfId="15851" xr:uid="{00000000-0005-0000-0000-00005B890000}"/>
    <cellStyle name="Standard 4 4 3 2 4 3 4 2" xfId="49739" xr:uid="{00000000-0005-0000-0000-00005C890000}"/>
    <cellStyle name="Standard 4 4 3 2 4 3 5" xfId="38443" xr:uid="{00000000-0005-0000-0000-00005D890000}"/>
    <cellStyle name="Standard 4 4 3 2 4 3 6" xfId="27147" xr:uid="{00000000-0005-0000-0000-00005E890000}"/>
    <cellStyle name="Standard 4 4 3 2 4 4" xfId="6094" xr:uid="{00000000-0005-0000-0000-00005F890000}"/>
    <cellStyle name="Standard 4 4 3 2 4 4 2" xfId="11744" xr:uid="{00000000-0005-0000-0000-000060890000}"/>
    <cellStyle name="Standard 4 4 3 2 4 4 2 2" xfId="23040" xr:uid="{00000000-0005-0000-0000-000061890000}"/>
    <cellStyle name="Standard 4 4 3 2 4 4 2 2 2" xfId="56928" xr:uid="{00000000-0005-0000-0000-000062890000}"/>
    <cellStyle name="Standard 4 4 3 2 4 4 2 3" xfId="45632" xr:uid="{00000000-0005-0000-0000-000063890000}"/>
    <cellStyle name="Standard 4 4 3 2 4 4 2 4" xfId="34336" xr:uid="{00000000-0005-0000-0000-000064890000}"/>
    <cellStyle name="Standard 4 4 3 2 4 4 3" xfId="17392" xr:uid="{00000000-0005-0000-0000-000065890000}"/>
    <cellStyle name="Standard 4 4 3 2 4 4 3 2" xfId="51280" xr:uid="{00000000-0005-0000-0000-000066890000}"/>
    <cellStyle name="Standard 4 4 3 2 4 4 4" xfId="39984" xr:uid="{00000000-0005-0000-0000-000067890000}"/>
    <cellStyle name="Standard 4 4 3 2 4 4 5" xfId="28688" xr:uid="{00000000-0005-0000-0000-000068890000}"/>
    <cellStyle name="Standard 4 4 3 2 4 5" xfId="8920" xr:uid="{00000000-0005-0000-0000-000069890000}"/>
    <cellStyle name="Standard 4 4 3 2 4 5 2" xfId="20216" xr:uid="{00000000-0005-0000-0000-00006A890000}"/>
    <cellStyle name="Standard 4 4 3 2 4 5 2 2" xfId="54104" xr:uid="{00000000-0005-0000-0000-00006B890000}"/>
    <cellStyle name="Standard 4 4 3 2 4 5 3" xfId="42808" xr:uid="{00000000-0005-0000-0000-00006C890000}"/>
    <cellStyle name="Standard 4 4 3 2 4 5 4" xfId="31512" xr:uid="{00000000-0005-0000-0000-00006D890000}"/>
    <cellStyle name="Standard 4 4 3 2 4 6" xfId="14568" xr:uid="{00000000-0005-0000-0000-00006E890000}"/>
    <cellStyle name="Standard 4 4 3 2 4 6 2" xfId="48456" xr:uid="{00000000-0005-0000-0000-00006F890000}"/>
    <cellStyle name="Standard 4 4 3 2 4 7" xfId="37160" xr:uid="{00000000-0005-0000-0000-000070890000}"/>
    <cellStyle name="Standard 4 4 3 2 4 8" xfId="25864" xr:uid="{00000000-0005-0000-0000-000071890000}"/>
    <cellStyle name="Standard 4 4 3 2 5" xfId="3847" xr:uid="{00000000-0005-0000-0000-000072890000}"/>
    <cellStyle name="Standard 4 4 3 2 5 2" xfId="6958" xr:uid="{00000000-0005-0000-0000-000073890000}"/>
    <cellStyle name="Standard 4 4 3 2 5 2 2" xfId="12607" xr:uid="{00000000-0005-0000-0000-000074890000}"/>
    <cellStyle name="Standard 4 4 3 2 5 2 2 2" xfId="23903" xr:uid="{00000000-0005-0000-0000-000075890000}"/>
    <cellStyle name="Standard 4 4 3 2 5 2 2 2 2" xfId="57791" xr:uid="{00000000-0005-0000-0000-000076890000}"/>
    <cellStyle name="Standard 4 4 3 2 5 2 2 3" xfId="46495" xr:uid="{00000000-0005-0000-0000-000077890000}"/>
    <cellStyle name="Standard 4 4 3 2 5 2 2 4" xfId="35199" xr:uid="{00000000-0005-0000-0000-000078890000}"/>
    <cellStyle name="Standard 4 4 3 2 5 2 3" xfId="18255" xr:uid="{00000000-0005-0000-0000-000079890000}"/>
    <cellStyle name="Standard 4 4 3 2 5 2 3 2" xfId="52143" xr:uid="{00000000-0005-0000-0000-00007A890000}"/>
    <cellStyle name="Standard 4 4 3 2 5 2 4" xfId="40847" xr:uid="{00000000-0005-0000-0000-00007B890000}"/>
    <cellStyle name="Standard 4 4 3 2 5 2 5" xfId="29551" xr:uid="{00000000-0005-0000-0000-00007C890000}"/>
    <cellStyle name="Standard 4 4 3 2 5 3" xfId="9783" xr:uid="{00000000-0005-0000-0000-00007D890000}"/>
    <cellStyle name="Standard 4 4 3 2 5 3 2" xfId="21079" xr:uid="{00000000-0005-0000-0000-00007E890000}"/>
    <cellStyle name="Standard 4 4 3 2 5 3 2 2" xfId="54967" xr:uid="{00000000-0005-0000-0000-00007F890000}"/>
    <cellStyle name="Standard 4 4 3 2 5 3 3" xfId="43671" xr:uid="{00000000-0005-0000-0000-000080890000}"/>
    <cellStyle name="Standard 4 4 3 2 5 3 4" xfId="32375" xr:uid="{00000000-0005-0000-0000-000081890000}"/>
    <cellStyle name="Standard 4 4 3 2 5 4" xfId="15431" xr:uid="{00000000-0005-0000-0000-000082890000}"/>
    <cellStyle name="Standard 4 4 3 2 5 4 2" xfId="49319" xr:uid="{00000000-0005-0000-0000-000083890000}"/>
    <cellStyle name="Standard 4 4 3 2 5 5" xfId="38023" xr:uid="{00000000-0005-0000-0000-000084890000}"/>
    <cellStyle name="Standard 4 4 3 2 5 6" xfId="26727" xr:uid="{00000000-0005-0000-0000-000085890000}"/>
    <cellStyle name="Standard 4 4 3 2 6" xfId="4905" xr:uid="{00000000-0005-0000-0000-000086890000}"/>
    <cellStyle name="Standard 4 4 3 2 6 2" xfId="7731" xr:uid="{00000000-0005-0000-0000-000087890000}"/>
    <cellStyle name="Standard 4 4 3 2 6 2 2" xfId="13380" xr:uid="{00000000-0005-0000-0000-000088890000}"/>
    <cellStyle name="Standard 4 4 3 2 6 2 2 2" xfId="24676" xr:uid="{00000000-0005-0000-0000-000089890000}"/>
    <cellStyle name="Standard 4 4 3 2 6 2 2 2 2" xfId="58564" xr:uid="{00000000-0005-0000-0000-00008A890000}"/>
    <cellStyle name="Standard 4 4 3 2 6 2 2 3" xfId="47268" xr:uid="{00000000-0005-0000-0000-00008B890000}"/>
    <cellStyle name="Standard 4 4 3 2 6 2 2 4" xfId="35972" xr:uid="{00000000-0005-0000-0000-00008C890000}"/>
    <cellStyle name="Standard 4 4 3 2 6 2 3" xfId="19028" xr:uid="{00000000-0005-0000-0000-00008D890000}"/>
    <cellStyle name="Standard 4 4 3 2 6 2 3 2" xfId="52916" xr:uid="{00000000-0005-0000-0000-00008E890000}"/>
    <cellStyle name="Standard 4 4 3 2 6 2 4" xfId="41620" xr:uid="{00000000-0005-0000-0000-00008F890000}"/>
    <cellStyle name="Standard 4 4 3 2 6 2 5" xfId="30324" xr:uid="{00000000-0005-0000-0000-000090890000}"/>
    <cellStyle name="Standard 4 4 3 2 6 3" xfId="10556" xr:uid="{00000000-0005-0000-0000-000091890000}"/>
    <cellStyle name="Standard 4 4 3 2 6 3 2" xfId="21852" xr:uid="{00000000-0005-0000-0000-000092890000}"/>
    <cellStyle name="Standard 4 4 3 2 6 3 2 2" xfId="55740" xr:uid="{00000000-0005-0000-0000-000093890000}"/>
    <cellStyle name="Standard 4 4 3 2 6 3 3" xfId="44444" xr:uid="{00000000-0005-0000-0000-000094890000}"/>
    <cellStyle name="Standard 4 4 3 2 6 3 4" xfId="33148" xr:uid="{00000000-0005-0000-0000-000095890000}"/>
    <cellStyle name="Standard 4 4 3 2 6 4" xfId="16204" xr:uid="{00000000-0005-0000-0000-000096890000}"/>
    <cellStyle name="Standard 4 4 3 2 6 4 2" xfId="50092" xr:uid="{00000000-0005-0000-0000-000097890000}"/>
    <cellStyle name="Standard 4 4 3 2 6 5" xfId="38796" xr:uid="{00000000-0005-0000-0000-000098890000}"/>
    <cellStyle name="Standard 4 4 3 2 6 6" xfId="27500" xr:uid="{00000000-0005-0000-0000-000099890000}"/>
    <cellStyle name="Standard 4 4 3 2 7" xfId="3553" xr:uid="{00000000-0005-0000-0000-00009A890000}"/>
    <cellStyle name="Standard 4 4 3 2 7 2" xfId="6666" xr:uid="{00000000-0005-0000-0000-00009B890000}"/>
    <cellStyle name="Standard 4 4 3 2 7 2 2" xfId="12315" xr:uid="{00000000-0005-0000-0000-00009C890000}"/>
    <cellStyle name="Standard 4 4 3 2 7 2 2 2" xfId="23611" xr:uid="{00000000-0005-0000-0000-00009D890000}"/>
    <cellStyle name="Standard 4 4 3 2 7 2 2 2 2" xfId="57499" xr:uid="{00000000-0005-0000-0000-00009E890000}"/>
    <cellStyle name="Standard 4 4 3 2 7 2 2 3" xfId="46203" xr:uid="{00000000-0005-0000-0000-00009F890000}"/>
    <cellStyle name="Standard 4 4 3 2 7 2 2 4" xfId="34907" xr:uid="{00000000-0005-0000-0000-0000A0890000}"/>
    <cellStyle name="Standard 4 4 3 2 7 2 3" xfId="17963" xr:uid="{00000000-0005-0000-0000-0000A1890000}"/>
    <cellStyle name="Standard 4 4 3 2 7 2 3 2" xfId="51851" xr:uid="{00000000-0005-0000-0000-0000A2890000}"/>
    <cellStyle name="Standard 4 4 3 2 7 2 4" xfId="40555" xr:uid="{00000000-0005-0000-0000-0000A3890000}"/>
    <cellStyle name="Standard 4 4 3 2 7 2 5" xfId="29259" xr:uid="{00000000-0005-0000-0000-0000A4890000}"/>
    <cellStyle name="Standard 4 4 3 2 7 3" xfId="9491" xr:uid="{00000000-0005-0000-0000-0000A5890000}"/>
    <cellStyle name="Standard 4 4 3 2 7 3 2" xfId="20787" xr:uid="{00000000-0005-0000-0000-0000A6890000}"/>
    <cellStyle name="Standard 4 4 3 2 7 3 2 2" xfId="54675" xr:uid="{00000000-0005-0000-0000-0000A7890000}"/>
    <cellStyle name="Standard 4 4 3 2 7 3 3" xfId="43379" xr:uid="{00000000-0005-0000-0000-0000A8890000}"/>
    <cellStyle name="Standard 4 4 3 2 7 3 4" xfId="32083" xr:uid="{00000000-0005-0000-0000-0000A9890000}"/>
    <cellStyle name="Standard 4 4 3 2 7 4" xfId="15139" xr:uid="{00000000-0005-0000-0000-0000AA890000}"/>
    <cellStyle name="Standard 4 4 3 2 7 4 2" xfId="49027" xr:uid="{00000000-0005-0000-0000-0000AB890000}"/>
    <cellStyle name="Standard 4 4 3 2 7 5" xfId="37731" xr:uid="{00000000-0005-0000-0000-0000AC890000}"/>
    <cellStyle name="Standard 4 4 3 2 7 6" xfId="26435" xr:uid="{00000000-0005-0000-0000-0000AD890000}"/>
    <cellStyle name="Standard 4 4 3 2 8" xfId="5594" xr:uid="{00000000-0005-0000-0000-0000AE890000}"/>
    <cellStyle name="Standard 4 4 3 2 8 2" xfId="11244" xr:uid="{00000000-0005-0000-0000-0000AF890000}"/>
    <cellStyle name="Standard 4 4 3 2 8 2 2" xfId="22540" xr:uid="{00000000-0005-0000-0000-0000B0890000}"/>
    <cellStyle name="Standard 4 4 3 2 8 2 2 2" xfId="56428" xr:uid="{00000000-0005-0000-0000-0000B1890000}"/>
    <cellStyle name="Standard 4 4 3 2 8 2 3" xfId="45132" xr:uid="{00000000-0005-0000-0000-0000B2890000}"/>
    <cellStyle name="Standard 4 4 3 2 8 2 4" xfId="33836" xr:uid="{00000000-0005-0000-0000-0000B3890000}"/>
    <cellStyle name="Standard 4 4 3 2 8 3" xfId="16892" xr:uid="{00000000-0005-0000-0000-0000B4890000}"/>
    <cellStyle name="Standard 4 4 3 2 8 3 2" xfId="50780" xr:uid="{00000000-0005-0000-0000-0000B5890000}"/>
    <cellStyle name="Standard 4 4 3 2 8 4" xfId="39484" xr:uid="{00000000-0005-0000-0000-0000B6890000}"/>
    <cellStyle name="Standard 4 4 3 2 8 5" xfId="28188" xr:uid="{00000000-0005-0000-0000-0000B7890000}"/>
    <cellStyle name="Standard 4 4 3 2 9" xfId="8420" xr:uid="{00000000-0005-0000-0000-0000B8890000}"/>
    <cellStyle name="Standard 4 4 3 2 9 2" xfId="19716" xr:uid="{00000000-0005-0000-0000-0000B9890000}"/>
    <cellStyle name="Standard 4 4 3 2 9 2 2" xfId="53604" xr:uid="{00000000-0005-0000-0000-0000BA890000}"/>
    <cellStyle name="Standard 4 4 3 2 9 3" xfId="42308" xr:uid="{00000000-0005-0000-0000-0000BB890000}"/>
    <cellStyle name="Standard 4 4 3 2 9 4" xfId="31012" xr:uid="{00000000-0005-0000-0000-0000BC890000}"/>
    <cellStyle name="Standard 4 4 3 3" xfId="1633" xr:uid="{00000000-0005-0000-0000-0000BD890000}"/>
    <cellStyle name="Standard 4 4 3 3 10" xfId="36749" xr:uid="{00000000-0005-0000-0000-0000BE890000}"/>
    <cellStyle name="Standard 4 4 3 3 11" xfId="25453" xr:uid="{00000000-0005-0000-0000-0000BF890000}"/>
    <cellStyle name="Standard 4 4 3 3 2" xfId="2799" xr:uid="{00000000-0005-0000-0000-0000C0890000}"/>
    <cellStyle name="Standard 4 4 3 3 2 2" xfId="3301" xr:uid="{00000000-0005-0000-0000-0000C1890000}"/>
    <cellStyle name="Standard 4 4 3 3 2 2 2" xfId="5291" xr:uid="{00000000-0005-0000-0000-0000C2890000}"/>
    <cellStyle name="Standard 4 4 3 3 2 2 2 2" xfId="8117" xr:uid="{00000000-0005-0000-0000-0000C3890000}"/>
    <cellStyle name="Standard 4 4 3 3 2 2 2 2 2" xfId="13766" xr:uid="{00000000-0005-0000-0000-0000C4890000}"/>
    <cellStyle name="Standard 4 4 3 3 2 2 2 2 2 2" xfId="25062" xr:uid="{00000000-0005-0000-0000-0000C5890000}"/>
    <cellStyle name="Standard 4 4 3 3 2 2 2 2 2 2 2" xfId="58950" xr:uid="{00000000-0005-0000-0000-0000C6890000}"/>
    <cellStyle name="Standard 4 4 3 3 2 2 2 2 2 3" xfId="47654" xr:uid="{00000000-0005-0000-0000-0000C7890000}"/>
    <cellStyle name="Standard 4 4 3 3 2 2 2 2 2 4" xfId="36358" xr:uid="{00000000-0005-0000-0000-0000C8890000}"/>
    <cellStyle name="Standard 4 4 3 3 2 2 2 2 3" xfId="19414" xr:uid="{00000000-0005-0000-0000-0000C9890000}"/>
    <cellStyle name="Standard 4 4 3 3 2 2 2 2 3 2" xfId="53302" xr:uid="{00000000-0005-0000-0000-0000CA890000}"/>
    <cellStyle name="Standard 4 4 3 3 2 2 2 2 4" xfId="42006" xr:uid="{00000000-0005-0000-0000-0000CB890000}"/>
    <cellStyle name="Standard 4 4 3 3 2 2 2 2 5" xfId="30710" xr:uid="{00000000-0005-0000-0000-0000CC890000}"/>
    <cellStyle name="Standard 4 4 3 3 2 2 2 3" xfId="10942" xr:uid="{00000000-0005-0000-0000-0000CD890000}"/>
    <cellStyle name="Standard 4 4 3 3 2 2 2 3 2" xfId="22238" xr:uid="{00000000-0005-0000-0000-0000CE890000}"/>
    <cellStyle name="Standard 4 4 3 3 2 2 2 3 2 2" xfId="56126" xr:uid="{00000000-0005-0000-0000-0000CF890000}"/>
    <cellStyle name="Standard 4 4 3 3 2 2 2 3 3" xfId="44830" xr:uid="{00000000-0005-0000-0000-0000D0890000}"/>
    <cellStyle name="Standard 4 4 3 3 2 2 2 3 4" xfId="33534" xr:uid="{00000000-0005-0000-0000-0000D1890000}"/>
    <cellStyle name="Standard 4 4 3 3 2 2 2 4" xfId="16590" xr:uid="{00000000-0005-0000-0000-0000D2890000}"/>
    <cellStyle name="Standard 4 4 3 3 2 2 2 4 2" xfId="50478" xr:uid="{00000000-0005-0000-0000-0000D3890000}"/>
    <cellStyle name="Standard 4 4 3 3 2 2 2 5" xfId="39182" xr:uid="{00000000-0005-0000-0000-0000D4890000}"/>
    <cellStyle name="Standard 4 4 3 3 2 2 2 6" xfId="27886" xr:uid="{00000000-0005-0000-0000-0000D5890000}"/>
    <cellStyle name="Standard 4 4 3 3 2 2 3" xfId="6429" xr:uid="{00000000-0005-0000-0000-0000D6890000}"/>
    <cellStyle name="Standard 4 4 3 3 2 2 3 2" xfId="12079" xr:uid="{00000000-0005-0000-0000-0000D7890000}"/>
    <cellStyle name="Standard 4 4 3 3 2 2 3 2 2" xfId="23375" xr:uid="{00000000-0005-0000-0000-0000D8890000}"/>
    <cellStyle name="Standard 4 4 3 3 2 2 3 2 2 2" xfId="57263" xr:uid="{00000000-0005-0000-0000-0000D9890000}"/>
    <cellStyle name="Standard 4 4 3 3 2 2 3 2 3" xfId="45967" xr:uid="{00000000-0005-0000-0000-0000DA890000}"/>
    <cellStyle name="Standard 4 4 3 3 2 2 3 2 4" xfId="34671" xr:uid="{00000000-0005-0000-0000-0000DB890000}"/>
    <cellStyle name="Standard 4 4 3 3 2 2 3 3" xfId="17727" xr:uid="{00000000-0005-0000-0000-0000DC890000}"/>
    <cellStyle name="Standard 4 4 3 3 2 2 3 3 2" xfId="51615" xr:uid="{00000000-0005-0000-0000-0000DD890000}"/>
    <cellStyle name="Standard 4 4 3 3 2 2 3 4" xfId="40319" xr:uid="{00000000-0005-0000-0000-0000DE890000}"/>
    <cellStyle name="Standard 4 4 3 3 2 2 3 5" xfId="29023" xr:uid="{00000000-0005-0000-0000-0000DF890000}"/>
    <cellStyle name="Standard 4 4 3 3 2 2 4" xfId="9255" xr:uid="{00000000-0005-0000-0000-0000E0890000}"/>
    <cellStyle name="Standard 4 4 3 3 2 2 4 2" xfId="20551" xr:uid="{00000000-0005-0000-0000-0000E1890000}"/>
    <cellStyle name="Standard 4 4 3 3 2 2 4 2 2" xfId="54439" xr:uid="{00000000-0005-0000-0000-0000E2890000}"/>
    <cellStyle name="Standard 4 4 3 3 2 2 4 3" xfId="43143" xr:uid="{00000000-0005-0000-0000-0000E3890000}"/>
    <cellStyle name="Standard 4 4 3 3 2 2 4 4" xfId="31847" xr:uid="{00000000-0005-0000-0000-0000E4890000}"/>
    <cellStyle name="Standard 4 4 3 3 2 2 5" xfId="14903" xr:uid="{00000000-0005-0000-0000-0000E5890000}"/>
    <cellStyle name="Standard 4 4 3 3 2 2 5 2" xfId="48791" xr:uid="{00000000-0005-0000-0000-0000E6890000}"/>
    <cellStyle name="Standard 4 4 3 3 2 2 6" xfId="37495" xr:uid="{00000000-0005-0000-0000-0000E7890000}"/>
    <cellStyle name="Standard 4 4 3 3 2 2 7" xfId="26199" xr:uid="{00000000-0005-0000-0000-0000E8890000}"/>
    <cellStyle name="Standard 4 4 3 3 2 3" xfId="4514" xr:uid="{00000000-0005-0000-0000-0000E9890000}"/>
    <cellStyle name="Standard 4 4 3 3 2 3 2" xfId="7383" xr:uid="{00000000-0005-0000-0000-0000EA890000}"/>
    <cellStyle name="Standard 4 4 3 3 2 3 2 2" xfId="13032" xr:uid="{00000000-0005-0000-0000-0000EB890000}"/>
    <cellStyle name="Standard 4 4 3 3 2 3 2 2 2" xfId="24328" xr:uid="{00000000-0005-0000-0000-0000EC890000}"/>
    <cellStyle name="Standard 4 4 3 3 2 3 2 2 2 2" xfId="58216" xr:uid="{00000000-0005-0000-0000-0000ED890000}"/>
    <cellStyle name="Standard 4 4 3 3 2 3 2 2 3" xfId="46920" xr:uid="{00000000-0005-0000-0000-0000EE890000}"/>
    <cellStyle name="Standard 4 4 3 3 2 3 2 2 4" xfId="35624" xr:uid="{00000000-0005-0000-0000-0000EF890000}"/>
    <cellStyle name="Standard 4 4 3 3 2 3 2 3" xfId="18680" xr:uid="{00000000-0005-0000-0000-0000F0890000}"/>
    <cellStyle name="Standard 4 4 3 3 2 3 2 3 2" xfId="52568" xr:uid="{00000000-0005-0000-0000-0000F1890000}"/>
    <cellStyle name="Standard 4 4 3 3 2 3 2 4" xfId="41272" xr:uid="{00000000-0005-0000-0000-0000F2890000}"/>
    <cellStyle name="Standard 4 4 3 3 2 3 2 5" xfId="29976" xr:uid="{00000000-0005-0000-0000-0000F3890000}"/>
    <cellStyle name="Standard 4 4 3 3 2 3 3" xfId="10208" xr:uid="{00000000-0005-0000-0000-0000F4890000}"/>
    <cellStyle name="Standard 4 4 3 3 2 3 3 2" xfId="21504" xr:uid="{00000000-0005-0000-0000-0000F5890000}"/>
    <cellStyle name="Standard 4 4 3 3 2 3 3 2 2" xfId="55392" xr:uid="{00000000-0005-0000-0000-0000F6890000}"/>
    <cellStyle name="Standard 4 4 3 3 2 3 3 3" xfId="44096" xr:uid="{00000000-0005-0000-0000-0000F7890000}"/>
    <cellStyle name="Standard 4 4 3 3 2 3 3 4" xfId="32800" xr:uid="{00000000-0005-0000-0000-0000F8890000}"/>
    <cellStyle name="Standard 4 4 3 3 2 3 4" xfId="15856" xr:uid="{00000000-0005-0000-0000-0000F9890000}"/>
    <cellStyle name="Standard 4 4 3 3 2 3 4 2" xfId="49744" xr:uid="{00000000-0005-0000-0000-0000FA890000}"/>
    <cellStyle name="Standard 4 4 3 3 2 3 5" xfId="38448" xr:uid="{00000000-0005-0000-0000-0000FB890000}"/>
    <cellStyle name="Standard 4 4 3 3 2 3 6" xfId="27152" xr:uid="{00000000-0005-0000-0000-0000FC890000}"/>
    <cellStyle name="Standard 4 4 3 3 2 4" xfId="5929" xr:uid="{00000000-0005-0000-0000-0000FD890000}"/>
    <cellStyle name="Standard 4 4 3 3 2 4 2" xfId="11579" xr:uid="{00000000-0005-0000-0000-0000FE890000}"/>
    <cellStyle name="Standard 4 4 3 3 2 4 2 2" xfId="22875" xr:uid="{00000000-0005-0000-0000-0000FF890000}"/>
    <cellStyle name="Standard 4 4 3 3 2 4 2 2 2" xfId="56763" xr:uid="{00000000-0005-0000-0000-0000008A0000}"/>
    <cellStyle name="Standard 4 4 3 3 2 4 2 3" xfId="45467" xr:uid="{00000000-0005-0000-0000-0000018A0000}"/>
    <cellStyle name="Standard 4 4 3 3 2 4 2 4" xfId="34171" xr:uid="{00000000-0005-0000-0000-0000028A0000}"/>
    <cellStyle name="Standard 4 4 3 3 2 4 3" xfId="17227" xr:uid="{00000000-0005-0000-0000-0000038A0000}"/>
    <cellStyle name="Standard 4 4 3 3 2 4 3 2" xfId="51115" xr:uid="{00000000-0005-0000-0000-0000048A0000}"/>
    <cellStyle name="Standard 4 4 3 3 2 4 4" xfId="39819" xr:uid="{00000000-0005-0000-0000-0000058A0000}"/>
    <cellStyle name="Standard 4 4 3 3 2 4 5" xfId="28523" xr:uid="{00000000-0005-0000-0000-0000068A0000}"/>
    <cellStyle name="Standard 4 4 3 3 2 5" xfId="8755" xr:uid="{00000000-0005-0000-0000-0000078A0000}"/>
    <cellStyle name="Standard 4 4 3 3 2 5 2" xfId="20051" xr:uid="{00000000-0005-0000-0000-0000088A0000}"/>
    <cellStyle name="Standard 4 4 3 3 2 5 2 2" xfId="53939" xr:uid="{00000000-0005-0000-0000-0000098A0000}"/>
    <cellStyle name="Standard 4 4 3 3 2 5 3" xfId="42643" xr:uid="{00000000-0005-0000-0000-00000A8A0000}"/>
    <cellStyle name="Standard 4 4 3 3 2 5 4" xfId="31347" xr:uid="{00000000-0005-0000-0000-00000B8A0000}"/>
    <cellStyle name="Standard 4 4 3 3 2 6" xfId="14403" xr:uid="{00000000-0005-0000-0000-00000C8A0000}"/>
    <cellStyle name="Standard 4 4 3 3 2 6 2" xfId="48291" xr:uid="{00000000-0005-0000-0000-00000D8A0000}"/>
    <cellStyle name="Standard 4 4 3 3 2 7" xfId="36995" xr:uid="{00000000-0005-0000-0000-00000E8A0000}"/>
    <cellStyle name="Standard 4 4 3 3 2 8" xfId="25699" xr:uid="{00000000-0005-0000-0000-00000F8A0000}"/>
    <cellStyle name="Standard 4 4 3 3 3" xfId="3055" xr:uid="{00000000-0005-0000-0000-0000108A0000}"/>
    <cellStyle name="Standard 4 4 3 3 3 2" xfId="5290" xr:uid="{00000000-0005-0000-0000-0000118A0000}"/>
    <cellStyle name="Standard 4 4 3 3 3 2 2" xfId="8116" xr:uid="{00000000-0005-0000-0000-0000128A0000}"/>
    <cellStyle name="Standard 4 4 3 3 3 2 2 2" xfId="13765" xr:uid="{00000000-0005-0000-0000-0000138A0000}"/>
    <cellStyle name="Standard 4 4 3 3 3 2 2 2 2" xfId="25061" xr:uid="{00000000-0005-0000-0000-0000148A0000}"/>
    <cellStyle name="Standard 4 4 3 3 3 2 2 2 2 2" xfId="58949" xr:uid="{00000000-0005-0000-0000-0000158A0000}"/>
    <cellStyle name="Standard 4 4 3 3 3 2 2 2 3" xfId="47653" xr:uid="{00000000-0005-0000-0000-0000168A0000}"/>
    <cellStyle name="Standard 4 4 3 3 3 2 2 2 4" xfId="36357" xr:uid="{00000000-0005-0000-0000-0000178A0000}"/>
    <cellStyle name="Standard 4 4 3 3 3 2 2 3" xfId="19413" xr:uid="{00000000-0005-0000-0000-0000188A0000}"/>
    <cellStyle name="Standard 4 4 3 3 3 2 2 3 2" xfId="53301" xr:uid="{00000000-0005-0000-0000-0000198A0000}"/>
    <cellStyle name="Standard 4 4 3 3 3 2 2 4" xfId="42005" xr:uid="{00000000-0005-0000-0000-00001A8A0000}"/>
    <cellStyle name="Standard 4 4 3 3 3 2 2 5" xfId="30709" xr:uid="{00000000-0005-0000-0000-00001B8A0000}"/>
    <cellStyle name="Standard 4 4 3 3 3 2 3" xfId="10941" xr:uid="{00000000-0005-0000-0000-00001C8A0000}"/>
    <cellStyle name="Standard 4 4 3 3 3 2 3 2" xfId="22237" xr:uid="{00000000-0005-0000-0000-00001D8A0000}"/>
    <cellStyle name="Standard 4 4 3 3 3 2 3 2 2" xfId="56125" xr:uid="{00000000-0005-0000-0000-00001E8A0000}"/>
    <cellStyle name="Standard 4 4 3 3 3 2 3 3" xfId="44829" xr:uid="{00000000-0005-0000-0000-00001F8A0000}"/>
    <cellStyle name="Standard 4 4 3 3 3 2 3 4" xfId="33533" xr:uid="{00000000-0005-0000-0000-0000208A0000}"/>
    <cellStyle name="Standard 4 4 3 3 3 2 4" xfId="16589" xr:uid="{00000000-0005-0000-0000-0000218A0000}"/>
    <cellStyle name="Standard 4 4 3 3 3 2 4 2" xfId="50477" xr:uid="{00000000-0005-0000-0000-0000228A0000}"/>
    <cellStyle name="Standard 4 4 3 3 3 2 5" xfId="39181" xr:uid="{00000000-0005-0000-0000-0000238A0000}"/>
    <cellStyle name="Standard 4 4 3 3 3 2 6" xfId="27885" xr:uid="{00000000-0005-0000-0000-0000248A0000}"/>
    <cellStyle name="Standard 4 4 3 3 3 3" xfId="4513" xr:uid="{00000000-0005-0000-0000-0000258A0000}"/>
    <cellStyle name="Standard 4 4 3 3 3 3 2" xfId="7382" xr:uid="{00000000-0005-0000-0000-0000268A0000}"/>
    <cellStyle name="Standard 4 4 3 3 3 3 2 2" xfId="13031" xr:uid="{00000000-0005-0000-0000-0000278A0000}"/>
    <cellStyle name="Standard 4 4 3 3 3 3 2 2 2" xfId="24327" xr:uid="{00000000-0005-0000-0000-0000288A0000}"/>
    <cellStyle name="Standard 4 4 3 3 3 3 2 2 2 2" xfId="58215" xr:uid="{00000000-0005-0000-0000-0000298A0000}"/>
    <cellStyle name="Standard 4 4 3 3 3 3 2 2 3" xfId="46919" xr:uid="{00000000-0005-0000-0000-00002A8A0000}"/>
    <cellStyle name="Standard 4 4 3 3 3 3 2 2 4" xfId="35623" xr:uid="{00000000-0005-0000-0000-00002B8A0000}"/>
    <cellStyle name="Standard 4 4 3 3 3 3 2 3" xfId="18679" xr:uid="{00000000-0005-0000-0000-00002C8A0000}"/>
    <cellStyle name="Standard 4 4 3 3 3 3 2 3 2" xfId="52567" xr:uid="{00000000-0005-0000-0000-00002D8A0000}"/>
    <cellStyle name="Standard 4 4 3 3 3 3 2 4" xfId="41271" xr:uid="{00000000-0005-0000-0000-00002E8A0000}"/>
    <cellStyle name="Standard 4 4 3 3 3 3 2 5" xfId="29975" xr:uid="{00000000-0005-0000-0000-00002F8A0000}"/>
    <cellStyle name="Standard 4 4 3 3 3 3 3" xfId="10207" xr:uid="{00000000-0005-0000-0000-0000308A0000}"/>
    <cellStyle name="Standard 4 4 3 3 3 3 3 2" xfId="21503" xr:uid="{00000000-0005-0000-0000-0000318A0000}"/>
    <cellStyle name="Standard 4 4 3 3 3 3 3 2 2" xfId="55391" xr:uid="{00000000-0005-0000-0000-0000328A0000}"/>
    <cellStyle name="Standard 4 4 3 3 3 3 3 3" xfId="44095" xr:uid="{00000000-0005-0000-0000-0000338A0000}"/>
    <cellStyle name="Standard 4 4 3 3 3 3 3 4" xfId="32799" xr:uid="{00000000-0005-0000-0000-0000348A0000}"/>
    <cellStyle name="Standard 4 4 3 3 3 3 4" xfId="15855" xr:uid="{00000000-0005-0000-0000-0000358A0000}"/>
    <cellStyle name="Standard 4 4 3 3 3 3 4 2" xfId="49743" xr:uid="{00000000-0005-0000-0000-0000368A0000}"/>
    <cellStyle name="Standard 4 4 3 3 3 3 5" xfId="38447" xr:uid="{00000000-0005-0000-0000-0000378A0000}"/>
    <cellStyle name="Standard 4 4 3 3 3 3 6" xfId="27151" xr:uid="{00000000-0005-0000-0000-0000388A0000}"/>
    <cellStyle name="Standard 4 4 3 3 3 4" xfId="6183" xr:uid="{00000000-0005-0000-0000-0000398A0000}"/>
    <cellStyle name="Standard 4 4 3 3 3 4 2" xfId="11833" xr:uid="{00000000-0005-0000-0000-00003A8A0000}"/>
    <cellStyle name="Standard 4 4 3 3 3 4 2 2" xfId="23129" xr:uid="{00000000-0005-0000-0000-00003B8A0000}"/>
    <cellStyle name="Standard 4 4 3 3 3 4 2 2 2" xfId="57017" xr:uid="{00000000-0005-0000-0000-00003C8A0000}"/>
    <cellStyle name="Standard 4 4 3 3 3 4 2 3" xfId="45721" xr:uid="{00000000-0005-0000-0000-00003D8A0000}"/>
    <cellStyle name="Standard 4 4 3 3 3 4 2 4" xfId="34425" xr:uid="{00000000-0005-0000-0000-00003E8A0000}"/>
    <cellStyle name="Standard 4 4 3 3 3 4 3" xfId="17481" xr:uid="{00000000-0005-0000-0000-00003F8A0000}"/>
    <cellStyle name="Standard 4 4 3 3 3 4 3 2" xfId="51369" xr:uid="{00000000-0005-0000-0000-0000408A0000}"/>
    <cellStyle name="Standard 4 4 3 3 3 4 4" xfId="40073" xr:uid="{00000000-0005-0000-0000-0000418A0000}"/>
    <cellStyle name="Standard 4 4 3 3 3 4 5" xfId="28777" xr:uid="{00000000-0005-0000-0000-0000428A0000}"/>
    <cellStyle name="Standard 4 4 3 3 3 5" xfId="9009" xr:uid="{00000000-0005-0000-0000-0000438A0000}"/>
    <cellStyle name="Standard 4 4 3 3 3 5 2" xfId="20305" xr:uid="{00000000-0005-0000-0000-0000448A0000}"/>
    <cellStyle name="Standard 4 4 3 3 3 5 2 2" xfId="54193" xr:uid="{00000000-0005-0000-0000-0000458A0000}"/>
    <cellStyle name="Standard 4 4 3 3 3 5 3" xfId="42897" xr:uid="{00000000-0005-0000-0000-0000468A0000}"/>
    <cellStyle name="Standard 4 4 3 3 3 5 4" xfId="31601" xr:uid="{00000000-0005-0000-0000-0000478A0000}"/>
    <cellStyle name="Standard 4 4 3 3 3 6" xfId="14657" xr:uid="{00000000-0005-0000-0000-0000488A0000}"/>
    <cellStyle name="Standard 4 4 3 3 3 6 2" xfId="48545" xr:uid="{00000000-0005-0000-0000-0000498A0000}"/>
    <cellStyle name="Standard 4 4 3 3 3 7" xfId="37249" xr:uid="{00000000-0005-0000-0000-00004A8A0000}"/>
    <cellStyle name="Standard 4 4 3 3 3 8" xfId="25953" xr:uid="{00000000-0005-0000-0000-00004B8A0000}"/>
    <cellStyle name="Standard 4 4 3 3 4" xfId="3913" xr:uid="{00000000-0005-0000-0000-00004C8A0000}"/>
    <cellStyle name="Standard 4 4 3 3 4 2" xfId="7024" xr:uid="{00000000-0005-0000-0000-00004D8A0000}"/>
    <cellStyle name="Standard 4 4 3 3 4 2 2" xfId="12673" xr:uid="{00000000-0005-0000-0000-00004E8A0000}"/>
    <cellStyle name="Standard 4 4 3 3 4 2 2 2" xfId="23969" xr:uid="{00000000-0005-0000-0000-00004F8A0000}"/>
    <cellStyle name="Standard 4 4 3 3 4 2 2 2 2" xfId="57857" xr:uid="{00000000-0005-0000-0000-0000508A0000}"/>
    <cellStyle name="Standard 4 4 3 3 4 2 2 3" xfId="46561" xr:uid="{00000000-0005-0000-0000-0000518A0000}"/>
    <cellStyle name="Standard 4 4 3 3 4 2 2 4" xfId="35265" xr:uid="{00000000-0005-0000-0000-0000528A0000}"/>
    <cellStyle name="Standard 4 4 3 3 4 2 3" xfId="18321" xr:uid="{00000000-0005-0000-0000-0000538A0000}"/>
    <cellStyle name="Standard 4 4 3 3 4 2 3 2" xfId="52209" xr:uid="{00000000-0005-0000-0000-0000548A0000}"/>
    <cellStyle name="Standard 4 4 3 3 4 2 4" xfId="40913" xr:uid="{00000000-0005-0000-0000-0000558A0000}"/>
    <cellStyle name="Standard 4 4 3 3 4 2 5" xfId="29617" xr:uid="{00000000-0005-0000-0000-0000568A0000}"/>
    <cellStyle name="Standard 4 4 3 3 4 3" xfId="9849" xr:uid="{00000000-0005-0000-0000-0000578A0000}"/>
    <cellStyle name="Standard 4 4 3 3 4 3 2" xfId="21145" xr:uid="{00000000-0005-0000-0000-0000588A0000}"/>
    <cellStyle name="Standard 4 4 3 3 4 3 2 2" xfId="55033" xr:uid="{00000000-0005-0000-0000-0000598A0000}"/>
    <cellStyle name="Standard 4 4 3 3 4 3 3" xfId="43737" xr:uid="{00000000-0005-0000-0000-00005A8A0000}"/>
    <cellStyle name="Standard 4 4 3 3 4 3 4" xfId="32441" xr:uid="{00000000-0005-0000-0000-00005B8A0000}"/>
    <cellStyle name="Standard 4 4 3 3 4 4" xfId="15497" xr:uid="{00000000-0005-0000-0000-00005C8A0000}"/>
    <cellStyle name="Standard 4 4 3 3 4 4 2" xfId="49385" xr:uid="{00000000-0005-0000-0000-00005D8A0000}"/>
    <cellStyle name="Standard 4 4 3 3 4 5" xfId="38089" xr:uid="{00000000-0005-0000-0000-00005E8A0000}"/>
    <cellStyle name="Standard 4 4 3 3 4 6" xfId="26793" xr:uid="{00000000-0005-0000-0000-00005F8A0000}"/>
    <cellStyle name="Standard 4 4 3 3 5" xfId="4971" xr:uid="{00000000-0005-0000-0000-0000608A0000}"/>
    <cellStyle name="Standard 4 4 3 3 5 2" xfId="7797" xr:uid="{00000000-0005-0000-0000-0000618A0000}"/>
    <cellStyle name="Standard 4 4 3 3 5 2 2" xfId="13446" xr:uid="{00000000-0005-0000-0000-0000628A0000}"/>
    <cellStyle name="Standard 4 4 3 3 5 2 2 2" xfId="24742" xr:uid="{00000000-0005-0000-0000-0000638A0000}"/>
    <cellStyle name="Standard 4 4 3 3 5 2 2 2 2" xfId="58630" xr:uid="{00000000-0005-0000-0000-0000648A0000}"/>
    <cellStyle name="Standard 4 4 3 3 5 2 2 3" xfId="47334" xr:uid="{00000000-0005-0000-0000-0000658A0000}"/>
    <cellStyle name="Standard 4 4 3 3 5 2 2 4" xfId="36038" xr:uid="{00000000-0005-0000-0000-0000668A0000}"/>
    <cellStyle name="Standard 4 4 3 3 5 2 3" xfId="19094" xr:uid="{00000000-0005-0000-0000-0000678A0000}"/>
    <cellStyle name="Standard 4 4 3 3 5 2 3 2" xfId="52982" xr:uid="{00000000-0005-0000-0000-0000688A0000}"/>
    <cellStyle name="Standard 4 4 3 3 5 2 4" xfId="41686" xr:uid="{00000000-0005-0000-0000-0000698A0000}"/>
    <cellStyle name="Standard 4 4 3 3 5 2 5" xfId="30390" xr:uid="{00000000-0005-0000-0000-00006A8A0000}"/>
    <cellStyle name="Standard 4 4 3 3 5 3" xfId="10622" xr:uid="{00000000-0005-0000-0000-00006B8A0000}"/>
    <cellStyle name="Standard 4 4 3 3 5 3 2" xfId="21918" xr:uid="{00000000-0005-0000-0000-00006C8A0000}"/>
    <cellStyle name="Standard 4 4 3 3 5 3 2 2" xfId="55806" xr:uid="{00000000-0005-0000-0000-00006D8A0000}"/>
    <cellStyle name="Standard 4 4 3 3 5 3 3" xfId="44510" xr:uid="{00000000-0005-0000-0000-00006E8A0000}"/>
    <cellStyle name="Standard 4 4 3 3 5 3 4" xfId="33214" xr:uid="{00000000-0005-0000-0000-00006F8A0000}"/>
    <cellStyle name="Standard 4 4 3 3 5 4" xfId="16270" xr:uid="{00000000-0005-0000-0000-0000708A0000}"/>
    <cellStyle name="Standard 4 4 3 3 5 4 2" xfId="50158" xr:uid="{00000000-0005-0000-0000-0000718A0000}"/>
    <cellStyle name="Standard 4 4 3 3 5 5" xfId="38862" xr:uid="{00000000-0005-0000-0000-0000728A0000}"/>
    <cellStyle name="Standard 4 4 3 3 5 6" xfId="27566" xr:uid="{00000000-0005-0000-0000-0000738A0000}"/>
    <cellStyle name="Standard 4 4 3 3 6" xfId="3621" xr:uid="{00000000-0005-0000-0000-0000748A0000}"/>
    <cellStyle name="Standard 4 4 3 3 6 2" xfId="6734" xr:uid="{00000000-0005-0000-0000-0000758A0000}"/>
    <cellStyle name="Standard 4 4 3 3 6 2 2" xfId="12383" xr:uid="{00000000-0005-0000-0000-0000768A0000}"/>
    <cellStyle name="Standard 4 4 3 3 6 2 2 2" xfId="23679" xr:uid="{00000000-0005-0000-0000-0000778A0000}"/>
    <cellStyle name="Standard 4 4 3 3 6 2 2 2 2" xfId="57567" xr:uid="{00000000-0005-0000-0000-0000788A0000}"/>
    <cellStyle name="Standard 4 4 3 3 6 2 2 3" xfId="46271" xr:uid="{00000000-0005-0000-0000-0000798A0000}"/>
    <cellStyle name="Standard 4 4 3 3 6 2 2 4" xfId="34975" xr:uid="{00000000-0005-0000-0000-00007A8A0000}"/>
    <cellStyle name="Standard 4 4 3 3 6 2 3" xfId="18031" xr:uid="{00000000-0005-0000-0000-00007B8A0000}"/>
    <cellStyle name="Standard 4 4 3 3 6 2 3 2" xfId="51919" xr:uid="{00000000-0005-0000-0000-00007C8A0000}"/>
    <cellStyle name="Standard 4 4 3 3 6 2 4" xfId="40623" xr:uid="{00000000-0005-0000-0000-00007D8A0000}"/>
    <cellStyle name="Standard 4 4 3 3 6 2 5" xfId="29327" xr:uid="{00000000-0005-0000-0000-00007E8A0000}"/>
    <cellStyle name="Standard 4 4 3 3 6 3" xfId="9559" xr:uid="{00000000-0005-0000-0000-00007F8A0000}"/>
    <cellStyle name="Standard 4 4 3 3 6 3 2" xfId="20855" xr:uid="{00000000-0005-0000-0000-0000808A0000}"/>
    <cellStyle name="Standard 4 4 3 3 6 3 2 2" xfId="54743" xr:uid="{00000000-0005-0000-0000-0000818A0000}"/>
    <cellStyle name="Standard 4 4 3 3 6 3 3" xfId="43447" xr:uid="{00000000-0005-0000-0000-0000828A0000}"/>
    <cellStyle name="Standard 4 4 3 3 6 3 4" xfId="32151" xr:uid="{00000000-0005-0000-0000-0000838A0000}"/>
    <cellStyle name="Standard 4 4 3 3 6 4" xfId="15207" xr:uid="{00000000-0005-0000-0000-0000848A0000}"/>
    <cellStyle name="Standard 4 4 3 3 6 4 2" xfId="49095" xr:uid="{00000000-0005-0000-0000-0000858A0000}"/>
    <cellStyle name="Standard 4 4 3 3 6 5" xfId="37799" xr:uid="{00000000-0005-0000-0000-0000868A0000}"/>
    <cellStyle name="Standard 4 4 3 3 6 6" xfId="26503" xr:uid="{00000000-0005-0000-0000-0000878A0000}"/>
    <cellStyle name="Standard 4 4 3 3 7" xfId="5683" xr:uid="{00000000-0005-0000-0000-0000888A0000}"/>
    <cellStyle name="Standard 4 4 3 3 7 2" xfId="11333" xr:uid="{00000000-0005-0000-0000-0000898A0000}"/>
    <cellStyle name="Standard 4 4 3 3 7 2 2" xfId="22629" xr:uid="{00000000-0005-0000-0000-00008A8A0000}"/>
    <cellStyle name="Standard 4 4 3 3 7 2 2 2" xfId="56517" xr:uid="{00000000-0005-0000-0000-00008B8A0000}"/>
    <cellStyle name="Standard 4 4 3 3 7 2 3" xfId="45221" xr:uid="{00000000-0005-0000-0000-00008C8A0000}"/>
    <cellStyle name="Standard 4 4 3 3 7 2 4" xfId="33925" xr:uid="{00000000-0005-0000-0000-00008D8A0000}"/>
    <cellStyle name="Standard 4 4 3 3 7 3" xfId="16981" xr:uid="{00000000-0005-0000-0000-00008E8A0000}"/>
    <cellStyle name="Standard 4 4 3 3 7 3 2" xfId="50869" xr:uid="{00000000-0005-0000-0000-00008F8A0000}"/>
    <cellStyle name="Standard 4 4 3 3 7 4" xfId="39573" xr:uid="{00000000-0005-0000-0000-0000908A0000}"/>
    <cellStyle name="Standard 4 4 3 3 7 5" xfId="28277" xr:uid="{00000000-0005-0000-0000-0000918A0000}"/>
    <cellStyle name="Standard 4 4 3 3 8" xfId="8509" xr:uid="{00000000-0005-0000-0000-0000928A0000}"/>
    <cellStyle name="Standard 4 4 3 3 8 2" xfId="19805" xr:uid="{00000000-0005-0000-0000-0000938A0000}"/>
    <cellStyle name="Standard 4 4 3 3 8 2 2" xfId="53693" xr:uid="{00000000-0005-0000-0000-0000948A0000}"/>
    <cellStyle name="Standard 4 4 3 3 8 3" xfId="42397" xr:uid="{00000000-0005-0000-0000-0000958A0000}"/>
    <cellStyle name="Standard 4 4 3 3 8 4" xfId="31101" xr:uid="{00000000-0005-0000-0000-0000968A0000}"/>
    <cellStyle name="Standard 4 4 3 3 9" xfId="14157" xr:uid="{00000000-0005-0000-0000-0000978A0000}"/>
    <cellStyle name="Standard 4 4 3 3 9 2" xfId="48045" xr:uid="{00000000-0005-0000-0000-0000988A0000}"/>
    <cellStyle name="Standard 4 4 3 4" xfId="2667" xr:uid="{00000000-0005-0000-0000-0000998A0000}"/>
    <cellStyle name="Standard 4 4 3 4 10" xfId="25567" xr:uid="{00000000-0005-0000-0000-00009A8A0000}"/>
    <cellStyle name="Standard 4 4 3 4 2" xfId="3169" xr:uid="{00000000-0005-0000-0000-00009B8A0000}"/>
    <cellStyle name="Standard 4 4 3 4 2 2" xfId="5292" xr:uid="{00000000-0005-0000-0000-00009C8A0000}"/>
    <cellStyle name="Standard 4 4 3 4 2 2 2" xfId="8118" xr:uid="{00000000-0005-0000-0000-00009D8A0000}"/>
    <cellStyle name="Standard 4 4 3 4 2 2 2 2" xfId="13767" xr:uid="{00000000-0005-0000-0000-00009E8A0000}"/>
    <cellStyle name="Standard 4 4 3 4 2 2 2 2 2" xfId="25063" xr:uid="{00000000-0005-0000-0000-00009F8A0000}"/>
    <cellStyle name="Standard 4 4 3 4 2 2 2 2 2 2" xfId="58951" xr:uid="{00000000-0005-0000-0000-0000A08A0000}"/>
    <cellStyle name="Standard 4 4 3 4 2 2 2 2 3" xfId="47655" xr:uid="{00000000-0005-0000-0000-0000A18A0000}"/>
    <cellStyle name="Standard 4 4 3 4 2 2 2 2 4" xfId="36359" xr:uid="{00000000-0005-0000-0000-0000A28A0000}"/>
    <cellStyle name="Standard 4 4 3 4 2 2 2 3" xfId="19415" xr:uid="{00000000-0005-0000-0000-0000A38A0000}"/>
    <cellStyle name="Standard 4 4 3 4 2 2 2 3 2" xfId="53303" xr:uid="{00000000-0005-0000-0000-0000A48A0000}"/>
    <cellStyle name="Standard 4 4 3 4 2 2 2 4" xfId="42007" xr:uid="{00000000-0005-0000-0000-0000A58A0000}"/>
    <cellStyle name="Standard 4 4 3 4 2 2 2 5" xfId="30711" xr:uid="{00000000-0005-0000-0000-0000A68A0000}"/>
    <cellStyle name="Standard 4 4 3 4 2 2 3" xfId="10943" xr:uid="{00000000-0005-0000-0000-0000A78A0000}"/>
    <cellStyle name="Standard 4 4 3 4 2 2 3 2" xfId="22239" xr:uid="{00000000-0005-0000-0000-0000A88A0000}"/>
    <cellStyle name="Standard 4 4 3 4 2 2 3 2 2" xfId="56127" xr:uid="{00000000-0005-0000-0000-0000A98A0000}"/>
    <cellStyle name="Standard 4 4 3 4 2 2 3 3" xfId="44831" xr:uid="{00000000-0005-0000-0000-0000AA8A0000}"/>
    <cellStyle name="Standard 4 4 3 4 2 2 3 4" xfId="33535" xr:uid="{00000000-0005-0000-0000-0000AB8A0000}"/>
    <cellStyle name="Standard 4 4 3 4 2 2 4" xfId="16591" xr:uid="{00000000-0005-0000-0000-0000AC8A0000}"/>
    <cellStyle name="Standard 4 4 3 4 2 2 4 2" xfId="50479" xr:uid="{00000000-0005-0000-0000-0000AD8A0000}"/>
    <cellStyle name="Standard 4 4 3 4 2 2 5" xfId="39183" xr:uid="{00000000-0005-0000-0000-0000AE8A0000}"/>
    <cellStyle name="Standard 4 4 3 4 2 2 6" xfId="27887" xr:uid="{00000000-0005-0000-0000-0000AF8A0000}"/>
    <cellStyle name="Standard 4 4 3 4 2 3" xfId="4515" xr:uid="{00000000-0005-0000-0000-0000B08A0000}"/>
    <cellStyle name="Standard 4 4 3 4 2 3 2" xfId="7384" xr:uid="{00000000-0005-0000-0000-0000B18A0000}"/>
    <cellStyle name="Standard 4 4 3 4 2 3 2 2" xfId="13033" xr:uid="{00000000-0005-0000-0000-0000B28A0000}"/>
    <cellStyle name="Standard 4 4 3 4 2 3 2 2 2" xfId="24329" xr:uid="{00000000-0005-0000-0000-0000B38A0000}"/>
    <cellStyle name="Standard 4 4 3 4 2 3 2 2 2 2" xfId="58217" xr:uid="{00000000-0005-0000-0000-0000B48A0000}"/>
    <cellStyle name="Standard 4 4 3 4 2 3 2 2 3" xfId="46921" xr:uid="{00000000-0005-0000-0000-0000B58A0000}"/>
    <cellStyle name="Standard 4 4 3 4 2 3 2 2 4" xfId="35625" xr:uid="{00000000-0005-0000-0000-0000B68A0000}"/>
    <cellStyle name="Standard 4 4 3 4 2 3 2 3" xfId="18681" xr:uid="{00000000-0005-0000-0000-0000B78A0000}"/>
    <cellStyle name="Standard 4 4 3 4 2 3 2 3 2" xfId="52569" xr:uid="{00000000-0005-0000-0000-0000B88A0000}"/>
    <cellStyle name="Standard 4 4 3 4 2 3 2 4" xfId="41273" xr:uid="{00000000-0005-0000-0000-0000B98A0000}"/>
    <cellStyle name="Standard 4 4 3 4 2 3 2 5" xfId="29977" xr:uid="{00000000-0005-0000-0000-0000BA8A0000}"/>
    <cellStyle name="Standard 4 4 3 4 2 3 3" xfId="10209" xr:uid="{00000000-0005-0000-0000-0000BB8A0000}"/>
    <cellStyle name="Standard 4 4 3 4 2 3 3 2" xfId="21505" xr:uid="{00000000-0005-0000-0000-0000BC8A0000}"/>
    <cellStyle name="Standard 4 4 3 4 2 3 3 2 2" xfId="55393" xr:uid="{00000000-0005-0000-0000-0000BD8A0000}"/>
    <cellStyle name="Standard 4 4 3 4 2 3 3 3" xfId="44097" xr:uid="{00000000-0005-0000-0000-0000BE8A0000}"/>
    <cellStyle name="Standard 4 4 3 4 2 3 3 4" xfId="32801" xr:uid="{00000000-0005-0000-0000-0000BF8A0000}"/>
    <cellStyle name="Standard 4 4 3 4 2 3 4" xfId="15857" xr:uid="{00000000-0005-0000-0000-0000C08A0000}"/>
    <cellStyle name="Standard 4 4 3 4 2 3 4 2" xfId="49745" xr:uid="{00000000-0005-0000-0000-0000C18A0000}"/>
    <cellStyle name="Standard 4 4 3 4 2 3 5" xfId="38449" xr:uid="{00000000-0005-0000-0000-0000C28A0000}"/>
    <cellStyle name="Standard 4 4 3 4 2 3 6" xfId="27153" xr:uid="{00000000-0005-0000-0000-0000C38A0000}"/>
    <cellStyle name="Standard 4 4 3 4 2 4" xfId="6297" xr:uid="{00000000-0005-0000-0000-0000C48A0000}"/>
    <cellStyle name="Standard 4 4 3 4 2 4 2" xfId="11947" xr:uid="{00000000-0005-0000-0000-0000C58A0000}"/>
    <cellStyle name="Standard 4 4 3 4 2 4 2 2" xfId="23243" xr:uid="{00000000-0005-0000-0000-0000C68A0000}"/>
    <cellStyle name="Standard 4 4 3 4 2 4 2 2 2" xfId="57131" xr:uid="{00000000-0005-0000-0000-0000C78A0000}"/>
    <cellStyle name="Standard 4 4 3 4 2 4 2 3" xfId="45835" xr:uid="{00000000-0005-0000-0000-0000C88A0000}"/>
    <cellStyle name="Standard 4 4 3 4 2 4 2 4" xfId="34539" xr:uid="{00000000-0005-0000-0000-0000C98A0000}"/>
    <cellStyle name="Standard 4 4 3 4 2 4 3" xfId="17595" xr:uid="{00000000-0005-0000-0000-0000CA8A0000}"/>
    <cellStyle name="Standard 4 4 3 4 2 4 3 2" xfId="51483" xr:uid="{00000000-0005-0000-0000-0000CB8A0000}"/>
    <cellStyle name="Standard 4 4 3 4 2 4 4" xfId="40187" xr:uid="{00000000-0005-0000-0000-0000CC8A0000}"/>
    <cellStyle name="Standard 4 4 3 4 2 4 5" xfId="28891" xr:uid="{00000000-0005-0000-0000-0000CD8A0000}"/>
    <cellStyle name="Standard 4 4 3 4 2 5" xfId="9123" xr:uid="{00000000-0005-0000-0000-0000CE8A0000}"/>
    <cellStyle name="Standard 4 4 3 4 2 5 2" xfId="20419" xr:uid="{00000000-0005-0000-0000-0000CF8A0000}"/>
    <cellStyle name="Standard 4 4 3 4 2 5 2 2" xfId="54307" xr:uid="{00000000-0005-0000-0000-0000D08A0000}"/>
    <cellStyle name="Standard 4 4 3 4 2 5 3" xfId="43011" xr:uid="{00000000-0005-0000-0000-0000D18A0000}"/>
    <cellStyle name="Standard 4 4 3 4 2 5 4" xfId="31715" xr:uid="{00000000-0005-0000-0000-0000D28A0000}"/>
    <cellStyle name="Standard 4 4 3 4 2 6" xfId="14771" xr:uid="{00000000-0005-0000-0000-0000D38A0000}"/>
    <cellStyle name="Standard 4 4 3 4 2 6 2" xfId="48659" xr:uid="{00000000-0005-0000-0000-0000D48A0000}"/>
    <cellStyle name="Standard 4 4 3 4 2 7" xfId="37363" xr:uid="{00000000-0005-0000-0000-0000D58A0000}"/>
    <cellStyle name="Standard 4 4 3 4 2 8" xfId="26067" xr:uid="{00000000-0005-0000-0000-0000D68A0000}"/>
    <cellStyle name="Standard 4 4 3 4 3" xfId="3803" xr:uid="{00000000-0005-0000-0000-0000D78A0000}"/>
    <cellStyle name="Standard 4 4 3 4 3 2" xfId="6914" xr:uid="{00000000-0005-0000-0000-0000D88A0000}"/>
    <cellStyle name="Standard 4 4 3 4 3 2 2" xfId="12563" xr:uid="{00000000-0005-0000-0000-0000D98A0000}"/>
    <cellStyle name="Standard 4 4 3 4 3 2 2 2" xfId="23859" xr:uid="{00000000-0005-0000-0000-0000DA8A0000}"/>
    <cellStyle name="Standard 4 4 3 4 3 2 2 2 2" xfId="57747" xr:uid="{00000000-0005-0000-0000-0000DB8A0000}"/>
    <cellStyle name="Standard 4 4 3 4 3 2 2 3" xfId="46451" xr:uid="{00000000-0005-0000-0000-0000DC8A0000}"/>
    <cellStyle name="Standard 4 4 3 4 3 2 2 4" xfId="35155" xr:uid="{00000000-0005-0000-0000-0000DD8A0000}"/>
    <cellStyle name="Standard 4 4 3 4 3 2 3" xfId="18211" xr:uid="{00000000-0005-0000-0000-0000DE8A0000}"/>
    <cellStyle name="Standard 4 4 3 4 3 2 3 2" xfId="52099" xr:uid="{00000000-0005-0000-0000-0000DF8A0000}"/>
    <cellStyle name="Standard 4 4 3 4 3 2 4" xfId="40803" xr:uid="{00000000-0005-0000-0000-0000E08A0000}"/>
    <cellStyle name="Standard 4 4 3 4 3 2 5" xfId="29507" xr:uid="{00000000-0005-0000-0000-0000E18A0000}"/>
    <cellStyle name="Standard 4 4 3 4 3 3" xfId="9739" xr:uid="{00000000-0005-0000-0000-0000E28A0000}"/>
    <cellStyle name="Standard 4 4 3 4 3 3 2" xfId="21035" xr:uid="{00000000-0005-0000-0000-0000E38A0000}"/>
    <cellStyle name="Standard 4 4 3 4 3 3 2 2" xfId="54923" xr:uid="{00000000-0005-0000-0000-0000E48A0000}"/>
    <cellStyle name="Standard 4 4 3 4 3 3 3" xfId="43627" xr:uid="{00000000-0005-0000-0000-0000E58A0000}"/>
    <cellStyle name="Standard 4 4 3 4 3 3 4" xfId="32331" xr:uid="{00000000-0005-0000-0000-0000E68A0000}"/>
    <cellStyle name="Standard 4 4 3 4 3 4" xfId="15387" xr:uid="{00000000-0005-0000-0000-0000E78A0000}"/>
    <cellStyle name="Standard 4 4 3 4 3 4 2" xfId="49275" xr:uid="{00000000-0005-0000-0000-0000E88A0000}"/>
    <cellStyle name="Standard 4 4 3 4 3 5" xfId="37979" xr:uid="{00000000-0005-0000-0000-0000E98A0000}"/>
    <cellStyle name="Standard 4 4 3 4 3 6" xfId="26683" xr:uid="{00000000-0005-0000-0000-0000EA8A0000}"/>
    <cellStyle name="Standard 4 4 3 4 4" xfId="4861" xr:uid="{00000000-0005-0000-0000-0000EB8A0000}"/>
    <cellStyle name="Standard 4 4 3 4 4 2" xfId="7687" xr:uid="{00000000-0005-0000-0000-0000EC8A0000}"/>
    <cellStyle name="Standard 4 4 3 4 4 2 2" xfId="13336" xr:uid="{00000000-0005-0000-0000-0000ED8A0000}"/>
    <cellStyle name="Standard 4 4 3 4 4 2 2 2" xfId="24632" xr:uid="{00000000-0005-0000-0000-0000EE8A0000}"/>
    <cellStyle name="Standard 4 4 3 4 4 2 2 2 2" xfId="58520" xr:uid="{00000000-0005-0000-0000-0000EF8A0000}"/>
    <cellStyle name="Standard 4 4 3 4 4 2 2 3" xfId="47224" xr:uid="{00000000-0005-0000-0000-0000F08A0000}"/>
    <cellStyle name="Standard 4 4 3 4 4 2 2 4" xfId="35928" xr:uid="{00000000-0005-0000-0000-0000F18A0000}"/>
    <cellStyle name="Standard 4 4 3 4 4 2 3" xfId="18984" xr:uid="{00000000-0005-0000-0000-0000F28A0000}"/>
    <cellStyle name="Standard 4 4 3 4 4 2 3 2" xfId="52872" xr:uid="{00000000-0005-0000-0000-0000F38A0000}"/>
    <cellStyle name="Standard 4 4 3 4 4 2 4" xfId="41576" xr:uid="{00000000-0005-0000-0000-0000F48A0000}"/>
    <cellStyle name="Standard 4 4 3 4 4 2 5" xfId="30280" xr:uid="{00000000-0005-0000-0000-0000F58A0000}"/>
    <cellStyle name="Standard 4 4 3 4 4 3" xfId="10512" xr:uid="{00000000-0005-0000-0000-0000F68A0000}"/>
    <cellStyle name="Standard 4 4 3 4 4 3 2" xfId="21808" xr:uid="{00000000-0005-0000-0000-0000F78A0000}"/>
    <cellStyle name="Standard 4 4 3 4 4 3 2 2" xfId="55696" xr:uid="{00000000-0005-0000-0000-0000F88A0000}"/>
    <cellStyle name="Standard 4 4 3 4 4 3 3" xfId="44400" xr:uid="{00000000-0005-0000-0000-0000F98A0000}"/>
    <cellStyle name="Standard 4 4 3 4 4 3 4" xfId="33104" xr:uid="{00000000-0005-0000-0000-0000FA8A0000}"/>
    <cellStyle name="Standard 4 4 3 4 4 4" xfId="16160" xr:uid="{00000000-0005-0000-0000-0000FB8A0000}"/>
    <cellStyle name="Standard 4 4 3 4 4 4 2" xfId="50048" xr:uid="{00000000-0005-0000-0000-0000FC8A0000}"/>
    <cellStyle name="Standard 4 4 3 4 4 5" xfId="38752" xr:uid="{00000000-0005-0000-0000-0000FD8A0000}"/>
    <cellStyle name="Standard 4 4 3 4 4 6" xfId="27456" xr:uid="{00000000-0005-0000-0000-0000FE8A0000}"/>
    <cellStyle name="Standard 4 4 3 4 5" xfId="3508" xr:uid="{00000000-0005-0000-0000-0000FF8A0000}"/>
    <cellStyle name="Standard 4 4 3 4 5 2" xfId="6622" xr:uid="{00000000-0005-0000-0000-0000008B0000}"/>
    <cellStyle name="Standard 4 4 3 4 5 2 2" xfId="12271" xr:uid="{00000000-0005-0000-0000-0000018B0000}"/>
    <cellStyle name="Standard 4 4 3 4 5 2 2 2" xfId="23567" xr:uid="{00000000-0005-0000-0000-0000028B0000}"/>
    <cellStyle name="Standard 4 4 3 4 5 2 2 2 2" xfId="57455" xr:uid="{00000000-0005-0000-0000-0000038B0000}"/>
    <cellStyle name="Standard 4 4 3 4 5 2 2 3" xfId="46159" xr:uid="{00000000-0005-0000-0000-0000048B0000}"/>
    <cellStyle name="Standard 4 4 3 4 5 2 2 4" xfId="34863" xr:uid="{00000000-0005-0000-0000-0000058B0000}"/>
    <cellStyle name="Standard 4 4 3 4 5 2 3" xfId="17919" xr:uid="{00000000-0005-0000-0000-0000068B0000}"/>
    <cellStyle name="Standard 4 4 3 4 5 2 3 2" xfId="51807" xr:uid="{00000000-0005-0000-0000-0000078B0000}"/>
    <cellStyle name="Standard 4 4 3 4 5 2 4" xfId="40511" xr:uid="{00000000-0005-0000-0000-0000088B0000}"/>
    <cellStyle name="Standard 4 4 3 4 5 2 5" xfId="29215" xr:uid="{00000000-0005-0000-0000-0000098B0000}"/>
    <cellStyle name="Standard 4 4 3 4 5 3" xfId="9447" xr:uid="{00000000-0005-0000-0000-00000A8B0000}"/>
    <cellStyle name="Standard 4 4 3 4 5 3 2" xfId="20743" xr:uid="{00000000-0005-0000-0000-00000B8B0000}"/>
    <cellStyle name="Standard 4 4 3 4 5 3 2 2" xfId="54631" xr:uid="{00000000-0005-0000-0000-00000C8B0000}"/>
    <cellStyle name="Standard 4 4 3 4 5 3 3" xfId="43335" xr:uid="{00000000-0005-0000-0000-00000D8B0000}"/>
    <cellStyle name="Standard 4 4 3 4 5 3 4" xfId="32039" xr:uid="{00000000-0005-0000-0000-00000E8B0000}"/>
    <cellStyle name="Standard 4 4 3 4 5 4" xfId="15095" xr:uid="{00000000-0005-0000-0000-00000F8B0000}"/>
    <cellStyle name="Standard 4 4 3 4 5 4 2" xfId="48983" xr:uid="{00000000-0005-0000-0000-0000108B0000}"/>
    <cellStyle name="Standard 4 4 3 4 5 5" xfId="37687" xr:uid="{00000000-0005-0000-0000-0000118B0000}"/>
    <cellStyle name="Standard 4 4 3 4 5 6" xfId="26391" xr:uid="{00000000-0005-0000-0000-0000128B0000}"/>
    <cellStyle name="Standard 4 4 3 4 6" xfId="5797" xr:uid="{00000000-0005-0000-0000-0000138B0000}"/>
    <cellStyle name="Standard 4 4 3 4 6 2" xfId="11447" xr:uid="{00000000-0005-0000-0000-0000148B0000}"/>
    <cellStyle name="Standard 4 4 3 4 6 2 2" xfId="22743" xr:uid="{00000000-0005-0000-0000-0000158B0000}"/>
    <cellStyle name="Standard 4 4 3 4 6 2 2 2" xfId="56631" xr:uid="{00000000-0005-0000-0000-0000168B0000}"/>
    <cellStyle name="Standard 4 4 3 4 6 2 3" xfId="45335" xr:uid="{00000000-0005-0000-0000-0000178B0000}"/>
    <cellStyle name="Standard 4 4 3 4 6 2 4" xfId="34039" xr:uid="{00000000-0005-0000-0000-0000188B0000}"/>
    <cellStyle name="Standard 4 4 3 4 6 3" xfId="17095" xr:uid="{00000000-0005-0000-0000-0000198B0000}"/>
    <cellStyle name="Standard 4 4 3 4 6 3 2" xfId="50983" xr:uid="{00000000-0005-0000-0000-00001A8B0000}"/>
    <cellStyle name="Standard 4 4 3 4 6 4" xfId="39687" xr:uid="{00000000-0005-0000-0000-00001B8B0000}"/>
    <cellStyle name="Standard 4 4 3 4 6 5" xfId="28391" xr:uid="{00000000-0005-0000-0000-00001C8B0000}"/>
    <cellStyle name="Standard 4 4 3 4 7" xfId="8623" xr:uid="{00000000-0005-0000-0000-00001D8B0000}"/>
    <cellStyle name="Standard 4 4 3 4 7 2" xfId="19919" xr:uid="{00000000-0005-0000-0000-00001E8B0000}"/>
    <cellStyle name="Standard 4 4 3 4 7 2 2" xfId="53807" xr:uid="{00000000-0005-0000-0000-00001F8B0000}"/>
    <cellStyle name="Standard 4 4 3 4 7 3" xfId="42511" xr:uid="{00000000-0005-0000-0000-0000208B0000}"/>
    <cellStyle name="Standard 4 4 3 4 7 4" xfId="31215" xr:uid="{00000000-0005-0000-0000-0000218B0000}"/>
    <cellStyle name="Standard 4 4 3 4 8" xfId="14271" xr:uid="{00000000-0005-0000-0000-0000228B0000}"/>
    <cellStyle name="Standard 4 4 3 4 8 2" xfId="48159" xr:uid="{00000000-0005-0000-0000-0000238B0000}"/>
    <cellStyle name="Standard 4 4 3 4 9" xfId="36863" xr:uid="{00000000-0005-0000-0000-0000248B0000}"/>
    <cellStyle name="Standard 4 4 3 5" xfId="2922" xr:uid="{00000000-0005-0000-0000-0000258B0000}"/>
    <cellStyle name="Standard 4 4 3 5 2" xfId="5285" xr:uid="{00000000-0005-0000-0000-0000268B0000}"/>
    <cellStyle name="Standard 4 4 3 5 2 2" xfId="8111" xr:uid="{00000000-0005-0000-0000-0000278B0000}"/>
    <cellStyle name="Standard 4 4 3 5 2 2 2" xfId="13760" xr:uid="{00000000-0005-0000-0000-0000288B0000}"/>
    <cellStyle name="Standard 4 4 3 5 2 2 2 2" xfId="25056" xr:uid="{00000000-0005-0000-0000-0000298B0000}"/>
    <cellStyle name="Standard 4 4 3 5 2 2 2 2 2" xfId="58944" xr:uid="{00000000-0005-0000-0000-00002A8B0000}"/>
    <cellStyle name="Standard 4 4 3 5 2 2 2 3" xfId="47648" xr:uid="{00000000-0005-0000-0000-00002B8B0000}"/>
    <cellStyle name="Standard 4 4 3 5 2 2 2 4" xfId="36352" xr:uid="{00000000-0005-0000-0000-00002C8B0000}"/>
    <cellStyle name="Standard 4 4 3 5 2 2 3" xfId="19408" xr:uid="{00000000-0005-0000-0000-00002D8B0000}"/>
    <cellStyle name="Standard 4 4 3 5 2 2 3 2" xfId="53296" xr:uid="{00000000-0005-0000-0000-00002E8B0000}"/>
    <cellStyle name="Standard 4 4 3 5 2 2 4" xfId="42000" xr:uid="{00000000-0005-0000-0000-00002F8B0000}"/>
    <cellStyle name="Standard 4 4 3 5 2 2 5" xfId="30704" xr:uid="{00000000-0005-0000-0000-0000308B0000}"/>
    <cellStyle name="Standard 4 4 3 5 2 3" xfId="10936" xr:uid="{00000000-0005-0000-0000-0000318B0000}"/>
    <cellStyle name="Standard 4 4 3 5 2 3 2" xfId="22232" xr:uid="{00000000-0005-0000-0000-0000328B0000}"/>
    <cellStyle name="Standard 4 4 3 5 2 3 2 2" xfId="56120" xr:uid="{00000000-0005-0000-0000-0000338B0000}"/>
    <cellStyle name="Standard 4 4 3 5 2 3 3" xfId="44824" xr:uid="{00000000-0005-0000-0000-0000348B0000}"/>
    <cellStyle name="Standard 4 4 3 5 2 3 4" xfId="33528" xr:uid="{00000000-0005-0000-0000-0000358B0000}"/>
    <cellStyle name="Standard 4 4 3 5 2 4" xfId="16584" xr:uid="{00000000-0005-0000-0000-0000368B0000}"/>
    <cellStyle name="Standard 4 4 3 5 2 4 2" xfId="50472" xr:uid="{00000000-0005-0000-0000-0000378B0000}"/>
    <cellStyle name="Standard 4 4 3 5 2 5" xfId="39176" xr:uid="{00000000-0005-0000-0000-0000388B0000}"/>
    <cellStyle name="Standard 4 4 3 5 2 6" xfId="27880" xr:uid="{00000000-0005-0000-0000-0000398B0000}"/>
    <cellStyle name="Standard 4 4 3 5 3" xfId="4508" xr:uid="{00000000-0005-0000-0000-00003A8B0000}"/>
    <cellStyle name="Standard 4 4 3 5 3 2" xfId="7377" xr:uid="{00000000-0005-0000-0000-00003B8B0000}"/>
    <cellStyle name="Standard 4 4 3 5 3 2 2" xfId="13026" xr:uid="{00000000-0005-0000-0000-00003C8B0000}"/>
    <cellStyle name="Standard 4 4 3 5 3 2 2 2" xfId="24322" xr:uid="{00000000-0005-0000-0000-00003D8B0000}"/>
    <cellStyle name="Standard 4 4 3 5 3 2 2 2 2" xfId="58210" xr:uid="{00000000-0005-0000-0000-00003E8B0000}"/>
    <cellStyle name="Standard 4 4 3 5 3 2 2 3" xfId="46914" xr:uid="{00000000-0005-0000-0000-00003F8B0000}"/>
    <cellStyle name="Standard 4 4 3 5 3 2 2 4" xfId="35618" xr:uid="{00000000-0005-0000-0000-0000408B0000}"/>
    <cellStyle name="Standard 4 4 3 5 3 2 3" xfId="18674" xr:uid="{00000000-0005-0000-0000-0000418B0000}"/>
    <cellStyle name="Standard 4 4 3 5 3 2 3 2" xfId="52562" xr:uid="{00000000-0005-0000-0000-0000428B0000}"/>
    <cellStyle name="Standard 4 4 3 5 3 2 4" xfId="41266" xr:uid="{00000000-0005-0000-0000-0000438B0000}"/>
    <cellStyle name="Standard 4 4 3 5 3 2 5" xfId="29970" xr:uid="{00000000-0005-0000-0000-0000448B0000}"/>
    <cellStyle name="Standard 4 4 3 5 3 3" xfId="10202" xr:uid="{00000000-0005-0000-0000-0000458B0000}"/>
    <cellStyle name="Standard 4 4 3 5 3 3 2" xfId="21498" xr:uid="{00000000-0005-0000-0000-0000468B0000}"/>
    <cellStyle name="Standard 4 4 3 5 3 3 2 2" xfId="55386" xr:uid="{00000000-0005-0000-0000-0000478B0000}"/>
    <cellStyle name="Standard 4 4 3 5 3 3 3" xfId="44090" xr:uid="{00000000-0005-0000-0000-0000488B0000}"/>
    <cellStyle name="Standard 4 4 3 5 3 3 4" xfId="32794" xr:uid="{00000000-0005-0000-0000-0000498B0000}"/>
    <cellStyle name="Standard 4 4 3 5 3 4" xfId="15850" xr:uid="{00000000-0005-0000-0000-00004A8B0000}"/>
    <cellStyle name="Standard 4 4 3 5 3 4 2" xfId="49738" xr:uid="{00000000-0005-0000-0000-00004B8B0000}"/>
    <cellStyle name="Standard 4 4 3 5 3 5" xfId="38442" xr:uid="{00000000-0005-0000-0000-00004C8B0000}"/>
    <cellStyle name="Standard 4 4 3 5 3 6" xfId="27146" xr:uid="{00000000-0005-0000-0000-00004D8B0000}"/>
    <cellStyle name="Standard 4 4 3 5 4" xfId="6050" xr:uid="{00000000-0005-0000-0000-00004E8B0000}"/>
    <cellStyle name="Standard 4 4 3 5 4 2" xfId="11700" xr:uid="{00000000-0005-0000-0000-00004F8B0000}"/>
    <cellStyle name="Standard 4 4 3 5 4 2 2" xfId="22996" xr:uid="{00000000-0005-0000-0000-0000508B0000}"/>
    <cellStyle name="Standard 4 4 3 5 4 2 2 2" xfId="56884" xr:uid="{00000000-0005-0000-0000-0000518B0000}"/>
    <cellStyle name="Standard 4 4 3 5 4 2 3" xfId="45588" xr:uid="{00000000-0005-0000-0000-0000528B0000}"/>
    <cellStyle name="Standard 4 4 3 5 4 2 4" xfId="34292" xr:uid="{00000000-0005-0000-0000-0000538B0000}"/>
    <cellStyle name="Standard 4 4 3 5 4 3" xfId="17348" xr:uid="{00000000-0005-0000-0000-0000548B0000}"/>
    <cellStyle name="Standard 4 4 3 5 4 3 2" xfId="51236" xr:uid="{00000000-0005-0000-0000-0000558B0000}"/>
    <cellStyle name="Standard 4 4 3 5 4 4" xfId="39940" xr:uid="{00000000-0005-0000-0000-0000568B0000}"/>
    <cellStyle name="Standard 4 4 3 5 4 5" xfId="28644" xr:uid="{00000000-0005-0000-0000-0000578B0000}"/>
    <cellStyle name="Standard 4 4 3 5 5" xfId="8876" xr:uid="{00000000-0005-0000-0000-0000588B0000}"/>
    <cellStyle name="Standard 4 4 3 5 5 2" xfId="20172" xr:uid="{00000000-0005-0000-0000-0000598B0000}"/>
    <cellStyle name="Standard 4 4 3 5 5 2 2" xfId="54060" xr:uid="{00000000-0005-0000-0000-00005A8B0000}"/>
    <cellStyle name="Standard 4 4 3 5 5 3" xfId="42764" xr:uid="{00000000-0005-0000-0000-00005B8B0000}"/>
    <cellStyle name="Standard 4 4 3 5 5 4" xfId="31468" xr:uid="{00000000-0005-0000-0000-00005C8B0000}"/>
    <cellStyle name="Standard 4 4 3 5 6" xfId="14524" xr:uid="{00000000-0005-0000-0000-00005D8B0000}"/>
    <cellStyle name="Standard 4 4 3 5 6 2" xfId="48412" xr:uid="{00000000-0005-0000-0000-00005E8B0000}"/>
    <cellStyle name="Standard 4 4 3 5 7" xfId="37116" xr:uid="{00000000-0005-0000-0000-00005F8B0000}"/>
    <cellStyle name="Standard 4 4 3 5 8" xfId="25820" xr:uid="{00000000-0005-0000-0000-0000608B0000}"/>
    <cellStyle name="Standard 4 4 3 6" xfId="3736" xr:uid="{00000000-0005-0000-0000-0000618B0000}"/>
    <cellStyle name="Standard 4 4 3 6 2" xfId="6847" xr:uid="{00000000-0005-0000-0000-0000628B0000}"/>
    <cellStyle name="Standard 4 4 3 6 2 2" xfId="12496" xr:uid="{00000000-0005-0000-0000-0000638B0000}"/>
    <cellStyle name="Standard 4 4 3 6 2 2 2" xfId="23792" xr:uid="{00000000-0005-0000-0000-0000648B0000}"/>
    <cellStyle name="Standard 4 4 3 6 2 2 2 2" xfId="57680" xr:uid="{00000000-0005-0000-0000-0000658B0000}"/>
    <cellStyle name="Standard 4 4 3 6 2 2 3" xfId="46384" xr:uid="{00000000-0005-0000-0000-0000668B0000}"/>
    <cellStyle name="Standard 4 4 3 6 2 2 4" xfId="35088" xr:uid="{00000000-0005-0000-0000-0000678B0000}"/>
    <cellStyle name="Standard 4 4 3 6 2 3" xfId="18144" xr:uid="{00000000-0005-0000-0000-0000688B0000}"/>
    <cellStyle name="Standard 4 4 3 6 2 3 2" xfId="52032" xr:uid="{00000000-0005-0000-0000-0000698B0000}"/>
    <cellStyle name="Standard 4 4 3 6 2 4" xfId="40736" xr:uid="{00000000-0005-0000-0000-00006A8B0000}"/>
    <cellStyle name="Standard 4 4 3 6 2 5" xfId="29440" xr:uid="{00000000-0005-0000-0000-00006B8B0000}"/>
    <cellStyle name="Standard 4 4 3 6 3" xfId="9672" xr:uid="{00000000-0005-0000-0000-00006C8B0000}"/>
    <cellStyle name="Standard 4 4 3 6 3 2" xfId="20968" xr:uid="{00000000-0005-0000-0000-00006D8B0000}"/>
    <cellStyle name="Standard 4 4 3 6 3 2 2" xfId="54856" xr:uid="{00000000-0005-0000-0000-00006E8B0000}"/>
    <cellStyle name="Standard 4 4 3 6 3 3" xfId="43560" xr:uid="{00000000-0005-0000-0000-00006F8B0000}"/>
    <cellStyle name="Standard 4 4 3 6 3 4" xfId="32264" xr:uid="{00000000-0005-0000-0000-0000708B0000}"/>
    <cellStyle name="Standard 4 4 3 6 4" xfId="15320" xr:uid="{00000000-0005-0000-0000-0000718B0000}"/>
    <cellStyle name="Standard 4 4 3 6 4 2" xfId="49208" xr:uid="{00000000-0005-0000-0000-0000728B0000}"/>
    <cellStyle name="Standard 4 4 3 6 5" xfId="37912" xr:uid="{00000000-0005-0000-0000-0000738B0000}"/>
    <cellStyle name="Standard 4 4 3 6 6" xfId="26616" xr:uid="{00000000-0005-0000-0000-0000748B0000}"/>
    <cellStyle name="Standard 4 4 3 7" xfId="4794" xr:uid="{00000000-0005-0000-0000-0000758B0000}"/>
    <cellStyle name="Standard 4 4 3 7 2" xfId="7620" xr:uid="{00000000-0005-0000-0000-0000768B0000}"/>
    <cellStyle name="Standard 4 4 3 7 2 2" xfId="13269" xr:uid="{00000000-0005-0000-0000-0000778B0000}"/>
    <cellStyle name="Standard 4 4 3 7 2 2 2" xfId="24565" xr:uid="{00000000-0005-0000-0000-0000788B0000}"/>
    <cellStyle name="Standard 4 4 3 7 2 2 2 2" xfId="58453" xr:uid="{00000000-0005-0000-0000-0000798B0000}"/>
    <cellStyle name="Standard 4 4 3 7 2 2 3" xfId="47157" xr:uid="{00000000-0005-0000-0000-00007A8B0000}"/>
    <cellStyle name="Standard 4 4 3 7 2 2 4" xfId="35861" xr:uid="{00000000-0005-0000-0000-00007B8B0000}"/>
    <cellStyle name="Standard 4 4 3 7 2 3" xfId="18917" xr:uid="{00000000-0005-0000-0000-00007C8B0000}"/>
    <cellStyle name="Standard 4 4 3 7 2 3 2" xfId="52805" xr:uid="{00000000-0005-0000-0000-00007D8B0000}"/>
    <cellStyle name="Standard 4 4 3 7 2 4" xfId="41509" xr:uid="{00000000-0005-0000-0000-00007E8B0000}"/>
    <cellStyle name="Standard 4 4 3 7 2 5" xfId="30213" xr:uid="{00000000-0005-0000-0000-00007F8B0000}"/>
    <cellStyle name="Standard 4 4 3 7 3" xfId="10445" xr:uid="{00000000-0005-0000-0000-0000808B0000}"/>
    <cellStyle name="Standard 4 4 3 7 3 2" xfId="21741" xr:uid="{00000000-0005-0000-0000-0000818B0000}"/>
    <cellStyle name="Standard 4 4 3 7 3 2 2" xfId="55629" xr:uid="{00000000-0005-0000-0000-0000828B0000}"/>
    <cellStyle name="Standard 4 4 3 7 3 3" xfId="44333" xr:uid="{00000000-0005-0000-0000-0000838B0000}"/>
    <cellStyle name="Standard 4 4 3 7 3 4" xfId="33037" xr:uid="{00000000-0005-0000-0000-0000848B0000}"/>
    <cellStyle name="Standard 4 4 3 7 4" xfId="16093" xr:uid="{00000000-0005-0000-0000-0000858B0000}"/>
    <cellStyle name="Standard 4 4 3 7 4 2" xfId="49981" xr:uid="{00000000-0005-0000-0000-0000868B0000}"/>
    <cellStyle name="Standard 4 4 3 7 5" xfId="38685" xr:uid="{00000000-0005-0000-0000-0000878B0000}"/>
    <cellStyle name="Standard 4 4 3 7 6" xfId="27389" xr:uid="{00000000-0005-0000-0000-0000888B0000}"/>
    <cellStyle name="Standard 4 4 3 8" xfId="3435" xr:uid="{00000000-0005-0000-0000-0000898B0000}"/>
    <cellStyle name="Standard 4 4 3 8 2" xfId="6550" xr:uid="{00000000-0005-0000-0000-00008A8B0000}"/>
    <cellStyle name="Standard 4 4 3 8 2 2" xfId="12199" xr:uid="{00000000-0005-0000-0000-00008B8B0000}"/>
    <cellStyle name="Standard 4 4 3 8 2 2 2" xfId="23495" xr:uid="{00000000-0005-0000-0000-00008C8B0000}"/>
    <cellStyle name="Standard 4 4 3 8 2 2 2 2" xfId="57383" xr:uid="{00000000-0005-0000-0000-00008D8B0000}"/>
    <cellStyle name="Standard 4 4 3 8 2 2 3" xfId="46087" xr:uid="{00000000-0005-0000-0000-00008E8B0000}"/>
    <cellStyle name="Standard 4 4 3 8 2 2 4" xfId="34791" xr:uid="{00000000-0005-0000-0000-00008F8B0000}"/>
    <cellStyle name="Standard 4 4 3 8 2 3" xfId="17847" xr:uid="{00000000-0005-0000-0000-0000908B0000}"/>
    <cellStyle name="Standard 4 4 3 8 2 3 2" xfId="51735" xr:uid="{00000000-0005-0000-0000-0000918B0000}"/>
    <cellStyle name="Standard 4 4 3 8 2 4" xfId="40439" xr:uid="{00000000-0005-0000-0000-0000928B0000}"/>
    <cellStyle name="Standard 4 4 3 8 2 5" xfId="29143" xr:uid="{00000000-0005-0000-0000-0000938B0000}"/>
    <cellStyle name="Standard 4 4 3 8 3" xfId="9375" xr:uid="{00000000-0005-0000-0000-0000948B0000}"/>
    <cellStyle name="Standard 4 4 3 8 3 2" xfId="20671" xr:uid="{00000000-0005-0000-0000-0000958B0000}"/>
    <cellStyle name="Standard 4 4 3 8 3 2 2" xfId="54559" xr:uid="{00000000-0005-0000-0000-0000968B0000}"/>
    <cellStyle name="Standard 4 4 3 8 3 3" xfId="43263" xr:uid="{00000000-0005-0000-0000-0000978B0000}"/>
    <cellStyle name="Standard 4 4 3 8 3 4" xfId="31967" xr:uid="{00000000-0005-0000-0000-0000988B0000}"/>
    <cellStyle name="Standard 4 4 3 8 4" xfId="15023" xr:uid="{00000000-0005-0000-0000-0000998B0000}"/>
    <cellStyle name="Standard 4 4 3 8 4 2" xfId="48911" xr:uid="{00000000-0005-0000-0000-00009A8B0000}"/>
    <cellStyle name="Standard 4 4 3 8 5" xfId="37615" xr:uid="{00000000-0005-0000-0000-00009B8B0000}"/>
    <cellStyle name="Standard 4 4 3 8 6" xfId="26319" xr:uid="{00000000-0005-0000-0000-00009C8B0000}"/>
    <cellStyle name="Standard 4 4 3 9" xfId="5550" xr:uid="{00000000-0005-0000-0000-00009D8B0000}"/>
    <cellStyle name="Standard 4 4 3 9 2" xfId="11200" xr:uid="{00000000-0005-0000-0000-00009E8B0000}"/>
    <cellStyle name="Standard 4 4 3 9 2 2" xfId="22496" xr:uid="{00000000-0005-0000-0000-00009F8B0000}"/>
    <cellStyle name="Standard 4 4 3 9 2 2 2" xfId="56384" xr:uid="{00000000-0005-0000-0000-0000A08B0000}"/>
    <cellStyle name="Standard 4 4 3 9 2 3" xfId="45088" xr:uid="{00000000-0005-0000-0000-0000A18B0000}"/>
    <cellStyle name="Standard 4 4 3 9 2 4" xfId="33792" xr:uid="{00000000-0005-0000-0000-0000A28B0000}"/>
    <cellStyle name="Standard 4 4 3 9 3" xfId="16848" xr:uid="{00000000-0005-0000-0000-0000A38B0000}"/>
    <cellStyle name="Standard 4 4 3 9 3 2" xfId="50736" xr:uid="{00000000-0005-0000-0000-0000A48B0000}"/>
    <cellStyle name="Standard 4 4 3 9 4" xfId="39440" xr:uid="{00000000-0005-0000-0000-0000A58B0000}"/>
    <cellStyle name="Standard 4 4 3 9 5" xfId="28144" xr:uid="{00000000-0005-0000-0000-0000A68B0000}"/>
    <cellStyle name="Standard 4 4 4" xfId="1557" xr:uid="{00000000-0005-0000-0000-0000A78B0000}"/>
    <cellStyle name="Standard 4 4 4 10" xfId="36703" xr:uid="{00000000-0005-0000-0000-0000A88B0000}"/>
    <cellStyle name="Standard 4 4 4 11" xfId="25407" xr:uid="{00000000-0005-0000-0000-0000A98B0000}"/>
    <cellStyle name="Standard 4 4 4 2" xfId="2753" xr:uid="{00000000-0005-0000-0000-0000AA8B0000}"/>
    <cellStyle name="Standard 4 4 4 2 2" xfId="3255" xr:uid="{00000000-0005-0000-0000-0000AB8B0000}"/>
    <cellStyle name="Standard 4 4 4 2 2 2" xfId="5294" xr:uid="{00000000-0005-0000-0000-0000AC8B0000}"/>
    <cellStyle name="Standard 4 4 4 2 2 2 2" xfId="8120" xr:uid="{00000000-0005-0000-0000-0000AD8B0000}"/>
    <cellStyle name="Standard 4 4 4 2 2 2 2 2" xfId="13769" xr:uid="{00000000-0005-0000-0000-0000AE8B0000}"/>
    <cellStyle name="Standard 4 4 4 2 2 2 2 2 2" xfId="25065" xr:uid="{00000000-0005-0000-0000-0000AF8B0000}"/>
    <cellStyle name="Standard 4 4 4 2 2 2 2 2 2 2" xfId="58953" xr:uid="{00000000-0005-0000-0000-0000B08B0000}"/>
    <cellStyle name="Standard 4 4 4 2 2 2 2 2 3" xfId="47657" xr:uid="{00000000-0005-0000-0000-0000B18B0000}"/>
    <cellStyle name="Standard 4 4 4 2 2 2 2 2 4" xfId="36361" xr:uid="{00000000-0005-0000-0000-0000B28B0000}"/>
    <cellStyle name="Standard 4 4 4 2 2 2 2 3" xfId="19417" xr:uid="{00000000-0005-0000-0000-0000B38B0000}"/>
    <cellStyle name="Standard 4 4 4 2 2 2 2 3 2" xfId="53305" xr:uid="{00000000-0005-0000-0000-0000B48B0000}"/>
    <cellStyle name="Standard 4 4 4 2 2 2 2 4" xfId="42009" xr:uid="{00000000-0005-0000-0000-0000B58B0000}"/>
    <cellStyle name="Standard 4 4 4 2 2 2 2 5" xfId="30713" xr:uid="{00000000-0005-0000-0000-0000B68B0000}"/>
    <cellStyle name="Standard 4 4 4 2 2 2 3" xfId="10945" xr:uid="{00000000-0005-0000-0000-0000B78B0000}"/>
    <cellStyle name="Standard 4 4 4 2 2 2 3 2" xfId="22241" xr:uid="{00000000-0005-0000-0000-0000B88B0000}"/>
    <cellStyle name="Standard 4 4 4 2 2 2 3 2 2" xfId="56129" xr:uid="{00000000-0005-0000-0000-0000B98B0000}"/>
    <cellStyle name="Standard 4 4 4 2 2 2 3 3" xfId="44833" xr:uid="{00000000-0005-0000-0000-0000BA8B0000}"/>
    <cellStyle name="Standard 4 4 4 2 2 2 3 4" xfId="33537" xr:uid="{00000000-0005-0000-0000-0000BB8B0000}"/>
    <cellStyle name="Standard 4 4 4 2 2 2 4" xfId="16593" xr:uid="{00000000-0005-0000-0000-0000BC8B0000}"/>
    <cellStyle name="Standard 4 4 4 2 2 2 4 2" xfId="50481" xr:uid="{00000000-0005-0000-0000-0000BD8B0000}"/>
    <cellStyle name="Standard 4 4 4 2 2 2 5" xfId="39185" xr:uid="{00000000-0005-0000-0000-0000BE8B0000}"/>
    <cellStyle name="Standard 4 4 4 2 2 2 6" xfId="27889" xr:uid="{00000000-0005-0000-0000-0000BF8B0000}"/>
    <cellStyle name="Standard 4 4 4 2 2 3" xfId="6383" xr:uid="{00000000-0005-0000-0000-0000C08B0000}"/>
    <cellStyle name="Standard 4 4 4 2 2 3 2" xfId="12033" xr:uid="{00000000-0005-0000-0000-0000C18B0000}"/>
    <cellStyle name="Standard 4 4 4 2 2 3 2 2" xfId="23329" xr:uid="{00000000-0005-0000-0000-0000C28B0000}"/>
    <cellStyle name="Standard 4 4 4 2 2 3 2 2 2" xfId="57217" xr:uid="{00000000-0005-0000-0000-0000C38B0000}"/>
    <cellStyle name="Standard 4 4 4 2 2 3 2 3" xfId="45921" xr:uid="{00000000-0005-0000-0000-0000C48B0000}"/>
    <cellStyle name="Standard 4 4 4 2 2 3 2 4" xfId="34625" xr:uid="{00000000-0005-0000-0000-0000C58B0000}"/>
    <cellStyle name="Standard 4 4 4 2 2 3 3" xfId="17681" xr:uid="{00000000-0005-0000-0000-0000C68B0000}"/>
    <cellStyle name="Standard 4 4 4 2 2 3 3 2" xfId="51569" xr:uid="{00000000-0005-0000-0000-0000C78B0000}"/>
    <cellStyle name="Standard 4 4 4 2 2 3 4" xfId="40273" xr:uid="{00000000-0005-0000-0000-0000C88B0000}"/>
    <cellStyle name="Standard 4 4 4 2 2 3 5" xfId="28977" xr:uid="{00000000-0005-0000-0000-0000C98B0000}"/>
    <cellStyle name="Standard 4 4 4 2 2 4" xfId="9209" xr:uid="{00000000-0005-0000-0000-0000CA8B0000}"/>
    <cellStyle name="Standard 4 4 4 2 2 4 2" xfId="20505" xr:uid="{00000000-0005-0000-0000-0000CB8B0000}"/>
    <cellStyle name="Standard 4 4 4 2 2 4 2 2" xfId="54393" xr:uid="{00000000-0005-0000-0000-0000CC8B0000}"/>
    <cellStyle name="Standard 4 4 4 2 2 4 3" xfId="43097" xr:uid="{00000000-0005-0000-0000-0000CD8B0000}"/>
    <cellStyle name="Standard 4 4 4 2 2 4 4" xfId="31801" xr:uid="{00000000-0005-0000-0000-0000CE8B0000}"/>
    <cellStyle name="Standard 4 4 4 2 2 5" xfId="14857" xr:uid="{00000000-0005-0000-0000-0000CF8B0000}"/>
    <cellStyle name="Standard 4 4 4 2 2 5 2" xfId="48745" xr:uid="{00000000-0005-0000-0000-0000D08B0000}"/>
    <cellStyle name="Standard 4 4 4 2 2 6" xfId="37449" xr:uid="{00000000-0005-0000-0000-0000D18B0000}"/>
    <cellStyle name="Standard 4 4 4 2 2 7" xfId="26153" xr:uid="{00000000-0005-0000-0000-0000D28B0000}"/>
    <cellStyle name="Standard 4 4 4 2 3" xfId="4517" xr:uid="{00000000-0005-0000-0000-0000D38B0000}"/>
    <cellStyle name="Standard 4 4 4 2 3 2" xfId="7386" xr:uid="{00000000-0005-0000-0000-0000D48B0000}"/>
    <cellStyle name="Standard 4 4 4 2 3 2 2" xfId="13035" xr:uid="{00000000-0005-0000-0000-0000D58B0000}"/>
    <cellStyle name="Standard 4 4 4 2 3 2 2 2" xfId="24331" xr:uid="{00000000-0005-0000-0000-0000D68B0000}"/>
    <cellStyle name="Standard 4 4 4 2 3 2 2 2 2" xfId="58219" xr:uid="{00000000-0005-0000-0000-0000D78B0000}"/>
    <cellStyle name="Standard 4 4 4 2 3 2 2 3" xfId="46923" xr:uid="{00000000-0005-0000-0000-0000D88B0000}"/>
    <cellStyle name="Standard 4 4 4 2 3 2 2 4" xfId="35627" xr:uid="{00000000-0005-0000-0000-0000D98B0000}"/>
    <cellStyle name="Standard 4 4 4 2 3 2 3" xfId="18683" xr:uid="{00000000-0005-0000-0000-0000DA8B0000}"/>
    <cellStyle name="Standard 4 4 4 2 3 2 3 2" xfId="52571" xr:uid="{00000000-0005-0000-0000-0000DB8B0000}"/>
    <cellStyle name="Standard 4 4 4 2 3 2 4" xfId="41275" xr:uid="{00000000-0005-0000-0000-0000DC8B0000}"/>
    <cellStyle name="Standard 4 4 4 2 3 2 5" xfId="29979" xr:uid="{00000000-0005-0000-0000-0000DD8B0000}"/>
    <cellStyle name="Standard 4 4 4 2 3 3" xfId="10211" xr:uid="{00000000-0005-0000-0000-0000DE8B0000}"/>
    <cellStyle name="Standard 4 4 4 2 3 3 2" xfId="21507" xr:uid="{00000000-0005-0000-0000-0000DF8B0000}"/>
    <cellStyle name="Standard 4 4 4 2 3 3 2 2" xfId="55395" xr:uid="{00000000-0005-0000-0000-0000E08B0000}"/>
    <cellStyle name="Standard 4 4 4 2 3 3 3" xfId="44099" xr:uid="{00000000-0005-0000-0000-0000E18B0000}"/>
    <cellStyle name="Standard 4 4 4 2 3 3 4" xfId="32803" xr:uid="{00000000-0005-0000-0000-0000E28B0000}"/>
    <cellStyle name="Standard 4 4 4 2 3 4" xfId="15859" xr:uid="{00000000-0005-0000-0000-0000E38B0000}"/>
    <cellStyle name="Standard 4 4 4 2 3 4 2" xfId="49747" xr:uid="{00000000-0005-0000-0000-0000E48B0000}"/>
    <cellStyle name="Standard 4 4 4 2 3 5" xfId="38451" xr:uid="{00000000-0005-0000-0000-0000E58B0000}"/>
    <cellStyle name="Standard 4 4 4 2 3 6" xfId="27155" xr:uid="{00000000-0005-0000-0000-0000E68B0000}"/>
    <cellStyle name="Standard 4 4 4 2 4" xfId="5883" xr:uid="{00000000-0005-0000-0000-0000E78B0000}"/>
    <cellStyle name="Standard 4 4 4 2 4 2" xfId="11533" xr:uid="{00000000-0005-0000-0000-0000E88B0000}"/>
    <cellStyle name="Standard 4 4 4 2 4 2 2" xfId="22829" xr:uid="{00000000-0005-0000-0000-0000E98B0000}"/>
    <cellStyle name="Standard 4 4 4 2 4 2 2 2" xfId="56717" xr:uid="{00000000-0005-0000-0000-0000EA8B0000}"/>
    <cellStyle name="Standard 4 4 4 2 4 2 3" xfId="45421" xr:uid="{00000000-0005-0000-0000-0000EB8B0000}"/>
    <cellStyle name="Standard 4 4 4 2 4 2 4" xfId="34125" xr:uid="{00000000-0005-0000-0000-0000EC8B0000}"/>
    <cellStyle name="Standard 4 4 4 2 4 3" xfId="17181" xr:uid="{00000000-0005-0000-0000-0000ED8B0000}"/>
    <cellStyle name="Standard 4 4 4 2 4 3 2" xfId="51069" xr:uid="{00000000-0005-0000-0000-0000EE8B0000}"/>
    <cellStyle name="Standard 4 4 4 2 4 4" xfId="39773" xr:uid="{00000000-0005-0000-0000-0000EF8B0000}"/>
    <cellStyle name="Standard 4 4 4 2 4 5" xfId="28477" xr:uid="{00000000-0005-0000-0000-0000F08B0000}"/>
    <cellStyle name="Standard 4 4 4 2 5" xfId="8709" xr:uid="{00000000-0005-0000-0000-0000F18B0000}"/>
    <cellStyle name="Standard 4 4 4 2 5 2" xfId="20005" xr:uid="{00000000-0005-0000-0000-0000F28B0000}"/>
    <cellStyle name="Standard 4 4 4 2 5 2 2" xfId="53893" xr:uid="{00000000-0005-0000-0000-0000F38B0000}"/>
    <cellStyle name="Standard 4 4 4 2 5 3" xfId="42597" xr:uid="{00000000-0005-0000-0000-0000F48B0000}"/>
    <cellStyle name="Standard 4 4 4 2 5 4" xfId="31301" xr:uid="{00000000-0005-0000-0000-0000F58B0000}"/>
    <cellStyle name="Standard 4 4 4 2 6" xfId="14357" xr:uid="{00000000-0005-0000-0000-0000F68B0000}"/>
    <cellStyle name="Standard 4 4 4 2 6 2" xfId="48245" xr:uid="{00000000-0005-0000-0000-0000F78B0000}"/>
    <cellStyle name="Standard 4 4 4 2 7" xfId="36949" xr:uid="{00000000-0005-0000-0000-0000F88B0000}"/>
    <cellStyle name="Standard 4 4 4 2 8" xfId="25653" xr:uid="{00000000-0005-0000-0000-0000F98B0000}"/>
    <cellStyle name="Standard 4 4 4 3" xfId="3009" xr:uid="{00000000-0005-0000-0000-0000FA8B0000}"/>
    <cellStyle name="Standard 4 4 4 3 2" xfId="5293" xr:uid="{00000000-0005-0000-0000-0000FB8B0000}"/>
    <cellStyle name="Standard 4 4 4 3 2 2" xfId="8119" xr:uid="{00000000-0005-0000-0000-0000FC8B0000}"/>
    <cellStyle name="Standard 4 4 4 3 2 2 2" xfId="13768" xr:uid="{00000000-0005-0000-0000-0000FD8B0000}"/>
    <cellStyle name="Standard 4 4 4 3 2 2 2 2" xfId="25064" xr:uid="{00000000-0005-0000-0000-0000FE8B0000}"/>
    <cellStyle name="Standard 4 4 4 3 2 2 2 2 2" xfId="58952" xr:uid="{00000000-0005-0000-0000-0000FF8B0000}"/>
    <cellStyle name="Standard 4 4 4 3 2 2 2 3" xfId="47656" xr:uid="{00000000-0005-0000-0000-0000008C0000}"/>
    <cellStyle name="Standard 4 4 4 3 2 2 2 4" xfId="36360" xr:uid="{00000000-0005-0000-0000-0000018C0000}"/>
    <cellStyle name="Standard 4 4 4 3 2 2 3" xfId="19416" xr:uid="{00000000-0005-0000-0000-0000028C0000}"/>
    <cellStyle name="Standard 4 4 4 3 2 2 3 2" xfId="53304" xr:uid="{00000000-0005-0000-0000-0000038C0000}"/>
    <cellStyle name="Standard 4 4 4 3 2 2 4" xfId="42008" xr:uid="{00000000-0005-0000-0000-0000048C0000}"/>
    <cellStyle name="Standard 4 4 4 3 2 2 5" xfId="30712" xr:uid="{00000000-0005-0000-0000-0000058C0000}"/>
    <cellStyle name="Standard 4 4 4 3 2 3" xfId="10944" xr:uid="{00000000-0005-0000-0000-0000068C0000}"/>
    <cellStyle name="Standard 4 4 4 3 2 3 2" xfId="22240" xr:uid="{00000000-0005-0000-0000-0000078C0000}"/>
    <cellStyle name="Standard 4 4 4 3 2 3 2 2" xfId="56128" xr:uid="{00000000-0005-0000-0000-0000088C0000}"/>
    <cellStyle name="Standard 4 4 4 3 2 3 3" xfId="44832" xr:uid="{00000000-0005-0000-0000-0000098C0000}"/>
    <cellStyle name="Standard 4 4 4 3 2 3 4" xfId="33536" xr:uid="{00000000-0005-0000-0000-00000A8C0000}"/>
    <cellStyle name="Standard 4 4 4 3 2 4" xfId="16592" xr:uid="{00000000-0005-0000-0000-00000B8C0000}"/>
    <cellStyle name="Standard 4 4 4 3 2 4 2" xfId="50480" xr:uid="{00000000-0005-0000-0000-00000C8C0000}"/>
    <cellStyle name="Standard 4 4 4 3 2 5" xfId="39184" xr:uid="{00000000-0005-0000-0000-00000D8C0000}"/>
    <cellStyle name="Standard 4 4 4 3 2 6" xfId="27888" xr:uid="{00000000-0005-0000-0000-00000E8C0000}"/>
    <cellStyle name="Standard 4 4 4 3 3" xfId="4516" xr:uid="{00000000-0005-0000-0000-00000F8C0000}"/>
    <cellStyle name="Standard 4 4 4 3 3 2" xfId="7385" xr:uid="{00000000-0005-0000-0000-0000108C0000}"/>
    <cellStyle name="Standard 4 4 4 3 3 2 2" xfId="13034" xr:uid="{00000000-0005-0000-0000-0000118C0000}"/>
    <cellStyle name="Standard 4 4 4 3 3 2 2 2" xfId="24330" xr:uid="{00000000-0005-0000-0000-0000128C0000}"/>
    <cellStyle name="Standard 4 4 4 3 3 2 2 2 2" xfId="58218" xr:uid="{00000000-0005-0000-0000-0000138C0000}"/>
    <cellStyle name="Standard 4 4 4 3 3 2 2 3" xfId="46922" xr:uid="{00000000-0005-0000-0000-0000148C0000}"/>
    <cellStyle name="Standard 4 4 4 3 3 2 2 4" xfId="35626" xr:uid="{00000000-0005-0000-0000-0000158C0000}"/>
    <cellStyle name="Standard 4 4 4 3 3 2 3" xfId="18682" xr:uid="{00000000-0005-0000-0000-0000168C0000}"/>
    <cellStyle name="Standard 4 4 4 3 3 2 3 2" xfId="52570" xr:uid="{00000000-0005-0000-0000-0000178C0000}"/>
    <cellStyle name="Standard 4 4 4 3 3 2 4" xfId="41274" xr:uid="{00000000-0005-0000-0000-0000188C0000}"/>
    <cellStyle name="Standard 4 4 4 3 3 2 5" xfId="29978" xr:uid="{00000000-0005-0000-0000-0000198C0000}"/>
    <cellStyle name="Standard 4 4 4 3 3 3" xfId="10210" xr:uid="{00000000-0005-0000-0000-00001A8C0000}"/>
    <cellStyle name="Standard 4 4 4 3 3 3 2" xfId="21506" xr:uid="{00000000-0005-0000-0000-00001B8C0000}"/>
    <cellStyle name="Standard 4 4 4 3 3 3 2 2" xfId="55394" xr:uid="{00000000-0005-0000-0000-00001C8C0000}"/>
    <cellStyle name="Standard 4 4 4 3 3 3 3" xfId="44098" xr:uid="{00000000-0005-0000-0000-00001D8C0000}"/>
    <cellStyle name="Standard 4 4 4 3 3 3 4" xfId="32802" xr:uid="{00000000-0005-0000-0000-00001E8C0000}"/>
    <cellStyle name="Standard 4 4 4 3 3 4" xfId="15858" xr:uid="{00000000-0005-0000-0000-00001F8C0000}"/>
    <cellStyle name="Standard 4 4 4 3 3 4 2" xfId="49746" xr:uid="{00000000-0005-0000-0000-0000208C0000}"/>
    <cellStyle name="Standard 4 4 4 3 3 5" xfId="38450" xr:uid="{00000000-0005-0000-0000-0000218C0000}"/>
    <cellStyle name="Standard 4 4 4 3 3 6" xfId="27154" xr:uid="{00000000-0005-0000-0000-0000228C0000}"/>
    <cellStyle name="Standard 4 4 4 3 4" xfId="6137" xr:uid="{00000000-0005-0000-0000-0000238C0000}"/>
    <cellStyle name="Standard 4 4 4 3 4 2" xfId="11787" xr:uid="{00000000-0005-0000-0000-0000248C0000}"/>
    <cellStyle name="Standard 4 4 4 3 4 2 2" xfId="23083" xr:uid="{00000000-0005-0000-0000-0000258C0000}"/>
    <cellStyle name="Standard 4 4 4 3 4 2 2 2" xfId="56971" xr:uid="{00000000-0005-0000-0000-0000268C0000}"/>
    <cellStyle name="Standard 4 4 4 3 4 2 3" xfId="45675" xr:uid="{00000000-0005-0000-0000-0000278C0000}"/>
    <cellStyle name="Standard 4 4 4 3 4 2 4" xfId="34379" xr:uid="{00000000-0005-0000-0000-0000288C0000}"/>
    <cellStyle name="Standard 4 4 4 3 4 3" xfId="17435" xr:uid="{00000000-0005-0000-0000-0000298C0000}"/>
    <cellStyle name="Standard 4 4 4 3 4 3 2" xfId="51323" xr:uid="{00000000-0005-0000-0000-00002A8C0000}"/>
    <cellStyle name="Standard 4 4 4 3 4 4" xfId="40027" xr:uid="{00000000-0005-0000-0000-00002B8C0000}"/>
    <cellStyle name="Standard 4 4 4 3 4 5" xfId="28731" xr:uid="{00000000-0005-0000-0000-00002C8C0000}"/>
    <cellStyle name="Standard 4 4 4 3 5" xfId="8963" xr:uid="{00000000-0005-0000-0000-00002D8C0000}"/>
    <cellStyle name="Standard 4 4 4 3 5 2" xfId="20259" xr:uid="{00000000-0005-0000-0000-00002E8C0000}"/>
    <cellStyle name="Standard 4 4 4 3 5 2 2" xfId="54147" xr:uid="{00000000-0005-0000-0000-00002F8C0000}"/>
    <cellStyle name="Standard 4 4 4 3 5 3" xfId="42851" xr:uid="{00000000-0005-0000-0000-0000308C0000}"/>
    <cellStyle name="Standard 4 4 4 3 5 4" xfId="31555" xr:uid="{00000000-0005-0000-0000-0000318C0000}"/>
    <cellStyle name="Standard 4 4 4 3 6" xfId="14611" xr:uid="{00000000-0005-0000-0000-0000328C0000}"/>
    <cellStyle name="Standard 4 4 4 3 6 2" xfId="48499" xr:uid="{00000000-0005-0000-0000-0000338C0000}"/>
    <cellStyle name="Standard 4 4 4 3 7" xfId="37203" xr:uid="{00000000-0005-0000-0000-0000348C0000}"/>
    <cellStyle name="Standard 4 4 4 3 8" xfId="25907" xr:uid="{00000000-0005-0000-0000-0000358C0000}"/>
    <cellStyle name="Standard 4 4 4 4" xfId="3869" xr:uid="{00000000-0005-0000-0000-0000368C0000}"/>
    <cellStyle name="Standard 4 4 4 4 2" xfId="6980" xr:uid="{00000000-0005-0000-0000-0000378C0000}"/>
    <cellStyle name="Standard 4 4 4 4 2 2" xfId="12629" xr:uid="{00000000-0005-0000-0000-0000388C0000}"/>
    <cellStyle name="Standard 4 4 4 4 2 2 2" xfId="23925" xr:uid="{00000000-0005-0000-0000-0000398C0000}"/>
    <cellStyle name="Standard 4 4 4 4 2 2 2 2" xfId="57813" xr:uid="{00000000-0005-0000-0000-00003A8C0000}"/>
    <cellStyle name="Standard 4 4 4 4 2 2 3" xfId="46517" xr:uid="{00000000-0005-0000-0000-00003B8C0000}"/>
    <cellStyle name="Standard 4 4 4 4 2 2 4" xfId="35221" xr:uid="{00000000-0005-0000-0000-00003C8C0000}"/>
    <cellStyle name="Standard 4 4 4 4 2 3" xfId="18277" xr:uid="{00000000-0005-0000-0000-00003D8C0000}"/>
    <cellStyle name="Standard 4 4 4 4 2 3 2" xfId="52165" xr:uid="{00000000-0005-0000-0000-00003E8C0000}"/>
    <cellStyle name="Standard 4 4 4 4 2 4" xfId="40869" xr:uid="{00000000-0005-0000-0000-00003F8C0000}"/>
    <cellStyle name="Standard 4 4 4 4 2 5" xfId="29573" xr:uid="{00000000-0005-0000-0000-0000408C0000}"/>
    <cellStyle name="Standard 4 4 4 4 3" xfId="9805" xr:uid="{00000000-0005-0000-0000-0000418C0000}"/>
    <cellStyle name="Standard 4 4 4 4 3 2" xfId="21101" xr:uid="{00000000-0005-0000-0000-0000428C0000}"/>
    <cellStyle name="Standard 4 4 4 4 3 2 2" xfId="54989" xr:uid="{00000000-0005-0000-0000-0000438C0000}"/>
    <cellStyle name="Standard 4 4 4 4 3 3" xfId="43693" xr:uid="{00000000-0005-0000-0000-0000448C0000}"/>
    <cellStyle name="Standard 4 4 4 4 3 4" xfId="32397" xr:uid="{00000000-0005-0000-0000-0000458C0000}"/>
    <cellStyle name="Standard 4 4 4 4 4" xfId="15453" xr:uid="{00000000-0005-0000-0000-0000468C0000}"/>
    <cellStyle name="Standard 4 4 4 4 4 2" xfId="49341" xr:uid="{00000000-0005-0000-0000-0000478C0000}"/>
    <cellStyle name="Standard 4 4 4 4 5" xfId="38045" xr:uid="{00000000-0005-0000-0000-0000488C0000}"/>
    <cellStyle name="Standard 4 4 4 4 6" xfId="26749" xr:uid="{00000000-0005-0000-0000-0000498C0000}"/>
    <cellStyle name="Standard 4 4 4 5" xfId="4927" xr:uid="{00000000-0005-0000-0000-00004A8C0000}"/>
    <cellStyle name="Standard 4 4 4 5 2" xfId="7753" xr:uid="{00000000-0005-0000-0000-00004B8C0000}"/>
    <cellStyle name="Standard 4 4 4 5 2 2" xfId="13402" xr:uid="{00000000-0005-0000-0000-00004C8C0000}"/>
    <cellStyle name="Standard 4 4 4 5 2 2 2" xfId="24698" xr:uid="{00000000-0005-0000-0000-00004D8C0000}"/>
    <cellStyle name="Standard 4 4 4 5 2 2 2 2" xfId="58586" xr:uid="{00000000-0005-0000-0000-00004E8C0000}"/>
    <cellStyle name="Standard 4 4 4 5 2 2 3" xfId="47290" xr:uid="{00000000-0005-0000-0000-00004F8C0000}"/>
    <cellStyle name="Standard 4 4 4 5 2 2 4" xfId="35994" xr:uid="{00000000-0005-0000-0000-0000508C0000}"/>
    <cellStyle name="Standard 4 4 4 5 2 3" xfId="19050" xr:uid="{00000000-0005-0000-0000-0000518C0000}"/>
    <cellStyle name="Standard 4 4 4 5 2 3 2" xfId="52938" xr:uid="{00000000-0005-0000-0000-0000528C0000}"/>
    <cellStyle name="Standard 4 4 4 5 2 4" xfId="41642" xr:uid="{00000000-0005-0000-0000-0000538C0000}"/>
    <cellStyle name="Standard 4 4 4 5 2 5" xfId="30346" xr:uid="{00000000-0005-0000-0000-0000548C0000}"/>
    <cellStyle name="Standard 4 4 4 5 3" xfId="10578" xr:uid="{00000000-0005-0000-0000-0000558C0000}"/>
    <cellStyle name="Standard 4 4 4 5 3 2" xfId="21874" xr:uid="{00000000-0005-0000-0000-0000568C0000}"/>
    <cellStyle name="Standard 4 4 4 5 3 2 2" xfId="55762" xr:uid="{00000000-0005-0000-0000-0000578C0000}"/>
    <cellStyle name="Standard 4 4 4 5 3 3" xfId="44466" xr:uid="{00000000-0005-0000-0000-0000588C0000}"/>
    <cellStyle name="Standard 4 4 4 5 3 4" xfId="33170" xr:uid="{00000000-0005-0000-0000-0000598C0000}"/>
    <cellStyle name="Standard 4 4 4 5 4" xfId="16226" xr:uid="{00000000-0005-0000-0000-00005A8C0000}"/>
    <cellStyle name="Standard 4 4 4 5 4 2" xfId="50114" xr:uid="{00000000-0005-0000-0000-00005B8C0000}"/>
    <cellStyle name="Standard 4 4 4 5 5" xfId="38818" xr:uid="{00000000-0005-0000-0000-00005C8C0000}"/>
    <cellStyle name="Standard 4 4 4 5 6" xfId="27522" xr:uid="{00000000-0005-0000-0000-00005D8C0000}"/>
    <cellStyle name="Standard 4 4 4 6" xfId="3576" xr:uid="{00000000-0005-0000-0000-00005E8C0000}"/>
    <cellStyle name="Standard 4 4 4 6 2" xfId="6689" xr:uid="{00000000-0005-0000-0000-00005F8C0000}"/>
    <cellStyle name="Standard 4 4 4 6 2 2" xfId="12338" xr:uid="{00000000-0005-0000-0000-0000608C0000}"/>
    <cellStyle name="Standard 4 4 4 6 2 2 2" xfId="23634" xr:uid="{00000000-0005-0000-0000-0000618C0000}"/>
    <cellStyle name="Standard 4 4 4 6 2 2 2 2" xfId="57522" xr:uid="{00000000-0005-0000-0000-0000628C0000}"/>
    <cellStyle name="Standard 4 4 4 6 2 2 3" xfId="46226" xr:uid="{00000000-0005-0000-0000-0000638C0000}"/>
    <cellStyle name="Standard 4 4 4 6 2 2 4" xfId="34930" xr:uid="{00000000-0005-0000-0000-0000648C0000}"/>
    <cellStyle name="Standard 4 4 4 6 2 3" xfId="17986" xr:uid="{00000000-0005-0000-0000-0000658C0000}"/>
    <cellStyle name="Standard 4 4 4 6 2 3 2" xfId="51874" xr:uid="{00000000-0005-0000-0000-0000668C0000}"/>
    <cellStyle name="Standard 4 4 4 6 2 4" xfId="40578" xr:uid="{00000000-0005-0000-0000-0000678C0000}"/>
    <cellStyle name="Standard 4 4 4 6 2 5" xfId="29282" xr:uid="{00000000-0005-0000-0000-0000688C0000}"/>
    <cellStyle name="Standard 4 4 4 6 3" xfId="9514" xr:uid="{00000000-0005-0000-0000-0000698C0000}"/>
    <cellStyle name="Standard 4 4 4 6 3 2" xfId="20810" xr:uid="{00000000-0005-0000-0000-00006A8C0000}"/>
    <cellStyle name="Standard 4 4 4 6 3 2 2" xfId="54698" xr:uid="{00000000-0005-0000-0000-00006B8C0000}"/>
    <cellStyle name="Standard 4 4 4 6 3 3" xfId="43402" xr:uid="{00000000-0005-0000-0000-00006C8C0000}"/>
    <cellStyle name="Standard 4 4 4 6 3 4" xfId="32106" xr:uid="{00000000-0005-0000-0000-00006D8C0000}"/>
    <cellStyle name="Standard 4 4 4 6 4" xfId="15162" xr:uid="{00000000-0005-0000-0000-00006E8C0000}"/>
    <cellStyle name="Standard 4 4 4 6 4 2" xfId="49050" xr:uid="{00000000-0005-0000-0000-00006F8C0000}"/>
    <cellStyle name="Standard 4 4 4 6 5" xfId="37754" xr:uid="{00000000-0005-0000-0000-0000708C0000}"/>
    <cellStyle name="Standard 4 4 4 6 6" xfId="26458" xr:uid="{00000000-0005-0000-0000-0000718C0000}"/>
    <cellStyle name="Standard 4 4 4 7" xfId="5637" xr:uid="{00000000-0005-0000-0000-0000728C0000}"/>
    <cellStyle name="Standard 4 4 4 7 2" xfId="11287" xr:uid="{00000000-0005-0000-0000-0000738C0000}"/>
    <cellStyle name="Standard 4 4 4 7 2 2" xfId="22583" xr:uid="{00000000-0005-0000-0000-0000748C0000}"/>
    <cellStyle name="Standard 4 4 4 7 2 2 2" xfId="56471" xr:uid="{00000000-0005-0000-0000-0000758C0000}"/>
    <cellStyle name="Standard 4 4 4 7 2 3" xfId="45175" xr:uid="{00000000-0005-0000-0000-0000768C0000}"/>
    <cellStyle name="Standard 4 4 4 7 2 4" xfId="33879" xr:uid="{00000000-0005-0000-0000-0000778C0000}"/>
    <cellStyle name="Standard 4 4 4 7 3" xfId="16935" xr:uid="{00000000-0005-0000-0000-0000788C0000}"/>
    <cellStyle name="Standard 4 4 4 7 3 2" xfId="50823" xr:uid="{00000000-0005-0000-0000-0000798C0000}"/>
    <cellStyle name="Standard 4 4 4 7 4" xfId="39527" xr:uid="{00000000-0005-0000-0000-00007A8C0000}"/>
    <cellStyle name="Standard 4 4 4 7 5" xfId="28231" xr:uid="{00000000-0005-0000-0000-00007B8C0000}"/>
    <cellStyle name="Standard 4 4 4 8" xfId="8463" xr:uid="{00000000-0005-0000-0000-00007C8C0000}"/>
    <cellStyle name="Standard 4 4 4 8 2" xfId="19759" xr:uid="{00000000-0005-0000-0000-00007D8C0000}"/>
    <cellStyle name="Standard 4 4 4 8 2 2" xfId="53647" xr:uid="{00000000-0005-0000-0000-00007E8C0000}"/>
    <cellStyle name="Standard 4 4 4 8 3" xfId="42351" xr:uid="{00000000-0005-0000-0000-00007F8C0000}"/>
    <cellStyle name="Standard 4 4 4 8 4" xfId="31055" xr:uid="{00000000-0005-0000-0000-0000808C0000}"/>
    <cellStyle name="Standard 4 4 4 9" xfId="14111" xr:uid="{00000000-0005-0000-0000-0000818C0000}"/>
    <cellStyle name="Standard 4 4 4 9 2" xfId="47999" xr:uid="{00000000-0005-0000-0000-0000828C0000}"/>
    <cellStyle name="Standard 4 4 5" xfId="2622" xr:uid="{00000000-0005-0000-0000-0000838C0000}"/>
    <cellStyle name="Standard 4 4 5 10" xfId="25522" xr:uid="{00000000-0005-0000-0000-0000848C0000}"/>
    <cellStyle name="Standard 4 4 5 2" xfId="3124" xr:uid="{00000000-0005-0000-0000-0000858C0000}"/>
    <cellStyle name="Standard 4 4 5 2 2" xfId="5295" xr:uid="{00000000-0005-0000-0000-0000868C0000}"/>
    <cellStyle name="Standard 4 4 5 2 2 2" xfId="8121" xr:uid="{00000000-0005-0000-0000-0000878C0000}"/>
    <cellStyle name="Standard 4 4 5 2 2 2 2" xfId="13770" xr:uid="{00000000-0005-0000-0000-0000888C0000}"/>
    <cellStyle name="Standard 4 4 5 2 2 2 2 2" xfId="25066" xr:uid="{00000000-0005-0000-0000-0000898C0000}"/>
    <cellStyle name="Standard 4 4 5 2 2 2 2 2 2" xfId="58954" xr:uid="{00000000-0005-0000-0000-00008A8C0000}"/>
    <cellStyle name="Standard 4 4 5 2 2 2 2 3" xfId="47658" xr:uid="{00000000-0005-0000-0000-00008B8C0000}"/>
    <cellStyle name="Standard 4 4 5 2 2 2 2 4" xfId="36362" xr:uid="{00000000-0005-0000-0000-00008C8C0000}"/>
    <cellStyle name="Standard 4 4 5 2 2 2 3" xfId="19418" xr:uid="{00000000-0005-0000-0000-00008D8C0000}"/>
    <cellStyle name="Standard 4 4 5 2 2 2 3 2" xfId="53306" xr:uid="{00000000-0005-0000-0000-00008E8C0000}"/>
    <cellStyle name="Standard 4 4 5 2 2 2 4" xfId="42010" xr:uid="{00000000-0005-0000-0000-00008F8C0000}"/>
    <cellStyle name="Standard 4 4 5 2 2 2 5" xfId="30714" xr:uid="{00000000-0005-0000-0000-0000908C0000}"/>
    <cellStyle name="Standard 4 4 5 2 2 3" xfId="10946" xr:uid="{00000000-0005-0000-0000-0000918C0000}"/>
    <cellStyle name="Standard 4 4 5 2 2 3 2" xfId="22242" xr:uid="{00000000-0005-0000-0000-0000928C0000}"/>
    <cellStyle name="Standard 4 4 5 2 2 3 2 2" xfId="56130" xr:uid="{00000000-0005-0000-0000-0000938C0000}"/>
    <cellStyle name="Standard 4 4 5 2 2 3 3" xfId="44834" xr:uid="{00000000-0005-0000-0000-0000948C0000}"/>
    <cellStyle name="Standard 4 4 5 2 2 3 4" xfId="33538" xr:uid="{00000000-0005-0000-0000-0000958C0000}"/>
    <cellStyle name="Standard 4 4 5 2 2 4" xfId="16594" xr:uid="{00000000-0005-0000-0000-0000968C0000}"/>
    <cellStyle name="Standard 4 4 5 2 2 4 2" xfId="50482" xr:uid="{00000000-0005-0000-0000-0000978C0000}"/>
    <cellStyle name="Standard 4 4 5 2 2 5" xfId="39186" xr:uid="{00000000-0005-0000-0000-0000988C0000}"/>
    <cellStyle name="Standard 4 4 5 2 2 6" xfId="27890" xr:uid="{00000000-0005-0000-0000-0000998C0000}"/>
    <cellStyle name="Standard 4 4 5 2 3" xfId="4518" xr:uid="{00000000-0005-0000-0000-00009A8C0000}"/>
    <cellStyle name="Standard 4 4 5 2 3 2" xfId="7387" xr:uid="{00000000-0005-0000-0000-00009B8C0000}"/>
    <cellStyle name="Standard 4 4 5 2 3 2 2" xfId="13036" xr:uid="{00000000-0005-0000-0000-00009C8C0000}"/>
    <cellStyle name="Standard 4 4 5 2 3 2 2 2" xfId="24332" xr:uid="{00000000-0005-0000-0000-00009D8C0000}"/>
    <cellStyle name="Standard 4 4 5 2 3 2 2 2 2" xfId="58220" xr:uid="{00000000-0005-0000-0000-00009E8C0000}"/>
    <cellStyle name="Standard 4 4 5 2 3 2 2 3" xfId="46924" xr:uid="{00000000-0005-0000-0000-00009F8C0000}"/>
    <cellStyle name="Standard 4 4 5 2 3 2 2 4" xfId="35628" xr:uid="{00000000-0005-0000-0000-0000A08C0000}"/>
    <cellStyle name="Standard 4 4 5 2 3 2 3" xfId="18684" xr:uid="{00000000-0005-0000-0000-0000A18C0000}"/>
    <cellStyle name="Standard 4 4 5 2 3 2 3 2" xfId="52572" xr:uid="{00000000-0005-0000-0000-0000A28C0000}"/>
    <cellStyle name="Standard 4 4 5 2 3 2 4" xfId="41276" xr:uid="{00000000-0005-0000-0000-0000A38C0000}"/>
    <cellStyle name="Standard 4 4 5 2 3 2 5" xfId="29980" xr:uid="{00000000-0005-0000-0000-0000A48C0000}"/>
    <cellStyle name="Standard 4 4 5 2 3 3" xfId="10212" xr:uid="{00000000-0005-0000-0000-0000A58C0000}"/>
    <cellStyle name="Standard 4 4 5 2 3 3 2" xfId="21508" xr:uid="{00000000-0005-0000-0000-0000A68C0000}"/>
    <cellStyle name="Standard 4 4 5 2 3 3 2 2" xfId="55396" xr:uid="{00000000-0005-0000-0000-0000A78C0000}"/>
    <cellStyle name="Standard 4 4 5 2 3 3 3" xfId="44100" xr:uid="{00000000-0005-0000-0000-0000A88C0000}"/>
    <cellStyle name="Standard 4 4 5 2 3 3 4" xfId="32804" xr:uid="{00000000-0005-0000-0000-0000A98C0000}"/>
    <cellStyle name="Standard 4 4 5 2 3 4" xfId="15860" xr:uid="{00000000-0005-0000-0000-0000AA8C0000}"/>
    <cellStyle name="Standard 4 4 5 2 3 4 2" xfId="49748" xr:uid="{00000000-0005-0000-0000-0000AB8C0000}"/>
    <cellStyle name="Standard 4 4 5 2 3 5" xfId="38452" xr:uid="{00000000-0005-0000-0000-0000AC8C0000}"/>
    <cellStyle name="Standard 4 4 5 2 3 6" xfId="27156" xr:uid="{00000000-0005-0000-0000-0000AD8C0000}"/>
    <cellStyle name="Standard 4 4 5 2 4" xfId="6252" xr:uid="{00000000-0005-0000-0000-0000AE8C0000}"/>
    <cellStyle name="Standard 4 4 5 2 4 2" xfId="11902" xr:uid="{00000000-0005-0000-0000-0000AF8C0000}"/>
    <cellStyle name="Standard 4 4 5 2 4 2 2" xfId="23198" xr:uid="{00000000-0005-0000-0000-0000B08C0000}"/>
    <cellStyle name="Standard 4 4 5 2 4 2 2 2" xfId="57086" xr:uid="{00000000-0005-0000-0000-0000B18C0000}"/>
    <cellStyle name="Standard 4 4 5 2 4 2 3" xfId="45790" xr:uid="{00000000-0005-0000-0000-0000B28C0000}"/>
    <cellStyle name="Standard 4 4 5 2 4 2 4" xfId="34494" xr:uid="{00000000-0005-0000-0000-0000B38C0000}"/>
    <cellStyle name="Standard 4 4 5 2 4 3" xfId="17550" xr:uid="{00000000-0005-0000-0000-0000B48C0000}"/>
    <cellStyle name="Standard 4 4 5 2 4 3 2" xfId="51438" xr:uid="{00000000-0005-0000-0000-0000B58C0000}"/>
    <cellStyle name="Standard 4 4 5 2 4 4" xfId="40142" xr:uid="{00000000-0005-0000-0000-0000B68C0000}"/>
    <cellStyle name="Standard 4 4 5 2 4 5" xfId="28846" xr:uid="{00000000-0005-0000-0000-0000B78C0000}"/>
    <cellStyle name="Standard 4 4 5 2 5" xfId="9078" xr:uid="{00000000-0005-0000-0000-0000B88C0000}"/>
    <cellStyle name="Standard 4 4 5 2 5 2" xfId="20374" xr:uid="{00000000-0005-0000-0000-0000B98C0000}"/>
    <cellStyle name="Standard 4 4 5 2 5 2 2" xfId="54262" xr:uid="{00000000-0005-0000-0000-0000BA8C0000}"/>
    <cellStyle name="Standard 4 4 5 2 5 3" xfId="42966" xr:uid="{00000000-0005-0000-0000-0000BB8C0000}"/>
    <cellStyle name="Standard 4 4 5 2 5 4" xfId="31670" xr:uid="{00000000-0005-0000-0000-0000BC8C0000}"/>
    <cellStyle name="Standard 4 4 5 2 6" xfId="14726" xr:uid="{00000000-0005-0000-0000-0000BD8C0000}"/>
    <cellStyle name="Standard 4 4 5 2 6 2" xfId="48614" xr:uid="{00000000-0005-0000-0000-0000BE8C0000}"/>
    <cellStyle name="Standard 4 4 5 2 7" xfId="37318" xr:uid="{00000000-0005-0000-0000-0000BF8C0000}"/>
    <cellStyle name="Standard 4 4 5 2 8" xfId="26022" xr:uid="{00000000-0005-0000-0000-0000C08C0000}"/>
    <cellStyle name="Standard 4 4 5 3" xfId="3759" xr:uid="{00000000-0005-0000-0000-0000C18C0000}"/>
    <cellStyle name="Standard 4 4 5 3 2" xfId="6870" xr:uid="{00000000-0005-0000-0000-0000C28C0000}"/>
    <cellStyle name="Standard 4 4 5 3 2 2" xfId="12519" xr:uid="{00000000-0005-0000-0000-0000C38C0000}"/>
    <cellStyle name="Standard 4 4 5 3 2 2 2" xfId="23815" xr:uid="{00000000-0005-0000-0000-0000C48C0000}"/>
    <cellStyle name="Standard 4 4 5 3 2 2 2 2" xfId="57703" xr:uid="{00000000-0005-0000-0000-0000C58C0000}"/>
    <cellStyle name="Standard 4 4 5 3 2 2 3" xfId="46407" xr:uid="{00000000-0005-0000-0000-0000C68C0000}"/>
    <cellStyle name="Standard 4 4 5 3 2 2 4" xfId="35111" xr:uid="{00000000-0005-0000-0000-0000C78C0000}"/>
    <cellStyle name="Standard 4 4 5 3 2 3" xfId="18167" xr:uid="{00000000-0005-0000-0000-0000C88C0000}"/>
    <cellStyle name="Standard 4 4 5 3 2 3 2" xfId="52055" xr:uid="{00000000-0005-0000-0000-0000C98C0000}"/>
    <cellStyle name="Standard 4 4 5 3 2 4" xfId="40759" xr:uid="{00000000-0005-0000-0000-0000CA8C0000}"/>
    <cellStyle name="Standard 4 4 5 3 2 5" xfId="29463" xr:uid="{00000000-0005-0000-0000-0000CB8C0000}"/>
    <cellStyle name="Standard 4 4 5 3 3" xfId="9695" xr:uid="{00000000-0005-0000-0000-0000CC8C0000}"/>
    <cellStyle name="Standard 4 4 5 3 3 2" xfId="20991" xr:uid="{00000000-0005-0000-0000-0000CD8C0000}"/>
    <cellStyle name="Standard 4 4 5 3 3 2 2" xfId="54879" xr:uid="{00000000-0005-0000-0000-0000CE8C0000}"/>
    <cellStyle name="Standard 4 4 5 3 3 3" xfId="43583" xr:uid="{00000000-0005-0000-0000-0000CF8C0000}"/>
    <cellStyle name="Standard 4 4 5 3 3 4" xfId="32287" xr:uid="{00000000-0005-0000-0000-0000D08C0000}"/>
    <cellStyle name="Standard 4 4 5 3 4" xfId="15343" xr:uid="{00000000-0005-0000-0000-0000D18C0000}"/>
    <cellStyle name="Standard 4 4 5 3 4 2" xfId="49231" xr:uid="{00000000-0005-0000-0000-0000D28C0000}"/>
    <cellStyle name="Standard 4 4 5 3 5" xfId="37935" xr:uid="{00000000-0005-0000-0000-0000D38C0000}"/>
    <cellStyle name="Standard 4 4 5 3 6" xfId="26639" xr:uid="{00000000-0005-0000-0000-0000D48C0000}"/>
    <cellStyle name="Standard 4 4 5 4" xfId="4817" xr:uid="{00000000-0005-0000-0000-0000D58C0000}"/>
    <cellStyle name="Standard 4 4 5 4 2" xfId="7643" xr:uid="{00000000-0005-0000-0000-0000D68C0000}"/>
    <cellStyle name="Standard 4 4 5 4 2 2" xfId="13292" xr:uid="{00000000-0005-0000-0000-0000D78C0000}"/>
    <cellStyle name="Standard 4 4 5 4 2 2 2" xfId="24588" xr:uid="{00000000-0005-0000-0000-0000D88C0000}"/>
    <cellStyle name="Standard 4 4 5 4 2 2 2 2" xfId="58476" xr:uid="{00000000-0005-0000-0000-0000D98C0000}"/>
    <cellStyle name="Standard 4 4 5 4 2 2 3" xfId="47180" xr:uid="{00000000-0005-0000-0000-0000DA8C0000}"/>
    <cellStyle name="Standard 4 4 5 4 2 2 4" xfId="35884" xr:uid="{00000000-0005-0000-0000-0000DB8C0000}"/>
    <cellStyle name="Standard 4 4 5 4 2 3" xfId="18940" xr:uid="{00000000-0005-0000-0000-0000DC8C0000}"/>
    <cellStyle name="Standard 4 4 5 4 2 3 2" xfId="52828" xr:uid="{00000000-0005-0000-0000-0000DD8C0000}"/>
    <cellStyle name="Standard 4 4 5 4 2 4" xfId="41532" xr:uid="{00000000-0005-0000-0000-0000DE8C0000}"/>
    <cellStyle name="Standard 4 4 5 4 2 5" xfId="30236" xr:uid="{00000000-0005-0000-0000-0000DF8C0000}"/>
    <cellStyle name="Standard 4 4 5 4 3" xfId="10468" xr:uid="{00000000-0005-0000-0000-0000E08C0000}"/>
    <cellStyle name="Standard 4 4 5 4 3 2" xfId="21764" xr:uid="{00000000-0005-0000-0000-0000E18C0000}"/>
    <cellStyle name="Standard 4 4 5 4 3 2 2" xfId="55652" xr:uid="{00000000-0005-0000-0000-0000E28C0000}"/>
    <cellStyle name="Standard 4 4 5 4 3 3" xfId="44356" xr:uid="{00000000-0005-0000-0000-0000E38C0000}"/>
    <cellStyle name="Standard 4 4 5 4 3 4" xfId="33060" xr:uid="{00000000-0005-0000-0000-0000E48C0000}"/>
    <cellStyle name="Standard 4 4 5 4 4" xfId="16116" xr:uid="{00000000-0005-0000-0000-0000E58C0000}"/>
    <cellStyle name="Standard 4 4 5 4 4 2" xfId="50004" xr:uid="{00000000-0005-0000-0000-0000E68C0000}"/>
    <cellStyle name="Standard 4 4 5 4 5" xfId="38708" xr:uid="{00000000-0005-0000-0000-0000E78C0000}"/>
    <cellStyle name="Standard 4 4 5 4 6" xfId="27412" xr:uid="{00000000-0005-0000-0000-0000E88C0000}"/>
    <cellStyle name="Standard 4 4 5 5" xfId="3461" xr:uid="{00000000-0005-0000-0000-0000E98C0000}"/>
    <cellStyle name="Standard 4 4 5 5 2" xfId="6576" xr:uid="{00000000-0005-0000-0000-0000EA8C0000}"/>
    <cellStyle name="Standard 4 4 5 5 2 2" xfId="12225" xr:uid="{00000000-0005-0000-0000-0000EB8C0000}"/>
    <cellStyle name="Standard 4 4 5 5 2 2 2" xfId="23521" xr:uid="{00000000-0005-0000-0000-0000EC8C0000}"/>
    <cellStyle name="Standard 4 4 5 5 2 2 2 2" xfId="57409" xr:uid="{00000000-0005-0000-0000-0000ED8C0000}"/>
    <cellStyle name="Standard 4 4 5 5 2 2 3" xfId="46113" xr:uid="{00000000-0005-0000-0000-0000EE8C0000}"/>
    <cellStyle name="Standard 4 4 5 5 2 2 4" xfId="34817" xr:uid="{00000000-0005-0000-0000-0000EF8C0000}"/>
    <cellStyle name="Standard 4 4 5 5 2 3" xfId="17873" xr:uid="{00000000-0005-0000-0000-0000F08C0000}"/>
    <cellStyle name="Standard 4 4 5 5 2 3 2" xfId="51761" xr:uid="{00000000-0005-0000-0000-0000F18C0000}"/>
    <cellStyle name="Standard 4 4 5 5 2 4" xfId="40465" xr:uid="{00000000-0005-0000-0000-0000F28C0000}"/>
    <cellStyle name="Standard 4 4 5 5 2 5" xfId="29169" xr:uid="{00000000-0005-0000-0000-0000F38C0000}"/>
    <cellStyle name="Standard 4 4 5 5 3" xfId="9401" xr:uid="{00000000-0005-0000-0000-0000F48C0000}"/>
    <cellStyle name="Standard 4 4 5 5 3 2" xfId="20697" xr:uid="{00000000-0005-0000-0000-0000F58C0000}"/>
    <cellStyle name="Standard 4 4 5 5 3 2 2" xfId="54585" xr:uid="{00000000-0005-0000-0000-0000F68C0000}"/>
    <cellStyle name="Standard 4 4 5 5 3 3" xfId="43289" xr:uid="{00000000-0005-0000-0000-0000F78C0000}"/>
    <cellStyle name="Standard 4 4 5 5 3 4" xfId="31993" xr:uid="{00000000-0005-0000-0000-0000F88C0000}"/>
    <cellStyle name="Standard 4 4 5 5 4" xfId="15049" xr:uid="{00000000-0005-0000-0000-0000F98C0000}"/>
    <cellStyle name="Standard 4 4 5 5 4 2" xfId="48937" xr:uid="{00000000-0005-0000-0000-0000FA8C0000}"/>
    <cellStyle name="Standard 4 4 5 5 5" xfId="37641" xr:uid="{00000000-0005-0000-0000-0000FB8C0000}"/>
    <cellStyle name="Standard 4 4 5 5 6" xfId="26345" xr:uid="{00000000-0005-0000-0000-0000FC8C0000}"/>
    <cellStyle name="Standard 4 4 5 6" xfId="5752" xr:uid="{00000000-0005-0000-0000-0000FD8C0000}"/>
    <cellStyle name="Standard 4 4 5 6 2" xfId="11402" xr:uid="{00000000-0005-0000-0000-0000FE8C0000}"/>
    <cellStyle name="Standard 4 4 5 6 2 2" xfId="22698" xr:uid="{00000000-0005-0000-0000-0000FF8C0000}"/>
    <cellStyle name="Standard 4 4 5 6 2 2 2" xfId="56586" xr:uid="{00000000-0005-0000-0000-0000008D0000}"/>
    <cellStyle name="Standard 4 4 5 6 2 3" xfId="45290" xr:uid="{00000000-0005-0000-0000-0000018D0000}"/>
    <cellStyle name="Standard 4 4 5 6 2 4" xfId="33994" xr:uid="{00000000-0005-0000-0000-0000028D0000}"/>
    <cellStyle name="Standard 4 4 5 6 3" xfId="17050" xr:uid="{00000000-0005-0000-0000-0000038D0000}"/>
    <cellStyle name="Standard 4 4 5 6 3 2" xfId="50938" xr:uid="{00000000-0005-0000-0000-0000048D0000}"/>
    <cellStyle name="Standard 4 4 5 6 4" xfId="39642" xr:uid="{00000000-0005-0000-0000-0000058D0000}"/>
    <cellStyle name="Standard 4 4 5 6 5" xfId="28346" xr:uid="{00000000-0005-0000-0000-0000068D0000}"/>
    <cellStyle name="Standard 4 4 5 7" xfId="8578" xr:uid="{00000000-0005-0000-0000-0000078D0000}"/>
    <cellStyle name="Standard 4 4 5 7 2" xfId="19874" xr:uid="{00000000-0005-0000-0000-0000088D0000}"/>
    <cellStyle name="Standard 4 4 5 7 2 2" xfId="53762" xr:uid="{00000000-0005-0000-0000-0000098D0000}"/>
    <cellStyle name="Standard 4 4 5 7 3" xfId="42466" xr:uid="{00000000-0005-0000-0000-00000A8D0000}"/>
    <cellStyle name="Standard 4 4 5 7 4" xfId="31170" xr:uid="{00000000-0005-0000-0000-00000B8D0000}"/>
    <cellStyle name="Standard 4 4 5 8" xfId="14226" xr:uid="{00000000-0005-0000-0000-00000C8D0000}"/>
    <cellStyle name="Standard 4 4 5 8 2" xfId="48114" xr:uid="{00000000-0005-0000-0000-00000D8D0000}"/>
    <cellStyle name="Standard 4 4 5 9" xfId="36818" xr:uid="{00000000-0005-0000-0000-00000E8D0000}"/>
    <cellStyle name="Standard 4 4 6" xfId="2875" xr:uid="{00000000-0005-0000-0000-00000F8D0000}"/>
    <cellStyle name="Standard 4 4 6 2" xfId="5284" xr:uid="{00000000-0005-0000-0000-0000108D0000}"/>
    <cellStyle name="Standard 4 4 6 2 2" xfId="8110" xr:uid="{00000000-0005-0000-0000-0000118D0000}"/>
    <cellStyle name="Standard 4 4 6 2 2 2" xfId="13759" xr:uid="{00000000-0005-0000-0000-0000128D0000}"/>
    <cellStyle name="Standard 4 4 6 2 2 2 2" xfId="25055" xr:uid="{00000000-0005-0000-0000-0000138D0000}"/>
    <cellStyle name="Standard 4 4 6 2 2 2 2 2" xfId="58943" xr:uid="{00000000-0005-0000-0000-0000148D0000}"/>
    <cellStyle name="Standard 4 4 6 2 2 2 3" xfId="47647" xr:uid="{00000000-0005-0000-0000-0000158D0000}"/>
    <cellStyle name="Standard 4 4 6 2 2 2 4" xfId="36351" xr:uid="{00000000-0005-0000-0000-0000168D0000}"/>
    <cellStyle name="Standard 4 4 6 2 2 3" xfId="19407" xr:uid="{00000000-0005-0000-0000-0000178D0000}"/>
    <cellStyle name="Standard 4 4 6 2 2 3 2" xfId="53295" xr:uid="{00000000-0005-0000-0000-0000188D0000}"/>
    <cellStyle name="Standard 4 4 6 2 2 4" xfId="41999" xr:uid="{00000000-0005-0000-0000-0000198D0000}"/>
    <cellStyle name="Standard 4 4 6 2 2 5" xfId="30703" xr:uid="{00000000-0005-0000-0000-00001A8D0000}"/>
    <cellStyle name="Standard 4 4 6 2 3" xfId="10935" xr:uid="{00000000-0005-0000-0000-00001B8D0000}"/>
    <cellStyle name="Standard 4 4 6 2 3 2" xfId="22231" xr:uid="{00000000-0005-0000-0000-00001C8D0000}"/>
    <cellStyle name="Standard 4 4 6 2 3 2 2" xfId="56119" xr:uid="{00000000-0005-0000-0000-00001D8D0000}"/>
    <cellStyle name="Standard 4 4 6 2 3 3" xfId="44823" xr:uid="{00000000-0005-0000-0000-00001E8D0000}"/>
    <cellStyle name="Standard 4 4 6 2 3 4" xfId="33527" xr:uid="{00000000-0005-0000-0000-00001F8D0000}"/>
    <cellStyle name="Standard 4 4 6 2 4" xfId="16583" xr:uid="{00000000-0005-0000-0000-0000208D0000}"/>
    <cellStyle name="Standard 4 4 6 2 4 2" xfId="50471" xr:uid="{00000000-0005-0000-0000-0000218D0000}"/>
    <cellStyle name="Standard 4 4 6 2 5" xfId="39175" xr:uid="{00000000-0005-0000-0000-0000228D0000}"/>
    <cellStyle name="Standard 4 4 6 2 6" xfId="27879" xr:uid="{00000000-0005-0000-0000-0000238D0000}"/>
    <cellStyle name="Standard 4 4 6 3" xfId="4507" xr:uid="{00000000-0005-0000-0000-0000248D0000}"/>
    <cellStyle name="Standard 4 4 6 3 2" xfId="7376" xr:uid="{00000000-0005-0000-0000-0000258D0000}"/>
    <cellStyle name="Standard 4 4 6 3 2 2" xfId="13025" xr:uid="{00000000-0005-0000-0000-0000268D0000}"/>
    <cellStyle name="Standard 4 4 6 3 2 2 2" xfId="24321" xr:uid="{00000000-0005-0000-0000-0000278D0000}"/>
    <cellStyle name="Standard 4 4 6 3 2 2 2 2" xfId="58209" xr:uid="{00000000-0005-0000-0000-0000288D0000}"/>
    <cellStyle name="Standard 4 4 6 3 2 2 3" xfId="46913" xr:uid="{00000000-0005-0000-0000-0000298D0000}"/>
    <cellStyle name="Standard 4 4 6 3 2 2 4" xfId="35617" xr:uid="{00000000-0005-0000-0000-00002A8D0000}"/>
    <cellStyle name="Standard 4 4 6 3 2 3" xfId="18673" xr:uid="{00000000-0005-0000-0000-00002B8D0000}"/>
    <cellStyle name="Standard 4 4 6 3 2 3 2" xfId="52561" xr:uid="{00000000-0005-0000-0000-00002C8D0000}"/>
    <cellStyle name="Standard 4 4 6 3 2 4" xfId="41265" xr:uid="{00000000-0005-0000-0000-00002D8D0000}"/>
    <cellStyle name="Standard 4 4 6 3 2 5" xfId="29969" xr:uid="{00000000-0005-0000-0000-00002E8D0000}"/>
    <cellStyle name="Standard 4 4 6 3 3" xfId="10201" xr:uid="{00000000-0005-0000-0000-00002F8D0000}"/>
    <cellStyle name="Standard 4 4 6 3 3 2" xfId="21497" xr:uid="{00000000-0005-0000-0000-0000308D0000}"/>
    <cellStyle name="Standard 4 4 6 3 3 2 2" xfId="55385" xr:uid="{00000000-0005-0000-0000-0000318D0000}"/>
    <cellStyle name="Standard 4 4 6 3 3 3" xfId="44089" xr:uid="{00000000-0005-0000-0000-0000328D0000}"/>
    <cellStyle name="Standard 4 4 6 3 3 4" xfId="32793" xr:uid="{00000000-0005-0000-0000-0000338D0000}"/>
    <cellStyle name="Standard 4 4 6 3 4" xfId="15849" xr:uid="{00000000-0005-0000-0000-0000348D0000}"/>
    <cellStyle name="Standard 4 4 6 3 4 2" xfId="49737" xr:uid="{00000000-0005-0000-0000-0000358D0000}"/>
    <cellStyle name="Standard 4 4 6 3 5" xfId="38441" xr:uid="{00000000-0005-0000-0000-0000368D0000}"/>
    <cellStyle name="Standard 4 4 6 3 6" xfId="27145" xr:uid="{00000000-0005-0000-0000-0000378D0000}"/>
    <cellStyle name="Standard 4 4 6 4" xfId="6003" xr:uid="{00000000-0005-0000-0000-0000388D0000}"/>
    <cellStyle name="Standard 4 4 6 4 2" xfId="11653" xr:uid="{00000000-0005-0000-0000-0000398D0000}"/>
    <cellStyle name="Standard 4 4 6 4 2 2" xfId="22949" xr:uid="{00000000-0005-0000-0000-00003A8D0000}"/>
    <cellStyle name="Standard 4 4 6 4 2 2 2" xfId="56837" xr:uid="{00000000-0005-0000-0000-00003B8D0000}"/>
    <cellStyle name="Standard 4 4 6 4 2 3" xfId="45541" xr:uid="{00000000-0005-0000-0000-00003C8D0000}"/>
    <cellStyle name="Standard 4 4 6 4 2 4" xfId="34245" xr:uid="{00000000-0005-0000-0000-00003D8D0000}"/>
    <cellStyle name="Standard 4 4 6 4 3" xfId="17301" xr:uid="{00000000-0005-0000-0000-00003E8D0000}"/>
    <cellStyle name="Standard 4 4 6 4 3 2" xfId="51189" xr:uid="{00000000-0005-0000-0000-00003F8D0000}"/>
    <cellStyle name="Standard 4 4 6 4 4" xfId="39893" xr:uid="{00000000-0005-0000-0000-0000408D0000}"/>
    <cellStyle name="Standard 4 4 6 4 5" xfId="28597" xr:uid="{00000000-0005-0000-0000-0000418D0000}"/>
    <cellStyle name="Standard 4 4 6 5" xfId="8829" xr:uid="{00000000-0005-0000-0000-0000428D0000}"/>
    <cellStyle name="Standard 4 4 6 5 2" xfId="20125" xr:uid="{00000000-0005-0000-0000-0000438D0000}"/>
    <cellStyle name="Standard 4 4 6 5 2 2" xfId="54013" xr:uid="{00000000-0005-0000-0000-0000448D0000}"/>
    <cellStyle name="Standard 4 4 6 5 3" xfId="42717" xr:uid="{00000000-0005-0000-0000-0000458D0000}"/>
    <cellStyle name="Standard 4 4 6 5 4" xfId="31421" xr:uid="{00000000-0005-0000-0000-0000468D0000}"/>
    <cellStyle name="Standard 4 4 6 6" xfId="14477" xr:uid="{00000000-0005-0000-0000-0000478D0000}"/>
    <cellStyle name="Standard 4 4 6 6 2" xfId="48365" xr:uid="{00000000-0005-0000-0000-0000488D0000}"/>
    <cellStyle name="Standard 4 4 6 7" xfId="37069" xr:uid="{00000000-0005-0000-0000-0000498D0000}"/>
    <cellStyle name="Standard 4 4 6 8" xfId="25773" xr:uid="{00000000-0005-0000-0000-00004A8D0000}"/>
    <cellStyle name="Standard 4 4 7" xfId="3712" xr:uid="{00000000-0005-0000-0000-00004B8D0000}"/>
    <cellStyle name="Standard 4 4 7 2" xfId="6823" xr:uid="{00000000-0005-0000-0000-00004C8D0000}"/>
    <cellStyle name="Standard 4 4 7 2 2" xfId="12472" xr:uid="{00000000-0005-0000-0000-00004D8D0000}"/>
    <cellStyle name="Standard 4 4 7 2 2 2" xfId="23768" xr:uid="{00000000-0005-0000-0000-00004E8D0000}"/>
    <cellStyle name="Standard 4 4 7 2 2 2 2" xfId="57656" xr:uid="{00000000-0005-0000-0000-00004F8D0000}"/>
    <cellStyle name="Standard 4 4 7 2 2 3" xfId="46360" xr:uid="{00000000-0005-0000-0000-0000508D0000}"/>
    <cellStyle name="Standard 4 4 7 2 2 4" xfId="35064" xr:uid="{00000000-0005-0000-0000-0000518D0000}"/>
    <cellStyle name="Standard 4 4 7 2 3" xfId="18120" xr:uid="{00000000-0005-0000-0000-0000528D0000}"/>
    <cellStyle name="Standard 4 4 7 2 3 2" xfId="52008" xr:uid="{00000000-0005-0000-0000-0000538D0000}"/>
    <cellStyle name="Standard 4 4 7 2 4" xfId="40712" xr:uid="{00000000-0005-0000-0000-0000548D0000}"/>
    <cellStyle name="Standard 4 4 7 2 5" xfId="29416" xr:uid="{00000000-0005-0000-0000-0000558D0000}"/>
    <cellStyle name="Standard 4 4 7 3" xfId="9648" xr:uid="{00000000-0005-0000-0000-0000568D0000}"/>
    <cellStyle name="Standard 4 4 7 3 2" xfId="20944" xr:uid="{00000000-0005-0000-0000-0000578D0000}"/>
    <cellStyle name="Standard 4 4 7 3 2 2" xfId="54832" xr:uid="{00000000-0005-0000-0000-0000588D0000}"/>
    <cellStyle name="Standard 4 4 7 3 3" xfId="43536" xr:uid="{00000000-0005-0000-0000-0000598D0000}"/>
    <cellStyle name="Standard 4 4 7 3 4" xfId="32240" xr:uid="{00000000-0005-0000-0000-00005A8D0000}"/>
    <cellStyle name="Standard 4 4 7 4" xfId="15296" xr:uid="{00000000-0005-0000-0000-00005B8D0000}"/>
    <cellStyle name="Standard 4 4 7 4 2" xfId="49184" xr:uid="{00000000-0005-0000-0000-00005C8D0000}"/>
    <cellStyle name="Standard 4 4 7 5" xfId="37888" xr:uid="{00000000-0005-0000-0000-00005D8D0000}"/>
    <cellStyle name="Standard 4 4 7 6" xfId="26592" xr:uid="{00000000-0005-0000-0000-00005E8D0000}"/>
    <cellStyle name="Standard 4 4 8" xfId="4770" xr:uid="{00000000-0005-0000-0000-00005F8D0000}"/>
    <cellStyle name="Standard 4 4 8 2" xfId="7596" xr:uid="{00000000-0005-0000-0000-0000608D0000}"/>
    <cellStyle name="Standard 4 4 8 2 2" xfId="13245" xr:uid="{00000000-0005-0000-0000-0000618D0000}"/>
    <cellStyle name="Standard 4 4 8 2 2 2" xfId="24541" xr:uid="{00000000-0005-0000-0000-0000628D0000}"/>
    <cellStyle name="Standard 4 4 8 2 2 2 2" xfId="58429" xr:uid="{00000000-0005-0000-0000-0000638D0000}"/>
    <cellStyle name="Standard 4 4 8 2 2 3" xfId="47133" xr:uid="{00000000-0005-0000-0000-0000648D0000}"/>
    <cellStyle name="Standard 4 4 8 2 2 4" xfId="35837" xr:uid="{00000000-0005-0000-0000-0000658D0000}"/>
    <cellStyle name="Standard 4 4 8 2 3" xfId="18893" xr:uid="{00000000-0005-0000-0000-0000668D0000}"/>
    <cellStyle name="Standard 4 4 8 2 3 2" xfId="52781" xr:uid="{00000000-0005-0000-0000-0000678D0000}"/>
    <cellStyle name="Standard 4 4 8 2 4" xfId="41485" xr:uid="{00000000-0005-0000-0000-0000688D0000}"/>
    <cellStyle name="Standard 4 4 8 2 5" xfId="30189" xr:uid="{00000000-0005-0000-0000-0000698D0000}"/>
    <cellStyle name="Standard 4 4 8 3" xfId="10421" xr:uid="{00000000-0005-0000-0000-00006A8D0000}"/>
    <cellStyle name="Standard 4 4 8 3 2" xfId="21717" xr:uid="{00000000-0005-0000-0000-00006B8D0000}"/>
    <cellStyle name="Standard 4 4 8 3 2 2" xfId="55605" xr:uid="{00000000-0005-0000-0000-00006C8D0000}"/>
    <cellStyle name="Standard 4 4 8 3 3" xfId="44309" xr:uid="{00000000-0005-0000-0000-00006D8D0000}"/>
    <cellStyle name="Standard 4 4 8 3 4" xfId="33013" xr:uid="{00000000-0005-0000-0000-00006E8D0000}"/>
    <cellStyle name="Standard 4 4 8 4" xfId="16069" xr:uid="{00000000-0005-0000-0000-00006F8D0000}"/>
    <cellStyle name="Standard 4 4 8 4 2" xfId="49957" xr:uid="{00000000-0005-0000-0000-0000708D0000}"/>
    <cellStyle name="Standard 4 4 8 5" xfId="38661" xr:uid="{00000000-0005-0000-0000-0000718D0000}"/>
    <cellStyle name="Standard 4 4 8 6" xfId="27365" xr:uid="{00000000-0005-0000-0000-0000728D0000}"/>
    <cellStyle name="Standard 4 4 9" xfId="3403" xr:uid="{00000000-0005-0000-0000-0000738D0000}"/>
    <cellStyle name="Standard 4 4 9 2" xfId="6518" xr:uid="{00000000-0005-0000-0000-0000748D0000}"/>
    <cellStyle name="Standard 4 4 9 2 2" xfId="12167" xr:uid="{00000000-0005-0000-0000-0000758D0000}"/>
    <cellStyle name="Standard 4 4 9 2 2 2" xfId="23463" xr:uid="{00000000-0005-0000-0000-0000768D0000}"/>
    <cellStyle name="Standard 4 4 9 2 2 2 2" xfId="57351" xr:uid="{00000000-0005-0000-0000-0000778D0000}"/>
    <cellStyle name="Standard 4 4 9 2 2 3" xfId="46055" xr:uid="{00000000-0005-0000-0000-0000788D0000}"/>
    <cellStyle name="Standard 4 4 9 2 2 4" xfId="34759" xr:uid="{00000000-0005-0000-0000-0000798D0000}"/>
    <cellStyle name="Standard 4 4 9 2 3" xfId="17815" xr:uid="{00000000-0005-0000-0000-00007A8D0000}"/>
    <cellStyle name="Standard 4 4 9 2 3 2" xfId="51703" xr:uid="{00000000-0005-0000-0000-00007B8D0000}"/>
    <cellStyle name="Standard 4 4 9 2 4" xfId="40407" xr:uid="{00000000-0005-0000-0000-00007C8D0000}"/>
    <cellStyle name="Standard 4 4 9 2 5" xfId="29111" xr:uid="{00000000-0005-0000-0000-00007D8D0000}"/>
    <cellStyle name="Standard 4 4 9 3" xfId="9343" xr:uid="{00000000-0005-0000-0000-00007E8D0000}"/>
    <cellStyle name="Standard 4 4 9 3 2" xfId="20639" xr:uid="{00000000-0005-0000-0000-00007F8D0000}"/>
    <cellStyle name="Standard 4 4 9 3 2 2" xfId="54527" xr:uid="{00000000-0005-0000-0000-0000808D0000}"/>
    <cellStyle name="Standard 4 4 9 3 3" xfId="43231" xr:uid="{00000000-0005-0000-0000-0000818D0000}"/>
    <cellStyle name="Standard 4 4 9 3 4" xfId="31935" xr:uid="{00000000-0005-0000-0000-0000828D0000}"/>
    <cellStyle name="Standard 4 4 9 4" xfId="14991" xr:uid="{00000000-0005-0000-0000-0000838D0000}"/>
    <cellStyle name="Standard 4 4 9 4 2" xfId="48879" xr:uid="{00000000-0005-0000-0000-0000848D0000}"/>
    <cellStyle name="Standard 4 4 9 5" xfId="37583" xr:uid="{00000000-0005-0000-0000-0000858D0000}"/>
    <cellStyle name="Standard 4 4 9 6" xfId="26287" xr:uid="{00000000-0005-0000-0000-0000868D0000}"/>
    <cellStyle name="Standard 4 5" xfId="221" xr:uid="{00000000-0005-0000-0000-0000878D0000}"/>
    <cellStyle name="Standard 4 5 10" xfId="3415" xr:uid="{00000000-0005-0000-0000-0000888D0000}"/>
    <cellStyle name="Standard 4 5 10 2" xfId="6530" xr:uid="{00000000-0005-0000-0000-0000898D0000}"/>
    <cellStyle name="Standard 4 5 10 2 2" xfId="12179" xr:uid="{00000000-0005-0000-0000-00008A8D0000}"/>
    <cellStyle name="Standard 4 5 10 2 2 2" xfId="23475" xr:uid="{00000000-0005-0000-0000-00008B8D0000}"/>
    <cellStyle name="Standard 4 5 10 2 2 2 2" xfId="57363" xr:uid="{00000000-0005-0000-0000-00008C8D0000}"/>
    <cellStyle name="Standard 4 5 10 2 2 3" xfId="46067" xr:uid="{00000000-0005-0000-0000-00008D8D0000}"/>
    <cellStyle name="Standard 4 5 10 2 2 4" xfId="34771" xr:uid="{00000000-0005-0000-0000-00008E8D0000}"/>
    <cellStyle name="Standard 4 5 10 2 3" xfId="17827" xr:uid="{00000000-0005-0000-0000-00008F8D0000}"/>
    <cellStyle name="Standard 4 5 10 2 3 2" xfId="51715" xr:uid="{00000000-0005-0000-0000-0000908D0000}"/>
    <cellStyle name="Standard 4 5 10 2 4" xfId="40419" xr:uid="{00000000-0005-0000-0000-0000918D0000}"/>
    <cellStyle name="Standard 4 5 10 2 5" xfId="29123" xr:uid="{00000000-0005-0000-0000-0000928D0000}"/>
    <cellStyle name="Standard 4 5 10 3" xfId="9355" xr:uid="{00000000-0005-0000-0000-0000938D0000}"/>
    <cellStyle name="Standard 4 5 10 3 2" xfId="20651" xr:uid="{00000000-0005-0000-0000-0000948D0000}"/>
    <cellStyle name="Standard 4 5 10 3 2 2" xfId="54539" xr:uid="{00000000-0005-0000-0000-0000958D0000}"/>
    <cellStyle name="Standard 4 5 10 3 3" xfId="43243" xr:uid="{00000000-0005-0000-0000-0000968D0000}"/>
    <cellStyle name="Standard 4 5 10 3 4" xfId="31947" xr:uid="{00000000-0005-0000-0000-0000978D0000}"/>
    <cellStyle name="Standard 4 5 10 4" xfId="15003" xr:uid="{00000000-0005-0000-0000-0000988D0000}"/>
    <cellStyle name="Standard 4 5 10 4 2" xfId="48891" xr:uid="{00000000-0005-0000-0000-0000998D0000}"/>
    <cellStyle name="Standard 4 5 10 5" xfId="37595" xr:uid="{00000000-0005-0000-0000-00009A8D0000}"/>
    <cellStyle name="Standard 4 5 10 6" xfId="26299" xr:uid="{00000000-0005-0000-0000-00009B8D0000}"/>
    <cellStyle name="Standard 4 5 11" xfId="5515" xr:uid="{00000000-0005-0000-0000-00009C8D0000}"/>
    <cellStyle name="Standard 4 5 11 2" xfId="11165" xr:uid="{00000000-0005-0000-0000-00009D8D0000}"/>
    <cellStyle name="Standard 4 5 11 2 2" xfId="22461" xr:uid="{00000000-0005-0000-0000-00009E8D0000}"/>
    <cellStyle name="Standard 4 5 11 2 2 2" xfId="56349" xr:uid="{00000000-0005-0000-0000-00009F8D0000}"/>
    <cellStyle name="Standard 4 5 11 2 3" xfId="45053" xr:uid="{00000000-0005-0000-0000-0000A08D0000}"/>
    <cellStyle name="Standard 4 5 11 2 4" xfId="33757" xr:uid="{00000000-0005-0000-0000-0000A18D0000}"/>
    <cellStyle name="Standard 4 5 11 3" xfId="16813" xr:uid="{00000000-0005-0000-0000-0000A28D0000}"/>
    <cellStyle name="Standard 4 5 11 3 2" xfId="50701" xr:uid="{00000000-0005-0000-0000-0000A38D0000}"/>
    <cellStyle name="Standard 4 5 11 4" xfId="39405" xr:uid="{00000000-0005-0000-0000-0000A48D0000}"/>
    <cellStyle name="Standard 4 5 11 5" xfId="28109" xr:uid="{00000000-0005-0000-0000-0000A58D0000}"/>
    <cellStyle name="Standard 4 5 12" xfId="8341" xr:uid="{00000000-0005-0000-0000-0000A68D0000}"/>
    <cellStyle name="Standard 4 5 12 2" xfId="19637" xr:uid="{00000000-0005-0000-0000-0000A78D0000}"/>
    <cellStyle name="Standard 4 5 12 2 2" xfId="53525" xr:uid="{00000000-0005-0000-0000-0000A88D0000}"/>
    <cellStyle name="Standard 4 5 12 3" xfId="42229" xr:uid="{00000000-0005-0000-0000-0000A98D0000}"/>
    <cellStyle name="Standard 4 5 12 4" xfId="30933" xr:uid="{00000000-0005-0000-0000-0000AA8D0000}"/>
    <cellStyle name="Standard 4 5 13" xfId="13989" xr:uid="{00000000-0005-0000-0000-0000AB8D0000}"/>
    <cellStyle name="Standard 4 5 13 2" xfId="47877" xr:uid="{00000000-0005-0000-0000-0000AC8D0000}"/>
    <cellStyle name="Standard 4 5 14" xfId="36581" xr:uid="{00000000-0005-0000-0000-0000AD8D0000}"/>
    <cellStyle name="Standard 4 5 15" xfId="25285" xr:uid="{00000000-0005-0000-0000-0000AE8D0000}"/>
    <cellStyle name="Standard 4 5 2" xfId="339" xr:uid="{00000000-0005-0000-0000-0000AF8D0000}"/>
    <cellStyle name="Standard 4 5 2 10" xfId="8386" xr:uid="{00000000-0005-0000-0000-0000B08D0000}"/>
    <cellStyle name="Standard 4 5 2 10 2" xfId="19682" xr:uid="{00000000-0005-0000-0000-0000B18D0000}"/>
    <cellStyle name="Standard 4 5 2 10 2 2" xfId="53570" xr:uid="{00000000-0005-0000-0000-0000B28D0000}"/>
    <cellStyle name="Standard 4 5 2 10 3" xfId="42274" xr:uid="{00000000-0005-0000-0000-0000B38D0000}"/>
    <cellStyle name="Standard 4 5 2 10 4" xfId="30978" xr:uid="{00000000-0005-0000-0000-0000B48D0000}"/>
    <cellStyle name="Standard 4 5 2 11" xfId="14034" xr:uid="{00000000-0005-0000-0000-0000B58D0000}"/>
    <cellStyle name="Standard 4 5 2 11 2" xfId="47922" xr:uid="{00000000-0005-0000-0000-0000B68D0000}"/>
    <cellStyle name="Standard 4 5 2 12" xfId="36626" xr:uid="{00000000-0005-0000-0000-0000B78D0000}"/>
    <cellStyle name="Standard 4 5 2 13" xfId="25330" xr:uid="{00000000-0005-0000-0000-0000B88D0000}"/>
    <cellStyle name="Standard 4 5 2 2" xfId="730" xr:uid="{00000000-0005-0000-0000-0000B98D0000}"/>
    <cellStyle name="Standard 4 5 2 2 10" xfId="14078" xr:uid="{00000000-0005-0000-0000-0000BA8D0000}"/>
    <cellStyle name="Standard 4 5 2 2 10 2" xfId="47966" xr:uid="{00000000-0005-0000-0000-0000BB8D0000}"/>
    <cellStyle name="Standard 4 5 2 2 11" xfId="36670" xr:uid="{00000000-0005-0000-0000-0000BC8D0000}"/>
    <cellStyle name="Standard 4 5 2 2 12" xfId="25374" xr:uid="{00000000-0005-0000-0000-0000BD8D0000}"/>
    <cellStyle name="Standard 4 5 2 2 2" xfId="1966" xr:uid="{00000000-0005-0000-0000-0000BE8D0000}"/>
    <cellStyle name="Standard 4 5 2 2 2 10" xfId="36803" xr:uid="{00000000-0005-0000-0000-0000BF8D0000}"/>
    <cellStyle name="Standard 4 5 2 2 2 11" xfId="25507" xr:uid="{00000000-0005-0000-0000-0000C08D0000}"/>
    <cellStyle name="Standard 4 5 2 2 2 2" xfId="2853" xr:uid="{00000000-0005-0000-0000-0000C18D0000}"/>
    <cellStyle name="Standard 4 5 2 2 2 2 2" xfId="3355" xr:uid="{00000000-0005-0000-0000-0000C28D0000}"/>
    <cellStyle name="Standard 4 5 2 2 2 2 2 2" xfId="5300" xr:uid="{00000000-0005-0000-0000-0000C38D0000}"/>
    <cellStyle name="Standard 4 5 2 2 2 2 2 2 2" xfId="8126" xr:uid="{00000000-0005-0000-0000-0000C48D0000}"/>
    <cellStyle name="Standard 4 5 2 2 2 2 2 2 2 2" xfId="13775" xr:uid="{00000000-0005-0000-0000-0000C58D0000}"/>
    <cellStyle name="Standard 4 5 2 2 2 2 2 2 2 2 2" xfId="25071" xr:uid="{00000000-0005-0000-0000-0000C68D0000}"/>
    <cellStyle name="Standard 4 5 2 2 2 2 2 2 2 2 2 2" xfId="58959" xr:uid="{00000000-0005-0000-0000-0000C78D0000}"/>
    <cellStyle name="Standard 4 5 2 2 2 2 2 2 2 2 3" xfId="47663" xr:uid="{00000000-0005-0000-0000-0000C88D0000}"/>
    <cellStyle name="Standard 4 5 2 2 2 2 2 2 2 2 4" xfId="36367" xr:uid="{00000000-0005-0000-0000-0000C98D0000}"/>
    <cellStyle name="Standard 4 5 2 2 2 2 2 2 2 3" xfId="19423" xr:uid="{00000000-0005-0000-0000-0000CA8D0000}"/>
    <cellStyle name="Standard 4 5 2 2 2 2 2 2 2 3 2" xfId="53311" xr:uid="{00000000-0005-0000-0000-0000CB8D0000}"/>
    <cellStyle name="Standard 4 5 2 2 2 2 2 2 2 4" xfId="42015" xr:uid="{00000000-0005-0000-0000-0000CC8D0000}"/>
    <cellStyle name="Standard 4 5 2 2 2 2 2 2 2 5" xfId="30719" xr:uid="{00000000-0005-0000-0000-0000CD8D0000}"/>
    <cellStyle name="Standard 4 5 2 2 2 2 2 2 3" xfId="10951" xr:uid="{00000000-0005-0000-0000-0000CE8D0000}"/>
    <cellStyle name="Standard 4 5 2 2 2 2 2 2 3 2" xfId="22247" xr:uid="{00000000-0005-0000-0000-0000CF8D0000}"/>
    <cellStyle name="Standard 4 5 2 2 2 2 2 2 3 2 2" xfId="56135" xr:uid="{00000000-0005-0000-0000-0000D08D0000}"/>
    <cellStyle name="Standard 4 5 2 2 2 2 2 2 3 3" xfId="44839" xr:uid="{00000000-0005-0000-0000-0000D18D0000}"/>
    <cellStyle name="Standard 4 5 2 2 2 2 2 2 3 4" xfId="33543" xr:uid="{00000000-0005-0000-0000-0000D28D0000}"/>
    <cellStyle name="Standard 4 5 2 2 2 2 2 2 4" xfId="16599" xr:uid="{00000000-0005-0000-0000-0000D38D0000}"/>
    <cellStyle name="Standard 4 5 2 2 2 2 2 2 4 2" xfId="50487" xr:uid="{00000000-0005-0000-0000-0000D48D0000}"/>
    <cellStyle name="Standard 4 5 2 2 2 2 2 2 5" xfId="39191" xr:uid="{00000000-0005-0000-0000-0000D58D0000}"/>
    <cellStyle name="Standard 4 5 2 2 2 2 2 2 6" xfId="27895" xr:uid="{00000000-0005-0000-0000-0000D68D0000}"/>
    <cellStyle name="Standard 4 5 2 2 2 2 2 3" xfId="6483" xr:uid="{00000000-0005-0000-0000-0000D78D0000}"/>
    <cellStyle name="Standard 4 5 2 2 2 2 2 3 2" xfId="12133" xr:uid="{00000000-0005-0000-0000-0000D88D0000}"/>
    <cellStyle name="Standard 4 5 2 2 2 2 2 3 2 2" xfId="23429" xr:uid="{00000000-0005-0000-0000-0000D98D0000}"/>
    <cellStyle name="Standard 4 5 2 2 2 2 2 3 2 2 2" xfId="57317" xr:uid="{00000000-0005-0000-0000-0000DA8D0000}"/>
    <cellStyle name="Standard 4 5 2 2 2 2 2 3 2 3" xfId="46021" xr:uid="{00000000-0005-0000-0000-0000DB8D0000}"/>
    <cellStyle name="Standard 4 5 2 2 2 2 2 3 2 4" xfId="34725" xr:uid="{00000000-0005-0000-0000-0000DC8D0000}"/>
    <cellStyle name="Standard 4 5 2 2 2 2 2 3 3" xfId="17781" xr:uid="{00000000-0005-0000-0000-0000DD8D0000}"/>
    <cellStyle name="Standard 4 5 2 2 2 2 2 3 3 2" xfId="51669" xr:uid="{00000000-0005-0000-0000-0000DE8D0000}"/>
    <cellStyle name="Standard 4 5 2 2 2 2 2 3 4" xfId="40373" xr:uid="{00000000-0005-0000-0000-0000DF8D0000}"/>
    <cellStyle name="Standard 4 5 2 2 2 2 2 3 5" xfId="29077" xr:uid="{00000000-0005-0000-0000-0000E08D0000}"/>
    <cellStyle name="Standard 4 5 2 2 2 2 2 4" xfId="9309" xr:uid="{00000000-0005-0000-0000-0000E18D0000}"/>
    <cellStyle name="Standard 4 5 2 2 2 2 2 4 2" xfId="20605" xr:uid="{00000000-0005-0000-0000-0000E28D0000}"/>
    <cellStyle name="Standard 4 5 2 2 2 2 2 4 2 2" xfId="54493" xr:uid="{00000000-0005-0000-0000-0000E38D0000}"/>
    <cellStyle name="Standard 4 5 2 2 2 2 2 4 3" xfId="43197" xr:uid="{00000000-0005-0000-0000-0000E48D0000}"/>
    <cellStyle name="Standard 4 5 2 2 2 2 2 4 4" xfId="31901" xr:uid="{00000000-0005-0000-0000-0000E58D0000}"/>
    <cellStyle name="Standard 4 5 2 2 2 2 2 5" xfId="14957" xr:uid="{00000000-0005-0000-0000-0000E68D0000}"/>
    <cellStyle name="Standard 4 5 2 2 2 2 2 5 2" xfId="48845" xr:uid="{00000000-0005-0000-0000-0000E78D0000}"/>
    <cellStyle name="Standard 4 5 2 2 2 2 2 6" xfId="37549" xr:uid="{00000000-0005-0000-0000-0000E88D0000}"/>
    <cellStyle name="Standard 4 5 2 2 2 2 2 7" xfId="26253" xr:uid="{00000000-0005-0000-0000-0000E98D0000}"/>
    <cellStyle name="Standard 4 5 2 2 2 2 3" xfId="4523" xr:uid="{00000000-0005-0000-0000-0000EA8D0000}"/>
    <cellStyle name="Standard 4 5 2 2 2 2 3 2" xfId="7392" xr:uid="{00000000-0005-0000-0000-0000EB8D0000}"/>
    <cellStyle name="Standard 4 5 2 2 2 2 3 2 2" xfId="13041" xr:uid="{00000000-0005-0000-0000-0000EC8D0000}"/>
    <cellStyle name="Standard 4 5 2 2 2 2 3 2 2 2" xfId="24337" xr:uid="{00000000-0005-0000-0000-0000ED8D0000}"/>
    <cellStyle name="Standard 4 5 2 2 2 2 3 2 2 2 2" xfId="58225" xr:uid="{00000000-0005-0000-0000-0000EE8D0000}"/>
    <cellStyle name="Standard 4 5 2 2 2 2 3 2 2 3" xfId="46929" xr:uid="{00000000-0005-0000-0000-0000EF8D0000}"/>
    <cellStyle name="Standard 4 5 2 2 2 2 3 2 2 4" xfId="35633" xr:uid="{00000000-0005-0000-0000-0000F08D0000}"/>
    <cellStyle name="Standard 4 5 2 2 2 2 3 2 3" xfId="18689" xr:uid="{00000000-0005-0000-0000-0000F18D0000}"/>
    <cellStyle name="Standard 4 5 2 2 2 2 3 2 3 2" xfId="52577" xr:uid="{00000000-0005-0000-0000-0000F28D0000}"/>
    <cellStyle name="Standard 4 5 2 2 2 2 3 2 4" xfId="41281" xr:uid="{00000000-0005-0000-0000-0000F38D0000}"/>
    <cellStyle name="Standard 4 5 2 2 2 2 3 2 5" xfId="29985" xr:uid="{00000000-0005-0000-0000-0000F48D0000}"/>
    <cellStyle name="Standard 4 5 2 2 2 2 3 3" xfId="10217" xr:uid="{00000000-0005-0000-0000-0000F58D0000}"/>
    <cellStyle name="Standard 4 5 2 2 2 2 3 3 2" xfId="21513" xr:uid="{00000000-0005-0000-0000-0000F68D0000}"/>
    <cellStyle name="Standard 4 5 2 2 2 2 3 3 2 2" xfId="55401" xr:uid="{00000000-0005-0000-0000-0000F78D0000}"/>
    <cellStyle name="Standard 4 5 2 2 2 2 3 3 3" xfId="44105" xr:uid="{00000000-0005-0000-0000-0000F88D0000}"/>
    <cellStyle name="Standard 4 5 2 2 2 2 3 3 4" xfId="32809" xr:uid="{00000000-0005-0000-0000-0000F98D0000}"/>
    <cellStyle name="Standard 4 5 2 2 2 2 3 4" xfId="15865" xr:uid="{00000000-0005-0000-0000-0000FA8D0000}"/>
    <cellStyle name="Standard 4 5 2 2 2 2 3 4 2" xfId="49753" xr:uid="{00000000-0005-0000-0000-0000FB8D0000}"/>
    <cellStyle name="Standard 4 5 2 2 2 2 3 5" xfId="38457" xr:uid="{00000000-0005-0000-0000-0000FC8D0000}"/>
    <cellStyle name="Standard 4 5 2 2 2 2 3 6" xfId="27161" xr:uid="{00000000-0005-0000-0000-0000FD8D0000}"/>
    <cellStyle name="Standard 4 5 2 2 2 2 4" xfId="5983" xr:uid="{00000000-0005-0000-0000-0000FE8D0000}"/>
    <cellStyle name="Standard 4 5 2 2 2 2 4 2" xfId="11633" xr:uid="{00000000-0005-0000-0000-0000FF8D0000}"/>
    <cellStyle name="Standard 4 5 2 2 2 2 4 2 2" xfId="22929" xr:uid="{00000000-0005-0000-0000-0000008E0000}"/>
    <cellStyle name="Standard 4 5 2 2 2 2 4 2 2 2" xfId="56817" xr:uid="{00000000-0005-0000-0000-0000018E0000}"/>
    <cellStyle name="Standard 4 5 2 2 2 2 4 2 3" xfId="45521" xr:uid="{00000000-0005-0000-0000-0000028E0000}"/>
    <cellStyle name="Standard 4 5 2 2 2 2 4 2 4" xfId="34225" xr:uid="{00000000-0005-0000-0000-0000038E0000}"/>
    <cellStyle name="Standard 4 5 2 2 2 2 4 3" xfId="17281" xr:uid="{00000000-0005-0000-0000-0000048E0000}"/>
    <cellStyle name="Standard 4 5 2 2 2 2 4 3 2" xfId="51169" xr:uid="{00000000-0005-0000-0000-0000058E0000}"/>
    <cellStyle name="Standard 4 5 2 2 2 2 4 4" xfId="39873" xr:uid="{00000000-0005-0000-0000-0000068E0000}"/>
    <cellStyle name="Standard 4 5 2 2 2 2 4 5" xfId="28577" xr:uid="{00000000-0005-0000-0000-0000078E0000}"/>
    <cellStyle name="Standard 4 5 2 2 2 2 5" xfId="8809" xr:uid="{00000000-0005-0000-0000-0000088E0000}"/>
    <cellStyle name="Standard 4 5 2 2 2 2 5 2" xfId="20105" xr:uid="{00000000-0005-0000-0000-0000098E0000}"/>
    <cellStyle name="Standard 4 5 2 2 2 2 5 2 2" xfId="53993" xr:uid="{00000000-0005-0000-0000-00000A8E0000}"/>
    <cellStyle name="Standard 4 5 2 2 2 2 5 3" xfId="42697" xr:uid="{00000000-0005-0000-0000-00000B8E0000}"/>
    <cellStyle name="Standard 4 5 2 2 2 2 5 4" xfId="31401" xr:uid="{00000000-0005-0000-0000-00000C8E0000}"/>
    <cellStyle name="Standard 4 5 2 2 2 2 6" xfId="14457" xr:uid="{00000000-0005-0000-0000-00000D8E0000}"/>
    <cellStyle name="Standard 4 5 2 2 2 2 6 2" xfId="48345" xr:uid="{00000000-0005-0000-0000-00000E8E0000}"/>
    <cellStyle name="Standard 4 5 2 2 2 2 7" xfId="37049" xr:uid="{00000000-0005-0000-0000-00000F8E0000}"/>
    <cellStyle name="Standard 4 5 2 2 2 2 8" xfId="25753" xr:uid="{00000000-0005-0000-0000-0000108E0000}"/>
    <cellStyle name="Standard 4 5 2 2 2 3" xfId="3109" xr:uid="{00000000-0005-0000-0000-0000118E0000}"/>
    <cellStyle name="Standard 4 5 2 2 2 3 2" xfId="5299" xr:uid="{00000000-0005-0000-0000-0000128E0000}"/>
    <cellStyle name="Standard 4 5 2 2 2 3 2 2" xfId="8125" xr:uid="{00000000-0005-0000-0000-0000138E0000}"/>
    <cellStyle name="Standard 4 5 2 2 2 3 2 2 2" xfId="13774" xr:uid="{00000000-0005-0000-0000-0000148E0000}"/>
    <cellStyle name="Standard 4 5 2 2 2 3 2 2 2 2" xfId="25070" xr:uid="{00000000-0005-0000-0000-0000158E0000}"/>
    <cellStyle name="Standard 4 5 2 2 2 3 2 2 2 2 2" xfId="58958" xr:uid="{00000000-0005-0000-0000-0000168E0000}"/>
    <cellStyle name="Standard 4 5 2 2 2 3 2 2 2 3" xfId="47662" xr:uid="{00000000-0005-0000-0000-0000178E0000}"/>
    <cellStyle name="Standard 4 5 2 2 2 3 2 2 2 4" xfId="36366" xr:uid="{00000000-0005-0000-0000-0000188E0000}"/>
    <cellStyle name="Standard 4 5 2 2 2 3 2 2 3" xfId="19422" xr:uid="{00000000-0005-0000-0000-0000198E0000}"/>
    <cellStyle name="Standard 4 5 2 2 2 3 2 2 3 2" xfId="53310" xr:uid="{00000000-0005-0000-0000-00001A8E0000}"/>
    <cellStyle name="Standard 4 5 2 2 2 3 2 2 4" xfId="42014" xr:uid="{00000000-0005-0000-0000-00001B8E0000}"/>
    <cellStyle name="Standard 4 5 2 2 2 3 2 2 5" xfId="30718" xr:uid="{00000000-0005-0000-0000-00001C8E0000}"/>
    <cellStyle name="Standard 4 5 2 2 2 3 2 3" xfId="10950" xr:uid="{00000000-0005-0000-0000-00001D8E0000}"/>
    <cellStyle name="Standard 4 5 2 2 2 3 2 3 2" xfId="22246" xr:uid="{00000000-0005-0000-0000-00001E8E0000}"/>
    <cellStyle name="Standard 4 5 2 2 2 3 2 3 2 2" xfId="56134" xr:uid="{00000000-0005-0000-0000-00001F8E0000}"/>
    <cellStyle name="Standard 4 5 2 2 2 3 2 3 3" xfId="44838" xr:uid="{00000000-0005-0000-0000-0000208E0000}"/>
    <cellStyle name="Standard 4 5 2 2 2 3 2 3 4" xfId="33542" xr:uid="{00000000-0005-0000-0000-0000218E0000}"/>
    <cellStyle name="Standard 4 5 2 2 2 3 2 4" xfId="16598" xr:uid="{00000000-0005-0000-0000-0000228E0000}"/>
    <cellStyle name="Standard 4 5 2 2 2 3 2 4 2" xfId="50486" xr:uid="{00000000-0005-0000-0000-0000238E0000}"/>
    <cellStyle name="Standard 4 5 2 2 2 3 2 5" xfId="39190" xr:uid="{00000000-0005-0000-0000-0000248E0000}"/>
    <cellStyle name="Standard 4 5 2 2 2 3 2 6" xfId="27894" xr:uid="{00000000-0005-0000-0000-0000258E0000}"/>
    <cellStyle name="Standard 4 5 2 2 2 3 3" xfId="4522" xr:uid="{00000000-0005-0000-0000-0000268E0000}"/>
    <cellStyle name="Standard 4 5 2 2 2 3 3 2" xfId="7391" xr:uid="{00000000-0005-0000-0000-0000278E0000}"/>
    <cellStyle name="Standard 4 5 2 2 2 3 3 2 2" xfId="13040" xr:uid="{00000000-0005-0000-0000-0000288E0000}"/>
    <cellStyle name="Standard 4 5 2 2 2 3 3 2 2 2" xfId="24336" xr:uid="{00000000-0005-0000-0000-0000298E0000}"/>
    <cellStyle name="Standard 4 5 2 2 2 3 3 2 2 2 2" xfId="58224" xr:uid="{00000000-0005-0000-0000-00002A8E0000}"/>
    <cellStyle name="Standard 4 5 2 2 2 3 3 2 2 3" xfId="46928" xr:uid="{00000000-0005-0000-0000-00002B8E0000}"/>
    <cellStyle name="Standard 4 5 2 2 2 3 3 2 2 4" xfId="35632" xr:uid="{00000000-0005-0000-0000-00002C8E0000}"/>
    <cellStyle name="Standard 4 5 2 2 2 3 3 2 3" xfId="18688" xr:uid="{00000000-0005-0000-0000-00002D8E0000}"/>
    <cellStyle name="Standard 4 5 2 2 2 3 3 2 3 2" xfId="52576" xr:uid="{00000000-0005-0000-0000-00002E8E0000}"/>
    <cellStyle name="Standard 4 5 2 2 2 3 3 2 4" xfId="41280" xr:uid="{00000000-0005-0000-0000-00002F8E0000}"/>
    <cellStyle name="Standard 4 5 2 2 2 3 3 2 5" xfId="29984" xr:uid="{00000000-0005-0000-0000-0000308E0000}"/>
    <cellStyle name="Standard 4 5 2 2 2 3 3 3" xfId="10216" xr:uid="{00000000-0005-0000-0000-0000318E0000}"/>
    <cellStyle name="Standard 4 5 2 2 2 3 3 3 2" xfId="21512" xr:uid="{00000000-0005-0000-0000-0000328E0000}"/>
    <cellStyle name="Standard 4 5 2 2 2 3 3 3 2 2" xfId="55400" xr:uid="{00000000-0005-0000-0000-0000338E0000}"/>
    <cellStyle name="Standard 4 5 2 2 2 3 3 3 3" xfId="44104" xr:uid="{00000000-0005-0000-0000-0000348E0000}"/>
    <cellStyle name="Standard 4 5 2 2 2 3 3 3 4" xfId="32808" xr:uid="{00000000-0005-0000-0000-0000358E0000}"/>
    <cellStyle name="Standard 4 5 2 2 2 3 3 4" xfId="15864" xr:uid="{00000000-0005-0000-0000-0000368E0000}"/>
    <cellStyle name="Standard 4 5 2 2 2 3 3 4 2" xfId="49752" xr:uid="{00000000-0005-0000-0000-0000378E0000}"/>
    <cellStyle name="Standard 4 5 2 2 2 3 3 5" xfId="38456" xr:uid="{00000000-0005-0000-0000-0000388E0000}"/>
    <cellStyle name="Standard 4 5 2 2 2 3 3 6" xfId="27160" xr:uid="{00000000-0005-0000-0000-0000398E0000}"/>
    <cellStyle name="Standard 4 5 2 2 2 3 4" xfId="6237" xr:uid="{00000000-0005-0000-0000-00003A8E0000}"/>
    <cellStyle name="Standard 4 5 2 2 2 3 4 2" xfId="11887" xr:uid="{00000000-0005-0000-0000-00003B8E0000}"/>
    <cellStyle name="Standard 4 5 2 2 2 3 4 2 2" xfId="23183" xr:uid="{00000000-0005-0000-0000-00003C8E0000}"/>
    <cellStyle name="Standard 4 5 2 2 2 3 4 2 2 2" xfId="57071" xr:uid="{00000000-0005-0000-0000-00003D8E0000}"/>
    <cellStyle name="Standard 4 5 2 2 2 3 4 2 3" xfId="45775" xr:uid="{00000000-0005-0000-0000-00003E8E0000}"/>
    <cellStyle name="Standard 4 5 2 2 2 3 4 2 4" xfId="34479" xr:uid="{00000000-0005-0000-0000-00003F8E0000}"/>
    <cellStyle name="Standard 4 5 2 2 2 3 4 3" xfId="17535" xr:uid="{00000000-0005-0000-0000-0000408E0000}"/>
    <cellStyle name="Standard 4 5 2 2 2 3 4 3 2" xfId="51423" xr:uid="{00000000-0005-0000-0000-0000418E0000}"/>
    <cellStyle name="Standard 4 5 2 2 2 3 4 4" xfId="40127" xr:uid="{00000000-0005-0000-0000-0000428E0000}"/>
    <cellStyle name="Standard 4 5 2 2 2 3 4 5" xfId="28831" xr:uid="{00000000-0005-0000-0000-0000438E0000}"/>
    <cellStyle name="Standard 4 5 2 2 2 3 5" xfId="9063" xr:uid="{00000000-0005-0000-0000-0000448E0000}"/>
    <cellStyle name="Standard 4 5 2 2 2 3 5 2" xfId="20359" xr:uid="{00000000-0005-0000-0000-0000458E0000}"/>
    <cellStyle name="Standard 4 5 2 2 2 3 5 2 2" xfId="54247" xr:uid="{00000000-0005-0000-0000-0000468E0000}"/>
    <cellStyle name="Standard 4 5 2 2 2 3 5 3" xfId="42951" xr:uid="{00000000-0005-0000-0000-0000478E0000}"/>
    <cellStyle name="Standard 4 5 2 2 2 3 5 4" xfId="31655" xr:uid="{00000000-0005-0000-0000-0000488E0000}"/>
    <cellStyle name="Standard 4 5 2 2 2 3 6" xfId="14711" xr:uid="{00000000-0005-0000-0000-0000498E0000}"/>
    <cellStyle name="Standard 4 5 2 2 2 3 6 2" xfId="48599" xr:uid="{00000000-0005-0000-0000-00004A8E0000}"/>
    <cellStyle name="Standard 4 5 2 2 2 3 7" xfId="37303" xr:uid="{00000000-0005-0000-0000-00004B8E0000}"/>
    <cellStyle name="Standard 4 5 2 2 2 3 8" xfId="26007" xr:uid="{00000000-0005-0000-0000-00004C8E0000}"/>
    <cellStyle name="Standard 4 5 2 2 2 4" xfId="3967" xr:uid="{00000000-0005-0000-0000-00004D8E0000}"/>
    <cellStyle name="Standard 4 5 2 2 2 4 2" xfId="7078" xr:uid="{00000000-0005-0000-0000-00004E8E0000}"/>
    <cellStyle name="Standard 4 5 2 2 2 4 2 2" xfId="12727" xr:uid="{00000000-0005-0000-0000-00004F8E0000}"/>
    <cellStyle name="Standard 4 5 2 2 2 4 2 2 2" xfId="24023" xr:uid="{00000000-0005-0000-0000-0000508E0000}"/>
    <cellStyle name="Standard 4 5 2 2 2 4 2 2 2 2" xfId="57911" xr:uid="{00000000-0005-0000-0000-0000518E0000}"/>
    <cellStyle name="Standard 4 5 2 2 2 4 2 2 3" xfId="46615" xr:uid="{00000000-0005-0000-0000-0000528E0000}"/>
    <cellStyle name="Standard 4 5 2 2 2 4 2 2 4" xfId="35319" xr:uid="{00000000-0005-0000-0000-0000538E0000}"/>
    <cellStyle name="Standard 4 5 2 2 2 4 2 3" xfId="18375" xr:uid="{00000000-0005-0000-0000-0000548E0000}"/>
    <cellStyle name="Standard 4 5 2 2 2 4 2 3 2" xfId="52263" xr:uid="{00000000-0005-0000-0000-0000558E0000}"/>
    <cellStyle name="Standard 4 5 2 2 2 4 2 4" xfId="40967" xr:uid="{00000000-0005-0000-0000-0000568E0000}"/>
    <cellStyle name="Standard 4 5 2 2 2 4 2 5" xfId="29671" xr:uid="{00000000-0005-0000-0000-0000578E0000}"/>
    <cellStyle name="Standard 4 5 2 2 2 4 3" xfId="9903" xr:uid="{00000000-0005-0000-0000-0000588E0000}"/>
    <cellStyle name="Standard 4 5 2 2 2 4 3 2" xfId="21199" xr:uid="{00000000-0005-0000-0000-0000598E0000}"/>
    <cellStyle name="Standard 4 5 2 2 2 4 3 2 2" xfId="55087" xr:uid="{00000000-0005-0000-0000-00005A8E0000}"/>
    <cellStyle name="Standard 4 5 2 2 2 4 3 3" xfId="43791" xr:uid="{00000000-0005-0000-0000-00005B8E0000}"/>
    <cellStyle name="Standard 4 5 2 2 2 4 3 4" xfId="32495" xr:uid="{00000000-0005-0000-0000-00005C8E0000}"/>
    <cellStyle name="Standard 4 5 2 2 2 4 4" xfId="15551" xr:uid="{00000000-0005-0000-0000-00005D8E0000}"/>
    <cellStyle name="Standard 4 5 2 2 2 4 4 2" xfId="49439" xr:uid="{00000000-0005-0000-0000-00005E8E0000}"/>
    <cellStyle name="Standard 4 5 2 2 2 4 5" xfId="38143" xr:uid="{00000000-0005-0000-0000-00005F8E0000}"/>
    <cellStyle name="Standard 4 5 2 2 2 4 6" xfId="26847" xr:uid="{00000000-0005-0000-0000-0000608E0000}"/>
    <cellStyle name="Standard 4 5 2 2 2 5" xfId="5025" xr:uid="{00000000-0005-0000-0000-0000618E0000}"/>
    <cellStyle name="Standard 4 5 2 2 2 5 2" xfId="7851" xr:uid="{00000000-0005-0000-0000-0000628E0000}"/>
    <cellStyle name="Standard 4 5 2 2 2 5 2 2" xfId="13500" xr:uid="{00000000-0005-0000-0000-0000638E0000}"/>
    <cellStyle name="Standard 4 5 2 2 2 5 2 2 2" xfId="24796" xr:uid="{00000000-0005-0000-0000-0000648E0000}"/>
    <cellStyle name="Standard 4 5 2 2 2 5 2 2 2 2" xfId="58684" xr:uid="{00000000-0005-0000-0000-0000658E0000}"/>
    <cellStyle name="Standard 4 5 2 2 2 5 2 2 3" xfId="47388" xr:uid="{00000000-0005-0000-0000-0000668E0000}"/>
    <cellStyle name="Standard 4 5 2 2 2 5 2 2 4" xfId="36092" xr:uid="{00000000-0005-0000-0000-0000678E0000}"/>
    <cellStyle name="Standard 4 5 2 2 2 5 2 3" xfId="19148" xr:uid="{00000000-0005-0000-0000-0000688E0000}"/>
    <cellStyle name="Standard 4 5 2 2 2 5 2 3 2" xfId="53036" xr:uid="{00000000-0005-0000-0000-0000698E0000}"/>
    <cellStyle name="Standard 4 5 2 2 2 5 2 4" xfId="41740" xr:uid="{00000000-0005-0000-0000-00006A8E0000}"/>
    <cellStyle name="Standard 4 5 2 2 2 5 2 5" xfId="30444" xr:uid="{00000000-0005-0000-0000-00006B8E0000}"/>
    <cellStyle name="Standard 4 5 2 2 2 5 3" xfId="10676" xr:uid="{00000000-0005-0000-0000-00006C8E0000}"/>
    <cellStyle name="Standard 4 5 2 2 2 5 3 2" xfId="21972" xr:uid="{00000000-0005-0000-0000-00006D8E0000}"/>
    <cellStyle name="Standard 4 5 2 2 2 5 3 2 2" xfId="55860" xr:uid="{00000000-0005-0000-0000-00006E8E0000}"/>
    <cellStyle name="Standard 4 5 2 2 2 5 3 3" xfId="44564" xr:uid="{00000000-0005-0000-0000-00006F8E0000}"/>
    <cellStyle name="Standard 4 5 2 2 2 5 3 4" xfId="33268" xr:uid="{00000000-0005-0000-0000-0000708E0000}"/>
    <cellStyle name="Standard 4 5 2 2 2 5 4" xfId="16324" xr:uid="{00000000-0005-0000-0000-0000718E0000}"/>
    <cellStyle name="Standard 4 5 2 2 2 5 4 2" xfId="50212" xr:uid="{00000000-0005-0000-0000-0000728E0000}"/>
    <cellStyle name="Standard 4 5 2 2 2 5 5" xfId="38916" xr:uid="{00000000-0005-0000-0000-0000738E0000}"/>
    <cellStyle name="Standard 4 5 2 2 2 5 6" xfId="27620" xr:uid="{00000000-0005-0000-0000-0000748E0000}"/>
    <cellStyle name="Standard 4 5 2 2 2 6" xfId="3675" xr:uid="{00000000-0005-0000-0000-0000758E0000}"/>
    <cellStyle name="Standard 4 5 2 2 2 6 2" xfId="6788" xr:uid="{00000000-0005-0000-0000-0000768E0000}"/>
    <cellStyle name="Standard 4 5 2 2 2 6 2 2" xfId="12437" xr:uid="{00000000-0005-0000-0000-0000778E0000}"/>
    <cellStyle name="Standard 4 5 2 2 2 6 2 2 2" xfId="23733" xr:uid="{00000000-0005-0000-0000-0000788E0000}"/>
    <cellStyle name="Standard 4 5 2 2 2 6 2 2 2 2" xfId="57621" xr:uid="{00000000-0005-0000-0000-0000798E0000}"/>
    <cellStyle name="Standard 4 5 2 2 2 6 2 2 3" xfId="46325" xr:uid="{00000000-0005-0000-0000-00007A8E0000}"/>
    <cellStyle name="Standard 4 5 2 2 2 6 2 2 4" xfId="35029" xr:uid="{00000000-0005-0000-0000-00007B8E0000}"/>
    <cellStyle name="Standard 4 5 2 2 2 6 2 3" xfId="18085" xr:uid="{00000000-0005-0000-0000-00007C8E0000}"/>
    <cellStyle name="Standard 4 5 2 2 2 6 2 3 2" xfId="51973" xr:uid="{00000000-0005-0000-0000-00007D8E0000}"/>
    <cellStyle name="Standard 4 5 2 2 2 6 2 4" xfId="40677" xr:uid="{00000000-0005-0000-0000-00007E8E0000}"/>
    <cellStyle name="Standard 4 5 2 2 2 6 2 5" xfId="29381" xr:uid="{00000000-0005-0000-0000-00007F8E0000}"/>
    <cellStyle name="Standard 4 5 2 2 2 6 3" xfId="9613" xr:uid="{00000000-0005-0000-0000-0000808E0000}"/>
    <cellStyle name="Standard 4 5 2 2 2 6 3 2" xfId="20909" xr:uid="{00000000-0005-0000-0000-0000818E0000}"/>
    <cellStyle name="Standard 4 5 2 2 2 6 3 2 2" xfId="54797" xr:uid="{00000000-0005-0000-0000-0000828E0000}"/>
    <cellStyle name="Standard 4 5 2 2 2 6 3 3" xfId="43501" xr:uid="{00000000-0005-0000-0000-0000838E0000}"/>
    <cellStyle name="Standard 4 5 2 2 2 6 3 4" xfId="32205" xr:uid="{00000000-0005-0000-0000-0000848E0000}"/>
    <cellStyle name="Standard 4 5 2 2 2 6 4" xfId="15261" xr:uid="{00000000-0005-0000-0000-0000858E0000}"/>
    <cellStyle name="Standard 4 5 2 2 2 6 4 2" xfId="49149" xr:uid="{00000000-0005-0000-0000-0000868E0000}"/>
    <cellStyle name="Standard 4 5 2 2 2 6 5" xfId="37853" xr:uid="{00000000-0005-0000-0000-0000878E0000}"/>
    <cellStyle name="Standard 4 5 2 2 2 6 6" xfId="26557" xr:uid="{00000000-0005-0000-0000-0000888E0000}"/>
    <cellStyle name="Standard 4 5 2 2 2 7" xfId="5737" xr:uid="{00000000-0005-0000-0000-0000898E0000}"/>
    <cellStyle name="Standard 4 5 2 2 2 7 2" xfId="11387" xr:uid="{00000000-0005-0000-0000-00008A8E0000}"/>
    <cellStyle name="Standard 4 5 2 2 2 7 2 2" xfId="22683" xr:uid="{00000000-0005-0000-0000-00008B8E0000}"/>
    <cellStyle name="Standard 4 5 2 2 2 7 2 2 2" xfId="56571" xr:uid="{00000000-0005-0000-0000-00008C8E0000}"/>
    <cellStyle name="Standard 4 5 2 2 2 7 2 3" xfId="45275" xr:uid="{00000000-0005-0000-0000-00008D8E0000}"/>
    <cellStyle name="Standard 4 5 2 2 2 7 2 4" xfId="33979" xr:uid="{00000000-0005-0000-0000-00008E8E0000}"/>
    <cellStyle name="Standard 4 5 2 2 2 7 3" xfId="17035" xr:uid="{00000000-0005-0000-0000-00008F8E0000}"/>
    <cellStyle name="Standard 4 5 2 2 2 7 3 2" xfId="50923" xr:uid="{00000000-0005-0000-0000-0000908E0000}"/>
    <cellStyle name="Standard 4 5 2 2 2 7 4" xfId="39627" xr:uid="{00000000-0005-0000-0000-0000918E0000}"/>
    <cellStyle name="Standard 4 5 2 2 2 7 5" xfId="28331" xr:uid="{00000000-0005-0000-0000-0000928E0000}"/>
    <cellStyle name="Standard 4 5 2 2 2 8" xfId="8563" xr:uid="{00000000-0005-0000-0000-0000938E0000}"/>
    <cellStyle name="Standard 4 5 2 2 2 8 2" xfId="19859" xr:uid="{00000000-0005-0000-0000-0000948E0000}"/>
    <cellStyle name="Standard 4 5 2 2 2 8 2 2" xfId="53747" xr:uid="{00000000-0005-0000-0000-0000958E0000}"/>
    <cellStyle name="Standard 4 5 2 2 2 8 3" xfId="42451" xr:uid="{00000000-0005-0000-0000-0000968E0000}"/>
    <cellStyle name="Standard 4 5 2 2 2 8 4" xfId="31155" xr:uid="{00000000-0005-0000-0000-0000978E0000}"/>
    <cellStyle name="Standard 4 5 2 2 2 9" xfId="14211" xr:uid="{00000000-0005-0000-0000-0000988E0000}"/>
    <cellStyle name="Standard 4 5 2 2 2 9 2" xfId="48099" xr:uid="{00000000-0005-0000-0000-0000998E0000}"/>
    <cellStyle name="Standard 4 5 2 2 3" xfId="2721" xr:uid="{00000000-0005-0000-0000-00009A8E0000}"/>
    <cellStyle name="Standard 4 5 2 2 3 2" xfId="3223" xr:uid="{00000000-0005-0000-0000-00009B8E0000}"/>
    <cellStyle name="Standard 4 5 2 2 3 2 2" xfId="5301" xr:uid="{00000000-0005-0000-0000-00009C8E0000}"/>
    <cellStyle name="Standard 4 5 2 2 3 2 2 2" xfId="8127" xr:uid="{00000000-0005-0000-0000-00009D8E0000}"/>
    <cellStyle name="Standard 4 5 2 2 3 2 2 2 2" xfId="13776" xr:uid="{00000000-0005-0000-0000-00009E8E0000}"/>
    <cellStyle name="Standard 4 5 2 2 3 2 2 2 2 2" xfId="25072" xr:uid="{00000000-0005-0000-0000-00009F8E0000}"/>
    <cellStyle name="Standard 4 5 2 2 3 2 2 2 2 2 2" xfId="58960" xr:uid="{00000000-0005-0000-0000-0000A08E0000}"/>
    <cellStyle name="Standard 4 5 2 2 3 2 2 2 2 3" xfId="47664" xr:uid="{00000000-0005-0000-0000-0000A18E0000}"/>
    <cellStyle name="Standard 4 5 2 2 3 2 2 2 2 4" xfId="36368" xr:uid="{00000000-0005-0000-0000-0000A28E0000}"/>
    <cellStyle name="Standard 4 5 2 2 3 2 2 2 3" xfId="19424" xr:uid="{00000000-0005-0000-0000-0000A38E0000}"/>
    <cellStyle name="Standard 4 5 2 2 3 2 2 2 3 2" xfId="53312" xr:uid="{00000000-0005-0000-0000-0000A48E0000}"/>
    <cellStyle name="Standard 4 5 2 2 3 2 2 2 4" xfId="42016" xr:uid="{00000000-0005-0000-0000-0000A58E0000}"/>
    <cellStyle name="Standard 4 5 2 2 3 2 2 2 5" xfId="30720" xr:uid="{00000000-0005-0000-0000-0000A68E0000}"/>
    <cellStyle name="Standard 4 5 2 2 3 2 2 3" xfId="10952" xr:uid="{00000000-0005-0000-0000-0000A78E0000}"/>
    <cellStyle name="Standard 4 5 2 2 3 2 2 3 2" xfId="22248" xr:uid="{00000000-0005-0000-0000-0000A88E0000}"/>
    <cellStyle name="Standard 4 5 2 2 3 2 2 3 2 2" xfId="56136" xr:uid="{00000000-0005-0000-0000-0000A98E0000}"/>
    <cellStyle name="Standard 4 5 2 2 3 2 2 3 3" xfId="44840" xr:uid="{00000000-0005-0000-0000-0000AA8E0000}"/>
    <cellStyle name="Standard 4 5 2 2 3 2 2 3 4" xfId="33544" xr:uid="{00000000-0005-0000-0000-0000AB8E0000}"/>
    <cellStyle name="Standard 4 5 2 2 3 2 2 4" xfId="16600" xr:uid="{00000000-0005-0000-0000-0000AC8E0000}"/>
    <cellStyle name="Standard 4 5 2 2 3 2 2 4 2" xfId="50488" xr:uid="{00000000-0005-0000-0000-0000AD8E0000}"/>
    <cellStyle name="Standard 4 5 2 2 3 2 2 5" xfId="39192" xr:uid="{00000000-0005-0000-0000-0000AE8E0000}"/>
    <cellStyle name="Standard 4 5 2 2 3 2 2 6" xfId="27896" xr:uid="{00000000-0005-0000-0000-0000AF8E0000}"/>
    <cellStyle name="Standard 4 5 2 2 3 2 3" xfId="6351" xr:uid="{00000000-0005-0000-0000-0000B08E0000}"/>
    <cellStyle name="Standard 4 5 2 2 3 2 3 2" xfId="12001" xr:uid="{00000000-0005-0000-0000-0000B18E0000}"/>
    <cellStyle name="Standard 4 5 2 2 3 2 3 2 2" xfId="23297" xr:uid="{00000000-0005-0000-0000-0000B28E0000}"/>
    <cellStyle name="Standard 4 5 2 2 3 2 3 2 2 2" xfId="57185" xr:uid="{00000000-0005-0000-0000-0000B38E0000}"/>
    <cellStyle name="Standard 4 5 2 2 3 2 3 2 3" xfId="45889" xr:uid="{00000000-0005-0000-0000-0000B48E0000}"/>
    <cellStyle name="Standard 4 5 2 2 3 2 3 2 4" xfId="34593" xr:uid="{00000000-0005-0000-0000-0000B58E0000}"/>
    <cellStyle name="Standard 4 5 2 2 3 2 3 3" xfId="17649" xr:uid="{00000000-0005-0000-0000-0000B68E0000}"/>
    <cellStyle name="Standard 4 5 2 2 3 2 3 3 2" xfId="51537" xr:uid="{00000000-0005-0000-0000-0000B78E0000}"/>
    <cellStyle name="Standard 4 5 2 2 3 2 3 4" xfId="40241" xr:uid="{00000000-0005-0000-0000-0000B88E0000}"/>
    <cellStyle name="Standard 4 5 2 2 3 2 3 5" xfId="28945" xr:uid="{00000000-0005-0000-0000-0000B98E0000}"/>
    <cellStyle name="Standard 4 5 2 2 3 2 4" xfId="9177" xr:uid="{00000000-0005-0000-0000-0000BA8E0000}"/>
    <cellStyle name="Standard 4 5 2 2 3 2 4 2" xfId="20473" xr:uid="{00000000-0005-0000-0000-0000BB8E0000}"/>
    <cellStyle name="Standard 4 5 2 2 3 2 4 2 2" xfId="54361" xr:uid="{00000000-0005-0000-0000-0000BC8E0000}"/>
    <cellStyle name="Standard 4 5 2 2 3 2 4 3" xfId="43065" xr:uid="{00000000-0005-0000-0000-0000BD8E0000}"/>
    <cellStyle name="Standard 4 5 2 2 3 2 4 4" xfId="31769" xr:uid="{00000000-0005-0000-0000-0000BE8E0000}"/>
    <cellStyle name="Standard 4 5 2 2 3 2 5" xfId="14825" xr:uid="{00000000-0005-0000-0000-0000BF8E0000}"/>
    <cellStyle name="Standard 4 5 2 2 3 2 5 2" xfId="48713" xr:uid="{00000000-0005-0000-0000-0000C08E0000}"/>
    <cellStyle name="Standard 4 5 2 2 3 2 6" xfId="37417" xr:uid="{00000000-0005-0000-0000-0000C18E0000}"/>
    <cellStyle name="Standard 4 5 2 2 3 2 7" xfId="26121" xr:uid="{00000000-0005-0000-0000-0000C28E0000}"/>
    <cellStyle name="Standard 4 5 2 2 3 3" xfId="4524" xr:uid="{00000000-0005-0000-0000-0000C38E0000}"/>
    <cellStyle name="Standard 4 5 2 2 3 3 2" xfId="7393" xr:uid="{00000000-0005-0000-0000-0000C48E0000}"/>
    <cellStyle name="Standard 4 5 2 2 3 3 2 2" xfId="13042" xr:uid="{00000000-0005-0000-0000-0000C58E0000}"/>
    <cellStyle name="Standard 4 5 2 2 3 3 2 2 2" xfId="24338" xr:uid="{00000000-0005-0000-0000-0000C68E0000}"/>
    <cellStyle name="Standard 4 5 2 2 3 3 2 2 2 2" xfId="58226" xr:uid="{00000000-0005-0000-0000-0000C78E0000}"/>
    <cellStyle name="Standard 4 5 2 2 3 3 2 2 3" xfId="46930" xr:uid="{00000000-0005-0000-0000-0000C88E0000}"/>
    <cellStyle name="Standard 4 5 2 2 3 3 2 2 4" xfId="35634" xr:uid="{00000000-0005-0000-0000-0000C98E0000}"/>
    <cellStyle name="Standard 4 5 2 2 3 3 2 3" xfId="18690" xr:uid="{00000000-0005-0000-0000-0000CA8E0000}"/>
    <cellStyle name="Standard 4 5 2 2 3 3 2 3 2" xfId="52578" xr:uid="{00000000-0005-0000-0000-0000CB8E0000}"/>
    <cellStyle name="Standard 4 5 2 2 3 3 2 4" xfId="41282" xr:uid="{00000000-0005-0000-0000-0000CC8E0000}"/>
    <cellStyle name="Standard 4 5 2 2 3 3 2 5" xfId="29986" xr:uid="{00000000-0005-0000-0000-0000CD8E0000}"/>
    <cellStyle name="Standard 4 5 2 2 3 3 3" xfId="10218" xr:uid="{00000000-0005-0000-0000-0000CE8E0000}"/>
    <cellStyle name="Standard 4 5 2 2 3 3 3 2" xfId="21514" xr:uid="{00000000-0005-0000-0000-0000CF8E0000}"/>
    <cellStyle name="Standard 4 5 2 2 3 3 3 2 2" xfId="55402" xr:uid="{00000000-0005-0000-0000-0000D08E0000}"/>
    <cellStyle name="Standard 4 5 2 2 3 3 3 3" xfId="44106" xr:uid="{00000000-0005-0000-0000-0000D18E0000}"/>
    <cellStyle name="Standard 4 5 2 2 3 3 3 4" xfId="32810" xr:uid="{00000000-0005-0000-0000-0000D28E0000}"/>
    <cellStyle name="Standard 4 5 2 2 3 3 4" xfId="15866" xr:uid="{00000000-0005-0000-0000-0000D38E0000}"/>
    <cellStyle name="Standard 4 5 2 2 3 3 4 2" xfId="49754" xr:uid="{00000000-0005-0000-0000-0000D48E0000}"/>
    <cellStyle name="Standard 4 5 2 2 3 3 5" xfId="38458" xr:uid="{00000000-0005-0000-0000-0000D58E0000}"/>
    <cellStyle name="Standard 4 5 2 2 3 3 6" xfId="27162" xr:uid="{00000000-0005-0000-0000-0000D68E0000}"/>
    <cellStyle name="Standard 4 5 2 2 3 4" xfId="5851" xr:uid="{00000000-0005-0000-0000-0000D78E0000}"/>
    <cellStyle name="Standard 4 5 2 2 3 4 2" xfId="11501" xr:uid="{00000000-0005-0000-0000-0000D88E0000}"/>
    <cellStyle name="Standard 4 5 2 2 3 4 2 2" xfId="22797" xr:uid="{00000000-0005-0000-0000-0000D98E0000}"/>
    <cellStyle name="Standard 4 5 2 2 3 4 2 2 2" xfId="56685" xr:uid="{00000000-0005-0000-0000-0000DA8E0000}"/>
    <cellStyle name="Standard 4 5 2 2 3 4 2 3" xfId="45389" xr:uid="{00000000-0005-0000-0000-0000DB8E0000}"/>
    <cellStyle name="Standard 4 5 2 2 3 4 2 4" xfId="34093" xr:uid="{00000000-0005-0000-0000-0000DC8E0000}"/>
    <cellStyle name="Standard 4 5 2 2 3 4 3" xfId="17149" xr:uid="{00000000-0005-0000-0000-0000DD8E0000}"/>
    <cellStyle name="Standard 4 5 2 2 3 4 3 2" xfId="51037" xr:uid="{00000000-0005-0000-0000-0000DE8E0000}"/>
    <cellStyle name="Standard 4 5 2 2 3 4 4" xfId="39741" xr:uid="{00000000-0005-0000-0000-0000DF8E0000}"/>
    <cellStyle name="Standard 4 5 2 2 3 4 5" xfId="28445" xr:uid="{00000000-0005-0000-0000-0000E08E0000}"/>
    <cellStyle name="Standard 4 5 2 2 3 5" xfId="8677" xr:uid="{00000000-0005-0000-0000-0000E18E0000}"/>
    <cellStyle name="Standard 4 5 2 2 3 5 2" xfId="19973" xr:uid="{00000000-0005-0000-0000-0000E28E0000}"/>
    <cellStyle name="Standard 4 5 2 2 3 5 2 2" xfId="53861" xr:uid="{00000000-0005-0000-0000-0000E38E0000}"/>
    <cellStyle name="Standard 4 5 2 2 3 5 3" xfId="42565" xr:uid="{00000000-0005-0000-0000-0000E48E0000}"/>
    <cellStyle name="Standard 4 5 2 2 3 5 4" xfId="31269" xr:uid="{00000000-0005-0000-0000-0000E58E0000}"/>
    <cellStyle name="Standard 4 5 2 2 3 6" xfId="14325" xr:uid="{00000000-0005-0000-0000-0000E68E0000}"/>
    <cellStyle name="Standard 4 5 2 2 3 6 2" xfId="48213" xr:uid="{00000000-0005-0000-0000-0000E78E0000}"/>
    <cellStyle name="Standard 4 5 2 2 3 7" xfId="36917" xr:uid="{00000000-0005-0000-0000-0000E88E0000}"/>
    <cellStyle name="Standard 4 5 2 2 3 8" xfId="25621" xr:uid="{00000000-0005-0000-0000-0000E98E0000}"/>
    <cellStyle name="Standard 4 5 2 2 4" xfId="2976" xr:uid="{00000000-0005-0000-0000-0000EA8E0000}"/>
    <cellStyle name="Standard 4 5 2 2 4 2" xfId="5298" xr:uid="{00000000-0005-0000-0000-0000EB8E0000}"/>
    <cellStyle name="Standard 4 5 2 2 4 2 2" xfId="8124" xr:uid="{00000000-0005-0000-0000-0000EC8E0000}"/>
    <cellStyle name="Standard 4 5 2 2 4 2 2 2" xfId="13773" xr:uid="{00000000-0005-0000-0000-0000ED8E0000}"/>
    <cellStyle name="Standard 4 5 2 2 4 2 2 2 2" xfId="25069" xr:uid="{00000000-0005-0000-0000-0000EE8E0000}"/>
    <cellStyle name="Standard 4 5 2 2 4 2 2 2 2 2" xfId="58957" xr:uid="{00000000-0005-0000-0000-0000EF8E0000}"/>
    <cellStyle name="Standard 4 5 2 2 4 2 2 2 3" xfId="47661" xr:uid="{00000000-0005-0000-0000-0000F08E0000}"/>
    <cellStyle name="Standard 4 5 2 2 4 2 2 2 4" xfId="36365" xr:uid="{00000000-0005-0000-0000-0000F18E0000}"/>
    <cellStyle name="Standard 4 5 2 2 4 2 2 3" xfId="19421" xr:uid="{00000000-0005-0000-0000-0000F28E0000}"/>
    <cellStyle name="Standard 4 5 2 2 4 2 2 3 2" xfId="53309" xr:uid="{00000000-0005-0000-0000-0000F38E0000}"/>
    <cellStyle name="Standard 4 5 2 2 4 2 2 4" xfId="42013" xr:uid="{00000000-0005-0000-0000-0000F48E0000}"/>
    <cellStyle name="Standard 4 5 2 2 4 2 2 5" xfId="30717" xr:uid="{00000000-0005-0000-0000-0000F58E0000}"/>
    <cellStyle name="Standard 4 5 2 2 4 2 3" xfId="10949" xr:uid="{00000000-0005-0000-0000-0000F68E0000}"/>
    <cellStyle name="Standard 4 5 2 2 4 2 3 2" xfId="22245" xr:uid="{00000000-0005-0000-0000-0000F78E0000}"/>
    <cellStyle name="Standard 4 5 2 2 4 2 3 2 2" xfId="56133" xr:uid="{00000000-0005-0000-0000-0000F88E0000}"/>
    <cellStyle name="Standard 4 5 2 2 4 2 3 3" xfId="44837" xr:uid="{00000000-0005-0000-0000-0000F98E0000}"/>
    <cellStyle name="Standard 4 5 2 2 4 2 3 4" xfId="33541" xr:uid="{00000000-0005-0000-0000-0000FA8E0000}"/>
    <cellStyle name="Standard 4 5 2 2 4 2 4" xfId="16597" xr:uid="{00000000-0005-0000-0000-0000FB8E0000}"/>
    <cellStyle name="Standard 4 5 2 2 4 2 4 2" xfId="50485" xr:uid="{00000000-0005-0000-0000-0000FC8E0000}"/>
    <cellStyle name="Standard 4 5 2 2 4 2 5" xfId="39189" xr:uid="{00000000-0005-0000-0000-0000FD8E0000}"/>
    <cellStyle name="Standard 4 5 2 2 4 2 6" xfId="27893" xr:uid="{00000000-0005-0000-0000-0000FE8E0000}"/>
    <cellStyle name="Standard 4 5 2 2 4 3" xfId="4521" xr:uid="{00000000-0005-0000-0000-0000FF8E0000}"/>
    <cellStyle name="Standard 4 5 2 2 4 3 2" xfId="7390" xr:uid="{00000000-0005-0000-0000-0000008F0000}"/>
    <cellStyle name="Standard 4 5 2 2 4 3 2 2" xfId="13039" xr:uid="{00000000-0005-0000-0000-0000018F0000}"/>
    <cellStyle name="Standard 4 5 2 2 4 3 2 2 2" xfId="24335" xr:uid="{00000000-0005-0000-0000-0000028F0000}"/>
    <cellStyle name="Standard 4 5 2 2 4 3 2 2 2 2" xfId="58223" xr:uid="{00000000-0005-0000-0000-0000038F0000}"/>
    <cellStyle name="Standard 4 5 2 2 4 3 2 2 3" xfId="46927" xr:uid="{00000000-0005-0000-0000-0000048F0000}"/>
    <cellStyle name="Standard 4 5 2 2 4 3 2 2 4" xfId="35631" xr:uid="{00000000-0005-0000-0000-0000058F0000}"/>
    <cellStyle name="Standard 4 5 2 2 4 3 2 3" xfId="18687" xr:uid="{00000000-0005-0000-0000-0000068F0000}"/>
    <cellStyle name="Standard 4 5 2 2 4 3 2 3 2" xfId="52575" xr:uid="{00000000-0005-0000-0000-0000078F0000}"/>
    <cellStyle name="Standard 4 5 2 2 4 3 2 4" xfId="41279" xr:uid="{00000000-0005-0000-0000-0000088F0000}"/>
    <cellStyle name="Standard 4 5 2 2 4 3 2 5" xfId="29983" xr:uid="{00000000-0005-0000-0000-0000098F0000}"/>
    <cellStyle name="Standard 4 5 2 2 4 3 3" xfId="10215" xr:uid="{00000000-0005-0000-0000-00000A8F0000}"/>
    <cellStyle name="Standard 4 5 2 2 4 3 3 2" xfId="21511" xr:uid="{00000000-0005-0000-0000-00000B8F0000}"/>
    <cellStyle name="Standard 4 5 2 2 4 3 3 2 2" xfId="55399" xr:uid="{00000000-0005-0000-0000-00000C8F0000}"/>
    <cellStyle name="Standard 4 5 2 2 4 3 3 3" xfId="44103" xr:uid="{00000000-0005-0000-0000-00000D8F0000}"/>
    <cellStyle name="Standard 4 5 2 2 4 3 3 4" xfId="32807" xr:uid="{00000000-0005-0000-0000-00000E8F0000}"/>
    <cellStyle name="Standard 4 5 2 2 4 3 4" xfId="15863" xr:uid="{00000000-0005-0000-0000-00000F8F0000}"/>
    <cellStyle name="Standard 4 5 2 2 4 3 4 2" xfId="49751" xr:uid="{00000000-0005-0000-0000-0000108F0000}"/>
    <cellStyle name="Standard 4 5 2 2 4 3 5" xfId="38455" xr:uid="{00000000-0005-0000-0000-0000118F0000}"/>
    <cellStyle name="Standard 4 5 2 2 4 3 6" xfId="27159" xr:uid="{00000000-0005-0000-0000-0000128F0000}"/>
    <cellStyle name="Standard 4 5 2 2 4 4" xfId="6104" xr:uid="{00000000-0005-0000-0000-0000138F0000}"/>
    <cellStyle name="Standard 4 5 2 2 4 4 2" xfId="11754" xr:uid="{00000000-0005-0000-0000-0000148F0000}"/>
    <cellStyle name="Standard 4 5 2 2 4 4 2 2" xfId="23050" xr:uid="{00000000-0005-0000-0000-0000158F0000}"/>
    <cellStyle name="Standard 4 5 2 2 4 4 2 2 2" xfId="56938" xr:uid="{00000000-0005-0000-0000-0000168F0000}"/>
    <cellStyle name="Standard 4 5 2 2 4 4 2 3" xfId="45642" xr:uid="{00000000-0005-0000-0000-0000178F0000}"/>
    <cellStyle name="Standard 4 5 2 2 4 4 2 4" xfId="34346" xr:uid="{00000000-0005-0000-0000-0000188F0000}"/>
    <cellStyle name="Standard 4 5 2 2 4 4 3" xfId="17402" xr:uid="{00000000-0005-0000-0000-0000198F0000}"/>
    <cellStyle name="Standard 4 5 2 2 4 4 3 2" xfId="51290" xr:uid="{00000000-0005-0000-0000-00001A8F0000}"/>
    <cellStyle name="Standard 4 5 2 2 4 4 4" xfId="39994" xr:uid="{00000000-0005-0000-0000-00001B8F0000}"/>
    <cellStyle name="Standard 4 5 2 2 4 4 5" xfId="28698" xr:uid="{00000000-0005-0000-0000-00001C8F0000}"/>
    <cellStyle name="Standard 4 5 2 2 4 5" xfId="8930" xr:uid="{00000000-0005-0000-0000-00001D8F0000}"/>
    <cellStyle name="Standard 4 5 2 2 4 5 2" xfId="20226" xr:uid="{00000000-0005-0000-0000-00001E8F0000}"/>
    <cellStyle name="Standard 4 5 2 2 4 5 2 2" xfId="54114" xr:uid="{00000000-0005-0000-0000-00001F8F0000}"/>
    <cellStyle name="Standard 4 5 2 2 4 5 3" xfId="42818" xr:uid="{00000000-0005-0000-0000-0000208F0000}"/>
    <cellStyle name="Standard 4 5 2 2 4 5 4" xfId="31522" xr:uid="{00000000-0005-0000-0000-0000218F0000}"/>
    <cellStyle name="Standard 4 5 2 2 4 6" xfId="14578" xr:uid="{00000000-0005-0000-0000-0000228F0000}"/>
    <cellStyle name="Standard 4 5 2 2 4 6 2" xfId="48466" xr:uid="{00000000-0005-0000-0000-0000238F0000}"/>
    <cellStyle name="Standard 4 5 2 2 4 7" xfId="37170" xr:uid="{00000000-0005-0000-0000-0000248F0000}"/>
    <cellStyle name="Standard 4 5 2 2 4 8" xfId="25874" xr:uid="{00000000-0005-0000-0000-0000258F0000}"/>
    <cellStyle name="Standard 4 5 2 2 5" xfId="3857" xr:uid="{00000000-0005-0000-0000-0000268F0000}"/>
    <cellStyle name="Standard 4 5 2 2 5 2" xfId="6968" xr:uid="{00000000-0005-0000-0000-0000278F0000}"/>
    <cellStyle name="Standard 4 5 2 2 5 2 2" xfId="12617" xr:uid="{00000000-0005-0000-0000-0000288F0000}"/>
    <cellStyle name="Standard 4 5 2 2 5 2 2 2" xfId="23913" xr:uid="{00000000-0005-0000-0000-0000298F0000}"/>
    <cellStyle name="Standard 4 5 2 2 5 2 2 2 2" xfId="57801" xr:uid="{00000000-0005-0000-0000-00002A8F0000}"/>
    <cellStyle name="Standard 4 5 2 2 5 2 2 3" xfId="46505" xr:uid="{00000000-0005-0000-0000-00002B8F0000}"/>
    <cellStyle name="Standard 4 5 2 2 5 2 2 4" xfId="35209" xr:uid="{00000000-0005-0000-0000-00002C8F0000}"/>
    <cellStyle name="Standard 4 5 2 2 5 2 3" xfId="18265" xr:uid="{00000000-0005-0000-0000-00002D8F0000}"/>
    <cellStyle name="Standard 4 5 2 2 5 2 3 2" xfId="52153" xr:uid="{00000000-0005-0000-0000-00002E8F0000}"/>
    <cellStyle name="Standard 4 5 2 2 5 2 4" xfId="40857" xr:uid="{00000000-0005-0000-0000-00002F8F0000}"/>
    <cellStyle name="Standard 4 5 2 2 5 2 5" xfId="29561" xr:uid="{00000000-0005-0000-0000-0000308F0000}"/>
    <cellStyle name="Standard 4 5 2 2 5 3" xfId="9793" xr:uid="{00000000-0005-0000-0000-0000318F0000}"/>
    <cellStyle name="Standard 4 5 2 2 5 3 2" xfId="21089" xr:uid="{00000000-0005-0000-0000-0000328F0000}"/>
    <cellStyle name="Standard 4 5 2 2 5 3 2 2" xfId="54977" xr:uid="{00000000-0005-0000-0000-0000338F0000}"/>
    <cellStyle name="Standard 4 5 2 2 5 3 3" xfId="43681" xr:uid="{00000000-0005-0000-0000-0000348F0000}"/>
    <cellStyle name="Standard 4 5 2 2 5 3 4" xfId="32385" xr:uid="{00000000-0005-0000-0000-0000358F0000}"/>
    <cellStyle name="Standard 4 5 2 2 5 4" xfId="15441" xr:uid="{00000000-0005-0000-0000-0000368F0000}"/>
    <cellStyle name="Standard 4 5 2 2 5 4 2" xfId="49329" xr:uid="{00000000-0005-0000-0000-0000378F0000}"/>
    <cellStyle name="Standard 4 5 2 2 5 5" xfId="38033" xr:uid="{00000000-0005-0000-0000-0000388F0000}"/>
    <cellStyle name="Standard 4 5 2 2 5 6" xfId="26737" xr:uid="{00000000-0005-0000-0000-0000398F0000}"/>
    <cellStyle name="Standard 4 5 2 2 6" xfId="4915" xr:uid="{00000000-0005-0000-0000-00003A8F0000}"/>
    <cellStyle name="Standard 4 5 2 2 6 2" xfId="7741" xr:uid="{00000000-0005-0000-0000-00003B8F0000}"/>
    <cellStyle name="Standard 4 5 2 2 6 2 2" xfId="13390" xr:uid="{00000000-0005-0000-0000-00003C8F0000}"/>
    <cellStyle name="Standard 4 5 2 2 6 2 2 2" xfId="24686" xr:uid="{00000000-0005-0000-0000-00003D8F0000}"/>
    <cellStyle name="Standard 4 5 2 2 6 2 2 2 2" xfId="58574" xr:uid="{00000000-0005-0000-0000-00003E8F0000}"/>
    <cellStyle name="Standard 4 5 2 2 6 2 2 3" xfId="47278" xr:uid="{00000000-0005-0000-0000-00003F8F0000}"/>
    <cellStyle name="Standard 4 5 2 2 6 2 2 4" xfId="35982" xr:uid="{00000000-0005-0000-0000-0000408F0000}"/>
    <cellStyle name="Standard 4 5 2 2 6 2 3" xfId="19038" xr:uid="{00000000-0005-0000-0000-0000418F0000}"/>
    <cellStyle name="Standard 4 5 2 2 6 2 3 2" xfId="52926" xr:uid="{00000000-0005-0000-0000-0000428F0000}"/>
    <cellStyle name="Standard 4 5 2 2 6 2 4" xfId="41630" xr:uid="{00000000-0005-0000-0000-0000438F0000}"/>
    <cellStyle name="Standard 4 5 2 2 6 2 5" xfId="30334" xr:uid="{00000000-0005-0000-0000-0000448F0000}"/>
    <cellStyle name="Standard 4 5 2 2 6 3" xfId="10566" xr:uid="{00000000-0005-0000-0000-0000458F0000}"/>
    <cellStyle name="Standard 4 5 2 2 6 3 2" xfId="21862" xr:uid="{00000000-0005-0000-0000-0000468F0000}"/>
    <cellStyle name="Standard 4 5 2 2 6 3 2 2" xfId="55750" xr:uid="{00000000-0005-0000-0000-0000478F0000}"/>
    <cellStyle name="Standard 4 5 2 2 6 3 3" xfId="44454" xr:uid="{00000000-0005-0000-0000-0000488F0000}"/>
    <cellStyle name="Standard 4 5 2 2 6 3 4" xfId="33158" xr:uid="{00000000-0005-0000-0000-0000498F0000}"/>
    <cellStyle name="Standard 4 5 2 2 6 4" xfId="16214" xr:uid="{00000000-0005-0000-0000-00004A8F0000}"/>
    <cellStyle name="Standard 4 5 2 2 6 4 2" xfId="50102" xr:uid="{00000000-0005-0000-0000-00004B8F0000}"/>
    <cellStyle name="Standard 4 5 2 2 6 5" xfId="38806" xr:uid="{00000000-0005-0000-0000-00004C8F0000}"/>
    <cellStyle name="Standard 4 5 2 2 6 6" xfId="27510" xr:uid="{00000000-0005-0000-0000-00004D8F0000}"/>
    <cellStyle name="Standard 4 5 2 2 7" xfId="3563" xr:uid="{00000000-0005-0000-0000-00004E8F0000}"/>
    <cellStyle name="Standard 4 5 2 2 7 2" xfId="6676" xr:uid="{00000000-0005-0000-0000-00004F8F0000}"/>
    <cellStyle name="Standard 4 5 2 2 7 2 2" xfId="12325" xr:uid="{00000000-0005-0000-0000-0000508F0000}"/>
    <cellStyle name="Standard 4 5 2 2 7 2 2 2" xfId="23621" xr:uid="{00000000-0005-0000-0000-0000518F0000}"/>
    <cellStyle name="Standard 4 5 2 2 7 2 2 2 2" xfId="57509" xr:uid="{00000000-0005-0000-0000-0000528F0000}"/>
    <cellStyle name="Standard 4 5 2 2 7 2 2 3" xfId="46213" xr:uid="{00000000-0005-0000-0000-0000538F0000}"/>
    <cellStyle name="Standard 4 5 2 2 7 2 2 4" xfId="34917" xr:uid="{00000000-0005-0000-0000-0000548F0000}"/>
    <cellStyle name="Standard 4 5 2 2 7 2 3" xfId="17973" xr:uid="{00000000-0005-0000-0000-0000558F0000}"/>
    <cellStyle name="Standard 4 5 2 2 7 2 3 2" xfId="51861" xr:uid="{00000000-0005-0000-0000-0000568F0000}"/>
    <cellStyle name="Standard 4 5 2 2 7 2 4" xfId="40565" xr:uid="{00000000-0005-0000-0000-0000578F0000}"/>
    <cellStyle name="Standard 4 5 2 2 7 2 5" xfId="29269" xr:uid="{00000000-0005-0000-0000-0000588F0000}"/>
    <cellStyle name="Standard 4 5 2 2 7 3" xfId="9501" xr:uid="{00000000-0005-0000-0000-0000598F0000}"/>
    <cellStyle name="Standard 4 5 2 2 7 3 2" xfId="20797" xr:uid="{00000000-0005-0000-0000-00005A8F0000}"/>
    <cellStyle name="Standard 4 5 2 2 7 3 2 2" xfId="54685" xr:uid="{00000000-0005-0000-0000-00005B8F0000}"/>
    <cellStyle name="Standard 4 5 2 2 7 3 3" xfId="43389" xr:uid="{00000000-0005-0000-0000-00005C8F0000}"/>
    <cellStyle name="Standard 4 5 2 2 7 3 4" xfId="32093" xr:uid="{00000000-0005-0000-0000-00005D8F0000}"/>
    <cellStyle name="Standard 4 5 2 2 7 4" xfId="15149" xr:uid="{00000000-0005-0000-0000-00005E8F0000}"/>
    <cellStyle name="Standard 4 5 2 2 7 4 2" xfId="49037" xr:uid="{00000000-0005-0000-0000-00005F8F0000}"/>
    <cellStyle name="Standard 4 5 2 2 7 5" xfId="37741" xr:uid="{00000000-0005-0000-0000-0000608F0000}"/>
    <cellStyle name="Standard 4 5 2 2 7 6" xfId="26445" xr:uid="{00000000-0005-0000-0000-0000618F0000}"/>
    <cellStyle name="Standard 4 5 2 2 8" xfId="5604" xr:uid="{00000000-0005-0000-0000-0000628F0000}"/>
    <cellStyle name="Standard 4 5 2 2 8 2" xfId="11254" xr:uid="{00000000-0005-0000-0000-0000638F0000}"/>
    <cellStyle name="Standard 4 5 2 2 8 2 2" xfId="22550" xr:uid="{00000000-0005-0000-0000-0000648F0000}"/>
    <cellStyle name="Standard 4 5 2 2 8 2 2 2" xfId="56438" xr:uid="{00000000-0005-0000-0000-0000658F0000}"/>
    <cellStyle name="Standard 4 5 2 2 8 2 3" xfId="45142" xr:uid="{00000000-0005-0000-0000-0000668F0000}"/>
    <cellStyle name="Standard 4 5 2 2 8 2 4" xfId="33846" xr:uid="{00000000-0005-0000-0000-0000678F0000}"/>
    <cellStyle name="Standard 4 5 2 2 8 3" xfId="16902" xr:uid="{00000000-0005-0000-0000-0000688F0000}"/>
    <cellStyle name="Standard 4 5 2 2 8 3 2" xfId="50790" xr:uid="{00000000-0005-0000-0000-0000698F0000}"/>
    <cellStyle name="Standard 4 5 2 2 8 4" xfId="39494" xr:uid="{00000000-0005-0000-0000-00006A8F0000}"/>
    <cellStyle name="Standard 4 5 2 2 8 5" xfId="28198" xr:uid="{00000000-0005-0000-0000-00006B8F0000}"/>
    <cellStyle name="Standard 4 5 2 2 9" xfId="8430" xr:uid="{00000000-0005-0000-0000-00006C8F0000}"/>
    <cellStyle name="Standard 4 5 2 2 9 2" xfId="19726" xr:uid="{00000000-0005-0000-0000-00006D8F0000}"/>
    <cellStyle name="Standard 4 5 2 2 9 2 2" xfId="53614" xr:uid="{00000000-0005-0000-0000-00006E8F0000}"/>
    <cellStyle name="Standard 4 5 2 2 9 3" xfId="42318" xr:uid="{00000000-0005-0000-0000-00006F8F0000}"/>
    <cellStyle name="Standard 4 5 2 2 9 4" xfId="31022" xr:uid="{00000000-0005-0000-0000-0000708F0000}"/>
    <cellStyle name="Standard 4 5 2 3" xfId="1649" xr:uid="{00000000-0005-0000-0000-0000718F0000}"/>
    <cellStyle name="Standard 4 5 2 3 10" xfId="36759" xr:uid="{00000000-0005-0000-0000-0000728F0000}"/>
    <cellStyle name="Standard 4 5 2 3 11" xfId="25463" xr:uid="{00000000-0005-0000-0000-0000738F0000}"/>
    <cellStyle name="Standard 4 5 2 3 2" xfId="2809" xr:uid="{00000000-0005-0000-0000-0000748F0000}"/>
    <cellStyle name="Standard 4 5 2 3 2 2" xfId="3311" xr:uid="{00000000-0005-0000-0000-0000758F0000}"/>
    <cellStyle name="Standard 4 5 2 3 2 2 2" xfId="5303" xr:uid="{00000000-0005-0000-0000-0000768F0000}"/>
    <cellStyle name="Standard 4 5 2 3 2 2 2 2" xfId="8129" xr:uid="{00000000-0005-0000-0000-0000778F0000}"/>
    <cellStyle name="Standard 4 5 2 3 2 2 2 2 2" xfId="13778" xr:uid="{00000000-0005-0000-0000-0000788F0000}"/>
    <cellStyle name="Standard 4 5 2 3 2 2 2 2 2 2" xfId="25074" xr:uid="{00000000-0005-0000-0000-0000798F0000}"/>
    <cellStyle name="Standard 4 5 2 3 2 2 2 2 2 2 2" xfId="58962" xr:uid="{00000000-0005-0000-0000-00007A8F0000}"/>
    <cellStyle name="Standard 4 5 2 3 2 2 2 2 2 3" xfId="47666" xr:uid="{00000000-0005-0000-0000-00007B8F0000}"/>
    <cellStyle name="Standard 4 5 2 3 2 2 2 2 2 4" xfId="36370" xr:uid="{00000000-0005-0000-0000-00007C8F0000}"/>
    <cellStyle name="Standard 4 5 2 3 2 2 2 2 3" xfId="19426" xr:uid="{00000000-0005-0000-0000-00007D8F0000}"/>
    <cellStyle name="Standard 4 5 2 3 2 2 2 2 3 2" xfId="53314" xr:uid="{00000000-0005-0000-0000-00007E8F0000}"/>
    <cellStyle name="Standard 4 5 2 3 2 2 2 2 4" xfId="42018" xr:uid="{00000000-0005-0000-0000-00007F8F0000}"/>
    <cellStyle name="Standard 4 5 2 3 2 2 2 2 5" xfId="30722" xr:uid="{00000000-0005-0000-0000-0000808F0000}"/>
    <cellStyle name="Standard 4 5 2 3 2 2 2 3" xfId="10954" xr:uid="{00000000-0005-0000-0000-0000818F0000}"/>
    <cellStyle name="Standard 4 5 2 3 2 2 2 3 2" xfId="22250" xr:uid="{00000000-0005-0000-0000-0000828F0000}"/>
    <cellStyle name="Standard 4 5 2 3 2 2 2 3 2 2" xfId="56138" xr:uid="{00000000-0005-0000-0000-0000838F0000}"/>
    <cellStyle name="Standard 4 5 2 3 2 2 2 3 3" xfId="44842" xr:uid="{00000000-0005-0000-0000-0000848F0000}"/>
    <cellStyle name="Standard 4 5 2 3 2 2 2 3 4" xfId="33546" xr:uid="{00000000-0005-0000-0000-0000858F0000}"/>
    <cellStyle name="Standard 4 5 2 3 2 2 2 4" xfId="16602" xr:uid="{00000000-0005-0000-0000-0000868F0000}"/>
    <cellStyle name="Standard 4 5 2 3 2 2 2 4 2" xfId="50490" xr:uid="{00000000-0005-0000-0000-0000878F0000}"/>
    <cellStyle name="Standard 4 5 2 3 2 2 2 5" xfId="39194" xr:uid="{00000000-0005-0000-0000-0000888F0000}"/>
    <cellStyle name="Standard 4 5 2 3 2 2 2 6" xfId="27898" xr:uid="{00000000-0005-0000-0000-0000898F0000}"/>
    <cellStyle name="Standard 4 5 2 3 2 2 3" xfId="6439" xr:uid="{00000000-0005-0000-0000-00008A8F0000}"/>
    <cellStyle name="Standard 4 5 2 3 2 2 3 2" xfId="12089" xr:uid="{00000000-0005-0000-0000-00008B8F0000}"/>
    <cellStyle name="Standard 4 5 2 3 2 2 3 2 2" xfId="23385" xr:uid="{00000000-0005-0000-0000-00008C8F0000}"/>
    <cellStyle name="Standard 4 5 2 3 2 2 3 2 2 2" xfId="57273" xr:uid="{00000000-0005-0000-0000-00008D8F0000}"/>
    <cellStyle name="Standard 4 5 2 3 2 2 3 2 3" xfId="45977" xr:uid="{00000000-0005-0000-0000-00008E8F0000}"/>
    <cellStyle name="Standard 4 5 2 3 2 2 3 2 4" xfId="34681" xr:uid="{00000000-0005-0000-0000-00008F8F0000}"/>
    <cellStyle name="Standard 4 5 2 3 2 2 3 3" xfId="17737" xr:uid="{00000000-0005-0000-0000-0000908F0000}"/>
    <cellStyle name="Standard 4 5 2 3 2 2 3 3 2" xfId="51625" xr:uid="{00000000-0005-0000-0000-0000918F0000}"/>
    <cellStyle name="Standard 4 5 2 3 2 2 3 4" xfId="40329" xr:uid="{00000000-0005-0000-0000-0000928F0000}"/>
    <cellStyle name="Standard 4 5 2 3 2 2 3 5" xfId="29033" xr:uid="{00000000-0005-0000-0000-0000938F0000}"/>
    <cellStyle name="Standard 4 5 2 3 2 2 4" xfId="9265" xr:uid="{00000000-0005-0000-0000-0000948F0000}"/>
    <cellStyle name="Standard 4 5 2 3 2 2 4 2" xfId="20561" xr:uid="{00000000-0005-0000-0000-0000958F0000}"/>
    <cellStyle name="Standard 4 5 2 3 2 2 4 2 2" xfId="54449" xr:uid="{00000000-0005-0000-0000-0000968F0000}"/>
    <cellStyle name="Standard 4 5 2 3 2 2 4 3" xfId="43153" xr:uid="{00000000-0005-0000-0000-0000978F0000}"/>
    <cellStyle name="Standard 4 5 2 3 2 2 4 4" xfId="31857" xr:uid="{00000000-0005-0000-0000-0000988F0000}"/>
    <cellStyle name="Standard 4 5 2 3 2 2 5" xfId="14913" xr:uid="{00000000-0005-0000-0000-0000998F0000}"/>
    <cellStyle name="Standard 4 5 2 3 2 2 5 2" xfId="48801" xr:uid="{00000000-0005-0000-0000-00009A8F0000}"/>
    <cellStyle name="Standard 4 5 2 3 2 2 6" xfId="37505" xr:uid="{00000000-0005-0000-0000-00009B8F0000}"/>
    <cellStyle name="Standard 4 5 2 3 2 2 7" xfId="26209" xr:uid="{00000000-0005-0000-0000-00009C8F0000}"/>
    <cellStyle name="Standard 4 5 2 3 2 3" xfId="4526" xr:uid="{00000000-0005-0000-0000-00009D8F0000}"/>
    <cellStyle name="Standard 4 5 2 3 2 3 2" xfId="7395" xr:uid="{00000000-0005-0000-0000-00009E8F0000}"/>
    <cellStyle name="Standard 4 5 2 3 2 3 2 2" xfId="13044" xr:uid="{00000000-0005-0000-0000-00009F8F0000}"/>
    <cellStyle name="Standard 4 5 2 3 2 3 2 2 2" xfId="24340" xr:uid="{00000000-0005-0000-0000-0000A08F0000}"/>
    <cellStyle name="Standard 4 5 2 3 2 3 2 2 2 2" xfId="58228" xr:uid="{00000000-0005-0000-0000-0000A18F0000}"/>
    <cellStyle name="Standard 4 5 2 3 2 3 2 2 3" xfId="46932" xr:uid="{00000000-0005-0000-0000-0000A28F0000}"/>
    <cellStyle name="Standard 4 5 2 3 2 3 2 2 4" xfId="35636" xr:uid="{00000000-0005-0000-0000-0000A38F0000}"/>
    <cellStyle name="Standard 4 5 2 3 2 3 2 3" xfId="18692" xr:uid="{00000000-0005-0000-0000-0000A48F0000}"/>
    <cellStyle name="Standard 4 5 2 3 2 3 2 3 2" xfId="52580" xr:uid="{00000000-0005-0000-0000-0000A58F0000}"/>
    <cellStyle name="Standard 4 5 2 3 2 3 2 4" xfId="41284" xr:uid="{00000000-0005-0000-0000-0000A68F0000}"/>
    <cellStyle name="Standard 4 5 2 3 2 3 2 5" xfId="29988" xr:uid="{00000000-0005-0000-0000-0000A78F0000}"/>
    <cellStyle name="Standard 4 5 2 3 2 3 3" xfId="10220" xr:uid="{00000000-0005-0000-0000-0000A88F0000}"/>
    <cellStyle name="Standard 4 5 2 3 2 3 3 2" xfId="21516" xr:uid="{00000000-0005-0000-0000-0000A98F0000}"/>
    <cellStyle name="Standard 4 5 2 3 2 3 3 2 2" xfId="55404" xr:uid="{00000000-0005-0000-0000-0000AA8F0000}"/>
    <cellStyle name="Standard 4 5 2 3 2 3 3 3" xfId="44108" xr:uid="{00000000-0005-0000-0000-0000AB8F0000}"/>
    <cellStyle name="Standard 4 5 2 3 2 3 3 4" xfId="32812" xr:uid="{00000000-0005-0000-0000-0000AC8F0000}"/>
    <cellStyle name="Standard 4 5 2 3 2 3 4" xfId="15868" xr:uid="{00000000-0005-0000-0000-0000AD8F0000}"/>
    <cellStyle name="Standard 4 5 2 3 2 3 4 2" xfId="49756" xr:uid="{00000000-0005-0000-0000-0000AE8F0000}"/>
    <cellStyle name="Standard 4 5 2 3 2 3 5" xfId="38460" xr:uid="{00000000-0005-0000-0000-0000AF8F0000}"/>
    <cellStyle name="Standard 4 5 2 3 2 3 6" xfId="27164" xr:uid="{00000000-0005-0000-0000-0000B08F0000}"/>
    <cellStyle name="Standard 4 5 2 3 2 4" xfId="5939" xr:uid="{00000000-0005-0000-0000-0000B18F0000}"/>
    <cellStyle name="Standard 4 5 2 3 2 4 2" xfId="11589" xr:uid="{00000000-0005-0000-0000-0000B28F0000}"/>
    <cellStyle name="Standard 4 5 2 3 2 4 2 2" xfId="22885" xr:uid="{00000000-0005-0000-0000-0000B38F0000}"/>
    <cellStyle name="Standard 4 5 2 3 2 4 2 2 2" xfId="56773" xr:uid="{00000000-0005-0000-0000-0000B48F0000}"/>
    <cellStyle name="Standard 4 5 2 3 2 4 2 3" xfId="45477" xr:uid="{00000000-0005-0000-0000-0000B58F0000}"/>
    <cellStyle name="Standard 4 5 2 3 2 4 2 4" xfId="34181" xr:uid="{00000000-0005-0000-0000-0000B68F0000}"/>
    <cellStyle name="Standard 4 5 2 3 2 4 3" xfId="17237" xr:uid="{00000000-0005-0000-0000-0000B78F0000}"/>
    <cellStyle name="Standard 4 5 2 3 2 4 3 2" xfId="51125" xr:uid="{00000000-0005-0000-0000-0000B88F0000}"/>
    <cellStyle name="Standard 4 5 2 3 2 4 4" xfId="39829" xr:uid="{00000000-0005-0000-0000-0000B98F0000}"/>
    <cellStyle name="Standard 4 5 2 3 2 4 5" xfId="28533" xr:uid="{00000000-0005-0000-0000-0000BA8F0000}"/>
    <cellStyle name="Standard 4 5 2 3 2 5" xfId="8765" xr:uid="{00000000-0005-0000-0000-0000BB8F0000}"/>
    <cellStyle name="Standard 4 5 2 3 2 5 2" xfId="20061" xr:uid="{00000000-0005-0000-0000-0000BC8F0000}"/>
    <cellStyle name="Standard 4 5 2 3 2 5 2 2" xfId="53949" xr:uid="{00000000-0005-0000-0000-0000BD8F0000}"/>
    <cellStyle name="Standard 4 5 2 3 2 5 3" xfId="42653" xr:uid="{00000000-0005-0000-0000-0000BE8F0000}"/>
    <cellStyle name="Standard 4 5 2 3 2 5 4" xfId="31357" xr:uid="{00000000-0005-0000-0000-0000BF8F0000}"/>
    <cellStyle name="Standard 4 5 2 3 2 6" xfId="14413" xr:uid="{00000000-0005-0000-0000-0000C08F0000}"/>
    <cellStyle name="Standard 4 5 2 3 2 6 2" xfId="48301" xr:uid="{00000000-0005-0000-0000-0000C18F0000}"/>
    <cellStyle name="Standard 4 5 2 3 2 7" xfId="37005" xr:uid="{00000000-0005-0000-0000-0000C28F0000}"/>
    <cellStyle name="Standard 4 5 2 3 2 8" xfId="25709" xr:uid="{00000000-0005-0000-0000-0000C38F0000}"/>
    <cellStyle name="Standard 4 5 2 3 3" xfId="3065" xr:uid="{00000000-0005-0000-0000-0000C48F0000}"/>
    <cellStyle name="Standard 4 5 2 3 3 2" xfId="5302" xr:uid="{00000000-0005-0000-0000-0000C58F0000}"/>
    <cellStyle name="Standard 4 5 2 3 3 2 2" xfId="8128" xr:uid="{00000000-0005-0000-0000-0000C68F0000}"/>
    <cellStyle name="Standard 4 5 2 3 3 2 2 2" xfId="13777" xr:uid="{00000000-0005-0000-0000-0000C78F0000}"/>
    <cellStyle name="Standard 4 5 2 3 3 2 2 2 2" xfId="25073" xr:uid="{00000000-0005-0000-0000-0000C88F0000}"/>
    <cellStyle name="Standard 4 5 2 3 3 2 2 2 2 2" xfId="58961" xr:uid="{00000000-0005-0000-0000-0000C98F0000}"/>
    <cellStyle name="Standard 4 5 2 3 3 2 2 2 3" xfId="47665" xr:uid="{00000000-0005-0000-0000-0000CA8F0000}"/>
    <cellStyle name="Standard 4 5 2 3 3 2 2 2 4" xfId="36369" xr:uid="{00000000-0005-0000-0000-0000CB8F0000}"/>
    <cellStyle name="Standard 4 5 2 3 3 2 2 3" xfId="19425" xr:uid="{00000000-0005-0000-0000-0000CC8F0000}"/>
    <cellStyle name="Standard 4 5 2 3 3 2 2 3 2" xfId="53313" xr:uid="{00000000-0005-0000-0000-0000CD8F0000}"/>
    <cellStyle name="Standard 4 5 2 3 3 2 2 4" xfId="42017" xr:uid="{00000000-0005-0000-0000-0000CE8F0000}"/>
    <cellStyle name="Standard 4 5 2 3 3 2 2 5" xfId="30721" xr:uid="{00000000-0005-0000-0000-0000CF8F0000}"/>
    <cellStyle name="Standard 4 5 2 3 3 2 3" xfId="10953" xr:uid="{00000000-0005-0000-0000-0000D08F0000}"/>
    <cellStyle name="Standard 4 5 2 3 3 2 3 2" xfId="22249" xr:uid="{00000000-0005-0000-0000-0000D18F0000}"/>
    <cellStyle name="Standard 4 5 2 3 3 2 3 2 2" xfId="56137" xr:uid="{00000000-0005-0000-0000-0000D28F0000}"/>
    <cellStyle name="Standard 4 5 2 3 3 2 3 3" xfId="44841" xr:uid="{00000000-0005-0000-0000-0000D38F0000}"/>
    <cellStyle name="Standard 4 5 2 3 3 2 3 4" xfId="33545" xr:uid="{00000000-0005-0000-0000-0000D48F0000}"/>
    <cellStyle name="Standard 4 5 2 3 3 2 4" xfId="16601" xr:uid="{00000000-0005-0000-0000-0000D58F0000}"/>
    <cellStyle name="Standard 4 5 2 3 3 2 4 2" xfId="50489" xr:uid="{00000000-0005-0000-0000-0000D68F0000}"/>
    <cellStyle name="Standard 4 5 2 3 3 2 5" xfId="39193" xr:uid="{00000000-0005-0000-0000-0000D78F0000}"/>
    <cellStyle name="Standard 4 5 2 3 3 2 6" xfId="27897" xr:uid="{00000000-0005-0000-0000-0000D88F0000}"/>
    <cellStyle name="Standard 4 5 2 3 3 3" xfId="4525" xr:uid="{00000000-0005-0000-0000-0000D98F0000}"/>
    <cellStyle name="Standard 4 5 2 3 3 3 2" xfId="7394" xr:uid="{00000000-0005-0000-0000-0000DA8F0000}"/>
    <cellStyle name="Standard 4 5 2 3 3 3 2 2" xfId="13043" xr:uid="{00000000-0005-0000-0000-0000DB8F0000}"/>
    <cellStyle name="Standard 4 5 2 3 3 3 2 2 2" xfId="24339" xr:uid="{00000000-0005-0000-0000-0000DC8F0000}"/>
    <cellStyle name="Standard 4 5 2 3 3 3 2 2 2 2" xfId="58227" xr:uid="{00000000-0005-0000-0000-0000DD8F0000}"/>
    <cellStyle name="Standard 4 5 2 3 3 3 2 2 3" xfId="46931" xr:uid="{00000000-0005-0000-0000-0000DE8F0000}"/>
    <cellStyle name="Standard 4 5 2 3 3 3 2 2 4" xfId="35635" xr:uid="{00000000-0005-0000-0000-0000DF8F0000}"/>
    <cellStyle name="Standard 4 5 2 3 3 3 2 3" xfId="18691" xr:uid="{00000000-0005-0000-0000-0000E08F0000}"/>
    <cellStyle name="Standard 4 5 2 3 3 3 2 3 2" xfId="52579" xr:uid="{00000000-0005-0000-0000-0000E18F0000}"/>
    <cellStyle name="Standard 4 5 2 3 3 3 2 4" xfId="41283" xr:uid="{00000000-0005-0000-0000-0000E28F0000}"/>
    <cellStyle name="Standard 4 5 2 3 3 3 2 5" xfId="29987" xr:uid="{00000000-0005-0000-0000-0000E38F0000}"/>
    <cellStyle name="Standard 4 5 2 3 3 3 3" xfId="10219" xr:uid="{00000000-0005-0000-0000-0000E48F0000}"/>
    <cellStyle name="Standard 4 5 2 3 3 3 3 2" xfId="21515" xr:uid="{00000000-0005-0000-0000-0000E58F0000}"/>
    <cellStyle name="Standard 4 5 2 3 3 3 3 2 2" xfId="55403" xr:uid="{00000000-0005-0000-0000-0000E68F0000}"/>
    <cellStyle name="Standard 4 5 2 3 3 3 3 3" xfId="44107" xr:uid="{00000000-0005-0000-0000-0000E78F0000}"/>
    <cellStyle name="Standard 4 5 2 3 3 3 3 4" xfId="32811" xr:uid="{00000000-0005-0000-0000-0000E88F0000}"/>
    <cellStyle name="Standard 4 5 2 3 3 3 4" xfId="15867" xr:uid="{00000000-0005-0000-0000-0000E98F0000}"/>
    <cellStyle name="Standard 4 5 2 3 3 3 4 2" xfId="49755" xr:uid="{00000000-0005-0000-0000-0000EA8F0000}"/>
    <cellStyle name="Standard 4 5 2 3 3 3 5" xfId="38459" xr:uid="{00000000-0005-0000-0000-0000EB8F0000}"/>
    <cellStyle name="Standard 4 5 2 3 3 3 6" xfId="27163" xr:uid="{00000000-0005-0000-0000-0000EC8F0000}"/>
    <cellStyle name="Standard 4 5 2 3 3 4" xfId="6193" xr:uid="{00000000-0005-0000-0000-0000ED8F0000}"/>
    <cellStyle name="Standard 4 5 2 3 3 4 2" xfId="11843" xr:uid="{00000000-0005-0000-0000-0000EE8F0000}"/>
    <cellStyle name="Standard 4 5 2 3 3 4 2 2" xfId="23139" xr:uid="{00000000-0005-0000-0000-0000EF8F0000}"/>
    <cellStyle name="Standard 4 5 2 3 3 4 2 2 2" xfId="57027" xr:uid="{00000000-0005-0000-0000-0000F08F0000}"/>
    <cellStyle name="Standard 4 5 2 3 3 4 2 3" xfId="45731" xr:uid="{00000000-0005-0000-0000-0000F18F0000}"/>
    <cellStyle name="Standard 4 5 2 3 3 4 2 4" xfId="34435" xr:uid="{00000000-0005-0000-0000-0000F28F0000}"/>
    <cellStyle name="Standard 4 5 2 3 3 4 3" xfId="17491" xr:uid="{00000000-0005-0000-0000-0000F38F0000}"/>
    <cellStyle name="Standard 4 5 2 3 3 4 3 2" xfId="51379" xr:uid="{00000000-0005-0000-0000-0000F48F0000}"/>
    <cellStyle name="Standard 4 5 2 3 3 4 4" xfId="40083" xr:uid="{00000000-0005-0000-0000-0000F58F0000}"/>
    <cellStyle name="Standard 4 5 2 3 3 4 5" xfId="28787" xr:uid="{00000000-0005-0000-0000-0000F68F0000}"/>
    <cellStyle name="Standard 4 5 2 3 3 5" xfId="9019" xr:uid="{00000000-0005-0000-0000-0000F78F0000}"/>
    <cellStyle name="Standard 4 5 2 3 3 5 2" xfId="20315" xr:uid="{00000000-0005-0000-0000-0000F88F0000}"/>
    <cellStyle name="Standard 4 5 2 3 3 5 2 2" xfId="54203" xr:uid="{00000000-0005-0000-0000-0000F98F0000}"/>
    <cellStyle name="Standard 4 5 2 3 3 5 3" xfId="42907" xr:uid="{00000000-0005-0000-0000-0000FA8F0000}"/>
    <cellStyle name="Standard 4 5 2 3 3 5 4" xfId="31611" xr:uid="{00000000-0005-0000-0000-0000FB8F0000}"/>
    <cellStyle name="Standard 4 5 2 3 3 6" xfId="14667" xr:uid="{00000000-0005-0000-0000-0000FC8F0000}"/>
    <cellStyle name="Standard 4 5 2 3 3 6 2" xfId="48555" xr:uid="{00000000-0005-0000-0000-0000FD8F0000}"/>
    <cellStyle name="Standard 4 5 2 3 3 7" xfId="37259" xr:uid="{00000000-0005-0000-0000-0000FE8F0000}"/>
    <cellStyle name="Standard 4 5 2 3 3 8" xfId="25963" xr:uid="{00000000-0005-0000-0000-0000FF8F0000}"/>
    <cellStyle name="Standard 4 5 2 3 4" xfId="3923" xr:uid="{00000000-0005-0000-0000-000000900000}"/>
    <cellStyle name="Standard 4 5 2 3 4 2" xfId="7034" xr:uid="{00000000-0005-0000-0000-000001900000}"/>
    <cellStyle name="Standard 4 5 2 3 4 2 2" xfId="12683" xr:uid="{00000000-0005-0000-0000-000002900000}"/>
    <cellStyle name="Standard 4 5 2 3 4 2 2 2" xfId="23979" xr:uid="{00000000-0005-0000-0000-000003900000}"/>
    <cellStyle name="Standard 4 5 2 3 4 2 2 2 2" xfId="57867" xr:uid="{00000000-0005-0000-0000-000004900000}"/>
    <cellStyle name="Standard 4 5 2 3 4 2 2 3" xfId="46571" xr:uid="{00000000-0005-0000-0000-000005900000}"/>
    <cellStyle name="Standard 4 5 2 3 4 2 2 4" xfId="35275" xr:uid="{00000000-0005-0000-0000-000006900000}"/>
    <cellStyle name="Standard 4 5 2 3 4 2 3" xfId="18331" xr:uid="{00000000-0005-0000-0000-000007900000}"/>
    <cellStyle name="Standard 4 5 2 3 4 2 3 2" xfId="52219" xr:uid="{00000000-0005-0000-0000-000008900000}"/>
    <cellStyle name="Standard 4 5 2 3 4 2 4" xfId="40923" xr:uid="{00000000-0005-0000-0000-000009900000}"/>
    <cellStyle name="Standard 4 5 2 3 4 2 5" xfId="29627" xr:uid="{00000000-0005-0000-0000-00000A900000}"/>
    <cellStyle name="Standard 4 5 2 3 4 3" xfId="9859" xr:uid="{00000000-0005-0000-0000-00000B900000}"/>
    <cellStyle name="Standard 4 5 2 3 4 3 2" xfId="21155" xr:uid="{00000000-0005-0000-0000-00000C900000}"/>
    <cellStyle name="Standard 4 5 2 3 4 3 2 2" xfId="55043" xr:uid="{00000000-0005-0000-0000-00000D900000}"/>
    <cellStyle name="Standard 4 5 2 3 4 3 3" xfId="43747" xr:uid="{00000000-0005-0000-0000-00000E900000}"/>
    <cellStyle name="Standard 4 5 2 3 4 3 4" xfId="32451" xr:uid="{00000000-0005-0000-0000-00000F900000}"/>
    <cellStyle name="Standard 4 5 2 3 4 4" xfId="15507" xr:uid="{00000000-0005-0000-0000-000010900000}"/>
    <cellStyle name="Standard 4 5 2 3 4 4 2" xfId="49395" xr:uid="{00000000-0005-0000-0000-000011900000}"/>
    <cellStyle name="Standard 4 5 2 3 4 5" xfId="38099" xr:uid="{00000000-0005-0000-0000-000012900000}"/>
    <cellStyle name="Standard 4 5 2 3 4 6" xfId="26803" xr:uid="{00000000-0005-0000-0000-000013900000}"/>
    <cellStyle name="Standard 4 5 2 3 5" xfId="4981" xr:uid="{00000000-0005-0000-0000-000014900000}"/>
    <cellStyle name="Standard 4 5 2 3 5 2" xfId="7807" xr:uid="{00000000-0005-0000-0000-000015900000}"/>
    <cellStyle name="Standard 4 5 2 3 5 2 2" xfId="13456" xr:uid="{00000000-0005-0000-0000-000016900000}"/>
    <cellStyle name="Standard 4 5 2 3 5 2 2 2" xfId="24752" xr:uid="{00000000-0005-0000-0000-000017900000}"/>
    <cellStyle name="Standard 4 5 2 3 5 2 2 2 2" xfId="58640" xr:uid="{00000000-0005-0000-0000-000018900000}"/>
    <cellStyle name="Standard 4 5 2 3 5 2 2 3" xfId="47344" xr:uid="{00000000-0005-0000-0000-000019900000}"/>
    <cellStyle name="Standard 4 5 2 3 5 2 2 4" xfId="36048" xr:uid="{00000000-0005-0000-0000-00001A900000}"/>
    <cellStyle name="Standard 4 5 2 3 5 2 3" xfId="19104" xr:uid="{00000000-0005-0000-0000-00001B900000}"/>
    <cellStyle name="Standard 4 5 2 3 5 2 3 2" xfId="52992" xr:uid="{00000000-0005-0000-0000-00001C900000}"/>
    <cellStyle name="Standard 4 5 2 3 5 2 4" xfId="41696" xr:uid="{00000000-0005-0000-0000-00001D900000}"/>
    <cellStyle name="Standard 4 5 2 3 5 2 5" xfId="30400" xr:uid="{00000000-0005-0000-0000-00001E900000}"/>
    <cellStyle name="Standard 4 5 2 3 5 3" xfId="10632" xr:uid="{00000000-0005-0000-0000-00001F900000}"/>
    <cellStyle name="Standard 4 5 2 3 5 3 2" xfId="21928" xr:uid="{00000000-0005-0000-0000-000020900000}"/>
    <cellStyle name="Standard 4 5 2 3 5 3 2 2" xfId="55816" xr:uid="{00000000-0005-0000-0000-000021900000}"/>
    <cellStyle name="Standard 4 5 2 3 5 3 3" xfId="44520" xr:uid="{00000000-0005-0000-0000-000022900000}"/>
    <cellStyle name="Standard 4 5 2 3 5 3 4" xfId="33224" xr:uid="{00000000-0005-0000-0000-000023900000}"/>
    <cellStyle name="Standard 4 5 2 3 5 4" xfId="16280" xr:uid="{00000000-0005-0000-0000-000024900000}"/>
    <cellStyle name="Standard 4 5 2 3 5 4 2" xfId="50168" xr:uid="{00000000-0005-0000-0000-000025900000}"/>
    <cellStyle name="Standard 4 5 2 3 5 5" xfId="38872" xr:uid="{00000000-0005-0000-0000-000026900000}"/>
    <cellStyle name="Standard 4 5 2 3 5 6" xfId="27576" xr:uid="{00000000-0005-0000-0000-000027900000}"/>
    <cellStyle name="Standard 4 5 2 3 6" xfId="3631" xr:uid="{00000000-0005-0000-0000-000028900000}"/>
    <cellStyle name="Standard 4 5 2 3 6 2" xfId="6744" xr:uid="{00000000-0005-0000-0000-000029900000}"/>
    <cellStyle name="Standard 4 5 2 3 6 2 2" xfId="12393" xr:uid="{00000000-0005-0000-0000-00002A900000}"/>
    <cellStyle name="Standard 4 5 2 3 6 2 2 2" xfId="23689" xr:uid="{00000000-0005-0000-0000-00002B900000}"/>
    <cellStyle name="Standard 4 5 2 3 6 2 2 2 2" xfId="57577" xr:uid="{00000000-0005-0000-0000-00002C900000}"/>
    <cellStyle name="Standard 4 5 2 3 6 2 2 3" xfId="46281" xr:uid="{00000000-0005-0000-0000-00002D900000}"/>
    <cellStyle name="Standard 4 5 2 3 6 2 2 4" xfId="34985" xr:uid="{00000000-0005-0000-0000-00002E900000}"/>
    <cellStyle name="Standard 4 5 2 3 6 2 3" xfId="18041" xr:uid="{00000000-0005-0000-0000-00002F900000}"/>
    <cellStyle name="Standard 4 5 2 3 6 2 3 2" xfId="51929" xr:uid="{00000000-0005-0000-0000-000030900000}"/>
    <cellStyle name="Standard 4 5 2 3 6 2 4" xfId="40633" xr:uid="{00000000-0005-0000-0000-000031900000}"/>
    <cellStyle name="Standard 4 5 2 3 6 2 5" xfId="29337" xr:uid="{00000000-0005-0000-0000-000032900000}"/>
    <cellStyle name="Standard 4 5 2 3 6 3" xfId="9569" xr:uid="{00000000-0005-0000-0000-000033900000}"/>
    <cellStyle name="Standard 4 5 2 3 6 3 2" xfId="20865" xr:uid="{00000000-0005-0000-0000-000034900000}"/>
    <cellStyle name="Standard 4 5 2 3 6 3 2 2" xfId="54753" xr:uid="{00000000-0005-0000-0000-000035900000}"/>
    <cellStyle name="Standard 4 5 2 3 6 3 3" xfId="43457" xr:uid="{00000000-0005-0000-0000-000036900000}"/>
    <cellStyle name="Standard 4 5 2 3 6 3 4" xfId="32161" xr:uid="{00000000-0005-0000-0000-000037900000}"/>
    <cellStyle name="Standard 4 5 2 3 6 4" xfId="15217" xr:uid="{00000000-0005-0000-0000-000038900000}"/>
    <cellStyle name="Standard 4 5 2 3 6 4 2" xfId="49105" xr:uid="{00000000-0005-0000-0000-000039900000}"/>
    <cellStyle name="Standard 4 5 2 3 6 5" xfId="37809" xr:uid="{00000000-0005-0000-0000-00003A900000}"/>
    <cellStyle name="Standard 4 5 2 3 6 6" xfId="26513" xr:uid="{00000000-0005-0000-0000-00003B900000}"/>
    <cellStyle name="Standard 4 5 2 3 7" xfId="5693" xr:uid="{00000000-0005-0000-0000-00003C900000}"/>
    <cellStyle name="Standard 4 5 2 3 7 2" xfId="11343" xr:uid="{00000000-0005-0000-0000-00003D900000}"/>
    <cellStyle name="Standard 4 5 2 3 7 2 2" xfId="22639" xr:uid="{00000000-0005-0000-0000-00003E900000}"/>
    <cellStyle name="Standard 4 5 2 3 7 2 2 2" xfId="56527" xr:uid="{00000000-0005-0000-0000-00003F900000}"/>
    <cellStyle name="Standard 4 5 2 3 7 2 3" xfId="45231" xr:uid="{00000000-0005-0000-0000-000040900000}"/>
    <cellStyle name="Standard 4 5 2 3 7 2 4" xfId="33935" xr:uid="{00000000-0005-0000-0000-000041900000}"/>
    <cellStyle name="Standard 4 5 2 3 7 3" xfId="16991" xr:uid="{00000000-0005-0000-0000-000042900000}"/>
    <cellStyle name="Standard 4 5 2 3 7 3 2" xfId="50879" xr:uid="{00000000-0005-0000-0000-000043900000}"/>
    <cellStyle name="Standard 4 5 2 3 7 4" xfId="39583" xr:uid="{00000000-0005-0000-0000-000044900000}"/>
    <cellStyle name="Standard 4 5 2 3 7 5" xfId="28287" xr:uid="{00000000-0005-0000-0000-000045900000}"/>
    <cellStyle name="Standard 4 5 2 3 8" xfId="8519" xr:uid="{00000000-0005-0000-0000-000046900000}"/>
    <cellStyle name="Standard 4 5 2 3 8 2" xfId="19815" xr:uid="{00000000-0005-0000-0000-000047900000}"/>
    <cellStyle name="Standard 4 5 2 3 8 2 2" xfId="53703" xr:uid="{00000000-0005-0000-0000-000048900000}"/>
    <cellStyle name="Standard 4 5 2 3 8 3" xfId="42407" xr:uid="{00000000-0005-0000-0000-000049900000}"/>
    <cellStyle name="Standard 4 5 2 3 8 4" xfId="31111" xr:uid="{00000000-0005-0000-0000-00004A900000}"/>
    <cellStyle name="Standard 4 5 2 3 9" xfId="14167" xr:uid="{00000000-0005-0000-0000-00004B900000}"/>
    <cellStyle name="Standard 4 5 2 3 9 2" xfId="48055" xr:uid="{00000000-0005-0000-0000-00004C900000}"/>
    <cellStyle name="Standard 4 5 2 4" xfId="2677" xr:uid="{00000000-0005-0000-0000-00004D900000}"/>
    <cellStyle name="Standard 4 5 2 4 10" xfId="25577" xr:uid="{00000000-0005-0000-0000-00004E900000}"/>
    <cellStyle name="Standard 4 5 2 4 2" xfId="3179" xr:uid="{00000000-0005-0000-0000-00004F900000}"/>
    <cellStyle name="Standard 4 5 2 4 2 2" xfId="5304" xr:uid="{00000000-0005-0000-0000-000050900000}"/>
    <cellStyle name="Standard 4 5 2 4 2 2 2" xfId="8130" xr:uid="{00000000-0005-0000-0000-000051900000}"/>
    <cellStyle name="Standard 4 5 2 4 2 2 2 2" xfId="13779" xr:uid="{00000000-0005-0000-0000-000052900000}"/>
    <cellStyle name="Standard 4 5 2 4 2 2 2 2 2" xfId="25075" xr:uid="{00000000-0005-0000-0000-000053900000}"/>
    <cellStyle name="Standard 4 5 2 4 2 2 2 2 2 2" xfId="58963" xr:uid="{00000000-0005-0000-0000-000054900000}"/>
    <cellStyle name="Standard 4 5 2 4 2 2 2 2 3" xfId="47667" xr:uid="{00000000-0005-0000-0000-000055900000}"/>
    <cellStyle name="Standard 4 5 2 4 2 2 2 2 4" xfId="36371" xr:uid="{00000000-0005-0000-0000-000056900000}"/>
    <cellStyle name="Standard 4 5 2 4 2 2 2 3" xfId="19427" xr:uid="{00000000-0005-0000-0000-000057900000}"/>
    <cellStyle name="Standard 4 5 2 4 2 2 2 3 2" xfId="53315" xr:uid="{00000000-0005-0000-0000-000058900000}"/>
    <cellStyle name="Standard 4 5 2 4 2 2 2 4" xfId="42019" xr:uid="{00000000-0005-0000-0000-000059900000}"/>
    <cellStyle name="Standard 4 5 2 4 2 2 2 5" xfId="30723" xr:uid="{00000000-0005-0000-0000-00005A900000}"/>
    <cellStyle name="Standard 4 5 2 4 2 2 3" xfId="10955" xr:uid="{00000000-0005-0000-0000-00005B900000}"/>
    <cellStyle name="Standard 4 5 2 4 2 2 3 2" xfId="22251" xr:uid="{00000000-0005-0000-0000-00005C900000}"/>
    <cellStyle name="Standard 4 5 2 4 2 2 3 2 2" xfId="56139" xr:uid="{00000000-0005-0000-0000-00005D900000}"/>
    <cellStyle name="Standard 4 5 2 4 2 2 3 3" xfId="44843" xr:uid="{00000000-0005-0000-0000-00005E900000}"/>
    <cellStyle name="Standard 4 5 2 4 2 2 3 4" xfId="33547" xr:uid="{00000000-0005-0000-0000-00005F900000}"/>
    <cellStyle name="Standard 4 5 2 4 2 2 4" xfId="16603" xr:uid="{00000000-0005-0000-0000-000060900000}"/>
    <cellStyle name="Standard 4 5 2 4 2 2 4 2" xfId="50491" xr:uid="{00000000-0005-0000-0000-000061900000}"/>
    <cellStyle name="Standard 4 5 2 4 2 2 5" xfId="39195" xr:uid="{00000000-0005-0000-0000-000062900000}"/>
    <cellStyle name="Standard 4 5 2 4 2 2 6" xfId="27899" xr:uid="{00000000-0005-0000-0000-000063900000}"/>
    <cellStyle name="Standard 4 5 2 4 2 3" xfId="4527" xr:uid="{00000000-0005-0000-0000-000064900000}"/>
    <cellStyle name="Standard 4 5 2 4 2 3 2" xfId="7396" xr:uid="{00000000-0005-0000-0000-000065900000}"/>
    <cellStyle name="Standard 4 5 2 4 2 3 2 2" xfId="13045" xr:uid="{00000000-0005-0000-0000-000066900000}"/>
    <cellStyle name="Standard 4 5 2 4 2 3 2 2 2" xfId="24341" xr:uid="{00000000-0005-0000-0000-000067900000}"/>
    <cellStyle name="Standard 4 5 2 4 2 3 2 2 2 2" xfId="58229" xr:uid="{00000000-0005-0000-0000-000068900000}"/>
    <cellStyle name="Standard 4 5 2 4 2 3 2 2 3" xfId="46933" xr:uid="{00000000-0005-0000-0000-000069900000}"/>
    <cellStyle name="Standard 4 5 2 4 2 3 2 2 4" xfId="35637" xr:uid="{00000000-0005-0000-0000-00006A900000}"/>
    <cellStyle name="Standard 4 5 2 4 2 3 2 3" xfId="18693" xr:uid="{00000000-0005-0000-0000-00006B900000}"/>
    <cellStyle name="Standard 4 5 2 4 2 3 2 3 2" xfId="52581" xr:uid="{00000000-0005-0000-0000-00006C900000}"/>
    <cellStyle name="Standard 4 5 2 4 2 3 2 4" xfId="41285" xr:uid="{00000000-0005-0000-0000-00006D900000}"/>
    <cellStyle name="Standard 4 5 2 4 2 3 2 5" xfId="29989" xr:uid="{00000000-0005-0000-0000-00006E900000}"/>
    <cellStyle name="Standard 4 5 2 4 2 3 3" xfId="10221" xr:uid="{00000000-0005-0000-0000-00006F900000}"/>
    <cellStyle name="Standard 4 5 2 4 2 3 3 2" xfId="21517" xr:uid="{00000000-0005-0000-0000-000070900000}"/>
    <cellStyle name="Standard 4 5 2 4 2 3 3 2 2" xfId="55405" xr:uid="{00000000-0005-0000-0000-000071900000}"/>
    <cellStyle name="Standard 4 5 2 4 2 3 3 3" xfId="44109" xr:uid="{00000000-0005-0000-0000-000072900000}"/>
    <cellStyle name="Standard 4 5 2 4 2 3 3 4" xfId="32813" xr:uid="{00000000-0005-0000-0000-000073900000}"/>
    <cellStyle name="Standard 4 5 2 4 2 3 4" xfId="15869" xr:uid="{00000000-0005-0000-0000-000074900000}"/>
    <cellStyle name="Standard 4 5 2 4 2 3 4 2" xfId="49757" xr:uid="{00000000-0005-0000-0000-000075900000}"/>
    <cellStyle name="Standard 4 5 2 4 2 3 5" xfId="38461" xr:uid="{00000000-0005-0000-0000-000076900000}"/>
    <cellStyle name="Standard 4 5 2 4 2 3 6" xfId="27165" xr:uid="{00000000-0005-0000-0000-000077900000}"/>
    <cellStyle name="Standard 4 5 2 4 2 4" xfId="6307" xr:uid="{00000000-0005-0000-0000-000078900000}"/>
    <cellStyle name="Standard 4 5 2 4 2 4 2" xfId="11957" xr:uid="{00000000-0005-0000-0000-000079900000}"/>
    <cellStyle name="Standard 4 5 2 4 2 4 2 2" xfId="23253" xr:uid="{00000000-0005-0000-0000-00007A900000}"/>
    <cellStyle name="Standard 4 5 2 4 2 4 2 2 2" xfId="57141" xr:uid="{00000000-0005-0000-0000-00007B900000}"/>
    <cellStyle name="Standard 4 5 2 4 2 4 2 3" xfId="45845" xr:uid="{00000000-0005-0000-0000-00007C900000}"/>
    <cellStyle name="Standard 4 5 2 4 2 4 2 4" xfId="34549" xr:uid="{00000000-0005-0000-0000-00007D900000}"/>
    <cellStyle name="Standard 4 5 2 4 2 4 3" xfId="17605" xr:uid="{00000000-0005-0000-0000-00007E900000}"/>
    <cellStyle name="Standard 4 5 2 4 2 4 3 2" xfId="51493" xr:uid="{00000000-0005-0000-0000-00007F900000}"/>
    <cellStyle name="Standard 4 5 2 4 2 4 4" xfId="40197" xr:uid="{00000000-0005-0000-0000-000080900000}"/>
    <cellStyle name="Standard 4 5 2 4 2 4 5" xfId="28901" xr:uid="{00000000-0005-0000-0000-000081900000}"/>
    <cellStyle name="Standard 4 5 2 4 2 5" xfId="9133" xr:uid="{00000000-0005-0000-0000-000082900000}"/>
    <cellStyle name="Standard 4 5 2 4 2 5 2" xfId="20429" xr:uid="{00000000-0005-0000-0000-000083900000}"/>
    <cellStyle name="Standard 4 5 2 4 2 5 2 2" xfId="54317" xr:uid="{00000000-0005-0000-0000-000084900000}"/>
    <cellStyle name="Standard 4 5 2 4 2 5 3" xfId="43021" xr:uid="{00000000-0005-0000-0000-000085900000}"/>
    <cellStyle name="Standard 4 5 2 4 2 5 4" xfId="31725" xr:uid="{00000000-0005-0000-0000-000086900000}"/>
    <cellStyle name="Standard 4 5 2 4 2 6" xfId="14781" xr:uid="{00000000-0005-0000-0000-000087900000}"/>
    <cellStyle name="Standard 4 5 2 4 2 6 2" xfId="48669" xr:uid="{00000000-0005-0000-0000-000088900000}"/>
    <cellStyle name="Standard 4 5 2 4 2 7" xfId="37373" xr:uid="{00000000-0005-0000-0000-000089900000}"/>
    <cellStyle name="Standard 4 5 2 4 2 8" xfId="26077" xr:uid="{00000000-0005-0000-0000-00008A900000}"/>
    <cellStyle name="Standard 4 5 2 4 3" xfId="3813" xr:uid="{00000000-0005-0000-0000-00008B900000}"/>
    <cellStyle name="Standard 4 5 2 4 3 2" xfId="6924" xr:uid="{00000000-0005-0000-0000-00008C900000}"/>
    <cellStyle name="Standard 4 5 2 4 3 2 2" xfId="12573" xr:uid="{00000000-0005-0000-0000-00008D900000}"/>
    <cellStyle name="Standard 4 5 2 4 3 2 2 2" xfId="23869" xr:uid="{00000000-0005-0000-0000-00008E900000}"/>
    <cellStyle name="Standard 4 5 2 4 3 2 2 2 2" xfId="57757" xr:uid="{00000000-0005-0000-0000-00008F900000}"/>
    <cellStyle name="Standard 4 5 2 4 3 2 2 3" xfId="46461" xr:uid="{00000000-0005-0000-0000-000090900000}"/>
    <cellStyle name="Standard 4 5 2 4 3 2 2 4" xfId="35165" xr:uid="{00000000-0005-0000-0000-000091900000}"/>
    <cellStyle name="Standard 4 5 2 4 3 2 3" xfId="18221" xr:uid="{00000000-0005-0000-0000-000092900000}"/>
    <cellStyle name="Standard 4 5 2 4 3 2 3 2" xfId="52109" xr:uid="{00000000-0005-0000-0000-000093900000}"/>
    <cellStyle name="Standard 4 5 2 4 3 2 4" xfId="40813" xr:uid="{00000000-0005-0000-0000-000094900000}"/>
    <cellStyle name="Standard 4 5 2 4 3 2 5" xfId="29517" xr:uid="{00000000-0005-0000-0000-000095900000}"/>
    <cellStyle name="Standard 4 5 2 4 3 3" xfId="9749" xr:uid="{00000000-0005-0000-0000-000096900000}"/>
    <cellStyle name="Standard 4 5 2 4 3 3 2" xfId="21045" xr:uid="{00000000-0005-0000-0000-000097900000}"/>
    <cellStyle name="Standard 4 5 2 4 3 3 2 2" xfId="54933" xr:uid="{00000000-0005-0000-0000-000098900000}"/>
    <cellStyle name="Standard 4 5 2 4 3 3 3" xfId="43637" xr:uid="{00000000-0005-0000-0000-000099900000}"/>
    <cellStyle name="Standard 4 5 2 4 3 3 4" xfId="32341" xr:uid="{00000000-0005-0000-0000-00009A900000}"/>
    <cellStyle name="Standard 4 5 2 4 3 4" xfId="15397" xr:uid="{00000000-0005-0000-0000-00009B900000}"/>
    <cellStyle name="Standard 4 5 2 4 3 4 2" xfId="49285" xr:uid="{00000000-0005-0000-0000-00009C900000}"/>
    <cellStyle name="Standard 4 5 2 4 3 5" xfId="37989" xr:uid="{00000000-0005-0000-0000-00009D900000}"/>
    <cellStyle name="Standard 4 5 2 4 3 6" xfId="26693" xr:uid="{00000000-0005-0000-0000-00009E900000}"/>
    <cellStyle name="Standard 4 5 2 4 4" xfId="4871" xr:uid="{00000000-0005-0000-0000-00009F900000}"/>
    <cellStyle name="Standard 4 5 2 4 4 2" xfId="7697" xr:uid="{00000000-0005-0000-0000-0000A0900000}"/>
    <cellStyle name="Standard 4 5 2 4 4 2 2" xfId="13346" xr:uid="{00000000-0005-0000-0000-0000A1900000}"/>
    <cellStyle name="Standard 4 5 2 4 4 2 2 2" xfId="24642" xr:uid="{00000000-0005-0000-0000-0000A2900000}"/>
    <cellStyle name="Standard 4 5 2 4 4 2 2 2 2" xfId="58530" xr:uid="{00000000-0005-0000-0000-0000A3900000}"/>
    <cellStyle name="Standard 4 5 2 4 4 2 2 3" xfId="47234" xr:uid="{00000000-0005-0000-0000-0000A4900000}"/>
    <cellStyle name="Standard 4 5 2 4 4 2 2 4" xfId="35938" xr:uid="{00000000-0005-0000-0000-0000A5900000}"/>
    <cellStyle name="Standard 4 5 2 4 4 2 3" xfId="18994" xr:uid="{00000000-0005-0000-0000-0000A6900000}"/>
    <cellStyle name="Standard 4 5 2 4 4 2 3 2" xfId="52882" xr:uid="{00000000-0005-0000-0000-0000A7900000}"/>
    <cellStyle name="Standard 4 5 2 4 4 2 4" xfId="41586" xr:uid="{00000000-0005-0000-0000-0000A8900000}"/>
    <cellStyle name="Standard 4 5 2 4 4 2 5" xfId="30290" xr:uid="{00000000-0005-0000-0000-0000A9900000}"/>
    <cellStyle name="Standard 4 5 2 4 4 3" xfId="10522" xr:uid="{00000000-0005-0000-0000-0000AA900000}"/>
    <cellStyle name="Standard 4 5 2 4 4 3 2" xfId="21818" xr:uid="{00000000-0005-0000-0000-0000AB900000}"/>
    <cellStyle name="Standard 4 5 2 4 4 3 2 2" xfId="55706" xr:uid="{00000000-0005-0000-0000-0000AC900000}"/>
    <cellStyle name="Standard 4 5 2 4 4 3 3" xfId="44410" xr:uid="{00000000-0005-0000-0000-0000AD900000}"/>
    <cellStyle name="Standard 4 5 2 4 4 3 4" xfId="33114" xr:uid="{00000000-0005-0000-0000-0000AE900000}"/>
    <cellStyle name="Standard 4 5 2 4 4 4" xfId="16170" xr:uid="{00000000-0005-0000-0000-0000AF900000}"/>
    <cellStyle name="Standard 4 5 2 4 4 4 2" xfId="50058" xr:uid="{00000000-0005-0000-0000-0000B0900000}"/>
    <cellStyle name="Standard 4 5 2 4 4 5" xfId="38762" xr:uid="{00000000-0005-0000-0000-0000B1900000}"/>
    <cellStyle name="Standard 4 5 2 4 4 6" xfId="27466" xr:uid="{00000000-0005-0000-0000-0000B2900000}"/>
    <cellStyle name="Standard 4 5 2 4 5" xfId="3518" xr:uid="{00000000-0005-0000-0000-0000B3900000}"/>
    <cellStyle name="Standard 4 5 2 4 5 2" xfId="6632" xr:uid="{00000000-0005-0000-0000-0000B4900000}"/>
    <cellStyle name="Standard 4 5 2 4 5 2 2" xfId="12281" xr:uid="{00000000-0005-0000-0000-0000B5900000}"/>
    <cellStyle name="Standard 4 5 2 4 5 2 2 2" xfId="23577" xr:uid="{00000000-0005-0000-0000-0000B6900000}"/>
    <cellStyle name="Standard 4 5 2 4 5 2 2 2 2" xfId="57465" xr:uid="{00000000-0005-0000-0000-0000B7900000}"/>
    <cellStyle name="Standard 4 5 2 4 5 2 2 3" xfId="46169" xr:uid="{00000000-0005-0000-0000-0000B8900000}"/>
    <cellStyle name="Standard 4 5 2 4 5 2 2 4" xfId="34873" xr:uid="{00000000-0005-0000-0000-0000B9900000}"/>
    <cellStyle name="Standard 4 5 2 4 5 2 3" xfId="17929" xr:uid="{00000000-0005-0000-0000-0000BA900000}"/>
    <cellStyle name="Standard 4 5 2 4 5 2 3 2" xfId="51817" xr:uid="{00000000-0005-0000-0000-0000BB900000}"/>
    <cellStyle name="Standard 4 5 2 4 5 2 4" xfId="40521" xr:uid="{00000000-0005-0000-0000-0000BC900000}"/>
    <cellStyle name="Standard 4 5 2 4 5 2 5" xfId="29225" xr:uid="{00000000-0005-0000-0000-0000BD900000}"/>
    <cellStyle name="Standard 4 5 2 4 5 3" xfId="9457" xr:uid="{00000000-0005-0000-0000-0000BE900000}"/>
    <cellStyle name="Standard 4 5 2 4 5 3 2" xfId="20753" xr:uid="{00000000-0005-0000-0000-0000BF900000}"/>
    <cellStyle name="Standard 4 5 2 4 5 3 2 2" xfId="54641" xr:uid="{00000000-0005-0000-0000-0000C0900000}"/>
    <cellStyle name="Standard 4 5 2 4 5 3 3" xfId="43345" xr:uid="{00000000-0005-0000-0000-0000C1900000}"/>
    <cellStyle name="Standard 4 5 2 4 5 3 4" xfId="32049" xr:uid="{00000000-0005-0000-0000-0000C2900000}"/>
    <cellStyle name="Standard 4 5 2 4 5 4" xfId="15105" xr:uid="{00000000-0005-0000-0000-0000C3900000}"/>
    <cellStyle name="Standard 4 5 2 4 5 4 2" xfId="48993" xr:uid="{00000000-0005-0000-0000-0000C4900000}"/>
    <cellStyle name="Standard 4 5 2 4 5 5" xfId="37697" xr:uid="{00000000-0005-0000-0000-0000C5900000}"/>
    <cellStyle name="Standard 4 5 2 4 5 6" xfId="26401" xr:uid="{00000000-0005-0000-0000-0000C6900000}"/>
    <cellStyle name="Standard 4 5 2 4 6" xfId="5807" xr:uid="{00000000-0005-0000-0000-0000C7900000}"/>
    <cellStyle name="Standard 4 5 2 4 6 2" xfId="11457" xr:uid="{00000000-0005-0000-0000-0000C8900000}"/>
    <cellStyle name="Standard 4 5 2 4 6 2 2" xfId="22753" xr:uid="{00000000-0005-0000-0000-0000C9900000}"/>
    <cellStyle name="Standard 4 5 2 4 6 2 2 2" xfId="56641" xr:uid="{00000000-0005-0000-0000-0000CA900000}"/>
    <cellStyle name="Standard 4 5 2 4 6 2 3" xfId="45345" xr:uid="{00000000-0005-0000-0000-0000CB900000}"/>
    <cellStyle name="Standard 4 5 2 4 6 2 4" xfId="34049" xr:uid="{00000000-0005-0000-0000-0000CC900000}"/>
    <cellStyle name="Standard 4 5 2 4 6 3" xfId="17105" xr:uid="{00000000-0005-0000-0000-0000CD900000}"/>
    <cellStyle name="Standard 4 5 2 4 6 3 2" xfId="50993" xr:uid="{00000000-0005-0000-0000-0000CE900000}"/>
    <cellStyle name="Standard 4 5 2 4 6 4" xfId="39697" xr:uid="{00000000-0005-0000-0000-0000CF900000}"/>
    <cellStyle name="Standard 4 5 2 4 6 5" xfId="28401" xr:uid="{00000000-0005-0000-0000-0000D0900000}"/>
    <cellStyle name="Standard 4 5 2 4 7" xfId="8633" xr:uid="{00000000-0005-0000-0000-0000D1900000}"/>
    <cellStyle name="Standard 4 5 2 4 7 2" xfId="19929" xr:uid="{00000000-0005-0000-0000-0000D2900000}"/>
    <cellStyle name="Standard 4 5 2 4 7 2 2" xfId="53817" xr:uid="{00000000-0005-0000-0000-0000D3900000}"/>
    <cellStyle name="Standard 4 5 2 4 7 3" xfId="42521" xr:uid="{00000000-0005-0000-0000-0000D4900000}"/>
    <cellStyle name="Standard 4 5 2 4 7 4" xfId="31225" xr:uid="{00000000-0005-0000-0000-0000D5900000}"/>
    <cellStyle name="Standard 4 5 2 4 8" xfId="14281" xr:uid="{00000000-0005-0000-0000-0000D6900000}"/>
    <cellStyle name="Standard 4 5 2 4 8 2" xfId="48169" xr:uid="{00000000-0005-0000-0000-0000D7900000}"/>
    <cellStyle name="Standard 4 5 2 4 9" xfId="36873" xr:uid="{00000000-0005-0000-0000-0000D8900000}"/>
    <cellStyle name="Standard 4 5 2 5" xfId="2932" xr:uid="{00000000-0005-0000-0000-0000D9900000}"/>
    <cellStyle name="Standard 4 5 2 5 2" xfId="5297" xr:uid="{00000000-0005-0000-0000-0000DA900000}"/>
    <cellStyle name="Standard 4 5 2 5 2 2" xfId="8123" xr:uid="{00000000-0005-0000-0000-0000DB900000}"/>
    <cellStyle name="Standard 4 5 2 5 2 2 2" xfId="13772" xr:uid="{00000000-0005-0000-0000-0000DC900000}"/>
    <cellStyle name="Standard 4 5 2 5 2 2 2 2" xfId="25068" xr:uid="{00000000-0005-0000-0000-0000DD900000}"/>
    <cellStyle name="Standard 4 5 2 5 2 2 2 2 2" xfId="58956" xr:uid="{00000000-0005-0000-0000-0000DE900000}"/>
    <cellStyle name="Standard 4 5 2 5 2 2 2 3" xfId="47660" xr:uid="{00000000-0005-0000-0000-0000DF900000}"/>
    <cellStyle name="Standard 4 5 2 5 2 2 2 4" xfId="36364" xr:uid="{00000000-0005-0000-0000-0000E0900000}"/>
    <cellStyle name="Standard 4 5 2 5 2 2 3" xfId="19420" xr:uid="{00000000-0005-0000-0000-0000E1900000}"/>
    <cellStyle name="Standard 4 5 2 5 2 2 3 2" xfId="53308" xr:uid="{00000000-0005-0000-0000-0000E2900000}"/>
    <cellStyle name="Standard 4 5 2 5 2 2 4" xfId="42012" xr:uid="{00000000-0005-0000-0000-0000E3900000}"/>
    <cellStyle name="Standard 4 5 2 5 2 2 5" xfId="30716" xr:uid="{00000000-0005-0000-0000-0000E4900000}"/>
    <cellStyle name="Standard 4 5 2 5 2 3" xfId="10948" xr:uid="{00000000-0005-0000-0000-0000E5900000}"/>
    <cellStyle name="Standard 4 5 2 5 2 3 2" xfId="22244" xr:uid="{00000000-0005-0000-0000-0000E6900000}"/>
    <cellStyle name="Standard 4 5 2 5 2 3 2 2" xfId="56132" xr:uid="{00000000-0005-0000-0000-0000E7900000}"/>
    <cellStyle name="Standard 4 5 2 5 2 3 3" xfId="44836" xr:uid="{00000000-0005-0000-0000-0000E8900000}"/>
    <cellStyle name="Standard 4 5 2 5 2 3 4" xfId="33540" xr:uid="{00000000-0005-0000-0000-0000E9900000}"/>
    <cellStyle name="Standard 4 5 2 5 2 4" xfId="16596" xr:uid="{00000000-0005-0000-0000-0000EA900000}"/>
    <cellStyle name="Standard 4 5 2 5 2 4 2" xfId="50484" xr:uid="{00000000-0005-0000-0000-0000EB900000}"/>
    <cellStyle name="Standard 4 5 2 5 2 5" xfId="39188" xr:uid="{00000000-0005-0000-0000-0000EC900000}"/>
    <cellStyle name="Standard 4 5 2 5 2 6" xfId="27892" xr:uid="{00000000-0005-0000-0000-0000ED900000}"/>
    <cellStyle name="Standard 4 5 2 5 3" xfId="4520" xr:uid="{00000000-0005-0000-0000-0000EE900000}"/>
    <cellStyle name="Standard 4 5 2 5 3 2" xfId="7389" xr:uid="{00000000-0005-0000-0000-0000EF900000}"/>
    <cellStyle name="Standard 4 5 2 5 3 2 2" xfId="13038" xr:uid="{00000000-0005-0000-0000-0000F0900000}"/>
    <cellStyle name="Standard 4 5 2 5 3 2 2 2" xfId="24334" xr:uid="{00000000-0005-0000-0000-0000F1900000}"/>
    <cellStyle name="Standard 4 5 2 5 3 2 2 2 2" xfId="58222" xr:uid="{00000000-0005-0000-0000-0000F2900000}"/>
    <cellStyle name="Standard 4 5 2 5 3 2 2 3" xfId="46926" xr:uid="{00000000-0005-0000-0000-0000F3900000}"/>
    <cellStyle name="Standard 4 5 2 5 3 2 2 4" xfId="35630" xr:uid="{00000000-0005-0000-0000-0000F4900000}"/>
    <cellStyle name="Standard 4 5 2 5 3 2 3" xfId="18686" xr:uid="{00000000-0005-0000-0000-0000F5900000}"/>
    <cellStyle name="Standard 4 5 2 5 3 2 3 2" xfId="52574" xr:uid="{00000000-0005-0000-0000-0000F6900000}"/>
    <cellStyle name="Standard 4 5 2 5 3 2 4" xfId="41278" xr:uid="{00000000-0005-0000-0000-0000F7900000}"/>
    <cellStyle name="Standard 4 5 2 5 3 2 5" xfId="29982" xr:uid="{00000000-0005-0000-0000-0000F8900000}"/>
    <cellStyle name="Standard 4 5 2 5 3 3" xfId="10214" xr:uid="{00000000-0005-0000-0000-0000F9900000}"/>
    <cellStyle name="Standard 4 5 2 5 3 3 2" xfId="21510" xr:uid="{00000000-0005-0000-0000-0000FA900000}"/>
    <cellStyle name="Standard 4 5 2 5 3 3 2 2" xfId="55398" xr:uid="{00000000-0005-0000-0000-0000FB900000}"/>
    <cellStyle name="Standard 4 5 2 5 3 3 3" xfId="44102" xr:uid="{00000000-0005-0000-0000-0000FC900000}"/>
    <cellStyle name="Standard 4 5 2 5 3 3 4" xfId="32806" xr:uid="{00000000-0005-0000-0000-0000FD900000}"/>
    <cellStyle name="Standard 4 5 2 5 3 4" xfId="15862" xr:uid="{00000000-0005-0000-0000-0000FE900000}"/>
    <cellStyle name="Standard 4 5 2 5 3 4 2" xfId="49750" xr:uid="{00000000-0005-0000-0000-0000FF900000}"/>
    <cellStyle name="Standard 4 5 2 5 3 5" xfId="38454" xr:uid="{00000000-0005-0000-0000-000000910000}"/>
    <cellStyle name="Standard 4 5 2 5 3 6" xfId="27158" xr:uid="{00000000-0005-0000-0000-000001910000}"/>
    <cellStyle name="Standard 4 5 2 5 4" xfId="6060" xr:uid="{00000000-0005-0000-0000-000002910000}"/>
    <cellStyle name="Standard 4 5 2 5 4 2" xfId="11710" xr:uid="{00000000-0005-0000-0000-000003910000}"/>
    <cellStyle name="Standard 4 5 2 5 4 2 2" xfId="23006" xr:uid="{00000000-0005-0000-0000-000004910000}"/>
    <cellStyle name="Standard 4 5 2 5 4 2 2 2" xfId="56894" xr:uid="{00000000-0005-0000-0000-000005910000}"/>
    <cellStyle name="Standard 4 5 2 5 4 2 3" xfId="45598" xr:uid="{00000000-0005-0000-0000-000006910000}"/>
    <cellStyle name="Standard 4 5 2 5 4 2 4" xfId="34302" xr:uid="{00000000-0005-0000-0000-000007910000}"/>
    <cellStyle name="Standard 4 5 2 5 4 3" xfId="17358" xr:uid="{00000000-0005-0000-0000-000008910000}"/>
    <cellStyle name="Standard 4 5 2 5 4 3 2" xfId="51246" xr:uid="{00000000-0005-0000-0000-000009910000}"/>
    <cellStyle name="Standard 4 5 2 5 4 4" xfId="39950" xr:uid="{00000000-0005-0000-0000-00000A910000}"/>
    <cellStyle name="Standard 4 5 2 5 4 5" xfId="28654" xr:uid="{00000000-0005-0000-0000-00000B910000}"/>
    <cellStyle name="Standard 4 5 2 5 5" xfId="8886" xr:uid="{00000000-0005-0000-0000-00000C910000}"/>
    <cellStyle name="Standard 4 5 2 5 5 2" xfId="20182" xr:uid="{00000000-0005-0000-0000-00000D910000}"/>
    <cellStyle name="Standard 4 5 2 5 5 2 2" xfId="54070" xr:uid="{00000000-0005-0000-0000-00000E910000}"/>
    <cellStyle name="Standard 4 5 2 5 5 3" xfId="42774" xr:uid="{00000000-0005-0000-0000-00000F910000}"/>
    <cellStyle name="Standard 4 5 2 5 5 4" xfId="31478" xr:uid="{00000000-0005-0000-0000-000010910000}"/>
    <cellStyle name="Standard 4 5 2 5 6" xfId="14534" xr:uid="{00000000-0005-0000-0000-000011910000}"/>
    <cellStyle name="Standard 4 5 2 5 6 2" xfId="48422" xr:uid="{00000000-0005-0000-0000-000012910000}"/>
    <cellStyle name="Standard 4 5 2 5 7" xfId="37126" xr:uid="{00000000-0005-0000-0000-000013910000}"/>
    <cellStyle name="Standard 4 5 2 5 8" xfId="25830" xr:uid="{00000000-0005-0000-0000-000014910000}"/>
    <cellStyle name="Standard 4 5 2 6" xfId="3746" xr:uid="{00000000-0005-0000-0000-000015910000}"/>
    <cellStyle name="Standard 4 5 2 6 2" xfId="6857" xr:uid="{00000000-0005-0000-0000-000016910000}"/>
    <cellStyle name="Standard 4 5 2 6 2 2" xfId="12506" xr:uid="{00000000-0005-0000-0000-000017910000}"/>
    <cellStyle name="Standard 4 5 2 6 2 2 2" xfId="23802" xr:uid="{00000000-0005-0000-0000-000018910000}"/>
    <cellStyle name="Standard 4 5 2 6 2 2 2 2" xfId="57690" xr:uid="{00000000-0005-0000-0000-000019910000}"/>
    <cellStyle name="Standard 4 5 2 6 2 2 3" xfId="46394" xr:uid="{00000000-0005-0000-0000-00001A910000}"/>
    <cellStyle name="Standard 4 5 2 6 2 2 4" xfId="35098" xr:uid="{00000000-0005-0000-0000-00001B910000}"/>
    <cellStyle name="Standard 4 5 2 6 2 3" xfId="18154" xr:uid="{00000000-0005-0000-0000-00001C910000}"/>
    <cellStyle name="Standard 4 5 2 6 2 3 2" xfId="52042" xr:uid="{00000000-0005-0000-0000-00001D910000}"/>
    <cellStyle name="Standard 4 5 2 6 2 4" xfId="40746" xr:uid="{00000000-0005-0000-0000-00001E910000}"/>
    <cellStyle name="Standard 4 5 2 6 2 5" xfId="29450" xr:uid="{00000000-0005-0000-0000-00001F910000}"/>
    <cellStyle name="Standard 4 5 2 6 3" xfId="9682" xr:uid="{00000000-0005-0000-0000-000020910000}"/>
    <cellStyle name="Standard 4 5 2 6 3 2" xfId="20978" xr:uid="{00000000-0005-0000-0000-000021910000}"/>
    <cellStyle name="Standard 4 5 2 6 3 2 2" xfId="54866" xr:uid="{00000000-0005-0000-0000-000022910000}"/>
    <cellStyle name="Standard 4 5 2 6 3 3" xfId="43570" xr:uid="{00000000-0005-0000-0000-000023910000}"/>
    <cellStyle name="Standard 4 5 2 6 3 4" xfId="32274" xr:uid="{00000000-0005-0000-0000-000024910000}"/>
    <cellStyle name="Standard 4 5 2 6 4" xfId="15330" xr:uid="{00000000-0005-0000-0000-000025910000}"/>
    <cellStyle name="Standard 4 5 2 6 4 2" xfId="49218" xr:uid="{00000000-0005-0000-0000-000026910000}"/>
    <cellStyle name="Standard 4 5 2 6 5" xfId="37922" xr:uid="{00000000-0005-0000-0000-000027910000}"/>
    <cellStyle name="Standard 4 5 2 6 6" xfId="26626" xr:uid="{00000000-0005-0000-0000-000028910000}"/>
    <cellStyle name="Standard 4 5 2 7" xfId="4804" xr:uid="{00000000-0005-0000-0000-000029910000}"/>
    <cellStyle name="Standard 4 5 2 7 2" xfId="7630" xr:uid="{00000000-0005-0000-0000-00002A910000}"/>
    <cellStyle name="Standard 4 5 2 7 2 2" xfId="13279" xr:uid="{00000000-0005-0000-0000-00002B910000}"/>
    <cellStyle name="Standard 4 5 2 7 2 2 2" xfId="24575" xr:uid="{00000000-0005-0000-0000-00002C910000}"/>
    <cellStyle name="Standard 4 5 2 7 2 2 2 2" xfId="58463" xr:uid="{00000000-0005-0000-0000-00002D910000}"/>
    <cellStyle name="Standard 4 5 2 7 2 2 3" xfId="47167" xr:uid="{00000000-0005-0000-0000-00002E910000}"/>
    <cellStyle name="Standard 4 5 2 7 2 2 4" xfId="35871" xr:uid="{00000000-0005-0000-0000-00002F910000}"/>
    <cellStyle name="Standard 4 5 2 7 2 3" xfId="18927" xr:uid="{00000000-0005-0000-0000-000030910000}"/>
    <cellStyle name="Standard 4 5 2 7 2 3 2" xfId="52815" xr:uid="{00000000-0005-0000-0000-000031910000}"/>
    <cellStyle name="Standard 4 5 2 7 2 4" xfId="41519" xr:uid="{00000000-0005-0000-0000-000032910000}"/>
    <cellStyle name="Standard 4 5 2 7 2 5" xfId="30223" xr:uid="{00000000-0005-0000-0000-000033910000}"/>
    <cellStyle name="Standard 4 5 2 7 3" xfId="10455" xr:uid="{00000000-0005-0000-0000-000034910000}"/>
    <cellStyle name="Standard 4 5 2 7 3 2" xfId="21751" xr:uid="{00000000-0005-0000-0000-000035910000}"/>
    <cellStyle name="Standard 4 5 2 7 3 2 2" xfId="55639" xr:uid="{00000000-0005-0000-0000-000036910000}"/>
    <cellStyle name="Standard 4 5 2 7 3 3" xfId="44343" xr:uid="{00000000-0005-0000-0000-000037910000}"/>
    <cellStyle name="Standard 4 5 2 7 3 4" xfId="33047" xr:uid="{00000000-0005-0000-0000-000038910000}"/>
    <cellStyle name="Standard 4 5 2 7 4" xfId="16103" xr:uid="{00000000-0005-0000-0000-000039910000}"/>
    <cellStyle name="Standard 4 5 2 7 4 2" xfId="49991" xr:uid="{00000000-0005-0000-0000-00003A910000}"/>
    <cellStyle name="Standard 4 5 2 7 5" xfId="38695" xr:uid="{00000000-0005-0000-0000-00003B910000}"/>
    <cellStyle name="Standard 4 5 2 7 6" xfId="27399" xr:uid="{00000000-0005-0000-0000-00003C910000}"/>
    <cellStyle name="Standard 4 5 2 8" xfId="3447" xr:uid="{00000000-0005-0000-0000-00003D910000}"/>
    <cellStyle name="Standard 4 5 2 8 2" xfId="6562" xr:uid="{00000000-0005-0000-0000-00003E910000}"/>
    <cellStyle name="Standard 4 5 2 8 2 2" xfId="12211" xr:uid="{00000000-0005-0000-0000-00003F910000}"/>
    <cellStyle name="Standard 4 5 2 8 2 2 2" xfId="23507" xr:uid="{00000000-0005-0000-0000-000040910000}"/>
    <cellStyle name="Standard 4 5 2 8 2 2 2 2" xfId="57395" xr:uid="{00000000-0005-0000-0000-000041910000}"/>
    <cellStyle name="Standard 4 5 2 8 2 2 3" xfId="46099" xr:uid="{00000000-0005-0000-0000-000042910000}"/>
    <cellStyle name="Standard 4 5 2 8 2 2 4" xfId="34803" xr:uid="{00000000-0005-0000-0000-000043910000}"/>
    <cellStyle name="Standard 4 5 2 8 2 3" xfId="17859" xr:uid="{00000000-0005-0000-0000-000044910000}"/>
    <cellStyle name="Standard 4 5 2 8 2 3 2" xfId="51747" xr:uid="{00000000-0005-0000-0000-000045910000}"/>
    <cellStyle name="Standard 4 5 2 8 2 4" xfId="40451" xr:uid="{00000000-0005-0000-0000-000046910000}"/>
    <cellStyle name="Standard 4 5 2 8 2 5" xfId="29155" xr:uid="{00000000-0005-0000-0000-000047910000}"/>
    <cellStyle name="Standard 4 5 2 8 3" xfId="9387" xr:uid="{00000000-0005-0000-0000-000048910000}"/>
    <cellStyle name="Standard 4 5 2 8 3 2" xfId="20683" xr:uid="{00000000-0005-0000-0000-000049910000}"/>
    <cellStyle name="Standard 4 5 2 8 3 2 2" xfId="54571" xr:uid="{00000000-0005-0000-0000-00004A910000}"/>
    <cellStyle name="Standard 4 5 2 8 3 3" xfId="43275" xr:uid="{00000000-0005-0000-0000-00004B910000}"/>
    <cellStyle name="Standard 4 5 2 8 3 4" xfId="31979" xr:uid="{00000000-0005-0000-0000-00004C910000}"/>
    <cellStyle name="Standard 4 5 2 8 4" xfId="15035" xr:uid="{00000000-0005-0000-0000-00004D910000}"/>
    <cellStyle name="Standard 4 5 2 8 4 2" xfId="48923" xr:uid="{00000000-0005-0000-0000-00004E910000}"/>
    <cellStyle name="Standard 4 5 2 8 5" xfId="37627" xr:uid="{00000000-0005-0000-0000-00004F910000}"/>
    <cellStyle name="Standard 4 5 2 8 6" xfId="26331" xr:uid="{00000000-0005-0000-0000-000050910000}"/>
    <cellStyle name="Standard 4 5 2 9" xfId="5560" xr:uid="{00000000-0005-0000-0000-000051910000}"/>
    <cellStyle name="Standard 4 5 2 9 2" xfId="11210" xr:uid="{00000000-0005-0000-0000-000052910000}"/>
    <cellStyle name="Standard 4 5 2 9 2 2" xfId="22506" xr:uid="{00000000-0005-0000-0000-000053910000}"/>
    <cellStyle name="Standard 4 5 2 9 2 2 2" xfId="56394" xr:uid="{00000000-0005-0000-0000-000054910000}"/>
    <cellStyle name="Standard 4 5 2 9 2 3" xfId="45098" xr:uid="{00000000-0005-0000-0000-000055910000}"/>
    <cellStyle name="Standard 4 5 2 9 2 4" xfId="33802" xr:uid="{00000000-0005-0000-0000-000056910000}"/>
    <cellStyle name="Standard 4 5 2 9 3" xfId="16858" xr:uid="{00000000-0005-0000-0000-000057910000}"/>
    <cellStyle name="Standard 4 5 2 9 3 2" xfId="50746" xr:uid="{00000000-0005-0000-0000-000058910000}"/>
    <cellStyle name="Standard 4 5 2 9 4" xfId="39450" xr:uid="{00000000-0005-0000-0000-000059910000}"/>
    <cellStyle name="Standard 4 5 2 9 5" xfId="28154" xr:uid="{00000000-0005-0000-0000-00005A910000}"/>
    <cellStyle name="Standard 4 5 3" xfId="251" xr:uid="{00000000-0005-0000-0000-00005B910000}"/>
    <cellStyle name="Standard 4 5 3 10" xfId="14002" xr:uid="{00000000-0005-0000-0000-00005C910000}"/>
    <cellStyle name="Standard 4 5 3 10 2" xfId="47890" xr:uid="{00000000-0005-0000-0000-00005D910000}"/>
    <cellStyle name="Standard 4 5 3 11" xfId="36594" xr:uid="{00000000-0005-0000-0000-00005E910000}"/>
    <cellStyle name="Standard 4 5 3 12" xfId="25298" xr:uid="{00000000-0005-0000-0000-00005F910000}"/>
    <cellStyle name="Standard 4 5 3 2" xfId="1591" xr:uid="{00000000-0005-0000-0000-000060910000}"/>
    <cellStyle name="Standard 4 5 3 2 10" xfId="36727" xr:uid="{00000000-0005-0000-0000-000061910000}"/>
    <cellStyle name="Standard 4 5 3 2 11" xfId="25431" xr:uid="{00000000-0005-0000-0000-000062910000}"/>
    <cellStyle name="Standard 4 5 3 2 2" xfId="2777" xr:uid="{00000000-0005-0000-0000-000063910000}"/>
    <cellStyle name="Standard 4 5 3 2 2 2" xfId="3279" xr:uid="{00000000-0005-0000-0000-000064910000}"/>
    <cellStyle name="Standard 4 5 3 2 2 2 2" xfId="5307" xr:uid="{00000000-0005-0000-0000-000065910000}"/>
    <cellStyle name="Standard 4 5 3 2 2 2 2 2" xfId="8133" xr:uid="{00000000-0005-0000-0000-000066910000}"/>
    <cellStyle name="Standard 4 5 3 2 2 2 2 2 2" xfId="13782" xr:uid="{00000000-0005-0000-0000-000067910000}"/>
    <cellStyle name="Standard 4 5 3 2 2 2 2 2 2 2" xfId="25078" xr:uid="{00000000-0005-0000-0000-000068910000}"/>
    <cellStyle name="Standard 4 5 3 2 2 2 2 2 2 2 2" xfId="58966" xr:uid="{00000000-0005-0000-0000-000069910000}"/>
    <cellStyle name="Standard 4 5 3 2 2 2 2 2 2 3" xfId="47670" xr:uid="{00000000-0005-0000-0000-00006A910000}"/>
    <cellStyle name="Standard 4 5 3 2 2 2 2 2 2 4" xfId="36374" xr:uid="{00000000-0005-0000-0000-00006B910000}"/>
    <cellStyle name="Standard 4 5 3 2 2 2 2 2 3" xfId="19430" xr:uid="{00000000-0005-0000-0000-00006C910000}"/>
    <cellStyle name="Standard 4 5 3 2 2 2 2 2 3 2" xfId="53318" xr:uid="{00000000-0005-0000-0000-00006D910000}"/>
    <cellStyle name="Standard 4 5 3 2 2 2 2 2 4" xfId="42022" xr:uid="{00000000-0005-0000-0000-00006E910000}"/>
    <cellStyle name="Standard 4 5 3 2 2 2 2 2 5" xfId="30726" xr:uid="{00000000-0005-0000-0000-00006F910000}"/>
    <cellStyle name="Standard 4 5 3 2 2 2 2 3" xfId="10958" xr:uid="{00000000-0005-0000-0000-000070910000}"/>
    <cellStyle name="Standard 4 5 3 2 2 2 2 3 2" xfId="22254" xr:uid="{00000000-0005-0000-0000-000071910000}"/>
    <cellStyle name="Standard 4 5 3 2 2 2 2 3 2 2" xfId="56142" xr:uid="{00000000-0005-0000-0000-000072910000}"/>
    <cellStyle name="Standard 4 5 3 2 2 2 2 3 3" xfId="44846" xr:uid="{00000000-0005-0000-0000-000073910000}"/>
    <cellStyle name="Standard 4 5 3 2 2 2 2 3 4" xfId="33550" xr:uid="{00000000-0005-0000-0000-000074910000}"/>
    <cellStyle name="Standard 4 5 3 2 2 2 2 4" xfId="16606" xr:uid="{00000000-0005-0000-0000-000075910000}"/>
    <cellStyle name="Standard 4 5 3 2 2 2 2 4 2" xfId="50494" xr:uid="{00000000-0005-0000-0000-000076910000}"/>
    <cellStyle name="Standard 4 5 3 2 2 2 2 5" xfId="39198" xr:uid="{00000000-0005-0000-0000-000077910000}"/>
    <cellStyle name="Standard 4 5 3 2 2 2 2 6" xfId="27902" xr:uid="{00000000-0005-0000-0000-000078910000}"/>
    <cellStyle name="Standard 4 5 3 2 2 2 3" xfId="6407" xr:uid="{00000000-0005-0000-0000-000079910000}"/>
    <cellStyle name="Standard 4 5 3 2 2 2 3 2" xfId="12057" xr:uid="{00000000-0005-0000-0000-00007A910000}"/>
    <cellStyle name="Standard 4 5 3 2 2 2 3 2 2" xfId="23353" xr:uid="{00000000-0005-0000-0000-00007B910000}"/>
    <cellStyle name="Standard 4 5 3 2 2 2 3 2 2 2" xfId="57241" xr:uid="{00000000-0005-0000-0000-00007C910000}"/>
    <cellStyle name="Standard 4 5 3 2 2 2 3 2 3" xfId="45945" xr:uid="{00000000-0005-0000-0000-00007D910000}"/>
    <cellStyle name="Standard 4 5 3 2 2 2 3 2 4" xfId="34649" xr:uid="{00000000-0005-0000-0000-00007E910000}"/>
    <cellStyle name="Standard 4 5 3 2 2 2 3 3" xfId="17705" xr:uid="{00000000-0005-0000-0000-00007F910000}"/>
    <cellStyle name="Standard 4 5 3 2 2 2 3 3 2" xfId="51593" xr:uid="{00000000-0005-0000-0000-000080910000}"/>
    <cellStyle name="Standard 4 5 3 2 2 2 3 4" xfId="40297" xr:uid="{00000000-0005-0000-0000-000081910000}"/>
    <cellStyle name="Standard 4 5 3 2 2 2 3 5" xfId="29001" xr:uid="{00000000-0005-0000-0000-000082910000}"/>
    <cellStyle name="Standard 4 5 3 2 2 2 4" xfId="9233" xr:uid="{00000000-0005-0000-0000-000083910000}"/>
    <cellStyle name="Standard 4 5 3 2 2 2 4 2" xfId="20529" xr:uid="{00000000-0005-0000-0000-000084910000}"/>
    <cellStyle name="Standard 4 5 3 2 2 2 4 2 2" xfId="54417" xr:uid="{00000000-0005-0000-0000-000085910000}"/>
    <cellStyle name="Standard 4 5 3 2 2 2 4 3" xfId="43121" xr:uid="{00000000-0005-0000-0000-000086910000}"/>
    <cellStyle name="Standard 4 5 3 2 2 2 4 4" xfId="31825" xr:uid="{00000000-0005-0000-0000-000087910000}"/>
    <cellStyle name="Standard 4 5 3 2 2 2 5" xfId="14881" xr:uid="{00000000-0005-0000-0000-000088910000}"/>
    <cellStyle name="Standard 4 5 3 2 2 2 5 2" xfId="48769" xr:uid="{00000000-0005-0000-0000-000089910000}"/>
    <cellStyle name="Standard 4 5 3 2 2 2 6" xfId="37473" xr:uid="{00000000-0005-0000-0000-00008A910000}"/>
    <cellStyle name="Standard 4 5 3 2 2 2 7" xfId="26177" xr:uid="{00000000-0005-0000-0000-00008B910000}"/>
    <cellStyle name="Standard 4 5 3 2 2 3" xfId="4530" xr:uid="{00000000-0005-0000-0000-00008C910000}"/>
    <cellStyle name="Standard 4 5 3 2 2 3 2" xfId="7399" xr:uid="{00000000-0005-0000-0000-00008D910000}"/>
    <cellStyle name="Standard 4 5 3 2 2 3 2 2" xfId="13048" xr:uid="{00000000-0005-0000-0000-00008E910000}"/>
    <cellStyle name="Standard 4 5 3 2 2 3 2 2 2" xfId="24344" xr:uid="{00000000-0005-0000-0000-00008F910000}"/>
    <cellStyle name="Standard 4 5 3 2 2 3 2 2 2 2" xfId="58232" xr:uid="{00000000-0005-0000-0000-000090910000}"/>
    <cellStyle name="Standard 4 5 3 2 2 3 2 2 3" xfId="46936" xr:uid="{00000000-0005-0000-0000-000091910000}"/>
    <cellStyle name="Standard 4 5 3 2 2 3 2 2 4" xfId="35640" xr:uid="{00000000-0005-0000-0000-000092910000}"/>
    <cellStyle name="Standard 4 5 3 2 2 3 2 3" xfId="18696" xr:uid="{00000000-0005-0000-0000-000093910000}"/>
    <cellStyle name="Standard 4 5 3 2 2 3 2 3 2" xfId="52584" xr:uid="{00000000-0005-0000-0000-000094910000}"/>
    <cellStyle name="Standard 4 5 3 2 2 3 2 4" xfId="41288" xr:uid="{00000000-0005-0000-0000-000095910000}"/>
    <cellStyle name="Standard 4 5 3 2 2 3 2 5" xfId="29992" xr:uid="{00000000-0005-0000-0000-000096910000}"/>
    <cellStyle name="Standard 4 5 3 2 2 3 3" xfId="10224" xr:uid="{00000000-0005-0000-0000-000097910000}"/>
    <cellStyle name="Standard 4 5 3 2 2 3 3 2" xfId="21520" xr:uid="{00000000-0005-0000-0000-000098910000}"/>
    <cellStyle name="Standard 4 5 3 2 2 3 3 2 2" xfId="55408" xr:uid="{00000000-0005-0000-0000-000099910000}"/>
    <cellStyle name="Standard 4 5 3 2 2 3 3 3" xfId="44112" xr:uid="{00000000-0005-0000-0000-00009A910000}"/>
    <cellStyle name="Standard 4 5 3 2 2 3 3 4" xfId="32816" xr:uid="{00000000-0005-0000-0000-00009B910000}"/>
    <cellStyle name="Standard 4 5 3 2 2 3 4" xfId="15872" xr:uid="{00000000-0005-0000-0000-00009C910000}"/>
    <cellStyle name="Standard 4 5 3 2 2 3 4 2" xfId="49760" xr:uid="{00000000-0005-0000-0000-00009D910000}"/>
    <cellStyle name="Standard 4 5 3 2 2 3 5" xfId="38464" xr:uid="{00000000-0005-0000-0000-00009E910000}"/>
    <cellStyle name="Standard 4 5 3 2 2 3 6" xfId="27168" xr:uid="{00000000-0005-0000-0000-00009F910000}"/>
    <cellStyle name="Standard 4 5 3 2 2 4" xfId="5907" xr:uid="{00000000-0005-0000-0000-0000A0910000}"/>
    <cellStyle name="Standard 4 5 3 2 2 4 2" xfId="11557" xr:uid="{00000000-0005-0000-0000-0000A1910000}"/>
    <cellStyle name="Standard 4 5 3 2 2 4 2 2" xfId="22853" xr:uid="{00000000-0005-0000-0000-0000A2910000}"/>
    <cellStyle name="Standard 4 5 3 2 2 4 2 2 2" xfId="56741" xr:uid="{00000000-0005-0000-0000-0000A3910000}"/>
    <cellStyle name="Standard 4 5 3 2 2 4 2 3" xfId="45445" xr:uid="{00000000-0005-0000-0000-0000A4910000}"/>
    <cellStyle name="Standard 4 5 3 2 2 4 2 4" xfId="34149" xr:uid="{00000000-0005-0000-0000-0000A5910000}"/>
    <cellStyle name="Standard 4 5 3 2 2 4 3" xfId="17205" xr:uid="{00000000-0005-0000-0000-0000A6910000}"/>
    <cellStyle name="Standard 4 5 3 2 2 4 3 2" xfId="51093" xr:uid="{00000000-0005-0000-0000-0000A7910000}"/>
    <cellStyle name="Standard 4 5 3 2 2 4 4" xfId="39797" xr:uid="{00000000-0005-0000-0000-0000A8910000}"/>
    <cellStyle name="Standard 4 5 3 2 2 4 5" xfId="28501" xr:uid="{00000000-0005-0000-0000-0000A9910000}"/>
    <cellStyle name="Standard 4 5 3 2 2 5" xfId="8733" xr:uid="{00000000-0005-0000-0000-0000AA910000}"/>
    <cellStyle name="Standard 4 5 3 2 2 5 2" xfId="20029" xr:uid="{00000000-0005-0000-0000-0000AB910000}"/>
    <cellStyle name="Standard 4 5 3 2 2 5 2 2" xfId="53917" xr:uid="{00000000-0005-0000-0000-0000AC910000}"/>
    <cellStyle name="Standard 4 5 3 2 2 5 3" xfId="42621" xr:uid="{00000000-0005-0000-0000-0000AD910000}"/>
    <cellStyle name="Standard 4 5 3 2 2 5 4" xfId="31325" xr:uid="{00000000-0005-0000-0000-0000AE910000}"/>
    <cellStyle name="Standard 4 5 3 2 2 6" xfId="14381" xr:uid="{00000000-0005-0000-0000-0000AF910000}"/>
    <cellStyle name="Standard 4 5 3 2 2 6 2" xfId="48269" xr:uid="{00000000-0005-0000-0000-0000B0910000}"/>
    <cellStyle name="Standard 4 5 3 2 2 7" xfId="36973" xr:uid="{00000000-0005-0000-0000-0000B1910000}"/>
    <cellStyle name="Standard 4 5 3 2 2 8" xfId="25677" xr:uid="{00000000-0005-0000-0000-0000B2910000}"/>
    <cellStyle name="Standard 4 5 3 2 3" xfId="3033" xr:uid="{00000000-0005-0000-0000-0000B3910000}"/>
    <cellStyle name="Standard 4 5 3 2 3 2" xfId="5306" xr:uid="{00000000-0005-0000-0000-0000B4910000}"/>
    <cellStyle name="Standard 4 5 3 2 3 2 2" xfId="8132" xr:uid="{00000000-0005-0000-0000-0000B5910000}"/>
    <cellStyle name="Standard 4 5 3 2 3 2 2 2" xfId="13781" xr:uid="{00000000-0005-0000-0000-0000B6910000}"/>
    <cellStyle name="Standard 4 5 3 2 3 2 2 2 2" xfId="25077" xr:uid="{00000000-0005-0000-0000-0000B7910000}"/>
    <cellStyle name="Standard 4 5 3 2 3 2 2 2 2 2" xfId="58965" xr:uid="{00000000-0005-0000-0000-0000B8910000}"/>
    <cellStyle name="Standard 4 5 3 2 3 2 2 2 3" xfId="47669" xr:uid="{00000000-0005-0000-0000-0000B9910000}"/>
    <cellStyle name="Standard 4 5 3 2 3 2 2 2 4" xfId="36373" xr:uid="{00000000-0005-0000-0000-0000BA910000}"/>
    <cellStyle name="Standard 4 5 3 2 3 2 2 3" xfId="19429" xr:uid="{00000000-0005-0000-0000-0000BB910000}"/>
    <cellStyle name="Standard 4 5 3 2 3 2 2 3 2" xfId="53317" xr:uid="{00000000-0005-0000-0000-0000BC910000}"/>
    <cellStyle name="Standard 4 5 3 2 3 2 2 4" xfId="42021" xr:uid="{00000000-0005-0000-0000-0000BD910000}"/>
    <cellStyle name="Standard 4 5 3 2 3 2 2 5" xfId="30725" xr:uid="{00000000-0005-0000-0000-0000BE910000}"/>
    <cellStyle name="Standard 4 5 3 2 3 2 3" xfId="10957" xr:uid="{00000000-0005-0000-0000-0000BF910000}"/>
    <cellStyle name="Standard 4 5 3 2 3 2 3 2" xfId="22253" xr:uid="{00000000-0005-0000-0000-0000C0910000}"/>
    <cellStyle name="Standard 4 5 3 2 3 2 3 2 2" xfId="56141" xr:uid="{00000000-0005-0000-0000-0000C1910000}"/>
    <cellStyle name="Standard 4 5 3 2 3 2 3 3" xfId="44845" xr:uid="{00000000-0005-0000-0000-0000C2910000}"/>
    <cellStyle name="Standard 4 5 3 2 3 2 3 4" xfId="33549" xr:uid="{00000000-0005-0000-0000-0000C3910000}"/>
    <cellStyle name="Standard 4 5 3 2 3 2 4" xfId="16605" xr:uid="{00000000-0005-0000-0000-0000C4910000}"/>
    <cellStyle name="Standard 4 5 3 2 3 2 4 2" xfId="50493" xr:uid="{00000000-0005-0000-0000-0000C5910000}"/>
    <cellStyle name="Standard 4 5 3 2 3 2 5" xfId="39197" xr:uid="{00000000-0005-0000-0000-0000C6910000}"/>
    <cellStyle name="Standard 4 5 3 2 3 2 6" xfId="27901" xr:uid="{00000000-0005-0000-0000-0000C7910000}"/>
    <cellStyle name="Standard 4 5 3 2 3 3" xfId="4529" xr:uid="{00000000-0005-0000-0000-0000C8910000}"/>
    <cellStyle name="Standard 4 5 3 2 3 3 2" xfId="7398" xr:uid="{00000000-0005-0000-0000-0000C9910000}"/>
    <cellStyle name="Standard 4 5 3 2 3 3 2 2" xfId="13047" xr:uid="{00000000-0005-0000-0000-0000CA910000}"/>
    <cellStyle name="Standard 4 5 3 2 3 3 2 2 2" xfId="24343" xr:uid="{00000000-0005-0000-0000-0000CB910000}"/>
    <cellStyle name="Standard 4 5 3 2 3 3 2 2 2 2" xfId="58231" xr:uid="{00000000-0005-0000-0000-0000CC910000}"/>
    <cellStyle name="Standard 4 5 3 2 3 3 2 2 3" xfId="46935" xr:uid="{00000000-0005-0000-0000-0000CD910000}"/>
    <cellStyle name="Standard 4 5 3 2 3 3 2 2 4" xfId="35639" xr:uid="{00000000-0005-0000-0000-0000CE910000}"/>
    <cellStyle name="Standard 4 5 3 2 3 3 2 3" xfId="18695" xr:uid="{00000000-0005-0000-0000-0000CF910000}"/>
    <cellStyle name="Standard 4 5 3 2 3 3 2 3 2" xfId="52583" xr:uid="{00000000-0005-0000-0000-0000D0910000}"/>
    <cellStyle name="Standard 4 5 3 2 3 3 2 4" xfId="41287" xr:uid="{00000000-0005-0000-0000-0000D1910000}"/>
    <cellStyle name="Standard 4 5 3 2 3 3 2 5" xfId="29991" xr:uid="{00000000-0005-0000-0000-0000D2910000}"/>
    <cellStyle name="Standard 4 5 3 2 3 3 3" xfId="10223" xr:uid="{00000000-0005-0000-0000-0000D3910000}"/>
    <cellStyle name="Standard 4 5 3 2 3 3 3 2" xfId="21519" xr:uid="{00000000-0005-0000-0000-0000D4910000}"/>
    <cellStyle name="Standard 4 5 3 2 3 3 3 2 2" xfId="55407" xr:uid="{00000000-0005-0000-0000-0000D5910000}"/>
    <cellStyle name="Standard 4 5 3 2 3 3 3 3" xfId="44111" xr:uid="{00000000-0005-0000-0000-0000D6910000}"/>
    <cellStyle name="Standard 4 5 3 2 3 3 3 4" xfId="32815" xr:uid="{00000000-0005-0000-0000-0000D7910000}"/>
    <cellStyle name="Standard 4 5 3 2 3 3 4" xfId="15871" xr:uid="{00000000-0005-0000-0000-0000D8910000}"/>
    <cellStyle name="Standard 4 5 3 2 3 3 4 2" xfId="49759" xr:uid="{00000000-0005-0000-0000-0000D9910000}"/>
    <cellStyle name="Standard 4 5 3 2 3 3 5" xfId="38463" xr:uid="{00000000-0005-0000-0000-0000DA910000}"/>
    <cellStyle name="Standard 4 5 3 2 3 3 6" xfId="27167" xr:uid="{00000000-0005-0000-0000-0000DB910000}"/>
    <cellStyle name="Standard 4 5 3 2 3 4" xfId="6161" xr:uid="{00000000-0005-0000-0000-0000DC910000}"/>
    <cellStyle name="Standard 4 5 3 2 3 4 2" xfId="11811" xr:uid="{00000000-0005-0000-0000-0000DD910000}"/>
    <cellStyle name="Standard 4 5 3 2 3 4 2 2" xfId="23107" xr:uid="{00000000-0005-0000-0000-0000DE910000}"/>
    <cellStyle name="Standard 4 5 3 2 3 4 2 2 2" xfId="56995" xr:uid="{00000000-0005-0000-0000-0000DF910000}"/>
    <cellStyle name="Standard 4 5 3 2 3 4 2 3" xfId="45699" xr:uid="{00000000-0005-0000-0000-0000E0910000}"/>
    <cellStyle name="Standard 4 5 3 2 3 4 2 4" xfId="34403" xr:uid="{00000000-0005-0000-0000-0000E1910000}"/>
    <cellStyle name="Standard 4 5 3 2 3 4 3" xfId="17459" xr:uid="{00000000-0005-0000-0000-0000E2910000}"/>
    <cellStyle name="Standard 4 5 3 2 3 4 3 2" xfId="51347" xr:uid="{00000000-0005-0000-0000-0000E3910000}"/>
    <cellStyle name="Standard 4 5 3 2 3 4 4" xfId="40051" xr:uid="{00000000-0005-0000-0000-0000E4910000}"/>
    <cellStyle name="Standard 4 5 3 2 3 4 5" xfId="28755" xr:uid="{00000000-0005-0000-0000-0000E5910000}"/>
    <cellStyle name="Standard 4 5 3 2 3 5" xfId="8987" xr:uid="{00000000-0005-0000-0000-0000E6910000}"/>
    <cellStyle name="Standard 4 5 3 2 3 5 2" xfId="20283" xr:uid="{00000000-0005-0000-0000-0000E7910000}"/>
    <cellStyle name="Standard 4 5 3 2 3 5 2 2" xfId="54171" xr:uid="{00000000-0005-0000-0000-0000E8910000}"/>
    <cellStyle name="Standard 4 5 3 2 3 5 3" xfId="42875" xr:uid="{00000000-0005-0000-0000-0000E9910000}"/>
    <cellStyle name="Standard 4 5 3 2 3 5 4" xfId="31579" xr:uid="{00000000-0005-0000-0000-0000EA910000}"/>
    <cellStyle name="Standard 4 5 3 2 3 6" xfId="14635" xr:uid="{00000000-0005-0000-0000-0000EB910000}"/>
    <cellStyle name="Standard 4 5 3 2 3 6 2" xfId="48523" xr:uid="{00000000-0005-0000-0000-0000EC910000}"/>
    <cellStyle name="Standard 4 5 3 2 3 7" xfId="37227" xr:uid="{00000000-0005-0000-0000-0000ED910000}"/>
    <cellStyle name="Standard 4 5 3 2 3 8" xfId="25931" xr:uid="{00000000-0005-0000-0000-0000EE910000}"/>
    <cellStyle name="Standard 4 5 3 2 4" xfId="3892" xr:uid="{00000000-0005-0000-0000-0000EF910000}"/>
    <cellStyle name="Standard 4 5 3 2 4 2" xfId="7003" xr:uid="{00000000-0005-0000-0000-0000F0910000}"/>
    <cellStyle name="Standard 4 5 3 2 4 2 2" xfId="12652" xr:uid="{00000000-0005-0000-0000-0000F1910000}"/>
    <cellStyle name="Standard 4 5 3 2 4 2 2 2" xfId="23948" xr:uid="{00000000-0005-0000-0000-0000F2910000}"/>
    <cellStyle name="Standard 4 5 3 2 4 2 2 2 2" xfId="57836" xr:uid="{00000000-0005-0000-0000-0000F3910000}"/>
    <cellStyle name="Standard 4 5 3 2 4 2 2 3" xfId="46540" xr:uid="{00000000-0005-0000-0000-0000F4910000}"/>
    <cellStyle name="Standard 4 5 3 2 4 2 2 4" xfId="35244" xr:uid="{00000000-0005-0000-0000-0000F5910000}"/>
    <cellStyle name="Standard 4 5 3 2 4 2 3" xfId="18300" xr:uid="{00000000-0005-0000-0000-0000F6910000}"/>
    <cellStyle name="Standard 4 5 3 2 4 2 3 2" xfId="52188" xr:uid="{00000000-0005-0000-0000-0000F7910000}"/>
    <cellStyle name="Standard 4 5 3 2 4 2 4" xfId="40892" xr:uid="{00000000-0005-0000-0000-0000F8910000}"/>
    <cellStyle name="Standard 4 5 3 2 4 2 5" xfId="29596" xr:uid="{00000000-0005-0000-0000-0000F9910000}"/>
    <cellStyle name="Standard 4 5 3 2 4 3" xfId="9828" xr:uid="{00000000-0005-0000-0000-0000FA910000}"/>
    <cellStyle name="Standard 4 5 3 2 4 3 2" xfId="21124" xr:uid="{00000000-0005-0000-0000-0000FB910000}"/>
    <cellStyle name="Standard 4 5 3 2 4 3 2 2" xfId="55012" xr:uid="{00000000-0005-0000-0000-0000FC910000}"/>
    <cellStyle name="Standard 4 5 3 2 4 3 3" xfId="43716" xr:uid="{00000000-0005-0000-0000-0000FD910000}"/>
    <cellStyle name="Standard 4 5 3 2 4 3 4" xfId="32420" xr:uid="{00000000-0005-0000-0000-0000FE910000}"/>
    <cellStyle name="Standard 4 5 3 2 4 4" xfId="15476" xr:uid="{00000000-0005-0000-0000-0000FF910000}"/>
    <cellStyle name="Standard 4 5 3 2 4 4 2" xfId="49364" xr:uid="{00000000-0005-0000-0000-000000920000}"/>
    <cellStyle name="Standard 4 5 3 2 4 5" xfId="38068" xr:uid="{00000000-0005-0000-0000-000001920000}"/>
    <cellStyle name="Standard 4 5 3 2 4 6" xfId="26772" xr:uid="{00000000-0005-0000-0000-000002920000}"/>
    <cellStyle name="Standard 4 5 3 2 5" xfId="4950" xr:uid="{00000000-0005-0000-0000-000003920000}"/>
    <cellStyle name="Standard 4 5 3 2 5 2" xfId="7776" xr:uid="{00000000-0005-0000-0000-000004920000}"/>
    <cellStyle name="Standard 4 5 3 2 5 2 2" xfId="13425" xr:uid="{00000000-0005-0000-0000-000005920000}"/>
    <cellStyle name="Standard 4 5 3 2 5 2 2 2" xfId="24721" xr:uid="{00000000-0005-0000-0000-000006920000}"/>
    <cellStyle name="Standard 4 5 3 2 5 2 2 2 2" xfId="58609" xr:uid="{00000000-0005-0000-0000-000007920000}"/>
    <cellStyle name="Standard 4 5 3 2 5 2 2 3" xfId="47313" xr:uid="{00000000-0005-0000-0000-000008920000}"/>
    <cellStyle name="Standard 4 5 3 2 5 2 2 4" xfId="36017" xr:uid="{00000000-0005-0000-0000-000009920000}"/>
    <cellStyle name="Standard 4 5 3 2 5 2 3" xfId="19073" xr:uid="{00000000-0005-0000-0000-00000A920000}"/>
    <cellStyle name="Standard 4 5 3 2 5 2 3 2" xfId="52961" xr:uid="{00000000-0005-0000-0000-00000B920000}"/>
    <cellStyle name="Standard 4 5 3 2 5 2 4" xfId="41665" xr:uid="{00000000-0005-0000-0000-00000C920000}"/>
    <cellStyle name="Standard 4 5 3 2 5 2 5" xfId="30369" xr:uid="{00000000-0005-0000-0000-00000D920000}"/>
    <cellStyle name="Standard 4 5 3 2 5 3" xfId="10601" xr:uid="{00000000-0005-0000-0000-00000E920000}"/>
    <cellStyle name="Standard 4 5 3 2 5 3 2" xfId="21897" xr:uid="{00000000-0005-0000-0000-00000F920000}"/>
    <cellStyle name="Standard 4 5 3 2 5 3 2 2" xfId="55785" xr:uid="{00000000-0005-0000-0000-000010920000}"/>
    <cellStyle name="Standard 4 5 3 2 5 3 3" xfId="44489" xr:uid="{00000000-0005-0000-0000-000011920000}"/>
    <cellStyle name="Standard 4 5 3 2 5 3 4" xfId="33193" xr:uid="{00000000-0005-0000-0000-000012920000}"/>
    <cellStyle name="Standard 4 5 3 2 5 4" xfId="16249" xr:uid="{00000000-0005-0000-0000-000013920000}"/>
    <cellStyle name="Standard 4 5 3 2 5 4 2" xfId="50137" xr:uid="{00000000-0005-0000-0000-000014920000}"/>
    <cellStyle name="Standard 4 5 3 2 5 5" xfId="38841" xr:uid="{00000000-0005-0000-0000-000015920000}"/>
    <cellStyle name="Standard 4 5 3 2 5 6" xfId="27545" xr:uid="{00000000-0005-0000-0000-000016920000}"/>
    <cellStyle name="Standard 4 5 3 2 6" xfId="3599" xr:uid="{00000000-0005-0000-0000-000017920000}"/>
    <cellStyle name="Standard 4 5 3 2 6 2" xfId="6712" xr:uid="{00000000-0005-0000-0000-000018920000}"/>
    <cellStyle name="Standard 4 5 3 2 6 2 2" xfId="12361" xr:uid="{00000000-0005-0000-0000-000019920000}"/>
    <cellStyle name="Standard 4 5 3 2 6 2 2 2" xfId="23657" xr:uid="{00000000-0005-0000-0000-00001A920000}"/>
    <cellStyle name="Standard 4 5 3 2 6 2 2 2 2" xfId="57545" xr:uid="{00000000-0005-0000-0000-00001B920000}"/>
    <cellStyle name="Standard 4 5 3 2 6 2 2 3" xfId="46249" xr:uid="{00000000-0005-0000-0000-00001C920000}"/>
    <cellStyle name="Standard 4 5 3 2 6 2 2 4" xfId="34953" xr:uid="{00000000-0005-0000-0000-00001D920000}"/>
    <cellStyle name="Standard 4 5 3 2 6 2 3" xfId="18009" xr:uid="{00000000-0005-0000-0000-00001E920000}"/>
    <cellStyle name="Standard 4 5 3 2 6 2 3 2" xfId="51897" xr:uid="{00000000-0005-0000-0000-00001F920000}"/>
    <cellStyle name="Standard 4 5 3 2 6 2 4" xfId="40601" xr:uid="{00000000-0005-0000-0000-000020920000}"/>
    <cellStyle name="Standard 4 5 3 2 6 2 5" xfId="29305" xr:uid="{00000000-0005-0000-0000-000021920000}"/>
    <cellStyle name="Standard 4 5 3 2 6 3" xfId="9537" xr:uid="{00000000-0005-0000-0000-000022920000}"/>
    <cellStyle name="Standard 4 5 3 2 6 3 2" xfId="20833" xr:uid="{00000000-0005-0000-0000-000023920000}"/>
    <cellStyle name="Standard 4 5 3 2 6 3 2 2" xfId="54721" xr:uid="{00000000-0005-0000-0000-000024920000}"/>
    <cellStyle name="Standard 4 5 3 2 6 3 3" xfId="43425" xr:uid="{00000000-0005-0000-0000-000025920000}"/>
    <cellStyle name="Standard 4 5 3 2 6 3 4" xfId="32129" xr:uid="{00000000-0005-0000-0000-000026920000}"/>
    <cellStyle name="Standard 4 5 3 2 6 4" xfId="15185" xr:uid="{00000000-0005-0000-0000-000027920000}"/>
    <cellStyle name="Standard 4 5 3 2 6 4 2" xfId="49073" xr:uid="{00000000-0005-0000-0000-000028920000}"/>
    <cellStyle name="Standard 4 5 3 2 6 5" xfId="37777" xr:uid="{00000000-0005-0000-0000-000029920000}"/>
    <cellStyle name="Standard 4 5 3 2 6 6" xfId="26481" xr:uid="{00000000-0005-0000-0000-00002A920000}"/>
    <cellStyle name="Standard 4 5 3 2 7" xfId="5661" xr:uid="{00000000-0005-0000-0000-00002B920000}"/>
    <cellStyle name="Standard 4 5 3 2 7 2" xfId="11311" xr:uid="{00000000-0005-0000-0000-00002C920000}"/>
    <cellStyle name="Standard 4 5 3 2 7 2 2" xfId="22607" xr:uid="{00000000-0005-0000-0000-00002D920000}"/>
    <cellStyle name="Standard 4 5 3 2 7 2 2 2" xfId="56495" xr:uid="{00000000-0005-0000-0000-00002E920000}"/>
    <cellStyle name="Standard 4 5 3 2 7 2 3" xfId="45199" xr:uid="{00000000-0005-0000-0000-00002F920000}"/>
    <cellStyle name="Standard 4 5 3 2 7 2 4" xfId="33903" xr:uid="{00000000-0005-0000-0000-000030920000}"/>
    <cellStyle name="Standard 4 5 3 2 7 3" xfId="16959" xr:uid="{00000000-0005-0000-0000-000031920000}"/>
    <cellStyle name="Standard 4 5 3 2 7 3 2" xfId="50847" xr:uid="{00000000-0005-0000-0000-000032920000}"/>
    <cellStyle name="Standard 4 5 3 2 7 4" xfId="39551" xr:uid="{00000000-0005-0000-0000-000033920000}"/>
    <cellStyle name="Standard 4 5 3 2 7 5" xfId="28255" xr:uid="{00000000-0005-0000-0000-000034920000}"/>
    <cellStyle name="Standard 4 5 3 2 8" xfId="8487" xr:uid="{00000000-0005-0000-0000-000035920000}"/>
    <cellStyle name="Standard 4 5 3 2 8 2" xfId="19783" xr:uid="{00000000-0005-0000-0000-000036920000}"/>
    <cellStyle name="Standard 4 5 3 2 8 2 2" xfId="53671" xr:uid="{00000000-0005-0000-0000-000037920000}"/>
    <cellStyle name="Standard 4 5 3 2 8 3" xfId="42375" xr:uid="{00000000-0005-0000-0000-000038920000}"/>
    <cellStyle name="Standard 4 5 3 2 8 4" xfId="31079" xr:uid="{00000000-0005-0000-0000-000039920000}"/>
    <cellStyle name="Standard 4 5 3 2 9" xfId="14135" xr:uid="{00000000-0005-0000-0000-00003A920000}"/>
    <cellStyle name="Standard 4 5 3 2 9 2" xfId="48023" xr:uid="{00000000-0005-0000-0000-00003B920000}"/>
    <cellStyle name="Standard 4 5 3 3" xfId="2646" xr:uid="{00000000-0005-0000-0000-00003C920000}"/>
    <cellStyle name="Standard 4 5 3 3 2" xfId="3148" xr:uid="{00000000-0005-0000-0000-00003D920000}"/>
    <cellStyle name="Standard 4 5 3 3 2 2" xfId="5308" xr:uid="{00000000-0005-0000-0000-00003E920000}"/>
    <cellStyle name="Standard 4 5 3 3 2 2 2" xfId="8134" xr:uid="{00000000-0005-0000-0000-00003F920000}"/>
    <cellStyle name="Standard 4 5 3 3 2 2 2 2" xfId="13783" xr:uid="{00000000-0005-0000-0000-000040920000}"/>
    <cellStyle name="Standard 4 5 3 3 2 2 2 2 2" xfId="25079" xr:uid="{00000000-0005-0000-0000-000041920000}"/>
    <cellStyle name="Standard 4 5 3 3 2 2 2 2 2 2" xfId="58967" xr:uid="{00000000-0005-0000-0000-000042920000}"/>
    <cellStyle name="Standard 4 5 3 3 2 2 2 2 3" xfId="47671" xr:uid="{00000000-0005-0000-0000-000043920000}"/>
    <cellStyle name="Standard 4 5 3 3 2 2 2 2 4" xfId="36375" xr:uid="{00000000-0005-0000-0000-000044920000}"/>
    <cellStyle name="Standard 4 5 3 3 2 2 2 3" xfId="19431" xr:uid="{00000000-0005-0000-0000-000045920000}"/>
    <cellStyle name="Standard 4 5 3 3 2 2 2 3 2" xfId="53319" xr:uid="{00000000-0005-0000-0000-000046920000}"/>
    <cellStyle name="Standard 4 5 3 3 2 2 2 4" xfId="42023" xr:uid="{00000000-0005-0000-0000-000047920000}"/>
    <cellStyle name="Standard 4 5 3 3 2 2 2 5" xfId="30727" xr:uid="{00000000-0005-0000-0000-000048920000}"/>
    <cellStyle name="Standard 4 5 3 3 2 2 3" xfId="10959" xr:uid="{00000000-0005-0000-0000-000049920000}"/>
    <cellStyle name="Standard 4 5 3 3 2 2 3 2" xfId="22255" xr:uid="{00000000-0005-0000-0000-00004A920000}"/>
    <cellStyle name="Standard 4 5 3 3 2 2 3 2 2" xfId="56143" xr:uid="{00000000-0005-0000-0000-00004B920000}"/>
    <cellStyle name="Standard 4 5 3 3 2 2 3 3" xfId="44847" xr:uid="{00000000-0005-0000-0000-00004C920000}"/>
    <cellStyle name="Standard 4 5 3 3 2 2 3 4" xfId="33551" xr:uid="{00000000-0005-0000-0000-00004D920000}"/>
    <cellStyle name="Standard 4 5 3 3 2 2 4" xfId="16607" xr:uid="{00000000-0005-0000-0000-00004E920000}"/>
    <cellStyle name="Standard 4 5 3 3 2 2 4 2" xfId="50495" xr:uid="{00000000-0005-0000-0000-00004F920000}"/>
    <cellStyle name="Standard 4 5 3 3 2 2 5" xfId="39199" xr:uid="{00000000-0005-0000-0000-000050920000}"/>
    <cellStyle name="Standard 4 5 3 3 2 2 6" xfId="27903" xr:uid="{00000000-0005-0000-0000-000051920000}"/>
    <cellStyle name="Standard 4 5 3 3 2 3" xfId="6276" xr:uid="{00000000-0005-0000-0000-000052920000}"/>
    <cellStyle name="Standard 4 5 3 3 2 3 2" xfId="11926" xr:uid="{00000000-0005-0000-0000-000053920000}"/>
    <cellStyle name="Standard 4 5 3 3 2 3 2 2" xfId="23222" xr:uid="{00000000-0005-0000-0000-000054920000}"/>
    <cellStyle name="Standard 4 5 3 3 2 3 2 2 2" xfId="57110" xr:uid="{00000000-0005-0000-0000-000055920000}"/>
    <cellStyle name="Standard 4 5 3 3 2 3 2 3" xfId="45814" xr:uid="{00000000-0005-0000-0000-000056920000}"/>
    <cellStyle name="Standard 4 5 3 3 2 3 2 4" xfId="34518" xr:uid="{00000000-0005-0000-0000-000057920000}"/>
    <cellStyle name="Standard 4 5 3 3 2 3 3" xfId="17574" xr:uid="{00000000-0005-0000-0000-000058920000}"/>
    <cellStyle name="Standard 4 5 3 3 2 3 3 2" xfId="51462" xr:uid="{00000000-0005-0000-0000-000059920000}"/>
    <cellStyle name="Standard 4 5 3 3 2 3 4" xfId="40166" xr:uid="{00000000-0005-0000-0000-00005A920000}"/>
    <cellStyle name="Standard 4 5 3 3 2 3 5" xfId="28870" xr:uid="{00000000-0005-0000-0000-00005B920000}"/>
    <cellStyle name="Standard 4 5 3 3 2 4" xfId="9102" xr:uid="{00000000-0005-0000-0000-00005C920000}"/>
    <cellStyle name="Standard 4 5 3 3 2 4 2" xfId="20398" xr:uid="{00000000-0005-0000-0000-00005D920000}"/>
    <cellStyle name="Standard 4 5 3 3 2 4 2 2" xfId="54286" xr:uid="{00000000-0005-0000-0000-00005E920000}"/>
    <cellStyle name="Standard 4 5 3 3 2 4 3" xfId="42990" xr:uid="{00000000-0005-0000-0000-00005F920000}"/>
    <cellStyle name="Standard 4 5 3 3 2 4 4" xfId="31694" xr:uid="{00000000-0005-0000-0000-000060920000}"/>
    <cellStyle name="Standard 4 5 3 3 2 5" xfId="14750" xr:uid="{00000000-0005-0000-0000-000061920000}"/>
    <cellStyle name="Standard 4 5 3 3 2 5 2" xfId="48638" xr:uid="{00000000-0005-0000-0000-000062920000}"/>
    <cellStyle name="Standard 4 5 3 3 2 6" xfId="37342" xr:uid="{00000000-0005-0000-0000-000063920000}"/>
    <cellStyle name="Standard 4 5 3 3 2 7" xfId="26046" xr:uid="{00000000-0005-0000-0000-000064920000}"/>
    <cellStyle name="Standard 4 5 3 3 3" xfId="4531" xr:uid="{00000000-0005-0000-0000-000065920000}"/>
    <cellStyle name="Standard 4 5 3 3 3 2" xfId="7400" xr:uid="{00000000-0005-0000-0000-000066920000}"/>
    <cellStyle name="Standard 4 5 3 3 3 2 2" xfId="13049" xr:uid="{00000000-0005-0000-0000-000067920000}"/>
    <cellStyle name="Standard 4 5 3 3 3 2 2 2" xfId="24345" xr:uid="{00000000-0005-0000-0000-000068920000}"/>
    <cellStyle name="Standard 4 5 3 3 3 2 2 2 2" xfId="58233" xr:uid="{00000000-0005-0000-0000-000069920000}"/>
    <cellStyle name="Standard 4 5 3 3 3 2 2 3" xfId="46937" xr:uid="{00000000-0005-0000-0000-00006A920000}"/>
    <cellStyle name="Standard 4 5 3 3 3 2 2 4" xfId="35641" xr:uid="{00000000-0005-0000-0000-00006B920000}"/>
    <cellStyle name="Standard 4 5 3 3 3 2 3" xfId="18697" xr:uid="{00000000-0005-0000-0000-00006C920000}"/>
    <cellStyle name="Standard 4 5 3 3 3 2 3 2" xfId="52585" xr:uid="{00000000-0005-0000-0000-00006D920000}"/>
    <cellStyle name="Standard 4 5 3 3 3 2 4" xfId="41289" xr:uid="{00000000-0005-0000-0000-00006E920000}"/>
    <cellStyle name="Standard 4 5 3 3 3 2 5" xfId="29993" xr:uid="{00000000-0005-0000-0000-00006F920000}"/>
    <cellStyle name="Standard 4 5 3 3 3 3" xfId="10225" xr:uid="{00000000-0005-0000-0000-000070920000}"/>
    <cellStyle name="Standard 4 5 3 3 3 3 2" xfId="21521" xr:uid="{00000000-0005-0000-0000-000071920000}"/>
    <cellStyle name="Standard 4 5 3 3 3 3 2 2" xfId="55409" xr:uid="{00000000-0005-0000-0000-000072920000}"/>
    <cellStyle name="Standard 4 5 3 3 3 3 3" xfId="44113" xr:uid="{00000000-0005-0000-0000-000073920000}"/>
    <cellStyle name="Standard 4 5 3 3 3 3 4" xfId="32817" xr:uid="{00000000-0005-0000-0000-000074920000}"/>
    <cellStyle name="Standard 4 5 3 3 3 4" xfId="15873" xr:uid="{00000000-0005-0000-0000-000075920000}"/>
    <cellStyle name="Standard 4 5 3 3 3 4 2" xfId="49761" xr:uid="{00000000-0005-0000-0000-000076920000}"/>
    <cellStyle name="Standard 4 5 3 3 3 5" xfId="38465" xr:uid="{00000000-0005-0000-0000-000077920000}"/>
    <cellStyle name="Standard 4 5 3 3 3 6" xfId="27169" xr:uid="{00000000-0005-0000-0000-000078920000}"/>
    <cellStyle name="Standard 4 5 3 3 4" xfId="5776" xr:uid="{00000000-0005-0000-0000-000079920000}"/>
    <cellStyle name="Standard 4 5 3 3 4 2" xfId="11426" xr:uid="{00000000-0005-0000-0000-00007A920000}"/>
    <cellStyle name="Standard 4 5 3 3 4 2 2" xfId="22722" xr:uid="{00000000-0005-0000-0000-00007B920000}"/>
    <cellStyle name="Standard 4 5 3 3 4 2 2 2" xfId="56610" xr:uid="{00000000-0005-0000-0000-00007C920000}"/>
    <cellStyle name="Standard 4 5 3 3 4 2 3" xfId="45314" xr:uid="{00000000-0005-0000-0000-00007D920000}"/>
    <cellStyle name="Standard 4 5 3 3 4 2 4" xfId="34018" xr:uid="{00000000-0005-0000-0000-00007E920000}"/>
    <cellStyle name="Standard 4 5 3 3 4 3" xfId="17074" xr:uid="{00000000-0005-0000-0000-00007F920000}"/>
    <cellStyle name="Standard 4 5 3 3 4 3 2" xfId="50962" xr:uid="{00000000-0005-0000-0000-000080920000}"/>
    <cellStyle name="Standard 4 5 3 3 4 4" xfId="39666" xr:uid="{00000000-0005-0000-0000-000081920000}"/>
    <cellStyle name="Standard 4 5 3 3 4 5" xfId="28370" xr:uid="{00000000-0005-0000-0000-000082920000}"/>
    <cellStyle name="Standard 4 5 3 3 5" xfId="8602" xr:uid="{00000000-0005-0000-0000-000083920000}"/>
    <cellStyle name="Standard 4 5 3 3 5 2" xfId="19898" xr:uid="{00000000-0005-0000-0000-000084920000}"/>
    <cellStyle name="Standard 4 5 3 3 5 2 2" xfId="53786" xr:uid="{00000000-0005-0000-0000-000085920000}"/>
    <cellStyle name="Standard 4 5 3 3 5 3" xfId="42490" xr:uid="{00000000-0005-0000-0000-000086920000}"/>
    <cellStyle name="Standard 4 5 3 3 5 4" xfId="31194" xr:uid="{00000000-0005-0000-0000-000087920000}"/>
    <cellStyle name="Standard 4 5 3 3 6" xfId="14250" xr:uid="{00000000-0005-0000-0000-000088920000}"/>
    <cellStyle name="Standard 4 5 3 3 6 2" xfId="48138" xr:uid="{00000000-0005-0000-0000-000089920000}"/>
    <cellStyle name="Standard 4 5 3 3 7" xfId="36842" xr:uid="{00000000-0005-0000-0000-00008A920000}"/>
    <cellStyle name="Standard 4 5 3 3 8" xfId="25546" xr:uid="{00000000-0005-0000-0000-00008B920000}"/>
    <cellStyle name="Standard 4 5 3 4" xfId="2900" xr:uid="{00000000-0005-0000-0000-00008C920000}"/>
    <cellStyle name="Standard 4 5 3 4 2" xfId="5305" xr:uid="{00000000-0005-0000-0000-00008D920000}"/>
    <cellStyle name="Standard 4 5 3 4 2 2" xfId="8131" xr:uid="{00000000-0005-0000-0000-00008E920000}"/>
    <cellStyle name="Standard 4 5 3 4 2 2 2" xfId="13780" xr:uid="{00000000-0005-0000-0000-00008F920000}"/>
    <cellStyle name="Standard 4 5 3 4 2 2 2 2" xfId="25076" xr:uid="{00000000-0005-0000-0000-000090920000}"/>
    <cellStyle name="Standard 4 5 3 4 2 2 2 2 2" xfId="58964" xr:uid="{00000000-0005-0000-0000-000091920000}"/>
    <cellStyle name="Standard 4 5 3 4 2 2 2 3" xfId="47668" xr:uid="{00000000-0005-0000-0000-000092920000}"/>
    <cellStyle name="Standard 4 5 3 4 2 2 2 4" xfId="36372" xr:uid="{00000000-0005-0000-0000-000093920000}"/>
    <cellStyle name="Standard 4 5 3 4 2 2 3" xfId="19428" xr:uid="{00000000-0005-0000-0000-000094920000}"/>
    <cellStyle name="Standard 4 5 3 4 2 2 3 2" xfId="53316" xr:uid="{00000000-0005-0000-0000-000095920000}"/>
    <cellStyle name="Standard 4 5 3 4 2 2 4" xfId="42020" xr:uid="{00000000-0005-0000-0000-000096920000}"/>
    <cellStyle name="Standard 4 5 3 4 2 2 5" xfId="30724" xr:uid="{00000000-0005-0000-0000-000097920000}"/>
    <cellStyle name="Standard 4 5 3 4 2 3" xfId="10956" xr:uid="{00000000-0005-0000-0000-000098920000}"/>
    <cellStyle name="Standard 4 5 3 4 2 3 2" xfId="22252" xr:uid="{00000000-0005-0000-0000-000099920000}"/>
    <cellStyle name="Standard 4 5 3 4 2 3 2 2" xfId="56140" xr:uid="{00000000-0005-0000-0000-00009A920000}"/>
    <cellStyle name="Standard 4 5 3 4 2 3 3" xfId="44844" xr:uid="{00000000-0005-0000-0000-00009B920000}"/>
    <cellStyle name="Standard 4 5 3 4 2 3 4" xfId="33548" xr:uid="{00000000-0005-0000-0000-00009C920000}"/>
    <cellStyle name="Standard 4 5 3 4 2 4" xfId="16604" xr:uid="{00000000-0005-0000-0000-00009D920000}"/>
    <cellStyle name="Standard 4 5 3 4 2 4 2" xfId="50492" xr:uid="{00000000-0005-0000-0000-00009E920000}"/>
    <cellStyle name="Standard 4 5 3 4 2 5" xfId="39196" xr:uid="{00000000-0005-0000-0000-00009F920000}"/>
    <cellStyle name="Standard 4 5 3 4 2 6" xfId="27900" xr:uid="{00000000-0005-0000-0000-0000A0920000}"/>
    <cellStyle name="Standard 4 5 3 4 3" xfId="4528" xr:uid="{00000000-0005-0000-0000-0000A1920000}"/>
    <cellStyle name="Standard 4 5 3 4 3 2" xfId="7397" xr:uid="{00000000-0005-0000-0000-0000A2920000}"/>
    <cellStyle name="Standard 4 5 3 4 3 2 2" xfId="13046" xr:uid="{00000000-0005-0000-0000-0000A3920000}"/>
    <cellStyle name="Standard 4 5 3 4 3 2 2 2" xfId="24342" xr:uid="{00000000-0005-0000-0000-0000A4920000}"/>
    <cellStyle name="Standard 4 5 3 4 3 2 2 2 2" xfId="58230" xr:uid="{00000000-0005-0000-0000-0000A5920000}"/>
    <cellStyle name="Standard 4 5 3 4 3 2 2 3" xfId="46934" xr:uid="{00000000-0005-0000-0000-0000A6920000}"/>
    <cellStyle name="Standard 4 5 3 4 3 2 2 4" xfId="35638" xr:uid="{00000000-0005-0000-0000-0000A7920000}"/>
    <cellStyle name="Standard 4 5 3 4 3 2 3" xfId="18694" xr:uid="{00000000-0005-0000-0000-0000A8920000}"/>
    <cellStyle name="Standard 4 5 3 4 3 2 3 2" xfId="52582" xr:uid="{00000000-0005-0000-0000-0000A9920000}"/>
    <cellStyle name="Standard 4 5 3 4 3 2 4" xfId="41286" xr:uid="{00000000-0005-0000-0000-0000AA920000}"/>
    <cellStyle name="Standard 4 5 3 4 3 2 5" xfId="29990" xr:uid="{00000000-0005-0000-0000-0000AB920000}"/>
    <cellStyle name="Standard 4 5 3 4 3 3" xfId="10222" xr:uid="{00000000-0005-0000-0000-0000AC920000}"/>
    <cellStyle name="Standard 4 5 3 4 3 3 2" xfId="21518" xr:uid="{00000000-0005-0000-0000-0000AD920000}"/>
    <cellStyle name="Standard 4 5 3 4 3 3 2 2" xfId="55406" xr:uid="{00000000-0005-0000-0000-0000AE920000}"/>
    <cellStyle name="Standard 4 5 3 4 3 3 3" xfId="44110" xr:uid="{00000000-0005-0000-0000-0000AF920000}"/>
    <cellStyle name="Standard 4 5 3 4 3 3 4" xfId="32814" xr:uid="{00000000-0005-0000-0000-0000B0920000}"/>
    <cellStyle name="Standard 4 5 3 4 3 4" xfId="15870" xr:uid="{00000000-0005-0000-0000-0000B1920000}"/>
    <cellStyle name="Standard 4 5 3 4 3 4 2" xfId="49758" xr:uid="{00000000-0005-0000-0000-0000B2920000}"/>
    <cellStyle name="Standard 4 5 3 4 3 5" xfId="38462" xr:uid="{00000000-0005-0000-0000-0000B3920000}"/>
    <cellStyle name="Standard 4 5 3 4 3 6" xfId="27166" xr:uid="{00000000-0005-0000-0000-0000B4920000}"/>
    <cellStyle name="Standard 4 5 3 4 4" xfId="6028" xr:uid="{00000000-0005-0000-0000-0000B5920000}"/>
    <cellStyle name="Standard 4 5 3 4 4 2" xfId="11678" xr:uid="{00000000-0005-0000-0000-0000B6920000}"/>
    <cellStyle name="Standard 4 5 3 4 4 2 2" xfId="22974" xr:uid="{00000000-0005-0000-0000-0000B7920000}"/>
    <cellStyle name="Standard 4 5 3 4 4 2 2 2" xfId="56862" xr:uid="{00000000-0005-0000-0000-0000B8920000}"/>
    <cellStyle name="Standard 4 5 3 4 4 2 3" xfId="45566" xr:uid="{00000000-0005-0000-0000-0000B9920000}"/>
    <cellStyle name="Standard 4 5 3 4 4 2 4" xfId="34270" xr:uid="{00000000-0005-0000-0000-0000BA920000}"/>
    <cellStyle name="Standard 4 5 3 4 4 3" xfId="17326" xr:uid="{00000000-0005-0000-0000-0000BB920000}"/>
    <cellStyle name="Standard 4 5 3 4 4 3 2" xfId="51214" xr:uid="{00000000-0005-0000-0000-0000BC920000}"/>
    <cellStyle name="Standard 4 5 3 4 4 4" xfId="39918" xr:uid="{00000000-0005-0000-0000-0000BD920000}"/>
    <cellStyle name="Standard 4 5 3 4 4 5" xfId="28622" xr:uid="{00000000-0005-0000-0000-0000BE920000}"/>
    <cellStyle name="Standard 4 5 3 4 5" xfId="8854" xr:uid="{00000000-0005-0000-0000-0000BF920000}"/>
    <cellStyle name="Standard 4 5 3 4 5 2" xfId="20150" xr:uid="{00000000-0005-0000-0000-0000C0920000}"/>
    <cellStyle name="Standard 4 5 3 4 5 2 2" xfId="54038" xr:uid="{00000000-0005-0000-0000-0000C1920000}"/>
    <cellStyle name="Standard 4 5 3 4 5 3" xfId="42742" xr:uid="{00000000-0005-0000-0000-0000C2920000}"/>
    <cellStyle name="Standard 4 5 3 4 5 4" xfId="31446" xr:uid="{00000000-0005-0000-0000-0000C3920000}"/>
    <cellStyle name="Standard 4 5 3 4 6" xfId="14502" xr:uid="{00000000-0005-0000-0000-0000C4920000}"/>
    <cellStyle name="Standard 4 5 3 4 6 2" xfId="48390" xr:uid="{00000000-0005-0000-0000-0000C5920000}"/>
    <cellStyle name="Standard 4 5 3 4 7" xfId="37094" xr:uid="{00000000-0005-0000-0000-0000C6920000}"/>
    <cellStyle name="Standard 4 5 3 4 8" xfId="25798" xr:uid="{00000000-0005-0000-0000-0000C7920000}"/>
    <cellStyle name="Standard 4 5 3 5" xfId="3782" xr:uid="{00000000-0005-0000-0000-0000C8920000}"/>
    <cellStyle name="Standard 4 5 3 5 2" xfId="6893" xr:uid="{00000000-0005-0000-0000-0000C9920000}"/>
    <cellStyle name="Standard 4 5 3 5 2 2" xfId="12542" xr:uid="{00000000-0005-0000-0000-0000CA920000}"/>
    <cellStyle name="Standard 4 5 3 5 2 2 2" xfId="23838" xr:uid="{00000000-0005-0000-0000-0000CB920000}"/>
    <cellStyle name="Standard 4 5 3 5 2 2 2 2" xfId="57726" xr:uid="{00000000-0005-0000-0000-0000CC920000}"/>
    <cellStyle name="Standard 4 5 3 5 2 2 3" xfId="46430" xr:uid="{00000000-0005-0000-0000-0000CD920000}"/>
    <cellStyle name="Standard 4 5 3 5 2 2 4" xfId="35134" xr:uid="{00000000-0005-0000-0000-0000CE920000}"/>
    <cellStyle name="Standard 4 5 3 5 2 3" xfId="18190" xr:uid="{00000000-0005-0000-0000-0000CF920000}"/>
    <cellStyle name="Standard 4 5 3 5 2 3 2" xfId="52078" xr:uid="{00000000-0005-0000-0000-0000D0920000}"/>
    <cellStyle name="Standard 4 5 3 5 2 4" xfId="40782" xr:uid="{00000000-0005-0000-0000-0000D1920000}"/>
    <cellStyle name="Standard 4 5 3 5 2 5" xfId="29486" xr:uid="{00000000-0005-0000-0000-0000D2920000}"/>
    <cellStyle name="Standard 4 5 3 5 3" xfId="9718" xr:uid="{00000000-0005-0000-0000-0000D3920000}"/>
    <cellStyle name="Standard 4 5 3 5 3 2" xfId="21014" xr:uid="{00000000-0005-0000-0000-0000D4920000}"/>
    <cellStyle name="Standard 4 5 3 5 3 2 2" xfId="54902" xr:uid="{00000000-0005-0000-0000-0000D5920000}"/>
    <cellStyle name="Standard 4 5 3 5 3 3" xfId="43606" xr:uid="{00000000-0005-0000-0000-0000D6920000}"/>
    <cellStyle name="Standard 4 5 3 5 3 4" xfId="32310" xr:uid="{00000000-0005-0000-0000-0000D7920000}"/>
    <cellStyle name="Standard 4 5 3 5 4" xfId="15366" xr:uid="{00000000-0005-0000-0000-0000D8920000}"/>
    <cellStyle name="Standard 4 5 3 5 4 2" xfId="49254" xr:uid="{00000000-0005-0000-0000-0000D9920000}"/>
    <cellStyle name="Standard 4 5 3 5 5" xfId="37958" xr:uid="{00000000-0005-0000-0000-0000DA920000}"/>
    <cellStyle name="Standard 4 5 3 5 6" xfId="26662" xr:uid="{00000000-0005-0000-0000-0000DB920000}"/>
    <cellStyle name="Standard 4 5 3 6" xfId="4840" xr:uid="{00000000-0005-0000-0000-0000DC920000}"/>
    <cellStyle name="Standard 4 5 3 6 2" xfId="7666" xr:uid="{00000000-0005-0000-0000-0000DD920000}"/>
    <cellStyle name="Standard 4 5 3 6 2 2" xfId="13315" xr:uid="{00000000-0005-0000-0000-0000DE920000}"/>
    <cellStyle name="Standard 4 5 3 6 2 2 2" xfId="24611" xr:uid="{00000000-0005-0000-0000-0000DF920000}"/>
    <cellStyle name="Standard 4 5 3 6 2 2 2 2" xfId="58499" xr:uid="{00000000-0005-0000-0000-0000E0920000}"/>
    <cellStyle name="Standard 4 5 3 6 2 2 3" xfId="47203" xr:uid="{00000000-0005-0000-0000-0000E1920000}"/>
    <cellStyle name="Standard 4 5 3 6 2 2 4" xfId="35907" xr:uid="{00000000-0005-0000-0000-0000E2920000}"/>
    <cellStyle name="Standard 4 5 3 6 2 3" xfId="18963" xr:uid="{00000000-0005-0000-0000-0000E3920000}"/>
    <cellStyle name="Standard 4 5 3 6 2 3 2" xfId="52851" xr:uid="{00000000-0005-0000-0000-0000E4920000}"/>
    <cellStyle name="Standard 4 5 3 6 2 4" xfId="41555" xr:uid="{00000000-0005-0000-0000-0000E5920000}"/>
    <cellStyle name="Standard 4 5 3 6 2 5" xfId="30259" xr:uid="{00000000-0005-0000-0000-0000E6920000}"/>
    <cellStyle name="Standard 4 5 3 6 3" xfId="10491" xr:uid="{00000000-0005-0000-0000-0000E7920000}"/>
    <cellStyle name="Standard 4 5 3 6 3 2" xfId="21787" xr:uid="{00000000-0005-0000-0000-0000E8920000}"/>
    <cellStyle name="Standard 4 5 3 6 3 2 2" xfId="55675" xr:uid="{00000000-0005-0000-0000-0000E9920000}"/>
    <cellStyle name="Standard 4 5 3 6 3 3" xfId="44379" xr:uid="{00000000-0005-0000-0000-0000EA920000}"/>
    <cellStyle name="Standard 4 5 3 6 3 4" xfId="33083" xr:uid="{00000000-0005-0000-0000-0000EB920000}"/>
    <cellStyle name="Standard 4 5 3 6 4" xfId="16139" xr:uid="{00000000-0005-0000-0000-0000EC920000}"/>
    <cellStyle name="Standard 4 5 3 6 4 2" xfId="50027" xr:uid="{00000000-0005-0000-0000-0000ED920000}"/>
    <cellStyle name="Standard 4 5 3 6 5" xfId="38731" xr:uid="{00000000-0005-0000-0000-0000EE920000}"/>
    <cellStyle name="Standard 4 5 3 6 6" xfId="27435" xr:uid="{00000000-0005-0000-0000-0000EF920000}"/>
    <cellStyle name="Standard 4 5 3 7" xfId="3486" xr:uid="{00000000-0005-0000-0000-0000F0920000}"/>
    <cellStyle name="Standard 4 5 3 7 2" xfId="6600" xr:uid="{00000000-0005-0000-0000-0000F1920000}"/>
    <cellStyle name="Standard 4 5 3 7 2 2" xfId="12249" xr:uid="{00000000-0005-0000-0000-0000F2920000}"/>
    <cellStyle name="Standard 4 5 3 7 2 2 2" xfId="23545" xr:uid="{00000000-0005-0000-0000-0000F3920000}"/>
    <cellStyle name="Standard 4 5 3 7 2 2 2 2" xfId="57433" xr:uid="{00000000-0005-0000-0000-0000F4920000}"/>
    <cellStyle name="Standard 4 5 3 7 2 2 3" xfId="46137" xr:uid="{00000000-0005-0000-0000-0000F5920000}"/>
    <cellStyle name="Standard 4 5 3 7 2 2 4" xfId="34841" xr:uid="{00000000-0005-0000-0000-0000F6920000}"/>
    <cellStyle name="Standard 4 5 3 7 2 3" xfId="17897" xr:uid="{00000000-0005-0000-0000-0000F7920000}"/>
    <cellStyle name="Standard 4 5 3 7 2 3 2" xfId="51785" xr:uid="{00000000-0005-0000-0000-0000F8920000}"/>
    <cellStyle name="Standard 4 5 3 7 2 4" xfId="40489" xr:uid="{00000000-0005-0000-0000-0000F9920000}"/>
    <cellStyle name="Standard 4 5 3 7 2 5" xfId="29193" xr:uid="{00000000-0005-0000-0000-0000FA920000}"/>
    <cellStyle name="Standard 4 5 3 7 3" xfId="9425" xr:uid="{00000000-0005-0000-0000-0000FB920000}"/>
    <cellStyle name="Standard 4 5 3 7 3 2" xfId="20721" xr:uid="{00000000-0005-0000-0000-0000FC920000}"/>
    <cellStyle name="Standard 4 5 3 7 3 2 2" xfId="54609" xr:uid="{00000000-0005-0000-0000-0000FD920000}"/>
    <cellStyle name="Standard 4 5 3 7 3 3" xfId="43313" xr:uid="{00000000-0005-0000-0000-0000FE920000}"/>
    <cellStyle name="Standard 4 5 3 7 3 4" xfId="32017" xr:uid="{00000000-0005-0000-0000-0000FF920000}"/>
    <cellStyle name="Standard 4 5 3 7 4" xfId="15073" xr:uid="{00000000-0005-0000-0000-000000930000}"/>
    <cellStyle name="Standard 4 5 3 7 4 2" xfId="48961" xr:uid="{00000000-0005-0000-0000-000001930000}"/>
    <cellStyle name="Standard 4 5 3 7 5" xfId="37665" xr:uid="{00000000-0005-0000-0000-000002930000}"/>
    <cellStyle name="Standard 4 5 3 7 6" xfId="26369" xr:uid="{00000000-0005-0000-0000-000003930000}"/>
    <cellStyle name="Standard 4 5 3 8" xfId="5528" xr:uid="{00000000-0005-0000-0000-000004930000}"/>
    <cellStyle name="Standard 4 5 3 8 2" xfId="11178" xr:uid="{00000000-0005-0000-0000-000005930000}"/>
    <cellStyle name="Standard 4 5 3 8 2 2" xfId="22474" xr:uid="{00000000-0005-0000-0000-000006930000}"/>
    <cellStyle name="Standard 4 5 3 8 2 2 2" xfId="56362" xr:uid="{00000000-0005-0000-0000-000007930000}"/>
    <cellStyle name="Standard 4 5 3 8 2 3" xfId="45066" xr:uid="{00000000-0005-0000-0000-000008930000}"/>
    <cellStyle name="Standard 4 5 3 8 2 4" xfId="33770" xr:uid="{00000000-0005-0000-0000-000009930000}"/>
    <cellStyle name="Standard 4 5 3 8 3" xfId="16826" xr:uid="{00000000-0005-0000-0000-00000A930000}"/>
    <cellStyle name="Standard 4 5 3 8 3 2" xfId="50714" xr:uid="{00000000-0005-0000-0000-00000B930000}"/>
    <cellStyle name="Standard 4 5 3 8 4" xfId="39418" xr:uid="{00000000-0005-0000-0000-00000C930000}"/>
    <cellStyle name="Standard 4 5 3 8 5" xfId="28122" xr:uid="{00000000-0005-0000-0000-00000D930000}"/>
    <cellStyle name="Standard 4 5 3 9" xfId="8354" xr:uid="{00000000-0005-0000-0000-00000E930000}"/>
    <cellStyle name="Standard 4 5 3 9 2" xfId="19650" xr:uid="{00000000-0005-0000-0000-00000F930000}"/>
    <cellStyle name="Standard 4 5 3 9 2 2" xfId="53538" xr:uid="{00000000-0005-0000-0000-000010930000}"/>
    <cellStyle name="Standard 4 5 3 9 3" xfId="42242" xr:uid="{00000000-0005-0000-0000-000011930000}"/>
    <cellStyle name="Standard 4 5 3 9 4" xfId="30946" xr:uid="{00000000-0005-0000-0000-000012930000}"/>
    <cellStyle name="Standard 4 5 4" xfId="676" xr:uid="{00000000-0005-0000-0000-000013930000}"/>
    <cellStyle name="Standard 4 5 4 10" xfId="14047" xr:uid="{00000000-0005-0000-0000-000014930000}"/>
    <cellStyle name="Standard 4 5 4 10 2" xfId="47935" xr:uid="{00000000-0005-0000-0000-000015930000}"/>
    <cellStyle name="Standard 4 5 4 11" xfId="36639" xr:uid="{00000000-0005-0000-0000-000016930000}"/>
    <cellStyle name="Standard 4 5 4 12" xfId="25343" xr:uid="{00000000-0005-0000-0000-000017930000}"/>
    <cellStyle name="Standard 4 5 4 2" xfId="1912" xr:uid="{00000000-0005-0000-0000-000018930000}"/>
    <cellStyle name="Standard 4 5 4 2 10" xfId="36772" xr:uid="{00000000-0005-0000-0000-000019930000}"/>
    <cellStyle name="Standard 4 5 4 2 11" xfId="25476" xr:uid="{00000000-0005-0000-0000-00001A930000}"/>
    <cellStyle name="Standard 4 5 4 2 2" xfId="2822" xr:uid="{00000000-0005-0000-0000-00001B930000}"/>
    <cellStyle name="Standard 4 5 4 2 2 2" xfId="3324" xr:uid="{00000000-0005-0000-0000-00001C930000}"/>
    <cellStyle name="Standard 4 5 4 2 2 2 2" xfId="5311" xr:uid="{00000000-0005-0000-0000-00001D930000}"/>
    <cellStyle name="Standard 4 5 4 2 2 2 2 2" xfId="8137" xr:uid="{00000000-0005-0000-0000-00001E930000}"/>
    <cellStyle name="Standard 4 5 4 2 2 2 2 2 2" xfId="13786" xr:uid="{00000000-0005-0000-0000-00001F930000}"/>
    <cellStyle name="Standard 4 5 4 2 2 2 2 2 2 2" xfId="25082" xr:uid="{00000000-0005-0000-0000-000020930000}"/>
    <cellStyle name="Standard 4 5 4 2 2 2 2 2 2 2 2" xfId="58970" xr:uid="{00000000-0005-0000-0000-000021930000}"/>
    <cellStyle name="Standard 4 5 4 2 2 2 2 2 2 3" xfId="47674" xr:uid="{00000000-0005-0000-0000-000022930000}"/>
    <cellStyle name="Standard 4 5 4 2 2 2 2 2 2 4" xfId="36378" xr:uid="{00000000-0005-0000-0000-000023930000}"/>
    <cellStyle name="Standard 4 5 4 2 2 2 2 2 3" xfId="19434" xr:uid="{00000000-0005-0000-0000-000024930000}"/>
    <cellStyle name="Standard 4 5 4 2 2 2 2 2 3 2" xfId="53322" xr:uid="{00000000-0005-0000-0000-000025930000}"/>
    <cellStyle name="Standard 4 5 4 2 2 2 2 2 4" xfId="42026" xr:uid="{00000000-0005-0000-0000-000026930000}"/>
    <cellStyle name="Standard 4 5 4 2 2 2 2 2 5" xfId="30730" xr:uid="{00000000-0005-0000-0000-000027930000}"/>
    <cellStyle name="Standard 4 5 4 2 2 2 2 3" xfId="10962" xr:uid="{00000000-0005-0000-0000-000028930000}"/>
    <cellStyle name="Standard 4 5 4 2 2 2 2 3 2" xfId="22258" xr:uid="{00000000-0005-0000-0000-000029930000}"/>
    <cellStyle name="Standard 4 5 4 2 2 2 2 3 2 2" xfId="56146" xr:uid="{00000000-0005-0000-0000-00002A930000}"/>
    <cellStyle name="Standard 4 5 4 2 2 2 2 3 3" xfId="44850" xr:uid="{00000000-0005-0000-0000-00002B930000}"/>
    <cellStyle name="Standard 4 5 4 2 2 2 2 3 4" xfId="33554" xr:uid="{00000000-0005-0000-0000-00002C930000}"/>
    <cellStyle name="Standard 4 5 4 2 2 2 2 4" xfId="16610" xr:uid="{00000000-0005-0000-0000-00002D930000}"/>
    <cellStyle name="Standard 4 5 4 2 2 2 2 4 2" xfId="50498" xr:uid="{00000000-0005-0000-0000-00002E930000}"/>
    <cellStyle name="Standard 4 5 4 2 2 2 2 5" xfId="39202" xr:uid="{00000000-0005-0000-0000-00002F930000}"/>
    <cellStyle name="Standard 4 5 4 2 2 2 2 6" xfId="27906" xr:uid="{00000000-0005-0000-0000-000030930000}"/>
    <cellStyle name="Standard 4 5 4 2 2 2 3" xfId="6452" xr:uid="{00000000-0005-0000-0000-000031930000}"/>
    <cellStyle name="Standard 4 5 4 2 2 2 3 2" xfId="12102" xr:uid="{00000000-0005-0000-0000-000032930000}"/>
    <cellStyle name="Standard 4 5 4 2 2 2 3 2 2" xfId="23398" xr:uid="{00000000-0005-0000-0000-000033930000}"/>
    <cellStyle name="Standard 4 5 4 2 2 2 3 2 2 2" xfId="57286" xr:uid="{00000000-0005-0000-0000-000034930000}"/>
    <cellStyle name="Standard 4 5 4 2 2 2 3 2 3" xfId="45990" xr:uid="{00000000-0005-0000-0000-000035930000}"/>
    <cellStyle name="Standard 4 5 4 2 2 2 3 2 4" xfId="34694" xr:uid="{00000000-0005-0000-0000-000036930000}"/>
    <cellStyle name="Standard 4 5 4 2 2 2 3 3" xfId="17750" xr:uid="{00000000-0005-0000-0000-000037930000}"/>
    <cellStyle name="Standard 4 5 4 2 2 2 3 3 2" xfId="51638" xr:uid="{00000000-0005-0000-0000-000038930000}"/>
    <cellStyle name="Standard 4 5 4 2 2 2 3 4" xfId="40342" xr:uid="{00000000-0005-0000-0000-000039930000}"/>
    <cellStyle name="Standard 4 5 4 2 2 2 3 5" xfId="29046" xr:uid="{00000000-0005-0000-0000-00003A930000}"/>
    <cellStyle name="Standard 4 5 4 2 2 2 4" xfId="9278" xr:uid="{00000000-0005-0000-0000-00003B930000}"/>
    <cellStyle name="Standard 4 5 4 2 2 2 4 2" xfId="20574" xr:uid="{00000000-0005-0000-0000-00003C930000}"/>
    <cellStyle name="Standard 4 5 4 2 2 2 4 2 2" xfId="54462" xr:uid="{00000000-0005-0000-0000-00003D930000}"/>
    <cellStyle name="Standard 4 5 4 2 2 2 4 3" xfId="43166" xr:uid="{00000000-0005-0000-0000-00003E930000}"/>
    <cellStyle name="Standard 4 5 4 2 2 2 4 4" xfId="31870" xr:uid="{00000000-0005-0000-0000-00003F930000}"/>
    <cellStyle name="Standard 4 5 4 2 2 2 5" xfId="14926" xr:uid="{00000000-0005-0000-0000-000040930000}"/>
    <cellStyle name="Standard 4 5 4 2 2 2 5 2" xfId="48814" xr:uid="{00000000-0005-0000-0000-000041930000}"/>
    <cellStyle name="Standard 4 5 4 2 2 2 6" xfId="37518" xr:uid="{00000000-0005-0000-0000-000042930000}"/>
    <cellStyle name="Standard 4 5 4 2 2 2 7" xfId="26222" xr:uid="{00000000-0005-0000-0000-000043930000}"/>
    <cellStyle name="Standard 4 5 4 2 2 3" xfId="4534" xr:uid="{00000000-0005-0000-0000-000044930000}"/>
    <cellStyle name="Standard 4 5 4 2 2 3 2" xfId="7403" xr:uid="{00000000-0005-0000-0000-000045930000}"/>
    <cellStyle name="Standard 4 5 4 2 2 3 2 2" xfId="13052" xr:uid="{00000000-0005-0000-0000-000046930000}"/>
    <cellStyle name="Standard 4 5 4 2 2 3 2 2 2" xfId="24348" xr:uid="{00000000-0005-0000-0000-000047930000}"/>
    <cellStyle name="Standard 4 5 4 2 2 3 2 2 2 2" xfId="58236" xr:uid="{00000000-0005-0000-0000-000048930000}"/>
    <cellStyle name="Standard 4 5 4 2 2 3 2 2 3" xfId="46940" xr:uid="{00000000-0005-0000-0000-000049930000}"/>
    <cellStyle name="Standard 4 5 4 2 2 3 2 2 4" xfId="35644" xr:uid="{00000000-0005-0000-0000-00004A930000}"/>
    <cellStyle name="Standard 4 5 4 2 2 3 2 3" xfId="18700" xr:uid="{00000000-0005-0000-0000-00004B930000}"/>
    <cellStyle name="Standard 4 5 4 2 2 3 2 3 2" xfId="52588" xr:uid="{00000000-0005-0000-0000-00004C930000}"/>
    <cellStyle name="Standard 4 5 4 2 2 3 2 4" xfId="41292" xr:uid="{00000000-0005-0000-0000-00004D930000}"/>
    <cellStyle name="Standard 4 5 4 2 2 3 2 5" xfId="29996" xr:uid="{00000000-0005-0000-0000-00004E930000}"/>
    <cellStyle name="Standard 4 5 4 2 2 3 3" xfId="10228" xr:uid="{00000000-0005-0000-0000-00004F930000}"/>
    <cellStyle name="Standard 4 5 4 2 2 3 3 2" xfId="21524" xr:uid="{00000000-0005-0000-0000-000050930000}"/>
    <cellStyle name="Standard 4 5 4 2 2 3 3 2 2" xfId="55412" xr:uid="{00000000-0005-0000-0000-000051930000}"/>
    <cellStyle name="Standard 4 5 4 2 2 3 3 3" xfId="44116" xr:uid="{00000000-0005-0000-0000-000052930000}"/>
    <cellStyle name="Standard 4 5 4 2 2 3 3 4" xfId="32820" xr:uid="{00000000-0005-0000-0000-000053930000}"/>
    <cellStyle name="Standard 4 5 4 2 2 3 4" xfId="15876" xr:uid="{00000000-0005-0000-0000-000054930000}"/>
    <cellStyle name="Standard 4 5 4 2 2 3 4 2" xfId="49764" xr:uid="{00000000-0005-0000-0000-000055930000}"/>
    <cellStyle name="Standard 4 5 4 2 2 3 5" xfId="38468" xr:uid="{00000000-0005-0000-0000-000056930000}"/>
    <cellStyle name="Standard 4 5 4 2 2 3 6" xfId="27172" xr:uid="{00000000-0005-0000-0000-000057930000}"/>
    <cellStyle name="Standard 4 5 4 2 2 4" xfId="5952" xr:uid="{00000000-0005-0000-0000-000058930000}"/>
    <cellStyle name="Standard 4 5 4 2 2 4 2" xfId="11602" xr:uid="{00000000-0005-0000-0000-000059930000}"/>
    <cellStyle name="Standard 4 5 4 2 2 4 2 2" xfId="22898" xr:uid="{00000000-0005-0000-0000-00005A930000}"/>
    <cellStyle name="Standard 4 5 4 2 2 4 2 2 2" xfId="56786" xr:uid="{00000000-0005-0000-0000-00005B930000}"/>
    <cellStyle name="Standard 4 5 4 2 2 4 2 3" xfId="45490" xr:uid="{00000000-0005-0000-0000-00005C930000}"/>
    <cellStyle name="Standard 4 5 4 2 2 4 2 4" xfId="34194" xr:uid="{00000000-0005-0000-0000-00005D930000}"/>
    <cellStyle name="Standard 4 5 4 2 2 4 3" xfId="17250" xr:uid="{00000000-0005-0000-0000-00005E930000}"/>
    <cellStyle name="Standard 4 5 4 2 2 4 3 2" xfId="51138" xr:uid="{00000000-0005-0000-0000-00005F930000}"/>
    <cellStyle name="Standard 4 5 4 2 2 4 4" xfId="39842" xr:uid="{00000000-0005-0000-0000-000060930000}"/>
    <cellStyle name="Standard 4 5 4 2 2 4 5" xfId="28546" xr:uid="{00000000-0005-0000-0000-000061930000}"/>
    <cellStyle name="Standard 4 5 4 2 2 5" xfId="8778" xr:uid="{00000000-0005-0000-0000-000062930000}"/>
    <cellStyle name="Standard 4 5 4 2 2 5 2" xfId="20074" xr:uid="{00000000-0005-0000-0000-000063930000}"/>
    <cellStyle name="Standard 4 5 4 2 2 5 2 2" xfId="53962" xr:uid="{00000000-0005-0000-0000-000064930000}"/>
    <cellStyle name="Standard 4 5 4 2 2 5 3" xfId="42666" xr:uid="{00000000-0005-0000-0000-000065930000}"/>
    <cellStyle name="Standard 4 5 4 2 2 5 4" xfId="31370" xr:uid="{00000000-0005-0000-0000-000066930000}"/>
    <cellStyle name="Standard 4 5 4 2 2 6" xfId="14426" xr:uid="{00000000-0005-0000-0000-000067930000}"/>
    <cellStyle name="Standard 4 5 4 2 2 6 2" xfId="48314" xr:uid="{00000000-0005-0000-0000-000068930000}"/>
    <cellStyle name="Standard 4 5 4 2 2 7" xfId="37018" xr:uid="{00000000-0005-0000-0000-000069930000}"/>
    <cellStyle name="Standard 4 5 4 2 2 8" xfId="25722" xr:uid="{00000000-0005-0000-0000-00006A930000}"/>
    <cellStyle name="Standard 4 5 4 2 3" xfId="3078" xr:uid="{00000000-0005-0000-0000-00006B930000}"/>
    <cellStyle name="Standard 4 5 4 2 3 2" xfId="5310" xr:uid="{00000000-0005-0000-0000-00006C930000}"/>
    <cellStyle name="Standard 4 5 4 2 3 2 2" xfId="8136" xr:uid="{00000000-0005-0000-0000-00006D930000}"/>
    <cellStyle name="Standard 4 5 4 2 3 2 2 2" xfId="13785" xr:uid="{00000000-0005-0000-0000-00006E930000}"/>
    <cellStyle name="Standard 4 5 4 2 3 2 2 2 2" xfId="25081" xr:uid="{00000000-0005-0000-0000-00006F930000}"/>
    <cellStyle name="Standard 4 5 4 2 3 2 2 2 2 2" xfId="58969" xr:uid="{00000000-0005-0000-0000-000070930000}"/>
    <cellStyle name="Standard 4 5 4 2 3 2 2 2 3" xfId="47673" xr:uid="{00000000-0005-0000-0000-000071930000}"/>
    <cellStyle name="Standard 4 5 4 2 3 2 2 2 4" xfId="36377" xr:uid="{00000000-0005-0000-0000-000072930000}"/>
    <cellStyle name="Standard 4 5 4 2 3 2 2 3" xfId="19433" xr:uid="{00000000-0005-0000-0000-000073930000}"/>
    <cellStyle name="Standard 4 5 4 2 3 2 2 3 2" xfId="53321" xr:uid="{00000000-0005-0000-0000-000074930000}"/>
    <cellStyle name="Standard 4 5 4 2 3 2 2 4" xfId="42025" xr:uid="{00000000-0005-0000-0000-000075930000}"/>
    <cellStyle name="Standard 4 5 4 2 3 2 2 5" xfId="30729" xr:uid="{00000000-0005-0000-0000-000076930000}"/>
    <cellStyle name="Standard 4 5 4 2 3 2 3" xfId="10961" xr:uid="{00000000-0005-0000-0000-000077930000}"/>
    <cellStyle name="Standard 4 5 4 2 3 2 3 2" xfId="22257" xr:uid="{00000000-0005-0000-0000-000078930000}"/>
    <cellStyle name="Standard 4 5 4 2 3 2 3 2 2" xfId="56145" xr:uid="{00000000-0005-0000-0000-000079930000}"/>
    <cellStyle name="Standard 4 5 4 2 3 2 3 3" xfId="44849" xr:uid="{00000000-0005-0000-0000-00007A930000}"/>
    <cellStyle name="Standard 4 5 4 2 3 2 3 4" xfId="33553" xr:uid="{00000000-0005-0000-0000-00007B930000}"/>
    <cellStyle name="Standard 4 5 4 2 3 2 4" xfId="16609" xr:uid="{00000000-0005-0000-0000-00007C930000}"/>
    <cellStyle name="Standard 4 5 4 2 3 2 4 2" xfId="50497" xr:uid="{00000000-0005-0000-0000-00007D930000}"/>
    <cellStyle name="Standard 4 5 4 2 3 2 5" xfId="39201" xr:uid="{00000000-0005-0000-0000-00007E930000}"/>
    <cellStyle name="Standard 4 5 4 2 3 2 6" xfId="27905" xr:uid="{00000000-0005-0000-0000-00007F930000}"/>
    <cellStyle name="Standard 4 5 4 2 3 3" xfId="4533" xr:uid="{00000000-0005-0000-0000-000080930000}"/>
    <cellStyle name="Standard 4 5 4 2 3 3 2" xfId="7402" xr:uid="{00000000-0005-0000-0000-000081930000}"/>
    <cellStyle name="Standard 4 5 4 2 3 3 2 2" xfId="13051" xr:uid="{00000000-0005-0000-0000-000082930000}"/>
    <cellStyle name="Standard 4 5 4 2 3 3 2 2 2" xfId="24347" xr:uid="{00000000-0005-0000-0000-000083930000}"/>
    <cellStyle name="Standard 4 5 4 2 3 3 2 2 2 2" xfId="58235" xr:uid="{00000000-0005-0000-0000-000084930000}"/>
    <cellStyle name="Standard 4 5 4 2 3 3 2 2 3" xfId="46939" xr:uid="{00000000-0005-0000-0000-000085930000}"/>
    <cellStyle name="Standard 4 5 4 2 3 3 2 2 4" xfId="35643" xr:uid="{00000000-0005-0000-0000-000086930000}"/>
    <cellStyle name="Standard 4 5 4 2 3 3 2 3" xfId="18699" xr:uid="{00000000-0005-0000-0000-000087930000}"/>
    <cellStyle name="Standard 4 5 4 2 3 3 2 3 2" xfId="52587" xr:uid="{00000000-0005-0000-0000-000088930000}"/>
    <cellStyle name="Standard 4 5 4 2 3 3 2 4" xfId="41291" xr:uid="{00000000-0005-0000-0000-000089930000}"/>
    <cellStyle name="Standard 4 5 4 2 3 3 2 5" xfId="29995" xr:uid="{00000000-0005-0000-0000-00008A930000}"/>
    <cellStyle name="Standard 4 5 4 2 3 3 3" xfId="10227" xr:uid="{00000000-0005-0000-0000-00008B930000}"/>
    <cellStyle name="Standard 4 5 4 2 3 3 3 2" xfId="21523" xr:uid="{00000000-0005-0000-0000-00008C930000}"/>
    <cellStyle name="Standard 4 5 4 2 3 3 3 2 2" xfId="55411" xr:uid="{00000000-0005-0000-0000-00008D930000}"/>
    <cellStyle name="Standard 4 5 4 2 3 3 3 3" xfId="44115" xr:uid="{00000000-0005-0000-0000-00008E930000}"/>
    <cellStyle name="Standard 4 5 4 2 3 3 3 4" xfId="32819" xr:uid="{00000000-0005-0000-0000-00008F930000}"/>
    <cellStyle name="Standard 4 5 4 2 3 3 4" xfId="15875" xr:uid="{00000000-0005-0000-0000-000090930000}"/>
    <cellStyle name="Standard 4 5 4 2 3 3 4 2" xfId="49763" xr:uid="{00000000-0005-0000-0000-000091930000}"/>
    <cellStyle name="Standard 4 5 4 2 3 3 5" xfId="38467" xr:uid="{00000000-0005-0000-0000-000092930000}"/>
    <cellStyle name="Standard 4 5 4 2 3 3 6" xfId="27171" xr:uid="{00000000-0005-0000-0000-000093930000}"/>
    <cellStyle name="Standard 4 5 4 2 3 4" xfId="6206" xr:uid="{00000000-0005-0000-0000-000094930000}"/>
    <cellStyle name="Standard 4 5 4 2 3 4 2" xfId="11856" xr:uid="{00000000-0005-0000-0000-000095930000}"/>
    <cellStyle name="Standard 4 5 4 2 3 4 2 2" xfId="23152" xr:uid="{00000000-0005-0000-0000-000096930000}"/>
    <cellStyle name="Standard 4 5 4 2 3 4 2 2 2" xfId="57040" xr:uid="{00000000-0005-0000-0000-000097930000}"/>
    <cellStyle name="Standard 4 5 4 2 3 4 2 3" xfId="45744" xr:uid="{00000000-0005-0000-0000-000098930000}"/>
    <cellStyle name="Standard 4 5 4 2 3 4 2 4" xfId="34448" xr:uid="{00000000-0005-0000-0000-000099930000}"/>
    <cellStyle name="Standard 4 5 4 2 3 4 3" xfId="17504" xr:uid="{00000000-0005-0000-0000-00009A930000}"/>
    <cellStyle name="Standard 4 5 4 2 3 4 3 2" xfId="51392" xr:uid="{00000000-0005-0000-0000-00009B930000}"/>
    <cellStyle name="Standard 4 5 4 2 3 4 4" xfId="40096" xr:uid="{00000000-0005-0000-0000-00009C930000}"/>
    <cellStyle name="Standard 4 5 4 2 3 4 5" xfId="28800" xr:uid="{00000000-0005-0000-0000-00009D930000}"/>
    <cellStyle name="Standard 4 5 4 2 3 5" xfId="9032" xr:uid="{00000000-0005-0000-0000-00009E930000}"/>
    <cellStyle name="Standard 4 5 4 2 3 5 2" xfId="20328" xr:uid="{00000000-0005-0000-0000-00009F930000}"/>
    <cellStyle name="Standard 4 5 4 2 3 5 2 2" xfId="54216" xr:uid="{00000000-0005-0000-0000-0000A0930000}"/>
    <cellStyle name="Standard 4 5 4 2 3 5 3" xfId="42920" xr:uid="{00000000-0005-0000-0000-0000A1930000}"/>
    <cellStyle name="Standard 4 5 4 2 3 5 4" xfId="31624" xr:uid="{00000000-0005-0000-0000-0000A2930000}"/>
    <cellStyle name="Standard 4 5 4 2 3 6" xfId="14680" xr:uid="{00000000-0005-0000-0000-0000A3930000}"/>
    <cellStyle name="Standard 4 5 4 2 3 6 2" xfId="48568" xr:uid="{00000000-0005-0000-0000-0000A4930000}"/>
    <cellStyle name="Standard 4 5 4 2 3 7" xfId="37272" xr:uid="{00000000-0005-0000-0000-0000A5930000}"/>
    <cellStyle name="Standard 4 5 4 2 3 8" xfId="25976" xr:uid="{00000000-0005-0000-0000-0000A6930000}"/>
    <cellStyle name="Standard 4 5 4 2 4" xfId="3936" xr:uid="{00000000-0005-0000-0000-0000A7930000}"/>
    <cellStyle name="Standard 4 5 4 2 4 2" xfId="7047" xr:uid="{00000000-0005-0000-0000-0000A8930000}"/>
    <cellStyle name="Standard 4 5 4 2 4 2 2" xfId="12696" xr:uid="{00000000-0005-0000-0000-0000A9930000}"/>
    <cellStyle name="Standard 4 5 4 2 4 2 2 2" xfId="23992" xr:uid="{00000000-0005-0000-0000-0000AA930000}"/>
    <cellStyle name="Standard 4 5 4 2 4 2 2 2 2" xfId="57880" xr:uid="{00000000-0005-0000-0000-0000AB930000}"/>
    <cellStyle name="Standard 4 5 4 2 4 2 2 3" xfId="46584" xr:uid="{00000000-0005-0000-0000-0000AC930000}"/>
    <cellStyle name="Standard 4 5 4 2 4 2 2 4" xfId="35288" xr:uid="{00000000-0005-0000-0000-0000AD930000}"/>
    <cellStyle name="Standard 4 5 4 2 4 2 3" xfId="18344" xr:uid="{00000000-0005-0000-0000-0000AE930000}"/>
    <cellStyle name="Standard 4 5 4 2 4 2 3 2" xfId="52232" xr:uid="{00000000-0005-0000-0000-0000AF930000}"/>
    <cellStyle name="Standard 4 5 4 2 4 2 4" xfId="40936" xr:uid="{00000000-0005-0000-0000-0000B0930000}"/>
    <cellStyle name="Standard 4 5 4 2 4 2 5" xfId="29640" xr:uid="{00000000-0005-0000-0000-0000B1930000}"/>
    <cellStyle name="Standard 4 5 4 2 4 3" xfId="9872" xr:uid="{00000000-0005-0000-0000-0000B2930000}"/>
    <cellStyle name="Standard 4 5 4 2 4 3 2" xfId="21168" xr:uid="{00000000-0005-0000-0000-0000B3930000}"/>
    <cellStyle name="Standard 4 5 4 2 4 3 2 2" xfId="55056" xr:uid="{00000000-0005-0000-0000-0000B4930000}"/>
    <cellStyle name="Standard 4 5 4 2 4 3 3" xfId="43760" xr:uid="{00000000-0005-0000-0000-0000B5930000}"/>
    <cellStyle name="Standard 4 5 4 2 4 3 4" xfId="32464" xr:uid="{00000000-0005-0000-0000-0000B6930000}"/>
    <cellStyle name="Standard 4 5 4 2 4 4" xfId="15520" xr:uid="{00000000-0005-0000-0000-0000B7930000}"/>
    <cellStyle name="Standard 4 5 4 2 4 4 2" xfId="49408" xr:uid="{00000000-0005-0000-0000-0000B8930000}"/>
    <cellStyle name="Standard 4 5 4 2 4 5" xfId="38112" xr:uid="{00000000-0005-0000-0000-0000B9930000}"/>
    <cellStyle name="Standard 4 5 4 2 4 6" xfId="26816" xr:uid="{00000000-0005-0000-0000-0000BA930000}"/>
    <cellStyle name="Standard 4 5 4 2 5" xfId="4994" xr:uid="{00000000-0005-0000-0000-0000BB930000}"/>
    <cellStyle name="Standard 4 5 4 2 5 2" xfId="7820" xr:uid="{00000000-0005-0000-0000-0000BC930000}"/>
    <cellStyle name="Standard 4 5 4 2 5 2 2" xfId="13469" xr:uid="{00000000-0005-0000-0000-0000BD930000}"/>
    <cellStyle name="Standard 4 5 4 2 5 2 2 2" xfId="24765" xr:uid="{00000000-0005-0000-0000-0000BE930000}"/>
    <cellStyle name="Standard 4 5 4 2 5 2 2 2 2" xfId="58653" xr:uid="{00000000-0005-0000-0000-0000BF930000}"/>
    <cellStyle name="Standard 4 5 4 2 5 2 2 3" xfId="47357" xr:uid="{00000000-0005-0000-0000-0000C0930000}"/>
    <cellStyle name="Standard 4 5 4 2 5 2 2 4" xfId="36061" xr:uid="{00000000-0005-0000-0000-0000C1930000}"/>
    <cellStyle name="Standard 4 5 4 2 5 2 3" xfId="19117" xr:uid="{00000000-0005-0000-0000-0000C2930000}"/>
    <cellStyle name="Standard 4 5 4 2 5 2 3 2" xfId="53005" xr:uid="{00000000-0005-0000-0000-0000C3930000}"/>
    <cellStyle name="Standard 4 5 4 2 5 2 4" xfId="41709" xr:uid="{00000000-0005-0000-0000-0000C4930000}"/>
    <cellStyle name="Standard 4 5 4 2 5 2 5" xfId="30413" xr:uid="{00000000-0005-0000-0000-0000C5930000}"/>
    <cellStyle name="Standard 4 5 4 2 5 3" xfId="10645" xr:uid="{00000000-0005-0000-0000-0000C6930000}"/>
    <cellStyle name="Standard 4 5 4 2 5 3 2" xfId="21941" xr:uid="{00000000-0005-0000-0000-0000C7930000}"/>
    <cellStyle name="Standard 4 5 4 2 5 3 2 2" xfId="55829" xr:uid="{00000000-0005-0000-0000-0000C8930000}"/>
    <cellStyle name="Standard 4 5 4 2 5 3 3" xfId="44533" xr:uid="{00000000-0005-0000-0000-0000C9930000}"/>
    <cellStyle name="Standard 4 5 4 2 5 3 4" xfId="33237" xr:uid="{00000000-0005-0000-0000-0000CA930000}"/>
    <cellStyle name="Standard 4 5 4 2 5 4" xfId="16293" xr:uid="{00000000-0005-0000-0000-0000CB930000}"/>
    <cellStyle name="Standard 4 5 4 2 5 4 2" xfId="50181" xr:uid="{00000000-0005-0000-0000-0000CC930000}"/>
    <cellStyle name="Standard 4 5 4 2 5 5" xfId="38885" xr:uid="{00000000-0005-0000-0000-0000CD930000}"/>
    <cellStyle name="Standard 4 5 4 2 5 6" xfId="27589" xr:uid="{00000000-0005-0000-0000-0000CE930000}"/>
    <cellStyle name="Standard 4 5 4 2 6" xfId="3644" xr:uid="{00000000-0005-0000-0000-0000CF930000}"/>
    <cellStyle name="Standard 4 5 4 2 6 2" xfId="6757" xr:uid="{00000000-0005-0000-0000-0000D0930000}"/>
    <cellStyle name="Standard 4 5 4 2 6 2 2" xfId="12406" xr:uid="{00000000-0005-0000-0000-0000D1930000}"/>
    <cellStyle name="Standard 4 5 4 2 6 2 2 2" xfId="23702" xr:uid="{00000000-0005-0000-0000-0000D2930000}"/>
    <cellStyle name="Standard 4 5 4 2 6 2 2 2 2" xfId="57590" xr:uid="{00000000-0005-0000-0000-0000D3930000}"/>
    <cellStyle name="Standard 4 5 4 2 6 2 2 3" xfId="46294" xr:uid="{00000000-0005-0000-0000-0000D4930000}"/>
    <cellStyle name="Standard 4 5 4 2 6 2 2 4" xfId="34998" xr:uid="{00000000-0005-0000-0000-0000D5930000}"/>
    <cellStyle name="Standard 4 5 4 2 6 2 3" xfId="18054" xr:uid="{00000000-0005-0000-0000-0000D6930000}"/>
    <cellStyle name="Standard 4 5 4 2 6 2 3 2" xfId="51942" xr:uid="{00000000-0005-0000-0000-0000D7930000}"/>
    <cellStyle name="Standard 4 5 4 2 6 2 4" xfId="40646" xr:uid="{00000000-0005-0000-0000-0000D8930000}"/>
    <cellStyle name="Standard 4 5 4 2 6 2 5" xfId="29350" xr:uid="{00000000-0005-0000-0000-0000D9930000}"/>
    <cellStyle name="Standard 4 5 4 2 6 3" xfId="9582" xr:uid="{00000000-0005-0000-0000-0000DA930000}"/>
    <cellStyle name="Standard 4 5 4 2 6 3 2" xfId="20878" xr:uid="{00000000-0005-0000-0000-0000DB930000}"/>
    <cellStyle name="Standard 4 5 4 2 6 3 2 2" xfId="54766" xr:uid="{00000000-0005-0000-0000-0000DC930000}"/>
    <cellStyle name="Standard 4 5 4 2 6 3 3" xfId="43470" xr:uid="{00000000-0005-0000-0000-0000DD930000}"/>
    <cellStyle name="Standard 4 5 4 2 6 3 4" xfId="32174" xr:uid="{00000000-0005-0000-0000-0000DE930000}"/>
    <cellStyle name="Standard 4 5 4 2 6 4" xfId="15230" xr:uid="{00000000-0005-0000-0000-0000DF930000}"/>
    <cellStyle name="Standard 4 5 4 2 6 4 2" xfId="49118" xr:uid="{00000000-0005-0000-0000-0000E0930000}"/>
    <cellStyle name="Standard 4 5 4 2 6 5" xfId="37822" xr:uid="{00000000-0005-0000-0000-0000E1930000}"/>
    <cellStyle name="Standard 4 5 4 2 6 6" xfId="26526" xr:uid="{00000000-0005-0000-0000-0000E2930000}"/>
    <cellStyle name="Standard 4 5 4 2 7" xfId="5706" xr:uid="{00000000-0005-0000-0000-0000E3930000}"/>
    <cellStyle name="Standard 4 5 4 2 7 2" xfId="11356" xr:uid="{00000000-0005-0000-0000-0000E4930000}"/>
    <cellStyle name="Standard 4 5 4 2 7 2 2" xfId="22652" xr:uid="{00000000-0005-0000-0000-0000E5930000}"/>
    <cellStyle name="Standard 4 5 4 2 7 2 2 2" xfId="56540" xr:uid="{00000000-0005-0000-0000-0000E6930000}"/>
    <cellStyle name="Standard 4 5 4 2 7 2 3" xfId="45244" xr:uid="{00000000-0005-0000-0000-0000E7930000}"/>
    <cellStyle name="Standard 4 5 4 2 7 2 4" xfId="33948" xr:uid="{00000000-0005-0000-0000-0000E8930000}"/>
    <cellStyle name="Standard 4 5 4 2 7 3" xfId="17004" xr:uid="{00000000-0005-0000-0000-0000E9930000}"/>
    <cellStyle name="Standard 4 5 4 2 7 3 2" xfId="50892" xr:uid="{00000000-0005-0000-0000-0000EA930000}"/>
    <cellStyle name="Standard 4 5 4 2 7 4" xfId="39596" xr:uid="{00000000-0005-0000-0000-0000EB930000}"/>
    <cellStyle name="Standard 4 5 4 2 7 5" xfId="28300" xr:uid="{00000000-0005-0000-0000-0000EC930000}"/>
    <cellStyle name="Standard 4 5 4 2 8" xfId="8532" xr:uid="{00000000-0005-0000-0000-0000ED930000}"/>
    <cellStyle name="Standard 4 5 4 2 8 2" xfId="19828" xr:uid="{00000000-0005-0000-0000-0000EE930000}"/>
    <cellStyle name="Standard 4 5 4 2 8 2 2" xfId="53716" xr:uid="{00000000-0005-0000-0000-0000EF930000}"/>
    <cellStyle name="Standard 4 5 4 2 8 3" xfId="42420" xr:uid="{00000000-0005-0000-0000-0000F0930000}"/>
    <cellStyle name="Standard 4 5 4 2 8 4" xfId="31124" xr:uid="{00000000-0005-0000-0000-0000F1930000}"/>
    <cellStyle name="Standard 4 5 4 2 9" xfId="14180" xr:uid="{00000000-0005-0000-0000-0000F2930000}"/>
    <cellStyle name="Standard 4 5 4 2 9 2" xfId="48068" xr:uid="{00000000-0005-0000-0000-0000F3930000}"/>
    <cellStyle name="Standard 4 5 4 3" xfId="2690" xr:uid="{00000000-0005-0000-0000-0000F4930000}"/>
    <cellStyle name="Standard 4 5 4 3 2" xfId="3192" xr:uid="{00000000-0005-0000-0000-0000F5930000}"/>
    <cellStyle name="Standard 4 5 4 3 2 2" xfId="5312" xr:uid="{00000000-0005-0000-0000-0000F6930000}"/>
    <cellStyle name="Standard 4 5 4 3 2 2 2" xfId="8138" xr:uid="{00000000-0005-0000-0000-0000F7930000}"/>
    <cellStyle name="Standard 4 5 4 3 2 2 2 2" xfId="13787" xr:uid="{00000000-0005-0000-0000-0000F8930000}"/>
    <cellStyle name="Standard 4 5 4 3 2 2 2 2 2" xfId="25083" xr:uid="{00000000-0005-0000-0000-0000F9930000}"/>
    <cellStyle name="Standard 4 5 4 3 2 2 2 2 2 2" xfId="58971" xr:uid="{00000000-0005-0000-0000-0000FA930000}"/>
    <cellStyle name="Standard 4 5 4 3 2 2 2 2 3" xfId="47675" xr:uid="{00000000-0005-0000-0000-0000FB930000}"/>
    <cellStyle name="Standard 4 5 4 3 2 2 2 2 4" xfId="36379" xr:uid="{00000000-0005-0000-0000-0000FC930000}"/>
    <cellStyle name="Standard 4 5 4 3 2 2 2 3" xfId="19435" xr:uid="{00000000-0005-0000-0000-0000FD930000}"/>
    <cellStyle name="Standard 4 5 4 3 2 2 2 3 2" xfId="53323" xr:uid="{00000000-0005-0000-0000-0000FE930000}"/>
    <cellStyle name="Standard 4 5 4 3 2 2 2 4" xfId="42027" xr:uid="{00000000-0005-0000-0000-0000FF930000}"/>
    <cellStyle name="Standard 4 5 4 3 2 2 2 5" xfId="30731" xr:uid="{00000000-0005-0000-0000-000000940000}"/>
    <cellStyle name="Standard 4 5 4 3 2 2 3" xfId="10963" xr:uid="{00000000-0005-0000-0000-000001940000}"/>
    <cellStyle name="Standard 4 5 4 3 2 2 3 2" xfId="22259" xr:uid="{00000000-0005-0000-0000-000002940000}"/>
    <cellStyle name="Standard 4 5 4 3 2 2 3 2 2" xfId="56147" xr:uid="{00000000-0005-0000-0000-000003940000}"/>
    <cellStyle name="Standard 4 5 4 3 2 2 3 3" xfId="44851" xr:uid="{00000000-0005-0000-0000-000004940000}"/>
    <cellStyle name="Standard 4 5 4 3 2 2 3 4" xfId="33555" xr:uid="{00000000-0005-0000-0000-000005940000}"/>
    <cellStyle name="Standard 4 5 4 3 2 2 4" xfId="16611" xr:uid="{00000000-0005-0000-0000-000006940000}"/>
    <cellStyle name="Standard 4 5 4 3 2 2 4 2" xfId="50499" xr:uid="{00000000-0005-0000-0000-000007940000}"/>
    <cellStyle name="Standard 4 5 4 3 2 2 5" xfId="39203" xr:uid="{00000000-0005-0000-0000-000008940000}"/>
    <cellStyle name="Standard 4 5 4 3 2 2 6" xfId="27907" xr:uid="{00000000-0005-0000-0000-000009940000}"/>
    <cellStyle name="Standard 4 5 4 3 2 3" xfId="6320" xr:uid="{00000000-0005-0000-0000-00000A940000}"/>
    <cellStyle name="Standard 4 5 4 3 2 3 2" xfId="11970" xr:uid="{00000000-0005-0000-0000-00000B940000}"/>
    <cellStyle name="Standard 4 5 4 3 2 3 2 2" xfId="23266" xr:uid="{00000000-0005-0000-0000-00000C940000}"/>
    <cellStyle name="Standard 4 5 4 3 2 3 2 2 2" xfId="57154" xr:uid="{00000000-0005-0000-0000-00000D940000}"/>
    <cellStyle name="Standard 4 5 4 3 2 3 2 3" xfId="45858" xr:uid="{00000000-0005-0000-0000-00000E940000}"/>
    <cellStyle name="Standard 4 5 4 3 2 3 2 4" xfId="34562" xr:uid="{00000000-0005-0000-0000-00000F940000}"/>
    <cellStyle name="Standard 4 5 4 3 2 3 3" xfId="17618" xr:uid="{00000000-0005-0000-0000-000010940000}"/>
    <cellStyle name="Standard 4 5 4 3 2 3 3 2" xfId="51506" xr:uid="{00000000-0005-0000-0000-000011940000}"/>
    <cellStyle name="Standard 4 5 4 3 2 3 4" xfId="40210" xr:uid="{00000000-0005-0000-0000-000012940000}"/>
    <cellStyle name="Standard 4 5 4 3 2 3 5" xfId="28914" xr:uid="{00000000-0005-0000-0000-000013940000}"/>
    <cellStyle name="Standard 4 5 4 3 2 4" xfId="9146" xr:uid="{00000000-0005-0000-0000-000014940000}"/>
    <cellStyle name="Standard 4 5 4 3 2 4 2" xfId="20442" xr:uid="{00000000-0005-0000-0000-000015940000}"/>
    <cellStyle name="Standard 4 5 4 3 2 4 2 2" xfId="54330" xr:uid="{00000000-0005-0000-0000-000016940000}"/>
    <cellStyle name="Standard 4 5 4 3 2 4 3" xfId="43034" xr:uid="{00000000-0005-0000-0000-000017940000}"/>
    <cellStyle name="Standard 4 5 4 3 2 4 4" xfId="31738" xr:uid="{00000000-0005-0000-0000-000018940000}"/>
    <cellStyle name="Standard 4 5 4 3 2 5" xfId="14794" xr:uid="{00000000-0005-0000-0000-000019940000}"/>
    <cellStyle name="Standard 4 5 4 3 2 5 2" xfId="48682" xr:uid="{00000000-0005-0000-0000-00001A940000}"/>
    <cellStyle name="Standard 4 5 4 3 2 6" xfId="37386" xr:uid="{00000000-0005-0000-0000-00001B940000}"/>
    <cellStyle name="Standard 4 5 4 3 2 7" xfId="26090" xr:uid="{00000000-0005-0000-0000-00001C940000}"/>
    <cellStyle name="Standard 4 5 4 3 3" xfId="4535" xr:uid="{00000000-0005-0000-0000-00001D940000}"/>
    <cellStyle name="Standard 4 5 4 3 3 2" xfId="7404" xr:uid="{00000000-0005-0000-0000-00001E940000}"/>
    <cellStyle name="Standard 4 5 4 3 3 2 2" xfId="13053" xr:uid="{00000000-0005-0000-0000-00001F940000}"/>
    <cellStyle name="Standard 4 5 4 3 3 2 2 2" xfId="24349" xr:uid="{00000000-0005-0000-0000-000020940000}"/>
    <cellStyle name="Standard 4 5 4 3 3 2 2 2 2" xfId="58237" xr:uid="{00000000-0005-0000-0000-000021940000}"/>
    <cellStyle name="Standard 4 5 4 3 3 2 2 3" xfId="46941" xr:uid="{00000000-0005-0000-0000-000022940000}"/>
    <cellStyle name="Standard 4 5 4 3 3 2 2 4" xfId="35645" xr:uid="{00000000-0005-0000-0000-000023940000}"/>
    <cellStyle name="Standard 4 5 4 3 3 2 3" xfId="18701" xr:uid="{00000000-0005-0000-0000-000024940000}"/>
    <cellStyle name="Standard 4 5 4 3 3 2 3 2" xfId="52589" xr:uid="{00000000-0005-0000-0000-000025940000}"/>
    <cellStyle name="Standard 4 5 4 3 3 2 4" xfId="41293" xr:uid="{00000000-0005-0000-0000-000026940000}"/>
    <cellStyle name="Standard 4 5 4 3 3 2 5" xfId="29997" xr:uid="{00000000-0005-0000-0000-000027940000}"/>
    <cellStyle name="Standard 4 5 4 3 3 3" xfId="10229" xr:uid="{00000000-0005-0000-0000-000028940000}"/>
    <cellStyle name="Standard 4 5 4 3 3 3 2" xfId="21525" xr:uid="{00000000-0005-0000-0000-000029940000}"/>
    <cellStyle name="Standard 4 5 4 3 3 3 2 2" xfId="55413" xr:uid="{00000000-0005-0000-0000-00002A940000}"/>
    <cellStyle name="Standard 4 5 4 3 3 3 3" xfId="44117" xr:uid="{00000000-0005-0000-0000-00002B940000}"/>
    <cellStyle name="Standard 4 5 4 3 3 3 4" xfId="32821" xr:uid="{00000000-0005-0000-0000-00002C940000}"/>
    <cellStyle name="Standard 4 5 4 3 3 4" xfId="15877" xr:uid="{00000000-0005-0000-0000-00002D940000}"/>
    <cellStyle name="Standard 4 5 4 3 3 4 2" xfId="49765" xr:uid="{00000000-0005-0000-0000-00002E940000}"/>
    <cellStyle name="Standard 4 5 4 3 3 5" xfId="38469" xr:uid="{00000000-0005-0000-0000-00002F940000}"/>
    <cellStyle name="Standard 4 5 4 3 3 6" xfId="27173" xr:uid="{00000000-0005-0000-0000-000030940000}"/>
    <cellStyle name="Standard 4 5 4 3 4" xfId="5820" xr:uid="{00000000-0005-0000-0000-000031940000}"/>
    <cellStyle name="Standard 4 5 4 3 4 2" xfId="11470" xr:uid="{00000000-0005-0000-0000-000032940000}"/>
    <cellStyle name="Standard 4 5 4 3 4 2 2" xfId="22766" xr:uid="{00000000-0005-0000-0000-000033940000}"/>
    <cellStyle name="Standard 4 5 4 3 4 2 2 2" xfId="56654" xr:uid="{00000000-0005-0000-0000-000034940000}"/>
    <cellStyle name="Standard 4 5 4 3 4 2 3" xfId="45358" xr:uid="{00000000-0005-0000-0000-000035940000}"/>
    <cellStyle name="Standard 4 5 4 3 4 2 4" xfId="34062" xr:uid="{00000000-0005-0000-0000-000036940000}"/>
    <cellStyle name="Standard 4 5 4 3 4 3" xfId="17118" xr:uid="{00000000-0005-0000-0000-000037940000}"/>
    <cellStyle name="Standard 4 5 4 3 4 3 2" xfId="51006" xr:uid="{00000000-0005-0000-0000-000038940000}"/>
    <cellStyle name="Standard 4 5 4 3 4 4" xfId="39710" xr:uid="{00000000-0005-0000-0000-000039940000}"/>
    <cellStyle name="Standard 4 5 4 3 4 5" xfId="28414" xr:uid="{00000000-0005-0000-0000-00003A940000}"/>
    <cellStyle name="Standard 4 5 4 3 5" xfId="8646" xr:uid="{00000000-0005-0000-0000-00003B940000}"/>
    <cellStyle name="Standard 4 5 4 3 5 2" xfId="19942" xr:uid="{00000000-0005-0000-0000-00003C940000}"/>
    <cellStyle name="Standard 4 5 4 3 5 2 2" xfId="53830" xr:uid="{00000000-0005-0000-0000-00003D940000}"/>
    <cellStyle name="Standard 4 5 4 3 5 3" xfId="42534" xr:uid="{00000000-0005-0000-0000-00003E940000}"/>
    <cellStyle name="Standard 4 5 4 3 5 4" xfId="31238" xr:uid="{00000000-0005-0000-0000-00003F940000}"/>
    <cellStyle name="Standard 4 5 4 3 6" xfId="14294" xr:uid="{00000000-0005-0000-0000-000040940000}"/>
    <cellStyle name="Standard 4 5 4 3 6 2" xfId="48182" xr:uid="{00000000-0005-0000-0000-000041940000}"/>
    <cellStyle name="Standard 4 5 4 3 7" xfId="36886" xr:uid="{00000000-0005-0000-0000-000042940000}"/>
    <cellStyle name="Standard 4 5 4 3 8" xfId="25590" xr:uid="{00000000-0005-0000-0000-000043940000}"/>
    <cellStyle name="Standard 4 5 4 4" xfId="2945" xr:uid="{00000000-0005-0000-0000-000044940000}"/>
    <cellStyle name="Standard 4 5 4 4 2" xfId="5309" xr:uid="{00000000-0005-0000-0000-000045940000}"/>
    <cellStyle name="Standard 4 5 4 4 2 2" xfId="8135" xr:uid="{00000000-0005-0000-0000-000046940000}"/>
    <cellStyle name="Standard 4 5 4 4 2 2 2" xfId="13784" xr:uid="{00000000-0005-0000-0000-000047940000}"/>
    <cellStyle name="Standard 4 5 4 4 2 2 2 2" xfId="25080" xr:uid="{00000000-0005-0000-0000-000048940000}"/>
    <cellStyle name="Standard 4 5 4 4 2 2 2 2 2" xfId="58968" xr:uid="{00000000-0005-0000-0000-000049940000}"/>
    <cellStyle name="Standard 4 5 4 4 2 2 2 3" xfId="47672" xr:uid="{00000000-0005-0000-0000-00004A940000}"/>
    <cellStyle name="Standard 4 5 4 4 2 2 2 4" xfId="36376" xr:uid="{00000000-0005-0000-0000-00004B940000}"/>
    <cellStyle name="Standard 4 5 4 4 2 2 3" xfId="19432" xr:uid="{00000000-0005-0000-0000-00004C940000}"/>
    <cellStyle name="Standard 4 5 4 4 2 2 3 2" xfId="53320" xr:uid="{00000000-0005-0000-0000-00004D940000}"/>
    <cellStyle name="Standard 4 5 4 4 2 2 4" xfId="42024" xr:uid="{00000000-0005-0000-0000-00004E940000}"/>
    <cellStyle name="Standard 4 5 4 4 2 2 5" xfId="30728" xr:uid="{00000000-0005-0000-0000-00004F940000}"/>
    <cellStyle name="Standard 4 5 4 4 2 3" xfId="10960" xr:uid="{00000000-0005-0000-0000-000050940000}"/>
    <cellStyle name="Standard 4 5 4 4 2 3 2" xfId="22256" xr:uid="{00000000-0005-0000-0000-000051940000}"/>
    <cellStyle name="Standard 4 5 4 4 2 3 2 2" xfId="56144" xr:uid="{00000000-0005-0000-0000-000052940000}"/>
    <cellStyle name="Standard 4 5 4 4 2 3 3" xfId="44848" xr:uid="{00000000-0005-0000-0000-000053940000}"/>
    <cellStyle name="Standard 4 5 4 4 2 3 4" xfId="33552" xr:uid="{00000000-0005-0000-0000-000054940000}"/>
    <cellStyle name="Standard 4 5 4 4 2 4" xfId="16608" xr:uid="{00000000-0005-0000-0000-000055940000}"/>
    <cellStyle name="Standard 4 5 4 4 2 4 2" xfId="50496" xr:uid="{00000000-0005-0000-0000-000056940000}"/>
    <cellStyle name="Standard 4 5 4 4 2 5" xfId="39200" xr:uid="{00000000-0005-0000-0000-000057940000}"/>
    <cellStyle name="Standard 4 5 4 4 2 6" xfId="27904" xr:uid="{00000000-0005-0000-0000-000058940000}"/>
    <cellStyle name="Standard 4 5 4 4 3" xfId="4532" xr:uid="{00000000-0005-0000-0000-000059940000}"/>
    <cellStyle name="Standard 4 5 4 4 3 2" xfId="7401" xr:uid="{00000000-0005-0000-0000-00005A940000}"/>
    <cellStyle name="Standard 4 5 4 4 3 2 2" xfId="13050" xr:uid="{00000000-0005-0000-0000-00005B940000}"/>
    <cellStyle name="Standard 4 5 4 4 3 2 2 2" xfId="24346" xr:uid="{00000000-0005-0000-0000-00005C940000}"/>
    <cellStyle name="Standard 4 5 4 4 3 2 2 2 2" xfId="58234" xr:uid="{00000000-0005-0000-0000-00005D940000}"/>
    <cellStyle name="Standard 4 5 4 4 3 2 2 3" xfId="46938" xr:uid="{00000000-0005-0000-0000-00005E940000}"/>
    <cellStyle name="Standard 4 5 4 4 3 2 2 4" xfId="35642" xr:uid="{00000000-0005-0000-0000-00005F940000}"/>
    <cellStyle name="Standard 4 5 4 4 3 2 3" xfId="18698" xr:uid="{00000000-0005-0000-0000-000060940000}"/>
    <cellStyle name="Standard 4 5 4 4 3 2 3 2" xfId="52586" xr:uid="{00000000-0005-0000-0000-000061940000}"/>
    <cellStyle name="Standard 4 5 4 4 3 2 4" xfId="41290" xr:uid="{00000000-0005-0000-0000-000062940000}"/>
    <cellStyle name="Standard 4 5 4 4 3 2 5" xfId="29994" xr:uid="{00000000-0005-0000-0000-000063940000}"/>
    <cellStyle name="Standard 4 5 4 4 3 3" xfId="10226" xr:uid="{00000000-0005-0000-0000-000064940000}"/>
    <cellStyle name="Standard 4 5 4 4 3 3 2" xfId="21522" xr:uid="{00000000-0005-0000-0000-000065940000}"/>
    <cellStyle name="Standard 4 5 4 4 3 3 2 2" xfId="55410" xr:uid="{00000000-0005-0000-0000-000066940000}"/>
    <cellStyle name="Standard 4 5 4 4 3 3 3" xfId="44114" xr:uid="{00000000-0005-0000-0000-000067940000}"/>
    <cellStyle name="Standard 4 5 4 4 3 3 4" xfId="32818" xr:uid="{00000000-0005-0000-0000-000068940000}"/>
    <cellStyle name="Standard 4 5 4 4 3 4" xfId="15874" xr:uid="{00000000-0005-0000-0000-000069940000}"/>
    <cellStyle name="Standard 4 5 4 4 3 4 2" xfId="49762" xr:uid="{00000000-0005-0000-0000-00006A940000}"/>
    <cellStyle name="Standard 4 5 4 4 3 5" xfId="38466" xr:uid="{00000000-0005-0000-0000-00006B940000}"/>
    <cellStyle name="Standard 4 5 4 4 3 6" xfId="27170" xr:uid="{00000000-0005-0000-0000-00006C940000}"/>
    <cellStyle name="Standard 4 5 4 4 4" xfId="6073" xr:uid="{00000000-0005-0000-0000-00006D940000}"/>
    <cellStyle name="Standard 4 5 4 4 4 2" xfId="11723" xr:uid="{00000000-0005-0000-0000-00006E940000}"/>
    <cellStyle name="Standard 4 5 4 4 4 2 2" xfId="23019" xr:uid="{00000000-0005-0000-0000-00006F940000}"/>
    <cellStyle name="Standard 4 5 4 4 4 2 2 2" xfId="56907" xr:uid="{00000000-0005-0000-0000-000070940000}"/>
    <cellStyle name="Standard 4 5 4 4 4 2 3" xfId="45611" xr:uid="{00000000-0005-0000-0000-000071940000}"/>
    <cellStyle name="Standard 4 5 4 4 4 2 4" xfId="34315" xr:uid="{00000000-0005-0000-0000-000072940000}"/>
    <cellStyle name="Standard 4 5 4 4 4 3" xfId="17371" xr:uid="{00000000-0005-0000-0000-000073940000}"/>
    <cellStyle name="Standard 4 5 4 4 4 3 2" xfId="51259" xr:uid="{00000000-0005-0000-0000-000074940000}"/>
    <cellStyle name="Standard 4 5 4 4 4 4" xfId="39963" xr:uid="{00000000-0005-0000-0000-000075940000}"/>
    <cellStyle name="Standard 4 5 4 4 4 5" xfId="28667" xr:uid="{00000000-0005-0000-0000-000076940000}"/>
    <cellStyle name="Standard 4 5 4 4 5" xfId="8899" xr:uid="{00000000-0005-0000-0000-000077940000}"/>
    <cellStyle name="Standard 4 5 4 4 5 2" xfId="20195" xr:uid="{00000000-0005-0000-0000-000078940000}"/>
    <cellStyle name="Standard 4 5 4 4 5 2 2" xfId="54083" xr:uid="{00000000-0005-0000-0000-000079940000}"/>
    <cellStyle name="Standard 4 5 4 4 5 3" xfId="42787" xr:uid="{00000000-0005-0000-0000-00007A940000}"/>
    <cellStyle name="Standard 4 5 4 4 5 4" xfId="31491" xr:uid="{00000000-0005-0000-0000-00007B940000}"/>
    <cellStyle name="Standard 4 5 4 4 6" xfId="14547" xr:uid="{00000000-0005-0000-0000-00007C940000}"/>
    <cellStyle name="Standard 4 5 4 4 6 2" xfId="48435" xr:uid="{00000000-0005-0000-0000-00007D940000}"/>
    <cellStyle name="Standard 4 5 4 4 7" xfId="37139" xr:uid="{00000000-0005-0000-0000-00007E940000}"/>
    <cellStyle name="Standard 4 5 4 4 8" xfId="25843" xr:uid="{00000000-0005-0000-0000-00007F940000}"/>
    <cellStyle name="Standard 4 5 4 5" xfId="3826" xr:uid="{00000000-0005-0000-0000-000080940000}"/>
    <cellStyle name="Standard 4 5 4 5 2" xfId="6937" xr:uid="{00000000-0005-0000-0000-000081940000}"/>
    <cellStyle name="Standard 4 5 4 5 2 2" xfId="12586" xr:uid="{00000000-0005-0000-0000-000082940000}"/>
    <cellStyle name="Standard 4 5 4 5 2 2 2" xfId="23882" xr:uid="{00000000-0005-0000-0000-000083940000}"/>
    <cellStyle name="Standard 4 5 4 5 2 2 2 2" xfId="57770" xr:uid="{00000000-0005-0000-0000-000084940000}"/>
    <cellStyle name="Standard 4 5 4 5 2 2 3" xfId="46474" xr:uid="{00000000-0005-0000-0000-000085940000}"/>
    <cellStyle name="Standard 4 5 4 5 2 2 4" xfId="35178" xr:uid="{00000000-0005-0000-0000-000086940000}"/>
    <cellStyle name="Standard 4 5 4 5 2 3" xfId="18234" xr:uid="{00000000-0005-0000-0000-000087940000}"/>
    <cellStyle name="Standard 4 5 4 5 2 3 2" xfId="52122" xr:uid="{00000000-0005-0000-0000-000088940000}"/>
    <cellStyle name="Standard 4 5 4 5 2 4" xfId="40826" xr:uid="{00000000-0005-0000-0000-000089940000}"/>
    <cellStyle name="Standard 4 5 4 5 2 5" xfId="29530" xr:uid="{00000000-0005-0000-0000-00008A940000}"/>
    <cellStyle name="Standard 4 5 4 5 3" xfId="9762" xr:uid="{00000000-0005-0000-0000-00008B940000}"/>
    <cellStyle name="Standard 4 5 4 5 3 2" xfId="21058" xr:uid="{00000000-0005-0000-0000-00008C940000}"/>
    <cellStyle name="Standard 4 5 4 5 3 2 2" xfId="54946" xr:uid="{00000000-0005-0000-0000-00008D940000}"/>
    <cellStyle name="Standard 4 5 4 5 3 3" xfId="43650" xr:uid="{00000000-0005-0000-0000-00008E940000}"/>
    <cellStyle name="Standard 4 5 4 5 3 4" xfId="32354" xr:uid="{00000000-0005-0000-0000-00008F940000}"/>
    <cellStyle name="Standard 4 5 4 5 4" xfId="15410" xr:uid="{00000000-0005-0000-0000-000090940000}"/>
    <cellStyle name="Standard 4 5 4 5 4 2" xfId="49298" xr:uid="{00000000-0005-0000-0000-000091940000}"/>
    <cellStyle name="Standard 4 5 4 5 5" xfId="38002" xr:uid="{00000000-0005-0000-0000-000092940000}"/>
    <cellStyle name="Standard 4 5 4 5 6" xfId="26706" xr:uid="{00000000-0005-0000-0000-000093940000}"/>
    <cellStyle name="Standard 4 5 4 6" xfId="4884" xr:uid="{00000000-0005-0000-0000-000094940000}"/>
    <cellStyle name="Standard 4 5 4 6 2" xfId="7710" xr:uid="{00000000-0005-0000-0000-000095940000}"/>
    <cellStyle name="Standard 4 5 4 6 2 2" xfId="13359" xr:uid="{00000000-0005-0000-0000-000096940000}"/>
    <cellStyle name="Standard 4 5 4 6 2 2 2" xfId="24655" xr:uid="{00000000-0005-0000-0000-000097940000}"/>
    <cellStyle name="Standard 4 5 4 6 2 2 2 2" xfId="58543" xr:uid="{00000000-0005-0000-0000-000098940000}"/>
    <cellStyle name="Standard 4 5 4 6 2 2 3" xfId="47247" xr:uid="{00000000-0005-0000-0000-000099940000}"/>
    <cellStyle name="Standard 4 5 4 6 2 2 4" xfId="35951" xr:uid="{00000000-0005-0000-0000-00009A940000}"/>
    <cellStyle name="Standard 4 5 4 6 2 3" xfId="19007" xr:uid="{00000000-0005-0000-0000-00009B940000}"/>
    <cellStyle name="Standard 4 5 4 6 2 3 2" xfId="52895" xr:uid="{00000000-0005-0000-0000-00009C940000}"/>
    <cellStyle name="Standard 4 5 4 6 2 4" xfId="41599" xr:uid="{00000000-0005-0000-0000-00009D940000}"/>
    <cellStyle name="Standard 4 5 4 6 2 5" xfId="30303" xr:uid="{00000000-0005-0000-0000-00009E940000}"/>
    <cellStyle name="Standard 4 5 4 6 3" xfId="10535" xr:uid="{00000000-0005-0000-0000-00009F940000}"/>
    <cellStyle name="Standard 4 5 4 6 3 2" xfId="21831" xr:uid="{00000000-0005-0000-0000-0000A0940000}"/>
    <cellStyle name="Standard 4 5 4 6 3 2 2" xfId="55719" xr:uid="{00000000-0005-0000-0000-0000A1940000}"/>
    <cellStyle name="Standard 4 5 4 6 3 3" xfId="44423" xr:uid="{00000000-0005-0000-0000-0000A2940000}"/>
    <cellStyle name="Standard 4 5 4 6 3 4" xfId="33127" xr:uid="{00000000-0005-0000-0000-0000A3940000}"/>
    <cellStyle name="Standard 4 5 4 6 4" xfId="16183" xr:uid="{00000000-0005-0000-0000-0000A4940000}"/>
    <cellStyle name="Standard 4 5 4 6 4 2" xfId="50071" xr:uid="{00000000-0005-0000-0000-0000A5940000}"/>
    <cellStyle name="Standard 4 5 4 6 5" xfId="38775" xr:uid="{00000000-0005-0000-0000-0000A6940000}"/>
    <cellStyle name="Standard 4 5 4 6 6" xfId="27479" xr:uid="{00000000-0005-0000-0000-0000A7940000}"/>
    <cellStyle name="Standard 4 5 4 7" xfId="3532" xr:uid="{00000000-0005-0000-0000-0000A8940000}"/>
    <cellStyle name="Standard 4 5 4 7 2" xfId="6645" xr:uid="{00000000-0005-0000-0000-0000A9940000}"/>
    <cellStyle name="Standard 4 5 4 7 2 2" xfId="12294" xr:uid="{00000000-0005-0000-0000-0000AA940000}"/>
    <cellStyle name="Standard 4 5 4 7 2 2 2" xfId="23590" xr:uid="{00000000-0005-0000-0000-0000AB940000}"/>
    <cellStyle name="Standard 4 5 4 7 2 2 2 2" xfId="57478" xr:uid="{00000000-0005-0000-0000-0000AC940000}"/>
    <cellStyle name="Standard 4 5 4 7 2 2 3" xfId="46182" xr:uid="{00000000-0005-0000-0000-0000AD940000}"/>
    <cellStyle name="Standard 4 5 4 7 2 2 4" xfId="34886" xr:uid="{00000000-0005-0000-0000-0000AE940000}"/>
    <cellStyle name="Standard 4 5 4 7 2 3" xfId="17942" xr:uid="{00000000-0005-0000-0000-0000AF940000}"/>
    <cellStyle name="Standard 4 5 4 7 2 3 2" xfId="51830" xr:uid="{00000000-0005-0000-0000-0000B0940000}"/>
    <cellStyle name="Standard 4 5 4 7 2 4" xfId="40534" xr:uid="{00000000-0005-0000-0000-0000B1940000}"/>
    <cellStyle name="Standard 4 5 4 7 2 5" xfId="29238" xr:uid="{00000000-0005-0000-0000-0000B2940000}"/>
    <cellStyle name="Standard 4 5 4 7 3" xfId="9470" xr:uid="{00000000-0005-0000-0000-0000B3940000}"/>
    <cellStyle name="Standard 4 5 4 7 3 2" xfId="20766" xr:uid="{00000000-0005-0000-0000-0000B4940000}"/>
    <cellStyle name="Standard 4 5 4 7 3 2 2" xfId="54654" xr:uid="{00000000-0005-0000-0000-0000B5940000}"/>
    <cellStyle name="Standard 4 5 4 7 3 3" xfId="43358" xr:uid="{00000000-0005-0000-0000-0000B6940000}"/>
    <cellStyle name="Standard 4 5 4 7 3 4" xfId="32062" xr:uid="{00000000-0005-0000-0000-0000B7940000}"/>
    <cellStyle name="Standard 4 5 4 7 4" xfId="15118" xr:uid="{00000000-0005-0000-0000-0000B8940000}"/>
    <cellStyle name="Standard 4 5 4 7 4 2" xfId="49006" xr:uid="{00000000-0005-0000-0000-0000B9940000}"/>
    <cellStyle name="Standard 4 5 4 7 5" xfId="37710" xr:uid="{00000000-0005-0000-0000-0000BA940000}"/>
    <cellStyle name="Standard 4 5 4 7 6" xfId="26414" xr:uid="{00000000-0005-0000-0000-0000BB940000}"/>
    <cellStyle name="Standard 4 5 4 8" xfId="5573" xr:uid="{00000000-0005-0000-0000-0000BC940000}"/>
    <cellStyle name="Standard 4 5 4 8 2" xfId="11223" xr:uid="{00000000-0005-0000-0000-0000BD940000}"/>
    <cellStyle name="Standard 4 5 4 8 2 2" xfId="22519" xr:uid="{00000000-0005-0000-0000-0000BE940000}"/>
    <cellStyle name="Standard 4 5 4 8 2 2 2" xfId="56407" xr:uid="{00000000-0005-0000-0000-0000BF940000}"/>
    <cellStyle name="Standard 4 5 4 8 2 3" xfId="45111" xr:uid="{00000000-0005-0000-0000-0000C0940000}"/>
    <cellStyle name="Standard 4 5 4 8 2 4" xfId="33815" xr:uid="{00000000-0005-0000-0000-0000C1940000}"/>
    <cellStyle name="Standard 4 5 4 8 3" xfId="16871" xr:uid="{00000000-0005-0000-0000-0000C2940000}"/>
    <cellStyle name="Standard 4 5 4 8 3 2" xfId="50759" xr:uid="{00000000-0005-0000-0000-0000C3940000}"/>
    <cellStyle name="Standard 4 5 4 8 4" xfId="39463" xr:uid="{00000000-0005-0000-0000-0000C4940000}"/>
    <cellStyle name="Standard 4 5 4 8 5" xfId="28167" xr:uid="{00000000-0005-0000-0000-0000C5940000}"/>
    <cellStyle name="Standard 4 5 4 9" xfId="8399" xr:uid="{00000000-0005-0000-0000-0000C6940000}"/>
    <cellStyle name="Standard 4 5 4 9 2" xfId="19695" xr:uid="{00000000-0005-0000-0000-0000C7940000}"/>
    <cellStyle name="Standard 4 5 4 9 2 2" xfId="53583" xr:uid="{00000000-0005-0000-0000-0000C8940000}"/>
    <cellStyle name="Standard 4 5 4 9 3" xfId="42287" xr:uid="{00000000-0005-0000-0000-0000C9940000}"/>
    <cellStyle name="Standard 4 5 4 9 4" xfId="30991" xr:uid="{00000000-0005-0000-0000-0000CA940000}"/>
    <cellStyle name="Standard 4 5 5" xfId="1568" xr:uid="{00000000-0005-0000-0000-0000CB940000}"/>
    <cellStyle name="Standard 4 5 5 10" xfId="36714" xr:uid="{00000000-0005-0000-0000-0000CC940000}"/>
    <cellStyle name="Standard 4 5 5 11" xfId="25418" xr:uid="{00000000-0005-0000-0000-0000CD940000}"/>
    <cellStyle name="Standard 4 5 5 2" xfId="2764" xr:uid="{00000000-0005-0000-0000-0000CE940000}"/>
    <cellStyle name="Standard 4 5 5 2 2" xfId="3266" xr:uid="{00000000-0005-0000-0000-0000CF940000}"/>
    <cellStyle name="Standard 4 5 5 2 2 2" xfId="5314" xr:uid="{00000000-0005-0000-0000-0000D0940000}"/>
    <cellStyle name="Standard 4 5 5 2 2 2 2" xfId="8140" xr:uid="{00000000-0005-0000-0000-0000D1940000}"/>
    <cellStyle name="Standard 4 5 5 2 2 2 2 2" xfId="13789" xr:uid="{00000000-0005-0000-0000-0000D2940000}"/>
    <cellStyle name="Standard 4 5 5 2 2 2 2 2 2" xfId="25085" xr:uid="{00000000-0005-0000-0000-0000D3940000}"/>
    <cellStyle name="Standard 4 5 5 2 2 2 2 2 2 2" xfId="58973" xr:uid="{00000000-0005-0000-0000-0000D4940000}"/>
    <cellStyle name="Standard 4 5 5 2 2 2 2 2 3" xfId="47677" xr:uid="{00000000-0005-0000-0000-0000D5940000}"/>
    <cellStyle name="Standard 4 5 5 2 2 2 2 2 4" xfId="36381" xr:uid="{00000000-0005-0000-0000-0000D6940000}"/>
    <cellStyle name="Standard 4 5 5 2 2 2 2 3" xfId="19437" xr:uid="{00000000-0005-0000-0000-0000D7940000}"/>
    <cellStyle name="Standard 4 5 5 2 2 2 2 3 2" xfId="53325" xr:uid="{00000000-0005-0000-0000-0000D8940000}"/>
    <cellStyle name="Standard 4 5 5 2 2 2 2 4" xfId="42029" xr:uid="{00000000-0005-0000-0000-0000D9940000}"/>
    <cellStyle name="Standard 4 5 5 2 2 2 2 5" xfId="30733" xr:uid="{00000000-0005-0000-0000-0000DA940000}"/>
    <cellStyle name="Standard 4 5 5 2 2 2 3" xfId="10965" xr:uid="{00000000-0005-0000-0000-0000DB940000}"/>
    <cellStyle name="Standard 4 5 5 2 2 2 3 2" xfId="22261" xr:uid="{00000000-0005-0000-0000-0000DC940000}"/>
    <cellStyle name="Standard 4 5 5 2 2 2 3 2 2" xfId="56149" xr:uid="{00000000-0005-0000-0000-0000DD940000}"/>
    <cellStyle name="Standard 4 5 5 2 2 2 3 3" xfId="44853" xr:uid="{00000000-0005-0000-0000-0000DE940000}"/>
    <cellStyle name="Standard 4 5 5 2 2 2 3 4" xfId="33557" xr:uid="{00000000-0005-0000-0000-0000DF940000}"/>
    <cellStyle name="Standard 4 5 5 2 2 2 4" xfId="16613" xr:uid="{00000000-0005-0000-0000-0000E0940000}"/>
    <cellStyle name="Standard 4 5 5 2 2 2 4 2" xfId="50501" xr:uid="{00000000-0005-0000-0000-0000E1940000}"/>
    <cellStyle name="Standard 4 5 5 2 2 2 5" xfId="39205" xr:uid="{00000000-0005-0000-0000-0000E2940000}"/>
    <cellStyle name="Standard 4 5 5 2 2 2 6" xfId="27909" xr:uid="{00000000-0005-0000-0000-0000E3940000}"/>
    <cellStyle name="Standard 4 5 5 2 2 3" xfId="6394" xr:uid="{00000000-0005-0000-0000-0000E4940000}"/>
    <cellStyle name="Standard 4 5 5 2 2 3 2" xfId="12044" xr:uid="{00000000-0005-0000-0000-0000E5940000}"/>
    <cellStyle name="Standard 4 5 5 2 2 3 2 2" xfId="23340" xr:uid="{00000000-0005-0000-0000-0000E6940000}"/>
    <cellStyle name="Standard 4 5 5 2 2 3 2 2 2" xfId="57228" xr:uid="{00000000-0005-0000-0000-0000E7940000}"/>
    <cellStyle name="Standard 4 5 5 2 2 3 2 3" xfId="45932" xr:uid="{00000000-0005-0000-0000-0000E8940000}"/>
    <cellStyle name="Standard 4 5 5 2 2 3 2 4" xfId="34636" xr:uid="{00000000-0005-0000-0000-0000E9940000}"/>
    <cellStyle name="Standard 4 5 5 2 2 3 3" xfId="17692" xr:uid="{00000000-0005-0000-0000-0000EA940000}"/>
    <cellStyle name="Standard 4 5 5 2 2 3 3 2" xfId="51580" xr:uid="{00000000-0005-0000-0000-0000EB940000}"/>
    <cellStyle name="Standard 4 5 5 2 2 3 4" xfId="40284" xr:uid="{00000000-0005-0000-0000-0000EC940000}"/>
    <cellStyle name="Standard 4 5 5 2 2 3 5" xfId="28988" xr:uid="{00000000-0005-0000-0000-0000ED940000}"/>
    <cellStyle name="Standard 4 5 5 2 2 4" xfId="9220" xr:uid="{00000000-0005-0000-0000-0000EE940000}"/>
    <cellStyle name="Standard 4 5 5 2 2 4 2" xfId="20516" xr:uid="{00000000-0005-0000-0000-0000EF940000}"/>
    <cellStyle name="Standard 4 5 5 2 2 4 2 2" xfId="54404" xr:uid="{00000000-0005-0000-0000-0000F0940000}"/>
    <cellStyle name="Standard 4 5 5 2 2 4 3" xfId="43108" xr:uid="{00000000-0005-0000-0000-0000F1940000}"/>
    <cellStyle name="Standard 4 5 5 2 2 4 4" xfId="31812" xr:uid="{00000000-0005-0000-0000-0000F2940000}"/>
    <cellStyle name="Standard 4 5 5 2 2 5" xfId="14868" xr:uid="{00000000-0005-0000-0000-0000F3940000}"/>
    <cellStyle name="Standard 4 5 5 2 2 5 2" xfId="48756" xr:uid="{00000000-0005-0000-0000-0000F4940000}"/>
    <cellStyle name="Standard 4 5 5 2 2 6" xfId="37460" xr:uid="{00000000-0005-0000-0000-0000F5940000}"/>
    <cellStyle name="Standard 4 5 5 2 2 7" xfId="26164" xr:uid="{00000000-0005-0000-0000-0000F6940000}"/>
    <cellStyle name="Standard 4 5 5 2 3" xfId="4537" xr:uid="{00000000-0005-0000-0000-0000F7940000}"/>
    <cellStyle name="Standard 4 5 5 2 3 2" xfId="7406" xr:uid="{00000000-0005-0000-0000-0000F8940000}"/>
    <cellStyle name="Standard 4 5 5 2 3 2 2" xfId="13055" xr:uid="{00000000-0005-0000-0000-0000F9940000}"/>
    <cellStyle name="Standard 4 5 5 2 3 2 2 2" xfId="24351" xr:uid="{00000000-0005-0000-0000-0000FA940000}"/>
    <cellStyle name="Standard 4 5 5 2 3 2 2 2 2" xfId="58239" xr:uid="{00000000-0005-0000-0000-0000FB940000}"/>
    <cellStyle name="Standard 4 5 5 2 3 2 2 3" xfId="46943" xr:uid="{00000000-0005-0000-0000-0000FC940000}"/>
    <cellStyle name="Standard 4 5 5 2 3 2 2 4" xfId="35647" xr:uid="{00000000-0005-0000-0000-0000FD940000}"/>
    <cellStyle name="Standard 4 5 5 2 3 2 3" xfId="18703" xr:uid="{00000000-0005-0000-0000-0000FE940000}"/>
    <cellStyle name="Standard 4 5 5 2 3 2 3 2" xfId="52591" xr:uid="{00000000-0005-0000-0000-0000FF940000}"/>
    <cellStyle name="Standard 4 5 5 2 3 2 4" xfId="41295" xr:uid="{00000000-0005-0000-0000-000000950000}"/>
    <cellStyle name="Standard 4 5 5 2 3 2 5" xfId="29999" xr:uid="{00000000-0005-0000-0000-000001950000}"/>
    <cellStyle name="Standard 4 5 5 2 3 3" xfId="10231" xr:uid="{00000000-0005-0000-0000-000002950000}"/>
    <cellStyle name="Standard 4 5 5 2 3 3 2" xfId="21527" xr:uid="{00000000-0005-0000-0000-000003950000}"/>
    <cellStyle name="Standard 4 5 5 2 3 3 2 2" xfId="55415" xr:uid="{00000000-0005-0000-0000-000004950000}"/>
    <cellStyle name="Standard 4 5 5 2 3 3 3" xfId="44119" xr:uid="{00000000-0005-0000-0000-000005950000}"/>
    <cellStyle name="Standard 4 5 5 2 3 3 4" xfId="32823" xr:uid="{00000000-0005-0000-0000-000006950000}"/>
    <cellStyle name="Standard 4 5 5 2 3 4" xfId="15879" xr:uid="{00000000-0005-0000-0000-000007950000}"/>
    <cellStyle name="Standard 4 5 5 2 3 4 2" xfId="49767" xr:uid="{00000000-0005-0000-0000-000008950000}"/>
    <cellStyle name="Standard 4 5 5 2 3 5" xfId="38471" xr:uid="{00000000-0005-0000-0000-000009950000}"/>
    <cellStyle name="Standard 4 5 5 2 3 6" xfId="27175" xr:uid="{00000000-0005-0000-0000-00000A950000}"/>
    <cellStyle name="Standard 4 5 5 2 4" xfId="5894" xr:uid="{00000000-0005-0000-0000-00000B950000}"/>
    <cellStyle name="Standard 4 5 5 2 4 2" xfId="11544" xr:uid="{00000000-0005-0000-0000-00000C950000}"/>
    <cellStyle name="Standard 4 5 5 2 4 2 2" xfId="22840" xr:uid="{00000000-0005-0000-0000-00000D950000}"/>
    <cellStyle name="Standard 4 5 5 2 4 2 2 2" xfId="56728" xr:uid="{00000000-0005-0000-0000-00000E950000}"/>
    <cellStyle name="Standard 4 5 5 2 4 2 3" xfId="45432" xr:uid="{00000000-0005-0000-0000-00000F950000}"/>
    <cellStyle name="Standard 4 5 5 2 4 2 4" xfId="34136" xr:uid="{00000000-0005-0000-0000-000010950000}"/>
    <cellStyle name="Standard 4 5 5 2 4 3" xfId="17192" xr:uid="{00000000-0005-0000-0000-000011950000}"/>
    <cellStyle name="Standard 4 5 5 2 4 3 2" xfId="51080" xr:uid="{00000000-0005-0000-0000-000012950000}"/>
    <cellStyle name="Standard 4 5 5 2 4 4" xfId="39784" xr:uid="{00000000-0005-0000-0000-000013950000}"/>
    <cellStyle name="Standard 4 5 5 2 4 5" xfId="28488" xr:uid="{00000000-0005-0000-0000-000014950000}"/>
    <cellStyle name="Standard 4 5 5 2 5" xfId="8720" xr:uid="{00000000-0005-0000-0000-000015950000}"/>
    <cellStyle name="Standard 4 5 5 2 5 2" xfId="20016" xr:uid="{00000000-0005-0000-0000-000016950000}"/>
    <cellStyle name="Standard 4 5 5 2 5 2 2" xfId="53904" xr:uid="{00000000-0005-0000-0000-000017950000}"/>
    <cellStyle name="Standard 4 5 5 2 5 3" xfId="42608" xr:uid="{00000000-0005-0000-0000-000018950000}"/>
    <cellStyle name="Standard 4 5 5 2 5 4" xfId="31312" xr:uid="{00000000-0005-0000-0000-000019950000}"/>
    <cellStyle name="Standard 4 5 5 2 6" xfId="14368" xr:uid="{00000000-0005-0000-0000-00001A950000}"/>
    <cellStyle name="Standard 4 5 5 2 6 2" xfId="48256" xr:uid="{00000000-0005-0000-0000-00001B950000}"/>
    <cellStyle name="Standard 4 5 5 2 7" xfId="36960" xr:uid="{00000000-0005-0000-0000-00001C950000}"/>
    <cellStyle name="Standard 4 5 5 2 8" xfId="25664" xr:uid="{00000000-0005-0000-0000-00001D950000}"/>
    <cellStyle name="Standard 4 5 5 3" xfId="3020" xr:uid="{00000000-0005-0000-0000-00001E950000}"/>
    <cellStyle name="Standard 4 5 5 3 2" xfId="5313" xr:uid="{00000000-0005-0000-0000-00001F950000}"/>
    <cellStyle name="Standard 4 5 5 3 2 2" xfId="8139" xr:uid="{00000000-0005-0000-0000-000020950000}"/>
    <cellStyle name="Standard 4 5 5 3 2 2 2" xfId="13788" xr:uid="{00000000-0005-0000-0000-000021950000}"/>
    <cellStyle name="Standard 4 5 5 3 2 2 2 2" xfId="25084" xr:uid="{00000000-0005-0000-0000-000022950000}"/>
    <cellStyle name="Standard 4 5 5 3 2 2 2 2 2" xfId="58972" xr:uid="{00000000-0005-0000-0000-000023950000}"/>
    <cellStyle name="Standard 4 5 5 3 2 2 2 3" xfId="47676" xr:uid="{00000000-0005-0000-0000-000024950000}"/>
    <cellStyle name="Standard 4 5 5 3 2 2 2 4" xfId="36380" xr:uid="{00000000-0005-0000-0000-000025950000}"/>
    <cellStyle name="Standard 4 5 5 3 2 2 3" xfId="19436" xr:uid="{00000000-0005-0000-0000-000026950000}"/>
    <cellStyle name="Standard 4 5 5 3 2 2 3 2" xfId="53324" xr:uid="{00000000-0005-0000-0000-000027950000}"/>
    <cellStyle name="Standard 4 5 5 3 2 2 4" xfId="42028" xr:uid="{00000000-0005-0000-0000-000028950000}"/>
    <cellStyle name="Standard 4 5 5 3 2 2 5" xfId="30732" xr:uid="{00000000-0005-0000-0000-000029950000}"/>
    <cellStyle name="Standard 4 5 5 3 2 3" xfId="10964" xr:uid="{00000000-0005-0000-0000-00002A950000}"/>
    <cellStyle name="Standard 4 5 5 3 2 3 2" xfId="22260" xr:uid="{00000000-0005-0000-0000-00002B950000}"/>
    <cellStyle name="Standard 4 5 5 3 2 3 2 2" xfId="56148" xr:uid="{00000000-0005-0000-0000-00002C950000}"/>
    <cellStyle name="Standard 4 5 5 3 2 3 3" xfId="44852" xr:uid="{00000000-0005-0000-0000-00002D950000}"/>
    <cellStyle name="Standard 4 5 5 3 2 3 4" xfId="33556" xr:uid="{00000000-0005-0000-0000-00002E950000}"/>
    <cellStyle name="Standard 4 5 5 3 2 4" xfId="16612" xr:uid="{00000000-0005-0000-0000-00002F950000}"/>
    <cellStyle name="Standard 4 5 5 3 2 4 2" xfId="50500" xr:uid="{00000000-0005-0000-0000-000030950000}"/>
    <cellStyle name="Standard 4 5 5 3 2 5" xfId="39204" xr:uid="{00000000-0005-0000-0000-000031950000}"/>
    <cellStyle name="Standard 4 5 5 3 2 6" xfId="27908" xr:uid="{00000000-0005-0000-0000-000032950000}"/>
    <cellStyle name="Standard 4 5 5 3 3" xfId="4536" xr:uid="{00000000-0005-0000-0000-000033950000}"/>
    <cellStyle name="Standard 4 5 5 3 3 2" xfId="7405" xr:uid="{00000000-0005-0000-0000-000034950000}"/>
    <cellStyle name="Standard 4 5 5 3 3 2 2" xfId="13054" xr:uid="{00000000-0005-0000-0000-000035950000}"/>
    <cellStyle name="Standard 4 5 5 3 3 2 2 2" xfId="24350" xr:uid="{00000000-0005-0000-0000-000036950000}"/>
    <cellStyle name="Standard 4 5 5 3 3 2 2 2 2" xfId="58238" xr:uid="{00000000-0005-0000-0000-000037950000}"/>
    <cellStyle name="Standard 4 5 5 3 3 2 2 3" xfId="46942" xr:uid="{00000000-0005-0000-0000-000038950000}"/>
    <cellStyle name="Standard 4 5 5 3 3 2 2 4" xfId="35646" xr:uid="{00000000-0005-0000-0000-000039950000}"/>
    <cellStyle name="Standard 4 5 5 3 3 2 3" xfId="18702" xr:uid="{00000000-0005-0000-0000-00003A950000}"/>
    <cellStyle name="Standard 4 5 5 3 3 2 3 2" xfId="52590" xr:uid="{00000000-0005-0000-0000-00003B950000}"/>
    <cellStyle name="Standard 4 5 5 3 3 2 4" xfId="41294" xr:uid="{00000000-0005-0000-0000-00003C950000}"/>
    <cellStyle name="Standard 4 5 5 3 3 2 5" xfId="29998" xr:uid="{00000000-0005-0000-0000-00003D950000}"/>
    <cellStyle name="Standard 4 5 5 3 3 3" xfId="10230" xr:uid="{00000000-0005-0000-0000-00003E950000}"/>
    <cellStyle name="Standard 4 5 5 3 3 3 2" xfId="21526" xr:uid="{00000000-0005-0000-0000-00003F950000}"/>
    <cellStyle name="Standard 4 5 5 3 3 3 2 2" xfId="55414" xr:uid="{00000000-0005-0000-0000-000040950000}"/>
    <cellStyle name="Standard 4 5 5 3 3 3 3" xfId="44118" xr:uid="{00000000-0005-0000-0000-000041950000}"/>
    <cellStyle name="Standard 4 5 5 3 3 3 4" xfId="32822" xr:uid="{00000000-0005-0000-0000-000042950000}"/>
    <cellStyle name="Standard 4 5 5 3 3 4" xfId="15878" xr:uid="{00000000-0005-0000-0000-000043950000}"/>
    <cellStyle name="Standard 4 5 5 3 3 4 2" xfId="49766" xr:uid="{00000000-0005-0000-0000-000044950000}"/>
    <cellStyle name="Standard 4 5 5 3 3 5" xfId="38470" xr:uid="{00000000-0005-0000-0000-000045950000}"/>
    <cellStyle name="Standard 4 5 5 3 3 6" xfId="27174" xr:uid="{00000000-0005-0000-0000-000046950000}"/>
    <cellStyle name="Standard 4 5 5 3 4" xfId="6148" xr:uid="{00000000-0005-0000-0000-000047950000}"/>
    <cellStyle name="Standard 4 5 5 3 4 2" xfId="11798" xr:uid="{00000000-0005-0000-0000-000048950000}"/>
    <cellStyle name="Standard 4 5 5 3 4 2 2" xfId="23094" xr:uid="{00000000-0005-0000-0000-000049950000}"/>
    <cellStyle name="Standard 4 5 5 3 4 2 2 2" xfId="56982" xr:uid="{00000000-0005-0000-0000-00004A950000}"/>
    <cellStyle name="Standard 4 5 5 3 4 2 3" xfId="45686" xr:uid="{00000000-0005-0000-0000-00004B950000}"/>
    <cellStyle name="Standard 4 5 5 3 4 2 4" xfId="34390" xr:uid="{00000000-0005-0000-0000-00004C950000}"/>
    <cellStyle name="Standard 4 5 5 3 4 3" xfId="17446" xr:uid="{00000000-0005-0000-0000-00004D950000}"/>
    <cellStyle name="Standard 4 5 5 3 4 3 2" xfId="51334" xr:uid="{00000000-0005-0000-0000-00004E950000}"/>
    <cellStyle name="Standard 4 5 5 3 4 4" xfId="40038" xr:uid="{00000000-0005-0000-0000-00004F950000}"/>
    <cellStyle name="Standard 4 5 5 3 4 5" xfId="28742" xr:uid="{00000000-0005-0000-0000-000050950000}"/>
    <cellStyle name="Standard 4 5 5 3 5" xfId="8974" xr:uid="{00000000-0005-0000-0000-000051950000}"/>
    <cellStyle name="Standard 4 5 5 3 5 2" xfId="20270" xr:uid="{00000000-0005-0000-0000-000052950000}"/>
    <cellStyle name="Standard 4 5 5 3 5 2 2" xfId="54158" xr:uid="{00000000-0005-0000-0000-000053950000}"/>
    <cellStyle name="Standard 4 5 5 3 5 3" xfId="42862" xr:uid="{00000000-0005-0000-0000-000054950000}"/>
    <cellStyle name="Standard 4 5 5 3 5 4" xfId="31566" xr:uid="{00000000-0005-0000-0000-000055950000}"/>
    <cellStyle name="Standard 4 5 5 3 6" xfId="14622" xr:uid="{00000000-0005-0000-0000-000056950000}"/>
    <cellStyle name="Standard 4 5 5 3 6 2" xfId="48510" xr:uid="{00000000-0005-0000-0000-000057950000}"/>
    <cellStyle name="Standard 4 5 5 3 7" xfId="37214" xr:uid="{00000000-0005-0000-0000-000058950000}"/>
    <cellStyle name="Standard 4 5 5 3 8" xfId="25918" xr:uid="{00000000-0005-0000-0000-000059950000}"/>
    <cellStyle name="Standard 4 5 5 4" xfId="3879" xr:uid="{00000000-0005-0000-0000-00005A950000}"/>
    <cellStyle name="Standard 4 5 5 4 2" xfId="6990" xr:uid="{00000000-0005-0000-0000-00005B950000}"/>
    <cellStyle name="Standard 4 5 5 4 2 2" xfId="12639" xr:uid="{00000000-0005-0000-0000-00005C950000}"/>
    <cellStyle name="Standard 4 5 5 4 2 2 2" xfId="23935" xr:uid="{00000000-0005-0000-0000-00005D950000}"/>
    <cellStyle name="Standard 4 5 5 4 2 2 2 2" xfId="57823" xr:uid="{00000000-0005-0000-0000-00005E950000}"/>
    <cellStyle name="Standard 4 5 5 4 2 2 3" xfId="46527" xr:uid="{00000000-0005-0000-0000-00005F950000}"/>
    <cellStyle name="Standard 4 5 5 4 2 2 4" xfId="35231" xr:uid="{00000000-0005-0000-0000-000060950000}"/>
    <cellStyle name="Standard 4 5 5 4 2 3" xfId="18287" xr:uid="{00000000-0005-0000-0000-000061950000}"/>
    <cellStyle name="Standard 4 5 5 4 2 3 2" xfId="52175" xr:uid="{00000000-0005-0000-0000-000062950000}"/>
    <cellStyle name="Standard 4 5 5 4 2 4" xfId="40879" xr:uid="{00000000-0005-0000-0000-000063950000}"/>
    <cellStyle name="Standard 4 5 5 4 2 5" xfId="29583" xr:uid="{00000000-0005-0000-0000-000064950000}"/>
    <cellStyle name="Standard 4 5 5 4 3" xfId="9815" xr:uid="{00000000-0005-0000-0000-000065950000}"/>
    <cellStyle name="Standard 4 5 5 4 3 2" xfId="21111" xr:uid="{00000000-0005-0000-0000-000066950000}"/>
    <cellStyle name="Standard 4 5 5 4 3 2 2" xfId="54999" xr:uid="{00000000-0005-0000-0000-000067950000}"/>
    <cellStyle name="Standard 4 5 5 4 3 3" xfId="43703" xr:uid="{00000000-0005-0000-0000-000068950000}"/>
    <cellStyle name="Standard 4 5 5 4 3 4" xfId="32407" xr:uid="{00000000-0005-0000-0000-000069950000}"/>
    <cellStyle name="Standard 4 5 5 4 4" xfId="15463" xr:uid="{00000000-0005-0000-0000-00006A950000}"/>
    <cellStyle name="Standard 4 5 5 4 4 2" xfId="49351" xr:uid="{00000000-0005-0000-0000-00006B950000}"/>
    <cellStyle name="Standard 4 5 5 4 5" xfId="38055" xr:uid="{00000000-0005-0000-0000-00006C950000}"/>
    <cellStyle name="Standard 4 5 5 4 6" xfId="26759" xr:uid="{00000000-0005-0000-0000-00006D950000}"/>
    <cellStyle name="Standard 4 5 5 5" xfId="4937" xr:uid="{00000000-0005-0000-0000-00006E950000}"/>
    <cellStyle name="Standard 4 5 5 5 2" xfId="7763" xr:uid="{00000000-0005-0000-0000-00006F950000}"/>
    <cellStyle name="Standard 4 5 5 5 2 2" xfId="13412" xr:uid="{00000000-0005-0000-0000-000070950000}"/>
    <cellStyle name="Standard 4 5 5 5 2 2 2" xfId="24708" xr:uid="{00000000-0005-0000-0000-000071950000}"/>
    <cellStyle name="Standard 4 5 5 5 2 2 2 2" xfId="58596" xr:uid="{00000000-0005-0000-0000-000072950000}"/>
    <cellStyle name="Standard 4 5 5 5 2 2 3" xfId="47300" xr:uid="{00000000-0005-0000-0000-000073950000}"/>
    <cellStyle name="Standard 4 5 5 5 2 2 4" xfId="36004" xr:uid="{00000000-0005-0000-0000-000074950000}"/>
    <cellStyle name="Standard 4 5 5 5 2 3" xfId="19060" xr:uid="{00000000-0005-0000-0000-000075950000}"/>
    <cellStyle name="Standard 4 5 5 5 2 3 2" xfId="52948" xr:uid="{00000000-0005-0000-0000-000076950000}"/>
    <cellStyle name="Standard 4 5 5 5 2 4" xfId="41652" xr:uid="{00000000-0005-0000-0000-000077950000}"/>
    <cellStyle name="Standard 4 5 5 5 2 5" xfId="30356" xr:uid="{00000000-0005-0000-0000-000078950000}"/>
    <cellStyle name="Standard 4 5 5 5 3" xfId="10588" xr:uid="{00000000-0005-0000-0000-000079950000}"/>
    <cellStyle name="Standard 4 5 5 5 3 2" xfId="21884" xr:uid="{00000000-0005-0000-0000-00007A950000}"/>
    <cellStyle name="Standard 4 5 5 5 3 2 2" xfId="55772" xr:uid="{00000000-0005-0000-0000-00007B950000}"/>
    <cellStyle name="Standard 4 5 5 5 3 3" xfId="44476" xr:uid="{00000000-0005-0000-0000-00007C950000}"/>
    <cellStyle name="Standard 4 5 5 5 3 4" xfId="33180" xr:uid="{00000000-0005-0000-0000-00007D950000}"/>
    <cellStyle name="Standard 4 5 5 5 4" xfId="16236" xr:uid="{00000000-0005-0000-0000-00007E950000}"/>
    <cellStyle name="Standard 4 5 5 5 4 2" xfId="50124" xr:uid="{00000000-0005-0000-0000-00007F950000}"/>
    <cellStyle name="Standard 4 5 5 5 5" xfId="38828" xr:uid="{00000000-0005-0000-0000-000080950000}"/>
    <cellStyle name="Standard 4 5 5 5 6" xfId="27532" xr:uid="{00000000-0005-0000-0000-000081950000}"/>
    <cellStyle name="Standard 4 5 5 6" xfId="3586" xr:uid="{00000000-0005-0000-0000-000082950000}"/>
    <cellStyle name="Standard 4 5 5 6 2" xfId="6699" xr:uid="{00000000-0005-0000-0000-000083950000}"/>
    <cellStyle name="Standard 4 5 5 6 2 2" xfId="12348" xr:uid="{00000000-0005-0000-0000-000084950000}"/>
    <cellStyle name="Standard 4 5 5 6 2 2 2" xfId="23644" xr:uid="{00000000-0005-0000-0000-000085950000}"/>
    <cellStyle name="Standard 4 5 5 6 2 2 2 2" xfId="57532" xr:uid="{00000000-0005-0000-0000-000086950000}"/>
    <cellStyle name="Standard 4 5 5 6 2 2 3" xfId="46236" xr:uid="{00000000-0005-0000-0000-000087950000}"/>
    <cellStyle name="Standard 4 5 5 6 2 2 4" xfId="34940" xr:uid="{00000000-0005-0000-0000-000088950000}"/>
    <cellStyle name="Standard 4 5 5 6 2 3" xfId="17996" xr:uid="{00000000-0005-0000-0000-000089950000}"/>
    <cellStyle name="Standard 4 5 5 6 2 3 2" xfId="51884" xr:uid="{00000000-0005-0000-0000-00008A950000}"/>
    <cellStyle name="Standard 4 5 5 6 2 4" xfId="40588" xr:uid="{00000000-0005-0000-0000-00008B950000}"/>
    <cellStyle name="Standard 4 5 5 6 2 5" xfId="29292" xr:uid="{00000000-0005-0000-0000-00008C950000}"/>
    <cellStyle name="Standard 4 5 5 6 3" xfId="9524" xr:uid="{00000000-0005-0000-0000-00008D950000}"/>
    <cellStyle name="Standard 4 5 5 6 3 2" xfId="20820" xr:uid="{00000000-0005-0000-0000-00008E950000}"/>
    <cellStyle name="Standard 4 5 5 6 3 2 2" xfId="54708" xr:uid="{00000000-0005-0000-0000-00008F950000}"/>
    <cellStyle name="Standard 4 5 5 6 3 3" xfId="43412" xr:uid="{00000000-0005-0000-0000-000090950000}"/>
    <cellStyle name="Standard 4 5 5 6 3 4" xfId="32116" xr:uid="{00000000-0005-0000-0000-000091950000}"/>
    <cellStyle name="Standard 4 5 5 6 4" xfId="15172" xr:uid="{00000000-0005-0000-0000-000092950000}"/>
    <cellStyle name="Standard 4 5 5 6 4 2" xfId="49060" xr:uid="{00000000-0005-0000-0000-000093950000}"/>
    <cellStyle name="Standard 4 5 5 6 5" xfId="37764" xr:uid="{00000000-0005-0000-0000-000094950000}"/>
    <cellStyle name="Standard 4 5 5 6 6" xfId="26468" xr:uid="{00000000-0005-0000-0000-000095950000}"/>
    <cellStyle name="Standard 4 5 5 7" xfId="5648" xr:uid="{00000000-0005-0000-0000-000096950000}"/>
    <cellStyle name="Standard 4 5 5 7 2" xfId="11298" xr:uid="{00000000-0005-0000-0000-000097950000}"/>
    <cellStyle name="Standard 4 5 5 7 2 2" xfId="22594" xr:uid="{00000000-0005-0000-0000-000098950000}"/>
    <cellStyle name="Standard 4 5 5 7 2 2 2" xfId="56482" xr:uid="{00000000-0005-0000-0000-000099950000}"/>
    <cellStyle name="Standard 4 5 5 7 2 3" xfId="45186" xr:uid="{00000000-0005-0000-0000-00009A950000}"/>
    <cellStyle name="Standard 4 5 5 7 2 4" xfId="33890" xr:uid="{00000000-0005-0000-0000-00009B950000}"/>
    <cellStyle name="Standard 4 5 5 7 3" xfId="16946" xr:uid="{00000000-0005-0000-0000-00009C950000}"/>
    <cellStyle name="Standard 4 5 5 7 3 2" xfId="50834" xr:uid="{00000000-0005-0000-0000-00009D950000}"/>
    <cellStyle name="Standard 4 5 5 7 4" xfId="39538" xr:uid="{00000000-0005-0000-0000-00009E950000}"/>
    <cellStyle name="Standard 4 5 5 7 5" xfId="28242" xr:uid="{00000000-0005-0000-0000-00009F950000}"/>
    <cellStyle name="Standard 4 5 5 8" xfId="8474" xr:uid="{00000000-0005-0000-0000-0000A0950000}"/>
    <cellStyle name="Standard 4 5 5 8 2" xfId="19770" xr:uid="{00000000-0005-0000-0000-0000A1950000}"/>
    <cellStyle name="Standard 4 5 5 8 2 2" xfId="53658" xr:uid="{00000000-0005-0000-0000-0000A2950000}"/>
    <cellStyle name="Standard 4 5 5 8 3" xfId="42362" xr:uid="{00000000-0005-0000-0000-0000A3950000}"/>
    <cellStyle name="Standard 4 5 5 8 4" xfId="31066" xr:uid="{00000000-0005-0000-0000-0000A4950000}"/>
    <cellStyle name="Standard 4 5 5 9" xfId="14122" xr:uid="{00000000-0005-0000-0000-0000A5950000}"/>
    <cellStyle name="Standard 4 5 5 9 2" xfId="48010" xr:uid="{00000000-0005-0000-0000-0000A6950000}"/>
    <cellStyle name="Standard 4 5 6" xfId="2633" xr:uid="{00000000-0005-0000-0000-0000A7950000}"/>
    <cellStyle name="Standard 4 5 6 10" xfId="25533" xr:uid="{00000000-0005-0000-0000-0000A8950000}"/>
    <cellStyle name="Standard 4 5 6 2" xfId="3135" xr:uid="{00000000-0005-0000-0000-0000A9950000}"/>
    <cellStyle name="Standard 4 5 6 2 2" xfId="5315" xr:uid="{00000000-0005-0000-0000-0000AA950000}"/>
    <cellStyle name="Standard 4 5 6 2 2 2" xfId="8141" xr:uid="{00000000-0005-0000-0000-0000AB950000}"/>
    <cellStyle name="Standard 4 5 6 2 2 2 2" xfId="13790" xr:uid="{00000000-0005-0000-0000-0000AC950000}"/>
    <cellStyle name="Standard 4 5 6 2 2 2 2 2" xfId="25086" xr:uid="{00000000-0005-0000-0000-0000AD950000}"/>
    <cellStyle name="Standard 4 5 6 2 2 2 2 2 2" xfId="58974" xr:uid="{00000000-0005-0000-0000-0000AE950000}"/>
    <cellStyle name="Standard 4 5 6 2 2 2 2 3" xfId="47678" xr:uid="{00000000-0005-0000-0000-0000AF950000}"/>
    <cellStyle name="Standard 4 5 6 2 2 2 2 4" xfId="36382" xr:uid="{00000000-0005-0000-0000-0000B0950000}"/>
    <cellStyle name="Standard 4 5 6 2 2 2 3" xfId="19438" xr:uid="{00000000-0005-0000-0000-0000B1950000}"/>
    <cellStyle name="Standard 4 5 6 2 2 2 3 2" xfId="53326" xr:uid="{00000000-0005-0000-0000-0000B2950000}"/>
    <cellStyle name="Standard 4 5 6 2 2 2 4" xfId="42030" xr:uid="{00000000-0005-0000-0000-0000B3950000}"/>
    <cellStyle name="Standard 4 5 6 2 2 2 5" xfId="30734" xr:uid="{00000000-0005-0000-0000-0000B4950000}"/>
    <cellStyle name="Standard 4 5 6 2 2 3" xfId="10966" xr:uid="{00000000-0005-0000-0000-0000B5950000}"/>
    <cellStyle name="Standard 4 5 6 2 2 3 2" xfId="22262" xr:uid="{00000000-0005-0000-0000-0000B6950000}"/>
    <cellStyle name="Standard 4 5 6 2 2 3 2 2" xfId="56150" xr:uid="{00000000-0005-0000-0000-0000B7950000}"/>
    <cellStyle name="Standard 4 5 6 2 2 3 3" xfId="44854" xr:uid="{00000000-0005-0000-0000-0000B8950000}"/>
    <cellStyle name="Standard 4 5 6 2 2 3 4" xfId="33558" xr:uid="{00000000-0005-0000-0000-0000B9950000}"/>
    <cellStyle name="Standard 4 5 6 2 2 4" xfId="16614" xr:uid="{00000000-0005-0000-0000-0000BA950000}"/>
    <cellStyle name="Standard 4 5 6 2 2 4 2" xfId="50502" xr:uid="{00000000-0005-0000-0000-0000BB950000}"/>
    <cellStyle name="Standard 4 5 6 2 2 5" xfId="39206" xr:uid="{00000000-0005-0000-0000-0000BC950000}"/>
    <cellStyle name="Standard 4 5 6 2 2 6" xfId="27910" xr:uid="{00000000-0005-0000-0000-0000BD950000}"/>
    <cellStyle name="Standard 4 5 6 2 3" xfId="4538" xr:uid="{00000000-0005-0000-0000-0000BE950000}"/>
    <cellStyle name="Standard 4 5 6 2 3 2" xfId="7407" xr:uid="{00000000-0005-0000-0000-0000BF950000}"/>
    <cellStyle name="Standard 4 5 6 2 3 2 2" xfId="13056" xr:uid="{00000000-0005-0000-0000-0000C0950000}"/>
    <cellStyle name="Standard 4 5 6 2 3 2 2 2" xfId="24352" xr:uid="{00000000-0005-0000-0000-0000C1950000}"/>
    <cellStyle name="Standard 4 5 6 2 3 2 2 2 2" xfId="58240" xr:uid="{00000000-0005-0000-0000-0000C2950000}"/>
    <cellStyle name="Standard 4 5 6 2 3 2 2 3" xfId="46944" xr:uid="{00000000-0005-0000-0000-0000C3950000}"/>
    <cellStyle name="Standard 4 5 6 2 3 2 2 4" xfId="35648" xr:uid="{00000000-0005-0000-0000-0000C4950000}"/>
    <cellStyle name="Standard 4 5 6 2 3 2 3" xfId="18704" xr:uid="{00000000-0005-0000-0000-0000C5950000}"/>
    <cellStyle name="Standard 4 5 6 2 3 2 3 2" xfId="52592" xr:uid="{00000000-0005-0000-0000-0000C6950000}"/>
    <cellStyle name="Standard 4 5 6 2 3 2 4" xfId="41296" xr:uid="{00000000-0005-0000-0000-0000C7950000}"/>
    <cellStyle name="Standard 4 5 6 2 3 2 5" xfId="30000" xr:uid="{00000000-0005-0000-0000-0000C8950000}"/>
    <cellStyle name="Standard 4 5 6 2 3 3" xfId="10232" xr:uid="{00000000-0005-0000-0000-0000C9950000}"/>
    <cellStyle name="Standard 4 5 6 2 3 3 2" xfId="21528" xr:uid="{00000000-0005-0000-0000-0000CA950000}"/>
    <cellStyle name="Standard 4 5 6 2 3 3 2 2" xfId="55416" xr:uid="{00000000-0005-0000-0000-0000CB950000}"/>
    <cellStyle name="Standard 4 5 6 2 3 3 3" xfId="44120" xr:uid="{00000000-0005-0000-0000-0000CC950000}"/>
    <cellStyle name="Standard 4 5 6 2 3 3 4" xfId="32824" xr:uid="{00000000-0005-0000-0000-0000CD950000}"/>
    <cellStyle name="Standard 4 5 6 2 3 4" xfId="15880" xr:uid="{00000000-0005-0000-0000-0000CE950000}"/>
    <cellStyle name="Standard 4 5 6 2 3 4 2" xfId="49768" xr:uid="{00000000-0005-0000-0000-0000CF950000}"/>
    <cellStyle name="Standard 4 5 6 2 3 5" xfId="38472" xr:uid="{00000000-0005-0000-0000-0000D0950000}"/>
    <cellStyle name="Standard 4 5 6 2 3 6" xfId="27176" xr:uid="{00000000-0005-0000-0000-0000D1950000}"/>
    <cellStyle name="Standard 4 5 6 2 4" xfId="6263" xr:uid="{00000000-0005-0000-0000-0000D2950000}"/>
    <cellStyle name="Standard 4 5 6 2 4 2" xfId="11913" xr:uid="{00000000-0005-0000-0000-0000D3950000}"/>
    <cellStyle name="Standard 4 5 6 2 4 2 2" xfId="23209" xr:uid="{00000000-0005-0000-0000-0000D4950000}"/>
    <cellStyle name="Standard 4 5 6 2 4 2 2 2" xfId="57097" xr:uid="{00000000-0005-0000-0000-0000D5950000}"/>
    <cellStyle name="Standard 4 5 6 2 4 2 3" xfId="45801" xr:uid="{00000000-0005-0000-0000-0000D6950000}"/>
    <cellStyle name="Standard 4 5 6 2 4 2 4" xfId="34505" xr:uid="{00000000-0005-0000-0000-0000D7950000}"/>
    <cellStyle name="Standard 4 5 6 2 4 3" xfId="17561" xr:uid="{00000000-0005-0000-0000-0000D8950000}"/>
    <cellStyle name="Standard 4 5 6 2 4 3 2" xfId="51449" xr:uid="{00000000-0005-0000-0000-0000D9950000}"/>
    <cellStyle name="Standard 4 5 6 2 4 4" xfId="40153" xr:uid="{00000000-0005-0000-0000-0000DA950000}"/>
    <cellStyle name="Standard 4 5 6 2 4 5" xfId="28857" xr:uid="{00000000-0005-0000-0000-0000DB950000}"/>
    <cellStyle name="Standard 4 5 6 2 5" xfId="9089" xr:uid="{00000000-0005-0000-0000-0000DC950000}"/>
    <cellStyle name="Standard 4 5 6 2 5 2" xfId="20385" xr:uid="{00000000-0005-0000-0000-0000DD950000}"/>
    <cellStyle name="Standard 4 5 6 2 5 2 2" xfId="54273" xr:uid="{00000000-0005-0000-0000-0000DE950000}"/>
    <cellStyle name="Standard 4 5 6 2 5 3" xfId="42977" xr:uid="{00000000-0005-0000-0000-0000DF950000}"/>
    <cellStyle name="Standard 4 5 6 2 5 4" xfId="31681" xr:uid="{00000000-0005-0000-0000-0000E0950000}"/>
    <cellStyle name="Standard 4 5 6 2 6" xfId="14737" xr:uid="{00000000-0005-0000-0000-0000E1950000}"/>
    <cellStyle name="Standard 4 5 6 2 6 2" xfId="48625" xr:uid="{00000000-0005-0000-0000-0000E2950000}"/>
    <cellStyle name="Standard 4 5 6 2 7" xfId="37329" xr:uid="{00000000-0005-0000-0000-0000E3950000}"/>
    <cellStyle name="Standard 4 5 6 2 8" xfId="26033" xr:uid="{00000000-0005-0000-0000-0000E4950000}"/>
    <cellStyle name="Standard 4 5 6 3" xfId="3769" xr:uid="{00000000-0005-0000-0000-0000E5950000}"/>
    <cellStyle name="Standard 4 5 6 3 2" xfId="6880" xr:uid="{00000000-0005-0000-0000-0000E6950000}"/>
    <cellStyle name="Standard 4 5 6 3 2 2" xfId="12529" xr:uid="{00000000-0005-0000-0000-0000E7950000}"/>
    <cellStyle name="Standard 4 5 6 3 2 2 2" xfId="23825" xr:uid="{00000000-0005-0000-0000-0000E8950000}"/>
    <cellStyle name="Standard 4 5 6 3 2 2 2 2" xfId="57713" xr:uid="{00000000-0005-0000-0000-0000E9950000}"/>
    <cellStyle name="Standard 4 5 6 3 2 2 3" xfId="46417" xr:uid="{00000000-0005-0000-0000-0000EA950000}"/>
    <cellStyle name="Standard 4 5 6 3 2 2 4" xfId="35121" xr:uid="{00000000-0005-0000-0000-0000EB950000}"/>
    <cellStyle name="Standard 4 5 6 3 2 3" xfId="18177" xr:uid="{00000000-0005-0000-0000-0000EC950000}"/>
    <cellStyle name="Standard 4 5 6 3 2 3 2" xfId="52065" xr:uid="{00000000-0005-0000-0000-0000ED950000}"/>
    <cellStyle name="Standard 4 5 6 3 2 4" xfId="40769" xr:uid="{00000000-0005-0000-0000-0000EE950000}"/>
    <cellStyle name="Standard 4 5 6 3 2 5" xfId="29473" xr:uid="{00000000-0005-0000-0000-0000EF950000}"/>
    <cellStyle name="Standard 4 5 6 3 3" xfId="9705" xr:uid="{00000000-0005-0000-0000-0000F0950000}"/>
    <cellStyle name="Standard 4 5 6 3 3 2" xfId="21001" xr:uid="{00000000-0005-0000-0000-0000F1950000}"/>
    <cellStyle name="Standard 4 5 6 3 3 2 2" xfId="54889" xr:uid="{00000000-0005-0000-0000-0000F2950000}"/>
    <cellStyle name="Standard 4 5 6 3 3 3" xfId="43593" xr:uid="{00000000-0005-0000-0000-0000F3950000}"/>
    <cellStyle name="Standard 4 5 6 3 3 4" xfId="32297" xr:uid="{00000000-0005-0000-0000-0000F4950000}"/>
    <cellStyle name="Standard 4 5 6 3 4" xfId="15353" xr:uid="{00000000-0005-0000-0000-0000F5950000}"/>
    <cellStyle name="Standard 4 5 6 3 4 2" xfId="49241" xr:uid="{00000000-0005-0000-0000-0000F6950000}"/>
    <cellStyle name="Standard 4 5 6 3 5" xfId="37945" xr:uid="{00000000-0005-0000-0000-0000F7950000}"/>
    <cellStyle name="Standard 4 5 6 3 6" xfId="26649" xr:uid="{00000000-0005-0000-0000-0000F8950000}"/>
    <cellStyle name="Standard 4 5 6 4" xfId="4827" xr:uid="{00000000-0005-0000-0000-0000F9950000}"/>
    <cellStyle name="Standard 4 5 6 4 2" xfId="7653" xr:uid="{00000000-0005-0000-0000-0000FA950000}"/>
    <cellStyle name="Standard 4 5 6 4 2 2" xfId="13302" xr:uid="{00000000-0005-0000-0000-0000FB950000}"/>
    <cellStyle name="Standard 4 5 6 4 2 2 2" xfId="24598" xr:uid="{00000000-0005-0000-0000-0000FC950000}"/>
    <cellStyle name="Standard 4 5 6 4 2 2 2 2" xfId="58486" xr:uid="{00000000-0005-0000-0000-0000FD950000}"/>
    <cellStyle name="Standard 4 5 6 4 2 2 3" xfId="47190" xr:uid="{00000000-0005-0000-0000-0000FE950000}"/>
    <cellStyle name="Standard 4 5 6 4 2 2 4" xfId="35894" xr:uid="{00000000-0005-0000-0000-0000FF950000}"/>
    <cellStyle name="Standard 4 5 6 4 2 3" xfId="18950" xr:uid="{00000000-0005-0000-0000-000000960000}"/>
    <cellStyle name="Standard 4 5 6 4 2 3 2" xfId="52838" xr:uid="{00000000-0005-0000-0000-000001960000}"/>
    <cellStyle name="Standard 4 5 6 4 2 4" xfId="41542" xr:uid="{00000000-0005-0000-0000-000002960000}"/>
    <cellStyle name="Standard 4 5 6 4 2 5" xfId="30246" xr:uid="{00000000-0005-0000-0000-000003960000}"/>
    <cellStyle name="Standard 4 5 6 4 3" xfId="10478" xr:uid="{00000000-0005-0000-0000-000004960000}"/>
    <cellStyle name="Standard 4 5 6 4 3 2" xfId="21774" xr:uid="{00000000-0005-0000-0000-000005960000}"/>
    <cellStyle name="Standard 4 5 6 4 3 2 2" xfId="55662" xr:uid="{00000000-0005-0000-0000-000006960000}"/>
    <cellStyle name="Standard 4 5 6 4 3 3" xfId="44366" xr:uid="{00000000-0005-0000-0000-000007960000}"/>
    <cellStyle name="Standard 4 5 6 4 3 4" xfId="33070" xr:uid="{00000000-0005-0000-0000-000008960000}"/>
    <cellStyle name="Standard 4 5 6 4 4" xfId="16126" xr:uid="{00000000-0005-0000-0000-000009960000}"/>
    <cellStyle name="Standard 4 5 6 4 4 2" xfId="50014" xr:uid="{00000000-0005-0000-0000-00000A960000}"/>
    <cellStyle name="Standard 4 5 6 4 5" xfId="38718" xr:uid="{00000000-0005-0000-0000-00000B960000}"/>
    <cellStyle name="Standard 4 5 6 4 6" xfId="27422" xr:uid="{00000000-0005-0000-0000-00000C960000}"/>
    <cellStyle name="Standard 4 5 6 5" xfId="3472" xr:uid="{00000000-0005-0000-0000-00000D960000}"/>
    <cellStyle name="Standard 4 5 6 5 2" xfId="6587" xr:uid="{00000000-0005-0000-0000-00000E960000}"/>
    <cellStyle name="Standard 4 5 6 5 2 2" xfId="12236" xr:uid="{00000000-0005-0000-0000-00000F960000}"/>
    <cellStyle name="Standard 4 5 6 5 2 2 2" xfId="23532" xr:uid="{00000000-0005-0000-0000-000010960000}"/>
    <cellStyle name="Standard 4 5 6 5 2 2 2 2" xfId="57420" xr:uid="{00000000-0005-0000-0000-000011960000}"/>
    <cellStyle name="Standard 4 5 6 5 2 2 3" xfId="46124" xr:uid="{00000000-0005-0000-0000-000012960000}"/>
    <cellStyle name="Standard 4 5 6 5 2 2 4" xfId="34828" xr:uid="{00000000-0005-0000-0000-000013960000}"/>
    <cellStyle name="Standard 4 5 6 5 2 3" xfId="17884" xr:uid="{00000000-0005-0000-0000-000014960000}"/>
    <cellStyle name="Standard 4 5 6 5 2 3 2" xfId="51772" xr:uid="{00000000-0005-0000-0000-000015960000}"/>
    <cellStyle name="Standard 4 5 6 5 2 4" xfId="40476" xr:uid="{00000000-0005-0000-0000-000016960000}"/>
    <cellStyle name="Standard 4 5 6 5 2 5" xfId="29180" xr:uid="{00000000-0005-0000-0000-000017960000}"/>
    <cellStyle name="Standard 4 5 6 5 3" xfId="9412" xr:uid="{00000000-0005-0000-0000-000018960000}"/>
    <cellStyle name="Standard 4 5 6 5 3 2" xfId="20708" xr:uid="{00000000-0005-0000-0000-000019960000}"/>
    <cellStyle name="Standard 4 5 6 5 3 2 2" xfId="54596" xr:uid="{00000000-0005-0000-0000-00001A960000}"/>
    <cellStyle name="Standard 4 5 6 5 3 3" xfId="43300" xr:uid="{00000000-0005-0000-0000-00001B960000}"/>
    <cellStyle name="Standard 4 5 6 5 3 4" xfId="32004" xr:uid="{00000000-0005-0000-0000-00001C960000}"/>
    <cellStyle name="Standard 4 5 6 5 4" xfId="15060" xr:uid="{00000000-0005-0000-0000-00001D960000}"/>
    <cellStyle name="Standard 4 5 6 5 4 2" xfId="48948" xr:uid="{00000000-0005-0000-0000-00001E960000}"/>
    <cellStyle name="Standard 4 5 6 5 5" xfId="37652" xr:uid="{00000000-0005-0000-0000-00001F960000}"/>
    <cellStyle name="Standard 4 5 6 5 6" xfId="26356" xr:uid="{00000000-0005-0000-0000-000020960000}"/>
    <cellStyle name="Standard 4 5 6 6" xfId="5763" xr:uid="{00000000-0005-0000-0000-000021960000}"/>
    <cellStyle name="Standard 4 5 6 6 2" xfId="11413" xr:uid="{00000000-0005-0000-0000-000022960000}"/>
    <cellStyle name="Standard 4 5 6 6 2 2" xfId="22709" xr:uid="{00000000-0005-0000-0000-000023960000}"/>
    <cellStyle name="Standard 4 5 6 6 2 2 2" xfId="56597" xr:uid="{00000000-0005-0000-0000-000024960000}"/>
    <cellStyle name="Standard 4 5 6 6 2 3" xfId="45301" xr:uid="{00000000-0005-0000-0000-000025960000}"/>
    <cellStyle name="Standard 4 5 6 6 2 4" xfId="34005" xr:uid="{00000000-0005-0000-0000-000026960000}"/>
    <cellStyle name="Standard 4 5 6 6 3" xfId="17061" xr:uid="{00000000-0005-0000-0000-000027960000}"/>
    <cellStyle name="Standard 4 5 6 6 3 2" xfId="50949" xr:uid="{00000000-0005-0000-0000-000028960000}"/>
    <cellStyle name="Standard 4 5 6 6 4" xfId="39653" xr:uid="{00000000-0005-0000-0000-000029960000}"/>
    <cellStyle name="Standard 4 5 6 6 5" xfId="28357" xr:uid="{00000000-0005-0000-0000-00002A960000}"/>
    <cellStyle name="Standard 4 5 6 7" xfId="8589" xr:uid="{00000000-0005-0000-0000-00002B960000}"/>
    <cellStyle name="Standard 4 5 6 7 2" xfId="19885" xr:uid="{00000000-0005-0000-0000-00002C960000}"/>
    <cellStyle name="Standard 4 5 6 7 2 2" xfId="53773" xr:uid="{00000000-0005-0000-0000-00002D960000}"/>
    <cellStyle name="Standard 4 5 6 7 3" xfId="42477" xr:uid="{00000000-0005-0000-0000-00002E960000}"/>
    <cellStyle name="Standard 4 5 6 7 4" xfId="31181" xr:uid="{00000000-0005-0000-0000-00002F960000}"/>
    <cellStyle name="Standard 4 5 6 8" xfId="14237" xr:uid="{00000000-0005-0000-0000-000030960000}"/>
    <cellStyle name="Standard 4 5 6 8 2" xfId="48125" xr:uid="{00000000-0005-0000-0000-000031960000}"/>
    <cellStyle name="Standard 4 5 6 9" xfId="36829" xr:uid="{00000000-0005-0000-0000-000032960000}"/>
    <cellStyle name="Standard 4 5 7" xfId="2887" xr:uid="{00000000-0005-0000-0000-000033960000}"/>
    <cellStyle name="Standard 4 5 7 2" xfId="5296" xr:uid="{00000000-0005-0000-0000-000034960000}"/>
    <cellStyle name="Standard 4 5 7 2 2" xfId="8122" xr:uid="{00000000-0005-0000-0000-000035960000}"/>
    <cellStyle name="Standard 4 5 7 2 2 2" xfId="13771" xr:uid="{00000000-0005-0000-0000-000036960000}"/>
    <cellStyle name="Standard 4 5 7 2 2 2 2" xfId="25067" xr:uid="{00000000-0005-0000-0000-000037960000}"/>
    <cellStyle name="Standard 4 5 7 2 2 2 2 2" xfId="58955" xr:uid="{00000000-0005-0000-0000-000038960000}"/>
    <cellStyle name="Standard 4 5 7 2 2 2 3" xfId="47659" xr:uid="{00000000-0005-0000-0000-000039960000}"/>
    <cellStyle name="Standard 4 5 7 2 2 2 4" xfId="36363" xr:uid="{00000000-0005-0000-0000-00003A960000}"/>
    <cellStyle name="Standard 4 5 7 2 2 3" xfId="19419" xr:uid="{00000000-0005-0000-0000-00003B960000}"/>
    <cellStyle name="Standard 4 5 7 2 2 3 2" xfId="53307" xr:uid="{00000000-0005-0000-0000-00003C960000}"/>
    <cellStyle name="Standard 4 5 7 2 2 4" xfId="42011" xr:uid="{00000000-0005-0000-0000-00003D960000}"/>
    <cellStyle name="Standard 4 5 7 2 2 5" xfId="30715" xr:uid="{00000000-0005-0000-0000-00003E960000}"/>
    <cellStyle name="Standard 4 5 7 2 3" xfId="10947" xr:uid="{00000000-0005-0000-0000-00003F960000}"/>
    <cellStyle name="Standard 4 5 7 2 3 2" xfId="22243" xr:uid="{00000000-0005-0000-0000-000040960000}"/>
    <cellStyle name="Standard 4 5 7 2 3 2 2" xfId="56131" xr:uid="{00000000-0005-0000-0000-000041960000}"/>
    <cellStyle name="Standard 4 5 7 2 3 3" xfId="44835" xr:uid="{00000000-0005-0000-0000-000042960000}"/>
    <cellStyle name="Standard 4 5 7 2 3 4" xfId="33539" xr:uid="{00000000-0005-0000-0000-000043960000}"/>
    <cellStyle name="Standard 4 5 7 2 4" xfId="16595" xr:uid="{00000000-0005-0000-0000-000044960000}"/>
    <cellStyle name="Standard 4 5 7 2 4 2" xfId="50483" xr:uid="{00000000-0005-0000-0000-000045960000}"/>
    <cellStyle name="Standard 4 5 7 2 5" xfId="39187" xr:uid="{00000000-0005-0000-0000-000046960000}"/>
    <cellStyle name="Standard 4 5 7 2 6" xfId="27891" xr:uid="{00000000-0005-0000-0000-000047960000}"/>
    <cellStyle name="Standard 4 5 7 3" xfId="4519" xr:uid="{00000000-0005-0000-0000-000048960000}"/>
    <cellStyle name="Standard 4 5 7 3 2" xfId="7388" xr:uid="{00000000-0005-0000-0000-000049960000}"/>
    <cellStyle name="Standard 4 5 7 3 2 2" xfId="13037" xr:uid="{00000000-0005-0000-0000-00004A960000}"/>
    <cellStyle name="Standard 4 5 7 3 2 2 2" xfId="24333" xr:uid="{00000000-0005-0000-0000-00004B960000}"/>
    <cellStyle name="Standard 4 5 7 3 2 2 2 2" xfId="58221" xr:uid="{00000000-0005-0000-0000-00004C960000}"/>
    <cellStyle name="Standard 4 5 7 3 2 2 3" xfId="46925" xr:uid="{00000000-0005-0000-0000-00004D960000}"/>
    <cellStyle name="Standard 4 5 7 3 2 2 4" xfId="35629" xr:uid="{00000000-0005-0000-0000-00004E960000}"/>
    <cellStyle name="Standard 4 5 7 3 2 3" xfId="18685" xr:uid="{00000000-0005-0000-0000-00004F960000}"/>
    <cellStyle name="Standard 4 5 7 3 2 3 2" xfId="52573" xr:uid="{00000000-0005-0000-0000-000050960000}"/>
    <cellStyle name="Standard 4 5 7 3 2 4" xfId="41277" xr:uid="{00000000-0005-0000-0000-000051960000}"/>
    <cellStyle name="Standard 4 5 7 3 2 5" xfId="29981" xr:uid="{00000000-0005-0000-0000-000052960000}"/>
    <cellStyle name="Standard 4 5 7 3 3" xfId="10213" xr:uid="{00000000-0005-0000-0000-000053960000}"/>
    <cellStyle name="Standard 4 5 7 3 3 2" xfId="21509" xr:uid="{00000000-0005-0000-0000-000054960000}"/>
    <cellStyle name="Standard 4 5 7 3 3 2 2" xfId="55397" xr:uid="{00000000-0005-0000-0000-000055960000}"/>
    <cellStyle name="Standard 4 5 7 3 3 3" xfId="44101" xr:uid="{00000000-0005-0000-0000-000056960000}"/>
    <cellStyle name="Standard 4 5 7 3 3 4" xfId="32805" xr:uid="{00000000-0005-0000-0000-000057960000}"/>
    <cellStyle name="Standard 4 5 7 3 4" xfId="15861" xr:uid="{00000000-0005-0000-0000-000058960000}"/>
    <cellStyle name="Standard 4 5 7 3 4 2" xfId="49749" xr:uid="{00000000-0005-0000-0000-000059960000}"/>
    <cellStyle name="Standard 4 5 7 3 5" xfId="38453" xr:uid="{00000000-0005-0000-0000-00005A960000}"/>
    <cellStyle name="Standard 4 5 7 3 6" xfId="27157" xr:uid="{00000000-0005-0000-0000-00005B960000}"/>
    <cellStyle name="Standard 4 5 7 4" xfId="6015" xr:uid="{00000000-0005-0000-0000-00005C960000}"/>
    <cellStyle name="Standard 4 5 7 4 2" xfId="11665" xr:uid="{00000000-0005-0000-0000-00005D960000}"/>
    <cellStyle name="Standard 4 5 7 4 2 2" xfId="22961" xr:uid="{00000000-0005-0000-0000-00005E960000}"/>
    <cellStyle name="Standard 4 5 7 4 2 2 2" xfId="56849" xr:uid="{00000000-0005-0000-0000-00005F960000}"/>
    <cellStyle name="Standard 4 5 7 4 2 3" xfId="45553" xr:uid="{00000000-0005-0000-0000-000060960000}"/>
    <cellStyle name="Standard 4 5 7 4 2 4" xfId="34257" xr:uid="{00000000-0005-0000-0000-000061960000}"/>
    <cellStyle name="Standard 4 5 7 4 3" xfId="17313" xr:uid="{00000000-0005-0000-0000-000062960000}"/>
    <cellStyle name="Standard 4 5 7 4 3 2" xfId="51201" xr:uid="{00000000-0005-0000-0000-000063960000}"/>
    <cellStyle name="Standard 4 5 7 4 4" xfId="39905" xr:uid="{00000000-0005-0000-0000-000064960000}"/>
    <cellStyle name="Standard 4 5 7 4 5" xfId="28609" xr:uid="{00000000-0005-0000-0000-000065960000}"/>
    <cellStyle name="Standard 4 5 7 5" xfId="8841" xr:uid="{00000000-0005-0000-0000-000066960000}"/>
    <cellStyle name="Standard 4 5 7 5 2" xfId="20137" xr:uid="{00000000-0005-0000-0000-000067960000}"/>
    <cellStyle name="Standard 4 5 7 5 2 2" xfId="54025" xr:uid="{00000000-0005-0000-0000-000068960000}"/>
    <cellStyle name="Standard 4 5 7 5 3" xfId="42729" xr:uid="{00000000-0005-0000-0000-000069960000}"/>
    <cellStyle name="Standard 4 5 7 5 4" xfId="31433" xr:uid="{00000000-0005-0000-0000-00006A960000}"/>
    <cellStyle name="Standard 4 5 7 6" xfId="14489" xr:uid="{00000000-0005-0000-0000-00006B960000}"/>
    <cellStyle name="Standard 4 5 7 6 2" xfId="48377" xr:uid="{00000000-0005-0000-0000-00006C960000}"/>
    <cellStyle name="Standard 4 5 7 7" xfId="37081" xr:uid="{00000000-0005-0000-0000-00006D960000}"/>
    <cellStyle name="Standard 4 5 7 8" xfId="25785" xr:uid="{00000000-0005-0000-0000-00006E960000}"/>
    <cellStyle name="Standard 4 5 8" xfId="3722" xr:uid="{00000000-0005-0000-0000-00006F960000}"/>
    <cellStyle name="Standard 4 5 8 2" xfId="6833" xr:uid="{00000000-0005-0000-0000-000070960000}"/>
    <cellStyle name="Standard 4 5 8 2 2" xfId="12482" xr:uid="{00000000-0005-0000-0000-000071960000}"/>
    <cellStyle name="Standard 4 5 8 2 2 2" xfId="23778" xr:uid="{00000000-0005-0000-0000-000072960000}"/>
    <cellStyle name="Standard 4 5 8 2 2 2 2" xfId="57666" xr:uid="{00000000-0005-0000-0000-000073960000}"/>
    <cellStyle name="Standard 4 5 8 2 2 3" xfId="46370" xr:uid="{00000000-0005-0000-0000-000074960000}"/>
    <cellStyle name="Standard 4 5 8 2 2 4" xfId="35074" xr:uid="{00000000-0005-0000-0000-000075960000}"/>
    <cellStyle name="Standard 4 5 8 2 3" xfId="18130" xr:uid="{00000000-0005-0000-0000-000076960000}"/>
    <cellStyle name="Standard 4 5 8 2 3 2" xfId="52018" xr:uid="{00000000-0005-0000-0000-000077960000}"/>
    <cellStyle name="Standard 4 5 8 2 4" xfId="40722" xr:uid="{00000000-0005-0000-0000-000078960000}"/>
    <cellStyle name="Standard 4 5 8 2 5" xfId="29426" xr:uid="{00000000-0005-0000-0000-000079960000}"/>
    <cellStyle name="Standard 4 5 8 3" xfId="9658" xr:uid="{00000000-0005-0000-0000-00007A960000}"/>
    <cellStyle name="Standard 4 5 8 3 2" xfId="20954" xr:uid="{00000000-0005-0000-0000-00007B960000}"/>
    <cellStyle name="Standard 4 5 8 3 2 2" xfId="54842" xr:uid="{00000000-0005-0000-0000-00007C960000}"/>
    <cellStyle name="Standard 4 5 8 3 3" xfId="43546" xr:uid="{00000000-0005-0000-0000-00007D960000}"/>
    <cellStyle name="Standard 4 5 8 3 4" xfId="32250" xr:uid="{00000000-0005-0000-0000-00007E960000}"/>
    <cellStyle name="Standard 4 5 8 4" xfId="15306" xr:uid="{00000000-0005-0000-0000-00007F960000}"/>
    <cellStyle name="Standard 4 5 8 4 2" xfId="49194" xr:uid="{00000000-0005-0000-0000-000080960000}"/>
    <cellStyle name="Standard 4 5 8 5" xfId="37898" xr:uid="{00000000-0005-0000-0000-000081960000}"/>
    <cellStyle name="Standard 4 5 8 6" xfId="26602" xr:uid="{00000000-0005-0000-0000-000082960000}"/>
    <cellStyle name="Standard 4 5 9" xfId="4780" xr:uid="{00000000-0005-0000-0000-000083960000}"/>
    <cellStyle name="Standard 4 5 9 2" xfId="7606" xr:uid="{00000000-0005-0000-0000-000084960000}"/>
    <cellStyle name="Standard 4 5 9 2 2" xfId="13255" xr:uid="{00000000-0005-0000-0000-000085960000}"/>
    <cellStyle name="Standard 4 5 9 2 2 2" xfId="24551" xr:uid="{00000000-0005-0000-0000-000086960000}"/>
    <cellStyle name="Standard 4 5 9 2 2 2 2" xfId="58439" xr:uid="{00000000-0005-0000-0000-000087960000}"/>
    <cellStyle name="Standard 4 5 9 2 2 3" xfId="47143" xr:uid="{00000000-0005-0000-0000-000088960000}"/>
    <cellStyle name="Standard 4 5 9 2 2 4" xfId="35847" xr:uid="{00000000-0005-0000-0000-000089960000}"/>
    <cellStyle name="Standard 4 5 9 2 3" xfId="18903" xr:uid="{00000000-0005-0000-0000-00008A960000}"/>
    <cellStyle name="Standard 4 5 9 2 3 2" xfId="52791" xr:uid="{00000000-0005-0000-0000-00008B960000}"/>
    <cellStyle name="Standard 4 5 9 2 4" xfId="41495" xr:uid="{00000000-0005-0000-0000-00008C960000}"/>
    <cellStyle name="Standard 4 5 9 2 5" xfId="30199" xr:uid="{00000000-0005-0000-0000-00008D960000}"/>
    <cellStyle name="Standard 4 5 9 3" xfId="10431" xr:uid="{00000000-0005-0000-0000-00008E960000}"/>
    <cellStyle name="Standard 4 5 9 3 2" xfId="21727" xr:uid="{00000000-0005-0000-0000-00008F960000}"/>
    <cellStyle name="Standard 4 5 9 3 2 2" xfId="55615" xr:uid="{00000000-0005-0000-0000-000090960000}"/>
    <cellStyle name="Standard 4 5 9 3 3" xfId="44319" xr:uid="{00000000-0005-0000-0000-000091960000}"/>
    <cellStyle name="Standard 4 5 9 3 4" xfId="33023" xr:uid="{00000000-0005-0000-0000-000092960000}"/>
    <cellStyle name="Standard 4 5 9 4" xfId="16079" xr:uid="{00000000-0005-0000-0000-000093960000}"/>
    <cellStyle name="Standard 4 5 9 4 2" xfId="49967" xr:uid="{00000000-0005-0000-0000-000094960000}"/>
    <cellStyle name="Standard 4 5 9 5" xfId="38671" xr:uid="{00000000-0005-0000-0000-000095960000}"/>
    <cellStyle name="Standard 4 5 9 6" xfId="27375" xr:uid="{00000000-0005-0000-0000-000096960000}"/>
    <cellStyle name="Standard 4 6" xfId="222" xr:uid="{00000000-0005-0000-0000-000097960000}"/>
    <cellStyle name="Standard 4 6 10" xfId="5516" xr:uid="{00000000-0005-0000-0000-000098960000}"/>
    <cellStyle name="Standard 4 6 10 2" xfId="11166" xr:uid="{00000000-0005-0000-0000-000099960000}"/>
    <cellStyle name="Standard 4 6 10 2 2" xfId="22462" xr:uid="{00000000-0005-0000-0000-00009A960000}"/>
    <cellStyle name="Standard 4 6 10 2 2 2" xfId="56350" xr:uid="{00000000-0005-0000-0000-00009B960000}"/>
    <cellStyle name="Standard 4 6 10 2 3" xfId="45054" xr:uid="{00000000-0005-0000-0000-00009C960000}"/>
    <cellStyle name="Standard 4 6 10 2 4" xfId="33758" xr:uid="{00000000-0005-0000-0000-00009D960000}"/>
    <cellStyle name="Standard 4 6 10 3" xfId="16814" xr:uid="{00000000-0005-0000-0000-00009E960000}"/>
    <cellStyle name="Standard 4 6 10 3 2" xfId="50702" xr:uid="{00000000-0005-0000-0000-00009F960000}"/>
    <cellStyle name="Standard 4 6 10 4" xfId="39406" xr:uid="{00000000-0005-0000-0000-0000A0960000}"/>
    <cellStyle name="Standard 4 6 10 5" xfId="28110" xr:uid="{00000000-0005-0000-0000-0000A1960000}"/>
    <cellStyle name="Standard 4 6 11" xfId="8342" xr:uid="{00000000-0005-0000-0000-0000A2960000}"/>
    <cellStyle name="Standard 4 6 11 2" xfId="19638" xr:uid="{00000000-0005-0000-0000-0000A3960000}"/>
    <cellStyle name="Standard 4 6 11 2 2" xfId="53526" xr:uid="{00000000-0005-0000-0000-0000A4960000}"/>
    <cellStyle name="Standard 4 6 11 3" xfId="42230" xr:uid="{00000000-0005-0000-0000-0000A5960000}"/>
    <cellStyle name="Standard 4 6 11 4" xfId="30934" xr:uid="{00000000-0005-0000-0000-0000A6960000}"/>
    <cellStyle name="Standard 4 6 12" xfId="13990" xr:uid="{00000000-0005-0000-0000-0000A7960000}"/>
    <cellStyle name="Standard 4 6 12 2" xfId="47878" xr:uid="{00000000-0005-0000-0000-0000A8960000}"/>
    <cellStyle name="Standard 4 6 13" xfId="36582" xr:uid="{00000000-0005-0000-0000-0000A9960000}"/>
    <cellStyle name="Standard 4 6 14" xfId="25286" xr:uid="{00000000-0005-0000-0000-0000AA960000}"/>
    <cellStyle name="Standard 4 6 2" xfId="340" xr:uid="{00000000-0005-0000-0000-0000AB960000}"/>
    <cellStyle name="Standard 4 6 2 10" xfId="14035" xr:uid="{00000000-0005-0000-0000-0000AC960000}"/>
    <cellStyle name="Standard 4 6 2 10 2" xfId="47923" xr:uid="{00000000-0005-0000-0000-0000AD960000}"/>
    <cellStyle name="Standard 4 6 2 11" xfId="36627" xr:uid="{00000000-0005-0000-0000-0000AE960000}"/>
    <cellStyle name="Standard 4 6 2 12" xfId="25331" xr:uid="{00000000-0005-0000-0000-0000AF960000}"/>
    <cellStyle name="Standard 4 6 2 2" xfId="1650" xr:uid="{00000000-0005-0000-0000-0000B0960000}"/>
    <cellStyle name="Standard 4 6 2 2 10" xfId="36760" xr:uid="{00000000-0005-0000-0000-0000B1960000}"/>
    <cellStyle name="Standard 4 6 2 2 11" xfId="25464" xr:uid="{00000000-0005-0000-0000-0000B2960000}"/>
    <cellStyle name="Standard 4 6 2 2 2" xfId="2810" xr:uid="{00000000-0005-0000-0000-0000B3960000}"/>
    <cellStyle name="Standard 4 6 2 2 2 2" xfId="3312" xr:uid="{00000000-0005-0000-0000-0000B4960000}"/>
    <cellStyle name="Standard 4 6 2 2 2 2 2" xfId="5319" xr:uid="{00000000-0005-0000-0000-0000B5960000}"/>
    <cellStyle name="Standard 4 6 2 2 2 2 2 2" xfId="8145" xr:uid="{00000000-0005-0000-0000-0000B6960000}"/>
    <cellStyle name="Standard 4 6 2 2 2 2 2 2 2" xfId="13794" xr:uid="{00000000-0005-0000-0000-0000B7960000}"/>
    <cellStyle name="Standard 4 6 2 2 2 2 2 2 2 2" xfId="25090" xr:uid="{00000000-0005-0000-0000-0000B8960000}"/>
    <cellStyle name="Standard 4 6 2 2 2 2 2 2 2 2 2" xfId="58978" xr:uid="{00000000-0005-0000-0000-0000B9960000}"/>
    <cellStyle name="Standard 4 6 2 2 2 2 2 2 2 3" xfId="47682" xr:uid="{00000000-0005-0000-0000-0000BA960000}"/>
    <cellStyle name="Standard 4 6 2 2 2 2 2 2 2 4" xfId="36386" xr:uid="{00000000-0005-0000-0000-0000BB960000}"/>
    <cellStyle name="Standard 4 6 2 2 2 2 2 2 3" xfId="19442" xr:uid="{00000000-0005-0000-0000-0000BC960000}"/>
    <cellStyle name="Standard 4 6 2 2 2 2 2 2 3 2" xfId="53330" xr:uid="{00000000-0005-0000-0000-0000BD960000}"/>
    <cellStyle name="Standard 4 6 2 2 2 2 2 2 4" xfId="42034" xr:uid="{00000000-0005-0000-0000-0000BE960000}"/>
    <cellStyle name="Standard 4 6 2 2 2 2 2 2 5" xfId="30738" xr:uid="{00000000-0005-0000-0000-0000BF960000}"/>
    <cellStyle name="Standard 4 6 2 2 2 2 2 3" xfId="10970" xr:uid="{00000000-0005-0000-0000-0000C0960000}"/>
    <cellStyle name="Standard 4 6 2 2 2 2 2 3 2" xfId="22266" xr:uid="{00000000-0005-0000-0000-0000C1960000}"/>
    <cellStyle name="Standard 4 6 2 2 2 2 2 3 2 2" xfId="56154" xr:uid="{00000000-0005-0000-0000-0000C2960000}"/>
    <cellStyle name="Standard 4 6 2 2 2 2 2 3 3" xfId="44858" xr:uid="{00000000-0005-0000-0000-0000C3960000}"/>
    <cellStyle name="Standard 4 6 2 2 2 2 2 3 4" xfId="33562" xr:uid="{00000000-0005-0000-0000-0000C4960000}"/>
    <cellStyle name="Standard 4 6 2 2 2 2 2 4" xfId="16618" xr:uid="{00000000-0005-0000-0000-0000C5960000}"/>
    <cellStyle name="Standard 4 6 2 2 2 2 2 4 2" xfId="50506" xr:uid="{00000000-0005-0000-0000-0000C6960000}"/>
    <cellStyle name="Standard 4 6 2 2 2 2 2 5" xfId="39210" xr:uid="{00000000-0005-0000-0000-0000C7960000}"/>
    <cellStyle name="Standard 4 6 2 2 2 2 2 6" xfId="27914" xr:uid="{00000000-0005-0000-0000-0000C8960000}"/>
    <cellStyle name="Standard 4 6 2 2 2 2 3" xfId="6440" xr:uid="{00000000-0005-0000-0000-0000C9960000}"/>
    <cellStyle name="Standard 4 6 2 2 2 2 3 2" xfId="12090" xr:uid="{00000000-0005-0000-0000-0000CA960000}"/>
    <cellStyle name="Standard 4 6 2 2 2 2 3 2 2" xfId="23386" xr:uid="{00000000-0005-0000-0000-0000CB960000}"/>
    <cellStyle name="Standard 4 6 2 2 2 2 3 2 2 2" xfId="57274" xr:uid="{00000000-0005-0000-0000-0000CC960000}"/>
    <cellStyle name="Standard 4 6 2 2 2 2 3 2 3" xfId="45978" xr:uid="{00000000-0005-0000-0000-0000CD960000}"/>
    <cellStyle name="Standard 4 6 2 2 2 2 3 2 4" xfId="34682" xr:uid="{00000000-0005-0000-0000-0000CE960000}"/>
    <cellStyle name="Standard 4 6 2 2 2 2 3 3" xfId="17738" xr:uid="{00000000-0005-0000-0000-0000CF960000}"/>
    <cellStyle name="Standard 4 6 2 2 2 2 3 3 2" xfId="51626" xr:uid="{00000000-0005-0000-0000-0000D0960000}"/>
    <cellStyle name="Standard 4 6 2 2 2 2 3 4" xfId="40330" xr:uid="{00000000-0005-0000-0000-0000D1960000}"/>
    <cellStyle name="Standard 4 6 2 2 2 2 3 5" xfId="29034" xr:uid="{00000000-0005-0000-0000-0000D2960000}"/>
    <cellStyle name="Standard 4 6 2 2 2 2 4" xfId="9266" xr:uid="{00000000-0005-0000-0000-0000D3960000}"/>
    <cellStyle name="Standard 4 6 2 2 2 2 4 2" xfId="20562" xr:uid="{00000000-0005-0000-0000-0000D4960000}"/>
    <cellStyle name="Standard 4 6 2 2 2 2 4 2 2" xfId="54450" xr:uid="{00000000-0005-0000-0000-0000D5960000}"/>
    <cellStyle name="Standard 4 6 2 2 2 2 4 3" xfId="43154" xr:uid="{00000000-0005-0000-0000-0000D6960000}"/>
    <cellStyle name="Standard 4 6 2 2 2 2 4 4" xfId="31858" xr:uid="{00000000-0005-0000-0000-0000D7960000}"/>
    <cellStyle name="Standard 4 6 2 2 2 2 5" xfId="14914" xr:uid="{00000000-0005-0000-0000-0000D8960000}"/>
    <cellStyle name="Standard 4 6 2 2 2 2 5 2" xfId="48802" xr:uid="{00000000-0005-0000-0000-0000D9960000}"/>
    <cellStyle name="Standard 4 6 2 2 2 2 6" xfId="37506" xr:uid="{00000000-0005-0000-0000-0000DA960000}"/>
    <cellStyle name="Standard 4 6 2 2 2 2 7" xfId="26210" xr:uid="{00000000-0005-0000-0000-0000DB960000}"/>
    <cellStyle name="Standard 4 6 2 2 2 3" xfId="4542" xr:uid="{00000000-0005-0000-0000-0000DC960000}"/>
    <cellStyle name="Standard 4 6 2 2 2 3 2" xfId="7411" xr:uid="{00000000-0005-0000-0000-0000DD960000}"/>
    <cellStyle name="Standard 4 6 2 2 2 3 2 2" xfId="13060" xr:uid="{00000000-0005-0000-0000-0000DE960000}"/>
    <cellStyle name="Standard 4 6 2 2 2 3 2 2 2" xfId="24356" xr:uid="{00000000-0005-0000-0000-0000DF960000}"/>
    <cellStyle name="Standard 4 6 2 2 2 3 2 2 2 2" xfId="58244" xr:uid="{00000000-0005-0000-0000-0000E0960000}"/>
    <cellStyle name="Standard 4 6 2 2 2 3 2 2 3" xfId="46948" xr:uid="{00000000-0005-0000-0000-0000E1960000}"/>
    <cellStyle name="Standard 4 6 2 2 2 3 2 2 4" xfId="35652" xr:uid="{00000000-0005-0000-0000-0000E2960000}"/>
    <cellStyle name="Standard 4 6 2 2 2 3 2 3" xfId="18708" xr:uid="{00000000-0005-0000-0000-0000E3960000}"/>
    <cellStyle name="Standard 4 6 2 2 2 3 2 3 2" xfId="52596" xr:uid="{00000000-0005-0000-0000-0000E4960000}"/>
    <cellStyle name="Standard 4 6 2 2 2 3 2 4" xfId="41300" xr:uid="{00000000-0005-0000-0000-0000E5960000}"/>
    <cellStyle name="Standard 4 6 2 2 2 3 2 5" xfId="30004" xr:uid="{00000000-0005-0000-0000-0000E6960000}"/>
    <cellStyle name="Standard 4 6 2 2 2 3 3" xfId="10236" xr:uid="{00000000-0005-0000-0000-0000E7960000}"/>
    <cellStyle name="Standard 4 6 2 2 2 3 3 2" xfId="21532" xr:uid="{00000000-0005-0000-0000-0000E8960000}"/>
    <cellStyle name="Standard 4 6 2 2 2 3 3 2 2" xfId="55420" xr:uid="{00000000-0005-0000-0000-0000E9960000}"/>
    <cellStyle name="Standard 4 6 2 2 2 3 3 3" xfId="44124" xr:uid="{00000000-0005-0000-0000-0000EA960000}"/>
    <cellStyle name="Standard 4 6 2 2 2 3 3 4" xfId="32828" xr:uid="{00000000-0005-0000-0000-0000EB960000}"/>
    <cellStyle name="Standard 4 6 2 2 2 3 4" xfId="15884" xr:uid="{00000000-0005-0000-0000-0000EC960000}"/>
    <cellStyle name="Standard 4 6 2 2 2 3 4 2" xfId="49772" xr:uid="{00000000-0005-0000-0000-0000ED960000}"/>
    <cellStyle name="Standard 4 6 2 2 2 3 5" xfId="38476" xr:uid="{00000000-0005-0000-0000-0000EE960000}"/>
    <cellStyle name="Standard 4 6 2 2 2 3 6" xfId="27180" xr:uid="{00000000-0005-0000-0000-0000EF960000}"/>
    <cellStyle name="Standard 4 6 2 2 2 4" xfId="5940" xr:uid="{00000000-0005-0000-0000-0000F0960000}"/>
    <cellStyle name="Standard 4 6 2 2 2 4 2" xfId="11590" xr:uid="{00000000-0005-0000-0000-0000F1960000}"/>
    <cellStyle name="Standard 4 6 2 2 2 4 2 2" xfId="22886" xr:uid="{00000000-0005-0000-0000-0000F2960000}"/>
    <cellStyle name="Standard 4 6 2 2 2 4 2 2 2" xfId="56774" xr:uid="{00000000-0005-0000-0000-0000F3960000}"/>
    <cellStyle name="Standard 4 6 2 2 2 4 2 3" xfId="45478" xr:uid="{00000000-0005-0000-0000-0000F4960000}"/>
    <cellStyle name="Standard 4 6 2 2 2 4 2 4" xfId="34182" xr:uid="{00000000-0005-0000-0000-0000F5960000}"/>
    <cellStyle name="Standard 4 6 2 2 2 4 3" xfId="17238" xr:uid="{00000000-0005-0000-0000-0000F6960000}"/>
    <cellStyle name="Standard 4 6 2 2 2 4 3 2" xfId="51126" xr:uid="{00000000-0005-0000-0000-0000F7960000}"/>
    <cellStyle name="Standard 4 6 2 2 2 4 4" xfId="39830" xr:uid="{00000000-0005-0000-0000-0000F8960000}"/>
    <cellStyle name="Standard 4 6 2 2 2 4 5" xfId="28534" xr:uid="{00000000-0005-0000-0000-0000F9960000}"/>
    <cellStyle name="Standard 4 6 2 2 2 5" xfId="8766" xr:uid="{00000000-0005-0000-0000-0000FA960000}"/>
    <cellStyle name="Standard 4 6 2 2 2 5 2" xfId="20062" xr:uid="{00000000-0005-0000-0000-0000FB960000}"/>
    <cellStyle name="Standard 4 6 2 2 2 5 2 2" xfId="53950" xr:uid="{00000000-0005-0000-0000-0000FC960000}"/>
    <cellStyle name="Standard 4 6 2 2 2 5 3" xfId="42654" xr:uid="{00000000-0005-0000-0000-0000FD960000}"/>
    <cellStyle name="Standard 4 6 2 2 2 5 4" xfId="31358" xr:uid="{00000000-0005-0000-0000-0000FE960000}"/>
    <cellStyle name="Standard 4 6 2 2 2 6" xfId="14414" xr:uid="{00000000-0005-0000-0000-0000FF960000}"/>
    <cellStyle name="Standard 4 6 2 2 2 6 2" xfId="48302" xr:uid="{00000000-0005-0000-0000-000000970000}"/>
    <cellStyle name="Standard 4 6 2 2 2 7" xfId="37006" xr:uid="{00000000-0005-0000-0000-000001970000}"/>
    <cellStyle name="Standard 4 6 2 2 2 8" xfId="25710" xr:uid="{00000000-0005-0000-0000-000002970000}"/>
    <cellStyle name="Standard 4 6 2 2 3" xfId="3066" xr:uid="{00000000-0005-0000-0000-000003970000}"/>
    <cellStyle name="Standard 4 6 2 2 3 2" xfId="5318" xr:uid="{00000000-0005-0000-0000-000004970000}"/>
    <cellStyle name="Standard 4 6 2 2 3 2 2" xfId="8144" xr:uid="{00000000-0005-0000-0000-000005970000}"/>
    <cellStyle name="Standard 4 6 2 2 3 2 2 2" xfId="13793" xr:uid="{00000000-0005-0000-0000-000006970000}"/>
    <cellStyle name="Standard 4 6 2 2 3 2 2 2 2" xfId="25089" xr:uid="{00000000-0005-0000-0000-000007970000}"/>
    <cellStyle name="Standard 4 6 2 2 3 2 2 2 2 2" xfId="58977" xr:uid="{00000000-0005-0000-0000-000008970000}"/>
    <cellStyle name="Standard 4 6 2 2 3 2 2 2 3" xfId="47681" xr:uid="{00000000-0005-0000-0000-000009970000}"/>
    <cellStyle name="Standard 4 6 2 2 3 2 2 2 4" xfId="36385" xr:uid="{00000000-0005-0000-0000-00000A970000}"/>
    <cellStyle name="Standard 4 6 2 2 3 2 2 3" xfId="19441" xr:uid="{00000000-0005-0000-0000-00000B970000}"/>
    <cellStyle name="Standard 4 6 2 2 3 2 2 3 2" xfId="53329" xr:uid="{00000000-0005-0000-0000-00000C970000}"/>
    <cellStyle name="Standard 4 6 2 2 3 2 2 4" xfId="42033" xr:uid="{00000000-0005-0000-0000-00000D970000}"/>
    <cellStyle name="Standard 4 6 2 2 3 2 2 5" xfId="30737" xr:uid="{00000000-0005-0000-0000-00000E970000}"/>
    <cellStyle name="Standard 4 6 2 2 3 2 3" xfId="10969" xr:uid="{00000000-0005-0000-0000-00000F970000}"/>
    <cellStyle name="Standard 4 6 2 2 3 2 3 2" xfId="22265" xr:uid="{00000000-0005-0000-0000-000010970000}"/>
    <cellStyle name="Standard 4 6 2 2 3 2 3 2 2" xfId="56153" xr:uid="{00000000-0005-0000-0000-000011970000}"/>
    <cellStyle name="Standard 4 6 2 2 3 2 3 3" xfId="44857" xr:uid="{00000000-0005-0000-0000-000012970000}"/>
    <cellStyle name="Standard 4 6 2 2 3 2 3 4" xfId="33561" xr:uid="{00000000-0005-0000-0000-000013970000}"/>
    <cellStyle name="Standard 4 6 2 2 3 2 4" xfId="16617" xr:uid="{00000000-0005-0000-0000-000014970000}"/>
    <cellStyle name="Standard 4 6 2 2 3 2 4 2" xfId="50505" xr:uid="{00000000-0005-0000-0000-000015970000}"/>
    <cellStyle name="Standard 4 6 2 2 3 2 5" xfId="39209" xr:uid="{00000000-0005-0000-0000-000016970000}"/>
    <cellStyle name="Standard 4 6 2 2 3 2 6" xfId="27913" xr:uid="{00000000-0005-0000-0000-000017970000}"/>
    <cellStyle name="Standard 4 6 2 2 3 3" xfId="4541" xr:uid="{00000000-0005-0000-0000-000018970000}"/>
    <cellStyle name="Standard 4 6 2 2 3 3 2" xfId="7410" xr:uid="{00000000-0005-0000-0000-000019970000}"/>
    <cellStyle name="Standard 4 6 2 2 3 3 2 2" xfId="13059" xr:uid="{00000000-0005-0000-0000-00001A970000}"/>
    <cellStyle name="Standard 4 6 2 2 3 3 2 2 2" xfId="24355" xr:uid="{00000000-0005-0000-0000-00001B970000}"/>
    <cellStyle name="Standard 4 6 2 2 3 3 2 2 2 2" xfId="58243" xr:uid="{00000000-0005-0000-0000-00001C970000}"/>
    <cellStyle name="Standard 4 6 2 2 3 3 2 2 3" xfId="46947" xr:uid="{00000000-0005-0000-0000-00001D970000}"/>
    <cellStyle name="Standard 4 6 2 2 3 3 2 2 4" xfId="35651" xr:uid="{00000000-0005-0000-0000-00001E970000}"/>
    <cellStyle name="Standard 4 6 2 2 3 3 2 3" xfId="18707" xr:uid="{00000000-0005-0000-0000-00001F970000}"/>
    <cellStyle name="Standard 4 6 2 2 3 3 2 3 2" xfId="52595" xr:uid="{00000000-0005-0000-0000-000020970000}"/>
    <cellStyle name="Standard 4 6 2 2 3 3 2 4" xfId="41299" xr:uid="{00000000-0005-0000-0000-000021970000}"/>
    <cellStyle name="Standard 4 6 2 2 3 3 2 5" xfId="30003" xr:uid="{00000000-0005-0000-0000-000022970000}"/>
    <cellStyle name="Standard 4 6 2 2 3 3 3" xfId="10235" xr:uid="{00000000-0005-0000-0000-000023970000}"/>
    <cellStyle name="Standard 4 6 2 2 3 3 3 2" xfId="21531" xr:uid="{00000000-0005-0000-0000-000024970000}"/>
    <cellStyle name="Standard 4 6 2 2 3 3 3 2 2" xfId="55419" xr:uid="{00000000-0005-0000-0000-000025970000}"/>
    <cellStyle name="Standard 4 6 2 2 3 3 3 3" xfId="44123" xr:uid="{00000000-0005-0000-0000-000026970000}"/>
    <cellStyle name="Standard 4 6 2 2 3 3 3 4" xfId="32827" xr:uid="{00000000-0005-0000-0000-000027970000}"/>
    <cellStyle name="Standard 4 6 2 2 3 3 4" xfId="15883" xr:uid="{00000000-0005-0000-0000-000028970000}"/>
    <cellStyle name="Standard 4 6 2 2 3 3 4 2" xfId="49771" xr:uid="{00000000-0005-0000-0000-000029970000}"/>
    <cellStyle name="Standard 4 6 2 2 3 3 5" xfId="38475" xr:uid="{00000000-0005-0000-0000-00002A970000}"/>
    <cellStyle name="Standard 4 6 2 2 3 3 6" xfId="27179" xr:uid="{00000000-0005-0000-0000-00002B970000}"/>
    <cellStyle name="Standard 4 6 2 2 3 4" xfId="6194" xr:uid="{00000000-0005-0000-0000-00002C970000}"/>
    <cellStyle name="Standard 4 6 2 2 3 4 2" xfId="11844" xr:uid="{00000000-0005-0000-0000-00002D970000}"/>
    <cellStyle name="Standard 4 6 2 2 3 4 2 2" xfId="23140" xr:uid="{00000000-0005-0000-0000-00002E970000}"/>
    <cellStyle name="Standard 4 6 2 2 3 4 2 2 2" xfId="57028" xr:uid="{00000000-0005-0000-0000-00002F970000}"/>
    <cellStyle name="Standard 4 6 2 2 3 4 2 3" xfId="45732" xr:uid="{00000000-0005-0000-0000-000030970000}"/>
    <cellStyle name="Standard 4 6 2 2 3 4 2 4" xfId="34436" xr:uid="{00000000-0005-0000-0000-000031970000}"/>
    <cellStyle name="Standard 4 6 2 2 3 4 3" xfId="17492" xr:uid="{00000000-0005-0000-0000-000032970000}"/>
    <cellStyle name="Standard 4 6 2 2 3 4 3 2" xfId="51380" xr:uid="{00000000-0005-0000-0000-000033970000}"/>
    <cellStyle name="Standard 4 6 2 2 3 4 4" xfId="40084" xr:uid="{00000000-0005-0000-0000-000034970000}"/>
    <cellStyle name="Standard 4 6 2 2 3 4 5" xfId="28788" xr:uid="{00000000-0005-0000-0000-000035970000}"/>
    <cellStyle name="Standard 4 6 2 2 3 5" xfId="9020" xr:uid="{00000000-0005-0000-0000-000036970000}"/>
    <cellStyle name="Standard 4 6 2 2 3 5 2" xfId="20316" xr:uid="{00000000-0005-0000-0000-000037970000}"/>
    <cellStyle name="Standard 4 6 2 2 3 5 2 2" xfId="54204" xr:uid="{00000000-0005-0000-0000-000038970000}"/>
    <cellStyle name="Standard 4 6 2 2 3 5 3" xfId="42908" xr:uid="{00000000-0005-0000-0000-000039970000}"/>
    <cellStyle name="Standard 4 6 2 2 3 5 4" xfId="31612" xr:uid="{00000000-0005-0000-0000-00003A970000}"/>
    <cellStyle name="Standard 4 6 2 2 3 6" xfId="14668" xr:uid="{00000000-0005-0000-0000-00003B970000}"/>
    <cellStyle name="Standard 4 6 2 2 3 6 2" xfId="48556" xr:uid="{00000000-0005-0000-0000-00003C970000}"/>
    <cellStyle name="Standard 4 6 2 2 3 7" xfId="37260" xr:uid="{00000000-0005-0000-0000-00003D970000}"/>
    <cellStyle name="Standard 4 6 2 2 3 8" xfId="25964" xr:uid="{00000000-0005-0000-0000-00003E970000}"/>
    <cellStyle name="Standard 4 6 2 2 4" xfId="3924" xr:uid="{00000000-0005-0000-0000-00003F970000}"/>
    <cellStyle name="Standard 4 6 2 2 4 2" xfId="7035" xr:uid="{00000000-0005-0000-0000-000040970000}"/>
    <cellStyle name="Standard 4 6 2 2 4 2 2" xfId="12684" xr:uid="{00000000-0005-0000-0000-000041970000}"/>
    <cellStyle name="Standard 4 6 2 2 4 2 2 2" xfId="23980" xr:uid="{00000000-0005-0000-0000-000042970000}"/>
    <cellStyle name="Standard 4 6 2 2 4 2 2 2 2" xfId="57868" xr:uid="{00000000-0005-0000-0000-000043970000}"/>
    <cellStyle name="Standard 4 6 2 2 4 2 2 3" xfId="46572" xr:uid="{00000000-0005-0000-0000-000044970000}"/>
    <cellStyle name="Standard 4 6 2 2 4 2 2 4" xfId="35276" xr:uid="{00000000-0005-0000-0000-000045970000}"/>
    <cellStyle name="Standard 4 6 2 2 4 2 3" xfId="18332" xr:uid="{00000000-0005-0000-0000-000046970000}"/>
    <cellStyle name="Standard 4 6 2 2 4 2 3 2" xfId="52220" xr:uid="{00000000-0005-0000-0000-000047970000}"/>
    <cellStyle name="Standard 4 6 2 2 4 2 4" xfId="40924" xr:uid="{00000000-0005-0000-0000-000048970000}"/>
    <cellStyle name="Standard 4 6 2 2 4 2 5" xfId="29628" xr:uid="{00000000-0005-0000-0000-000049970000}"/>
    <cellStyle name="Standard 4 6 2 2 4 3" xfId="9860" xr:uid="{00000000-0005-0000-0000-00004A970000}"/>
    <cellStyle name="Standard 4 6 2 2 4 3 2" xfId="21156" xr:uid="{00000000-0005-0000-0000-00004B970000}"/>
    <cellStyle name="Standard 4 6 2 2 4 3 2 2" xfId="55044" xr:uid="{00000000-0005-0000-0000-00004C970000}"/>
    <cellStyle name="Standard 4 6 2 2 4 3 3" xfId="43748" xr:uid="{00000000-0005-0000-0000-00004D970000}"/>
    <cellStyle name="Standard 4 6 2 2 4 3 4" xfId="32452" xr:uid="{00000000-0005-0000-0000-00004E970000}"/>
    <cellStyle name="Standard 4 6 2 2 4 4" xfId="15508" xr:uid="{00000000-0005-0000-0000-00004F970000}"/>
    <cellStyle name="Standard 4 6 2 2 4 4 2" xfId="49396" xr:uid="{00000000-0005-0000-0000-000050970000}"/>
    <cellStyle name="Standard 4 6 2 2 4 5" xfId="38100" xr:uid="{00000000-0005-0000-0000-000051970000}"/>
    <cellStyle name="Standard 4 6 2 2 4 6" xfId="26804" xr:uid="{00000000-0005-0000-0000-000052970000}"/>
    <cellStyle name="Standard 4 6 2 2 5" xfId="4982" xr:uid="{00000000-0005-0000-0000-000053970000}"/>
    <cellStyle name="Standard 4 6 2 2 5 2" xfId="7808" xr:uid="{00000000-0005-0000-0000-000054970000}"/>
    <cellStyle name="Standard 4 6 2 2 5 2 2" xfId="13457" xr:uid="{00000000-0005-0000-0000-000055970000}"/>
    <cellStyle name="Standard 4 6 2 2 5 2 2 2" xfId="24753" xr:uid="{00000000-0005-0000-0000-000056970000}"/>
    <cellStyle name="Standard 4 6 2 2 5 2 2 2 2" xfId="58641" xr:uid="{00000000-0005-0000-0000-000057970000}"/>
    <cellStyle name="Standard 4 6 2 2 5 2 2 3" xfId="47345" xr:uid="{00000000-0005-0000-0000-000058970000}"/>
    <cellStyle name="Standard 4 6 2 2 5 2 2 4" xfId="36049" xr:uid="{00000000-0005-0000-0000-000059970000}"/>
    <cellStyle name="Standard 4 6 2 2 5 2 3" xfId="19105" xr:uid="{00000000-0005-0000-0000-00005A970000}"/>
    <cellStyle name="Standard 4 6 2 2 5 2 3 2" xfId="52993" xr:uid="{00000000-0005-0000-0000-00005B970000}"/>
    <cellStyle name="Standard 4 6 2 2 5 2 4" xfId="41697" xr:uid="{00000000-0005-0000-0000-00005C970000}"/>
    <cellStyle name="Standard 4 6 2 2 5 2 5" xfId="30401" xr:uid="{00000000-0005-0000-0000-00005D970000}"/>
    <cellStyle name="Standard 4 6 2 2 5 3" xfId="10633" xr:uid="{00000000-0005-0000-0000-00005E970000}"/>
    <cellStyle name="Standard 4 6 2 2 5 3 2" xfId="21929" xr:uid="{00000000-0005-0000-0000-00005F970000}"/>
    <cellStyle name="Standard 4 6 2 2 5 3 2 2" xfId="55817" xr:uid="{00000000-0005-0000-0000-000060970000}"/>
    <cellStyle name="Standard 4 6 2 2 5 3 3" xfId="44521" xr:uid="{00000000-0005-0000-0000-000061970000}"/>
    <cellStyle name="Standard 4 6 2 2 5 3 4" xfId="33225" xr:uid="{00000000-0005-0000-0000-000062970000}"/>
    <cellStyle name="Standard 4 6 2 2 5 4" xfId="16281" xr:uid="{00000000-0005-0000-0000-000063970000}"/>
    <cellStyle name="Standard 4 6 2 2 5 4 2" xfId="50169" xr:uid="{00000000-0005-0000-0000-000064970000}"/>
    <cellStyle name="Standard 4 6 2 2 5 5" xfId="38873" xr:uid="{00000000-0005-0000-0000-000065970000}"/>
    <cellStyle name="Standard 4 6 2 2 5 6" xfId="27577" xr:uid="{00000000-0005-0000-0000-000066970000}"/>
    <cellStyle name="Standard 4 6 2 2 6" xfId="3632" xr:uid="{00000000-0005-0000-0000-000067970000}"/>
    <cellStyle name="Standard 4 6 2 2 6 2" xfId="6745" xr:uid="{00000000-0005-0000-0000-000068970000}"/>
    <cellStyle name="Standard 4 6 2 2 6 2 2" xfId="12394" xr:uid="{00000000-0005-0000-0000-000069970000}"/>
    <cellStyle name="Standard 4 6 2 2 6 2 2 2" xfId="23690" xr:uid="{00000000-0005-0000-0000-00006A970000}"/>
    <cellStyle name="Standard 4 6 2 2 6 2 2 2 2" xfId="57578" xr:uid="{00000000-0005-0000-0000-00006B970000}"/>
    <cellStyle name="Standard 4 6 2 2 6 2 2 3" xfId="46282" xr:uid="{00000000-0005-0000-0000-00006C970000}"/>
    <cellStyle name="Standard 4 6 2 2 6 2 2 4" xfId="34986" xr:uid="{00000000-0005-0000-0000-00006D970000}"/>
    <cellStyle name="Standard 4 6 2 2 6 2 3" xfId="18042" xr:uid="{00000000-0005-0000-0000-00006E970000}"/>
    <cellStyle name="Standard 4 6 2 2 6 2 3 2" xfId="51930" xr:uid="{00000000-0005-0000-0000-00006F970000}"/>
    <cellStyle name="Standard 4 6 2 2 6 2 4" xfId="40634" xr:uid="{00000000-0005-0000-0000-000070970000}"/>
    <cellStyle name="Standard 4 6 2 2 6 2 5" xfId="29338" xr:uid="{00000000-0005-0000-0000-000071970000}"/>
    <cellStyle name="Standard 4 6 2 2 6 3" xfId="9570" xr:uid="{00000000-0005-0000-0000-000072970000}"/>
    <cellStyle name="Standard 4 6 2 2 6 3 2" xfId="20866" xr:uid="{00000000-0005-0000-0000-000073970000}"/>
    <cellStyle name="Standard 4 6 2 2 6 3 2 2" xfId="54754" xr:uid="{00000000-0005-0000-0000-000074970000}"/>
    <cellStyle name="Standard 4 6 2 2 6 3 3" xfId="43458" xr:uid="{00000000-0005-0000-0000-000075970000}"/>
    <cellStyle name="Standard 4 6 2 2 6 3 4" xfId="32162" xr:uid="{00000000-0005-0000-0000-000076970000}"/>
    <cellStyle name="Standard 4 6 2 2 6 4" xfId="15218" xr:uid="{00000000-0005-0000-0000-000077970000}"/>
    <cellStyle name="Standard 4 6 2 2 6 4 2" xfId="49106" xr:uid="{00000000-0005-0000-0000-000078970000}"/>
    <cellStyle name="Standard 4 6 2 2 6 5" xfId="37810" xr:uid="{00000000-0005-0000-0000-000079970000}"/>
    <cellStyle name="Standard 4 6 2 2 6 6" xfId="26514" xr:uid="{00000000-0005-0000-0000-00007A970000}"/>
    <cellStyle name="Standard 4 6 2 2 7" xfId="5694" xr:uid="{00000000-0005-0000-0000-00007B970000}"/>
    <cellStyle name="Standard 4 6 2 2 7 2" xfId="11344" xr:uid="{00000000-0005-0000-0000-00007C970000}"/>
    <cellStyle name="Standard 4 6 2 2 7 2 2" xfId="22640" xr:uid="{00000000-0005-0000-0000-00007D970000}"/>
    <cellStyle name="Standard 4 6 2 2 7 2 2 2" xfId="56528" xr:uid="{00000000-0005-0000-0000-00007E970000}"/>
    <cellStyle name="Standard 4 6 2 2 7 2 3" xfId="45232" xr:uid="{00000000-0005-0000-0000-00007F970000}"/>
    <cellStyle name="Standard 4 6 2 2 7 2 4" xfId="33936" xr:uid="{00000000-0005-0000-0000-000080970000}"/>
    <cellStyle name="Standard 4 6 2 2 7 3" xfId="16992" xr:uid="{00000000-0005-0000-0000-000081970000}"/>
    <cellStyle name="Standard 4 6 2 2 7 3 2" xfId="50880" xr:uid="{00000000-0005-0000-0000-000082970000}"/>
    <cellStyle name="Standard 4 6 2 2 7 4" xfId="39584" xr:uid="{00000000-0005-0000-0000-000083970000}"/>
    <cellStyle name="Standard 4 6 2 2 7 5" xfId="28288" xr:uid="{00000000-0005-0000-0000-000084970000}"/>
    <cellStyle name="Standard 4 6 2 2 8" xfId="8520" xr:uid="{00000000-0005-0000-0000-000085970000}"/>
    <cellStyle name="Standard 4 6 2 2 8 2" xfId="19816" xr:uid="{00000000-0005-0000-0000-000086970000}"/>
    <cellStyle name="Standard 4 6 2 2 8 2 2" xfId="53704" xr:uid="{00000000-0005-0000-0000-000087970000}"/>
    <cellStyle name="Standard 4 6 2 2 8 3" xfId="42408" xr:uid="{00000000-0005-0000-0000-000088970000}"/>
    <cellStyle name="Standard 4 6 2 2 8 4" xfId="31112" xr:uid="{00000000-0005-0000-0000-000089970000}"/>
    <cellStyle name="Standard 4 6 2 2 9" xfId="14168" xr:uid="{00000000-0005-0000-0000-00008A970000}"/>
    <cellStyle name="Standard 4 6 2 2 9 2" xfId="48056" xr:uid="{00000000-0005-0000-0000-00008B970000}"/>
    <cellStyle name="Standard 4 6 2 3" xfId="2678" xr:uid="{00000000-0005-0000-0000-00008C970000}"/>
    <cellStyle name="Standard 4 6 2 3 10" xfId="25578" xr:uid="{00000000-0005-0000-0000-00008D970000}"/>
    <cellStyle name="Standard 4 6 2 3 2" xfId="3180" xr:uid="{00000000-0005-0000-0000-00008E970000}"/>
    <cellStyle name="Standard 4 6 2 3 2 2" xfId="5320" xr:uid="{00000000-0005-0000-0000-00008F970000}"/>
    <cellStyle name="Standard 4 6 2 3 2 2 2" xfId="8146" xr:uid="{00000000-0005-0000-0000-000090970000}"/>
    <cellStyle name="Standard 4 6 2 3 2 2 2 2" xfId="13795" xr:uid="{00000000-0005-0000-0000-000091970000}"/>
    <cellStyle name="Standard 4 6 2 3 2 2 2 2 2" xfId="25091" xr:uid="{00000000-0005-0000-0000-000092970000}"/>
    <cellStyle name="Standard 4 6 2 3 2 2 2 2 2 2" xfId="58979" xr:uid="{00000000-0005-0000-0000-000093970000}"/>
    <cellStyle name="Standard 4 6 2 3 2 2 2 2 3" xfId="47683" xr:uid="{00000000-0005-0000-0000-000094970000}"/>
    <cellStyle name="Standard 4 6 2 3 2 2 2 2 4" xfId="36387" xr:uid="{00000000-0005-0000-0000-000095970000}"/>
    <cellStyle name="Standard 4 6 2 3 2 2 2 3" xfId="19443" xr:uid="{00000000-0005-0000-0000-000096970000}"/>
    <cellStyle name="Standard 4 6 2 3 2 2 2 3 2" xfId="53331" xr:uid="{00000000-0005-0000-0000-000097970000}"/>
    <cellStyle name="Standard 4 6 2 3 2 2 2 4" xfId="42035" xr:uid="{00000000-0005-0000-0000-000098970000}"/>
    <cellStyle name="Standard 4 6 2 3 2 2 2 5" xfId="30739" xr:uid="{00000000-0005-0000-0000-000099970000}"/>
    <cellStyle name="Standard 4 6 2 3 2 2 3" xfId="10971" xr:uid="{00000000-0005-0000-0000-00009A970000}"/>
    <cellStyle name="Standard 4 6 2 3 2 2 3 2" xfId="22267" xr:uid="{00000000-0005-0000-0000-00009B970000}"/>
    <cellStyle name="Standard 4 6 2 3 2 2 3 2 2" xfId="56155" xr:uid="{00000000-0005-0000-0000-00009C970000}"/>
    <cellStyle name="Standard 4 6 2 3 2 2 3 3" xfId="44859" xr:uid="{00000000-0005-0000-0000-00009D970000}"/>
    <cellStyle name="Standard 4 6 2 3 2 2 3 4" xfId="33563" xr:uid="{00000000-0005-0000-0000-00009E970000}"/>
    <cellStyle name="Standard 4 6 2 3 2 2 4" xfId="16619" xr:uid="{00000000-0005-0000-0000-00009F970000}"/>
    <cellStyle name="Standard 4 6 2 3 2 2 4 2" xfId="50507" xr:uid="{00000000-0005-0000-0000-0000A0970000}"/>
    <cellStyle name="Standard 4 6 2 3 2 2 5" xfId="39211" xr:uid="{00000000-0005-0000-0000-0000A1970000}"/>
    <cellStyle name="Standard 4 6 2 3 2 2 6" xfId="27915" xr:uid="{00000000-0005-0000-0000-0000A2970000}"/>
    <cellStyle name="Standard 4 6 2 3 2 3" xfId="4543" xr:uid="{00000000-0005-0000-0000-0000A3970000}"/>
    <cellStyle name="Standard 4 6 2 3 2 3 2" xfId="7412" xr:uid="{00000000-0005-0000-0000-0000A4970000}"/>
    <cellStyle name="Standard 4 6 2 3 2 3 2 2" xfId="13061" xr:uid="{00000000-0005-0000-0000-0000A5970000}"/>
    <cellStyle name="Standard 4 6 2 3 2 3 2 2 2" xfId="24357" xr:uid="{00000000-0005-0000-0000-0000A6970000}"/>
    <cellStyle name="Standard 4 6 2 3 2 3 2 2 2 2" xfId="58245" xr:uid="{00000000-0005-0000-0000-0000A7970000}"/>
    <cellStyle name="Standard 4 6 2 3 2 3 2 2 3" xfId="46949" xr:uid="{00000000-0005-0000-0000-0000A8970000}"/>
    <cellStyle name="Standard 4 6 2 3 2 3 2 2 4" xfId="35653" xr:uid="{00000000-0005-0000-0000-0000A9970000}"/>
    <cellStyle name="Standard 4 6 2 3 2 3 2 3" xfId="18709" xr:uid="{00000000-0005-0000-0000-0000AA970000}"/>
    <cellStyle name="Standard 4 6 2 3 2 3 2 3 2" xfId="52597" xr:uid="{00000000-0005-0000-0000-0000AB970000}"/>
    <cellStyle name="Standard 4 6 2 3 2 3 2 4" xfId="41301" xr:uid="{00000000-0005-0000-0000-0000AC970000}"/>
    <cellStyle name="Standard 4 6 2 3 2 3 2 5" xfId="30005" xr:uid="{00000000-0005-0000-0000-0000AD970000}"/>
    <cellStyle name="Standard 4 6 2 3 2 3 3" xfId="10237" xr:uid="{00000000-0005-0000-0000-0000AE970000}"/>
    <cellStyle name="Standard 4 6 2 3 2 3 3 2" xfId="21533" xr:uid="{00000000-0005-0000-0000-0000AF970000}"/>
    <cellStyle name="Standard 4 6 2 3 2 3 3 2 2" xfId="55421" xr:uid="{00000000-0005-0000-0000-0000B0970000}"/>
    <cellStyle name="Standard 4 6 2 3 2 3 3 3" xfId="44125" xr:uid="{00000000-0005-0000-0000-0000B1970000}"/>
    <cellStyle name="Standard 4 6 2 3 2 3 3 4" xfId="32829" xr:uid="{00000000-0005-0000-0000-0000B2970000}"/>
    <cellStyle name="Standard 4 6 2 3 2 3 4" xfId="15885" xr:uid="{00000000-0005-0000-0000-0000B3970000}"/>
    <cellStyle name="Standard 4 6 2 3 2 3 4 2" xfId="49773" xr:uid="{00000000-0005-0000-0000-0000B4970000}"/>
    <cellStyle name="Standard 4 6 2 3 2 3 5" xfId="38477" xr:uid="{00000000-0005-0000-0000-0000B5970000}"/>
    <cellStyle name="Standard 4 6 2 3 2 3 6" xfId="27181" xr:uid="{00000000-0005-0000-0000-0000B6970000}"/>
    <cellStyle name="Standard 4 6 2 3 2 4" xfId="6308" xr:uid="{00000000-0005-0000-0000-0000B7970000}"/>
    <cellStyle name="Standard 4 6 2 3 2 4 2" xfId="11958" xr:uid="{00000000-0005-0000-0000-0000B8970000}"/>
    <cellStyle name="Standard 4 6 2 3 2 4 2 2" xfId="23254" xr:uid="{00000000-0005-0000-0000-0000B9970000}"/>
    <cellStyle name="Standard 4 6 2 3 2 4 2 2 2" xfId="57142" xr:uid="{00000000-0005-0000-0000-0000BA970000}"/>
    <cellStyle name="Standard 4 6 2 3 2 4 2 3" xfId="45846" xr:uid="{00000000-0005-0000-0000-0000BB970000}"/>
    <cellStyle name="Standard 4 6 2 3 2 4 2 4" xfId="34550" xr:uid="{00000000-0005-0000-0000-0000BC970000}"/>
    <cellStyle name="Standard 4 6 2 3 2 4 3" xfId="17606" xr:uid="{00000000-0005-0000-0000-0000BD970000}"/>
    <cellStyle name="Standard 4 6 2 3 2 4 3 2" xfId="51494" xr:uid="{00000000-0005-0000-0000-0000BE970000}"/>
    <cellStyle name="Standard 4 6 2 3 2 4 4" xfId="40198" xr:uid="{00000000-0005-0000-0000-0000BF970000}"/>
    <cellStyle name="Standard 4 6 2 3 2 4 5" xfId="28902" xr:uid="{00000000-0005-0000-0000-0000C0970000}"/>
    <cellStyle name="Standard 4 6 2 3 2 5" xfId="9134" xr:uid="{00000000-0005-0000-0000-0000C1970000}"/>
    <cellStyle name="Standard 4 6 2 3 2 5 2" xfId="20430" xr:uid="{00000000-0005-0000-0000-0000C2970000}"/>
    <cellStyle name="Standard 4 6 2 3 2 5 2 2" xfId="54318" xr:uid="{00000000-0005-0000-0000-0000C3970000}"/>
    <cellStyle name="Standard 4 6 2 3 2 5 3" xfId="43022" xr:uid="{00000000-0005-0000-0000-0000C4970000}"/>
    <cellStyle name="Standard 4 6 2 3 2 5 4" xfId="31726" xr:uid="{00000000-0005-0000-0000-0000C5970000}"/>
    <cellStyle name="Standard 4 6 2 3 2 6" xfId="14782" xr:uid="{00000000-0005-0000-0000-0000C6970000}"/>
    <cellStyle name="Standard 4 6 2 3 2 6 2" xfId="48670" xr:uid="{00000000-0005-0000-0000-0000C7970000}"/>
    <cellStyle name="Standard 4 6 2 3 2 7" xfId="37374" xr:uid="{00000000-0005-0000-0000-0000C8970000}"/>
    <cellStyle name="Standard 4 6 2 3 2 8" xfId="26078" xr:uid="{00000000-0005-0000-0000-0000C9970000}"/>
    <cellStyle name="Standard 4 6 2 3 3" xfId="3814" xr:uid="{00000000-0005-0000-0000-0000CA970000}"/>
    <cellStyle name="Standard 4 6 2 3 3 2" xfId="6925" xr:uid="{00000000-0005-0000-0000-0000CB970000}"/>
    <cellStyle name="Standard 4 6 2 3 3 2 2" xfId="12574" xr:uid="{00000000-0005-0000-0000-0000CC970000}"/>
    <cellStyle name="Standard 4 6 2 3 3 2 2 2" xfId="23870" xr:uid="{00000000-0005-0000-0000-0000CD970000}"/>
    <cellStyle name="Standard 4 6 2 3 3 2 2 2 2" xfId="57758" xr:uid="{00000000-0005-0000-0000-0000CE970000}"/>
    <cellStyle name="Standard 4 6 2 3 3 2 2 3" xfId="46462" xr:uid="{00000000-0005-0000-0000-0000CF970000}"/>
    <cellStyle name="Standard 4 6 2 3 3 2 2 4" xfId="35166" xr:uid="{00000000-0005-0000-0000-0000D0970000}"/>
    <cellStyle name="Standard 4 6 2 3 3 2 3" xfId="18222" xr:uid="{00000000-0005-0000-0000-0000D1970000}"/>
    <cellStyle name="Standard 4 6 2 3 3 2 3 2" xfId="52110" xr:uid="{00000000-0005-0000-0000-0000D2970000}"/>
    <cellStyle name="Standard 4 6 2 3 3 2 4" xfId="40814" xr:uid="{00000000-0005-0000-0000-0000D3970000}"/>
    <cellStyle name="Standard 4 6 2 3 3 2 5" xfId="29518" xr:uid="{00000000-0005-0000-0000-0000D4970000}"/>
    <cellStyle name="Standard 4 6 2 3 3 3" xfId="9750" xr:uid="{00000000-0005-0000-0000-0000D5970000}"/>
    <cellStyle name="Standard 4 6 2 3 3 3 2" xfId="21046" xr:uid="{00000000-0005-0000-0000-0000D6970000}"/>
    <cellStyle name="Standard 4 6 2 3 3 3 2 2" xfId="54934" xr:uid="{00000000-0005-0000-0000-0000D7970000}"/>
    <cellStyle name="Standard 4 6 2 3 3 3 3" xfId="43638" xr:uid="{00000000-0005-0000-0000-0000D8970000}"/>
    <cellStyle name="Standard 4 6 2 3 3 3 4" xfId="32342" xr:uid="{00000000-0005-0000-0000-0000D9970000}"/>
    <cellStyle name="Standard 4 6 2 3 3 4" xfId="15398" xr:uid="{00000000-0005-0000-0000-0000DA970000}"/>
    <cellStyle name="Standard 4 6 2 3 3 4 2" xfId="49286" xr:uid="{00000000-0005-0000-0000-0000DB970000}"/>
    <cellStyle name="Standard 4 6 2 3 3 5" xfId="37990" xr:uid="{00000000-0005-0000-0000-0000DC970000}"/>
    <cellStyle name="Standard 4 6 2 3 3 6" xfId="26694" xr:uid="{00000000-0005-0000-0000-0000DD970000}"/>
    <cellStyle name="Standard 4 6 2 3 4" xfId="4872" xr:uid="{00000000-0005-0000-0000-0000DE970000}"/>
    <cellStyle name="Standard 4 6 2 3 4 2" xfId="7698" xr:uid="{00000000-0005-0000-0000-0000DF970000}"/>
    <cellStyle name="Standard 4 6 2 3 4 2 2" xfId="13347" xr:uid="{00000000-0005-0000-0000-0000E0970000}"/>
    <cellStyle name="Standard 4 6 2 3 4 2 2 2" xfId="24643" xr:uid="{00000000-0005-0000-0000-0000E1970000}"/>
    <cellStyle name="Standard 4 6 2 3 4 2 2 2 2" xfId="58531" xr:uid="{00000000-0005-0000-0000-0000E2970000}"/>
    <cellStyle name="Standard 4 6 2 3 4 2 2 3" xfId="47235" xr:uid="{00000000-0005-0000-0000-0000E3970000}"/>
    <cellStyle name="Standard 4 6 2 3 4 2 2 4" xfId="35939" xr:uid="{00000000-0005-0000-0000-0000E4970000}"/>
    <cellStyle name="Standard 4 6 2 3 4 2 3" xfId="18995" xr:uid="{00000000-0005-0000-0000-0000E5970000}"/>
    <cellStyle name="Standard 4 6 2 3 4 2 3 2" xfId="52883" xr:uid="{00000000-0005-0000-0000-0000E6970000}"/>
    <cellStyle name="Standard 4 6 2 3 4 2 4" xfId="41587" xr:uid="{00000000-0005-0000-0000-0000E7970000}"/>
    <cellStyle name="Standard 4 6 2 3 4 2 5" xfId="30291" xr:uid="{00000000-0005-0000-0000-0000E8970000}"/>
    <cellStyle name="Standard 4 6 2 3 4 3" xfId="10523" xr:uid="{00000000-0005-0000-0000-0000E9970000}"/>
    <cellStyle name="Standard 4 6 2 3 4 3 2" xfId="21819" xr:uid="{00000000-0005-0000-0000-0000EA970000}"/>
    <cellStyle name="Standard 4 6 2 3 4 3 2 2" xfId="55707" xr:uid="{00000000-0005-0000-0000-0000EB970000}"/>
    <cellStyle name="Standard 4 6 2 3 4 3 3" xfId="44411" xr:uid="{00000000-0005-0000-0000-0000EC970000}"/>
    <cellStyle name="Standard 4 6 2 3 4 3 4" xfId="33115" xr:uid="{00000000-0005-0000-0000-0000ED970000}"/>
    <cellStyle name="Standard 4 6 2 3 4 4" xfId="16171" xr:uid="{00000000-0005-0000-0000-0000EE970000}"/>
    <cellStyle name="Standard 4 6 2 3 4 4 2" xfId="50059" xr:uid="{00000000-0005-0000-0000-0000EF970000}"/>
    <cellStyle name="Standard 4 6 2 3 4 5" xfId="38763" xr:uid="{00000000-0005-0000-0000-0000F0970000}"/>
    <cellStyle name="Standard 4 6 2 3 4 6" xfId="27467" xr:uid="{00000000-0005-0000-0000-0000F1970000}"/>
    <cellStyle name="Standard 4 6 2 3 5" xfId="3519" xr:uid="{00000000-0005-0000-0000-0000F2970000}"/>
    <cellStyle name="Standard 4 6 2 3 5 2" xfId="6633" xr:uid="{00000000-0005-0000-0000-0000F3970000}"/>
    <cellStyle name="Standard 4 6 2 3 5 2 2" xfId="12282" xr:uid="{00000000-0005-0000-0000-0000F4970000}"/>
    <cellStyle name="Standard 4 6 2 3 5 2 2 2" xfId="23578" xr:uid="{00000000-0005-0000-0000-0000F5970000}"/>
    <cellStyle name="Standard 4 6 2 3 5 2 2 2 2" xfId="57466" xr:uid="{00000000-0005-0000-0000-0000F6970000}"/>
    <cellStyle name="Standard 4 6 2 3 5 2 2 3" xfId="46170" xr:uid="{00000000-0005-0000-0000-0000F7970000}"/>
    <cellStyle name="Standard 4 6 2 3 5 2 2 4" xfId="34874" xr:uid="{00000000-0005-0000-0000-0000F8970000}"/>
    <cellStyle name="Standard 4 6 2 3 5 2 3" xfId="17930" xr:uid="{00000000-0005-0000-0000-0000F9970000}"/>
    <cellStyle name="Standard 4 6 2 3 5 2 3 2" xfId="51818" xr:uid="{00000000-0005-0000-0000-0000FA970000}"/>
    <cellStyle name="Standard 4 6 2 3 5 2 4" xfId="40522" xr:uid="{00000000-0005-0000-0000-0000FB970000}"/>
    <cellStyle name="Standard 4 6 2 3 5 2 5" xfId="29226" xr:uid="{00000000-0005-0000-0000-0000FC970000}"/>
    <cellStyle name="Standard 4 6 2 3 5 3" xfId="9458" xr:uid="{00000000-0005-0000-0000-0000FD970000}"/>
    <cellStyle name="Standard 4 6 2 3 5 3 2" xfId="20754" xr:uid="{00000000-0005-0000-0000-0000FE970000}"/>
    <cellStyle name="Standard 4 6 2 3 5 3 2 2" xfId="54642" xr:uid="{00000000-0005-0000-0000-0000FF970000}"/>
    <cellStyle name="Standard 4 6 2 3 5 3 3" xfId="43346" xr:uid="{00000000-0005-0000-0000-000000980000}"/>
    <cellStyle name="Standard 4 6 2 3 5 3 4" xfId="32050" xr:uid="{00000000-0005-0000-0000-000001980000}"/>
    <cellStyle name="Standard 4 6 2 3 5 4" xfId="15106" xr:uid="{00000000-0005-0000-0000-000002980000}"/>
    <cellStyle name="Standard 4 6 2 3 5 4 2" xfId="48994" xr:uid="{00000000-0005-0000-0000-000003980000}"/>
    <cellStyle name="Standard 4 6 2 3 5 5" xfId="37698" xr:uid="{00000000-0005-0000-0000-000004980000}"/>
    <cellStyle name="Standard 4 6 2 3 5 6" xfId="26402" xr:uid="{00000000-0005-0000-0000-000005980000}"/>
    <cellStyle name="Standard 4 6 2 3 6" xfId="5808" xr:uid="{00000000-0005-0000-0000-000006980000}"/>
    <cellStyle name="Standard 4 6 2 3 6 2" xfId="11458" xr:uid="{00000000-0005-0000-0000-000007980000}"/>
    <cellStyle name="Standard 4 6 2 3 6 2 2" xfId="22754" xr:uid="{00000000-0005-0000-0000-000008980000}"/>
    <cellStyle name="Standard 4 6 2 3 6 2 2 2" xfId="56642" xr:uid="{00000000-0005-0000-0000-000009980000}"/>
    <cellStyle name="Standard 4 6 2 3 6 2 3" xfId="45346" xr:uid="{00000000-0005-0000-0000-00000A980000}"/>
    <cellStyle name="Standard 4 6 2 3 6 2 4" xfId="34050" xr:uid="{00000000-0005-0000-0000-00000B980000}"/>
    <cellStyle name="Standard 4 6 2 3 6 3" xfId="17106" xr:uid="{00000000-0005-0000-0000-00000C980000}"/>
    <cellStyle name="Standard 4 6 2 3 6 3 2" xfId="50994" xr:uid="{00000000-0005-0000-0000-00000D980000}"/>
    <cellStyle name="Standard 4 6 2 3 6 4" xfId="39698" xr:uid="{00000000-0005-0000-0000-00000E980000}"/>
    <cellStyle name="Standard 4 6 2 3 6 5" xfId="28402" xr:uid="{00000000-0005-0000-0000-00000F980000}"/>
    <cellStyle name="Standard 4 6 2 3 7" xfId="8634" xr:uid="{00000000-0005-0000-0000-000010980000}"/>
    <cellStyle name="Standard 4 6 2 3 7 2" xfId="19930" xr:uid="{00000000-0005-0000-0000-000011980000}"/>
    <cellStyle name="Standard 4 6 2 3 7 2 2" xfId="53818" xr:uid="{00000000-0005-0000-0000-000012980000}"/>
    <cellStyle name="Standard 4 6 2 3 7 3" xfId="42522" xr:uid="{00000000-0005-0000-0000-000013980000}"/>
    <cellStyle name="Standard 4 6 2 3 7 4" xfId="31226" xr:uid="{00000000-0005-0000-0000-000014980000}"/>
    <cellStyle name="Standard 4 6 2 3 8" xfId="14282" xr:uid="{00000000-0005-0000-0000-000015980000}"/>
    <cellStyle name="Standard 4 6 2 3 8 2" xfId="48170" xr:uid="{00000000-0005-0000-0000-000016980000}"/>
    <cellStyle name="Standard 4 6 2 3 9" xfId="36874" xr:uid="{00000000-0005-0000-0000-000017980000}"/>
    <cellStyle name="Standard 4 6 2 4" xfId="2933" xr:uid="{00000000-0005-0000-0000-000018980000}"/>
    <cellStyle name="Standard 4 6 2 4 2" xfId="5317" xr:uid="{00000000-0005-0000-0000-000019980000}"/>
    <cellStyle name="Standard 4 6 2 4 2 2" xfId="8143" xr:uid="{00000000-0005-0000-0000-00001A980000}"/>
    <cellStyle name="Standard 4 6 2 4 2 2 2" xfId="13792" xr:uid="{00000000-0005-0000-0000-00001B980000}"/>
    <cellStyle name="Standard 4 6 2 4 2 2 2 2" xfId="25088" xr:uid="{00000000-0005-0000-0000-00001C980000}"/>
    <cellStyle name="Standard 4 6 2 4 2 2 2 2 2" xfId="58976" xr:uid="{00000000-0005-0000-0000-00001D980000}"/>
    <cellStyle name="Standard 4 6 2 4 2 2 2 3" xfId="47680" xr:uid="{00000000-0005-0000-0000-00001E980000}"/>
    <cellStyle name="Standard 4 6 2 4 2 2 2 4" xfId="36384" xr:uid="{00000000-0005-0000-0000-00001F980000}"/>
    <cellStyle name="Standard 4 6 2 4 2 2 3" xfId="19440" xr:uid="{00000000-0005-0000-0000-000020980000}"/>
    <cellStyle name="Standard 4 6 2 4 2 2 3 2" xfId="53328" xr:uid="{00000000-0005-0000-0000-000021980000}"/>
    <cellStyle name="Standard 4 6 2 4 2 2 4" xfId="42032" xr:uid="{00000000-0005-0000-0000-000022980000}"/>
    <cellStyle name="Standard 4 6 2 4 2 2 5" xfId="30736" xr:uid="{00000000-0005-0000-0000-000023980000}"/>
    <cellStyle name="Standard 4 6 2 4 2 3" xfId="10968" xr:uid="{00000000-0005-0000-0000-000024980000}"/>
    <cellStyle name="Standard 4 6 2 4 2 3 2" xfId="22264" xr:uid="{00000000-0005-0000-0000-000025980000}"/>
    <cellStyle name="Standard 4 6 2 4 2 3 2 2" xfId="56152" xr:uid="{00000000-0005-0000-0000-000026980000}"/>
    <cellStyle name="Standard 4 6 2 4 2 3 3" xfId="44856" xr:uid="{00000000-0005-0000-0000-000027980000}"/>
    <cellStyle name="Standard 4 6 2 4 2 3 4" xfId="33560" xr:uid="{00000000-0005-0000-0000-000028980000}"/>
    <cellStyle name="Standard 4 6 2 4 2 4" xfId="16616" xr:uid="{00000000-0005-0000-0000-000029980000}"/>
    <cellStyle name="Standard 4 6 2 4 2 4 2" xfId="50504" xr:uid="{00000000-0005-0000-0000-00002A980000}"/>
    <cellStyle name="Standard 4 6 2 4 2 5" xfId="39208" xr:uid="{00000000-0005-0000-0000-00002B980000}"/>
    <cellStyle name="Standard 4 6 2 4 2 6" xfId="27912" xr:uid="{00000000-0005-0000-0000-00002C980000}"/>
    <cellStyle name="Standard 4 6 2 4 3" xfId="4540" xr:uid="{00000000-0005-0000-0000-00002D980000}"/>
    <cellStyle name="Standard 4 6 2 4 3 2" xfId="7409" xr:uid="{00000000-0005-0000-0000-00002E980000}"/>
    <cellStyle name="Standard 4 6 2 4 3 2 2" xfId="13058" xr:uid="{00000000-0005-0000-0000-00002F980000}"/>
    <cellStyle name="Standard 4 6 2 4 3 2 2 2" xfId="24354" xr:uid="{00000000-0005-0000-0000-000030980000}"/>
    <cellStyle name="Standard 4 6 2 4 3 2 2 2 2" xfId="58242" xr:uid="{00000000-0005-0000-0000-000031980000}"/>
    <cellStyle name="Standard 4 6 2 4 3 2 2 3" xfId="46946" xr:uid="{00000000-0005-0000-0000-000032980000}"/>
    <cellStyle name="Standard 4 6 2 4 3 2 2 4" xfId="35650" xr:uid="{00000000-0005-0000-0000-000033980000}"/>
    <cellStyle name="Standard 4 6 2 4 3 2 3" xfId="18706" xr:uid="{00000000-0005-0000-0000-000034980000}"/>
    <cellStyle name="Standard 4 6 2 4 3 2 3 2" xfId="52594" xr:uid="{00000000-0005-0000-0000-000035980000}"/>
    <cellStyle name="Standard 4 6 2 4 3 2 4" xfId="41298" xr:uid="{00000000-0005-0000-0000-000036980000}"/>
    <cellStyle name="Standard 4 6 2 4 3 2 5" xfId="30002" xr:uid="{00000000-0005-0000-0000-000037980000}"/>
    <cellStyle name="Standard 4 6 2 4 3 3" xfId="10234" xr:uid="{00000000-0005-0000-0000-000038980000}"/>
    <cellStyle name="Standard 4 6 2 4 3 3 2" xfId="21530" xr:uid="{00000000-0005-0000-0000-000039980000}"/>
    <cellStyle name="Standard 4 6 2 4 3 3 2 2" xfId="55418" xr:uid="{00000000-0005-0000-0000-00003A980000}"/>
    <cellStyle name="Standard 4 6 2 4 3 3 3" xfId="44122" xr:uid="{00000000-0005-0000-0000-00003B980000}"/>
    <cellStyle name="Standard 4 6 2 4 3 3 4" xfId="32826" xr:uid="{00000000-0005-0000-0000-00003C980000}"/>
    <cellStyle name="Standard 4 6 2 4 3 4" xfId="15882" xr:uid="{00000000-0005-0000-0000-00003D980000}"/>
    <cellStyle name="Standard 4 6 2 4 3 4 2" xfId="49770" xr:uid="{00000000-0005-0000-0000-00003E980000}"/>
    <cellStyle name="Standard 4 6 2 4 3 5" xfId="38474" xr:uid="{00000000-0005-0000-0000-00003F980000}"/>
    <cellStyle name="Standard 4 6 2 4 3 6" xfId="27178" xr:uid="{00000000-0005-0000-0000-000040980000}"/>
    <cellStyle name="Standard 4 6 2 4 4" xfId="6061" xr:uid="{00000000-0005-0000-0000-000041980000}"/>
    <cellStyle name="Standard 4 6 2 4 4 2" xfId="11711" xr:uid="{00000000-0005-0000-0000-000042980000}"/>
    <cellStyle name="Standard 4 6 2 4 4 2 2" xfId="23007" xr:uid="{00000000-0005-0000-0000-000043980000}"/>
    <cellStyle name="Standard 4 6 2 4 4 2 2 2" xfId="56895" xr:uid="{00000000-0005-0000-0000-000044980000}"/>
    <cellStyle name="Standard 4 6 2 4 4 2 3" xfId="45599" xr:uid="{00000000-0005-0000-0000-000045980000}"/>
    <cellStyle name="Standard 4 6 2 4 4 2 4" xfId="34303" xr:uid="{00000000-0005-0000-0000-000046980000}"/>
    <cellStyle name="Standard 4 6 2 4 4 3" xfId="17359" xr:uid="{00000000-0005-0000-0000-000047980000}"/>
    <cellStyle name="Standard 4 6 2 4 4 3 2" xfId="51247" xr:uid="{00000000-0005-0000-0000-000048980000}"/>
    <cellStyle name="Standard 4 6 2 4 4 4" xfId="39951" xr:uid="{00000000-0005-0000-0000-000049980000}"/>
    <cellStyle name="Standard 4 6 2 4 4 5" xfId="28655" xr:uid="{00000000-0005-0000-0000-00004A980000}"/>
    <cellStyle name="Standard 4 6 2 4 5" xfId="8887" xr:uid="{00000000-0005-0000-0000-00004B980000}"/>
    <cellStyle name="Standard 4 6 2 4 5 2" xfId="20183" xr:uid="{00000000-0005-0000-0000-00004C980000}"/>
    <cellStyle name="Standard 4 6 2 4 5 2 2" xfId="54071" xr:uid="{00000000-0005-0000-0000-00004D980000}"/>
    <cellStyle name="Standard 4 6 2 4 5 3" xfId="42775" xr:uid="{00000000-0005-0000-0000-00004E980000}"/>
    <cellStyle name="Standard 4 6 2 4 5 4" xfId="31479" xr:uid="{00000000-0005-0000-0000-00004F980000}"/>
    <cellStyle name="Standard 4 6 2 4 6" xfId="14535" xr:uid="{00000000-0005-0000-0000-000050980000}"/>
    <cellStyle name="Standard 4 6 2 4 6 2" xfId="48423" xr:uid="{00000000-0005-0000-0000-000051980000}"/>
    <cellStyle name="Standard 4 6 2 4 7" xfId="37127" xr:uid="{00000000-0005-0000-0000-000052980000}"/>
    <cellStyle name="Standard 4 6 2 4 8" xfId="25831" xr:uid="{00000000-0005-0000-0000-000053980000}"/>
    <cellStyle name="Standard 4 6 2 5" xfId="3747" xr:uid="{00000000-0005-0000-0000-000054980000}"/>
    <cellStyle name="Standard 4 6 2 5 2" xfId="6858" xr:uid="{00000000-0005-0000-0000-000055980000}"/>
    <cellStyle name="Standard 4 6 2 5 2 2" xfId="12507" xr:uid="{00000000-0005-0000-0000-000056980000}"/>
    <cellStyle name="Standard 4 6 2 5 2 2 2" xfId="23803" xr:uid="{00000000-0005-0000-0000-000057980000}"/>
    <cellStyle name="Standard 4 6 2 5 2 2 2 2" xfId="57691" xr:uid="{00000000-0005-0000-0000-000058980000}"/>
    <cellStyle name="Standard 4 6 2 5 2 2 3" xfId="46395" xr:uid="{00000000-0005-0000-0000-000059980000}"/>
    <cellStyle name="Standard 4 6 2 5 2 2 4" xfId="35099" xr:uid="{00000000-0005-0000-0000-00005A980000}"/>
    <cellStyle name="Standard 4 6 2 5 2 3" xfId="18155" xr:uid="{00000000-0005-0000-0000-00005B980000}"/>
    <cellStyle name="Standard 4 6 2 5 2 3 2" xfId="52043" xr:uid="{00000000-0005-0000-0000-00005C980000}"/>
    <cellStyle name="Standard 4 6 2 5 2 4" xfId="40747" xr:uid="{00000000-0005-0000-0000-00005D980000}"/>
    <cellStyle name="Standard 4 6 2 5 2 5" xfId="29451" xr:uid="{00000000-0005-0000-0000-00005E980000}"/>
    <cellStyle name="Standard 4 6 2 5 3" xfId="9683" xr:uid="{00000000-0005-0000-0000-00005F980000}"/>
    <cellStyle name="Standard 4 6 2 5 3 2" xfId="20979" xr:uid="{00000000-0005-0000-0000-000060980000}"/>
    <cellStyle name="Standard 4 6 2 5 3 2 2" xfId="54867" xr:uid="{00000000-0005-0000-0000-000061980000}"/>
    <cellStyle name="Standard 4 6 2 5 3 3" xfId="43571" xr:uid="{00000000-0005-0000-0000-000062980000}"/>
    <cellStyle name="Standard 4 6 2 5 3 4" xfId="32275" xr:uid="{00000000-0005-0000-0000-000063980000}"/>
    <cellStyle name="Standard 4 6 2 5 4" xfId="15331" xr:uid="{00000000-0005-0000-0000-000064980000}"/>
    <cellStyle name="Standard 4 6 2 5 4 2" xfId="49219" xr:uid="{00000000-0005-0000-0000-000065980000}"/>
    <cellStyle name="Standard 4 6 2 5 5" xfId="37923" xr:uid="{00000000-0005-0000-0000-000066980000}"/>
    <cellStyle name="Standard 4 6 2 5 6" xfId="26627" xr:uid="{00000000-0005-0000-0000-000067980000}"/>
    <cellStyle name="Standard 4 6 2 6" xfId="4805" xr:uid="{00000000-0005-0000-0000-000068980000}"/>
    <cellStyle name="Standard 4 6 2 6 2" xfId="7631" xr:uid="{00000000-0005-0000-0000-000069980000}"/>
    <cellStyle name="Standard 4 6 2 6 2 2" xfId="13280" xr:uid="{00000000-0005-0000-0000-00006A980000}"/>
    <cellStyle name="Standard 4 6 2 6 2 2 2" xfId="24576" xr:uid="{00000000-0005-0000-0000-00006B980000}"/>
    <cellStyle name="Standard 4 6 2 6 2 2 2 2" xfId="58464" xr:uid="{00000000-0005-0000-0000-00006C980000}"/>
    <cellStyle name="Standard 4 6 2 6 2 2 3" xfId="47168" xr:uid="{00000000-0005-0000-0000-00006D980000}"/>
    <cellStyle name="Standard 4 6 2 6 2 2 4" xfId="35872" xr:uid="{00000000-0005-0000-0000-00006E980000}"/>
    <cellStyle name="Standard 4 6 2 6 2 3" xfId="18928" xr:uid="{00000000-0005-0000-0000-00006F980000}"/>
    <cellStyle name="Standard 4 6 2 6 2 3 2" xfId="52816" xr:uid="{00000000-0005-0000-0000-000070980000}"/>
    <cellStyle name="Standard 4 6 2 6 2 4" xfId="41520" xr:uid="{00000000-0005-0000-0000-000071980000}"/>
    <cellStyle name="Standard 4 6 2 6 2 5" xfId="30224" xr:uid="{00000000-0005-0000-0000-000072980000}"/>
    <cellStyle name="Standard 4 6 2 6 3" xfId="10456" xr:uid="{00000000-0005-0000-0000-000073980000}"/>
    <cellStyle name="Standard 4 6 2 6 3 2" xfId="21752" xr:uid="{00000000-0005-0000-0000-000074980000}"/>
    <cellStyle name="Standard 4 6 2 6 3 2 2" xfId="55640" xr:uid="{00000000-0005-0000-0000-000075980000}"/>
    <cellStyle name="Standard 4 6 2 6 3 3" xfId="44344" xr:uid="{00000000-0005-0000-0000-000076980000}"/>
    <cellStyle name="Standard 4 6 2 6 3 4" xfId="33048" xr:uid="{00000000-0005-0000-0000-000077980000}"/>
    <cellStyle name="Standard 4 6 2 6 4" xfId="16104" xr:uid="{00000000-0005-0000-0000-000078980000}"/>
    <cellStyle name="Standard 4 6 2 6 4 2" xfId="49992" xr:uid="{00000000-0005-0000-0000-000079980000}"/>
    <cellStyle name="Standard 4 6 2 6 5" xfId="38696" xr:uid="{00000000-0005-0000-0000-00007A980000}"/>
    <cellStyle name="Standard 4 6 2 6 6" xfId="27400" xr:uid="{00000000-0005-0000-0000-00007B980000}"/>
    <cellStyle name="Standard 4 6 2 7" xfId="3448" xr:uid="{00000000-0005-0000-0000-00007C980000}"/>
    <cellStyle name="Standard 4 6 2 7 2" xfId="6563" xr:uid="{00000000-0005-0000-0000-00007D980000}"/>
    <cellStyle name="Standard 4 6 2 7 2 2" xfId="12212" xr:uid="{00000000-0005-0000-0000-00007E980000}"/>
    <cellStyle name="Standard 4 6 2 7 2 2 2" xfId="23508" xr:uid="{00000000-0005-0000-0000-00007F980000}"/>
    <cellStyle name="Standard 4 6 2 7 2 2 2 2" xfId="57396" xr:uid="{00000000-0005-0000-0000-000080980000}"/>
    <cellStyle name="Standard 4 6 2 7 2 2 3" xfId="46100" xr:uid="{00000000-0005-0000-0000-000081980000}"/>
    <cellStyle name="Standard 4 6 2 7 2 2 4" xfId="34804" xr:uid="{00000000-0005-0000-0000-000082980000}"/>
    <cellStyle name="Standard 4 6 2 7 2 3" xfId="17860" xr:uid="{00000000-0005-0000-0000-000083980000}"/>
    <cellStyle name="Standard 4 6 2 7 2 3 2" xfId="51748" xr:uid="{00000000-0005-0000-0000-000084980000}"/>
    <cellStyle name="Standard 4 6 2 7 2 4" xfId="40452" xr:uid="{00000000-0005-0000-0000-000085980000}"/>
    <cellStyle name="Standard 4 6 2 7 2 5" xfId="29156" xr:uid="{00000000-0005-0000-0000-000086980000}"/>
    <cellStyle name="Standard 4 6 2 7 3" xfId="9388" xr:uid="{00000000-0005-0000-0000-000087980000}"/>
    <cellStyle name="Standard 4 6 2 7 3 2" xfId="20684" xr:uid="{00000000-0005-0000-0000-000088980000}"/>
    <cellStyle name="Standard 4 6 2 7 3 2 2" xfId="54572" xr:uid="{00000000-0005-0000-0000-000089980000}"/>
    <cellStyle name="Standard 4 6 2 7 3 3" xfId="43276" xr:uid="{00000000-0005-0000-0000-00008A980000}"/>
    <cellStyle name="Standard 4 6 2 7 3 4" xfId="31980" xr:uid="{00000000-0005-0000-0000-00008B980000}"/>
    <cellStyle name="Standard 4 6 2 7 4" xfId="15036" xr:uid="{00000000-0005-0000-0000-00008C980000}"/>
    <cellStyle name="Standard 4 6 2 7 4 2" xfId="48924" xr:uid="{00000000-0005-0000-0000-00008D980000}"/>
    <cellStyle name="Standard 4 6 2 7 5" xfId="37628" xr:uid="{00000000-0005-0000-0000-00008E980000}"/>
    <cellStyle name="Standard 4 6 2 7 6" xfId="26332" xr:uid="{00000000-0005-0000-0000-00008F980000}"/>
    <cellStyle name="Standard 4 6 2 8" xfId="5561" xr:uid="{00000000-0005-0000-0000-000090980000}"/>
    <cellStyle name="Standard 4 6 2 8 2" xfId="11211" xr:uid="{00000000-0005-0000-0000-000091980000}"/>
    <cellStyle name="Standard 4 6 2 8 2 2" xfId="22507" xr:uid="{00000000-0005-0000-0000-000092980000}"/>
    <cellStyle name="Standard 4 6 2 8 2 2 2" xfId="56395" xr:uid="{00000000-0005-0000-0000-000093980000}"/>
    <cellStyle name="Standard 4 6 2 8 2 3" xfId="45099" xr:uid="{00000000-0005-0000-0000-000094980000}"/>
    <cellStyle name="Standard 4 6 2 8 2 4" xfId="33803" xr:uid="{00000000-0005-0000-0000-000095980000}"/>
    <cellStyle name="Standard 4 6 2 8 3" xfId="16859" xr:uid="{00000000-0005-0000-0000-000096980000}"/>
    <cellStyle name="Standard 4 6 2 8 3 2" xfId="50747" xr:uid="{00000000-0005-0000-0000-000097980000}"/>
    <cellStyle name="Standard 4 6 2 8 4" xfId="39451" xr:uid="{00000000-0005-0000-0000-000098980000}"/>
    <cellStyle name="Standard 4 6 2 8 5" xfId="28155" xr:uid="{00000000-0005-0000-0000-000099980000}"/>
    <cellStyle name="Standard 4 6 2 9" xfId="8387" xr:uid="{00000000-0005-0000-0000-00009A980000}"/>
    <cellStyle name="Standard 4 6 2 9 2" xfId="19683" xr:uid="{00000000-0005-0000-0000-00009B980000}"/>
    <cellStyle name="Standard 4 6 2 9 2 2" xfId="53571" xr:uid="{00000000-0005-0000-0000-00009C980000}"/>
    <cellStyle name="Standard 4 6 2 9 3" xfId="42275" xr:uid="{00000000-0005-0000-0000-00009D980000}"/>
    <cellStyle name="Standard 4 6 2 9 4" xfId="30979" xr:uid="{00000000-0005-0000-0000-00009E980000}"/>
    <cellStyle name="Standard 4 6 3" xfId="731" xr:uid="{00000000-0005-0000-0000-00009F980000}"/>
    <cellStyle name="Standard 4 6 3 10" xfId="14079" xr:uid="{00000000-0005-0000-0000-0000A0980000}"/>
    <cellStyle name="Standard 4 6 3 10 2" xfId="47967" xr:uid="{00000000-0005-0000-0000-0000A1980000}"/>
    <cellStyle name="Standard 4 6 3 11" xfId="36671" xr:uid="{00000000-0005-0000-0000-0000A2980000}"/>
    <cellStyle name="Standard 4 6 3 12" xfId="25375" xr:uid="{00000000-0005-0000-0000-0000A3980000}"/>
    <cellStyle name="Standard 4 6 3 2" xfId="1967" xr:uid="{00000000-0005-0000-0000-0000A4980000}"/>
    <cellStyle name="Standard 4 6 3 2 10" xfId="36804" xr:uid="{00000000-0005-0000-0000-0000A5980000}"/>
    <cellStyle name="Standard 4 6 3 2 11" xfId="25508" xr:uid="{00000000-0005-0000-0000-0000A6980000}"/>
    <cellStyle name="Standard 4 6 3 2 2" xfId="2854" xr:uid="{00000000-0005-0000-0000-0000A7980000}"/>
    <cellStyle name="Standard 4 6 3 2 2 2" xfId="3356" xr:uid="{00000000-0005-0000-0000-0000A8980000}"/>
    <cellStyle name="Standard 4 6 3 2 2 2 2" xfId="5323" xr:uid="{00000000-0005-0000-0000-0000A9980000}"/>
    <cellStyle name="Standard 4 6 3 2 2 2 2 2" xfId="8149" xr:uid="{00000000-0005-0000-0000-0000AA980000}"/>
    <cellStyle name="Standard 4 6 3 2 2 2 2 2 2" xfId="13798" xr:uid="{00000000-0005-0000-0000-0000AB980000}"/>
    <cellStyle name="Standard 4 6 3 2 2 2 2 2 2 2" xfId="25094" xr:uid="{00000000-0005-0000-0000-0000AC980000}"/>
    <cellStyle name="Standard 4 6 3 2 2 2 2 2 2 2 2" xfId="58982" xr:uid="{00000000-0005-0000-0000-0000AD980000}"/>
    <cellStyle name="Standard 4 6 3 2 2 2 2 2 2 3" xfId="47686" xr:uid="{00000000-0005-0000-0000-0000AE980000}"/>
    <cellStyle name="Standard 4 6 3 2 2 2 2 2 2 4" xfId="36390" xr:uid="{00000000-0005-0000-0000-0000AF980000}"/>
    <cellStyle name="Standard 4 6 3 2 2 2 2 2 3" xfId="19446" xr:uid="{00000000-0005-0000-0000-0000B0980000}"/>
    <cellStyle name="Standard 4 6 3 2 2 2 2 2 3 2" xfId="53334" xr:uid="{00000000-0005-0000-0000-0000B1980000}"/>
    <cellStyle name="Standard 4 6 3 2 2 2 2 2 4" xfId="42038" xr:uid="{00000000-0005-0000-0000-0000B2980000}"/>
    <cellStyle name="Standard 4 6 3 2 2 2 2 2 5" xfId="30742" xr:uid="{00000000-0005-0000-0000-0000B3980000}"/>
    <cellStyle name="Standard 4 6 3 2 2 2 2 3" xfId="10974" xr:uid="{00000000-0005-0000-0000-0000B4980000}"/>
    <cellStyle name="Standard 4 6 3 2 2 2 2 3 2" xfId="22270" xr:uid="{00000000-0005-0000-0000-0000B5980000}"/>
    <cellStyle name="Standard 4 6 3 2 2 2 2 3 2 2" xfId="56158" xr:uid="{00000000-0005-0000-0000-0000B6980000}"/>
    <cellStyle name="Standard 4 6 3 2 2 2 2 3 3" xfId="44862" xr:uid="{00000000-0005-0000-0000-0000B7980000}"/>
    <cellStyle name="Standard 4 6 3 2 2 2 2 3 4" xfId="33566" xr:uid="{00000000-0005-0000-0000-0000B8980000}"/>
    <cellStyle name="Standard 4 6 3 2 2 2 2 4" xfId="16622" xr:uid="{00000000-0005-0000-0000-0000B9980000}"/>
    <cellStyle name="Standard 4 6 3 2 2 2 2 4 2" xfId="50510" xr:uid="{00000000-0005-0000-0000-0000BA980000}"/>
    <cellStyle name="Standard 4 6 3 2 2 2 2 5" xfId="39214" xr:uid="{00000000-0005-0000-0000-0000BB980000}"/>
    <cellStyle name="Standard 4 6 3 2 2 2 2 6" xfId="27918" xr:uid="{00000000-0005-0000-0000-0000BC980000}"/>
    <cellStyle name="Standard 4 6 3 2 2 2 3" xfId="6484" xr:uid="{00000000-0005-0000-0000-0000BD980000}"/>
    <cellStyle name="Standard 4 6 3 2 2 2 3 2" xfId="12134" xr:uid="{00000000-0005-0000-0000-0000BE980000}"/>
    <cellStyle name="Standard 4 6 3 2 2 2 3 2 2" xfId="23430" xr:uid="{00000000-0005-0000-0000-0000BF980000}"/>
    <cellStyle name="Standard 4 6 3 2 2 2 3 2 2 2" xfId="57318" xr:uid="{00000000-0005-0000-0000-0000C0980000}"/>
    <cellStyle name="Standard 4 6 3 2 2 2 3 2 3" xfId="46022" xr:uid="{00000000-0005-0000-0000-0000C1980000}"/>
    <cellStyle name="Standard 4 6 3 2 2 2 3 2 4" xfId="34726" xr:uid="{00000000-0005-0000-0000-0000C2980000}"/>
    <cellStyle name="Standard 4 6 3 2 2 2 3 3" xfId="17782" xr:uid="{00000000-0005-0000-0000-0000C3980000}"/>
    <cellStyle name="Standard 4 6 3 2 2 2 3 3 2" xfId="51670" xr:uid="{00000000-0005-0000-0000-0000C4980000}"/>
    <cellStyle name="Standard 4 6 3 2 2 2 3 4" xfId="40374" xr:uid="{00000000-0005-0000-0000-0000C5980000}"/>
    <cellStyle name="Standard 4 6 3 2 2 2 3 5" xfId="29078" xr:uid="{00000000-0005-0000-0000-0000C6980000}"/>
    <cellStyle name="Standard 4 6 3 2 2 2 4" xfId="9310" xr:uid="{00000000-0005-0000-0000-0000C7980000}"/>
    <cellStyle name="Standard 4 6 3 2 2 2 4 2" xfId="20606" xr:uid="{00000000-0005-0000-0000-0000C8980000}"/>
    <cellStyle name="Standard 4 6 3 2 2 2 4 2 2" xfId="54494" xr:uid="{00000000-0005-0000-0000-0000C9980000}"/>
    <cellStyle name="Standard 4 6 3 2 2 2 4 3" xfId="43198" xr:uid="{00000000-0005-0000-0000-0000CA980000}"/>
    <cellStyle name="Standard 4 6 3 2 2 2 4 4" xfId="31902" xr:uid="{00000000-0005-0000-0000-0000CB980000}"/>
    <cellStyle name="Standard 4 6 3 2 2 2 5" xfId="14958" xr:uid="{00000000-0005-0000-0000-0000CC980000}"/>
    <cellStyle name="Standard 4 6 3 2 2 2 5 2" xfId="48846" xr:uid="{00000000-0005-0000-0000-0000CD980000}"/>
    <cellStyle name="Standard 4 6 3 2 2 2 6" xfId="37550" xr:uid="{00000000-0005-0000-0000-0000CE980000}"/>
    <cellStyle name="Standard 4 6 3 2 2 2 7" xfId="26254" xr:uid="{00000000-0005-0000-0000-0000CF980000}"/>
    <cellStyle name="Standard 4 6 3 2 2 3" xfId="4546" xr:uid="{00000000-0005-0000-0000-0000D0980000}"/>
    <cellStyle name="Standard 4 6 3 2 2 3 2" xfId="7415" xr:uid="{00000000-0005-0000-0000-0000D1980000}"/>
    <cellStyle name="Standard 4 6 3 2 2 3 2 2" xfId="13064" xr:uid="{00000000-0005-0000-0000-0000D2980000}"/>
    <cellStyle name="Standard 4 6 3 2 2 3 2 2 2" xfId="24360" xr:uid="{00000000-0005-0000-0000-0000D3980000}"/>
    <cellStyle name="Standard 4 6 3 2 2 3 2 2 2 2" xfId="58248" xr:uid="{00000000-0005-0000-0000-0000D4980000}"/>
    <cellStyle name="Standard 4 6 3 2 2 3 2 2 3" xfId="46952" xr:uid="{00000000-0005-0000-0000-0000D5980000}"/>
    <cellStyle name="Standard 4 6 3 2 2 3 2 2 4" xfId="35656" xr:uid="{00000000-0005-0000-0000-0000D6980000}"/>
    <cellStyle name="Standard 4 6 3 2 2 3 2 3" xfId="18712" xr:uid="{00000000-0005-0000-0000-0000D7980000}"/>
    <cellStyle name="Standard 4 6 3 2 2 3 2 3 2" xfId="52600" xr:uid="{00000000-0005-0000-0000-0000D8980000}"/>
    <cellStyle name="Standard 4 6 3 2 2 3 2 4" xfId="41304" xr:uid="{00000000-0005-0000-0000-0000D9980000}"/>
    <cellStyle name="Standard 4 6 3 2 2 3 2 5" xfId="30008" xr:uid="{00000000-0005-0000-0000-0000DA980000}"/>
    <cellStyle name="Standard 4 6 3 2 2 3 3" xfId="10240" xr:uid="{00000000-0005-0000-0000-0000DB980000}"/>
    <cellStyle name="Standard 4 6 3 2 2 3 3 2" xfId="21536" xr:uid="{00000000-0005-0000-0000-0000DC980000}"/>
    <cellStyle name="Standard 4 6 3 2 2 3 3 2 2" xfId="55424" xr:uid="{00000000-0005-0000-0000-0000DD980000}"/>
    <cellStyle name="Standard 4 6 3 2 2 3 3 3" xfId="44128" xr:uid="{00000000-0005-0000-0000-0000DE980000}"/>
    <cellStyle name="Standard 4 6 3 2 2 3 3 4" xfId="32832" xr:uid="{00000000-0005-0000-0000-0000DF980000}"/>
    <cellStyle name="Standard 4 6 3 2 2 3 4" xfId="15888" xr:uid="{00000000-0005-0000-0000-0000E0980000}"/>
    <cellStyle name="Standard 4 6 3 2 2 3 4 2" xfId="49776" xr:uid="{00000000-0005-0000-0000-0000E1980000}"/>
    <cellStyle name="Standard 4 6 3 2 2 3 5" xfId="38480" xr:uid="{00000000-0005-0000-0000-0000E2980000}"/>
    <cellStyle name="Standard 4 6 3 2 2 3 6" xfId="27184" xr:uid="{00000000-0005-0000-0000-0000E3980000}"/>
    <cellStyle name="Standard 4 6 3 2 2 4" xfId="5984" xr:uid="{00000000-0005-0000-0000-0000E4980000}"/>
    <cellStyle name="Standard 4 6 3 2 2 4 2" xfId="11634" xr:uid="{00000000-0005-0000-0000-0000E5980000}"/>
    <cellStyle name="Standard 4 6 3 2 2 4 2 2" xfId="22930" xr:uid="{00000000-0005-0000-0000-0000E6980000}"/>
    <cellStyle name="Standard 4 6 3 2 2 4 2 2 2" xfId="56818" xr:uid="{00000000-0005-0000-0000-0000E7980000}"/>
    <cellStyle name="Standard 4 6 3 2 2 4 2 3" xfId="45522" xr:uid="{00000000-0005-0000-0000-0000E8980000}"/>
    <cellStyle name="Standard 4 6 3 2 2 4 2 4" xfId="34226" xr:uid="{00000000-0005-0000-0000-0000E9980000}"/>
    <cellStyle name="Standard 4 6 3 2 2 4 3" xfId="17282" xr:uid="{00000000-0005-0000-0000-0000EA980000}"/>
    <cellStyle name="Standard 4 6 3 2 2 4 3 2" xfId="51170" xr:uid="{00000000-0005-0000-0000-0000EB980000}"/>
    <cellStyle name="Standard 4 6 3 2 2 4 4" xfId="39874" xr:uid="{00000000-0005-0000-0000-0000EC980000}"/>
    <cellStyle name="Standard 4 6 3 2 2 4 5" xfId="28578" xr:uid="{00000000-0005-0000-0000-0000ED980000}"/>
    <cellStyle name="Standard 4 6 3 2 2 5" xfId="8810" xr:uid="{00000000-0005-0000-0000-0000EE980000}"/>
    <cellStyle name="Standard 4 6 3 2 2 5 2" xfId="20106" xr:uid="{00000000-0005-0000-0000-0000EF980000}"/>
    <cellStyle name="Standard 4 6 3 2 2 5 2 2" xfId="53994" xr:uid="{00000000-0005-0000-0000-0000F0980000}"/>
    <cellStyle name="Standard 4 6 3 2 2 5 3" xfId="42698" xr:uid="{00000000-0005-0000-0000-0000F1980000}"/>
    <cellStyle name="Standard 4 6 3 2 2 5 4" xfId="31402" xr:uid="{00000000-0005-0000-0000-0000F2980000}"/>
    <cellStyle name="Standard 4 6 3 2 2 6" xfId="14458" xr:uid="{00000000-0005-0000-0000-0000F3980000}"/>
    <cellStyle name="Standard 4 6 3 2 2 6 2" xfId="48346" xr:uid="{00000000-0005-0000-0000-0000F4980000}"/>
    <cellStyle name="Standard 4 6 3 2 2 7" xfId="37050" xr:uid="{00000000-0005-0000-0000-0000F5980000}"/>
    <cellStyle name="Standard 4 6 3 2 2 8" xfId="25754" xr:uid="{00000000-0005-0000-0000-0000F6980000}"/>
    <cellStyle name="Standard 4 6 3 2 3" xfId="3110" xr:uid="{00000000-0005-0000-0000-0000F7980000}"/>
    <cellStyle name="Standard 4 6 3 2 3 2" xfId="5322" xr:uid="{00000000-0005-0000-0000-0000F8980000}"/>
    <cellStyle name="Standard 4 6 3 2 3 2 2" xfId="8148" xr:uid="{00000000-0005-0000-0000-0000F9980000}"/>
    <cellStyle name="Standard 4 6 3 2 3 2 2 2" xfId="13797" xr:uid="{00000000-0005-0000-0000-0000FA980000}"/>
    <cellStyle name="Standard 4 6 3 2 3 2 2 2 2" xfId="25093" xr:uid="{00000000-0005-0000-0000-0000FB980000}"/>
    <cellStyle name="Standard 4 6 3 2 3 2 2 2 2 2" xfId="58981" xr:uid="{00000000-0005-0000-0000-0000FC980000}"/>
    <cellStyle name="Standard 4 6 3 2 3 2 2 2 3" xfId="47685" xr:uid="{00000000-0005-0000-0000-0000FD980000}"/>
    <cellStyle name="Standard 4 6 3 2 3 2 2 2 4" xfId="36389" xr:uid="{00000000-0005-0000-0000-0000FE980000}"/>
    <cellStyle name="Standard 4 6 3 2 3 2 2 3" xfId="19445" xr:uid="{00000000-0005-0000-0000-0000FF980000}"/>
    <cellStyle name="Standard 4 6 3 2 3 2 2 3 2" xfId="53333" xr:uid="{00000000-0005-0000-0000-000000990000}"/>
    <cellStyle name="Standard 4 6 3 2 3 2 2 4" xfId="42037" xr:uid="{00000000-0005-0000-0000-000001990000}"/>
    <cellStyle name="Standard 4 6 3 2 3 2 2 5" xfId="30741" xr:uid="{00000000-0005-0000-0000-000002990000}"/>
    <cellStyle name="Standard 4 6 3 2 3 2 3" xfId="10973" xr:uid="{00000000-0005-0000-0000-000003990000}"/>
    <cellStyle name="Standard 4 6 3 2 3 2 3 2" xfId="22269" xr:uid="{00000000-0005-0000-0000-000004990000}"/>
    <cellStyle name="Standard 4 6 3 2 3 2 3 2 2" xfId="56157" xr:uid="{00000000-0005-0000-0000-000005990000}"/>
    <cellStyle name="Standard 4 6 3 2 3 2 3 3" xfId="44861" xr:uid="{00000000-0005-0000-0000-000006990000}"/>
    <cellStyle name="Standard 4 6 3 2 3 2 3 4" xfId="33565" xr:uid="{00000000-0005-0000-0000-000007990000}"/>
    <cellStyle name="Standard 4 6 3 2 3 2 4" xfId="16621" xr:uid="{00000000-0005-0000-0000-000008990000}"/>
    <cellStyle name="Standard 4 6 3 2 3 2 4 2" xfId="50509" xr:uid="{00000000-0005-0000-0000-000009990000}"/>
    <cellStyle name="Standard 4 6 3 2 3 2 5" xfId="39213" xr:uid="{00000000-0005-0000-0000-00000A990000}"/>
    <cellStyle name="Standard 4 6 3 2 3 2 6" xfId="27917" xr:uid="{00000000-0005-0000-0000-00000B990000}"/>
    <cellStyle name="Standard 4 6 3 2 3 3" xfId="4545" xr:uid="{00000000-0005-0000-0000-00000C990000}"/>
    <cellStyle name="Standard 4 6 3 2 3 3 2" xfId="7414" xr:uid="{00000000-0005-0000-0000-00000D990000}"/>
    <cellStyle name="Standard 4 6 3 2 3 3 2 2" xfId="13063" xr:uid="{00000000-0005-0000-0000-00000E990000}"/>
    <cellStyle name="Standard 4 6 3 2 3 3 2 2 2" xfId="24359" xr:uid="{00000000-0005-0000-0000-00000F990000}"/>
    <cellStyle name="Standard 4 6 3 2 3 3 2 2 2 2" xfId="58247" xr:uid="{00000000-0005-0000-0000-000010990000}"/>
    <cellStyle name="Standard 4 6 3 2 3 3 2 2 3" xfId="46951" xr:uid="{00000000-0005-0000-0000-000011990000}"/>
    <cellStyle name="Standard 4 6 3 2 3 3 2 2 4" xfId="35655" xr:uid="{00000000-0005-0000-0000-000012990000}"/>
    <cellStyle name="Standard 4 6 3 2 3 3 2 3" xfId="18711" xr:uid="{00000000-0005-0000-0000-000013990000}"/>
    <cellStyle name="Standard 4 6 3 2 3 3 2 3 2" xfId="52599" xr:uid="{00000000-0005-0000-0000-000014990000}"/>
    <cellStyle name="Standard 4 6 3 2 3 3 2 4" xfId="41303" xr:uid="{00000000-0005-0000-0000-000015990000}"/>
    <cellStyle name="Standard 4 6 3 2 3 3 2 5" xfId="30007" xr:uid="{00000000-0005-0000-0000-000016990000}"/>
    <cellStyle name="Standard 4 6 3 2 3 3 3" xfId="10239" xr:uid="{00000000-0005-0000-0000-000017990000}"/>
    <cellStyle name="Standard 4 6 3 2 3 3 3 2" xfId="21535" xr:uid="{00000000-0005-0000-0000-000018990000}"/>
    <cellStyle name="Standard 4 6 3 2 3 3 3 2 2" xfId="55423" xr:uid="{00000000-0005-0000-0000-000019990000}"/>
    <cellStyle name="Standard 4 6 3 2 3 3 3 3" xfId="44127" xr:uid="{00000000-0005-0000-0000-00001A990000}"/>
    <cellStyle name="Standard 4 6 3 2 3 3 3 4" xfId="32831" xr:uid="{00000000-0005-0000-0000-00001B990000}"/>
    <cellStyle name="Standard 4 6 3 2 3 3 4" xfId="15887" xr:uid="{00000000-0005-0000-0000-00001C990000}"/>
    <cellStyle name="Standard 4 6 3 2 3 3 4 2" xfId="49775" xr:uid="{00000000-0005-0000-0000-00001D990000}"/>
    <cellStyle name="Standard 4 6 3 2 3 3 5" xfId="38479" xr:uid="{00000000-0005-0000-0000-00001E990000}"/>
    <cellStyle name="Standard 4 6 3 2 3 3 6" xfId="27183" xr:uid="{00000000-0005-0000-0000-00001F990000}"/>
    <cellStyle name="Standard 4 6 3 2 3 4" xfId="6238" xr:uid="{00000000-0005-0000-0000-000020990000}"/>
    <cellStyle name="Standard 4 6 3 2 3 4 2" xfId="11888" xr:uid="{00000000-0005-0000-0000-000021990000}"/>
    <cellStyle name="Standard 4 6 3 2 3 4 2 2" xfId="23184" xr:uid="{00000000-0005-0000-0000-000022990000}"/>
    <cellStyle name="Standard 4 6 3 2 3 4 2 2 2" xfId="57072" xr:uid="{00000000-0005-0000-0000-000023990000}"/>
    <cellStyle name="Standard 4 6 3 2 3 4 2 3" xfId="45776" xr:uid="{00000000-0005-0000-0000-000024990000}"/>
    <cellStyle name="Standard 4 6 3 2 3 4 2 4" xfId="34480" xr:uid="{00000000-0005-0000-0000-000025990000}"/>
    <cellStyle name="Standard 4 6 3 2 3 4 3" xfId="17536" xr:uid="{00000000-0005-0000-0000-000026990000}"/>
    <cellStyle name="Standard 4 6 3 2 3 4 3 2" xfId="51424" xr:uid="{00000000-0005-0000-0000-000027990000}"/>
    <cellStyle name="Standard 4 6 3 2 3 4 4" xfId="40128" xr:uid="{00000000-0005-0000-0000-000028990000}"/>
    <cellStyle name="Standard 4 6 3 2 3 4 5" xfId="28832" xr:uid="{00000000-0005-0000-0000-000029990000}"/>
    <cellStyle name="Standard 4 6 3 2 3 5" xfId="9064" xr:uid="{00000000-0005-0000-0000-00002A990000}"/>
    <cellStyle name="Standard 4 6 3 2 3 5 2" xfId="20360" xr:uid="{00000000-0005-0000-0000-00002B990000}"/>
    <cellStyle name="Standard 4 6 3 2 3 5 2 2" xfId="54248" xr:uid="{00000000-0005-0000-0000-00002C990000}"/>
    <cellStyle name="Standard 4 6 3 2 3 5 3" xfId="42952" xr:uid="{00000000-0005-0000-0000-00002D990000}"/>
    <cellStyle name="Standard 4 6 3 2 3 5 4" xfId="31656" xr:uid="{00000000-0005-0000-0000-00002E990000}"/>
    <cellStyle name="Standard 4 6 3 2 3 6" xfId="14712" xr:uid="{00000000-0005-0000-0000-00002F990000}"/>
    <cellStyle name="Standard 4 6 3 2 3 6 2" xfId="48600" xr:uid="{00000000-0005-0000-0000-000030990000}"/>
    <cellStyle name="Standard 4 6 3 2 3 7" xfId="37304" xr:uid="{00000000-0005-0000-0000-000031990000}"/>
    <cellStyle name="Standard 4 6 3 2 3 8" xfId="26008" xr:uid="{00000000-0005-0000-0000-000032990000}"/>
    <cellStyle name="Standard 4 6 3 2 4" xfId="3968" xr:uid="{00000000-0005-0000-0000-000033990000}"/>
    <cellStyle name="Standard 4 6 3 2 4 2" xfId="7079" xr:uid="{00000000-0005-0000-0000-000034990000}"/>
    <cellStyle name="Standard 4 6 3 2 4 2 2" xfId="12728" xr:uid="{00000000-0005-0000-0000-000035990000}"/>
    <cellStyle name="Standard 4 6 3 2 4 2 2 2" xfId="24024" xr:uid="{00000000-0005-0000-0000-000036990000}"/>
    <cellStyle name="Standard 4 6 3 2 4 2 2 2 2" xfId="57912" xr:uid="{00000000-0005-0000-0000-000037990000}"/>
    <cellStyle name="Standard 4 6 3 2 4 2 2 3" xfId="46616" xr:uid="{00000000-0005-0000-0000-000038990000}"/>
    <cellStyle name="Standard 4 6 3 2 4 2 2 4" xfId="35320" xr:uid="{00000000-0005-0000-0000-000039990000}"/>
    <cellStyle name="Standard 4 6 3 2 4 2 3" xfId="18376" xr:uid="{00000000-0005-0000-0000-00003A990000}"/>
    <cellStyle name="Standard 4 6 3 2 4 2 3 2" xfId="52264" xr:uid="{00000000-0005-0000-0000-00003B990000}"/>
    <cellStyle name="Standard 4 6 3 2 4 2 4" xfId="40968" xr:uid="{00000000-0005-0000-0000-00003C990000}"/>
    <cellStyle name="Standard 4 6 3 2 4 2 5" xfId="29672" xr:uid="{00000000-0005-0000-0000-00003D990000}"/>
    <cellStyle name="Standard 4 6 3 2 4 3" xfId="9904" xr:uid="{00000000-0005-0000-0000-00003E990000}"/>
    <cellStyle name="Standard 4 6 3 2 4 3 2" xfId="21200" xr:uid="{00000000-0005-0000-0000-00003F990000}"/>
    <cellStyle name="Standard 4 6 3 2 4 3 2 2" xfId="55088" xr:uid="{00000000-0005-0000-0000-000040990000}"/>
    <cellStyle name="Standard 4 6 3 2 4 3 3" xfId="43792" xr:uid="{00000000-0005-0000-0000-000041990000}"/>
    <cellStyle name="Standard 4 6 3 2 4 3 4" xfId="32496" xr:uid="{00000000-0005-0000-0000-000042990000}"/>
    <cellStyle name="Standard 4 6 3 2 4 4" xfId="15552" xr:uid="{00000000-0005-0000-0000-000043990000}"/>
    <cellStyle name="Standard 4 6 3 2 4 4 2" xfId="49440" xr:uid="{00000000-0005-0000-0000-000044990000}"/>
    <cellStyle name="Standard 4 6 3 2 4 5" xfId="38144" xr:uid="{00000000-0005-0000-0000-000045990000}"/>
    <cellStyle name="Standard 4 6 3 2 4 6" xfId="26848" xr:uid="{00000000-0005-0000-0000-000046990000}"/>
    <cellStyle name="Standard 4 6 3 2 5" xfId="5026" xr:uid="{00000000-0005-0000-0000-000047990000}"/>
    <cellStyle name="Standard 4 6 3 2 5 2" xfId="7852" xr:uid="{00000000-0005-0000-0000-000048990000}"/>
    <cellStyle name="Standard 4 6 3 2 5 2 2" xfId="13501" xr:uid="{00000000-0005-0000-0000-000049990000}"/>
    <cellStyle name="Standard 4 6 3 2 5 2 2 2" xfId="24797" xr:uid="{00000000-0005-0000-0000-00004A990000}"/>
    <cellStyle name="Standard 4 6 3 2 5 2 2 2 2" xfId="58685" xr:uid="{00000000-0005-0000-0000-00004B990000}"/>
    <cellStyle name="Standard 4 6 3 2 5 2 2 3" xfId="47389" xr:uid="{00000000-0005-0000-0000-00004C990000}"/>
    <cellStyle name="Standard 4 6 3 2 5 2 2 4" xfId="36093" xr:uid="{00000000-0005-0000-0000-00004D990000}"/>
    <cellStyle name="Standard 4 6 3 2 5 2 3" xfId="19149" xr:uid="{00000000-0005-0000-0000-00004E990000}"/>
    <cellStyle name="Standard 4 6 3 2 5 2 3 2" xfId="53037" xr:uid="{00000000-0005-0000-0000-00004F990000}"/>
    <cellStyle name="Standard 4 6 3 2 5 2 4" xfId="41741" xr:uid="{00000000-0005-0000-0000-000050990000}"/>
    <cellStyle name="Standard 4 6 3 2 5 2 5" xfId="30445" xr:uid="{00000000-0005-0000-0000-000051990000}"/>
    <cellStyle name="Standard 4 6 3 2 5 3" xfId="10677" xr:uid="{00000000-0005-0000-0000-000052990000}"/>
    <cellStyle name="Standard 4 6 3 2 5 3 2" xfId="21973" xr:uid="{00000000-0005-0000-0000-000053990000}"/>
    <cellStyle name="Standard 4 6 3 2 5 3 2 2" xfId="55861" xr:uid="{00000000-0005-0000-0000-000054990000}"/>
    <cellStyle name="Standard 4 6 3 2 5 3 3" xfId="44565" xr:uid="{00000000-0005-0000-0000-000055990000}"/>
    <cellStyle name="Standard 4 6 3 2 5 3 4" xfId="33269" xr:uid="{00000000-0005-0000-0000-000056990000}"/>
    <cellStyle name="Standard 4 6 3 2 5 4" xfId="16325" xr:uid="{00000000-0005-0000-0000-000057990000}"/>
    <cellStyle name="Standard 4 6 3 2 5 4 2" xfId="50213" xr:uid="{00000000-0005-0000-0000-000058990000}"/>
    <cellStyle name="Standard 4 6 3 2 5 5" xfId="38917" xr:uid="{00000000-0005-0000-0000-000059990000}"/>
    <cellStyle name="Standard 4 6 3 2 5 6" xfId="27621" xr:uid="{00000000-0005-0000-0000-00005A990000}"/>
    <cellStyle name="Standard 4 6 3 2 6" xfId="3676" xr:uid="{00000000-0005-0000-0000-00005B990000}"/>
    <cellStyle name="Standard 4 6 3 2 6 2" xfId="6789" xr:uid="{00000000-0005-0000-0000-00005C990000}"/>
    <cellStyle name="Standard 4 6 3 2 6 2 2" xfId="12438" xr:uid="{00000000-0005-0000-0000-00005D990000}"/>
    <cellStyle name="Standard 4 6 3 2 6 2 2 2" xfId="23734" xr:uid="{00000000-0005-0000-0000-00005E990000}"/>
    <cellStyle name="Standard 4 6 3 2 6 2 2 2 2" xfId="57622" xr:uid="{00000000-0005-0000-0000-00005F990000}"/>
    <cellStyle name="Standard 4 6 3 2 6 2 2 3" xfId="46326" xr:uid="{00000000-0005-0000-0000-000060990000}"/>
    <cellStyle name="Standard 4 6 3 2 6 2 2 4" xfId="35030" xr:uid="{00000000-0005-0000-0000-000061990000}"/>
    <cellStyle name="Standard 4 6 3 2 6 2 3" xfId="18086" xr:uid="{00000000-0005-0000-0000-000062990000}"/>
    <cellStyle name="Standard 4 6 3 2 6 2 3 2" xfId="51974" xr:uid="{00000000-0005-0000-0000-000063990000}"/>
    <cellStyle name="Standard 4 6 3 2 6 2 4" xfId="40678" xr:uid="{00000000-0005-0000-0000-000064990000}"/>
    <cellStyle name="Standard 4 6 3 2 6 2 5" xfId="29382" xr:uid="{00000000-0005-0000-0000-000065990000}"/>
    <cellStyle name="Standard 4 6 3 2 6 3" xfId="9614" xr:uid="{00000000-0005-0000-0000-000066990000}"/>
    <cellStyle name="Standard 4 6 3 2 6 3 2" xfId="20910" xr:uid="{00000000-0005-0000-0000-000067990000}"/>
    <cellStyle name="Standard 4 6 3 2 6 3 2 2" xfId="54798" xr:uid="{00000000-0005-0000-0000-000068990000}"/>
    <cellStyle name="Standard 4 6 3 2 6 3 3" xfId="43502" xr:uid="{00000000-0005-0000-0000-000069990000}"/>
    <cellStyle name="Standard 4 6 3 2 6 3 4" xfId="32206" xr:uid="{00000000-0005-0000-0000-00006A990000}"/>
    <cellStyle name="Standard 4 6 3 2 6 4" xfId="15262" xr:uid="{00000000-0005-0000-0000-00006B990000}"/>
    <cellStyle name="Standard 4 6 3 2 6 4 2" xfId="49150" xr:uid="{00000000-0005-0000-0000-00006C990000}"/>
    <cellStyle name="Standard 4 6 3 2 6 5" xfId="37854" xr:uid="{00000000-0005-0000-0000-00006D990000}"/>
    <cellStyle name="Standard 4 6 3 2 6 6" xfId="26558" xr:uid="{00000000-0005-0000-0000-00006E990000}"/>
    <cellStyle name="Standard 4 6 3 2 7" xfId="5738" xr:uid="{00000000-0005-0000-0000-00006F990000}"/>
    <cellStyle name="Standard 4 6 3 2 7 2" xfId="11388" xr:uid="{00000000-0005-0000-0000-000070990000}"/>
    <cellStyle name="Standard 4 6 3 2 7 2 2" xfId="22684" xr:uid="{00000000-0005-0000-0000-000071990000}"/>
    <cellStyle name="Standard 4 6 3 2 7 2 2 2" xfId="56572" xr:uid="{00000000-0005-0000-0000-000072990000}"/>
    <cellStyle name="Standard 4 6 3 2 7 2 3" xfId="45276" xr:uid="{00000000-0005-0000-0000-000073990000}"/>
    <cellStyle name="Standard 4 6 3 2 7 2 4" xfId="33980" xr:uid="{00000000-0005-0000-0000-000074990000}"/>
    <cellStyle name="Standard 4 6 3 2 7 3" xfId="17036" xr:uid="{00000000-0005-0000-0000-000075990000}"/>
    <cellStyle name="Standard 4 6 3 2 7 3 2" xfId="50924" xr:uid="{00000000-0005-0000-0000-000076990000}"/>
    <cellStyle name="Standard 4 6 3 2 7 4" xfId="39628" xr:uid="{00000000-0005-0000-0000-000077990000}"/>
    <cellStyle name="Standard 4 6 3 2 7 5" xfId="28332" xr:uid="{00000000-0005-0000-0000-000078990000}"/>
    <cellStyle name="Standard 4 6 3 2 8" xfId="8564" xr:uid="{00000000-0005-0000-0000-000079990000}"/>
    <cellStyle name="Standard 4 6 3 2 8 2" xfId="19860" xr:uid="{00000000-0005-0000-0000-00007A990000}"/>
    <cellStyle name="Standard 4 6 3 2 8 2 2" xfId="53748" xr:uid="{00000000-0005-0000-0000-00007B990000}"/>
    <cellStyle name="Standard 4 6 3 2 8 3" xfId="42452" xr:uid="{00000000-0005-0000-0000-00007C990000}"/>
    <cellStyle name="Standard 4 6 3 2 8 4" xfId="31156" xr:uid="{00000000-0005-0000-0000-00007D990000}"/>
    <cellStyle name="Standard 4 6 3 2 9" xfId="14212" xr:uid="{00000000-0005-0000-0000-00007E990000}"/>
    <cellStyle name="Standard 4 6 3 2 9 2" xfId="48100" xr:uid="{00000000-0005-0000-0000-00007F990000}"/>
    <cellStyle name="Standard 4 6 3 3" xfId="2722" xr:uid="{00000000-0005-0000-0000-000080990000}"/>
    <cellStyle name="Standard 4 6 3 3 2" xfId="3224" xr:uid="{00000000-0005-0000-0000-000081990000}"/>
    <cellStyle name="Standard 4 6 3 3 2 2" xfId="5324" xr:uid="{00000000-0005-0000-0000-000082990000}"/>
    <cellStyle name="Standard 4 6 3 3 2 2 2" xfId="8150" xr:uid="{00000000-0005-0000-0000-000083990000}"/>
    <cellStyle name="Standard 4 6 3 3 2 2 2 2" xfId="13799" xr:uid="{00000000-0005-0000-0000-000084990000}"/>
    <cellStyle name="Standard 4 6 3 3 2 2 2 2 2" xfId="25095" xr:uid="{00000000-0005-0000-0000-000085990000}"/>
    <cellStyle name="Standard 4 6 3 3 2 2 2 2 2 2" xfId="58983" xr:uid="{00000000-0005-0000-0000-000086990000}"/>
    <cellStyle name="Standard 4 6 3 3 2 2 2 2 3" xfId="47687" xr:uid="{00000000-0005-0000-0000-000087990000}"/>
    <cellStyle name="Standard 4 6 3 3 2 2 2 2 4" xfId="36391" xr:uid="{00000000-0005-0000-0000-000088990000}"/>
    <cellStyle name="Standard 4 6 3 3 2 2 2 3" xfId="19447" xr:uid="{00000000-0005-0000-0000-000089990000}"/>
    <cellStyle name="Standard 4 6 3 3 2 2 2 3 2" xfId="53335" xr:uid="{00000000-0005-0000-0000-00008A990000}"/>
    <cellStyle name="Standard 4 6 3 3 2 2 2 4" xfId="42039" xr:uid="{00000000-0005-0000-0000-00008B990000}"/>
    <cellStyle name="Standard 4 6 3 3 2 2 2 5" xfId="30743" xr:uid="{00000000-0005-0000-0000-00008C990000}"/>
    <cellStyle name="Standard 4 6 3 3 2 2 3" xfId="10975" xr:uid="{00000000-0005-0000-0000-00008D990000}"/>
    <cellStyle name="Standard 4 6 3 3 2 2 3 2" xfId="22271" xr:uid="{00000000-0005-0000-0000-00008E990000}"/>
    <cellStyle name="Standard 4 6 3 3 2 2 3 2 2" xfId="56159" xr:uid="{00000000-0005-0000-0000-00008F990000}"/>
    <cellStyle name="Standard 4 6 3 3 2 2 3 3" xfId="44863" xr:uid="{00000000-0005-0000-0000-000090990000}"/>
    <cellStyle name="Standard 4 6 3 3 2 2 3 4" xfId="33567" xr:uid="{00000000-0005-0000-0000-000091990000}"/>
    <cellStyle name="Standard 4 6 3 3 2 2 4" xfId="16623" xr:uid="{00000000-0005-0000-0000-000092990000}"/>
    <cellStyle name="Standard 4 6 3 3 2 2 4 2" xfId="50511" xr:uid="{00000000-0005-0000-0000-000093990000}"/>
    <cellStyle name="Standard 4 6 3 3 2 2 5" xfId="39215" xr:uid="{00000000-0005-0000-0000-000094990000}"/>
    <cellStyle name="Standard 4 6 3 3 2 2 6" xfId="27919" xr:uid="{00000000-0005-0000-0000-000095990000}"/>
    <cellStyle name="Standard 4 6 3 3 2 3" xfId="6352" xr:uid="{00000000-0005-0000-0000-000096990000}"/>
    <cellStyle name="Standard 4 6 3 3 2 3 2" xfId="12002" xr:uid="{00000000-0005-0000-0000-000097990000}"/>
    <cellStyle name="Standard 4 6 3 3 2 3 2 2" xfId="23298" xr:uid="{00000000-0005-0000-0000-000098990000}"/>
    <cellStyle name="Standard 4 6 3 3 2 3 2 2 2" xfId="57186" xr:uid="{00000000-0005-0000-0000-000099990000}"/>
    <cellStyle name="Standard 4 6 3 3 2 3 2 3" xfId="45890" xr:uid="{00000000-0005-0000-0000-00009A990000}"/>
    <cellStyle name="Standard 4 6 3 3 2 3 2 4" xfId="34594" xr:uid="{00000000-0005-0000-0000-00009B990000}"/>
    <cellStyle name="Standard 4 6 3 3 2 3 3" xfId="17650" xr:uid="{00000000-0005-0000-0000-00009C990000}"/>
    <cellStyle name="Standard 4 6 3 3 2 3 3 2" xfId="51538" xr:uid="{00000000-0005-0000-0000-00009D990000}"/>
    <cellStyle name="Standard 4 6 3 3 2 3 4" xfId="40242" xr:uid="{00000000-0005-0000-0000-00009E990000}"/>
    <cellStyle name="Standard 4 6 3 3 2 3 5" xfId="28946" xr:uid="{00000000-0005-0000-0000-00009F990000}"/>
    <cellStyle name="Standard 4 6 3 3 2 4" xfId="9178" xr:uid="{00000000-0005-0000-0000-0000A0990000}"/>
    <cellStyle name="Standard 4 6 3 3 2 4 2" xfId="20474" xr:uid="{00000000-0005-0000-0000-0000A1990000}"/>
    <cellStyle name="Standard 4 6 3 3 2 4 2 2" xfId="54362" xr:uid="{00000000-0005-0000-0000-0000A2990000}"/>
    <cellStyle name="Standard 4 6 3 3 2 4 3" xfId="43066" xr:uid="{00000000-0005-0000-0000-0000A3990000}"/>
    <cellStyle name="Standard 4 6 3 3 2 4 4" xfId="31770" xr:uid="{00000000-0005-0000-0000-0000A4990000}"/>
    <cellStyle name="Standard 4 6 3 3 2 5" xfId="14826" xr:uid="{00000000-0005-0000-0000-0000A5990000}"/>
    <cellStyle name="Standard 4 6 3 3 2 5 2" xfId="48714" xr:uid="{00000000-0005-0000-0000-0000A6990000}"/>
    <cellStyle name="Standard 4 6 3 3 2 6" xfId="37418" xr:uid="{00000000-0005-0000-0000-0000A7990000}"/>
    <cellStyle name="Standard 4 6 3 3 2 7" xfId="26122" xr:uid="{00000000-0005-0000-0000-0000A8990000}"/>
    <cellStyle name="Standard 4 6 3 3 3" xfId="4547" xr:uid="{00000000-0005-0000-0000-0000A9990000}"/>
    <cellStyle name="Standard 4 6 3 3 3 2" xfId="7416" xr:uid="{00000000-0005-0000-0000-0000AA990000}"/>
    <cellStyle name="Standard 4 6 3 3 3 2 2" xfId="13065" xr:uid="{00000000-0005-0000-0000-0000AB990000}"/>
    <cellStyle name="Standard 4 6 3 3 3 2 2 2" xfId="24361" xr:uid="{00000000-0005-0000-0000-0000AC990000}"/>
    <cellStyle name="Standard 4 6 3 3 3 2 2 2 2" xfId="58249" xr:uid="{00000000-0005-0000-0000-0000AD990000}"/>
    <cellStyle name="Standard 4 6 3 3 3 2 2 3" xfId="46953" xr:uid="{00000000-0005-0000-0000-0000AE990000}"/>
    <cellStyle name="Standard 4 6 3 3 3 2 2 4" xfId="35657" xr:uid="{00000000-0005-0000-0000-0000AF990000}"/>
    <cellStyle name="Standard 4 6 3 3 3 2 3" xfId="18713" xr:uid="{00000000-0005-0000-0000-0000B0990000}"/>
    <cellStyle name="Standard 4 6 3 3 3 2 3 2" xfId="52601" xr:uid="{00000000-0005-0000-0000-0000B1990000}"/>
    <cellStyle name="Standard 4 6 3 3 3 2 4" xfId="41305" xr:uid="{00000000-0005-0000-0000-0000B2990000}"/>
    <cellStyle name="Standard 4 6 3 3 3 2 5" xfId="30009" xr:uid="{00000000-0005-0000-0000-0000B3990000}"/>
    <cellStyle name="Standard 4 6 3 3 3 3" xfId="10241" xr:uid="{00000000-0005-0000-0000-0000B4990000}"/>
    <cellStyle name="Standard 4 6 3 3 3 3 2" xfId="21537" xr:uid="{00000000-0005-0000-0000-0000B5990000}"/>
    <cellStyle name="Standard 4 6 3 3 3 3 2 2" xfId="55425" xr:uid="{00000000-0005-0000-0000-0000B6990000}"/>
    <cellStyle name="Standard 4 6 3 3 3 3 3" xfId="44129" xr:uid="{00000000-0005-0000-0000-0000B7990000}"/>
    <cellStyle name="Standard 4 6 3 3 3 3 4" xfId="32833" xr:uid="{00000000-0005-0000-0000-0000B8990000}"/>
    <cellStyle name="Standard 4 6 3 3 3 4" xfId="15889" xr:uid="{00000000-0005-0000-0000-0000B9990000}"/>
    <cellStyle name="Standard 4 6 3 3 3 4 2" xfId="49777" xr:uid="{00000000-0005-0000-0000-0000BA990000}"/>
    <cellStyle name="Standard 4 6 3 3 3 5" xfId="38481" xr:uid="{00000000-0005-0000-0000-0000BB990000}"/>
    <cellStyle name="Standard 4 6 3 3 3 6" xfId="27185" xr:uid="{00000000-0005-0000-0000-0000BC990000}"/>
    <cellStyle name="Standard 4 6 3 3 4" xfId="5852" xr:uid="{00000000-0005-0000-0000-0000BD990000}"/>
    <cellStyle name="Standard 4 6 3 3 4 2" xfId="11502" xr:uid="{00000000-0005-0000-0000-0000BE990000}"/>
    <cellStyle name="Standard 4 6 3 3 4 2 2" xfId="22798" xr:uid="{00000000-0005-0000-0000-0000BF990000}"/>
    <cellStyle name="Standard 4 6 3 3 4 2 2 2" xfId="56686" xr:uid="{00000000-0005-0000-0000-0000C0990000}"/>
    <cellStyle name="Standard 4 6 3 3 4 2 3" xfId="45390" xr:uid="{00000000-0005-0000-0000-0000C1990000}"/>
    <cellStyle name="Standard 4 6 3 3 4 2 4" xfId="34094" xr:uid="{00000000-0005-0000-0000-0000C2990000}"/>
    <cellStyle name="Standard 4 6 3 3 4 3" xfId="17150" xr:uid="{00000000-0005-0000-0000-0000C3990000}"/>
    <cellStyle name="Standard 4 6 3 3 4 3 2" xfId="51038" xr:uid="{00000000-0005-0000-0000-0000C4990000}"/>
    <cellStyle name="Standard 4 6 3 3 4 4" xfId="39742" xr:uid="{00000000-0005-0000-0000-0000C5990000}"/>
    <cellStyle name="Standard 4 6 3 3 4 5" xfId="28446" xr:uid="{00000000-0005-0000-0000-0000C6990000}"/>
    <cellStyle name="Standard 4 6 3 3 5" xfId="8678" xr:uid="{00000000-0005-0000-0000-0000C7990000}"/>
    <cellStyle name="Standard 4 6 3 3 5 2" xfId="19974" xr:uid="{00000000-0005-0000-0000-0000C8990000}"/>
    <cellStyle name="Standard 4 6 3 3 5 2 2" xfId="53862" xr:uid="{00000000-0005-0000-0000-0000C9990000}"/>
    <cellStyle name="Standard 4 6 3 3 5 3" xfId="42566" xr:uid="{00000000-0005-0000-0000-0000CA990000}"/>
    <cellStyle name="Standard 4 6 3 3 5 4" xfId="31270" xr:uid="{00000000-0005-0000-0000-0000CB990000}"/>
    <cellStyle name="Standard 4 6 3 3 6" xfId="14326" xr:uid="{00000000-0005-0000-0000-0000CC990000}"/>
    <cellStyle name="Standard 4 6 3 3 6 2" xfId="48214" xr:uid="{00000000-0005-0000-0000-0000CD990000}"/>
    <cellStyle name="Standard 4 6 3 3 7" xfId="36918" xr:uid="{00000000-0005-0000-0000-0000CE990000}"/>
    <cellStyle name="Standard 4 6 3 3 8" xfId="25622" xr:uid="{00000000-0005-0000-0000-0000CF990000}"/>
    <cellStyle name="Standard 4 6 3 4" xfId="2977" xr:uid="{00000000-0005-0000-0000-0000D0990000}"/>
    <cellStyle name="Standard 4 6 3 4 2" xfId="5321" xr:uid="{00000000-0005-0000-0000-0000D1990000}"/>
    <cellStyle name="Standard 4 6 3 4 2 2" xfId="8147" xr:uid="{00000000-0005-0000-0000-0000D2990000}"/>
    <cellStyle name="Standard 4 6 3 4 2 2 2" xfId="13796" xr:uid="{00000000-0005-0000-0000-0000D3990000}"/>
    <cellStyle name="Standard 4 6 3 4 2 2 2 2" xfId="25092" xr:uid="{00000000-0005-0000-0000-0000D4990000}"/>
    <cellStyle name="Standard 4 6 3 4 2 2 2 2 2" xfId="58980" xr:uid="{00000000-0005-0000-0000-0000D5990000}"/>
    <cellStyle name="Standard 4 6 3 4 2 2 2 3" xfId="47684" xr:uid="{00000000-0005-0000-0000-0000D6990000}"/>
    <cellStyle name="Standard 4 6 3 4 2 2 2 4" xfId="36388" xr:uid="{00000000-0005-0000-0000-0000D7990000}"/>
    <cellStyle name="Standard 4 6 3 4 2 2 3" xfId="19444" xr:uid="{00000000-0005-0000-0000-0000D8990000}"/>
    <cellStyle name="Standard 4 6 3 4 2 2 3 2" xfId="53332" xr:uid="{00000000-0005-0000-0000-0000D9990000}"/>
    <cellStyle name="Standard 4 6 3 4 2 2 4" xfId="42036" xr:uid="{00000000-0005-0000-0000-0000DA990000}"/>
    <cellStyle name="Standard 4 6 3 4 2 2 5" xfId="30740" xr:uid="{00000000-0005-0000-0000-0000DB990000}"/>
    <cellStyle name="Standard 4 6 3 4 2 3" xfId="10972" xr:uid="{00000000-0005-0000-0000-0000DC990000}"/>
    <cellStyle name="Standard 4 6 3 4 2 3 2" xfId="22268" xr:uid="{00000000-0005-0000-0000-0000DD990000}"/>
    <cellStyle name="Standard 4 6 3 4 2 3 2 2" xfId="56156" xr:uid="{00000000-0005-0000-0000-0000DE990000}"/>
    <cellStyle name="Standard 4 6 3 4 2 3 3" xfId="44860" xr:uid="{00000000-0005-0000-0000-0000DF990000}"/>
    <cellStyle name="Standard 4 6 3 4 2 3 4" xfId="33564" xr:uid="{00000000-0005-0000-0000-0000E0990000}"/>
    <cellStyle name="Standard 4 6 3 4 2 4" xfId="16620" xr:uid="{00000000-0005-0000-0000-0000E1990000}"/>
    <cellStyle name="Standard 4 6 3 4 2 4 2" xfId="50508" xr:uid="{00000000-0005-0000-0000-0000E2990000}"/>
    <cellStyle name="Standard 4 6 3 4 2 5" xfId="39212" xr:uid="{00000000-0005-0000-0000-0000E3990000}"/>
    <cellStyle name="Standard 4 6 3 4 2 6" xfId="27916" xr:uid="{00000000-0005-0000-0000-0000E4990000}"/>
    <cellStyle name="Standard 4 6 3 4 3" xfId="4544" xr:uid="{00000000-0005-0000-0000-0000E5990000}"/>
    <cellStyle name="Standard 4 6 3 4 3 2" xfId="7413" xr:uid="{00000000-0005-0000-0000-0000E6990000}"/>
    <cellStyle name="Standard 4 6 3 4 3 2 2" xfId="13062" xr:uid="{00000000-0005-0000-0000-0000E7990000}"/>
    <cellStyle name="Standard 4 6 3 4 3 2 2 2" xfId="24358" xr:uid="{00000000-0005-0000-0000-0000E8990000}"/>
    <cellStyle name="Standard 4 6 3 4 3 2 2 2 2" xfId="58246" xr:uid="{00000000-0005-0000-0000-0000E9990000}"/>
    <cellStyle name="Standard 4 6 3 4 3 2 2 3" xfId="46950" xr:uid="{00000000-0005-0000-0000-0000EA990000}"/>
    <cellStyle name="Standard 4 6 3 4 3 2 2 4" xfId="35654" xr:uid="{00000000-0005-0000-0000-0000EB990000}"/>
    <cellStyle name="Standard 4 6 3 4 3 2 3" xfId="18710" xr:uid="{00000000-0005-0000-0000-0000EC990000}"/>
    <cellStyle name="Standard 4 6 3 4 3 2 3 2" xfId="52598" xr:uid="{00000000-0005-0000-0000-0000ED990000}"/>
    <cellStyle name="Standard 4 6 3 4 3 2 4" xfId="41302" xr:uid="{00000000-0005-0000-0000-0000EE990000}"/>
    <cellStyle name="Standard 4 6 3 4 3 2 5" xfId="30006" xr:uid="{00000000-0005-0000-0000-0000EF990000}"/>
    <cellStyle name="Standard 4 6 3 4 3 3" xfId="10238" xr:uid="{00000000-0005-0000-0000-0000F0990000}"/>
    <cellStyle name="Standard 4 6 3 4 3 3 2" xfId="21534" xr:uid="{00000000-0005-0000-0000-0000F1990000}"/>
    <cellStyle name="Standard 4 6 3 4 3 3 2 2" xfId="55422" xr:uid="{00000000-0005-0000-0000-0000F2990000}"/>
    <cellStyle name="Standard 4 6 3 4 3 3 3" xfId="44126" xr:uid="{00000000-0005-0000-0000-0000F3990000}"/>
    <cellStyle name="Standard 4 6 3 4 3 3 4" xfId="32830" xr:uid="{00000000-0005-0000-0000-0000F4990000}"/>
    <cellStyle name="Standard 4 6 3 4 3 4" xfId="15886" xr:uid="{00000000-0005-0000-0000-0000F5990000}"/>
    <cellStyle name="Standard 4 6 3 4 3 4 2" xfId="49774" xr:uid="{00000000-0005-0000-0000-0000F6990000}"/>
    <cellStyle name="Standard 4 6 3 4 3 5" xfId="38478" xr:uid="{00000000-0005-0000-0000-0000F7990000}"/>
    <cellStyle name="Standard 4 6 3 4 3 6" xfId="27182" xr:uid="{00000000-0005-0000-0000-0000F8990000}"/>
    <cellStyle name="Standard 4 6 3 4 4" xfId="6105" xr:uid="{00000000-0005-0000-0000-0000F9990000}"/>
    <cellStyle name="Standard 4 6 3 4 4 2" xfId="11755" xr:uid="{00000000-0005-0000-0000-0000FA990000}"/>
    <cellStyle name="Standard 4 6 3 4 4 2 2" xfId="23051" xr:uid="{00000000-0005-0000-0000-0000FB990000}"/>
    <cellStyle name="Standard 4 6 3 4 4 2 2 2" xfId="56939" xr:uid="{00000000-0005-0000-0000-0000FC990000}"/>
    <cellStyle name="Standard 4 6 3 4 4 2 3" xfId="45643" xr:uid="{00000000-0005-0000-0000-0000FD990000}"/>
    <cellStyle name="Standard 4 6 3 4 4 2 4" xfId="34347" xr:uid="{00000000-0005-0000-0000-0000FE990000}"/>
    <cellStyle name="Standard 4 6 3 4 4 3" xfId="17403" xr:uid="{00000000-0005-0000-0000-0000FF990000}"/>
    <cellStyle name="Standard 4 6 3 4 4 3 2" xfId="51291" xr:uid="{00000000-0005-0000-0000-0000009A0000}"/>
    <cellStyle name="Standard 4 6 3 4 4 4" xfId="39995" xr:uid="{00000000-0005-0000-0000-0000019A0000}"/>
    <cellStyle name="Standard 4 6 3 4 4 5" xfId="28699" xr:uid="{00000000-0005-0000-0000-0000029A0000}"/>
    <cellStyle name="Standard 4 6 3 4 5" xfId="8931" xr:uid="{00000000-0005-0000-0000-0000039A0000}"/>
    <cellStyle name="Standard 4 6 3 4 5 2" xfId="20227" xr:uid="{00000000-0005-0000-0000-0000049A0000}"/>
    <cellStyle name="Standard 4 6 3 4 5 2 2" xfId="54115" xr:uid="{00000000-0005-0000-0000-0000059A0000}"/>
    <cellStyle name="Standard 4 6 3 4 5 3" xfId="42819" xr:uid="{00000000-0005-0000-0000-0000069A0000}"/>
    <cellStyle name="Standard 4 6 3 4 5 4" xfId="31523" xr:uid="{00000000-0005-0000-0000-0000079A0000}"/>
    <cellStyle name="Standard 4 6 3 4 6" xfId="14579" xr:uid="{00000000-0005-0000-0000-0000089A0000}"/>
    <cellStyle name="Standard 4 6 3 4 6 2" xfId="48467" xr:uid="{00000000-0005-0000-0000-0000099A0000}"/>
    <cellStyle name="Standard 4 6 3 4 7" xfId="37171" xr:uid="{00000000-0005-0000-0000-00000A9A0000}"/>
    <cellStyle name="Standard 4 6 3 4 8" xfId="25875" xr:uid="{00000000-0005-0000-0000-00000B9A0000}"/>
    <cellStyle name="Standard 4 6 3 5" xfId="3858" xr:uid="{00000000-0005-0000-0000-00000C9A0000}"/>
    <cellStyle name="Standard 4 6 3 5 2" xfId="6969" xr:uid="{00000000-0005-0000-0000-00000D9A0000}"/>
    <cellStyle name="Standard 4 6 3 5 2 2" xfId="12618" xr:uid="{00000000-0005-0000-0000-00000E9A0000}"/>
    <cellStyle name="Standard 4 6 3 5 2 2 2" xfId="23914" xr:uid="{00000000-0005-0000-0000-00000F9A0000}"/>
    <cellStyle name="Standard 4 6 3 5 2 2 2 2" xfId="57802" xr:uid="{00000000-0005-0000-0000-0000109A0000}"/>
    <cellStyle name="Standard 4 6 3 5 2 2 3" xfId="46506" xr:uid="{00000000-0005-0000-0000-0000119A0000}"/>
    <cellStyle name="Standard 4 6 3 5 2 2 4" xfId="35210" xr:uid="{00000000-0005-0000-0000-0000129A0000}"/>
    <cellStyle name="Standard 4 6 3 5 2 3" xfId="18266" xr:uid="{00000000-0005-0000-0000-0000139A0000}"/>
    <cellStyle name="Standard 4 6 3 5 2 3 2" xfId="52154" xr:uid="{00000000-0005-0000-0000-0000149A0000}"/>
    <cellStyle name="Standard 4 6 3 5 2 4" xfId="40858" xr:uid="{00000000-0005-0000-0000-0000159A0000}"/>
    <cellStyle name="Standard 4 6 3 5 2 5" xfId="29562" xr:uid="{00000000-0005-0000-0000-0000169A0000}"/>
    <cellStyle name="Standard 4 6 3 5 3" xfId="9794" xr:uid="{00000000-0005-0000-0000-0000179A0000}"/>
    <cellStyle name="Standard 4 6 3 5 3 2" xfId="21090" xr:uid="{00000000-0005-0000-0000-0000189A0000}"/>
    <cellStyle name="Standard 4 6 3 5 3 2 2" xfId="54978" xr:uid="{00000000-0005-0000-0000-0000199A0000}"/>
    <cellStyle name="Standard 4 6 3 5 3 3" xfId="43682" xr:uid="{00000000-0005-0000-0000-00001A9A0000}"/>
    <cellStyle name="Standard 4 6 3 5 3 4" xfId="32386" xr:uid="{00000000-0005-0000-0000-00001B9A0000}"/>
    <cellStyle name="Standard 4 6 3 5 4" xfId="15442" xr:uid="{00000000-0005-0000-0000-00001C9A0000}"/>
    <cellStyle name="Standard 4 6 3 5 4 2" xfId="49330" xr:uid="{00000000-0005-0000-0000-00001D9A0000}"/>
    <cellStyle name="Standard 4 6 3 5 5" xfId="38034" xr:uid="{00000000-0005-0000-0000-00001E9A0000}"/>
    <cellStyle name="Standard 4 6 3 5 6" xfId="26738" xr:uid="{00000000-0005-0000-0000-00001F9A0000}"/>
    <cellStyle name="Standard 4 6 3 6" xfId="4916" xr:uid="{00000000-0005-0000-0000-0000209A0000}"/>
    <cellStyle name="Standard 4 6 3 6 2" xfId="7742" xr:uid="{00000000-0005-0000-0000-0000219A0000}"/>
    <cellStyle name="Standard 4 6 3 6 2 2" xfId="13391" xr:uid="{00000000-0005-0000-0000-0000229A0000}"/>
    <cellStyle name="Standard 4 6 3 6 2 2 2" xfId="24687" xr:uid="{00000000-0005-0000-0000-0000239A0000}"/>
    <cellStyle name="Standard 4 6 3 6 2 2 2 2" xfId="58575" xr:uid="{00000000-0005-0000-0000-0000249A0000}"/>
    <cellStyle name="Standard 4 6 3 6 2 2 3" xfId="47279" xr:uid="{00000000-0005-0000-0000-0000259A0000}"/>
    <cellStyle name="Standard 4 6 3 6 2 2 4" xfId="35983" xr:uid="{00000000-0005-0000-0000-0000269A0000}"/>
    <cellStyle name="Standard 4 6 3 6 2 3" xfId="19039" xr:uid="{00000000-0005-0000-0000-0000279A0000}"/>
    <cellStyle name="Standard 4 6 3 6 2 3 2" xfId="52927" xr:uid="{00000000-0005-0000-0000-0000289A0000}"/>
    <cellStyle name="Standard 4 6 3 6 2 4" xfId="41631" xr:uid="{00000000-0005-0000-0000-0000299A0000}"/>
    <cellStyle name="Standard 4 6 3 6 2 5" xfId="30335" xr:uid="{00000000-0005-0000-0000-00002A9A0000}"/>
    <cellStyle name="Standard 4 6 3 6 3" xfId="10567" xr:uid="{00000000-0005-0000-0000-00002B9A0000}"/>
    <cellStyle name="Standard 4 6 3 6 3 2" xfId="21863" xr:uid="{00000000-0005-0000-0000-00002C9A0000}"/>
    <cellStyle name="Standard 4 6 3 6 3 2 2" xfId="55751" xr:uid="{00000000-0005-0000-0000-00002D9A0000}"/>
    <cellStyle name="Standard 4 6 3 6 3 3" xfId="44455" xr:uid="{00000000-0005-0000-0000-00002E9A0000}"/>
    <cellStyle name="Standard 4 6 3 6 3 4" xfId="33159" xr:uid="{00000000-0005-0000-0000-00002F9A0000}"/>
    <cellStyle name="Standard 4 6 3 6 4" xfId="16215" xr:uid="{00000000-0005-0000-0000-0000309A0000}"/>
    <cellStyle name="Standard 4 6 3 6 4 2" xfId="50103" xr:uid="{00000000-0005-0000-0000-0000319A0000}"/>
    <cellStyle name="Standard 4 6 3 6 5" xfId="38807" xr:uid="{00000000-0005-0000-0000-0000329A0000}"/>
    <cellStyle name="Standard 4 6 3 6 6" xfId="27511" xr:uid="{00000000-0005-0000-0000-0000339A0000}"/>
    <cellStyle name="Standard 4 6 3 7" xfId="3564" xr:uid="{00000000-0005-0000-0000-0000349A0000}"/>
    <cellStyle name="Standard 4 6 3 7 2" xfId="6677" xr:uid="{00000000-0005-0000-0000-0000359A0000}"/>
    <cellStyle name="Standard 4 6 3 7 2 2" xfId="12326" xr:uid="{00000000-0005-0000-0000-0000369A0000}"/>
    <cellStyle name="Standard 4 6 3 7 2 2 2" xfId="23622" xr:uid="{00000000-0005-0000-0000-0000379A0000}"/>
    <cellStyle name="Standard 4 6 3 7 2 2 2 2" xfId="57510" xr:uid="{00000000-0005-0000-0000-0000389A0000}"/>
    <cellStyle name="Standard 4 6 3 7 2 2 3" xfId="46214" xr:uid="{00000000-0005-0000-0000-0000399A0000}"/>
    <cellStyle name="Standard 4 6 3 7 2 2 4" xfId="34918" xr:uid="{00000000-0005-0000-0000-00003A9A0000}"/>
    <cellStyle name="Standard 4 6 3 7 2 3" xfId="17974" xr:uid="{00000000-0005-0000-0000-00003B9A0000}"/>
    <cellStyle name="Standard 4 6 3 7 2 3 2" xfId="51862" xr:uid="{00000000-0005-0000-0000-00003C9A0000}"/>
    <cellStyle name="Standard 4 6 3 7 2 4" xfId="40566" xr:uid="{00000000-0005-0000-0000-00003D9A0000}"/>
    <cellStyle name="Standard 4 6 3 7 2 5" xfId="29270" xr:uid="{00000000-0005-0000-0000-00003E9A0000}"/>
    <cellStyle name="Standard 4 6 3 7 3" xfId="9502" xr:uid="{00000000-0005-0000-0000-00003F9A0000}"/>
    <cellStyle name="Standard 4 6 3 7 3 2" xfId="20798" xr:uid="{00000000-0005-0000-0000-0000409A0000}"/>
    <cellStyle name="Standard 4 6 3 7 3 2 2" xfId="54686" xr:uid="{00000000-0005-0000-0000-0000419A0000}"/>
    <cellStyle name="Standard 4 6 3 7 3 3" xfId="43390" xr:uid="{00000000-0005-0000-0000-0000429A0000}"/>
    <cellStyle name="Standard 4 6 3 7 3 4" xfId="32094" xr:uid="{00000000-0005-0000-0000-0000439A0000}"/>
    <cellStyle name="Standard 4 6 3 7 4" xfId="15150" xr:uid="{00000000-0005-0000-0000-0000449A0000}"/>
    <cellStyle name="Standard 4 6 3 7 4 2" xfId="49038" xr:uid="{00000000-0005-0000-0000-0000459A0000}"/>
    <cellStyle name="Standard 4 6 3 7 5" xfId="37742" xr:uid="{00000000-0005-0000-0000-0000469A0000}"/>
    <cellStyle name="Standard 4 6 3 7 6" xfId="26446" xr:uid="{00000000-0005-0000-0000-0000479A0000}"/>
    <cellStyle name="Standard 4 6 3 8" xfId="5605" xr:uid="{00000000-0005-0000-0000-0000489A0000}"/>
    <cellStyle name="Standard 4 6 3 8 2" xfId="11255" xr:uid="{00000000-0005-0000-0000-0000499A0000}"/>
    <cellStyle name="Standard 4 6 3 8 2 2" xfId="22551" xr:uid="{00000000-0005-0000-0000-00004A9A0000}"/>
    <cellStyle name="Standard 4 6 3 8 2 2 2" xfId="56439" xr:uid="{00000000-0005-0000-0000-00004B9A0000}"/>
    <cellStyle name="Standard 4 6 3 8 2 3" xfId="45143" xr:uid="{00000000-0005-0000-0000-00004C9A0000}"/>
    <cellStyle name="Standard 4 6 3 8 2 4" xfId="33847" xr:uid="{00000000-0005-0000-0000-00004D9A0000}"/>
    <cellStyle name="Standard 4 6 3 8 3" xfId="16903" xr:uid="{00000000-0005-0000-0000-00004E9A0000}"/>
    <cellStyle name="Standard 4 6 3 8 3 2" xfId="50791" xr:uid="{00000000-0005-0000-0000-00004F9A0000}"/>
    <cellStyle name="Standard 4 6 3 8 4" xfId="39495" xr:uid="{00000000-0005-0000-0000-0000509A0000}"/>
    <cellStyle name="Standard 4 6 3 8 5" xfId="28199" xr:uid="{00000000-0005-0000-0000-0000519A0000}"/>
    <cellStyle name="Standard 4 6 3 9" xfId="8431" xr:uid="{00000000-0005-0000-0000-0000529A0000}"/>
    <cellStyle name="Standard 4 6 3 9 2" xfId="19727" xr:uid="{00000000-0005-0000-0000-0000539A0000}"/>
    <cellStyle name="Standard 4 6 3 9 2 2" xfId="53615" xr:uid="{00000000-0005-0000-0000-0000549A0000}"/>
    <cellStyle name="Standard 4 6 3 9 3" xfId="42319" xr:uid="{00000000-0005-0000-0000-0000559A0000}"/>
    <cellStyle name="Standard 4 6 3 9 4" xfId="31023" xr:uid="{00000000-0005-0000-0000-0000569A0000}"/>
    <cellStyle name="Standard 4 6 4" xfId="1569" xr:uid="{00000000-0005-0000-0000-0000579A0000}"/>
    <cellStyle name="Standard 4 6 4 10" xfId="36715" xr:uid="{00000000-0005-0000-0000-0000589A0000}"/>
    <cellStyle name="Standard 4 6 4 11" xfId="25419" xr:uid="{00000000-0005-0000-0000-0000599A0000}"/>
    <cellStyle name="Standard 4 6 4 2" xfId="2765" xr:uid="{00000000-0005-0000-0000-00005A9A0000}"/>
    <cellStyle name="Standard 4 6 4 2 2" xfId="3267" xr:uid="{00000000-0005-0000-0000-00005B9A0000}"/>
    <cellStyle name="Standard 4 6 4 2 2 2" xfId="5326" xr:uid="{00000000-0005-0000-0000-00005C9A0000}"/>
    <cellStyle name="Standard 4 6 4 2 2 2 2" xfId="8152" xr:uid="{00000000-0005-0000-0000-00005D9A0000}"/>
    <cellStyle name="Standard 4 6 4 2 2 2 2 2" xfId="13801" xr:uid="{00000000-0005-0000-0000-00005E9A0000}"/>
    <cellStyle name="Standard 4 6 4 2 2 2 2 2 2" xfId="25097" xr:uid="{00000000-0005-0000-0000-00005F9A0000}"/>
    <cellStyle name="Standard 4 6 4 2 2 2 2 2 2 2" xfId="58985" xr:uid="{00000000-0005-0000-0000-0000609A0000}"/>
    <cellStyle name="Standard 4 6 4 2 2 2 2 2 3" xfId="47689" xr:uid="{00000000-0005-0000-0000-0000619A0000}"/>
    <cellStyle name="Standard 4 6 4 2 2 2 2 2 4" xfId="36393" xr:uid="{00000000-0005-0000-0000-0000629A0000}"/>
    <cellStyle name="Standard 4 6 4 2 2 2 2 3" xfId="19449" xr:uid="{00000000-0005-0000-0000-0000639A0000}"/>
    <cellStyle name="Standard 4 6 4 2 2 2 2 3 2" xfId="53337" xr:uid="{00000000-0005-0000-0000-0000649A0000}"/>
    <cellStyle name="Standard 4 6 4 2 2 2 2 4" xfId="42041" xr:uid="{00000000-0005-0000-0000-0000659A0000}"/>
    <cellStyle name="Standard 4 6 4 2 2 2 2 5" xfId="30745" xr:uid="{00000000-0005-0000-0000-0000669A0000}"/>
    <cellStyle name="Standard 4 6 4 2 2 2 3" xfId="10977" xr:uid="{00000000-0005-0000-0000-0000679A0000}"/>
    <cellStyle name="Standard 4 6 4 2 2 2 3 2" xfId="22273" xr:uid="{00000000-0005-0000-0000-0000689A0000}"/>
    <cellStyle name="Standard 4 6 4 2 2 2 3 2 2" xfId="56161" xr:uid="{00000000-0005-0000-0000-0000699A0000}"/>
    <cellStyle name="Standard 4 6 4 2 2 2 3 3" xfId="44865" xr:uid="{00000000-0005-0000-0000-00006A9A0000}"/>
    <cellStyle name="Standard 4 6 4 2 2 2 3 4" xfId="33569" xr:uid="{00000000-0005-0000-0000-00006B9A0000}"/>
    <cellStyle name="Standard 4 6 4 2 2 2 4" xfId="16625" xr:uid="{00000000-0005-0000-0000-00006C9A0000}"/>
    <cellStyle name="Standard 4 6 4 2 2 2 4 2" xfId="50513" xr:uid="{00000000-0005-0000-0000-00006D9A0000}"/>
    <cellStyle name="Standard 4 6 4 2 2 2 5" xfId="39217" xr:uid="{00000000-0005-0000-0000-00006E9A0000}"/>
    <cellStyle name="Standard 4 6 4 2 2 2 6" xfId="27921" xr:uid="{00000000-0005-0000-0000-00006F9A0000}"/>
    <cellStyle name="Standard 4 6 4 2 2 3" xfId="6395" xr:uid="{00000000-0005-0000-0000-0000709A0000}"/>
    <cellStyle name="Standard 4 6 4 2 2 3 2" xfId="12045" xr:uid="{00000000-0005-0000-0000-0000719A0000}"/>
    <cellStyle name="Standard 4 6 4 2 2 3 2 2" xfId="23341" xr:uid="{00000000-0005-0000-0000-0000729A0000}"/>
    <cellStyle name="Standard 4 6 4 2 2 3 2 2 2" xfId="57229" xr:uid="{00000000-0005-0000-0000-0000739A0000}"/>
    <cellStyle name="Standard 4 6 4 2 2 3 2 3" xfId="45933" xr:uid="{00000000-0005-0000-0000-0000749A0000}"/>
    <cellStyle name="Standard 4 6 4 2 2 3 2 4" xfId="34637" xr:uid="{00000000-0005-0000-0000-0000759A0000}"/>
    <cellStyle name="Standard 4 6 4 2 2 3 3" xfId="17693" xr:uid="{00000000-0005-0000-0000-0000769A0000}"/>
    <cellStyle name="Standard 4 6 4 2 2 3 3 2" xfId="51581" xr:uid="{00000000-0005-0000-0000-0000779A0000}"/>
    <cellStyle name="Standard 4 6 4 2 2 3 4" xfId="40285" xr:uid="{00000000-0005-0000-0000-0000789A0000}"/>
    <cellStyle name="Standard 4 6 4 2 2 3 5" xfId="28989" xr:uid="{00000000-0005-0000-0000-0000799A0000}"/>
    <cellStyle name="Standard 4 6 4 2 2 4" xfId="9221" xr:uid="{00000000-0005-0000-0000-00007A9A0000}"/>
    <cellStyle name="Standard 4 6 4 2 2 4 2" xfId="20517" xr:uid="{00000000-0005-0000-0000-00007B9A0000}"/>
    <cellStyle name="Standard 4 6 4 2 2 4 2 2" xfId="54405" xr:uid="{00000000-0005-0000-0000-00007C9A0000}"/>
    <cellStyle name="Standard 4 6 4 2 2 4 3" xfId="43109" xr:uid="{00000000-0005-0000-0000-00007D9A0000}"/>
    <cellStyle name="Standard 4 6 4 2 2 4 4" xfId="31813" xr:uid="{00000000-0005-0000-0000-00007E9A0000}"/>
    <cellStyle name="Standard 4 6 4 2 2 5" xfId="14869" xr:uid="{00000000-0005-0000-0000-00007F9A0000}"/>
    <cellStyle name="Standard 4 6 4 2 2 5 2" xfId="48757" xr:uid="{00000000-0005-0000-0000-0000809A0000}"/>
    <cellStyle name="Standard 4 6 4 2 2 6" xfId="37461" xr:uid="{00000000-0005-0000-0000-0000819A0000}"/>
    <cellStyle name="Standard 4 6 4 2 2 7" xfId="26165" xr:uid="{00000000-0005-0000-0000-0000829A0000}"/>
    <cellStyle name="Standard 4 6 4 2 3" xfId="4549" xr:uid="{00000000-0005-0000-0000-0000839A0000}"/>
    <cellStyle name="Standard 4 6 4 2 3 2" xfId="7418" xr:uid="{00000000-0005-0000-0000-0000849A0000}"/>
    <cellStyle name="Standard 4 6 4 2 3 2 2" xfId="13067" xr:uid="{00000000-0005-0000-0000-0000859A0000}"/>
    <cellStyle name="Standard 4 6 4 2 3 2 2 2" xfId="24363" xr:uid="{00000000-0005-0000-0000-0000869A0000}"/>
    <cellStyle name="Standard 4 6 4 2 3 2 2 2 2" xfId="58251" xr:uid="{00000000-0005-0000-0000-0000879A0000}"/>
    <cellStyle name="Standard 4 6 4 2 3 2 2 3" xfId="46955" xr:uid="{00000000-0005-0000-0000-0000889A0000}"/>
    <cellStyle name="Standard 4 6 4 2 3 2 2 4" xfId="35659" xr:uid="{00000000-0005-0000-0000-0000899A0000}"/>
    <cellStyle name="Standard 4 6 4 2 3 2 3" xfId="18715" xr:uid="{00000000-0005-0000-0000-00008A9A0000}"/>
    <cellStyle name="Standard 4 6 4 2 3 2 3 2" xfId="52603" xr:uid="{00000000-0005-0000-0000-00008B9A0000}"/>
    <cellStyle name="Standard 4 6 4 2 3 2 4" xfId="41307" xr:uid="{00000000-0005-0000-0000-00008C9A0000}"/>
    <cellStyle name="Standard 4 6 4 2 3 2 5" xfId="30011" xr:uid="{00000000-0005-0000-0000-00008D9A0000}"/>
    <cellStyle name="Standard 4 6 4 2 3 3" xfId="10243" xr:uid="{00000000-0005-0000-0000-00008E9A0000}"/>
    <cellStyle name="Standard 4 6 4 2 3 3 2" xfId="21539" xr:uid="{00000000-0005-0000-0000-00008F9A0000}"/>
    <cellStyle name="Standard 4 6 4 2 3 3 2 2" xfId="55427" xr:uid="{00000000-0005-0000-0000-0000909A0000}"/>
    <cellStyle name="Standard 4 6 4 2 3 3 3" xfId="44131" xr:uid="{00000000-0005-0000-0000-0000919A0000}"/>
    <cellStyle name="Standard 4 6 4 2 3 3 4" xfId="32835" xr:uid="{00000000-0005-0000-0000-0000929A0000}"/>
    <cellStyle name="Standard 4 6 4 2 3 4" xfId="15891" xr:uid="{00000000-0005-0000-0000-0000939A0000}"/>
    <cellStyle name="Standard 4 6 4 2 3 4 2" xfId="49779" xr:uid="{00000000-0005-0000-0000-0000949A0000}"/>
    <cellStyle name="Standard 4 6 4 2 3 5" xfId="38483" xr:uid="{00000000-0005-0000-0000-0000959A0000}"/>
    <cellStyle name="Standard 4 6 4 2 3 6" xfId="27187" xr:uid="{00000000-0005-0000-0000-0000969A0000}"/>
    <cellStyle name="Standard 4 6 4 2 4" xfId="5895" xr:uid="{00000000-0005-0000-0000-0000979A0000}"/>
    <cellStyle name="Standard 4 6 4 2 4 2" xfId="11545" xr:uid="{00000000-0005-0000-0000-0000989A0000}"/>
    <cellStyle name="Standard 4 6 4 2 4 2 2" xfId="22841" xr:uid="{00000000-0005-0000-0000-0000999A0000}"/>
    <cellStyle name="Standard 4 6 4 2 4 2 2 2" xfId="56729" xr:uid="{00000000-0005-0000-0000-00009A9A0000}"/>
    <cellStyle name="Standard 4 6 4 2 4 2 3" xfId="45433" xr:uid="{00000000-0005-0000-0000-00009B9A0000}"/>
    <cellStyle name="Standard 4 6 4 2 4 2 4" xfId="34137" xr:uid="{00000000-0005-0000-0000-00009C9A0000}"/>
    <cellStyle name="Standard 4 6 4 2 4 3" xfId="17193" xr:uid="{00000000-0005-0000-0000-00009D9A0000}"/>
    <cellStyle name="Standard 4 6 4 2 4 3 2" xfId="51081" xr:uid="{00000000-0005-0000-0000-00009E9A0000}"/>
    <cellStyle name="Standard 4 6 4 2 4 4" xfId="39785" xr:uid="{00000000-0005-0000-0000-00009F9A0000}"/>
    <cellStyle name="Standard 4 6 4 2 4 5" xfId="28489" xr:uid="{00000000-0005-0000-0000-0000A09A0000}"/>
    <cellStyle name="Standard 4 6 4 2 5" xfId="8721" xr:uid="{00000000-0005-0000-0000-0000A19A0000}"/>
    <cellStyle name="Standard 4 6 4 2 5 2" xfId="20017" xr:uid="{00000000-0005-0000-0000-0000A29A0000}"/>
    <cellStyle name="Standard 4 6 4 2 5 2 2" xfId="53905" xr:uid="{00000000-0005-0000-0000-0000A39A0000}"/>
    <cellStyle name="Standard 4 6 4 2 5 3" xfId="42609" xr:uid="{00000000-0005-0000-0000-0000A49A0000}"/>
    <cellStyle name="Standard 4 6 4 2 5 4" xfId="31313" xr:uid="{00000000-0005-0000-0000-0000A59A0000}"/>
    <cellStyle name="Standard 4 6 4 2 6" xfId="14369" xr:uid="{00000000-0005-0000-0000-0000A69A0000}"/>
    <cellStyle name="Standard 4 6 4 2 6 2" xfId="48257" xr:uid="{00000000-0005-0000-0000-0000A79A0000}"/>
    <cellStyle name="Standard 4 6 4 2 7" xfId="36961" xr:uid="{00000000-0005-0000-0000-0000A89A0000}"/>
    <cellStyle name="Standard 4 6 4 2 8" xfId="25665" xr:uid="{00000000-0005-0000-0000-0000A99A0000}"/>
    <cellStyle name="Standard 4 6 4 3" xfId="3021" xr:uid="{00000000-0005-0000-0000-0000AA9A0000}"/>
    <cellStyle name="Standard 4 6 4 3 2" xfId="5325" xr:uid="{00000000-0005-0000-0000-0000AB9A0000}"/>
    <cellStyle name="Standard 4 6 4 3 2 2" xfId="8151" xr:uid="{00000000-0005-0000-0000-0000AC9A0000}"/>
    <cellStyle name="Standard 4 6 4 3 2 2 2" xfId="13800" xr:uid="{00000000-0005-0000-0000-0000AD9A0000}"/>
    <cellStyle name="Standard 4 6 4 3 2 2 2 2" xfId="25096" xr:uid="{00000000-0005-0000-0000-0000AE9A0000}"/>
    <cellStyle name="Standard 4 6 4 3 2 2 2 2 2" xfId="58984" xr:uid="{00000000-0005-0000-0000-0000AF9A0000}"/>
    <cellStyle name="Standard 4 6 4 3 2 2 2 3" xfId="47688" xr:uid="{00000000-0005-0000-0000-0000B09A0000}"/>
    <cellStyle name="Standard 4 6 4 3 2 2 2 4" xfId="36392" xr:uid="{00000000-0005-0000-0000-0000B19A0000}"/>
    <cellStyle name="Standard 4 6 4 3 2 2 3" xfId="19448" xr:uid="{00000000-0005-0000-0000-0000B29A0000}"/>
    <cellStyle name="Standard 4 6 4 3 2 2 3 2" xfId="53336" xr:uid="{00000000-0005-0000-0000-0000B39A0000}"/>
    <cellStyle name="Standard 4 6 4 3 2 2 4" xfId="42040" xr:uid="{00000000-0005-0000-0000-0000B49A0000}"/>
    <cellStyle name="Standard 4 6 4 3 2 2 5" xfId="30744" xr:uid="{00000000-0005-0000-0000-0000B59A0000}"/>
    <cellStyle name="Standard 4 6 4 3 2 3" xfId="10976" xr:uid="{00000000-0005-0000-0000-0000B69A0000}"/>
    <cellStyle name="Standard 4 6 4 3 2 3 2" xfId="22272" xr:uid="{00000000-0005-0000-0000-0000B79A0000}"/>
    <cellStyle name="Standard 4 6 4 3 2 3 2 2" xfId="56160" xr:uid="{00000000-0005-0000-0000-0000B89A0000}"/>
    <cellStyle name="Standard 4 6 4 3 2 3 3" xfId="44864" xr:uid="{00000000-0005-0000-0000-0000B99A0000}"/>
    <cellStyle name="Standard 4 6 4 3 2 3 4" xfId="33568" xr:uid="{00000000-0005-0000-0000-0000BA9A0000}"/>
    <cellStyle name="Standard 4 6 4 3 2 4" xfId="16624" xr:uid="{00000000-0005-0000-0000-0000BB9A0000}"/>
    <cellStyle name="Standard 4 6 4 3 2 4 2" xfId="50512" xr:uid="{00000000-0005-0000-0000-0000BC9A0000}"/>
    <cellStyle name="Standard 4 6 4 3 2 5" xfId="39216" xr:uid="{00000000-0005-0000-0000-0000BD9A0000}"/>
    <cellStyle name="Standard 4 6 4 3 2 6" xfId="27920" xr:uid="{00000000-0005-0000-0000-0000BE9A0000}"/>
    <cellStyle name="Standard 4 6 4 3 3" xfId="4548" xr:uid="{00000000-0005-0000-0000-0000BF9A0000}"/>
    <cellStyle name="Standard 4 6 4 3 3 2" xfId="7417" xr:uid="{00000000-0005-0000-0000-0000C09A0000}"/>
    <cellStyle name="Standard 4 6 4 3 3 2 2" xfId="13066" xr:uid="{00000000-0005-0000-0000-0000C19A0000}"/>
    <cellStyle name="Standard 4 6 4 3 3 2 2 2" xfId="24362" xr:uid="{00000000-0005-0000-0000-0000C29A0000}"/>
    <cellStyle name="Standard 4 6 4 3 3 2 2 2 2" xfId="58250" xr:uid="{00000000-0005-0000-0000-0000C39A0000}"/>
    <cellStyle name="Standard 4 6 4 3 3 2 2 3" xfId="46954" xr:uid="{00000000-0005-0000-0000-0000C49A0000}"/>
    <cellStyle name="Standard 4 6 4 3 3 2 2 4" xfId="35658" xr:uid="{00000000-0005-0000-0000-0000C59A0000}"/>
    <cellStyle name="Standard 4 6 4 3 3 2 3" xfId="18714" xr:uid="{00000000-0005-0000-0000-0000C69A0000}"/>
    <cellStyle name="Standard 4 6 4 3 3 2 3 2" xfId="52602" xr:uid="{00000000-0005-0000-0000-0000C79A0000}"/>
    <cellStyle name="Standard 4 6 4 3 3 2 4" xfId="41306" xr:uid="{00000000-0005-0000-0000-0000C89A0000}"/>
    <cellStyle name="Standard 4 6 4 3 3 2 5" xfId="30010" xr:uid="{00000000-0005-0000-0000-0000C99A0000}"/>
    <cellStyle name="Standard 4 6 4 3 3 3" xfId="10242" xr:uid="{00000000-0005-0000-0000-0000CA9A0000}"/>
    <cellStyle name="Standard 4 6 4 3 3 3 2" xfId="21538" xr:uid="{00000000-0005-0000-0000-0000CB9A0000}"/>
    <cellStyle name="Standard 4 6 4 3 3 3 2 2" xfId="55426" xr:uid="{00000000-0005-0000-0000-0000CC9A0000}"/>
    <cellStyle name="Standard 4 6 4 3 3 3 3" xfId="44130" xr:uid="{00000000-0005-0000-0000-0000CD9A0000}"/>
    <cellStyle name="Standard 4 6 4 3 3 3 4" xfId="32834" xr:uid="{00000000-0005-0000-0000-0000CE9A0000}"/>
    <cellStyle name="Standard 4 6 4 3 3 4" xfId="15890" xr:uid="{00000000-0005-0000-0000-0000CF9A0000}"/>
    <cellStyle name="Standard 4 6 4 3 3 4 2" xfId="49778" xr:uid="{00000000-0005-0000-0000-0000D09A0000}"/>
    <cellStyle name="Standard 4 6 4 3 3 5" xfId="38482" xr:uid="{00000000-0005-0000-0000-0000D19A0000}"/>
    <cellStyle name="Standard 4 6 4 3 3 6" xfId="27186" xr:uid="{00000000-0005-0000-0000-0000D29A0000}"/>
    <cellStyle name="Standard 4 6 4 3 4" xfId="6149" xr:uid="{00000000-0005-0000-0000-0000D39A0000}"/>
    <cellStyle name="Standard 4 6 4 3 4 2" xfId="11799" xr:uid="{00000000-0005-0000-0000-0000D49A0000}"/>
    <cellStyle name="Standard 4 6 4 3 4 2 2" xfId="23095" xr:uid="{00000000-0005-0000-0000-0000D59A0000}"/>
    <cellStyle name="Standard 4 6 4 3 4 2 2 2" xfId="56983" xr:uid="{00000000-0005-0000-0000-0000D69A0000}"/>
    <cellStyle name="Standard 4 6 4 3 4 2 3" xfId="45687" xr:uid="{00000000-0005-0000-0000-0000D79A0000}"/>
    <cellStyle name="Standard 4 6 4 3 4 2 4" xfId="34391" xr:uid="{00000000-0005-0000-0000-0000D89A0000}"/>
    <cellStyle name="Standard 4 6 4 3 4 3" xfId="17447" xr:uid="{00000000-0005-0000-0000-0000D99A0000}"/>
    <cellStyle name="Standard 4 6 4 3 4 3 2" xfId="51335" xr:uid="{00000000-0005-0000-0000-0000DA9A0000}"/>
    <cellStyle name="Standard 4 6 4 3 4 4" xfId="40039" xr:uid="{00000000-0005-0000-0000-0000DB9A0000}"/>
    <cellStyle name="Standard 4 6 4 3 4 5" xfId="28743" xr:uid="{00000000-0005-0000-0000-0000DC9A0000}"/>
    <cellStyle name="Standard 4 6 4 3 5" xfId="8975" xr:uid="{00000000-0005-0000-0000-0000DD9A0000}"/>
    <cellStyle name="Standard 4 6 4 3 5 2" xfId="20271" xr:uid="{00000000-0005-0000-0000-0000DE9A0000}"/>
    <cellStyle name="Standard 4 6 4 3 5 2 2" xfId="54159" xr:uid="{00000000-0005-0000-0000-0000DF9A0000}"/>
    <cellStyle name="Standard 4 6 4 3 5 3" xfId="42863" xr:uid="{00000000-0005-0000-0000-0000E09A0000}"/>
    <cellStyle name="Standard 4 6 4 3 5 4" xfId="31567" xr:uid="{00000000-0005-0000-0000-0000E19A0000}"/>
    <cellStyle name="Standard 4 6 4 3 6" xfId="14623" xr:uid="{00000000-0005-0000-0000-0000E29A0000}"/>
    <cellStyle name="Standard 4 6 4 3 6 2" xfId="48511" xr:uid="{00000000-0005-0000-0000-0000E39A0000}"/>
    <cellStyle name="Standard 4 6 4 3 7" xfId="37215" xr:uid="{00000000-0005-0000-0000-0000E49A0000}"/>
    <cellStyle name="Standard 4 6 4 3 8" xfId="25919" xr:uid="{00000000-0005-0000-0000-0000E59A0000}"/>
    <cellStyle name="Standard 4 6 4 4" xfId="3880" xr:uid="{00000000-0005-0000-0000-0000E69A0000}"/>
    <cellStyle name="Standard 4 6 4 4 2" xfId="6991" xr:uid="{00000000-0005-0000-0000-0000E79A0000}"/>
    <cellStyle name="Standard 4 6 4 4 2 2" xfId="12640" xr:uid="{00000000-0005-0000-0000-0000E89A0000}"/>
    <cellStyle name="Standard 4 6 4 4 2 2 2" xfId="23936" xr:uid="{00000000-0005-0000-0000-0000E99A0000}"/>
    <cellStyle name="Standard 4 6 4 4 2 2 2 2" xfId="57824" xr:uid="{00000000-0005-0000-0000-0000EA9A0000}"/>
    <cellStyle name="Standard 4 6 4 4 2 2 3" xfId="46528" xr:uid="{00000000-0005-0000-0000-0000EB9A0000}"/>
    <cellStyle name="Standard 4 6 4 4 2 2 4" xfId="35232" xr:uid="{00000000-0005-0000-0000-0000EC9A0000}"/>
    <cellStyle name="Standard 4 6 4 4 2 3" xfId="18288" xr:uid="{00000000-0005-0000-0000-0000ED9A0000}"/>
    <cellStyle name="Standard 4 6 4 4 2 3 2" xfId="52176" xr:uid="{00000000-0005-0000-0000-0000EE9A0000}"/>
    <cellStyle name="Standard 4 6 4 4 2 4" xfId="40880" xr:uid="{00000000-0005-0000-0000-0000EF9A0000}"/>
    <cellStyle name="Standard 4 6 4 4 2 5" xfId="29584" xr:uid="{00000000-0005-0000-0000-0000F09A0000}"/>
    <cellStyle name="Standard 4 6 4 4 3" xfId="9816" xr:uid="{00000000-0005-0000-0000-0000F19A0000}"/>
    <cellStyle name="Standard 4 6 4 4 3 2" xfId="21112" xr:uid="{00000000-0005-0000-0000-0000F29A0000}"/>
    <cellStyle name="Standard 4 6 4 4 3 2 2" xfId="55000" xr:uid="{00000000-0005-0000-0000-0000F39A0000}"/>
    <cellStyle name="Standard 4 6 4 4 3 3" xfId="43704" xr:uid="{00000000-0005-0000-0000-0000F49A0000}"/>
    <cellStyle name="Standard 4 6 4 4 3 4" xfId="32408" xr:uid="{00000000-0005-0000-0000-0000F59A0000}"/>
    <cellStyle name="Standard 4 6 4 4 4" xfId="15464" xr:uid="{00000000-0005-0000-0000-0000F69A0000}"/>
    <cellStyle name="Standard 4 6 4 4 4 2" xfId="49352" xr:uid="{00000000-0005-0000-0000-0000F79A0000}"/>
    <cellStyle name="Standard 4 6 4 4 5" xfId="38056" xr:uid="{00000000-0005-0000-0000-0000F89A0000}"/>
    <cellStyle name="Standard 4 6 4 4 6" xfId="26760" xr:uid="{00000000-0005-0000-0000-0000F99A0000}"/>
    <cellStyle name="Standard 4 6 4 5" xfId="4938" xr:uid="{00000000-0005-0000-0000-0000FA9A0000}"/>
    <cellStyle name="Standard 4 6 4 5 2" xfId="7764" xr:uid="{00000000-0005-0000-0000-0000FB9A0000}"/>
    <cellStyle name="Standard 4 6 4 5 2 2" xfId="13413" xr:uid="{00000000-0005-0000-0000-0000FC9A0000}"/>
    <cellStyle name="Standard 4 6 4 5 2 2 2" xfId="24709" xr:uid="{00000000-0005-0000-0000-0000FD9A0000}"/>
    <cellStyle name="Standard 4 6 4 5 2 2 2 2" xfId="58597" xr:uid="{00000000-0005-0000-0000-0000FE9A0000}"/>
    <cellStyle name="Standard 4 6 4 5 2 2 3" xfId="47301" xr:uid="{00000000-0005-0000-0000-0000FF9A0000}"/>
    <cellStyle name="Standard 4 6 4 5 2 2 4" xfId="36005" xr:uid="{00000000-0005-0000-0000-0000009B0000}"/>
    <cellStyle name="Standard 4 6 4 5 2 3" xfId="19061" xr:uid="{00000000-0005-0000-0000-0000019B0000}"/>
    <cellStyle name="Standard 4 6 4 5 2 3 2" xfId="52949" xr:uid="{00000000-0005-0000-0000-0000029B0000}"/>
    <cellStyle name="Standard 4 6 4 5 2 4" xfId="41653" xr:uid="{00000000-0005-0000-0000-0000039B0000}"/>
    <cellStyle name="Standard 4 6 4 5 2 5" xfId="30357" xr:uid="{00000000-0005-0000-0000-0000049B0000}"/>
    <cellStyle name="Standard 4 6 4 5 3" xfId="10589" xr:uid="{00000000-0005-0000-0000-0000059B0000}"/>
    <cellStyle name="Standard 4 6 4 5 3 2" xfId="21885" xr:uid="{00000000-0005-0000-0000-0000069B0000}"/>
    <cellStyle name="Standard 4 6 4 5 3 2 2" xfId="55773" xr:uid="{00000000-0005-0000-0000-0000079B0000}"/>
    <cellStyle name="Standard 4 6 4 5 3 3" xfId="44477" xr:uid="{00000000-0005-0000-0000-0000089B0000}"/>
    <cellStyle name="Standard 4 6 4 5 3 4" xfId="33181" xr:uid="{00000000-0005-0000-0000-0000099B0000}"/>
    <cellStyle name="Standard 4 6 4 5 4" xfId="16237" xr:uid="{00000000-0005-0000-0000-00000A9B0000}"/>
    <cellStyle name="Standard 4 6 4 5 4 2" xfId="50125" xr:uid="{00000000-0005-0000-0000-00000B9B0000}"/>
    <cellStyle name="Standard 4 6 4 5 5" xfId="38829" xr:uid="{00000000-0005-0000-0000-00000C9B0000}"/>
    <cellStyle name="Standard 4 6 4 5 6" xfId="27533" xr:uid="{00000000-0005-0000-0000-00000D9B0000}"/>
    <cellStyle name="Standard 4 6 4 6" xfId="3587" xr:uid="{00000000-0005-0000-0000-00000E9B0000}"/>
    <cellStyle name="Standard 4 6 4 6 2" xfId="6700" xr:uid="{00000000-0005-0000-0000-00000F9B0000}"/>
    <cellStyle name="Standard 4 6 4 6 2 2" xfId="12349" xr:uid="{00000000-0005-0000-0000-0000109B0000}"/>
    <cellStyle name="Standard 4 6 4 6 2 2 2" xfId="23645" xr:uid="{00000000-0005-0000-0000-0000119B0000}"/>
    <cellStyle name="Standard 4 6 4 6 2 2 2 2" xfId="57533" xr:uid="{00000000-0005-0000-0000-0000129B0000}"/>
    <cellStyle name="Standard 4 6 4 6 2 2 3" xfId="46237" xr:uid="{00000000-0005-0000-0000-0000139B0000}"/>
    <cellStyle name="Standard 4 6 4 6 2 2 4" xfId="34941" xr:uid="{00000000-0005-0000-0000-0000149B0000}"/>
    <cellStyle name="Standard 4 6 4 6 2 3" xfId="17997" xr:uid="{00000000-0005-0000-0000-0000159B0000}"/>
    <cellStyle name="Standard 4 6 4 6 2 3 2" xfId="51885" xr:uid="{00000000-0005-0000-0000-0000169B0000}"/>
    <cellStyle name="Standard 4 6 4 6 2 4" xfId="40589" xr:uid="{00000000-0005-0000-0000-0000179B0000}"/>
    <cellStyle name="Standard 4 6 4 6 2 5" xfId="29293" xr:uid="{00000000-0005-0000-0000-0000189B0000}"/>
    <cellStyle name="Standard 4 6 4 6 3" xfId="9525" xr:uid="{00000000-0005-0000-0000-0000199B0000}"/>
    <cellStyle name="Standard 4 6 4 6 3 2" xfId="20821" xr:uid="{00000000-0005-0000-0000-00001A9B0000}"/>
    <cellStyle name="Standard 4 6 4 6 3 2 2" xfId="54709" xr:uid="{00000000-0005-0000-0000-00001B9B0000}"/>
    <cellStyle name="Standard 4 6 4 6 3 3" xfId="43413" xr:uid="{00000000-0005-0000-0000-00001C9B0000}"/>
    <cellStyle name="Standard 4 6 4 6 3 4" xfId="32117" xr:uid="{00000000-0005-0000-0000-00001D9B0000}"/>
    <cellStyle name="Standard 4 6 4 6 4" xfId="15173" xr:uid="{00000000-0005-0000-0000-00001E9B0000}"/>
    <cellStyle name="Standard 4 6 4 6 4 2" xfId="49061" xr:uid="{00000000-0005-0000-0000-00001F9B0000}"/>
    <cellStyle name="Standard 4 6 4 6 5" xfId="37765" xr:uid="{00000000-0005-0000-0000-0000209B0000}"/>
    <cellStyle name="Standard 4 6 4 6 6" xfId="26469" xr:uid="{00000000-0005-0000-0000-0000219B0000}"/>
    <cellStyle name="Standard 4 6 4 7" xfId="5649" xr:uid="{00000000-0005-0000-0000-0000229B0000}"/>
    <cellStyle name="Standard 4 6 4 7 2" xfId="11299" xr:uid="{00000000-0005-0000-0000-0000239B0000}"/>
    <cellStyle name="Standard 4 6 4 7 2 2" xfId="22595" xr:uid="{00000000-0005-0000-0000-0000249B0000}"/>
    <cellStyle name="Standard 4 6 4 7 2 2 2" xfId="56483" xr:uid="{00000000-0005-0000-0000-0000259B0000}"/>
    <cellStyle name="Standard 4 6 4 7 2 3" xfId="45187" xr:uid="{00000000-0005-0000-0000-0000269B0000}"/>
    <cellStyle name="Standard 4 6 4 7 2 4" xfId="33891" xr:uid="{00000000-0005-0000-0000-0000279B0000}"/>
    <cellStyle name="Standard 4 6 4 7 3" xfId="16947" xr:uid="{00000000-0005-0000-0000-0000289B0000}"/>
    <cellStyle name="Standard 4 6 4 7 3 2" xfId="50835" xr:uid="{00000000-0005-0000-0000-0000299B0000}"/>
    <cellStyle name="Standard 4 6 4 7 4" xfId="39539" xr:uid="{00000000-0005-0000-0000-00002A9B0000}"/>
    <cellStyle name="Standard 4 6 4 7 5" xfId="28243" xr:uid="{00000000-0005-0000-0000-00002B9B0000}"/>
    <cellStyle name="Standard 4 6 4 8" xfId="8475" xr:uid="{00000000-0005-0000-0000-00002C9B0000}"/>
    <cellStyle name="Standard 4 6 4 8 2" xfId="19771" xr:uid="{00000000-0005-0000-0000-00002D9B0000}"/>
    <cellStyle name="Standard 4 6 4 8 2 2" xfId="53659" xr:uid="{00000000-0005-0000-0000-00002E9B0000}"/>
    <cellStyle name="Standard 4 6 4 8 3" xfId="42363" xr:uid="{00000000-0005-0000-0000-00002F9B0000}"/>
    <cellStyle name="Standard 4 6 4 8 4" xfId="31067" xr:uid="{00000000-0005-0000-0000-0000309B0000}"/>
    <cellStyle name="Standard 4 6 4 9" xfId="14123" xr:uid="{00000000-0005-0000-0000-0000319B0000}"/>
    <cellStyle name="Standard 4 6 4 9 2" xfId="48011" xr:uid="{00000000-0005-0000-0000-0000329B0000}"/>
    <cellStyle name="Standard 4 6 5" xfId="2634" xr:uid="{00000000-0005-0000-0000-0000339B0000}"/>
    <cellStyle name="Standard 4 6 5 10" xfId="25534" xr:uid="{00000000-0005-0000-0000-0000349B0000}"/>
    <cellStyle name="Standard 4 6 5 2" xfId="3136" xr:uid="{00000000-0005-0000-0000-0000359B0000}"/>
    <cellStyle name="Standard 4 6 5 2 2" xfId="5327" xr:uid="{00000000-0005-0000-0000-0000369B0000}"/>
    <cellStyle name="Standard 4 6 5 2 2 2" xfId="8153" xr:uid="{00000000-0005-0000-0000-0000379B0000}"/>
    <cellStyle name="Standard 4 6 5 2 2 2 2" xfId="13802" xr:uid="{00000000-0005-0000-0000-0000389B0000}"/>
    <cellStyle name="Standard 4 6 5 2 2 2 2 2" xfId="25098" xr:uid="{00000000-0005-0000-0000-0000399B0000}"/>
    <cellStyle name="Standard 4 6 5 2 2 2 2 2 2" xfId="58986" xr:uid="{00000000-0005-0000-0000-00003A9B0000}"/>
    <cellStyle name="Standard 4 6 5 2 2 2 2 3" xfId="47690" xr:uid="{00000000-0005-0000-0000-00003B9B0000}"/>
    <cellStyle name="Standard 4 6 5 2 2 2 2 4" xfId="36394" xr:uid="{00000000-0005-0000-0000-00003C9B0000}"/>
    <cellStyle name="Standard 4 6 5 2 2 2 3" xfId="19450" xr:uid="{00000000-0005-0000-0000-00003D9B0000}"/>
    <cellStyle name="Standard 4 6 5 2 2 2 3 2" xfId="53338" xr:uid="{00000000-0005-0000-0000-00003E9B0000}"/>
    <cellStyle name="Standard 4 6 5 2 2 2 4" xfId="42042" xr:uid="{00000000-0005-0000-0000-00003F9B0000}"/>
    <cellStyle name="Standard 4 6 5 2 2 2 5" xfId="30746" xr:uid="{00000000-0005-0000-0000-0000409B0000}"/>
    <cellStyle name="Standard 4 6 5 2 2 3" xfId="10978" xr:uid="{00000000-0005-0000-0000-0000419B0000}"/>
    <cellStyle name="Standard 4 6 5 2 2 3 2" xfId="22274" xr:uid="{00000000-0005-0000-0000-0000429B0000}"/>
    <cellStyle name="Standard 4 6 5 2 2 3 2 2" xfId="56162" xr:uid="{00000000-0005-0000-0000-0000439B0000}"/>
    <cellStyle name="Standard 4 6 5 2 2 3 3" xfId="44866" xr:uid="{00000000-0005-0000-0000-0000449B0000}"/>
    <cellStyle name="Standard 4 6 5 2 2 3 4" xfId="33570" xr:uid="{00000000-0005-0000-0000-0000459B0000}"/>
    <cellStyle name="Standard 4 6 5 2 2 4" xfId="16626" xr:uid="{00000000-0005-0000-0000-0000469B0000}"/>
    <cellStyle name="Standard 4 6 5 2 2 4 2" xfId="50514" xr:uid="{00000000-0005-0000-0000-0000479B0000}"/>
    <cellStyle name="Standard 4 6 5 2 2 5" xfId="39218" xr:uid="{00000000-0005-0000-0000-0000489B0000}"/>
    <cellStyle name="Standard 4 6 5 2 2 6" xfId="27922" xr:uid="{00000000-0005-0000-0000-0000499B0000}"/>
    <cellStyle name="Standard 4 6 5 2 3" xfId="4550" xr:uid="{00000000-0005-0000-0000-00004A9B0000}"/>
    <cellStyle name="Standard 4 6 5 2 3 2" xfId="7419" xr:uid="{00000000-0005-0000-0000-00004B9B0000}"/>
    <cellStyle name="Standard 4 6 5 2 3 2 2" xfId="13068" xr:uid="{00000000-0005-0000-0000-00004C9B0000}"/>
    <cellStyle name="Standard 4 6 5 2 3 2 2 2" xfId="24364" xr:uid="{00000000-0005-0000-0000-00004D9B0000}"/>
    <cellStyle name="Standard 4 6 5 2 3 2 2 2 2" xfId="58252" xr:uid="{00000000-0005-0000-0000-00004E9B0000}"/>
    <cellStyle name="Standard 4 6 5 2 3 2 2 3" xfId="46956" xr:uid="{00000000-0005-0000-0000-00004F9B0000}"/>
    <cellStyle name="Standard 4 6 5 2 3 2 2 4" xfId="35660" xr:uid="{00000000-0005-0000-0000-0000509B0000}"/>
    <cellStyle name="Standard 4 6 5 2 3 2 3" xfId="18716" xr:uid="{00000000-0005-0000-0000-0000519B0000}"/>
    <cellStyle name="Standard 4 6 5 2 3 2 3 2" xfId="52604" xr:uid="{00000000-0005-0000-0000-0000529B0000}"/>
    <cellStyle name="Standard 4 6 5 2 3 2 4" xfId="41308" xr:uid="{00000000-0005-0000-0000-0000539B0000}"/>
    <cellStyle name="Standard 4 6 5 2 3 2 5" xfId="30012" xr:uid="{00000000-0005-0000-0000-0000549B0000}"/>
    <cellStyle name="Standard 4 6 5 2 3 3" xfId="10244" xr:uid="{00000000-0005-0000-0000-0000559B0000}"/>
    <cellStyle name="Standard 4 6 5 2 3 3 2" xfId="21540" xr:uid="{00000000-0005-0000-0000-0000569B0000}"/>
    <cellStyle name="Standard 4 6 5 2 3 3 2 2" xfId="55428" xr:uid="{00000000-0005-0000-0000-0000579B0000}"/>
    <cellStyle name="Standard 4 6 5 2 3 3 3" xfId="44132" xr:uid="{00000000-0005-0000-0000-0000589B0000}"/>
    <cellStyle name="Standard 4 6 5 2 3 3 4" xfId="32836" xr:uid="{00000000-0005-0000-0000-0000599B0000}"/>
    <cellStyle name="Standard 4 6 5 2 3 4" xfId="15892" xr:uid="{00000000-0005-0000-0000-00005A9B0000}"/>
    <cellStyle name="Standard 4 6 5 2 3 4 2" xfId="49780" xr:uid="{00000000-0005-0000-0000-00005B9B0000}"/>
    <cellStyle name="Standard 4 6 5 2 3 5" xfId="38484" xr:uid="{00000000-0005-0000-0000-00005C9B0000}"/>
    <cellStyle name="Standard 4 6 5 2 3 6" xfId="27188" xr:uid="{00000000-0005-0000-0000-00005D9B0000}"/>
    <cellStyle name="Standard 4 6 5 2 4" xfId="6264" xr:uid="{00000000-0005-0000-0000-00005E9B0000}"/>
    <cellStyle name="Standard 4 6 5 2 4 2" xfId="11914" xr:uid="{00000000-0005-0000-0000-00005F9B0000}"/>
    <cellStyle name="Standard 4 6 5 2 4 2 2" xfId="23210" xr:uid="{00000000-0005-0000-0000-0000609B0000}"/>
    <cellStyle name="Standard 4 6 5 2 4 2 2 2" xfId="57098" xr:uid="{00000000-0005-0000-0000-0000619B0000}"/>
    <cellStyle name="Standard 4 6 5 2 4 2 3" xfId="45802" xr:uid="{00000000-0005-0000-0000-0000629B0000}"/>
    <cellStyle name="Standard 4 6 5 2 4 2 4" xfId="34506" xr:uid="{00000000-0005-0000-0000-0000639B0000}"/>
    <cellStyle name="Standard 4 6 5 2 4 3" xfId="17562" xr:uid="{00000000-0005-0000-0000-0000649B0000}"/>
    <cellStyle name="Standard 4 6 5 2 4 3 2" xfId="51450" xr:uid="{00000000-0005-0000-0000-0000659B0000}"/>
    <cellStyle name="Standard 4 6 5 2 4 4" xfId="40154" xr:uid="{00000000-0005-0000-0000-0000669B0000}"/>
    <cellStyle name="Standard 4 6 5 2 4 5" xfId="28858" xr:uid="{00000000-0005-0000-0000-0000679B0000}"/>
    <cellStyle name="Standard 4 6 5 2 5" xfId="9090" xr:uid="{00000000-0005-0000-0000-0000689B0000}"/>
    <cellStyle name="Standard 4 6 5 2 5 2" xfId="20386" xr:uid="{00000000-0005-0000-0000-0000699B0000}"/>
    <cellStyle name="Standard 4 6 5 2 5 2 2" xfId="54274" xr:uid="{00000000-0005-0000-0000-00006A9B0000}"/>
    <cellStyle name="Standard 4 6 5 2 5 3" xfId="42978" xr:uid="{00000000-0005-0000-0000-00006B9B0000}"/>
    <cellStyle name="Standard 4 6 5 2 5 4" xfId="31682" xr:uid="{00000000-0005-0000-0000-00006C9B0000}"/>
    <cellStyle name="Standard 4 6 5 2 6" xfId="14738" xr:uid="{00000000-0005-0000-0000-00006D9B0000}"/>
    <cellStyle name="Standard 4 6 5 2 6 2" xfId="48626" xr:uid="{00000000-0005-0000-0000-00006E9B0000}"/>
    <cellStyle name="Standard 4 6 5 2 7" xfId="37330" xr:uid="{00000000-0005-0000-0000-00006F9B0000}"/>
    <cellStyle name="Standard 4 6 5 2 8" xfId="26034" xr:uid="{00000000-0005-0000-0000-0000709B0000}"/>
    <cellStyle name="Standard 4 6 5 3" xfId="3770" xr:uid="{00000000-0005-0000-0000-0000719B0000}"/>
    <cellStyle name="Standard 4 6 5 3 2" xfId="6881" xr:uid="{00000000-0005-0000-0000-0000729B0000}"/>
    <cellStyle name="Standard 4 6 5 3 2 2" xfId="12530" xr:uid="{00000000-0005-0000-0000-0000739B0000}"/>
    <cellStyle name="Standard 4 6 5 3 2 2 2" xfId="23826" xr:uid="{00000000-0005-0000-0000-0000749B0000}"/>
    <cellStyle name="Standard 4 6 5 3 2 2 2 2" xfId="57714" xr:uid="{00000000-0005-0000-0000-0000759B0000}"/>
    <cellStyle name="Standard 4 6 5 3 2 2 3" xfId="46418" xr:uid="{00000000-0005-0000-0000-0000769B0000}"/>
    <cellStyle name="Standard 4 6 5 3 2 2 4" xfId="35122" xr:uid="{00000000-0005-0000-0000-0000779B0000}"/>
    <cellStyle name="Standard 4 6 5 3 2 3" xfId="18178" xr:uid="{00000000-0005-0000-0000-0000789B0000}"/>
    <cellStyle name="Standard 4 6 5 3 2 3 2" xfId="52066" xr:uid="{00000000-0005-0000-0000-0000799B0000}"/>
    <cellStyle name="Standard 4 6 5 3 2 4" xfId="40770" xr:uid="{00000000-0005-0000-0000-00007A9B0000}"/>
    <cellStyle name="Standard 4 6 5 3 2 5" xfId="29474" xr:uid="{00000000-0005-0000-0000-00007B9B0000}"/>
    <cellStyle name="Standard 4 6 5 3 3" xfId="9706" xr:uid="{00000000-0005-0000-0000-00007C9B0000}"/>
    <cellStyle name="Standard 4 6 5 3 3 2" xfId="21002" xr:uid="{00000000-0005-0000-0000-00007D9B0000}"/>
    <cellStyle name="Standard 4 6 5 3 3 2 2" xfId="54890" xr:uid="{00000000-0005-0000-0000-00007E9B0000}"/>
    <cellStyle name="Standard 4 6 5 3 3 3" xfId="43594" xr:uid="{00000000-0005-0000-0000-00007F9B0000}"/>
    <cellStyle name="Standard 4 6 5 3 3 4" xfId="32298" xr:uid="{00000000-0005-0000-0000-0000809B0000}"/>
    <cellStyle name="Standard 4 6 5 3 4" xfId="15354" xr:uid="{00000000-0005-0000-0000-0000819B0000}"/>
    <cellStyle name="Standard 4 6 5 3 4 2" xfId="49242" xr:uid="{00000000-0005-0000-0000-0000829B0000}"/>
    <cellStyle name="Standard 4 6 5 3 5" xfId="37946" xr:uid="{00000000-0005-0000-0000-0000839B0000}"/>
    <cellStyle name="Standard 4 6 5 3 6" xfId="26650" xr:uid="{00000000-0005-0000-0000-0000849B0000}"/>
    <cellStyle name="Standard 4 6 5 4" xfId="4828" xr:uid="{00000000-0005-0000-0000-0000859B0000}"/>
    <cellStyle name="Standard 4 6 5 4 2" xfId="7654" xr:uid="{00000000-0005-0000-0000-0000869B0000}"/>
    <cellStyle name="Standard 4 6 5 4 2 2" xfId="13303" xr:uid="{00000000-0005-0000-0000-0000879B0000}"/>
    <cellStyle name="Standard 4 6 5 4 2 2 2" xfId="24599" xr:uid="{00000000-0005-0000-0000-0000889B0000}"/>
    <cellStyle name="Standard 4 6 5 4 2 2 2 2" xfId="58487" xr:uid="{00000000-0005-0000-0000-0000899B0000}"/>
    <cellStyle name="Standard 4 6 5 4 2 2 3" xfId="47191" xr:uid="{00000000-0005-0000-0000-00008A9B0000}"/>
    <cellStyle name="Standard 4 6 5 4 2 2 4" xfId="35895" xr:uid="{00000000-0005-0000-0000-00008B9B0000}"/>
    <cellStyle name="Standard 4 6 5 4 2 3" xfId="18951" xr:uid="{00000000-0005-0000-0000-00008C9B0000}"/>
    <cellStyle name="Standard 4 6 5 4 2 3 2" xfId="52839" xr:uid="{00000000-0005-0000-0000-00008D9B0000}"/>
    <cellStyle name="Standard 4 6 5 4 2 4" xfId="41543" xr:uid="{00000000-0005-0000-0000-00008E9B0000}"/>
    <cellStyle name="Standard 4 6 5 4 2 5" xfId="30247" xr:uid="{00000000-0005-0000-0000-00008F9B0000}"/>
    <cellStyle name="Standard 4 6 5 4 3" xfId="10479" xr:uid="{00000000-0005-0000-0000-0000909B0000}"/>
    <cellStyle name="Standard 4 6 5 4 3 2" xfId="21775" xr:uid="{00000000-0005-0000-0000-0000919B0000}"/>
    <cellStyle name="Standard 4 6 5 4 3 2 2" xfId="55663" xr:uid="{00000000-0005-0000-0000-0000929B0000}"/>
    <cellStyle name="Standard 4 6 5 4 3 3" xfId="44367" xr:uid="{00000000-0005-0000-0000-0000939B0000}"/>
    <cellStyle name="Standard 4 6 5 4 3 4" xfId="33071" xr:uid="{00000000-0005-0000-0000-0000949B0000}"/>
    <cellStyle name="Standard 4 6 5 4 4" xfId="16127" xr:uid="{00000000-0005-0000-0000-0000959B0000}"/>
    <cellStyle name="Standard 4 6 5 4 4 2" xfId="50015" xr:uid="{00000000-0005-0000-0000-0000969B0000}"/>
    <cellStyle name="Standard 4 6 5 4 5" xfId="38719" xr:uid="{00000000-0005-0000-0000-0000979B0000}"/>
    <cellStyle name="Standard 4 6 5 4 6" xfId="27423" xr:uid="{00000000-0005-0000-0000-0000989B0000}"/>
    <cellStyle name="Standard 4 6 5 5" xfId="3473" xr:uid="{00000000-0005-0000-0000-0000999B0000}"/>
    <cellStyle name="Standard 4 6 5 5 2" xfId="6588" xr:uid="{00000000-0005-0000-0000-00009A9B0000}"/>
    <cellStyle name="Standard 4 6 5 5 2 2" xfId="12237" xr:uid="{00000000-0005-0000-0000-00009B9B0000}"/>
    <cellStyle name="Standard 4 6 5 5 2 2 2" xfId="23533" xr:uid="{00000000-0005-0000-0000-00009C9B0000}"/>
    <cellStyle name="Standard 4 6 5 5 2 2 2 2" xfId="57421" xr:uid="{00000000-0005-0000-0000-00009D9B0000}"/>
    <cellStyle name="Standard 4 6 5 5 2 2 3" xfId="46125" xr:uid="{00000000-0005-0000-0000-00009E9B0000}"/>
    <cellStyle name="Standard 4 6 5 5 2 2 4" xfId="34829" xr:uid="{00000000-0005-0000-0000-00009F9B0000}"/>
    <cellStyle name="Standard 4 6 5 5 2 3" xfId="17885" xr:uid="{00000000-0005-0000-0000-0000A09B0000}"/>
    <cellStyle name="Standard 4 6 5 5 2 3 2" xfId="51773" xr:uid="{00000000-0005-0000-0000-0000A19B0000}"/>
    <cellStyle name="Standard 4 6 5 5 2 4" xfId="40477" xr:uid="{00000000-0005-0000-0000-0000A29B0000}"/>
    <cellStyle name="Standard 4 6 5 5 2 5" xfId="29181" xr:uid="{00000000-0005-0000-0000-0000A39B0000}"/>
    <cellStyle name="Standard 4 6 5 5 3" xfId="9413" xr:uid="{00000000-0005-0000-0000-0000A49B0000}"/>
    <cellStyle name="Standard 4 6 5 5 3 2" xfId="20709" xr:uid="{00000000-0005-0000-0000-0000A59B0000}"/>
    <cellStyle name="Standard 4 6 5 5 3 2 2" xfId="54597" xr:uid="{00000000-0005-0000-0000-0000A69B0000}"/>
    <cellStyle name="Standard 4 6 5 5 3 3" xfId="43301" xr:uid="{00000000-0005-0000-0000-0000A79B0000}"/>
    <cellStyle name="Standard 4 6 5 5 3 4" xfId="32005" xr:uid="{00000000-0005-0000-0000-0000A89B0000}"/>
    <cellStyle name="Standard 4 6 5 5 4" xfId="15061" xr:uid="{00000000-0005-0000-0000-0000A99B0000}"/>
    <cellStyle name="Standard 4 6 5 5 4 2" xfId="48949" xr:uid="{00000000-0005-0000-0000-0000AA9B0000}"/>
    <cellStyle name="Standard 4 6 5 5 5" xfId="37653" xr:uid="{00000000-0005-0000-0000-0000AB9B0000}"/>
    <cellStyle name="Standard 4 6 5 5 6" xfId="26357" xr:uid="{00000000-0005-0000-0000-0000AC9B0000}"/>
    <cellStyle name="Standard 4 6 5 6" xfId="5764" xr:uid="{00000000-0005-0000-0000-0000AD9B0000}"/>
    <cellStyle name="Standard 4 6 5 6 2" xfId="11414" xr:uid="{00000000-0005-0000-0000-0000AE9B0000}"/>
    <cellStyle name="Standard 4 6 5 6 2 2" xfId="22710" xr:uid="{00000000-0005-0000-0000-0000AF9B0000}"/>
    <cellStyle name="Standard 4 6 5 6 2 2 2" xfId="56598" xr:uid="{00000000-0005-0000-0000-0000B09B0000}"/>
    <cellStyle name="Standard 4 6 5 6 2 3" xfId="45302" xr:uid="{00000000-0005-0000-0000-0000B19B0000}"/>
    <cellStyle name="Standard 4 6 5 6 2 4" xfId="34006" xr:uid="{00000000-0005-0000-0000-0000B29B0000}"/>
    <cellStyle name="Standard 4 6 5 6 3" xfId="17062" xr:uid="{00000000-0005-0000-0000-0000B39B0000}"/>
    <cellStyle name="Standard 4 6 5 6 3 2" xfId="50950" xr:uid="{00000000-0005-0000-0000-0000B49B0000}"/>
    <cellStyle name="Standard 4 6 5 6 4" xfId="39654" xr:uid="{00000000-0005-0000-0000-0000B59B0000}"/>
    <cellStyle name="Standard 4 6 5 6 5" xfId="28358" xr:uid="{00000000-0005-0000-0000-0000B69B0000}"/>
    <cellStyle name="Standard 4 6 5 7" xfId="8590" xr:uid="{00000000-0005-0000-0000-0000B79B0000}"/>
    <cellStyle name="Standard 4 6 5 7 2" xfId="19886" xr:uid="{00000000-0005-0000-0000-0000B89B0000}"/>
    <cellStyle name="Standard 4 6 5 7 2 2" xfId="53774" xr:uid="{00000000-0005-0000-0000-0000B99B0000}"/>
    <cellStyle name="Standard 4 6 5 7 3" xfId="42478" xr:uid="{00000000-0005-0000-0000-0000BA9B0000}"/>
    <cellStyle name="Standard 4 6 5 7 4" xfId="31182" xr:uid="{00000000-0005-0000-0000-0000BB9B0000}"/>
    <cellStyle name="Standard 4 6 5 8" xfId="14238" xr:uid="{00000000-0005-0000-0000-0000BC9B0000}"/>
    <cellStyle name="Standard 4 6 5 8 2" xfId="48126" xr:uid="{00000000-0005-0000-0000-0000BD9B0000}"/>
    <cellStyle name="Standard 4 6 5 9" xfId="36830" xr:uid="{00000000-0005-0000-0000-0000BE9B0000}"/>
    <cellStyle name="Standard 4 6 6" xfId="2888" xr:uid="{00000000-0005-0000-0000-0000BF9B0000}"/>
    <cellStyle name="Standard 4 6 6 2" xfId="5316" xr:uid="{00000000-0005-0000-0000-0000C09B0000}"/>
    <cellStyle name="Standard 4 6 6 2 2" xfId="8142" xr:uid="{00000000-0005-0000-0000-0000C19B0000}"/>
    <cellStyle name="Standard 4 6 6 2 2 2" xfId="13791" xr:uid="{00000000-0005-0000-0000-0000C29B0000}"/>
    <cellStyle name="Standard 4 6 6 2 2 2 2" xfId="25087" xr:uid="{00000000-0005-0000-0000-0000C39B0000}"/>
    <cellStyle name="Standard 4 6 6 2 2 2 2 2" xfId="58975" xr:uid="{00000000-0005-0000-0000-0000C49B0000}"/>
    <cellStyle name="Standard 4 6 6 2 2 2 3" xfId="47679" xr:uid="{00000000-0005-0000-0000-0000C59B0000}"/>
    <cellStyle name="Standard 4 6 6 2 2 2 4" xfId="36383" xr:uid="{00000000-0005-0000-0000-0000C69B0000}"/>
    <cellStyle name="Standard 4 6 6 2 2 3" xfId="19439" xr:uid="{00000000-0005-0000-0000-0000C79B0000}"/>
    <cellStyle name="Standard 4 6 6 2 2 3 2" xfId="53327" xr:uid="{00000000-0005-0000-0000-0000C89B0000}"/>
    <cellStyle name="Standard 4 6 6 2 2 4" xfId="42031" xr:uid="{00000000-0005-0000-0000-0000C99B0000}"/>
    <cellStyle name="Standard 4 6 6 2 2 5" xfId="30735" xr:uid="{00000000-0005-0000-0000-0000CA9B0000}"/>
    <cellStyle name="Standard 4 6 6 2 3" xfId="10967" xr:uid="{00000000-0005-0000-0000-0000CB9B0000}"/>
    <cellStyle name="Standard 4 6 6 2 3 2" xfId="22263" xr:uid="{00000000-0005-0000-0000-0000CC9B0000}"/>
    <cellStyle name="Standard 4 6 6 2 3 2 2" xfId="56151" xr:uid="{00000000-0005-0000-0000-0000CD9B0000}"/>
    <cellStyle name="Standard 4 6 6 2 3 3" xfId="44855" xr:uid="{00000000-0005-0000-0000-0000CE9B0000}"/>
    <cellStyle name="Standard 4 6 6 2 3 4" xfId="33559" xr:uid="{00000000-0005-0000-0000-0000CF9B0000}"/>
    <cellStyle name="Standard 4 6 6 2 4" xfId="16615" xr:uid="{00000000-0005-0000-0000-0000D09B0000}"/>
    <cellStyle name="Standard 4 6 6 2 4 2" xfId="50503" xr:uid="{00000000-0005-0000-0000-0000D19B0000}"/>
    <cellStyle name="Standard 4 6 6 2 5" xfId="39207" xr:uid="{00000000-0005-0000-0000-0000D29B0000}"/>
    <cellStyle name="Standard 4 6 6 2 6" xfId="27911" xr:uid="{00000000-0005-0000-0000-0000D39B0000}"/>
    <cellStyle name="Standard 4 6 6 3" xfId="4539" xr:uid="{00000000-0005-0000-0000-0000D49B0000}"/>
    <cellStyle name="Standard 4 6 6 3 2" xfId="7408" xr:uid="{00000000-0005-0000-0000-0000D59B0000}"/>
    <cellStyle name="Standard 4 6 6 3 2 2" xfId="13057" xr:uid="{00000000-0005-0000-0000-0000D69B0000}"/>
    <cellStyle name="Standard 4 6 6 3 2 2 2" xfId="24353" xr:uid="{00000000-0005-0000-0000-0000D79B0000}"/>
    <cellStyle name="Standard 4 6 6 3 2 2 2 2" xfId="58241" xr:uid="{00000000-0005-0000-0000-0000D89B0000}"/>
    <cellStyle name="Standard 4 6 6 3 2 2 3" xfId="46945" xr:uid="{00000000-0005-0000-0000-0000D99B0000}"/>
    <cellStyle name="Standard 4 6 6 3 2 2 4" xfId="35649" xr:uid="{00000000-0005-0000-0000-0000DA9B0000}"/>
    <cellStyle name="Standard 4 6 6 3 2 3" xfId="18705" xr:uid="{00000000-0005-0000-0000-0000DB9B0000}"/>
    <cellStyle name="Standard 4 6 6 3 2 3 2" xfId="52593" xr:uid="{00000000-0005-0000-0000-0000DC9B0000}"/>
    <cellStyle name="Standard 4 6 6 3 2 4" xfId="41297" xr:uid="{00000000-0005-0000-0000-0000DD9B0000}"/>
    <cellStyle name="Standard 4 6 6 3 2 5" xfId="30001" xr:uid="{00000000-0005-0000-0000-0000DE9B0000}"/>
    <cellStyle name="Standard 4 6 6 3 3" xfId="10233" xr:uid="{00000000-0005-0000-0000-0000DF9B0000}"/>
    <cellStyle name="Standard 4 6 6 3 3 2" xfId="21529" xr:uid="{00000000-0005-0000-0000-0000E09B0000}"/>
    <cellStyle name="Standard 4 6 6 3 3 2 2" xfId="55417" xr:uid="{00000000-0005-0000-0000-0000E19B0000}"/>
    <cellStyle name="Standard 4 6 6 3 3 3" xfId="44121" xr:uid="{00000000-0005-0000-0000-0000E29B0000}"/>
    <cellStyle name="Standard 4 6 6 3 3 4" xfId="32825" xr:uid="{00000000-0005-0000-0000-0000E39B0000}"/>
    <cellStyle name="Standard 4 6 6 3 4" xfId="15881" xr:uid="{00000000-0005-0000-0000-0000E49B0000}"/>
    <cellStyle name="Standard 4 6 6 3 4 2" xfId="49769" xr:uid="{00000000-0005-0000-0000-0000E59B0000}"/>
    <cellStyle name="Standard 4 6 6 3 5" xfId="38473" xr:uid="{00000000-0005-0000-0000-0000E69B0000}"/>
    <cellStyle name="Standard 4 6 6 3 6" xfId="27177" xr:uid="{00000000-0005-0000-0000-0000E79B0000}"/>
    <cellStyle name="Standard 4 6 6 4" xfId="6016" xr:uid="{00000000-0005-0000-0000-0000E89B0000}"/>
    <cellStyle name="Standard 4 6 6 4 2" xfId="11666" xr:uid="{00000000-0005-0000-0000-0000E99B0000}"/>
    <cellStyle name="Standard 4 6 6 4 2 2" xfId="22962" xr:uid="{00000000-0005-0000-0000-0000EA9B0000}"/>
    <cellStyle name="Standard 4 6 6 4 2 2 2" xfId="56850" xr:uid="{00000000-0005-0000-0000-0000EB9B0000}"/>
    <cellStyle name="Standard 4 6 6 4 2 3" xfId="45554" xr:uid="{00000000-0005-0000-0000-0000EC9B0000}"/>
    <cellStyle name="Standard 4 6 6 4 2 4" xfId="34258" xr:uid="{00000000-0005-0000-0000-0000ED9B0000}"/>
    <cellStyle name="Standard 4 6 6 4 3" xfId="17314" xr:uid="{00000000-0005-0000-0000-0000EE9B0000}"/>
    <cellStyle name="Standard 4 6 6 4 3 2" xfId="51202" xr:uid="{00000000-0005-0000-0000-0000EF9B0000}"/>
    <cellStyle name="Standard 4 6 6 4 4" xfId="39906" xr:uid="{00000000-0005-0000-0000-0000F09B0000}"/>
    <cellStyle name="Standard 4 6 6 4 5" xfId="28610" xr:uid="{00000000-0005-0000-0000-0000F19B0000}"/>
    <cellStyle name="Standard 4 6 6 5" xfId="8842" xr:uid="{00000000-0005-0000-0000-0000F29B0000}"/>
    <cellStyle name="Standard 4 6 6 5 2" xfId="20138" xr:uid="{00000000-0005-0000-0000-0000F39B0000}"/>
    <cellStyle name="Standard 4 6 6 5 2 2" xfId="54026" xr:uid="{00000000-0005-0000-0000-0000F49B0000}"/>
    <cellStyle name="Standard 4 6 6 5 3" xfId="42730" xr:uid="{00000000-0005-0000-0000-0000F59B0000}"/>
    <cellStyle name="Standard 4 6 6 5 4" xfId="31434" xr:uid="{00000000-0005-0000-0000-0000F69B0000}"/>
    <cellStyle name="Standard 4 6 6 6" xfId="14490" xr:uid="{00000000-0005-0000-0000-0000F79B0000}"/>
    <cellStyle name="Standard 4 6 6 6 2" xfId="48378" xr:uid="{00000000-0005-0000-0000-0000F89B0000}"/>
    <cellStyle name="Standard 4 6 6 7" xfId="37082" xr:uid="{00000000-0005-0000-0000-0000F99B0000}"/>
    <cellStyle name="Standard 4 6 6 8" xfId="25786" xr:uid="{00000000-0005-0000-0000-0000FA9B0000}"/>
    <cellStyle name="Standard 4 6 7" xfId="3723" xr:uid="{00000000-0005-0000-0000-0000FB9B0000}"/>
    <cellStyle name="Standard 4 6 7 2" xfId="6834" xr:uid="{00000000-0005-0000-0000-0000FC9B0000}"/>
    <cellStyle name="Standard 4 6 7 2 2" xfId="12483" xr:uid="{00000000-0005-0000-0000-0000FD9B0000}"/>
    <cellStyle name="Standard 4 6 7 2 2 2" xfId="23779" xr:uid="{00000000-0005-0000-0000-0000FE9B0000}"/>
    <cellStyle name="Standard 4 6 7 2 2 2 2" xfId="57667" xr:uid="{00000000-0005-0000-0000-0000FF9B0000}"/>
    <cellStyle name="Standard 4 6 7 2 2 3" xfId="46371" xr:uid="{00000000-0005-0000-0000-0000009C0000}"/>
    <cellStyle name="Standard 4 6 7 2 2 4" xfId="35075" xr:uid="{00000000-0005-0000-0000-0000019C0000}"/>
    <cellStyle name="Standard 4 6 7 2 3" xfId="18131" xr:uid="{00000000-0005-0000-0000-0000029C0000}"/>
    <cellStyle name="Standard 4 6 7 2 3 2" xfId="52019" xr:uid="{00000000-0005-0000-0000-0000039C0000}"/>
    <cellStyle name="Standard 4 6 7 2 4" xfId="40723" xr:uid="{00000000-0005-0000-0000-0000049C0000}"/>
    <cellStyle name="Standard 4 6 7 2 5" xfId="29427" xr:uid="{00000000-0005-0000-0000-0000059C0000}"/>
    <cellStyle name="Standard 4 6 7 3" xfId="9659" xr:uid="{00000000-0005-0000-0000-0000069C0000}"/>
    <cellStyle name="Standard 4 6 7 3 2" xfId="20955" xr:uid="{00000000-0005-0000-0000-0000079C0000}"/>
    <cellStyle name="Standard 4 6 7 3 2 2" xfId="54843" xr:uid="{00000000-0005-0000-0000-0000089C0000}"/>
    <cellStyle name="Standard 4 6 7 3 3" xfId="43547" xr:uid="{00000000-0005-0000-0000-0000099C0000}"/>
    <cellStyle name="Standard 4 6 7 3 4" xfId="32251" xr:uid="{00000000-0005-0000-0000-00000A9C0000}"/>
    <cellStyle name="Standard 4 6 7 4" xfId="15307" xr:uid="{00000000-0005-0000-0000-00000B9C0000}"/>
    <cellStyle name="Standard 4 6 7 4 2" xfId="49195" xr:uid="{00000000-0005-0000-0000-00000C9C0000}"/>
    <cellStyle name="Standard 4 6 7 5" xfId="37899" xr:uid="{00000000-0005-0000-0000-00000D9C0000}"/>
    <cellStyle name="Standard 4 6 7 6" xfId="26603" xr:uid="{00000000-0005-0000-0000-00000E9C0000}"/>
    <cellStyle name="Standard 4 6 8" xfId="4781" xr:uid="{00000000-0005-0000-0000-00000F9C0000}"/>
    <cellStyle name="Standard 4 6 8 2" xfId="7607" xr:uid="{00000000-0005-0000-0000-0000109C0000}"/>
    <cellStyle name="Standard 4 6 8 2 2" xfId="13256" xr:uid="{00000000-0005-0000-0000-0000119C0000}"/>
    <cellStyle name="Standard 4 6 8 2 2 2" xfId="24552" xr:uid="{00000000-0005-0000-0000-0000129C0000}"/>
    <cellStyle name="Standard 4 6 8 2 2 2 2" xfId="58440" xr:uid="{00000000-0005-0000-0000-0000139C0000}"/>
    <cellStyle name="Standard 4 6 8 2 2 3" xfId="47144" xr:uid="{00000000-0005-0000-0000-0000149C0000}"/>
    <cellStyle name="Standard 4 6 8 2 2 4" xfId="35848" xr:uid="{00000000-0005-0000-0000-0000159C0000}"/>
    <cellStyle name="Standard 4 6 8 2 3" xfId="18904" xr:uid="{00000000-0005-0000-0000-0000169C0000}"/>
    <cellStyle name="Standard 4 6 8 2 3 2" xfId="52792" xr:uid="{00000000-0005-0000-0000-0000179C0000}"/>
    <cellStyle name="Standard 4 6 8 2 4" xfId="41496" xr:uid="{00000000-0005-0000-0000-0000189C0000}"/>
    <cellStyle name="Standard 4 6 8 2 5" xfId="30200" xr:uid="{00000000-0005-0000-0000-0000199C0000}"/>
    <cellStyle name="Standard 4 6 8 3" xfId="10432" xr:uid="{00000000-0005-0000-0000-00001A9C0000}"/>
    <cellStyle name="Standard 4 6 8 3 2" xfId="21728" xr:uid="{00000000-0005-0000-0000-00001B9C0000}"/>
    <cellStyle name="Standard 4 6 8 3 2 2" xfId="55616" xr:uid="{00000000-0005-0000-0000-00001C9C0000}"/>
    <cellStyle name="Standard 4 6 8 3 3" xfId="44320" xr:uid="{00000000-0005-0000-0000-00001D9C0000}"/>
    <cellStyle name="Standard 4 6 8 3 4" xfId="33024" xr:uid="{00000000-0005-0000-0000-00001E9C0000}"/>
    <cellStyle name="Standard 4 6 8 4" xfId="16080" xr:uid="{00000000-0005-0000-0000-00001F9C0000}"/>
    <cellStyle name="Standard 4 6 8 4 2" xfId="49968" xr:uid="{00000000-0005-0000-0000-0000209C0000}"/>
    <cellStyle name="Standard 4 6 8 5" xfId="38672" xr:uid="{00000000-0005-0000-0000-0000219C0000}"/>
    <cellStyle name="Standard 4 6 8 6" xfId="27376" xr:uid="{00000000-0005-0000-0000-0000229C0000}"/>
    <cellStyle name="Standard 4 6 9" xfId="3416" xr:uid="{00000000-0005-0000-0000-0000239C0000}"/>
    <cellStyle name="Standard 4 6 9 2" xfId="6531" xr:uid="{00000000-0005-0000-0000-0000249C0000}"/>
    <cellStyle name="Standard 4 6 9 2 2" xfId="12180" xr:uid="{00000000-0005-0000-0000-0000259C0000}"/>
    <cellStyle name="Standard 4 6 9 2 2 2" xfId="23476" xr:uid="{00000000-0005-0000-0000-0000269C0000}"/>
    <cellStyle name="Standard 4 6 9 2 2 2 2" xfId="57364" xr:uid="{00000000-0005-0000-0000-0000279C0000}"/>
    <cellStyle name="Standard 4 6 9 2 2 3" xfId="46068" xr:uid="{00000000-0005-0000-0000-0000289C0000}"/>
    <cellStyle name="Standard 4 6 9 2 2 4" xfId="34772" xr:uid="{00000000-0005-0000-0000-0000299C0000}"/>
    <cellStyle name="Standard 4 6 9 2 3" xfId="17828" xr:uid="{00000000-0005-0000-0000-00002A9C0000}"/>
    <cellStyle name="Standard 4 6 9 2 3 2" xfId="51716" xr:uid="{00000000-0005-0000-0000-00002B9C0000}"/>
    <cellStyle name="Standard 4 6 9 2 4" xfId="40420" xr:uid="{00000000-0005-0000-0000-00002C9C0000}"/>
    <cellStyle name="Standard 4 6 9 2 5" xfId="29124" xr:uid="{00000000-0005-0000-0000-00002D9C0000}"/>
    <cellStyle name="Standard 4 6 9 3" xfId="9356" xr:uid="{00000000-0005-0000-0000-00002E9C0000}"/>
    <cellStyle name="Standard 4 6 9 3 2" xfId="20652" xr:uid="{00000000-0005-0000-0000-00002F9C0000}"/>
    <cellStyle name="Standard 4 6 9 3 2 2" xfId="54540" xr:uid="{00000000-0005-0000-0000-0000309C0000}"/>
    <cellStyle name="Standard 4 6 9 3 3" xfId="43244" xr:uid="{00000000-0005-0000-0000-0000319C0000}"/>
    <cellStyle name="Standard 4 6 9 3 4" xfId="31948" xr:uid="{00000000-0005-0000-0000-0000329C0000}"/>
    <cellStyle name="Standard 4 6 9 4" xfId="15004" xr:uid="{00000000-0005-0000-0000-0000339C0000}"/>
    <cellStyle name="Standard 4 6 9 4 2" xfId="48892" xr:uid="{00000000-0005-0000-0000-0000349C0000}"/>
    <cellStyle name="Standard 4 6 9 5" xfId="37596" xr:uid="{00000000-0005-0000-0000-0000359C0000}"/>
    <cellStyle name="Standard 4 6 9 6" xfId="26300" xr:uid="{00000000-0005-0000-0000-0000369C0000}"/>
    <cellStyle name="Standard 4 7" xfId="299" xr:uid="{00000000-0005-0000-0000-0000379C0000}"/>
    <cellStyle name="Standard 4 7 10" xfId="8371" xr:uid="{00000000-0005-0000-0000-0000389C0000}"/>
    <cellStyle name="Standard 4 7 10 2" xfId="19667" xr:uid="{00000000-0005-0000-0000-0000399C0000}"/>
    <cellStyle name="Standard 4 7 10 2 2" xfId="53555" xr:uid="{00000000-0005-0000-0000-00003A9C0000}"/>
    <cellStyle name="Standard 4 7 10 3" xfId="42259" xr:uid="{00000000-0005-0000-0000-00003B9C0000}"/>
    <cellStyle name="Standard 4 7 10 4" xfId="30963" xr:uid="{00000000-0005-0000-0000-00003C9C0000}"/>
    <cellStyle name="Standard 4 7 11" xfId="14019" xr:uid="{00000000-0005-0000-0000-00003D9C0000}"/>
    <cellStyle name="Standard 4 7 11 2" xfId="47907" xr:uid="{00000000-0005-0000-0000-00003E9C0000}"/>
    <cellStyle name="Standard 4 7 12" xfId="36611" xr:uid="{00000000-0005-0000-0000-00003F9C0000}"/>
    <cellStyle name="Standard 4 7 13" xfId="25315" xr:uid="{00000000-0005-0000-0000-0000409C0000}"/>
    <cellStyle name="Standard 4 7 2" xfId="710" xr:uid="{00000000-0005-0000-0000-0000419C0000}"/>
    <cellStyle name="Standard 4 7 2 10" xfId="14063" xr:uid="{00000000-0005-0000-0000-0000429C0000}"/>
    <cellStyle name="Standard 4 7 2 10 2" xfId="47951" xr:uid="{00000000-0005-0000-0000-0000439C0000}"/>
    <cellStyle name="Standard 4 7 2 11" xfId="36655" xr:uid="{00000000-0005-0000-0000-0000449C0000}"/>
    <cellStyle name="Standard 4 7 2 12" xfId="25359" xr:uid="{00000000-0005-0000-0000-0000459C0000}"/>
    <cellStyle name="Standard 4 7 2 2" xfId="1946" xr:uid="{00000000-0005-0000-0000-0000469C0000}"/>
    <cellStyle name="Standard 4 7 2 2 10" xfId="36788" xr:uid="{00000000-0005-0000-0000-0000479C0000}"/>
    <cellStyle name="Standard 4 7 2 2 11" xfId="25492" xr:uid="{00000000-0005-0000-0000-0000489C0000}"/>
    <cellStyle name="Standard 4 7 2 2 2" xfId="2838" xr:uid="{00000000-0005-0000-0000-0000499C0000}"/>
    <cellStyle name="Standard 4 7 2 2 2 2" xfId="3340" xr:uid="{00000000-0005-0000-0000-00004A9C0000}"/>
    <cellStyle name="Standard 4 7 2 2 2 2 2" xfId="5331" xr:uid="{00000000-0005-0000-0000-00004B9C0000}"/>
    <cellStyle name="Standard 4 7 2 2 2 2 2 2" xfId="8157" xr:uid="{00000000-0005-0000-0000-00004C9C0000}"/>
    <cellStyle name="Standard 4 7 2 2 2 2 2 2 2" xfId="13806" xr:uid="{00000000-0005-0000-0000-00004D9C0000}"/>
    <cellStyle name="Standard 4 7 2 2 2 2 2 2 2 2" xfId="25102" xr:uid="{00000000-0005-0000-0000-00004E9C0000}"/>
    <cellStyle name="Standard 4 7 2 2 2 2 2 2 2 2 2" xfId="58990" xr:uid="{00000000-0005-0000-0000-00004F9C0000}"/>
    <cellStyle name="Standard 4 7 2 2 2 2 2 2 2 3" xfId="47694" xr:uid="{00000000-0005-0000-0000-0000509C0000}"/>
    <cellStyle name="Standard 4 7 2 2 2 2 2 2 2 4" xfId="36398" xr:uid="{00000000-0005-0000-0000-0000519C0000}"/>
    <cellStyle name="Standard 4 7 2 2 2 2 2 2 3" xfId="19454" xr:uid="{00000000-0005-0000-0000-0000529C0000}"/>
    <cellStyle name="Standard 4 7 2 2 2 2 2 2 3 2" xfId="53342" xr:uid="{00000000-0005-0000-0000-0000539C0000}"/>
    <cellStyle name="Standard 4 7 2 2 2 2 2 2 4" xfId="42046" xr:uid="{00000000-0005-0000-0000-0000549C0000}"/>
    <cellStyle name="Standard 4 7 2 2 2 2 2 2 5" xfId="30750" xr:uid="{00000000-0005-0000-0000-0000559C0000}"/>
    <cellStyle name="Standard 4 7 2 2 2 2 2 3" xfId="10982" xr:uid="{00000000-0005-0000-0000-0000569C0000}"/>
    <cellStyle name="Standard 4 7 2 2 2 2 2 3 2" xfId="22278" xr:uid="{00000000-0005-0000-0000-0000579C0000}"/>
    <cellStyle name="Standard 4 7 2 2 2 2 2 3 2 2" xfId="56166" xr:uid="{00000000-0005-0000-0000-0000589C0000}"/>
    <cellStyle name="Standard 4 7 2 2 2 2 2 3 3" xfId="44870" xr:uid="{00000000-0005-0000-0000-0000599C0000}"/>
    <cellStyle name="Standard 4 7 2 2 2 2 2 3 4" xfId="33574" xr:uid="{00000000-0005-0000-0000-00005A9C0000}"/>
    <cellStyle name="Standard 4 7 2 2 2 2 2 4" xfId="16630" xr:uid="{00000000-0005-0000-0000-00005B9C0000}"/>
    <cellStyle name="Standard 4 7 2 2 2 2 2 4 2" xfId="50518" xr:uid="{00000000-0005-0000-0000-00005C9C0000}"/>
    <cellStyle name="Standard 4 7 2 2 2 2 2 5" xfId="39222" xr:uid="{00000000-0005-0000-0000-00005D9C0000}"/>
    <cellStyle name="Standard 4 7 2 2 2 2 2 6" xfId="27926" xr:uid="{00000000-0005-0000-0000-00005E9C0000}"/>
    <cellStyle name="Standard 4 7 2 2 2 2 3" xfId="6468" xr:uid="{00000000-0005-0000-0000-00005F9C0000}"/>
    <cellStyle name="Standard 4 7 2 2 2 2 3 2" xfId="12118" xr:uid="{00000000-0005-0000-0000-0000609C0000}"/>
    <cellStyle name="Standard 4 7 2 2 2 2 3 2 2" xfId="23414" xr:uid="{00000000-0005-0000-0000-0000619C0000}"/>
    <cellStyle name="Standard 4 7 2 2 2 2 3 2 2 2" xfId="57302" xr:uid="{00000000-0005-0000-0000-0000629C0000}"/>
    <cellStyle name="Standard 4 7 2 2 2 2 3 2 3" xfId="46006" xr:uid="{00000000-0005-0000-0000-0000639C0000}"/>
    <cellStyle name="Standard 4 7 2 2 2 2 3 2 4" xfId="34710" xr:uid="{00000000-0005-0000-0000-0000649C0000}"/>
    <cellStyle name="Standard 4 7 2 2 2 2 3 3" xfId="17766" xr:uid="{00000000-0005-0000-0000-0000659C0000}"/>
    <cellStyle name="Standard 4 7 2 2 2 2 3 3 2" xfId="51654" xr:uid="{00000000-0005-0000-0000-0000669C0000}"/>
    <cellStyle name="Standard 4 7 2 2 2 2 3 4" xfId="40358" xr:uid="{00000000-0005-0000-0000-0000679C0000}"/>
    <cellStyle name="Standard 4 7 2 2 2 2 3 5" xfId="29062" xr:uid="{00000000-0005-0000-0000-0000689C0000}"/>
    <cellStyle name="Standard 4 7 2 2 2 2 4" xfId="9294" xr:uid="{00000000-0005-0000-0000-0000699C0000}"/>
    <cellStyle name="Standard 4 7 2 2 2 2 4 2" xfId="20590" xr:uid="{00000000-0005-0000-0000-00006A9C0000}"/>
    <cellStyle name="Standard 4 7 2 2 2 2 4 2 2" xfId="54478" xr:uid="{00000000-0005-0000-0000-00006B9C0000}"/>
    <cellStyle name="Standard 4 7 2 2 2 2 4 3" xfId="43182" xr:uid="{00000000-0005-0000-0000-00006C9C0000}"/>
    <cellStyle name="Standard 4 7 2 2 2 2 4 4" xfId="31886" xr:uid="{00000000-0005-0000-0000-00006D9C0000}"/>
    <cellStyle name="Standard 4 7 2 2 2 2 5" xfId="14942" xr:uid="{00000000-0005-0000-0000-00006E9C0000}"/>
    <cellStyle name="Standard 4 7 2 2 2 2 5 2" xfId="48830" xr:uid="{00000000-0005-0000-0000-00006F9C0000}"/>
    <cellStyle name="Standard 4 7 2 2 2 2 6" xfId="37534" xr:uid="{00000000-0005-0000-0000-0000709C0000}"/>
    <cellStyle name="Standard 4 7 2 2 2 2 7" xfId="26238" xr:uid="{00000000-0005-0000-0000-0000719C0000}"/>
    <cellStyle name="Standard 4 7 2 2 2 3" xfId="4554" xr:uid="{00000000-0005-0000-0000-0000729C0000}"/>
    <cellStyle name="Standard 4 7 2 2 2 3 2" xfId="7423" xr:uid="{00000000-0005-0000-0000-0000739C0000}"/>
    <cellStyle name="Standard 4 7 2 2 2 3 2 2" xfId="13072" xr:uid="{00000000-0005-0000-0000-0000749C0000}"/>
    <cellStyle name="Standard 4 7 2 2 2 3 2 2 2" xfId="24368" xr:uid="{00000000-0005-0000-0000-0000759C0000}"/>
    <cellStyle name="Standard 4 7 2 2 2 3 2 2 2 2" xfId="58256" xr:uid="{00000000-0005-0000-0000-0000769C0000}"/>
    <cellStyle name="Standard 4 7 2 2 2 3 2 2 3" xfId="46960" xr:uid="{00000000-0005-0000-0000-0000779C0000}"/>
    <cellStyle name="Standard 4 7 2 2 2 3 2 2 4" xfId="35664" xr:uid="{00000000-0005-0000-0000-0000789C0000}"/>
    <cellStyle name="Standard 4 7 2 2 2 3 2 3" xfId="18720" xr:uid="{00000000-0005-0000-0000-0000799C0000}"/>
    <cellStyle name="Standard 4 7 2 2 2 3 2 3 2" xfId="52608" xr:uid="{00000000-0005-0000-0000-00007A9C0000}"/>
    <cellStyle name="Standard 4 7 2 2 2 3 2 4" xfId="41312" xr:uid="{00000000-0005-0000-0000-00007B9C0000}"/>
    <cellStyle name="Standard 4 7 2 2 2 3 2 5" xfId="30016" xr:uid="{00000000-0005-0000-0000-00007C9C0000}"/>
    <cellStyle name="Standard 4 7 2 2 2 3 3" xfId="10248" xr:uid="{00000000-0005-0000-0000-00007D9C0000}"/>
    <cellStyle name="Standard 4 7 2 2 2 3 3 2" xfId="21544" xr:uid="{00000000-0005-0000-0000-00007E9C0000}"/>
    <cellStyle name="Standard 4 7 2 2 2 3 3 2 2" xfId="55432" xr:uid="{00000000-0005-0000-0000-00007F9C0000}"/>
    <cellStyle name="Standard 4 7 2 2 2 3 3 3" xfId="44136" xr:uid="{00000000-0005-0000-0000-0000809C0000}"/>
    <cellStyle name="Standard 4 7 2 2 2 3 3 4" xfId="32840" xr:uid="{00000000-0005-0000-0000-0000819C0000}"/>
    <cellStyle name="Standard 4 7 2 2 2 3 4" xfId="15896" xr:uid="{00000000-0005-0000-0000-0000829C0000}"/>
    <cellStyle name="Standard 4 7 2 2 2 3 4 2" xfId="49784" xr:uid="{00000000-0005-0000-0000-0000839C0000}"/>
    <cellStyle name="Standard 4 7 2 2 2 3 5" xfId="38488" xr:uid="{00000000-0005-0000-0000-0000849C0000}"/>
    <cellStyle name="Standard 4 7 2 2 2 3 6" xfId="27192" xr:uid="{00000000-0005-0000-0000-0000859C0000}"/>
    <cellStyle name="Standard 4 7 2 2 2 4" xfId="5968" xr:uid="{00000000-0005-0000-0000-0000869C0000}"/>
    <cellStyle name="Standard 4 7 2 2 2 4 2" xfId="11618" xr:uid="{00000000-0005-0000-0000-0000879C0000}"/>
    <cellStyle name="Standard 4 7 2 2 2 4 2 2" xfId="22914" xr:uid="{00000000-0005-0000-0000-0000889C0000}"/>
    <cellStyle name="Standard 4 7 2 2 2 4 2 2 2" xfId="56802" xr:uid="{00000000-0005-0000-0000-0000899C0000}"/>
    <cellStyle name="Standard 4 7 2 2 2 4 2 3" xfId="45506" xr:uid="{00000000-0005-0000-0000-00008A9C0000}"/>
    <cellStyle name="Standard 4 7 2 2 2 4 2 4" xfId="34210" xr:uid="{00000000-0005-0000-0000-00008B9C0000}"/>
    <cellStyle name="Standard 4 7 2 2 2 4 3" xfId="17266" xr:uid="{00000000-0005-0000-0000-00008C9C0000}"/>
    <cellStyle name="Standard 4 7 2 2 2 4 3 2" xfId="51154" xr:uid="{00000000-0005-0000-0000-00008D9C0000}"/>
    <cellStyle name="Standard 4 7 2 2 2 4 4" xfId="39858" xr:uid="{00000000-0005-0000-0000-00008E9C0000}"/>
    <cellStyle name="Standard 4 7 2 2 2 4 5" xfId="28562" xr:uid="{00000000-0005-0000-0000-00008F9C0000}"/>
    <cellStyle name="Standard 4 7 2 2 2 5" xfId="8794" xr:uid="{00000000-0005-0000-0000-0000909C0000}"/>
    <cellStyle name="Standard 4 7 2 2 2 5 2" xfId="20090" xr:uid="{00000000-0005-0000-0000-0000919C0000}"/>
    <cellStyle name="Standard 4 7 2 2 2 5 2 2" xfId="53978" xr:uid="{00000000-0005-0000-0000-0000929C0000}"/>
    <cellStyle name="Standard 4 7 2 2 2 5 3" xfId="42682" xr:uid="{00000000-0005-0000-0000-0000939C0000}"/>
    <cellStyle name="Standard 4 7 2 2 2 5 4" xfId="31386" xr:uid="{00000000-0005-0000-0000-0000949C0000}"/>
    <cellStyle name="Standard 4 7 2 2 2 6" xfId="14442" xr:uid="{00000000-0005-0000-0000-0000959C0000}"/>
    <cellStyle name="Standard 4 7 2 2 2 6 2" xfId="48330" xr:uid="{00000000-0005-0000-0000-0000969C0000}"/>
    <cellStyle name="Standard 4 7 2 2 2 7" xfId="37034" xr:uid="{00000000-0005-0000-0000-0000979C0000}"/>
    <cellStyle name="Standard 4 7 2 2 2 8" xfId="25738" xr:uid="{00000000-0005-0000-0000-0000989C0000}"/>
    <cellStyle name="Standard 4 7 2 2 3" xfId="3094" xr:uid="{00000000-0005-0000-0000-0000999C0000}"/>
    <cellStyle name="Standard 4 7 2 2 3 2" xfId="5330" xr:uid="{00000000-0005-0000-0000-00009A9C0000}"/>
    <cellStyle name="Standard 4 7 2 2 3 2 2" xfId="8156" xr:uid="{00000000-0005-0000-0000-00009B9C0000}"/>
    <cellStyle name="Standard 4 7 2 2 3 2 2 2" xfId="13805" xr:uid="{00000000-0005-0000-0000-00009C9C0000}"/>
    <cellStyle name="Standard 4 7 2 2 3 2 2 2 2" xfId="25101" xr:uid="{00000000-0005-0000-0000-00009D9C0000}"/>
    <cellStyle name="Standard 4 7 2 2 3 2 2 2 2 2" xfId="58989" xr:uid="{00000000-0005-0000-0000-00009E9C0000}"/>
    <cellStyle name="Standard 4 7 2 2 3 2 2 2 3" xfId="47693" xr:uid="{00000000-0005-0000-0000-00009F9C0000}"/>
    <cellStyle name="Standard 4 7 2 2 3 2 2 2 4" xfId="36397" xr:uid="{00000000-0005-0000-0000-0000A09C0000}"/>
    <cellStyle name="Standard 4 7 2 2 3 2 2 3" xfId="19453" xr:uid="{00000000-0005-0000-0000-0000A19C0000}"/>
    <cellStyle name="Standard 4 7 2 2 3 2 2 3 2" xfId="53341" xr:uid="{00000000-0005-0000-0000-0000A29C0000}"/>
    <cellStyle name="Standard 4 7 2 2 3 2 2 4" xfId="42045" xr:uid="{00000000-0005-0000-0000-0000A39C0000}"/>
    <cellStyle name="Standard 4 7 2 2 3 2 2 5" xfId="30749" xr:uid="{00000000-0005-0000-0000-0000A49C0000}"/>
    <cellStyle name="Standard 4 7 2 2 3 2 3" xfId="10981" xr:uid="{00000000-0005-0000-0000-0000A59C0000}"/>
    <cellStyle name="Standard 4 7 2 2 3 2 3 2" xfId="22277" xr:uid="{00000000-0005-0000-0000-0000A69C0000}"/>
    <cellStyle name="Standard 4 7 2 2 3 2 3 2 2" xfId="56165" xr:uid="{00000000-0005-0000-0000-0000A79C0000}"/>
    <cellStyle name="Standard 4 7 2 2 3 2 3 3" xfId="44869" xr:uid="{00000000-0005-0000-0000-0000A89C0000}"/>
    <cellStyle name="Standard 4 7 2 2 3 2 3 4" xfId="33573" xr:uid="{00000000-0005-0000-0000-0000A99C0000}"/>
    <cellStyle name="Standard 4 7 2 2 3 2 4" xfId="16629" xr:uid="{00000000-0005-0000-0000-0000AA9C0000}"/>
    <cellStyle name="Standard 4 7 2 2 3 2 4 2" xfId="50517" xr:uid="{00000000-0005-0000-0000-0000AB9C0000}"/>
    <cellStyle name="Standard 4 7 2 2 3 2 5" xfId="39221" xr:uid="{00000000-0005-0000-0000-0000AC9C0000}"/>
    <cellStyle name="Standard 4 7 2 2 3 2 6" xfId="27925" xr:uid="{00000000-0005-0000-0000-0000AD9C0000}"/>
    <cellStyle name="Standard 4 7 2 2 3 3" xfId="4553" xr:uid="{00000000-0005-0000-0000-0000AE9C0000}"/>
    <cellStyle name="Standard 4 7 2 2 3 3 2" xfId="7422" xr:uid="{00000000-0005-0000-0000-0000AF9C0000}"/>
    <cellStyle name="Standard 4 7 2 2 3 3 2 2" xfId="13071" xr:uid="{00000000-0005-0000-0000-0000B09C0000}"/>
    <cellStyle name="Standard 4 7 2 2 3 3 2 2 2" xfId="24367" xr:uid="{00000000-0005-0000-0000-0000B19C0000}"/>
    <cellStyle name="Standard 4 7 2 2 3 3 2 2 2 2" xfId="58255" xr:uid="{00000000-0005-0000-0000-0000B29C0000}"/>
    <cellStyle name="Standard 4 7 2 2 3 3 2 2 3" xfId="46959" xr:uid="{00000000-0005-0000-0000-0000B39C0000}"/>
    <cellStyle name="Standard 4 7 2 2 3 3 2 2 4" xfId="35663" xr:uid="{00000000-0005-0000-0000-0000B49C0000}"/>
    <cellStyle name="Standard 4 7 2 2 3 3 2 3" xfId="18719" xr:uid="{00000000-0005-0000-0000-0000B59C0000}"/>
    <cellStyle name="Standard 4 7 2 2 3 3 2 3 2" xfId="52607" xr:uid="{00000000-0005-0000-0000-0000B69C0000}"/>
    <cellStyle name="Standard 4 7 2 2 3 3 2 4" xfId="41311" xr:uid="{00000000-0005-0000-0000-0000B79C0000}"/>
    <cellStyle name="Standard 4 7 2 2 3 3 2 5" xfId="30015" xr:uid="{00000000-0005-0000-0000-0000B89C0000}"/>
    <cellStyle name="Standard 4 7 2 2 3 3 3" xfId="10247" xr:uid="{00000000-0005-0000-0000-0000B99C0000}"/>
    <cellStyle name="Standard 4 7 2 2 3 3 3 2" xfId="21543" xr:uid="{00000000-0005-0000-0000-0000BA9C0000}"/>
    <cellStyle name="Standard 4 7 2 2 3 3 3 2 2" xfId="55431" xr:uid="{00000000-0005-0000-0000-0000BB9C0000}"/>
    <cellStyle name="Standard 4 7 2 2 3 3 3 3" xfId="44135" xr:uid="{00000000-0005-0000-0000-0000BC9C0000}"/>
    <cellStyle name="Standard 4 7 2 2 3 3 3 4" xfId="32839" xr:uid="{00000000-0005-0000-0000-0000BD9C0000}"/>
    <cellStyle name="Standard 4 7 2 2 3 3 4" xfId="15895" xr:uid="{00000000-0005-0000-0000-0000BE9C0000}"/>
    <cellStyle name="Standard 4 7 2 2 3 3 4 2" xfId="49783" xr:uid="{00000000-0005-0000-0000-0000BF9C0000}"/>
    <cellStyle name="Standard 4 7 2 2 3 3 5" xfId="38487" xr:uid="{00000000-0005-0000-0000-0000C09C0000}"/>
    <cellStyle name="Standard 4 7 2 2 3 3 6" xfId="27191" xr:uid="{00000000-0005-0000-0000-0000C19C0000}"/>
    <cellStyle name="Standard 4 7 2 2 3 4" xfId="6222" xr:uid="{00000000-0005-0000-0000-0000C29C0000}"/>
    <cellStyle name="Standard 4 7 2 2 3 4 2" xfId="11872" xr:uid="{00000000-0005-0000-0000-0000C39C0000}"/>
    <cellStyle name="Standard 4 7 2 2 3 4 2 2" xfId="23168" xr:uid="{00000000-0005-0000-0000-0000C49C0000}"/>
    <cellStyle name="Standard 4 7 2 2 3 4 2 2 2" xfId="57056" xr:uid="{00000000-0005-0000-0000-0000C59C0000}"/>
    <cellStyle name="Standard 4 7 2 2 3 4 2 3" xfId="45760" xr:uid="{00000000-0005-0000-0000-0000C69C0000}"/>
    <cellStyle name="Standard 4 7 2 2 3 4 2 4" xfId="34464" xr:uid="{00000000-0005-0000-0000-0000C79C0000}"/>
    <cellStyle name="Standard 4 7 2 2 3 4 3" xfId="17520" xr:uid="{00000000-0005-0000-0000-0000C89C0000}"/>
    <cellStyle name="Standard 4 7 2 2 3 4 3 2" xfId="51408" xr:uid="{00000000-0005-0000-0000-0000C99C0000}"/>
    <cellStyle name="Standard 4 7 2 2 3 4 4" xfId="40112" xr:uid="{00000000-0005-0000-0000-0000CA9C0000}"/>
    <cellStyle name="Standard 4 7 2 2 3 4 5" xfId="28816" xr:uid="{00000000-0005-0000-0000-0000CB9C0000}"/>
    <cellStyle name="Standard 4 7 2 2 3 5" xfId="9048" xr:uid="{00000000-0005-0000-0000-0000CC9C0000}"/>
    <cellStyle name="Standard 4 7 2 2 3 5 2" xfId="20344" xr:uid="{00000000-0005-0000-0000-0000CD9C0000}"/>
    <cellStyle name="Standard 4 7 2 2 3 5 2 2" xfId="54232" xr:uid="{00000000-0005-0000-0000-0000CE9C0000}"/>
    <cellStyle name="Standard 4 7 2 2 3 5 3" xfId="42936" xr:uid="{00000000-0005-0000-0000-0000CF9C0000}"/>
    <cellStyle name="Standard 4 7 2 2 3 5 4" xfId="31640" xr:uid="{00000000-0005-0000-0000-0000D09C0000}"/>
    <cellStyle name="Standard 4 7 2 2 3 6" xfId="14696" xr:uid="{00000000-0005-0000-0000-0000D19C0000}"/>
    <cellStyle name="Standard 4 7 2 2 3 6 2" xfId="48584" xr:uid="{00000000-0005-0000-0000-0000D29C0000}"/>
    <cellStyle name="Standard 4 7 2 2 3 7" xfId="37288" xr:uid="{00000000-0005-0000-0000-0000D39C0000}"/>
    <cellStyle name="Standard 4 7 2 2 3 8" xfId="25992" xr:uid="{00000000-0005-0000-0000-0000D49C0000}"/>
    <cellStyle name="Standard 4 7 2 2 4" xfId="3952" xr:uid="{00000000-0005-0000-0000-0000D59C0000}"/>
    <cellStyle name="Standard 4 7 2 2 4 2" xfId="7063" xr:uid="{00000000-0005-0000-0000-0000D69C0000}"/>
    <cellStyle name="Standard 4 7 2 2 4 2 2" xfId="12712" xr:uid="{00000000-0005-0000-0000-0000D79C0000}"/>
    <cellStyle name="Standard 4 7 2 2 4 2 2 2" xfId="24008" xr:uid="{00000000-0005-0000-0000-0000D89C0000}"/>
    <cellStyle name="Standard 4 7 2 2 4 2 2 2 2" xfId="57896" xr:uid="{00000000-0005-0000-0000-0000D99C0000}"/>
    <cellStyle name="Standard 4 7 2 2 4 2 2 3" xfId="46600" xr:uid="{00000000-0005-0000-0000-0000DA9C0000}"/>
    <cellStyle name="Standard 4 7 2 2 4 2 2 4" xfId="35304" xr:uid="{00000000-0005-0000-0000-0000DB9C0000}"/>
    <cellStyle name="Standard 4 7 2 2 4 2 3" xfId="18360" xr:uid="{00000000-0005-0000-0000-0000DC9C0000}"/>
    <cellStyle name="Standard 4 7 2 2 4 2 3 2" xfId="52248" xr:uid="{00000000-0005-0000-0000-0000DD9C0000}"/>
    <cellStyle name="Standard 4 7 2 2 4 2 4" xfId="40952" xr:uid="{00000000-0005-0000-0000-0000DE9C0000}"/>
    <cellStyle name="Standard 4 7 2 2 4 2 5" xfId="29656" xr:uid="{00000000-0005-0000-0000-0000DF9C0000}"/>
    <cellStyle name="Standard 4 7 2 2 4 3" xfId="9888" xr:uid="{00000000-0005-0000-0000-0000E09C0000}"/>
    <cellStyle name="Standard 4 7 2 2 4 3 2" xfId="21184" xr:uid="{00000000-0005-0000-0000-0000E19C0000}"/>
    <cellStyle name="Standard 4 7 2 2 4 3 2 2" xfId="55072" xr:uid="{00000000-0005-0000-0000-0000E29C0000}"/>
    <cellStyle name="Standard 4 7 2 2 4 3 3" xfId="43776" xr:uid="{00000000-0005-0000-0000-0000E39C0000}"/>
    <cellStyle name="Standard 4 7 2 2 4 3 4" xfId="32480" xr:uid="{00000000-0005-0000-0000-0000E49C0000}"/>
    <cellStyle name="Standard 4 7 2 2 4 4" xfId="15536" xr:uid="{00000000-0005-0000-0000-0000E59C0000}"/>
    <cellStyle name="Standard 4 7 2 2 4 4 2" xfId="49424" xr:uid="{00000000-0005-0000-0000-0000E69C0000}"/>
    <cellStyle name="Standard 4 7 2 2 4 5" xfId="38128" xr:uid="{00000000-0005-0000-0000-0000E79C0000}"/>
    <cellStyle name="Standard 4 7 2 2 4 6" xfId="26832" xr:uid="{00000000-0005-0000-0000-0000E89C0000}"/>
    <cellStyle name="Standard 4 7 2 2 5" xfId="5010" xr:uid="{00000000-0005-0000-0000-0000E99C0000}"/>
    <cellStyle name="Standard 4 7 2 2 5 2" xfId="7836" xr:uid="{00000000-0005-0000-0000-0000EA9C0000}"/>
    <cellStyle name="Standard 4 7 2 2 5 2 2" xfId="13485" xr:uid="{00000000-0005-0000-0000-0000EB9C0000}"/>
    <cellStyle name="Standard 4 7 2 2 5 2 2 2" xfId="24781" xr:uid="{00000000-0005-0000-0000-0000EC9C0000}"/>
    <cellStyle name="Standard 4 7 2 2 5 2 2 2 2" xfId="58669" xr:uid="{00000000-0005-0000-0000-0000ED9C0000}"/>
    <cellStyle name="Standard 4 7 2 2 5 2 2 3" xfId="47373" xr:uid="{00000000-0005-0000-0000-0000EE9C0000}"/>
    <cellStyle name="Standard 4 7 2 2 5 2 2 4" xfId="36077" xr:uid="{00000000-0005-0000-0000-0000EF9C0000}"/>
    <cellStyle name="Standard 4 7 2 2 5 2 3" xfId="19133" xr:uid="{00000000-0005-0000-0000-0000F09C0000}"/>
    <cellStyle name="Standard 4 7 2 2 5 2 3 2" xfId="53021" xr:uid="{00000000-0005-0000-0000-0000F19C0000}"/>
    <cellStyle name="Standard 4 7 2 2 5 2 4" xfId="41725" xr:uid="{00000000-0005-0000-0000-0000F29C0000}"/>
    <cellStyle name="Standard 4 7 2 2 5 2 5" xfId="30429" xr:uid="{00000000-0005-0000-0000-0000F39C0000}"/>
    <cellStyle name="Standard 4 7 2 2 5 3" xfId="10661" xr:uid="{00000000-0005-0000-0000-0000F49C0000}"/>
    <cellStyle name="Standard 4 7 2 2 5 3 2" xfId="21957" xr:uid="{00000000-0005-0000-0000-0000F59C0000}"/>
    <cellStyle name="Standard 4 7 2 2 5 3 2 2" xfId="55845" xr:uid="{00000000-0005-0000-0000-0000F69C0000}"/>
    <cellStyle name="Standard 4 7 2 2 5 3 3" xfId="44549" xr:uid="{00000000-0005-0000-0000-0000F79C0000}"/>
    <cellStyle name="Standard 4 7 2 2 5 3 4" xfId="33253" xr:uid="{00000000-0005-0000-0000-0000F89C0000}"/>
    <cellStyle name="Standard 4 7 2 2 5 4" xfId="16309" xr:uid="{00000000-0005-0000-0000-0000F99C0000}"/>
    <cellStyle name="Standard 4 7 2 2 5 4 2" xfId="50197" xr:uid="{00000000-0005-0000-0000-0000FA9C0000}"/>
    <cellStyle name="Standard 4 7 2 2 5 5" xfId="38901" xr:uid="{00000000-0005-0000-0000-0000FB9C0000}"/>
    <cellStyle name="Standard 4 7 2 2 5 6" xfId="27605" xr:uid="{00000000-0005-0000-0000-0000FC9C0000}"/>
    <cellStyle name="Standard 4 7 2 2 6" xfId="3660" xr:uid="{00000000-0005-0000-0000-0000FD9C0000}"/>
    <cellStyle name="Standard 4 7 2 2 6 2" xfId="6773" xr:uid="{00000000-0005-0000-0000-0000FE9C0000}"/>
    <cellStyle name="Standard 4 7 2 2 6 2 2" xfId="12422" xr:uid="{00000000-0005-0000-0000-0000FF9C0000}"/>
    <cellStyle name="Standard 4 7 2 2 6 2 2 2" xfId="23718" xr:uid="{00000000-0005-0000-0000-0000009D0000}"/>
    <cellStyle name="Standard 4 7 2 2 6 2 2 2 2" xfId="57606" xr:uid="{00000000-0005-0000-0000-0000019D0000}"/>
    <cellStyle name="Standard 4 7 2 2 6 2 2 3" xfId="46310" xr:uid="{00000000-0005-0000-0000-0000029D0000}"/>
    <cellStyle name="Standard 4 7 2 2 6 2 2 4" xfId="35014" xr:uid="{00000000-0005-0000-0000-0000039D0000}"/>
    <cellStyle name="Standard 4 7 2 2 6 2 3" xfId="18070" xr:uid="{00000000-0005-0000-0000-0000049D0000}"/>
    <cellStyle name="Standard 4 7 2 2 6 2 3 2" xfId="51958" xr:uid="{00000000-0005-0000-0000-0000059D0000}"/>
    <cellStyle name="Standard 4 7 2 2 6 2 4" xfId="40662" xr:uid="{00000000-0005-0000-0000-0000069D0000}"/>
    <cellStyle name="Standard 4 7 2 2 6 2 5" xfId="29366" xr:uid="{00000000-0005-0000-0000-0000079D0000}"/>
    <cellStyle name="Standard 4 7 2 2 6 3" xfId="9598" xr:uid="{00000000-0005-0000-0000-0000089D0000}"/>
    <cellStyle name="Standard 4 7 2 2 6 3 2" xfId="20894" xr:uid="{00000000-0005-0000-0000-0000099D0000}"/>
    <cellStyle name="Standard 4 7 2 2 6 3 2 2" xfId="54782" xr:uid="{00000000-0005-0000-0000-00000A9D0000}"/>
    <cellStyle name="Standard 4 7 2 2 6 3 3" xfId="43486" xr:uid="{00000000-0005-0000-0000-00000B9D0000}"/>
    <cellStyle name="Standard 4 7 2 2 6 3 4" xfId="32190" xr:uid="{00000000-0005-0000-0000-00000C9D0000}"/>
    <cellStyle name="Standard 4 7 2 2 6 4" xfId="15246" xr:uid="{00000000-0005-0000-0000-00000D9D0000}"/>
    <cellStyle name="Standard 4 7 2 2 6 4 2" xfId="49134" xr:uid="{00000000-0005-0000-0000-00000E9D0000}"/>
    <cellStyle name="Standard 4 7 2 2 6 5" xfId="37838" xr:uid="{00000000-0005-0000-0000-00000F9D0000}"/>
    <cellStyle name="Standard 4 7 2 2 6 6" xfId="26542" xr:uid="{00000000-0005-0000-0000-0000109D0000}"/>
    <cellStyle name="Standard 4 7 2 2 7" xfId="5722" xr:uid="{00000000-0005-0000-0000-0000119D0000}"/>
    <cellStyle name="Standard 4 7 2 2 7 2" xfId="11372" xr:uid="{00000000-0005-0000-0000-0000129D0000}"/>
    <cellStyle name="Standard 4 7 2 2 7 2 2" xfId="22668" xr:uid="{00000000-0005-0000-0000-0000139D0000}"/>
    <cellStyle name="Standard 4 7 2 2 7 2 2 2" xfId="56556" xr:uid="{00000000-0005-0000-0000-0000149D0000}"/>
    <cellStyle name="Standard 4 7 2 2 7 2 3" xfId="45260" xr:uid="{00000000-0005-0000-0000-0000159D0000}"/>
    <cellStyle name="Standard 4 7 2 2 7 2 4" xfId="33964" xr:uid="{00000000-0005-0000-0000-0000169D0000}"/>
    <cellStyle name="Standard 4 7 2 2 7 3" xfId="17020" xr:uid="{00000000-0005-0000-0000-0000179D0000}"/>
    <cellStyle name="Standard 4 7 2 2 7 3 2" xfId="50908" xr:uid="{00000000-0005-0000-0000-0000189D0000}"/>
    <cellStyle name="Standard 4 7 2 2 7 4" xfId="39612" xr:uid="{00000000-0005-0000-0000-0000199D0000}"/>
    <cellStyle name="Standard 4 7 2 2 7 5" xfId="28316" xr:uid="{00000000-0005-0000-0000-00001A9D0000}"/>
    <cellStyle name="Standard 4 7 2 2 8" xfId="8548" xr:uid="{00000000-0005-0000-0000-00001B9D0000}"/>
    <cellStyle name="Standard 4 7 2 2 8 2" xfId="19844" xr:uid="{00000000-0005-0000-0000-00001C9D0000}"/>
    <cellStyle name="Standard 4 7 2 2 8 2 2" xfId="53732" xr:uid="{00000000-0005-0000-0000-00001D9D0000}"/>
    <cellStyle name="Standard 4 7 2 2 8 3" xfId="42436" xr:uid="{00000000-0005-0000-0000-00001E9D0000}"/>
    <cellStyle name="Standard 4 7 2 2 8 4" xfId="31140" xr:uid="{00000000-0005-0000-0000-00001F9D0000}"/>
    <cellStyle name="Standard 4 7 2 2 9" xfId="14196" xr:uid="{00000000-0005-0000-0000-0000209D0000}"/>
    <cellStyle name="Standard 4 7 2 2 9 2" xfId="48084" xr:uid="{00000000-0005-0000-0000-0000219D0000}"/>
    <cellStyle name="Standard 4 7 2 3" xfId="2706" xr:uid="{00000000-0005-0000-0000-0000229D0000}"/>
    <cellStyle name="Standard 4 7 2 3 10" xfId="25606" xr:uid="{00000000-0005-0000-0000-0000239D0000}"/>
    <cellStyle name="Standard 4 7 2 3 2" xfId="3208" xr:uid="{00000000-0005-0000-0000-0000249D0000}"/>
    <cellStyle name="Standard 4 7 2 3 2 2" xfId="5332" xr:uid="{00000000-0005-0000-0000-0000259D0000}"/>
    <cellStyle name="Standard 4 7 2 3 2 2 2" xfId="8158" xr:uid="{00000000-0005-0000-0000-0000269D0000}"/>
    <cellStyle name="Standard 4 7 2 3 2 2 2 2" xfId="13807" xr:uid="{00000000-0005-0000-0000-0000279D0000}"/>
    <cellStyle name="Standard 4 7 2 3 2 2 2 2 2" xfId="25103" xr:uid="{00000000-0005-0000-0000-0000289D0000}"/>
    <cellStyle name="Standard 4 7 2 3 2 2 2 2 2 2" xfId="58991" xr:uid="{00000000-0005-0000-0000-0000299D0000}"/>
    <cellStyle name="Standard 4 7 2 3 2 2 2 2 3" xfId="47695" xr:uid="{00000000-0005-0000-0000-00002A9D0000}"/>
    <cellStyle name="Standard 4 7 2 3 2 2 2 2 4" xfId="36399" xr:uid="{00000000-0005-0000-0000-00002B9D0000}"/>
    <cellStyle name="Standard 4 7 2 3 2 2 2 3" xfId="19455" xr:uid="{00000000-0005-0000-0000-00002C9D0000}"/>
    <cellStyle name="Standard 4 7 2 3 2 2 2 3 2" xfId="53343" xr:uid="{00000000-0005-0000-0000-00002D9D0000}"/>
    <cellStyle name="Standard 4 7 2 3 2 2 2 4" xfId="42047" xr:uid="{00000000-0005-0000-0000-00002E9D0000}"/>
    <cellStyle name="Standard 4 7 2 3 2 2 2 5" xfId="30751" xr:uid="{00000000-0005-0000-0000-00002F9D0000}"/>
    <cellStyle name="Standard 4 7 2 3 2 2 3" xfId="10983" xr:uid="{00000000-0005-0000-0000-0000309D0000}"/>
    <cellStyle name="Standard 4 7 2 3 2 2 3 2" xfId="22279" xr:uid="{00000000-0005-0000-0000-0000319D0000}"/>
    <cellStyle name="Standard 4 7 2 3 2 2 3 2 2" xfId="56167" xr:uid="{00000000-0005-0000-0000-0000329D0000}"/>
    <cellStyle name="Standard 4 7 2 3 2 2 3 3" xfId="44871" xr:uid="{00000000-0005-0000-0000-0000339D0000}"/>
    <cellStyle name="Standard 4 7 2 3 2 2 3 4" xfId="33575" xr:uid="{00000000-0005-0000-0000-0000349D0000}"/>
    <cellStyle name="Standard 4 7 2 3 2 2 4" xfId="16631" xr:uid="{00000000-0005-0000-0000-0000359D0000}"/>
    <cellStyle name="Standard 4 7 2 3 2 2 4 2" xfId="50519" xr:uid="{00000000-0005-0000-0000-0000369D0000}"/>
    <cellStyle name="Standard 4 7 2 3 2 2 5" xfId="39223" xr:uid="{00000000-0005-0000-0000-0000379D0000}"/>
    <cellStyle name="Standard 4 7 2 3 2 2 6" xfId="27927" xr:uid="{00000000-0005-0000-0000-0000389D0000}"/>
    <cellStyle name="Standard 4 7 2 3 2 3" xfId="4555" xr:uid="{00000000-0005-0000-0000-0000399D0000}"/>
    <cellStyle name="Standard 4 7 2 3 2 3 2" xfId="7424" xr:uid="{00000000-0005-0000-0000-00003A9D0000}"/>
    <cellStyle name="Standard 4 7 2 3 2 3 2 2" xfId="13073" xr:uid="{00000000-0005-0000-0000-00003B9D0000}"/>
    <cellStyle name="Standard 4 7 2 3 2 3 2 2 2" xfId="24369" xr:uid="{00000000-0005-0000-0000-00003C9D0000}"/>
    <cellStyle name="Standard 4 7 2 3 2 3 2 2 2 2" xfId="58257" xr:uid="{00000000-0005-0000-0000-00003D9D0000}"/>
    <cellStyle name="Standard 4 7 2 3 2 3 2 2 3" xfId="46961" xr:uid="{00000000-0005-0000-0000-00003E9D0000}"/>
    <cellStyle name="Standard 4 7 2 3 2 3 2 2 4" xfId="35665" xr:uid="{00000000-0005-0000-0000-00003F9D0000}"/>
    <cellStyle name="Standard 4 7 2 3 2 3 2 3" xfId="18721" xr:uid="{00000000-0005-0000-0000-0000409D0000}"/>
    <cellStyle name="Standard 4 7 2 3 2 3 2 3 2" xfId="52609" xr:uid="{00000000-0005-0000-0000-0000419D0000}"/>
    <cellStyle name="Standard 4 7 2 3 2 3 2 4" xfId="41313" xr:uid="{00000000-0005-0000-0000-0000429D0000}"/>
    <cellStyle name="Standard 4 7 2 3 2 3 2 5" xfId="30017" xr:uid="{00000000-0005-0000-0000-0000439D0000}"/>
    <cellStyle name="Standard 4 7 2 3 2 3 3" xfId="10249" xr:uid="{00000000-0005-0000-0000-0000449D0000}"/>
    <cellStyle name="Standard 4 7 2 3 2 3 3 2" xfId="21545" xr:uid="{00000000-0005-0000-0000-0000459D0000}"/>
    <cellStyle name="Standard 4 7 2 3 2 3 3 2 2" xfId="55433" xr:uid="{00000000-0005-0000-0000-0000469D0000}"/>
    <cellStyle name="Standard 4 7 2 3 2 3 3 3" xfId="44137" xr:uid="{00000000-0005-0000-0000-0000479D0000}"/>
    <cellStyle name="Standard 4 7 2 3 2 3 3 4" xfId="32841" xr:uid="{00000000-0005-0000-0000-0000489D0000}"/>
    <cellStyle name="Standard 4 7 2 3 2 3 4" xfId="15897" xr:uid="{00000000-0005-0000-0000-0000499D0000}"/>
    <cellStyle name="Standard 4 7 2 3 2 3 4 2" xfId="49785" xr:uid="{00000000-0005-0000-0000-00004A9D0000}"/>
    <cellStyle name="Standard 4 7 2 3 2 3 5" xfId="38489" xr:uid="{00000000-0005-0000-0000-00004B9D0000}"/>
    <cellStyle name="Standard 4 7 2 3 2 3 6" xfId="27193" xr:uid="{00000000-0005-0000-0000-00004C9D0000}"/>
    <cellStyle name="Standard 4 7 2 3 2 4" xfId="6336" xr:uid="{00000000-0005-0000-0000-00004D9D0000}"/>
    <cellStyle name="Standard 4 7 2 3 2 4 2" xfId="11986" xr:uid="{00000000-0005-0000-0000-00004E9D0000}"/>
    <cellStyle name="Standard 4 7 2 3 2 4 2 2" xfId="23282" xr:uid="{00000000-0005-0000-0000-00004F9D0000}"/>
    <cellStyle name="Standard 4 7 2 3 2 4 2 2 2" xfId="57170" xr:uid="{00000000-0005-0000-0000-0000509D0000}"/>
    <cellStyle name="Standard 4 7 2 3 2 4 2 3" xfId="45874" xr:uid="{00000000-0005-0000-0000-0000519D0000}"/>
    <cellStyle name="Standard 4 7 2 3 2 4 2 4" xfId="34578" xr:uid="{00000000-0005-0000-0000-0000529D0000}"/>
    <cellStyle name="Standard 4 7 2 3 2 4 3" xfId="17634" xr:uid="{00000000-0005-0000-0000-0000539D0000}"/>
    <cellStyle name="Standard 4 7 2 3 2 4 3 2" xfId="51522" xr:uid="{00000000-0005-0000-0000-0000549D0000}"/>
    <cellStyle name="Standard 4 7 2 3 2 4 4" xfId="40226" xr:uid="{00000000-0005-0000-0000-0000559D0000}"/>
    <cellStyle name="Standard 4 7 2 3 2 4 5" xfId="28930" xr:uid="{00000000-0005-0000-0000-0000569D0000}"/>
    <cellStyle name="Standard 4 7 2 3 2 5" xfId="9162" xr:uid="{00000000-0005-0000-0000-0000579D0000}"/>
    <cellStyle name="Standard 4 7 2 3 2 5 2" xfId="20458" xr:uid="{00000000-0005-0000-0000-0000589D0000}"/>
    <cellStyle name="Standard 4 7 2 3 2 5 2 2" xfId="54346" xr:uid="{00000000-0005-0000-0000-0000599D0000}"/>
    <cellStyle name="Standard 4 7 2 3 2 5 3" xfId="43050" xr:uid="{00000000-0005-0000-0000-00005A9D0000}"/>
    <cellStyle name="Standard 4 7 2 3 2 5 4" xfId="31754" xr:uid="{00000000-0005-0000-0000-00005B9D0000}"/>
    <cellStyle name="Standard 4 7 2 3 2 6" xfId="14810" xr:uid="{00000000-0005-0000-0000-00005C9D0000}"/>
    <cellStyle name="Standard 4 7 2 3 2 6 2" xfId="48698" xr:uid="{00000000-0005-0000-0000-00005D9D0000}"/>
    <cellStyle name="Standard 4 7 2 3 2 7" xfId="37402" xr:uid="{00000000-0005-0000-0000-00005E9D0000}"/>
    <cellStyle name="Standard 4 7 2 3 2 8" xfId="26106" xr:uid="{00000000-0005-0000-0000-00005F9D0000}"/>
    <cellStyle name="Standard 4 7 2 3 3" xfId="3842" xr:uid="{00000000-0005-0000-0000-0000609D0000}"/>
    <cellStyle name="Standard 4 7 2 3 3 2" xfId="6953" xr:uid="{00000000-0005-0000-0000-0000619D0000}"/>
    <cellStyle name="Standard 4 7 2 3 3 2 2" xfId="12602" xr:uid="{00000000-0005-0000-0000-0000629D0000}"/>
    <cellStyle name="Standard 4 7 2 3 3 2 2 2" xfId="23898" xr:uid="{00000000-0005-0000-0000-0000639D0000}"/>
    <cellStyle name="Standard 4 7 2 3 3 2 2 2 2" xfId="57786" xr:uid="{00000000-0005-0000-0000-0000649D0000}"/>
    <cellStyle name="Standard 4 7 2 3 3 2 2 3" xfId="46490" xr:uid="{00000000-0005-0000-0000-0000659D0000}"/>
    <cellStyle name="Standard 4 7 2 3 3 2 2 4" xfId="35194" xr:uid="{00000000-0005-0000-0000-0000669D0000}"/>
    <cellStyle name="Standard 4 7 2 3 3 2 3" xfId="18250" xr:uid="{00000000-0005-0000-0000-0000679D0000}"/>
    <cellStyle name="Standard 4 7 2 3 3 2 3 2" xfId="52138" xr:uid="{00000000-0005-0000-0000-0000689D0000}"/>
    <cellStyle name="Standard 4 7 2 3 3 2 4" xfId="40842" xr:uid="{00000000-0005-0000-0000-0000699D0000}"/>
    <cellStyle name="Standard 4 7 2 3 3 2 5" xfId="29546" xr:uid="{00000000-0005-0000-0000-00006A9D0000}"/>
    <cellStyle name="Standard 4 7 2 3 3 3" xfId="9778" xr:uid="{00000000-0005-0000-0000-00006B9D0000}"/>
    <cellStyle name="Standard 4 7 2 3 3 3 2" xfId="21074" xr:uid="{00000000-0005-0000-0000-00006C9D0000}"/>
    <cellStyle name="Standard 4 7 2 3 3 3 2 2" xfId="54962" xr:uid="{00000000-0005-0000-0000-00006D9D0000}"/>
    <cellStyle name="Standard 4 7 2 3 3 3 3" xfId="43666" xr:uid="{00000000-0005-0000-0000-00006E9D0000}"/>
    <cellStyle name="Standard 4 7 2 3 3 3 4" xfId="32370" xr:uid="{00000000-0005-0000-0000-00006F9D0000}"/>
    <cellStyle name="Standard 4 7 2 3 3 4" xfId="15426" xr:uid="{00000000-0005-0000-0000-0000709D0000}"/>
    <cellStyle name="Standard 4 7 2 3 3 4 2" xfId="49314" xr:uid="{00000000-0005-0000-0000-0000719D0000}"/>
    <cellStyle name="Standard 4 7 2 3 3 5" xfId="38018" xr:uid="{00000000-0005-0000-0000-0000729D0000}"/>
    <cellStyle name="Standard 4 7 2 3 3 6" xfId="26722" xr:uid="{00000000-0005-0000-0000-0000739D0000}"/>
    <cellStyle name="Standard 4 7 2 3 4" xfId="4900" xr:uid="{00000000-0005-0000-0000-0000749D0000}"/>
    <cellStyle name="Standard 4 7 2 3 4 2" xfId="7726" xr:uid="{00000000-0005-0000-0000-0000759D0000}"/>
    <cellStyle name="Standard 4 7 2 3 4 2 2" xfId="13375" xr:uid="{00000000-0005-0000-0000-0000769D0000}"/>
    <cellStyle name="Standard 4 7 2 3 4 2 2 2" xfId="24671" xr:uid="{00000000-0005-0000-0000-0000779D0000}"/>
    <cellStyle name="Standard 4 7 2 3 4 2 2 2 2" xfId="58559" xr:uid="{00000000-0005-0000-0000-0000789D0000}"/>
    <cellStyle name="Standard 4 7 2 3 4 2 2 3" xfId="47263" xr:uid="{00000000-0005-0000-0000-0000799D0000}"/>
    <cellStyle name="Standard 4 7 2 3 4 2 2 4" xfId="35967" xr:uid="{00000000-0005-0000-0000-00007A9D0000}"/>
    <cellStyle name="Standard 4 7 2 3 4 2 3" xfId="19023" xr:uid="{00000000-0005-0000-0000-00007B9D0000}"/>
    <cellStyle name="Standard 4 7 2 3 4 2 3 2" xfId="52911" xr:uid="{00000000-0005-0000-0000-00007C9D0000}"/>
    <cellStyle name="Standard 4 7 2 3 4 2 4" xfId="41615" xr:uid="{00000000-0005-0000-0000-00007D9D0000}"/>
    <cellStyle name="Standard 4 7 2 3 4 2 5" xfId="30319" xr:uid="{00000000-0005-0000-0000-00007E9D0000}"/>
    <cellStyle name="Standard 4 7 2 3 4 3" xfId="10551" xr:uid="{00000000-0005-0000-0000-00007F9D0000}"/>
    <cellStyle name="Standard 4 7 2 3 4 3 2" xfId="21847" xr:uid="{00000000-0005-0000-0000-0000809D0000}"/>
    <cellStyle name="Standard 4 7 2 3 4 3 2 2" xfId="55735" xr:uid="{00000000-0005-0000-0000-0000819D0000}"/>
    <cellStyle name="Standard 4 7 2 3 4 3 3" xfId="44439" xr:uid="{00000000-0005-0000-0000-0000829D0000}"/>
    <cellStyle name="Standard 4 7 2 3 4 3 4" xfId="33143" xr:uid="{00000000-0005-0000-0000-0000839D0000}"/>
    <cellStyle name="Standard 4 7 2 3 4 4" xfId="16199" xr:uid="{00000000-0005-0000-0000-0000849D0000}"/>
    <cellStyle name="Standard 4 7 2 3 4 4 2" xfId="50087" xr:uid="{00000000-0005-0000-0000-0000859D0000}"/>
    <cellStyle name="Standard 4 7 2 3 4 5" xfId="38791" xr:uid="{00000000-0005-0000-0000-0000869D0000}"/>
    <cellStyle name="Standard 4 7 2 3 4 6" xfId="27495" xr:uid="{00000000-0005-0000-0000-0000879D0000}"/>
    <cellStyle name="Standard 4 7 2 3 5" xfId="3548" xr:uid="{00000000-0005-0000-0000-0000889D0000}"/>
    <cellStyle name="Standard 4 7 2 3 5 2" xfId="6661" xr:uid="{00000000-0005-0000-0000-0000899D0000}"/>
    <cellStyle name="Standard 4 7 2 3 5 2 2" xfId="12310" xr:uid="{00000000-0005-0000-0000-00008A9D0000}"/>
    <cellStyle name="Standard 4 7 2 3 5 2 2 2" xfId="23606" xr:uid="{00000000-0005-0000-0000-00008B9D0000}"/>
    <cellStyle name="Standard 4 7 2 3 5 2 2 2 2" xfId="57494" xr:uid="{00000000-0005-0000-0000-00008C9D0000}"/>
    <cellStyle name="Standard 4 7 2 3 5 2 2 3" xfId="46198" xr:uid="{00000000-0005-0000-0000-00008D9D0000}"/>
    <cellStyle name="Standard 4 7 2 3 5 2 2 4" xfId="34902" xr:uid="{00000000-0005-0000-0000-00008E9D0000}"/>
    <cellStyle name="Standard 4 7 2 3 5 2 3" xfId="17958" xr:uid="{00000000-0005-0000-0000-00008F9D0000}"/>
    <cellStyle name="Standard 4 7 2 3 5 2 3 2" xfId="51846" xr:uid="{00000000-0005-0000-0000-0000909D0000}"/>
    <cellStyle name="Standard 4 7 2 3 5 2 4" xfId="40550" xr:uid="{00000000-0005-0000-0000-0000919D0000}"/>
    <cellStyle name="Standard 4 7 2 3 5 2 5" xfId="29254" xr:uid="{00000000-0005-0000-0000-0000929D0000}"/>
    <cellStyle name="Standard 4 7 2 3 5 3" xfId="9486" xr:uid="{00000000-0005-0000-0000-0000939D0000}"/>
    <cellStyle name="Standard 4 7 2 3 5 3 2" xfId="20782" xr:uid="{00000000-0005-0000-0000-0000949D0000}"/>
    <cellStyle name="Standard 4 7 2 3 5 3 2 2" xfId="54670" xr:uid="{00000000-0005-0000-0000-0000959D0000}"/>
    <cellStyle name="Standard 4 7 2 3 5 3 3" xfId="43374" xr:uid="{00000000-0005-0000-0000-0000969D0000}"/>
    <cellStyle name="Standard 4 7 2 3 5 3 4" xfId="32078" xr:uid="{00000000-0005-0000-0000-0000979D0000}"/>
    <cellStyle name="Standard 4 7 2 3 5 4" xfId="15134" xr:uid="{00000000-0005-0000-0000-0000989D0000}"/>
    <cellStyle name="Standard 4 7 2 3 5 4 2" xfId="49022" xr:uid="{00000000-0005-0000-0000-0000999D0000}"/>
    <cellStyle name="Standard 4 7 2 3 5 5" xfId="37726" xr:uid="{00000000-0005-0000-0000-00009A9D0000}"/>
    <cellStyle name="Standard 4 7 2 3 5 6" xfId="26430" xr:uid="{00000000-0005-0000-0000-00009B9D0000}"/>
    <cellStyle name="Standard 4 7 2 3 6" xfId="5836" xr:uid="{00000000-0005-0000-0000-00009C9D0000}"/>
    <cellStyle name="Standard 4 7 2 3 6 2" xfId="11486" xr:uid="{00000000-0005-0000-0000-00009D9D0000}"/>
    <cellStyle name="Standard 4 7 2 3 6 2 2" xfId="22782" xr:uid="{00000000-0005-0000-0000-00009E9D0000}"/>
    <cellStyle name="Standard 4 7 2 3 6 2 2 2" xfId="56670" xr:uid="{00000000-0005-0000-0000-00009F9D0000}"/>
    <cellStyle name="Standard 4 7 2 3 6 2 3" xfId="45374" xr:uid="{00000000-0005-0000-0000-0000A09D0000}"/>
    <cellStyle name="Standard 4 7 2 3 6 2 4" xfId="34078" xr:uid="{00000000-0005-0000-0000-0000A19D0000}"/>
    <cellStyle name="Standard 4 7 2 3 6 3" xfId="17134" xr:uid="{00000000-0005-0000-0000-0000A29D0000}"/>
    <cellStyle name="Standard 4 7 2 3 6 3 2" xfId="51022" xr:uid="{00000000-0005-0000-0000-0000A39D0000}"/>
    <cellStyle name="Standard 4 7 2 3 6 4" xfId="39726" xr:uid="{00000000-0005-0000-0000-0000A49D0000}"/>
    <cellStyle name="Standard 4 7 2 3 6 5" xfId="28430" xr:uid="{00000000-0005-0000-0000-0000A59D0000}"/>
    <cellStyle name="Standard 4 7 2 3 7" xfId="8662" xr:uid="{00000000-0005-0000-0000-0000A69D0000}"/>
    <cellStyle name="Standard 4 7 2 3 7 2" xfId="19958" xr:uid="{00000000-0005-0000-0000-0000A79D0000}"/>
    <cellStyle name="Standard 4 7 2 3 7 2 2" xfId="53846" xr:uid="{00000000-0005-0000-0000-0000A89D0000}"/>
    <cellStyle name="Standard 4 7 2 3 7 3" xfId="42550" xr:uid="{00000000-0005-0000-0000-0000A99D0000}"/>
    <cellStyle name="Standard 4 7 2 3 7 4" xfId="31254" xr:uid="{00000000-0005-0000-0000-0000AA9D0000}"/>
    <cellStyle name="Standard 4 7 2 3 8" xfId="14310" xr:uid="{00000000-0005-0000-0000-0000AB9D0000}"/>
    <cellStyle name="Standard 4 7 2 3 8 2" xfId="48198" xr:uid="{00000000-0005-0000-0000-0000AC9D0000}"/>
    <cellStyle name="Standard 4 7 2 3 9" xfId="36902" xr:uid="{00000000-0005-0000-0000-0000AD9D0000}"/>
    <cellStyle name="Standard 4 7 2 4" xfId="2961" xr:uid="{00000000-0005-0000-0000-0000AE9D0000}"/>
    <cellStyle name="Standard 4 7 2 4 2" xfId="5329" xr:uid="{00000000-0005-0000-0000-0000AF9D0000}"/>
    <cellStyle name="Standard 4 7 2 4 2 2" xfId="8155" xr:uid="{00000000-0005-0000-0000-0000B09D0000}"/>
    <cellStyle name="Standard 4 7 2 4 2 2 2" xfId="13804" xr:uid="{00000000-0005-0000-0000-0000B19D0000}"/>
    <cellStyle name="Standard 4 7 2 4 2 2 2 2" xfId="25100" xr:uid="{00000000-0005-0000-0000-0000B29D0000}"/>
    <cellStyle name="Standard 4 7 2 4 2 2 2 2 2" xfId="58988" xr:uid="{00000000-0005-0000-0000-0000B39D0000}"/>
    <cellStyle name="Standard 4 7 2 4 2 2 2 3" xfId="47692" xr:uid="{00000000-0005-0000-0000-0000B49D0000}"/>
    <cellStyle name="Standard 4 7 2 4 2 2 2 4" xfId="36396" xr:uid="{00000000-0005-0000-0000-0000B59D0000}"/>
    <cellStyle name="Standard 4 7 2 4 2 2 3" xfId="19452" xr:uid="{00000000-0005-0000-0000-0000B69D0000}"/>
    <cellStyle name="Standard 4 7 2 4 2 2 3 2" xfId="53340" xr:uid="{00000000-0005-0000-0000-0000B79D0000}"/>
    <cellStyle name="Standard 4 7 2 4 2 2 4" xfId="42044" xr:uid="{00000000-0005-0000-0000-0000B89D0000}"/>
    <cellStyle name="Standard 4 7 2 4 2 2 5" xfId="30748" xr:uid="{00000000-0005-0000-0000-0000B99D0000}"/>
    <cellStyle name="Standard 4 7 2 4 2 3" xfId="10980" xr:uid="{00000000-0005-0000-0000-0000BA9D0000}"/>
    <cellStyle name="Standard 4 7 2 4 2 3 2" xfId="22276" xr:uid="{00000000-0005-0000-0000-0000BB9D0000}"/>
    <cellStyle name="Standard 4 7 2 4 2 3 2 2" xfId="56164" xr:uid="{00000000-0005-0000-0000-0000BC9D0000}"/>
    <cellStyle name="Standard 4 7 2 4 2 3 3" xfId="44868" xr:uid="{00000000-0005-0000-0000-0000BD9D0000}"/>
    <cellStyle name="Standard 4 7 2 4 2 3 4" xfId="33572" xr:uid="{00000000-0005-0000-0000-0000BE9D0000}"/>
    <cellStyle name="Standard 4 7 2 4 2 4" xfId="16628" xr:uid="{00000000-0005-0000-0000-0000BF9D0000}"/>
    <cellStyle name="Standard 4 7 2 4 2 4 2" xfId="50516" xr:uid="{00000000-0005-0000-0000-0000C09D0000}"/>
    <cellStyle name="Standard 4 7 2 4 2 5" xfId="39220" xr:uid="{00000000-0005-0000-0000-0000C19D0000}"/>
    <cellStyle name="Standard 4 7 2 4 2 6" xfId="27924" xr:uid="{00000000-0005-0000-0000-0000C29D0000}"/>
    <cellStyle name="Standard 4 7 2 4 3" xfId="4552" xr:uid="{00000000-0005-0000-0000-0000C39D0000}"/>
    <cellStyle name="Standard 4 7 2 4 3 2" xfId="7421" xr:uid="{00000000-0005-0000-0000-0000C49D0000}"/>
    <cellStyle name="Standard 4 7 2 4 3 2 2" xfId="13070" xr:uid="{00000000-0005-0000-0000-0000C59D0000}"/>
    <cellStyle name="Standard 4 7 2 4 3 2 2 2" xfId="24366" xr:uid="{00000000-0005-0000-0000-0000C69D0000}"/>
    <cellStyle name="Standard 4 7 2 4 3 2 2 2 2" xfId="58254" xr:uid="{00000000-0005-0000-0000-0000C79D0000}"/>
    <cellStyle name="Standard 4 7 2 4 3 2 2 3" xfId="46958" xr:uid="{00000000-0005-0000-0000-0000C89D0000}"/>
    <cellStyle name="Standard 4 7 2 4 3 2 2 4" xfId="35662" xr:uid="{00000000-0005-0000-0000-0000C99D0000}"/>
    <cellStyle name="Standard 4 7 2 4 3 2 3" xfId="18718" xr:uid="{00000000-0005-0000-0000-0000CA9D0000}"/>
    <cellStyle name="Standard 4 7 2 4 3 2 3 2" xfId="52606" xr:uid="{00000000-0005-0000-0000-0000CB9D0000}"/>
    <cellStyle name="Standard 4 7 2 4 3 2 4" xfId="41310" xr:uid="{00000000-0005-0000-0000-0000CC9D0000}"/>
    <cellStyle name="Standard 4 7 2 4 3 2 5" xfId="30014" xr:uid="{00000000-0005-0000-0000-0000CD9D0000}"/>
    <cellStyle name="Standard 4 7 2 4 3 3" xfId="10246" xr:uid="{00000000-0005-0000-0000-0000CE9D0000}"/>
    <cellStyle name="Standard 4 7 2 4 3 3 2" xfId="21542" xr:uid="{00000000-0005-0000-0000-0000CF9D0000}"/>
    <cellStyle name="Standard 4 7 2 4 3 3 2 2" xfId="55430" xr:uid="{00000000-0005-0000-0000-0000D09D0000}"/>
    <cellStyle name="Standard 4 7 2 4 3 3 3" xfId="44134" xr:uid="{00000000-0005-0000-0000-0000D19D0000}"/>
    <cellStyle name="Standard 4 7 2 4 3 3 4" xfId="32838" xr:uid="{00000000-0005-0000-0000-0000D29D0000}"/>
    <cellStyle name="Standard 4 7 2 4 3 4" xfId="15894" xr:uid="{00000000-0005-0000-0000-0000D39D0000}"/>
    <cellStyle name="Standard 4 7 2 4 3 4 2" xfId="49782" xr:uid="{00000000-0005-0000-0000-0000D49D0000}"/>
    <cellStyle name="Standard 4 7 2 4 3 5" xfId="38486" xr:uid="{00000000-0005-0000-0000-0000D59D0000}"/>
    <cellStyle name="Standard 4 7 2 4 3 6" xfId="27190" xr:uid="{00000000-0005-0000-0000-0000D69D0000}"/>
    <cellStyle name="Standard 4 7 2 4 4" xfId="6089" xr:uid="{00000000-0005-0000-0000-0000D79D0000}"/>
    <cellStyle name="Standard 4 7 2 4 4 2" xfId="11739" xr:uid="{00000000-0005-0000-0000-0000D89D0000}"/>
    <cellStyle name="Standard 4 7 2 4 4 2 2" xfId="23035" xr:uid="{00000000-0005-0000-0000-0000D99D0000}"/>
    <cellStyle name="Standard 4 7 2 4 4 2 2 2" xfId="56923" xr:uid="{00000000-0005-0000-0000-0000DA9D0000}"/>
    <cellStyle name="Standard 4 7 2 4 4 2 3" xfId="45627" xr:uid="{00000000-0005-0000-0000-0000DB9D0000}"/>
    <cellStyle name="Standard 4 7 2 4 4 2 4" xfId="34331" xr:uid="{00000000-0005-0000-0000-0000DC9D0000}"/>
    <cellStyle name="Standard 4 7 2 4 4 3" xfId="17387" xr:uid="{00000000-0005-0000-0000-0000DD9D0000}"/>
    <cellStyle name="Standard 4 7 2 4 4 3 2" xfId="51275" xr:uid="{00000000-0005-0000-0000-0000DE9D0000}"/>
    <cellStyle name="Standard 4 7 2 4 4 4" xfId="39979" xr:uid="{00000000-0005-0000-0000-0000DF9D0000}"/>
    <cellStyle name="Standard 4 7 2 4 4 5" xfId="28683" xr:uid="{00000000-0005-0000-0000-0000E09D0000}"/>
    <cellStyle name="Standard 4 7 2 4 5" xfId="8915" xr:uid="{00000000-0005-0000-0000-0000E19D0000}"/>
    <cellStyle name="Standard 4 7 2 4 5 2" xfId="20211" xr:uid="{00000000-0005-0000-0000-0000E29D0000}"/>
    <cellStyle name="Standard 4 7 2 4 5 2 2" xfId="54099" xr:uid="{00000000-0005-0000-0000-0000E39D0000}"/>
    <cellStyle name="Standard 4 7 2 4 5 3" xfId="42803" xr:uid="{00000000-0005-0000-0000-0000E49D0000}"/>
    <cellStyle name="Standard 4 7 2 4 5 4" xfId="31507" xr:uid="{00000000-0005-0000-0000-0000E59D0000}"/>
    <cellStyle name="Standard 4 7 2 4 6" xfId="14563" xr:uid="{00000000-0005-0000-0000-0000E69D0000}"/>
    <cellStyle name="Standard 4 7 2 4 6 2" xfId="48451" xr:uid="{00000000-0005-0000-0000-0000E79D0000}"/>
    <cellStyle name="Standard 4 7 2 4 7" xfId="37155" xr:uid="{00000000-0005-0000-0000-0000E89D0000}"/>
    <cellStyle name="Standard 4 7 2 4 8" xfId="25859" xr:uid="{00000000-0005-0000-0000-0000E99D0000}"/>
    <cellStyle name="Standard 4 7 2 5" xfId="3731" xr:uid="{00000000-0005-0000-0000-0000EA9D0000}"/>
    <cellStyle name="Standard 4 7 2 5 2" xfId="6842" xr:uid="{00000000-0005-0000-0000-0000EB9D0000}"/>
    <cellStyle name="Standard 4 7 2 5 2 2" xfId="12491" xr:uid="{00000000-0005-0000-0000-0000EC9D0000}"/>
    <cellStyle name="Standard 4 7 2 5 2 2 2" xfId="23787" xr:uid="{00000000-0005-0000-0000-0000ED9D0000}"/>
    <cellStyle name="Standard 4 7 2 5 2 2 2 2" xfId="57675" xr:uid="{00000000-0005-0000-0000-0000EE9D0000}"/>
    <cellStyle name="Standard 4 7 2 5 2 2 3" xfId="46379" xr:uid="{00000000-0005-0000-0000-0000EF9D0000}"/>
    <cellStyle name="Standard 4 7 2 5 2 2 4" xfId="35083" xr:uid="{00000000-0005-0000-0000-0000F09D0000}"/>
    <cellStyle name="Standard 4 7 2 5 2 3" xfId="18139" xr:uid="{00000000-0005-0000-0000-0000F19D0000}"/>
    <cellStyle name="Standard 4 7 2 5 2 3 2" xfId="52027" xr:uid="{00000000-0005-0000-0000-0000F29D0000}"/>
    <cellStyle name="Standard 4 7 2 5 2 4" xfId="40731" xr:uid="{00000000-0005-0000-0000-0000F39D0000}"/>
    <cellStyle name="Standard 4 7 2 5 2 5" xfId="29435" xr:uid="{00000000-0005-0000-0000-0000F49D0000}"/>
    <cellStyle name="Standard 4 7 2 5 3" xfId="9667" xr:uid="{00000000-0005-0000-0000-0000F59D0000}"/>
    <cellStyle name="Standard 4 7 2 5 3 2" xfId="20963" xr:uid="{00000000-0005-0000-0000-0000F69D0000}"/>
    <cellStyle name="Standard 4 7 2 5 3 2 2" xfId="54851" xr:uid="{00000000-0005-0000-0000-0000F79D0000}"/>
    <cellStyle name="Standard 4 7 2 5 3 3" xfId="43555" xr:uid="{00000000-0005-0000-0000-0000F89D0000}"/>
    <cellStyle name="Standard 4 7 2 5 3 4" xfId="32259" xr:uid="{00000000-0005-0000-0000-0000F99D0000}"/>
    <cellStyle name="Standard 4 7 2 5 4" xfId="15315" xr:uid="{00000000-0005-0000-0000-0000FA9D0000}"/>
    <cellStyle name="Standard 4 7 2 5 4 2" xfId="49203" xr:uid="{00000000-0005-0000-0000-0000FB9D0000}"/>
    <cellStyle name="Standard 4 7 2 5 5" xfId="37907" xr:uid="{00000000-0005-0000-0000-0000FC9D0000}"/>
    <cellStyle name="Standard 4 7 2 5 6" xfId="26611" xr:uid="{00000000-0005-0000-0000-0000FD9D0000}"/>
    <cellStyle name="Standard 4 7 2 6" xfId="4789" xr:uid="{00000000-0005-0000-0000-0000FE9D0000}"/>
    <cellStyle name="Standard 4 7 2 6 2" xfId="7615" xr:uid="{00000000-0005-0000-0000-0000FF9D0000}"/>
    <cellStyle name="Standard 4 7 2 6 2 2" xfId="13264" xr:uid="{00000000-0005-0000-0000-0000009E0000}"/>
    <cellStyle name="Standard 4 7 2 6 2 2 2" xfId="24560" xr:uid="{00000000-0005-0000-0000-0000019E0000}"/>
    <cellStyle name="Standard 4 7 2 6 2 2 2 2" xfId="58448" xr:uid="{00000000-0005-0000-0000-0000029E0000}"/>
    <cellStyle name="Standard 4 7 2 6 2 2 3" xfId="47152" xr:uid="{00000000-0005-0000-0000-0000039E0000}"/>
    <cellStyle name="Standard 4 7 2 6 2 2 4" xfId="35856" xr:uid="{00000000-0005-0000-0000-0000049E0000}"/>
    <cellStyle name="Standard 4 7 2 6 2 3" xfId="18912" xr:uid="{00000000-0005-0000-0000-0000059E0000}"/>
    <cellStyle name="Standard 4 7 2 6 2 3 2" xfId="52800" xr:uid="{00000000-0005-0000-0000-0000069E0000}"/>
    <cellStyle name="Standard 4 7 2 6 2 4" xfId="41504" xr:uid="{00000000-0005-0000-0000-0000079E0000}"/>
    <cellStyle name="Standard 4 7 2 6 2 5" xfId="30208" xr:uid="{00000000-0005-0000-0000-0000089E0000}"/>
    <cellStyle name="Standard 4 7 2 6 3" xfId="10440" xr:uid="{00000000-0005-0000-0000-0000099E0000}"/>
    <cellStyle name="Standard 4 7 2 6 3 2" xfId="21736" xr:uid="{00000000-0005-0000-0000-00000A9E0000}"/>
    <cellStyle name="Standard 4 7 2 6 3 2 2" xfId="55624" xr:uid="{00000000-0005-0000-0000-00000B9E0000}"/>
    <cellStyle name="Standard 4 7 2 6 3 3" xfId="44328" xr:uid="{00000000-0005-0000-0000-00000C9E0000}"/>
    <cellStyle name="Standard 4 7 2 6 3 4" xfId="33032" xr:uid="{00000000-0005-0000-0000-00000D9E0000}"/>
    <cellStyle name="Standard 4 7 2 6 4" xfId="16088" xr:uid="{00000000-0005-0000-0000-00000E9E0000}"/>
    <cellStyle name="Standard 4 7 2 6 4 2" xfId="49976" xr:uid="{00000000-0005-0000-0000-00000F9E0000}"/>
    <cellStyle name="Standard 4 7 2 6 5" xfId="38680" xr:uid="{00000000-0005-0000-0000-0000109E0000}"/>
    <cellStyle name="Standard 4 7 2 6 6" xfId="27384" xr:uid="{00000000-0005-0000-0000-0000119E0000}"/>
    <cellStyle name="Standard 4 7 2 7" xfId="3429" xr:uid="{00000000-0005-0000-0000-0000129E0000}"/>
    <cellStyle name="Standard 4 7 2 7 2" xfId="6544" xr:uid="{00000000-0005-0000-0000-0000139E0000}"/>
    <cellStyle name="Standard 4 7 2 7 2 2" xfId="12193" xr:uid="{00000000-0005-0000-0000-0000149E0000}"/>
    <cellStyle name="Standard 4 7 2 7 2 2 2" xfId="23489" xr:uid="{00000000-0005-0000-0000-0000159E0000}"/>
    <cellStyle name="Standard 4 7 2 7 2 2 2 2" xfId="57377" xr:uid="{00000000-0005-0000-0000-0000169E0000}"/>
    <cellStyle name="Standard 4 7 2 7 2 2 3" xfId="46081" xr:uid="{00000000-0005-0000-0000-0000179E0000}"/>
    <cellStyle name="Standard 4 7 2 7 2 2 4" xfId="34785" xr:uid="{00000000-0005-0000-0000-0000189E0000}"/>
    <cellStyle name="Standard 4 7 2 7 2 3" xfId="17841" xr:uid="{00000000-0005-0000-0000-0000199E0000}"/>
    <cellStyle name="Standard 4 7 2 7 2 3 2" xfId="51729" xr:uid="{00000000-0005-0000-0000-00001A9E0000}"/>
    <cellStyle name="Standard 4 7 2 7 2 4" xfId="40433" xr:uid="{00000000-0005-0000-0000-00001B9E0000}"/>
    <cellStyle name="Standard 4 7 2 7 2 5" xfId="29137" xr:uid="{00000000-0005-0000-0000-00001C9E0000}"/>
    <cellStyle name="Standard 4 7 2 7 3" xfId="9369" xr:uid="{00000000-0005-0000-0000-00001D9E0000}"/>
    <cellStyle name="Standard 4 7 2 7 3 2" xfId="20665" xr:uid="{00000000-0005-0000-0000-00001E9E0000}"/>
    <cellStyle name="Standard 4 7 2 7 3 2 2" xfId="54553" xr:uid="{00000000-0005-0000-0000-00001F9E0000}"/>
    <cellStyle name="Standard 4 7 2 7 3 3" xfId="43257" xr:uid="{00000000-0005-0000-0000-0000209E0000}"/>
    <cellStyle name="Standard 4 7 2 7 3 4" xfId="31961" xr:uid="{00000000-0005-0000-0000-0000219E0000}"/>
    <cellStyle name="Standard 4 7 2 7 4" xfId="15017" xr:uid="{00000000-0005-0000-0000-0000229E0000}"/>
    <cellStyle name="Standard 4 7 2 7 4 2" xfId="48905" xr:uid="{00000000-0005-0000-0000-0000239E0000}"/>
    <cellStyle name="Standard 4 7 2 7 5" xfId="37609" xr:uid="{00000000-0005-0000-0000-0000249E0000}"/>
    <cellStyle name="Standard 4 7 2 7 6" xfId="26313" xr:uid="{00000000-0005-0000-0000-0000259E0000}"/>
    <cellStyle name="Standard 4 7 2 8" xfId="5589" xr:uid="{00000000-0005-0000-0000-0000269E0000}"/>
    <cellStyle name="Standard 4 7 2 8 2" xfId="11239" xr:uid="{00000000-0005-0000-0000-0000279E0000}"/>
    <cellStyle name="Standard 4 7 2 8 2 2" xfId="22535" xr:uid="{00000000-0005-0000-0000-0000289E0000}"/>
    <cellStyle name="Standard 4 7 2 8 2 2 2" xfId="56423" xr:uid="{00000000-0005-0000-0000-0000299E0000}"/>
    <cellStyle name="Standard 4 7 2 8 2 3" xfId="45127" xr:uid="{00000000-0005-0000-0000-00002A9E0000}"/>
    <cellStyle name="Standard 4 7 2 8 2 4" xfId="33831" xr:uid="{00000000-0005-0000-0000-00002B9E0000}"/>
    <cellStyle name="Standard 4 7 2 8 3" xfId="16887" xr:uid="{00000000-0005-0000-0000-00002C9E0000}"/>
    <cellStyle name="Standard 4 7 2 8 3 2" xfId="50775" xr:uid="{00000000-0005-0000-0000-00002D9E0000}"/>
    <cellStyle name="Standard 4 7 2 8 4" xfId="39479" xr:uid="{00000000-0005-0000-0000-00002E9E0000}"/>
    <cellStyle name="Standard 4 7 2 8 5" xfId="28183" xr:uid="{00000000-0005-0000-0000-00002F9E0000}"/>
    <cellStyle name="Standard 4 7 2 9" xfId="8415" xr:uid="{00000000-0005-0000-0000-0000309E0000}"/>
    <cellStyle name="Standard 4 7 2 9 2" xfId="19711" xr:uid="{00000000-0005-0000-0000-0000319E0000}"/>
    <cellStyle name="Standard 4 7 2 9 2 2" xfId="53599" xr:uid="{00000000-0005-0000-0000-0000329E0000}"/>
    <cellStyle name="Standard 4 7 2 9 3" xfId="42303" xr:uid="{00000000-0005-0000-0000-0000339E0000}"/>
    <cellStyle name="Standard 4 7 2 9 4" xfId="31007" xr:uid="{00000000-0005-0000-0000-0000349E0000}"/>
    <cellStyle name="Standard 4 7 3" xfId="1627" xr:uid="{00000000-0005-0000-0000-0000359E0000}"/>
    <cellStyle name="Standard 4 7 3 10" xfId="36744" xr:uid="{00000000-0005-0000-0000-0000369E0000}"/>
    <cellStyle name="Standard 4 7 3 11" xfId="25448" xr:uid="{00000000-0005-0000-0000-0000379E0000}"/>
    <cellStyle name="Standard 4 7 3 2" xfId="2794" xr:uid="{00000000-0005-0000-0000-0000389E0000}"/>
    <cellStyle name="Standard 4 7 3 2 2" xfId="3296" xr:uid="{00000000-0005-0000-0000-0000399E0000}"/>
    <cellStyle name="Standard 4 7 3 2 2 2" xfId="5334" xr:uid="{00000000-0005-0000-0000-00003A9E0000}"/>
    <cellStyle name="Standard 4 7 3 2 2 2 2" xfId="8160" xr:uid="{00000000-0005-0000-0000-00003B9E0000}"/>
    <cellStyle name="Standard 4 7 3 2 2 2 2 2" xfId="13809" xr:uid="{00000000-0005-0000-0000-00003C9E0000}"/>
    <cellStyle name="Standard 4 7 3 2 2 2 2 2 2" xfId="25105" xr:uid="{00000000-0005-0000-0000-00003D9E0000}"/>
    <cellStyle name="Standard 4 7 3 2 2 2 2 2 2 2" xfId="58993" xr:uid="{00000000-0005-0000-0000-00003E9E0000}"/>
    <cellStyle name="Standard 4 7 3 2 2 2 2 2 3" xfId="47697" xr:uid="{00000000-0005-0000-0000-00003F9E0000}"/>
    <cellStyle name="Standard 4 7 3 2 2 2 2 2 4" xfId="36401" xr:uid="{00000000-0005-0000-0000-0000409E0000}"/>
    <cellStyle name="Standard 4 7 3 2 2 2 2 3" xfId="19457" xr:uid="{00000000-0005-0000-0000-0000419E0000}"/>
    <cellStyle name="Standard 4 7 3 2 2 2 2 3 2" xfId="53345" xr:uid="{00000000-0005-0000-0000-0000429E0000}"/>
    <cellStyle name="Standard 4 7 3 2 2 2 2 4" xfId="42049" xr:uid="{00000000-0005-0000-0000-0000439E0000}"/>
    <cellStyle name="Standard 4 7 3 2 2 2 2 5" xfId="30753" xr:uid="{00000000-0005-0000-0000-0000449E0000}"/>
    <cellStyle name="Standard 4 7 3 2 2 2 3" xfId="10985" xr:uid="{00000000-0005-0000-0000-0000459E0000}"/>
    <cellStyle name="Standard 4 7 3 2 2 2 3 2" xfId="22281" xr:uid="{00000000-0005-0000-0000-0000469E0000}"/>
    <cellStyle name="Standard 4 7 3 2 2 2 3 2 2" xfId="56169" xr:uid="{00000000-0005-0000-0000-0000479E0000}"/>
    <cellStyle name="Standard 4 7 3 2 2 2 3 3" xfId="44873" xr:uid="{00000000-0005-0000-0000-0000489E0000}"/>
    <cellStyle name="Standard 4 7 3 2 2 2 3 4" xfId="33577" xr:uid="{00000000-0005-0000-0000-0000499E0000}"/>
    <cellStyle name="Standard 4 7 3 2 2 2 4" xfId="16633" xr:uid="{00000000-0005-0000-0000-00004A9E0000}"/>
    <cellStyle name="Standard 4 7 3 2 2 2 4 2" xfId="50521" xr:uid="{00000000-0005-0000-0000-00004B9E0000}"/>
    <cellStyle name="Standard 4 7 3 2 2 2 5" xfId="39225" xr:uid="{00000000-0005-0000-0000-00004C9E0000}"/>
    <cellStyle name="Standard 4 7 3 2 2 2 6" xfId="27929" xr:uid="{00000000-0005-0000-0000-00004D9E0000}"/>
    <cellStyle name="Standard 4 7 3 2 2 3" xfId="6424" xr:uid="{00000000-0005-0000-0000-00004E9E0000}"/>
    <cellStyle name="Standard 4 7 3 2 2 3 2" xfId="12074" xr:uid="{00000000-0005-0000-0000-00004F9E0000}"/>
    <cellStyle name="Standard 4 7 3 2 2 3 2 2" xfId="23370" xr:uid="{00000000-0005-0000-0000-0000509E0000}"/>
    <cellStyle name="Standard 4 7 3 2 2 3 2 2 2" xfId="57258" xr:uid="{00000000-0005-0000-0000-0000519E0000}"/>
    <cellStyle name="Standard 4 7 3 2 2 3 2 3" xfId="45962" xr:uid="{00000000-0005-0000-0000-0000529E0000}"/>
    <cellStyle name="Standard 4 7 3 2 2 3 2 4" xfId="34666" xr:uid="{00000000-0005-0000-0000-0000539E0000}"/>
    <cellStyle name="Standard 4 7 3 2 2 3 3" xfId="17722" xr:uid="{00000000-0005-0000-0000-0000549E0000}"/>
    <cellStyle name="Standard 4 7 3 2 2 3 3 2" xfId="51610" xr:uid="{00000000-0005-0000-0000-0000559E0000}"/>
    <cellStyle name="Standard 4 7 3 2 2 3 4" xfId="40314" xr:uid="{00000000-0005-0000-0000-0000569E0000}"/>
    <cellStyle name="Standard 4 7 3 2 2 3 5" xfId="29018" xr:uid="{00000000-0005-0000-0000-0000579E0000}"/>
    <cellStyle name="Standard 4 7 3 2 2 4" xfId="9250" xr:uid="{00000000-0005-0000-0000-0000589E0000}"/>
    <cellStyle name="Standard 4 7 3 2 2 4 2" xfId="20546" xr:uid="{00000000-0005-0000-0000-0000599E0000}"/>
    <cellStyle name="Standard 4 7 3 2 2 4 2 2" xfId="54434" xr:uid="{00000000-0005-0000-0000-00005A9E0000}"/>
    <cellStyle name="Standard 4 7 3 2 2 4 3" xfId="43138" xr:uid="{00000000-0005-0000-0000-00005B9E0000}"/>
    <cellStyle name="Standard 4 7 3 2 2 4 4" xfId="31842" xr:uid="{00000000-0005-0000-0000-00005C9E0000}"/>
    <cellStyle name="Standard 4 7 3 2 2 5" xfId="14898" xr:uid="{00000000-0005-0000-0000-00005D9E0000}"/>
    <cellStyle name="Standard 4 7 3 2 2 5 2" xfId="48786" xr:uid="{00000000-0005-0000-0000-00005E9E0000}"/>
    <cellStyle name="Standard 4 7 3 2 2 6" xfId="37490" xr:uid="{00000000-0005-0000-0000-00005F9E0000}"/>
    <cellStyle name="Standard 4 7 3 2 2 7" xfId="26194" xr:uid="{00000000-0005-0000-0000-0000609E0000}"/>
    <cellStyle name="Standard 4 7 3 2 3" xfId="4557" xr:uid="{00000000-0005-0000-0000-0000619E0000}"/>
    <cellStyle name="Standard 4 7 3 2 3 2" xfId="7426" xr:uid="{00000000-0005-0000-0000-0000629E0000}"/>
    <cellStyle name="Standard 4 7 3 2 3 2 2" xfId="13075" xr:uid="{00000000-0005-0000-0000-0000639E0000}"/>
    <cellStyle name="Standard 4 7 3 2 3 2 2 2" xfId="24371" xr:uid="{00000000-0005-0000-0000-0000649E0000}"/>
    <cellStyle name="Standard 4 7 3 2 3 2 2 2 2" xfId="58259" xr:uid="{00000000-0005-0000-0000-0000659E0000}"/>
    <cellStyle name="Standard 4 7 3 2 3 2 2 3" xfId="46963" xr:uid="{00000000-0005-0000-0000-0000669E0000}"/>
    <cellStyle name="Standard 4 7 3 2 3 2 2 4" xfId="35667" xr:uid="{00000000-0005-0000-0000-0000679E0000}"/>
    <cellStyle name="Standard 4 7 3 2 3 2 3" xfId="18723" xr:uid="{00000000-0005-0000-0000-0000689E0000}"/>
    <cellStyle name="Standard 4 7 3 2 3 2 3 2" xfId="52611" xr:uid="{00000000-0005-0000-0000-0000699E0000}"/>
    <cellStyle name="Standard 4 7 3 2 3 2 4" xfId="41315" xr:uid="{00000000-0005-0000-0000-00006A9E0000}"/>
    <cellStyle name="Standard 4 7 3 2 3 2 5" xfId="30019" xr:uid="{00000000-0005-0000-0000-00006B9E0000}"/>
    <cellStyle name="Standard 4 7 3 2 3 3" xfId="10251" xr:uid="{00000000-0005-0000-0000-00006C9E0000}"/>
    <cellStyle name="Standard 4 7 3 2 3 3 2" xfId="21547" xr:uid="{00000000-0005-0000-0000-00006D9E0000}"/>
    <cellStyle name="Standard 4 7 3 2 3 3 2 2" xfId="55435" xr:uid="{00000000-0005-0000-0000-00006E9E0000}"/>
    <cellStyle name="Standard 4 7 3 2 3 3 3" xfId="44139" xr:uid="{00000000-0005-0000-0000-00006F9E0000}"/>
    <cellStyle name="Standard 4 7 3 2 3 3 4" xfId="32843" xr:uid="{00000000-0005-0000-0000-0000709E0000}"/>
    <cellStyle name="Standard 4 7 3 2 3 4" xfId="15899" xr:uid="{00000000-0005-0000-0000-0000719E0000}"/>
    <cellStyle name="Standard 4 7 3 2 3 4 2" xfId="49787" xr:uid="{00000000-0005-0000-0000-0000729E0000}"/>
    <cellStyle name="Standard 4 7 3 2 3 5" xfId="38491" xr:uid="{00000000-0005-0000-0000-0000739E0000}"/>
    <cellStyle name="Standard 4 7 3 2 3 6" xfId="27195" xr:uid="{00000000-0005-0000-0000-0000749E0000}"/>
    <cellStyle name="Standard 4 7 3 2 4" xfId="5924" xr:uid="{00000000-0005-0000-0000-0000759E0000}"/>
    <cellStyle name="Standard 4 7 3 2 4 2" xfId="11574" xr:uid="{00000000-0005-0000-0000-0000769E0000}"/>
    <cellStyle name="Standard 4 7 3 2 4 2 2" xfId="22870" xr:uid="{00000000-0005-0000-0000-0000779E0000}"/>
    <cellStyle name="Standard 4 7 3 2 4 2 2 2" xfId="56758" xr:uid="{00000000-0005-0000-0000-0000789E0000}"/>
    <cellStyle name="Standard 4 7 3 2 4 2 3" xfId="45462" xr:uid="{00000000-0005-0000-0000-0000799E0000}"/>
    <cellStyle name="Standard 4 7 3 2 4 2 4" xfId="34166" xr:uid="{00000000-0005-0000-0000-00007A9E0000}"/>
    <cellStyle name="Standard 4 7 3 2 4 3" xfId="17222" xr:uid="{00000000-0005-0000-0000-00007B9E0000}"/>
    <cellStyle name="Standard 4 7 3 2 4 3 2" xfId="51110" xr:uid="{00000000-0005-0000-0000-00007C9E0000}"/>
    <cellStyle name="Standard 4 7 3 2 4 4" xfId="39814" xr:uid="{00000000-0005-0000-0000-00007D9E0000}"/>
    <cellStyle name="Standard 4 7 3 2 4 5" xfId="28518" xr:uid="{00000000-0005-0000-0000-00007E9E0000}"/>
    <cellStyle name="Standard 4 7 3 2 5" xfId="8750" xr:uid="{00000000-0005-0000-0000-00007F9E0000}"/>
    <cellStyle name="Standard 4 7 3 2 5 2" xfId="20046" xr:uid="{00000000-0005-0000-0000-0000809E0000}"/>
    <cellStyle name="Standard 4 7 3 2 5 2 2" xfId="53934" xr:uid="{00000000-0005-0000-0000-0000819E0000}"/>
    <cellStyle name="Standard 4 7 3 2 5 3" xfId="42638" xr:uid="{00000000-0005-0000-0000-0000829E0000}"/>
    <cellStyle name="Standard 4 7 3 2 5 4" xfId="31342" xr:uid="{00000000-0005-0000-0000-0000839E0000}"/>
    <cellStyle name="Standard 4 7 3 2 6" xfId="14398" xr:uid="{00000000-0005-0000-0000-0000849E0000}"/>
    <cellStyle name="Standard 4 7 3 2 6 2" xfId="48286" xr:uid="{00000000-0005-0000-0000-0000859E0000}"/>
    <cellStyle name="Standard 4 7 3 2 7" xfId="36990" xr:uid="{00000000-0005-0000-0000-0000869E0000}"/>
    <cellStyle name="Standard 4 7 3 2 8" xfId="25694" xr:uid="{00000000-0005-0000-0000-0000879E0000}"/>
    <cellStyle name="Standard 4 7 3 3" xfId="3050" xr:uid="{00000000-0005-0000-0000-0000889E0000}"/>
    <cellStyle name="Standard 4 7 3 3 2" xfId="5333" xr:uid="{00000000-0005-0000-0000-0000899E0000}"/>
    <cellStyle name="Standard 4 7 3 3 2 2" xfId="8159" xr:uid="{00000000-0005-0000-0000-00008A9E0000}"/>
    <cellStyle name="Standard 4 7 3 3 2 2 2" xfId="13808" xr:uid="{00000000-0005-0000-0000-00008B9E0000}"/>
    <cellStyle name="Standard 4 7 3 3 2 2 2 2" xfId="25104" xr:uid="{00000000-0005-0000-0000-00008C9E0000}"/>
    <cellStyle name="Standard 4 7 3 3 2 2 2 2 2" xfId="58992" xr:uid="{00000000-0005-0000-0000-00008D9E0000}"/>
    <cellStyle name="Standard 4 7 3 3 2 2 2 3" xfId="47696" xr:uid="{00000000-0005-0000-0000-00008E9E0000}"/>
    <cellStyle name="Standard 4 7 3 3 2 2 2 4" xfId="36400" xr:uid="{00000000-0005-0000-0000-00008F9E0000}"/>
    <cellStyle name="Standard 4 7 3 3 2 2 3" xfId="19456" xr:uid="{00000000-0005-0000-0000-0000909E0000}"/>
    <cellStyle name="Standard 4 7 3 3 2 2 3 2" xfId="53344" xr:uid="{00000000-0005-0000-0000-0000919E0000}"/>
    <cellStyle name="Standard 4 7 3 3 2 2 4" xfId="42048" xr:uid="{00000000-0005-0000-0000-0000929E0000}"/>
    <cellStyle name="Standard 4 7 3 3 2 2 5" xfId="30752" xr:uid="{00000000-0005-0000-0000-0000939E0000}"/>
    <cellStyle name="Standard 4 7 3 3 2 3" xfId="10984" xr:uid="{00000000-0005-0000-0000-0000949E0000}"/>
    <cellStyle name="Standard 4 7 3 3 2 3 2" xfId="22280" xr:uid="{00000000-0005-0000-0000-0000959E0000}"/>
    <cellStyle name="Standard 4 7 3 3 2 3 2 2" xfId="56168" xr:uid="{00000000-0005-0000-0000-0000969E0000}"/>
    <cellStyle name="Standard 4 7 3 3 2 3 3" xfId="44872" xr:uid="{00000000-0005-0000-0000-0000979E0000}"/>
    <cellStyle name="Standard 4 7 3 3 2 3 4" xfId="33576" xr:uid="{00000000-0005-0000-0000-0000989E0000}"/>
    <cellStyle name="Standard 4 7 3 3 2 4" xfId="16632" xr:uid="{00000000-0005-0000-0000-0000999E0000}"/>
    <cellStyle name="Standard 4 7 3 3 2 4 2" xfId="50520" xr:uid="{00000000-0005-0000-0000-00009A9E0000}"/>
    <cellStyle name="Standard 4 7 3 3 2 5" xfId="39224" xr:uid="{00000000-0005-0000-0000-00009B9E0000}"/>
    <cellStyle name="Standard 4 7 3 3 2 6" xfId="27928" xr:uid="{00000000-0005-0000-0000-00009C9E0000}"/>
    <cellStyle name="Standard 4 7 3 3 3" xfId="4556" xr:uid="{00000000-0005-0000-0000-00009D9E0000}"/>
    <cellStyle name="Standard 4 7 3 3 3 2" xfId="7425" xr:uid="{00000000-0005-0000-0000-00009E9E0000}"/>
    <cellStyle name="Standard 4 7 3 3 3 2 2" xfId="13074" xr:uid="{00000000-0005-0000-0000-00009F9E0000}"/>
    <cellStyle name="Standard 4 7 3 3 3 2 2 2" xfId="24370" xr:uid="{00000000-0005-0000-0000-0000A09E0000}"/>
    <cellStyle name="Standard 4 7 3 3 3 2 2 2 2" xfId="58258" xr:uid="{00000000-0005-0000-0000-0000A19E0000}"/>
    <cellStyle name="Standard 4 7 3 3 3 2 2 3" xfId="46962" xr:uid="{00000000-0005-0000-0000-0000A29E0000}"/>
    <cellStyle name="Standard 4 7 3 3 3 2 2 4" xfId="35666" xr:uid="{00000000-0005-0000-0000-0000A39E0000}"/>
    <cellStyle name="Standard 4 7 3 3 3 2 3" xfId="18722" xr:uid="{00000000-0005-0000-0000-0000A49E0000}"/>
    <cellStyle name="Standard 4 7 3 3 3 2 3 2" xfId="52610" xr:uid="{00000000-0005-0000-0000-0000A59E0000}"/>
    <cellStyle name="Standard 4 7 3 3 3 2 4" xfId="41314" xr:uid="{00000000-0005-0000-0000-0000A69E0000}"/>
    <cellStyle name="Standard 4 7 3 3 3 2 5" xfId="30018" xr:uid="{00000000-0005-0000-0000-0000A79E0000}"/>
    <cellStyle name="Standard 4 7 3 3 3 3" xfId="10250" xr:uid="{00000000-0005-0000-0000-0000A89E0000}"/>
    <cellStyle name="Standard 4 7 3 3 3 3 2" xfId="21546" xr:uid="{00000000-0005-0000-0000-0000A99E0000}"/>
    <cellStyle name="Standard 4 7 3 3 3 3 2 2" xfId="55434" xr:uid="{00000000-0005-0000-0000-0000AA9E0000}"/>
    <cellStyle name="Standard 4 7 3 3 3 3 3" xfId="44138" xr:uid="{00000000-0005-0000-0000-0000AB9E0000}"/>
    <cellStyle name="Standard 4 7 3 3 3 3 4" xfId="32842" xr:uid="{00000000-0005-0000-0000-0000AC9E0000}"/>
    <cellStyle name="Standard 4 7 3 3 3 4" xfId="15898" xr:uid="{00000000-0005-0000-0000-0000AD9E0000}"/>
    <cellStyle name="Standard 4 7 3 3 3 4 2" xfId="49786" xr:uid="{00000000-0005-0000-0000-0000AE9E0000}"/>
    <cellStyle name="Standard 4 7 3 3 3 5" xfId="38490" xr:uid="{00000000-0005-0000-0000-0000AF9E0000}"/>
    <cellStyle name="Standard 4 7 3 3 3 6" xfId="27194" xr:uid="{00000000-0005-0000-0000-0000B09E0000}"/>
    <cellStyle name="Standard 4 7 3 3 4" xfId="6178" xr:uid="{00000000-0005-0000-0000-0000B19E0000}"/>
    <cellStyle name="Standard 4 7 3 3 4 2" xfId="11828" xr:uid="{00000000-0005-0000-0000-0000B29E0000}"/>
    <cellStyle name="Standard 4 7 3 3 4 2 2" xfId="23124" xr:uid="{00000000-0005-0000-0000-0000B39E0000}"/>
    <cellStyle name="Standard 4 7 3 3 4 2 2 2" xfId="57012" xr:uid="{00000000-0005-0000-0000-0000B49E0000}"/>
    <cellStyle name="Standard 4 7 3 3 4 2 3" xfId="45716" xr:uid="{00000000-0005-0000-0000-0000B59E0000}"/>
    <cellStyle name="Standard 4 7 3 3 4 2 4" xfId="34420" xr:uid="{00000000-0005-0000-0000-0000B69E0000}"/>
    <cellStyle name="Standard 4 7 3 3 4 3" xfId="17476" xr:uid="{00000000-0005-0000-0000-0000B79E0000}"/>
    <cellStyle name="Standard 4 7 3 3 4 3 2" xfId="51364" xr:uid="{00000000-0005-0000-0000-0000B89E0000}"/>
    <cellStyle name="Standard 4 7 3 3 4 4" xfId="40068" xr:uid="{00000000-0005-0000-0000-0000B99E0000}"/>
    <cellStyle name="Standard 4 7 3 3 4 5" xfId="28772" xr:uid="{00000000-0005-0000-0000-0000BA9E0000}"/>
    <cellStyle name="Standard 4 7 3 3 5" xfId="9004" xr:uid="{00000000-0005-0000-0000-0000BB9E0000}"/>
    <cellStyle name="Standard 4 7 3 3 5 2" xfId="20300" xr:uid="{00000000-0005-0000-0000-0000BC9E0000}"/>
    <cellStyle name="Standard 4 7 3 3 5 2 2" xfId="54188" xr:uid="{00000000-0005-0000-0000-0000BD9E0000}"/>
    <cellStyle name="Standard 4 7 3 3 5 3" xfId="42892" xr:uid="{00000000-0005-0000-0000-0000BE9E0000}"/>
    <cellStyle name="Standard 4 7 3 3 5 4" xfId="31596" xr:uid="{00000000-0005-0000-0000-0000BF9E0000}"/>
    <cellStyle name="Standard 4 7 3 3 6" xfId="14652" xr:uid="{00000000-0005-0000-0000-0000C09E0000}"/>
    <cellStyle name="Standard 4 7 3 3 6 2" xfId="48540" xr:uid="{00000000-0005-0000-0000-0000C19E0000}"/>
    <cellStyle name="Standard 4 7 3 3 7" xfId="37244" xr:uid="{00000000-0005-0000-0000-0000C29E0000}"/>
    <cellStyle name="Standard 4 7 3 3 8" xfId="25948" xr:uid="{00000000-0005-0000-0000-0000C39E0000}"/>
    <cellStyle name="Standard 4 7 3 4" xfId="3908" xr:uid="{00000000-0005-0000-0000-0000C49E0000}"/>
    <cellStyle name="Standard 4 7 3 4 2" xfId="7019" xr:uid="{00000000-0005-0000-0000-0000C59E0000}"/>
    <cellStyle name="Standard 4 7 3 4 2 2" xfId="12668" xr:uid="{00000000-0005-0000-0000-0000C69E0000}"/>
    <cellStyle name="Standard 4 7 3 4 2 2 2" xfId="23964" xr:uid="{00000000-0005-0000-0000-0000C79E0000}"/>
    <cellStyle name="Standard 4 7 3 4 2 2 2 2" xfId="57852" xr:uid="{00000000-0005-0000-0000-0000C89E0000}"/>
    <cellStyle name="Standard 4 7 3 4 2 2 3" xfId="46556" xr:uid="{00000000-0005-0000-0000-0000C99E0000}"/>
    <cellStyle name="Standard 4 7 3 4 2 2 4" xfId="35260" xr:uid="{00000000-0005-0000-0000-0000CA9E0000}"/>
    <cellStyle name="Standard 4 7 3 4 2 3" xfId="18316" xr:uid="{00000000-0005-0000-0000-0000CB9E0000}"/>
    <cellStyle name="Standard 4 7 3 4 2 3 2" xfId="52204" xr:uid="{00000000-0005-0000-0000-0000CC9E0000}"/>
    <cellStyle name="Standard 4 7 3 4 2 4" xfId="40908" xr:uid="{00000000-0005-0000-0000-0000CD9E0000}"/>
    <cellStyle name="Standard 4 7 3 4 2 5" xfId="29612" xr:uid="{00000000-0005-0000-0000-0000CE9E0000}"/>
    <cellStyle name="Standard 4 7 3 4 3" xfId="9844" xr:uid="{00000000-0005-0000-0000-0000CF9E0000}"/>
    <cellStyle name="Standard 4 7 3 4 3 2" xfId="21140" xr:uid="{00000000-0005-0000-0000-0000D09E0000}"/>
    <cellStyle name="Standard 4 7 3 4 3 2 2" xfId="55028" xr:uid="{00000000-0005-0000-0000-0000D19E0000}"/>
    <cellStyle name="Standard 4 7 3 4 3 3" xfId="43732" xr:uid="{00000000-0005-0000-0000-0000D29E0000}"/>
    <cellStyle name="Standard 4 7 3 4 3 4" xfId="32436" xr:uid="{00000000-0005-0000-0000-0000D39E0000}"/>
    <cellStyle name="Standard 4 7 3 4 4" xfId="15492" xr:uid="{00000000-0005-0000-0000-0000D49E0000}"/>
    <cellStyle name="Standard 4 7 3 4 4 2" xfId="49380" xr:uid="{00000000-0005-0000-0000-0000D59E0000}"/>
    <cellStyle name="Standard 4 7 3 4 5" xfId="38084" xr:uid="{00000000-0005-0000-0000-0000D69E0000}"/>
    <cellStyle name="Standard 4 7 3 4 6" xfId="26788" xr:uid="{00000000-0005-0000-0000-0000D79E0000}"/>
    <cellStyle name="Standard 4 7 3 5" xfId="4966" xr:uid="{00000000-0005-0000-0000-0000D89E0000}"/>
    <cellStyle name="Standard 4 7 3 5 2" xfId="7792" xr:uid="{00000000-0005-0000-0000-0000D99E0000}"/>
    <cellStyle name="Standard 4 7 3 5 2 2" xfId="13441" xr:uid="{00000000-0005-0000-0000-0000DA9E0000}"/>
    <cellStyle name="Standard 4 7 3 5 2 2 2" xfId="24737" xr:uid="{00000000-0005-0000-0000-0000DB9E0000}"/>
    <cellStyle name="Standard 4 7 3 5 2 2 2 2" xfId="58625" xr:uid="{00000000-0005-0000-0000-0000DC9E0000}"/>
    <cellStyle name="Standard 4 7 3 5 2 2 3" xfId="47329" xr:uid="{00000000-0005-0000-0000-0000DD9E0000}"/>
    <cellStyle name="Standard 4 7 3 5 2 2 4" xfId="36033" xr:uid="{00000000-0005-0000-0000-0000DE9E0000}"/>
    <cellStyle name="Standard 4 7 3 5 2 3" xfId="19089" xr:uid="{00000000-0005-0000-0000-0000DF9E0000}"/>
    <cellStyle name="Standard 4 7 3 5 2 3 2" xfId="52977" xr:uid="{00000000-0005-0000-0000-0000E09E0000}"/>
    <cellStyle name="Standard 4 7 3 5 2 4" xfId="41681" xr:uid="{00000000-0005-0000-0000-0000E19E0000}"/>
    <cellStyle name="Standard 4 7 3 5 2 5" xfId="30385" xr:uid="{00000000-0005-0000-0000-0000E29E0000}"/>
    <cellStyle name="Standard 4 7 3 5 3" xfId="10617" xr:uid="{00000000-0005-0000-0000-0000E39E0000}"/>
    <cellStyle name="Standard 4 7 3 5 3 2" xfId="21913" xr:uid="{00000000-0005-0000-0000-0000E49E0000}"/>
    <cellStyle name="Standard 4 7 3 5 3 2 2" xfId="55801" xr:uid="{00000000-0005-0000-0000-0000E59E0000}"/>
    <cellStyle name="Standard 4 7 3 5 3 3" xfId="44505" xr:uid="{00000000-0005-0000-0000-0000E69E0000}"/>
    <cellStyle name="Standard 4 7 3 5 3 4" xfId="33209" xr:uid="{00000000-0005-0000-0000-0000E79E0000}"/>
    <cellStyle name="Standard 4 7 3 5 4" xfId="16265" xr:uid="{00000000-0005-0000-0000-0000E89E0000}"/>
    <cellStyle name="Standard 4 7 3 5 4 2" xfId="50153" xr:uid="{00000000-0005-0000-0000-0000E99E0000}"/>
    <cellStyle name="Standard 4 7 3 5 5" xfId="38857" xr:uid="{00000000-0005-0000-0000-0000EA9E0000}"/>
    <cellStyle name="Standard 4 7 3 5 6" xfId="27561" xr:uid="{00000000-0005-0000-0000-0000EB9E0000}"/>
    <cellStyle name="Standard 4 7 3 6" xfId="3616" xr:uid="{00000000-0005-0000-0000-0000EC9E0000}"/>
    <cellStyle name="Standard 4 7 3 6 2" xfId="6729" xr:uid="{00000000-0005-0000-0000-0000ED9E0000}"/>
    <cellStyle name="Standard 4 7 3 6 2 2" xfId="12378" xr:uid="{00000000-0005-0000-0000-0000EE9E0000}"/>
    <cellStyle name="Standard 4 7 3 6 2 2 2" xfId="23674" xr:uid="{00000000-0005-0000-0000-0000EF9E0000}"/>
    <cellStyle name="Standard 4 7 3 6 2 2 2 2" xfId="57562" xr:uid="{00000000-0005-0000-0000-0000F09E0000}"/>
    <cellStyle name="Standard 4 7 3 6 2 2 3" xfId="46266" xr:uid="{00000000-0005-0000-0000-0000F19E0000}"/>
    <cellStyle name="Standard 4 7 3 6 2 2 4" xfId="34970" xr:uid="{00000000-0005-0000-0000-0000F29E0000}"/>
    <cellStyle name="Standard 4 7 3 6 2 3" xfId="18026" xr:uid="{00000000-0005-0000-0000-0000F39E0000}"/>
    <cellStyle name="Standard 4 7 3 6 2 3 2" xfId="51914" xr:uid="{00000000-0005-0000-0000-0000F49E0000}"/>
    <cellStyle name="Standard 4 7 3 6 2 4" xfId="40618" xr:uid="{00000000-0005-0000-0000-0000F59E0000}"/>
    <cellStyle name="Standard 4 7 3 6 2 5" xfId="29322" xr:uid="{00000000-0005-0000-0000-0000F69E0000}"/>
    <cellStyle name="Standard 4 7 3 6 3" xfId="9554" xr:uid="{00000000-0005-0000-0000-0000F79E0000}"/>
    <cellStyle name="Standard 4 7 3 6 3 2" xfId="20850" xr:uid="{00000000-0005-0000-0000-0000F89E0000}"/>
    <cellStyle name="Standard 4 7 3 6 3 2 2" xfId="54738" xr:uid="{00000000-0005-0000-0000-0000F99E0000}"/>
    <cellStyle name="Standard 4 7 3 6 3 3" xfId="43442" xr:uid="{00000000-0005-0000-0000-0000FA9E0000}"/>
    <cellStyle name="Standard 4 7 3 6 3 4" xfId="32146" xr:uid="{00000000-0005-0000-0000-0000FB9E0000}"/>
    <cellStyle name="Standard 4 7 3 6 4" xfId="15202" xr:uid="{00000000-0005-0000-0000-0000FC9E0000}"/>
    <cellStyle name="Standard 4 7 3 6 4 2" xfId="49090" xr:uid="{00000000-0005-0000-0000-0000FD9E0000}"/>
    <cellStyle name="Standard 4 7 3 6 5" xfId="37794" xr:uid="{00000000-0005-0000-0000-0000FE9E0000}"/>
    <cellStyle name="Standard 4 7 3 6 6" xfId="26498" xr:uid="{00000000-0005-0000-0000-0000FF9E0000}"/>
    <cellStyle name="Standard 4 7 3 7" xfId="5678" xr:uid="{00000000-0005-0000-0000-0000009F0000}"/>
    <cellStyle name="Standard 4 7 3 7 2" xfId="11328" xr:uid="{00000000-0005-0000-0000-0000019F0000}"/>
    <cellStyle name="Standard 4 7 3 7 2 2" xfId="22624" xr:uid="{00000000-0005-0000-0000-0000029F0000}"/>
    <cellStyle name="Standard 4 7 3 7 2 2 2" xfId="56512" xr:uid="{00000000-0005-0000-0000-0000039F0000}"/>
    <cellStyle name="Standard 4 7 3 7 2 3" xfId="45216" xr:uid="{00000000-0005-0000-0000-0000049F0000}"/>
    <cellStyle name="Standard 4 7 3 7 2 4" xfId="33920" xr:uid="{00000000-0005-0000-0000-0000059F0000}"/>
    <cellStyle name="Standard 4 7 3 7 3" xfId="16976" xr:uid="{00000000-0005-0000-0000-0000069F0000}"/>
    <cellStyle name="Standard 4 7 3 7 3 2" xfId="50864" xr:uid="{00000000-0005-0000-0000-0000079F0000}"/>
    <cellStyle name="Standard 4 7 3 7 4" xfId="39568" xr:uid="{00000000-0005-0000-0000-0000089F0000}"/>
    <cellStyle name="Standard 4 7 3 7 5" xfId="28272" xr:uid="{00000000-0005-0000-0000-0000099F0000}"/>
    <cellStyle name="Standard 4 7 3 8" xfId="8504" xr:uid="{00000000-0005-0000-0000-00000A9F0000}"/>
    <cellStyle name="Standard 4 7 3 8 2" xfId="19800" xr:uid="{00000000-0005-0000-0000-00000B9F0000}"/>
    <cellStyle name="Standard 4 7 3 8 2 2" xfId="53688" xr:uid="{00000000-0005-0000-0000-00000C9F0000}"/>
    <cellStyle name="Standard 4 7 3 8 3" xfId="42392" xr:uid="{00000000-0005-0000-0000-00000D9F0000}"/>
    <cellStyle name="Standard 4 7 3 8 4" xfId="31096" xr:uid="{00000000-0005-0000-0000-00000E9F0000}"/>
    <cellStyle name="Standard 4 7 3 9" xfId="14152" xr:uid="{00000000-0005-0000-0000-00000F9F0000}"/>
    <cellStyle name="Standard 4 7 3 9 2" xfId="48040" xr:uid="{00000000-0005-0000-0000-0000109F0000}"/>
    <cellStyle name="Standard 4 7 4" xfId="2662" xr:uid="{00000000-0005-0000-0000-0000119F0000}"/>
    <cellStyle name="Standard 4 7 4 10" xfId="25562" xr:uid="{00000000-0005-0000-0000-0000129F0000}"/>
    <cellStyle name="Standard 4 7 4 2" xfId="3164" xr:uid="{00000000-0005-0000-0000-0000139F0000}"/>
    <cellStyle name="Standard 4 7 4 2 2" xfId="5335" xr:uid="{00000000-0005-0000-0000-0000149F0000}"/>
    <cellStyle name="Standard 4 7 4 2 2 2" xfId="8161" xr:uid="{00000000-0005-0000-0000-0000159F0000}"/>
    <cellStyle name="Standard 4 7 4 2 2 2 2" xfId="13810" xr:uid="{00000000-0005-0000-0000-0000169F0000}"/>
    <cellStyle name="Standard 4 7 4 2 2 2 2 2" xfId="25106" xr:uid="{00000000-0005-0000-0000-0000179F0000}"/>
    <cellStyle name="Standard 4 7 4 2 2 2 2 2 2" xfId="58994" xr:uid="{00000000-0005-0000-0000-0000189F0000}"/>
    <cellStyle name="Standard 4 7 4 2 2 2 2 3" xfId="47698" xr:uid="{00000000-0005-0000-0000-0000199F0000}"/>
    <cellStyle name="Standard 4 7 4 2 2 2 2 4" xfId="36402" xr:uid="{00000000-0005-0000-0000-00001A9F0000}"/>
    <cellStyle name="Standard 4 7 4 2 2 2 3" xfId="19458" xr:uid="{00000000-0005-0000-0000-00001B9F0000}"/>
    <cellStyle name="Standard 4 7 4 2 2 2 3 2" xfId="53346" xr:uid="{00000000-0005-0000-0000-00001C9F0000}"/>
    <cellStyle name="Standard 4 7 4 2 2 2 4" xfId="42050" xr:uid="{00000000-0005-0000-0000-00001D9F0000}"/>
    <cellStyle name="Standard 4 7 4 2 2 2 5" xfId="30754" xr:uid="{00000000-0005-0000-0000-00001E9F0000}"/>
    <cellStyle name="Standard 4 7 4 2 2 3" xfId="10986" xr:uid="{00000000-0005-0000-0000-00001F9F0000}"/>
    <cellStyle name="Standard 4 7 4 2 2 3 2" xfId="22282" xr:uid="{00000000-0005-0000-0000-0000209F0000}"/>
    <cellStyle name="Standard 4 7 4 2 2 3 2 2" xfId="56170" xr:uid="{00000000-0005-0000-0000-0000219F0000}"/>
    <cellStyle name="Standard 4 7 4 2 2 3 3" xfId="44874" xr:uid="{00000000-0005-0000-0000-0000229F0000}"/>
    <cellStyle name="Standard 4 7 4 2 2 3 4" xfId="33578" xr:uid="{00000000-0005-0000-0000-0000239F0000}"/>
    <cellStyle name="Standard 4 7 4 2 2 4" xfId="16634" xr:uid="{00000000-0005-0000-0000-0000249F0000}"/>
    <cellStyle name="Standard 4 7 4 2 2 4 2" xfId="50522" xr:uid="{00000000-0005-0000-0000-0000259F0000}"/>
    <cellStyle name="Standard 4 7 4 2 2 5" xfId="39226" xr:uid="{00000000-0005-0000-0000-0000269F0000}"/>
    <cellStyle name="Standard 4 7 4 2 2 6" xfId="27930" xr:uid="{00000000-0005-0000-0000-0000279F0000}"/>
    <cellStyle name="Standard 4 7 4 2 3" xfId="4558" xr:uid="{00000000-0005-0000-0000-0000289F0000}"/>
    <cellStyle name="Standard 4 7 4 2 3 2" xfId="7427" xr:uid="{00000000-0005-0000-0000-0000299F0000}"/>
    <cellStyle name="Standard 4 7 4 2 3 2 2" xfId="13076" xr:uid="{00000000-0005-0000-0000-00002A9F0000}"/>
    <cellStyle name="Standard 4 7 4 2 3 2 2 2" xfId="24372" xr:uid="{00000000-0005-0000-0000-00002B9F0000}"/>
    <cellStyle name="Standard 4 7 4 2 3 2 2 2 2" xfId="58260" xr:uid="{00000000-0005-0000-0000-00002C9F0000}"/>
    <cellStyle name="Standard 4 7 4 2 3 2 2 3" xfId="46964" xr:uid="{00000000-0005-0000-0000-00002D9F0000}"/>
    <cellStyle name="Standard 4 7 4 2 3 2 2 4" xfId="35668" xr:uid="{00000000-0005-0000-0000-00002E9F0000}"/>
    <cellStyle name="Standard 4 7 4 2 3 2 3" xfId="18724" xr:uid="{00000000-0005-0000-0000-00002F9F0000}"/>
    <cellStyle name="Standard 4 7 4 2 3 2 3 2" xfId="52612" xr:uid="{00000000-0005-0000-0000-0000309F0000}"/>
    <cellStyle name="Standard 4 7 4 2 3 2 4" xfId="41316" xr:uid="{00000000-0005-0000-0000-0000319F0000}"/>
    <cellStyle name="Standard 4 7 4 2 3 2 5" xfId="30020" xr:uid="{00000000-0005-0000-0000-0000329F0000}"/>
    <cellStyle name="Standard 4 7 4 2 3 3" xfId="10252" xr:uid="{00000000-0005-0000-0000-0000339F0000}"/>
    <cellStyle name="Standard 4 7 4 2 3 3 2" xfId="21548" xr:uid="{00000000-0005-0000-0000-0000349F0000}"/>
    <cellStyle name="Standard 4 7 4 2 3 3 2 2" xfId="55436" xr:uid="{00000000-0005-0000-0000-0000359F0000}"/>
    <cellStyle name="Standard 4 7 4 2 3 3 3" xfId="44140" xr:uid="{00000000-0005-0000-0000-0000369F0000}"/>
    <cellStyle name="Standard 4 7 4 2 3 3 4" xfId="32844" xr:uid="{00000000-0005-0000-0000-0000379F0000}"/>
    <cellStyle name="Standard 4 7 4 2 3 4" xfId="15900" xr:uid="{00000000-0005-0000-0000-0000389F0000}"/>
    <cellStyle name="Standard 4 7 4 2 3 4 2" xfId="49788" xr:uid="{00000000-0005-0000-0000-0000399F0000}"/>
    <cellStyle name="Standard 4 7 4 2 3 5" xfId="38492" xr:uid="{00000000-0005-0000-0000-00003A9F0000}"/>
    <cellStyle name="Standard 4 7 4 2 3 6" xfId="27196" xr:uid="{00000000-0005-0000-0000-00003B9F0000}"/>
    <cellStyle name="Standard 4 7 4 2 4" xfId="6292" xr:uid="{00000000-0005-0000-0000-00003C9F0000}"/>
    <cellStyle name="Standard 4 7 4 2 4 2" xfId="11942" xr:uid="{00000000-0005-0000-0000-00003D9F0000}"/>
    <cellStyle name="Standard 4 7 4 2 4 2 2" xfId="23238" xr:uid="{00000000-0005-0000-0000-00003E9F0000}"/>
    <cellStyle name="Standard 4 7 4 2 4 2 2 2" xfId="57126" xr:uid="{00000000-0005-0000-0000-00003F9F0000}"/>
    <cellStyle name="Standard 4 7 4 2 4 2 3" xfId="45830" xr:uid="{00000000-0005-0000-0000-0000409F0000}"/>
    <cellStyle name="Standard 4 7 4 2 4 2 4" xfId="34534" xr:uid="{00000000-0005-0000-0000-0000419F0000}"/>
    <cellStyle name="Standard 4 7 4 2 4 3" xfId="17590" xr:uid="{00000000-0005-0000-0000-0000429F0000}"/>
    <cellStyle name="Standard 4 7 4 2 4 3 2" xfId="51478" xr:uid="{00000000-0005-0000-0000-0000439F0000}"/>
    <cellStyle name="Standard 4 7 4 2 4 4" xfId="40182" xr:uid="{00000000-0005-0000-0000-0000449F0000}"/>
    <cellStyle name="Standard 4 7 4 2 4 5" xfId="28886" xr:uid="{00000000-0005-0000-0000-0000459F0000}"/>
    <cellStyle name="Standard 4 7 4 2 5" xfId="9118" xr:uid="{00000000-0005-0000-0000-0000469F0000}"/>
    <cellStyle name="Standard 4 7 4 2 5 2" xfId="20414" xr:uid="{00000000-0005-0000-0000-0000479F0000}"/>
    <cellStyle name="Standard 4 7 4 2 5 2 2" xfId="54302" xr:uid="{00000000-0005-0000-0000-0000489F0000}"/>
    <cellStyle name="Standard 4 7 4 2 5 3" xfId="43006" xr:uid="{00000000-0005-0000-0000-0000499F0000}"/>
    <cellStyle name="Standard 4 7 4 2 5 4" xfId="31710" xr:uid="{00000000-0005-0000-0000-00004A9F0000}"/>
    <cellStyle name="Standard 4 7 4 2 6" xfId="14766" xr:uid="{00000000-0005-0000-0000-00004B9F0000}"/>
    <cellStyle name="Standard 4 7 4 2 6 2" xfId="48654" xr:uid="{00000000-0005-0000-0000-00004C9F0000}"/>
    <cellStyle name="Standard 4 7 4 2 7" xfId="37358" xr:uid="{00000000-0005-0000-0000-00004D9F0000}"/>
    <cellStyle name="Standard 4 7 4 2 8" xfId="26062" xr:uid="{00000000-0005-0000-0000-00004E9F0000}"/>
    <cellStyle name="Standard 4 7 4 3" xfId="3798" xr:uid="{00000000-0005-0000-0000-00004F9F0000}"/>
    <cellStyle name="Standard 4 7 4 3 2" xfId="6909" xr:uid="{00000000-0005-0000-0000-0000509F0000}"/>
    <cellStyle name="Standard 4 7 4 3 2 2" xfId="12558" xr:uid="{00000000-0005-0000-0000-0000519F0000}"/>
    <cellStyle name="Standard 4 7 4 3 2 2 2" xfId="23854" xr:uid="{00000000-0005-0000-0000-0000529F0000}"/>
    <cellStyle name="Standard 4 7 4 3 2 2 2 2" xfId="57742" xr:uid="{00000000-0005-0000-0000-0000539F0000}"/>
    <cellStyle name="Standard 4 7 4 3 2 2 3" xfId="46446" xr:uid="{00000000-0005-0000-0000-0000549F0000}"/>
    <cellStyle name="Standard 4 7 4 3 2 2 4" xfId="35150" xr:uid="{00000000-0005-0000-0000-0000559F0000}"/>
    <cellStyle name="Standard 4 7 4 3 2 3" xfId="18206" xr:uid="{00000000-0005-0000-0000-0000569F0000}"/>
    <cellStyle name="Standard 4 7 4 3 2 3 2" xfId="52094" xr:uid="{00000000-0005-0000-0000-0000579F0000}"/>
    <cellStyle name="Standard 4 7 4 3 2 4" xfId="40798" xr:uid="{00000000-0005-0000-0000-0000589F0000}"/>
    <cellStyle name="Standard 4 7 4 3 2 5" xfId="29502" xr:uid="{00000000-0005-0000-0000-0000599F0000}"/>
    <cellStyle name="Standard 4 7 4 3 3" xfId="9734" xr:uid="{00000000-0005-0000-0000-00005A9F0000}"/>
    <cellStyle name="Standard 4 7 4 3 3 2" xfId="21030" xr:uid="{00000000-0005-0000-0000-00005B9F0000}"/>
    <cellStyle name="Standard 4 7 4 3 3 2 2" xfId="54918" xr:uid="{00000000-0005-0000-0000-00005C9F0000}"/>
    <cellStyle name="Standard 4 7 4 3 3 3" xfId="43622" xr:uid="{00000000-0005-0000-0000-00005D9F0000}"/>
    <cellStyle name="Standard 4 7 4 3 3 4" xfId="32326" xr:uid="{00000000-0005-0000-0000-00005E9F0000}"/>
    <cellStyle name="Standard 4 7 4 3 4" xfId="15382" xr:uid="{00000000-0005-0000-0000-00005F9F0000}"/>
    <cellStyle name="Standard 4 7 4 3 4 2" xfId="49270" xr:uid="{00000000-0005-0000-0000-0000609F0000}"/>
    <cellStyle name="Standard 4 7 4 3 5" xfId="37974" xr:uid="{00000000-0005-0000-0000-0000619F0000}"/>
    <cellStyle name="Standard 4 7 4 3 6" xfId="26678" xr:uid="{00000000-0005-0000-0000-0000629F0000}"/>
    <cellStyle name="Standard 4 7 4 4" xfId="4856" xr:uid="{00000000-0005-0000-0000-0000639F0000}"/>
    <cellStyle name="Standard 4 7 4 4 2" xfId="7682" xr:uid="{00000000-0005-0000-0000-0000649F0000}"/>
    <cellStyle name="Standard 4 7 4 4 2 2" xfId="13331" xr:uid="{00000000-0005-0000-0000-0000659F0000}"/>
    <cellStyle name="Standard 4 7 4 4 2 2 2" xfId="24627" xr:uid="{00000000-0005-0000-0000-0000669F0000}"/>
    <cellStyle name="Standard 4 7 4 4 2 2 2 2" xfId="58515" xr:uid="{00000000-0005-0000-0000-0000679F0000}"/>
    <cellStyle name="Standard 4 7 4 4 2 2 3" xfId="47219" xr:uid="{00000000-0005-0000-0000-0000689F0000}"/>
    <cellStyle name="Standard 4 7 4 4 2 2 4" xfId="35923" xr:uid="{00000000-0005-0000-0000-0000699F0000}"/>
    <cellStyle name="Standard 4 7 4 4 2 3" xfId="18979" xr:uid="{00000000-0005-0000-0000-00006A9F0000}"/>
    <cellStyle name="Standard 4 7 4 4 2 3 2" xfId="52867" xr:uid="{00000000-0005-0000-0000-00006B9F0000}"/>
    <cellStyle name="Standard 4 7 4 4 2 4" xfId="41571" xr:uid="{00000000-0005-0000-0000-00006C9F0000}"/>
    <cellStyle name="Standard 4 7 4 4 2 5" xfId="30275" xr:uid="{00000000-0005-0000-0000-00006D9F0000}"/>
    <cellStyle name="Standard 4 7 4 4 3" xfId="10507" xr:uid="{00000000-0005-0000-0000-00006E9F0000}"/>
    <cellStyle name="Standard 4 7 4 4 3 2" xfId="21803" xr:uid="{00000000-0005-0000-0000-00006F9F0000}"/>
    <cellStyle name="Standard 4 7 4 4 3 2 2" xfId="55691" xr:uid="{00000000-0005-0000-0000-0000709F0000}"/>
    <cellStyle name="Standard 4 7 4 4 3 3" xfId="44395" xr:uid="{00000000-0005-0000-0000-0000719F0000}"/>
    <cellStyle name="Standard 4 7 4 4 3 4" xfId="33099" xr:uid="{00000000-0005-0000-0000-0000729F0000}"/>
    <cellStyle name="Standard 4 7 4 4 4" xfId="16155" xr:uid="{00000000-0005-0000-0000-0000739F0000}"/>
    <cellStyle name="Standard 4 7 4 4 4 2" xfId="50043" xr:uid="{00000000-0005-0000-0000-0000749F0000}"/>
    <cellStyle name="Standard 4 7 4 4 5" xfId="38747" xr:uid="{00000000-0005-0000-0000-0000759F0000}"/>
    <cellStyle name="Standard 4 7 4 4 6" xfId="27451" xr:uid="{00000000-0005-0000-0000-0000769F0000}"/>
    <cellStyle name="Standard 4 7 4 5" xfId="3503" xr:uid="{00000000-0005-0000-0000-0000779F0000}"/>
    <cellStyle name="Standard 4 7 4 5 2" xfId="6617" xr:uid="{00000000-0005-0000-0000-0000789F0000}"/>
    <cellStyle name="Standard 4 7 4 5 2 2" xfId="12266" xr:uid="{00000000-0005-0000-0000-0000799F0000}"/>
    <cellStyle name="Standard 4 7 4 5 2 2 2" xfId="23562" xr:uid="{00000000-0005-0000-0000-00007A9F0000}"/>
    <cellStyle name="Standard 4 7 4 5 2 2 2 2" xfId="57450" xr:uid="{00000000-0005-0000-0000-00007B9F0000}"/>
    <cellStyle name="Standard 4 7 4 5 2 2 3" xfId="46154" xr:uid="{00000000-0005-0000-0000-00007C9F0000}"/>
    <cellStyle name="Standard 4 7 4 5 2 2 4" xfId="34858" xr:uid="{00000000-0005-0000-0000-00007D9F0000}"/>
    <cellStyle name="Standard 4 7 4 5 2 3" xfId="17914" xr:uid="{00000000-0005-0000-0000-00007E9F0000}"/>
    <cellStyle name="Standard 4 7 4 5 2 3 2" xfId="51802" xr:uid="{00000000-0005-0000-0000-00007F9F0000}"/>
    <cellStyle name="Standard 4 7 4 5 2 4" xfId="40506" xr:uid="{00000000-0005-0000-0000-0000809F0000}"/>
    <cellStyle name="Standard 4 7 4 5 2 5" xfId="29210" xr:uid="{00000000-0005-0000-0000-0000819F0000}"/>
    <cellStyle name="Standard 4 7 4 5 3" xfId="9442" xr:uid="{00000000-0005-0000-0000-0000829F0000}"/>
    <cellStyle name="Standard 4 7 4 5 3 2" xfId="20738" xr:uid="{00000000-0005-0000-0000-0000839F0000}"/>
    <cellStyle name="Standard 4 7 4 5 3 2 2" xfId="54626" xr:uid="{00000000-0005-0000-0000-0000849F0000}"/>
    <cellStyle name="Standard 4 7 4 5 3 3" xfId="43330" xr:uid="{00000000-0005-0000-0000-0000859F0000}"/>
    <cellStyle name="Standard 4 7 4 5 3 4" xfId="32034" xr:uid="{00000000-0005-0000-0000-0000869F0000}"/>
    <cellStyle name="Standard 4 7 4 5 4" xfId="15090" xr:uid="{00000000-0005-0000-0000-0000879F0000}"/>
    <cellStyle name="Standard 4 7 4 5 4 2" xfId="48978" xr:uid="{00000000-0005-0000-0000-0000889F0000}"/>
    <cellStyle name="Standard 4 7 4 5 5" xfId="37682" xr:uid="{00000000-0005-0000-0000-0000899F0000}"/>
    <cellStyle name="Standard 4 7 4 5 6" xfId="26386" xr:uid="{00000000-0005-0000-0000-00008A9F0000}"/>
    <cellStyle name="Standard 4 7 4 6" xfId="5792" xr:uid="{00000000-0005-0000-0000-00008B9F0000}"/>
    <cellStyle name="Standard 4 7 4 6 2" xfId="11442" xr:uid="{00000000-0005-0000-0000-00008C9F0000}"/>
    <cellStyle name="Standard 4 7 4 6 2 2" xfId="22738" xr:uid="{00000000-0005-0000-0000-00008D9F0000}"/>
    <cellStyle name="Standard 4 7 4 6 2 2 2" xfId="56626" xr:uid="{00000000-0005-0000-0000-00008E9F0000}"/>
    <cellStyle name="Standard 4 7 4 6 2 3" xfId="45330" xr:uid="{00000000-0005-0000-0000-00008F9F0000}"/>
    <cellStyle name="Standard 4 7 4 6 2 4" xfId="34034" xr:uid="{00000000-0005-0000-0000-0000909F0000}"/>
    <cellStyle name="Standard 4 7 4 6 3" xfId="17090" xr:uid="{00000000-0005-0000-0000-0000919F0000}"/>
    <cellStyle name="Standard 4 7 4 6 3 2" xfId="50978" xr:uid="{00000000-0005-0000-0000-0000929F0000}"/>
    <cellStyle name="Standard 4 7 4 6 4" xfId="39682" xr:uid="{00000000-0005-0000-0000-0000939F0000}"/>
    <cellStyle name="Standard 4 7 4 6 5" xfId="28386" xr:uid="{00000000-0005-0000-0000-0000949F0000}"/>
    <cellStyle name="Standard 4 7 4 7" xfId="8618" xr:uid="{00000000-0005-0000-0000-0000959F0000}"/>
    <cellStyle name="Standard 4 7 4 7 2" xfId="19914" xr:uid="{00000000-0005-0000-0000-0000969F0000}"/>
    <cellStyle name="Standard 4 7 4 7 2 2" xfId="53802" xr:uid="{00000000-0005-0000-0000-0000979F0000}"/>
    <cellStyle name="Standard 4 7 4 7 3" xfId="42506" xr:uid="{00000000-0005-0000-0000-0000989F0000}"/>
    <cellStyle name="Standard 4 7 4 7 4" xfId="31210" xr:uid="{00000000-0005-0000-0000-0000999F0000}"/>
    <cellStyle name="Standard 4 7 4 8" xfId="14266" xr:uid="{00000000-0005-0000-0000-00009A9F0000}"/>
    <cellStyle name="Standard 4 7 4 8 2" xfId="48154" xr:uid="{00000000-0005-0000-0000-00009B9F0000}"/>
    <cellStyle name="Standard 4 7 4 9" xfId="36858" xr:uid="{00000000-0005-0000-0000-00009C9F0000}"/>
    <cellStyle name="Standard 4 7 5" xfId="2917" xr:uid="{00000000-0005-0000-0000-00009D9F0000}"/>
    <cellStyle name="Standard 4 7 5 2" xfId="5328" xr:uid="{00000000-0005-0000-0000-00009E9F0000}"/>
    <cellStyle name="Standard 4 7 5 2 2" xfId="8154" xr:uid="{00000000-0005-0000-0000-00009F9F0000}"/>
    <cellStyle name="Standard 4 7 5 2 2 2" xfId="13803" xr:uid="{00000000-0005-0000-0000-0000A09F0000}"/>
    <cellStyle name="Standard 4 7 5 2 2 2 2" xfId="25099" xr:uid="{00000000-0005-0000-0000-0000A19F0000}"/>
    <cellStyle name="Standard 4 7 5 2 2 2 2 2" xfId="58987" xr:uid="{00000000-0005-0000-0000-0000A29F0000}"/>
    <cellStyle name="Standard 4 7 5 2 2 2 3" xfId="47691" xr:uid="{00000000-0005-0000-0000-0000A39F0000}"/>
    <cellStyle name="Standard 4 7 5 2 2 2 4" xfId="36395" xr:uid="{00000000-0005-0000-0000-0000A49F0000}"/>
    <cellStyle name="Standard 4 7 5 2 2 3" xfId="19451" xr:uid="{00000000-0005-0000-0000-0000A59F0000}"/>
    <cellStyle name="Standard 4 7 5 2 2 3 2" xfId="53339" xr:uid="{00000000-0005-0000-0000-0000A69F0000}"/>
    <cellStyle name="Standard 4 7 5 2 2 4" xfId="42043" xr:uid="{00000000-0005-0000-0000-0000A79F0000}"/>
    <cellStyle name="Standard 4 7 5 2 2 5" xfId="30747" xr:uid="{00000000-0005-0000-0000-0000A89F0000}"/>
    <cellStyle name="Standard 4 7 5 2 3" xfId="10979" xr:uid="{00000000-0005-0000-0000-0000A99F0000}"/>
    <cellStyle name="Standard 4 7 5 2 3 2" xfId="22275" xr:uid="{00000000-0005-0000-0000-0000AA9F0000}"/>
    <cellStyle name="Standard 4 7 5 2 3 2 2" xfId="56163" xr:uid="{00000000-0005-0000-0000-0000AB9F0000}"/>
    <cellStyle name="Standard 4 7 5 2 3 3" xfId="44867" xr:uid="{00000000-0005-0000-0000-0000AC9F0000}"/>
    <cellStyle name="Standard 4 7 5 2 3 4" xfId="33571" xr:uid="{00000000-0005-0000-0000-0000AD9F0000}"/>
    <cellStyle name="Standard 4 7 5 2 4" xfId="16627" xr:uid="{00000000-0005-0000-0000-0000AE9F0000}"/>
    <cellStyle name="Standard 4 7 5 2 4 2" xfId="50515" xr:uid="{00000000-0005-0000-0000-0000AF9F0000}"/>
    <cellStyle name="Standard 4 7 5 2 5" xfId="39219" xr:uid="{00000000-0005-0000-0000-0000B09F0000}"/>
    <cellStyle name="Standard 4 7 5 2 6" xfId="27923" xr:uid="{00000000-0005-0000-0000-0000B19F0000}"/>
    <cellStyle name="Standard 4 7 5 3" xfId="4551" xr:uid="{00000000-0005-0000-0000-0000B29F0000}"/>
    <cellStyle name="Standard 4 7 5 3 2" xfId="7420" xr:uid="{00000000-0005-0000-0000-0000B39F0000}"/>
    <cellStyle name="Standard 4 7 5 3 2 2" xfId="13069" xr:uid="{00000000-0005-0000-0000-0000B49F0000}"/>
    <cellStyle name="Standard 4 7 5 3 2 2 2" xfId="24365" xr:uid="{00000000-0005-0000-0000-0000B59F0000}"/>
    <cellStyle name="Standard 4 7 5 3 2 2 2 2" xfId="58253" xr:uid="{00000000-0005-0000-0000-0000B69F0000}"/>
    <cellStyle name="Standard 4 7 5 3 2 2 3" xfId="46957" xr:uid="{00000000-0005-0000-0000-0000B79F0000}"/>
    <cellStyle name="Standard 4 7 5 3 2 2 4" xfId="35661" xr:uid="{00000000-0005-0000-0000-0000B89F0000}"/>
    <cellStyle name="Standard 4 7 5 3 2 3" xfId="18717" xr:uid="{00000000-0005-0000-0000-0000B99F0000}"/>
    <cellStyle name="Standard 4 7 5 3 2 3 2" xfId="52605" xr:uid="{00000000-0005-0000-0000-0000BA9F0000}"/>
    <cellStyle name="Standard 4 7 5 3 2 4" xfId="41309" xr:uid="{00000000-0005-0000-0000-0000BB9F0000}"/>
    <cellStyle name="Standard 4 7 5 3 2 5" xfId="30013" xr:uid="{00000000-0005-0000-0000-0000BC9F0000}"/>
    <cellStyle name="Standard 4 7 5 3 3" xfId="10245" xr:uid="{00000000-0005-0000-0000-0000BD9F0000}"/>
    <cellStyle name="Standard 4 7 5 3 3 2" xfId="21541" xr:uid="{00000000-0005-0000-0000-0000BE9F0000}"/>
    <cellStyle name="Standard 4 7 5 3 3 2 2" xfId="55429" xr:uid="{00000000-0005-0000-0000-0000BF9F0000}"/>
    <cellStyle name="Standard 4 7 5 3 3 3" xfId="44133" xr:uid="{00000000-0005-0000-0000-0000C09F0000}"/>
    <cellStyle name="Standard 4 7 5 3 3 4" xfId="32837" xr:uid="{00000000-0005-0000-0000-0000C19F0000}"/>
    <cellStyle name="Standard 4 7 5 3 4" xfId="15893" xr:uid="{00000000-0005-0000-0000-0000C29F0000}"/>
    <cellStyle name="Standard 4 7 5 3 4 2" xfId="49781" xr:uid="{00000000-0005-0000-0000-0000C39F0000}"/>
    <cellStyle name="Standard 4 7 5 3 5" xfId="38485" xr:uid="{00000000-0005-0000-0000-0000C49F0000}"/>
    <cellStyle name="Standard 4 7 5 3 6" xfId="27189" xr:uid="{00000000-0005-0000-0000-0000C59F0000}"/>
    <cellStyle name="Standard 4 7 5 4" xfId="6045" xr:uid="{00000000-0005-0000-0000-0000C69F0000}"/>
    <cellStyle name="Standard 4 7 5 4 2" xfId="11695" xr:uid="{00000000-0005-0000-0000-0000C79F0000}"/>
    <cellStyle name="Standard 4 7 5 4 2 2" xfId="22991" xr:uid="{00000000-0005-0000-0000-0000C89F0000}"/>
    <cellStyle name="Standard 4 7 5 4 2 2 2" xfId="56879" xr:uid="{00000000-0005-0000-0000-0000C99F0000}"/>
    <cellStyle name="Standard 4 7 5 4 2 3" xfId="45583" xr:uid="{00000000-0005-0000-0000-0000CA9F0000}"/>
    <cellStyle name="Standard 4 7 5 4 2 4" xfId="34287" xr:uid="{00000000-0005-0000-0000-0000CB9F0000}"/>
    <cellStyle name="Standard 4 7 5 4 3" xfId="17343" xr:uid="{00000000-0005-0000-0000-0000CC9F0000}"/>
    <cellStyle name="Standard 4 7 5 4 3 2" xfId="51231" xr:uid="{00000000-0005-0000-0000-0000CD9F0000}"/>
    <cellStyle name="Standard 4 7 5 4 4" xfId="39935" xr:uid="{00000000-0005-0000-0000-0000CE9F0000}"/>
    <cellStyle name="Standard 4 7 5 4 5" xfId="28639" xr:uid="{00000000-0005-0000-0000-0000CF9F0000}"/>
    <cellStyle name="Standard 4 7 5 5" xfId="8871" xr:uid="{00000000-0005-0000-0000-0000D09F0000}"/>
    <cellStyle name="Standard 4 7 5 5 2" xfId="20167" xr:uid="{00000000-0005-0000-0000-0000D19F0000}"/>
    <cellStyle name="Standard 4 7 5 5 2 2" xfId="54055" xr:uid="{00000000-0005-0000-0000-0000D29F0000}"/>
    <cellStyle name="Standard 4 7 5 5 3" xfId="42759" xr:uid="{00000000-0005-0000-0000-0000D39F0000}"/>
    <cellStyle name="Standard 4 7 5 5 4" xfId="31463" xr:uid="{00000000-0005-0000-0000-0000D49F0000}"/>
    <cellStyle name="Standard 4 7 5 6" xfId="14519" xr:uid="{00000000-0005-0000-0000-0000D59F0000}"/>
    <cellStyle name="Standard 4 7 5 6 2" xfId="48407" xr:uid="{00000000-0005-0000-0000-0000D69F0000}"/>
    <cellStyle name="Standard 4 7 5 7" xfId="37111" xr:uid="{00000000-0005-0000-0000-0000D79F0000}"/>
    <cellStyle name="Standard 4 7 5 8" xfId="25815" xr:uid="{00000000-0005-0000-0000-0000D89F0000}"/>
    <cellStyle name="Standard 4 7 6" xfId="3707" xr:uid="{00000000-0005-0000-0000-0000D99F0000}"/>
    <cellStyle name="Standard 4 7 6 2" xfId="6818" xr:uid="{00000000-0005-0000-0000-0000DA9F0000}"/>
    <cellStyle name="Standard 4 7 6 2 2" xfId="12467" xr:uid="{00000000-0005-0000-0000-0000DB9F0000}"/>
    <cellStyle name="Standard 4 7 6 2 2 2" xfId="23763" xr:uid="{00000000-0005-0000-0000-0000DC9F0000}"/>
    <cellStyle name="Standard 4 7 6 2 2 2 2" xfId="57651" xr:uid="{00000000-0005-0000-0000-0000DD9F0000}"/>
    <cellStyle name="Standard 4 7 6 2 2 3" xfId="46355" xr:uid="{00000000-0005-0000-0000-0000DE9F0000}"/>
    <cellStyle name="Standard 4 7 6 2 2 4" xfId="35059" xr:uid="{00000000-0005-0000-0000-0000DF9F0000}"/>
    <cellStyle name="Standard 4 7 6 2 3" xfId="18115" xr:uid="{00000000-0005-0000-0000-0000E09F0000}"/>
    <cellStyle name="Standard 4 7 6 2 3 2" xfId="52003" xr:uid="{00000000-0005-0000-0000-0000E19F0000}"/>
    <cellStyle name="Standard 4 7 6 2 4" xfId="40707" xr:uid="{00000000-0005-0000-0000-0000E29F0000}"/>
    <cellStyle name="Standard 4 7 6 2 5" xfId="29411" xr:uid="{00000000-0005-0000-0000-0000E39F0000}"/>
    <cellStyle name="Standard 4 7 6 3" xfId="9643" xr:uid="{00000000-0005-0000-0000-0000E49F0000}"/>
    <cellStyle name="Standard 4 7 6 3 2" xfId="20939" xr:uid="{00000000-0005-0000-0000-0000E59F0000}"/>
    <cellStyle name="Standard 4 7 6 3 2 2" xfId="54827" xr:uid="{00000000-0005-0000-0000-0000E69F0000}"/>
    <cellStyle name="Standard 4 7 6 3 3" xfId="43531" xr:uid="{00000000-0005-0000-0000-0000E79F0000}"/>
    <cellStyle name="Standard 4 7 6 3 4" xfId="32235" xr:uid="{00000000-0005-0000-0000-0000E89F0000}"/>
    <cellStyle name="Standard 4 7 6 4" xfId="15291" xr:uid="{00000000-0005-0000-0000-0000E99F0000}"/>
    <cellStyle name="Standard 4 7 6 4 2" xfId="49179" xr:uid="{00000000-0005-0000-0000-0000EA9F0000}"/>
    <cellStyle name="Standard 4 7 6 5" xfId="37883" xr:uid="{00000000-0005-0000-0000-0000EB9F0000}"/>
    <cellStyle name="Standard 4 7 6 6" xfId="26587" xr:uid="{00000000-0005-0000-0000-0000EC9F0000}"/>
    <cellStyle name="Standard 4 7 7" xfId="4765" xr:uid="{00000000-0005-0000-0000-0000ED9F0000}"/>
    <cellStyle name="Standard 4 7 7 2" xfId="7591" xr:uid="{00000000-0005-0000-0000-0000EE9F0000}"/>
    <cellStyle name="Standard 4 7 7 2 2" xfId="13240" xr:uid="{00000000-0005-0000-0000-0000EF9F0000}"/>
    <cellStyle name="Standard 4 7 7 2 2 2" xfId="24536" xr:uid="{00000000-0005-0000-0000-0000F09F0000}"/>
    <cellStyle name="Standard 4 7 7 2 2 2 2" xfId="58424" xr:uid="{00000000-0005-0000-0000-0000F19F0000}"/>
    <cellStyle name="Standard 4 7 7 2 2 3" xfId="47128" xr:uid="{00000000-0005-0000-0000-0000F29F0000}"/>
    <cellStyle name="Standard 4 7 7 2 2 4" xfId="35832" xr:uid="{00000000-0005-0000-0000-0000F39F0000}"/>
    <cellStyle name="Standard 4 7 7 2 3" xfId="18888" xr:uid="{00000000-0005-0000-0000-0000F49F0000}"/>
    <cellStyle name="Standard 4 7 7 2 3 2" xfId="52776" xr:uid="{00000000-0005-0000-0000-0000F59F0000}"/>
    <cellStyle name="Standard 4 7 7 2 4" xfId="41480" xr:uid="{00000000-0005-0000-0000-0000F69F0000}"/>
    <cellStyle name="Standard 4 7 7 2 5" xfId="30184" xr:uid="{00000000-0005-0000-0000-0000F79F0000}"/>
    <cellStyle name="Standard 4 7 7 3" xfId="10416" xr:uid="{00000000-0005-0000-0000-0000F89F0000}"/>
    <cellStyle name="Standard 4 7 7 3 2" xfId="21712" xr:uid="{00000000-0005-0000-0000-0000F99F0000}"/>
    <cellStyle name="Standard 4 7 7 3 2 2" xfId="55600" xr:uid="{00000000-0005-0000-0000-0000FA9F0000}"/>
    <cellStyle name="Standard 4 7 7 3 3" xfId="44304" xr:uid="{00000000-0005-0000-0000-0000FB9F0000}"/>
    <cellStyle name="Standard 4 7 7 3 4" xfId="33008" xr:uid="{00000000-0005-0000-0000-0000FC9F0000}"/>
    <cellStyle name="Standard 4 7 7 4" xfId="16064" xr:uid="{00000000-0005-0000-0000-0000FD9F0000}"/>
    <cellStyle name="Standard 4 7 7 4 2" xfId="49952" xr:uid="{00000000-0005-0000-0000-0000FE9F0000}"/>
    <cellStyle name="Standard 4 7 7 5" xfId="38656" xr:uid="{00000000-0005-0000-0000-0000FF9F0000}"/>
    <cellStyle name="Standard 4 7 7 6" xfId="27360" xr:uid="{00000000-0005-0000-0000-000000A00000}"/>
    <cellStyle name="Standard 4 7 8" xfId="3396" xr:uid="{00000000-0005-0000-0000-000001A00000}"/>
    <cellStyle name="Standard 4 7 8 2" xfId="6512" xr:uid="{00000000-0005-0000-0000-000002A00000}"/>
    <cellStyle name="Standard 4 7 8 2 2" xfId="12161" xr:uid="{00000000-0005-0000-0000-000003A00000}"/>
    <cellStyle name="Standard 4 7 8 2 2 2" xfId="23457" xr:uid="{00000000-0005-0000-0000-000004A00000}"/>
    <cellStyle name="Standard 4 7 8 2 2 2 2" xfId="57345" xr:uid="{00000000-0005-0000-0000-000005A00000}"/>
    <cellStyle name="Standard 4 7 8 2 2 3" xfId="46049" xr:uid="{00000000-0005-0000-0000-000006A00000}"/>
    <cellStyle name="Standard 4 7 8 2 2 4" xfId="34753" xr:uid="{00000000-0005-0000-0000-000007A00000}"/>
    <cellStyle name="Standard 4 7 8 2 3" xfId="17809" xr:uid="{00000000-0005-0000-0000-000008A00000}"/>
    <cellStyle name="Standard 4 7 8 2 3 2" xfId="51697" xr:uid="{00000000-0005-0000-0000-000009A00000}"/>
    <cellStyle name="Standard 4 7 8 2 4" xfId="40401" xr:uid="{00000000-0005-0000-0000-00000AA00000}"/>
    <cellStyle name="Standard 4 7 8 2 5" xfId="29105" xr:uid="{00000000-0005-0000-0000-00000BA00000}"/>
    <cellStyle name="Standard 4 7 8 3" xfId="9337" xr:uid="{00000000-0005-0000-0000-00000CA00000}"/>
    <cellStyle name="Standard 4 7 8 3 2" xfId="20633" xr:uid="{00000000-0005-0000-0000-00000DA00000}"/>
    <cellStyle name="Standard 4 7 8 3 2 2" xfId="54521" xr:uid="{00000000-0005-0000-0000-00000EA00000}"/>
    <cellStyle name="Standard 4 7 8 3 3" xfId="43225" xr:uid="{00000000-0005-0000-0000-00000FA00000}"/>
    <cellStyle name="Standard 4 7 8 3 4" xfId="31929" xr:uid="{00000000-0005-0000-0000-000010A00000}"/>
    <cellStyle name="Standard 4 7 8 4" xfId="14985" xr:uid="{00000000-0005-0000-0000-000011A00000}"/>
    <cellStyle name="Standard 4 7 8 4 2" xfId="48873" xr:uid="{00000000-0005-0000-0000-000012A00000}"/>
    <cellStyle name="Standard 4 7 8 5" xfId="37577" xr:uid="{00000000-0005-0000-0000-000013A00000}"/>
    <cellStyle name="Standard 4 7 8 6" xfId="26281" xr:uid="{00000000-0005-0000-0000-000014A00000}"/>
    <cellStyle name="Standard 4 7 9" xfId="5545" xr:uid="{00000000-0005-0000-0000-000015A00000}"/>
    <cellStyle name="Standard 4 7 9 2" xfId="11195" xr:uid="{00000000-0005-0000-0000-000016A00000}"/>
    <cellStyle name="Standard 4 7 9 2 2" xfId="22491" xr:uid="{00000000-0005-0000-0000-000017A00000}"/>
    <cellStyle name="Standard 4 7 9 2 2 2" xfId="56379" xr:uid="{00000000-0005-0000-0000-000018A00000}"/>
    <cellStyle name="Standard 4 7 9 2 3" xfId="45083" xr:uid="{00000000-0005-0000-0000-000019A00000}"/>
    <cellStyle name="Standard 4 7 9 2 4" xfId="33787" xr:uid="{00000000-0005-0000-0000-00001AA00000}"/>
    <cellStyle name="Standard 4 7 9 3" xfId="16843" xr:uid="{00000000-0005-0000-0000-00001BA00000}"/>
    <cellStyle name="Standard 4 7 9 3 2" xfId="50731" xr:uid="{00000000-0005-0000-0000-00001CA00000}"/>
    <cellStyle name="Standard 4 7 9 4" xfId="39435" xr:uid="{00000000-0005-0000-0000-00001DA00000}"/>
    <cellStyle name="Standard 4 7 9 5" xfId="28139" xr:uid="{00000000-0005-0000-0000-00001EA00000}"/>
    <cellStyle name="Standard 4 8" xfId="285" xr:uid="{00000000-0005-0000-0000-00001FA00000}"/>
    <cellStyle name="Standard 4 8 10" xfId="8368" xr:uid="{00000000-0005-0000-0000-000020A00000}"/>
    <cellStyle name="Standard 4 8 10 2" xfId="19664" xr:uid="{00000000-0005-0000-0000-000021A00000}"/>
    <cellStyle name="Standard 4 8 10 2 2" xfId="53552" xr:uid="{00000000-0005-0000-0000-000022A00000}"/>
    <cellStyle name="Standard 4 8 10 3" xfId="42256" xr:uid="{00000000-0005-0000-0000-000023A00000}"/>
    <cellStyle name="Standard 4 8 10 4" xfId="30960" xr:uid="{00000000-0005-0000-0000-000024A00000}"/>
    <cellStyle name="Standard 4 8 11" xfId="14016" xr:uid="{00000000-0005-0000-0000-000025A00000}"/>
    <cellStyle name="Standard 4 8 11 2" xfId="47904" xr:uid="{00000000-0005-0000-0000-000026A00000}"/>
    <cellStyle name="Standard 4 8 12" xfId="36608" xr:uid="{00000000-0005-0000-0000-000027A00000}"/>
    <cellStyle name="Standard 4 8 13" xfId="25312" xr:uid="{00000000-0005-0000-0000-000028A00000}"/>
    <cellStyle name="Standard 4 8 2" xfId="701" xr:uid="{00000000-0005-0000-0000-000029A00000}"/>
    <cellStyle name="Standard 4 8 2 10" xfId="14060" xr:uid="{00000000-0005-0000-0000-00002AA00000}"/>
    <cellStyle name="Standard 4 8 2 10 2" xfId="47948" xr:uid="{00000000-0005-0000-0000-00002BA00000}"/>
    <cellStyle name="Standard 4 8 2 11" xfId="36652" xr:uid="{00000000-0005-0000-0000-00002CA00000}"/>
    <cellStyle name="Standard 4 8 2 12" xfId="25356" xr:uid="{00000000-0005-0000-0000-00002DA00000}"/>
    <cellStyle name="Standard 4 8 2 2" xfId="1937" xr:uid="{00000000-0005-0000-0000-00002EA00000}"/>
    <cellStyle name="Standard 4 8 2 2 10" xfId="36785" xr:uid="{00000000-0005-0000-0000-00002FA00000}"/>
    <cellStyle name="Standard 4 8 2 2 11" xfId="25489" xr:uid="{00000000-0005-0000-0000-000030A00000}"/>
    <cellStyle name="Standard 4 8 2 2 2" xfId="2835" xr:uid="{00000000-0005-0000-0000-000031A00000}"/>
    <cellStyle name="Standard 4 8 2 2 2 2" xfId="3337" xr:uid="{00000000-0005-0000-0000-000032A00000}"/>
    <cellStyle name="Standard 4 8 2 2 2 2 2" xfId="5339" xr:uid="{00000000-0005-0000-0000-000033A00000}"/>
    <cellStyle name="Standard 4 8 2 2 2 2 2 2" xfId="8165" xr:uid="{00000000-0005-0000-0000-000034A00000}"/>
    <cellStyle name="Standard 4 8 2 2 2 2 2 2 2" xfId="13814" xr:uid="{00000000-0005-0000-0000-000035A00000}"/>
    <cellStyle name="Standard 4 8 2 2 2 2 2 2 2 2" xfId="25110" xr:uid="{00000000-0005-0000-0000-000036A00000}"/>
    <cellStyle name="Standard 4 8 2 2 2 2 2 2 2 2 2" xfId="58998" xr:uid="{00000000-0005-0000-0000-000037A00000}"/>
    <cellStyle name="Standard 4 8 2 2 2 2 2 2 2 3" xfId="47702" xr:uid="{00000000-0005-0000-0000-000038A00000}"/>
    <cellStyle name="Standard 4 8 2 2 2 2 2 2 2 4" xfId="36406" xr:uid="{00000000-0005-0000-0000-000039A00000}"/>
    <cellStyle name="Standard 4 8 2 2 2 2 2 2 3" xfId="19462" xr:uid="{00000000-0005-0000-0000-00003AA00000}"/>
    <cellStyle name="Standard 4 8 2 2 2 2 2 2 3 2" xfId="53350" xr:uid="{00000000-0005-0000-0000-00003BA00000}"/>
    <cellStyle name="Standard 4 8 2 2 2 2 2 2 4" xfId="42054" xr:uid="{00000000-0005-0000-0000-00003CA00000}"/>
    <cellStyle name="Standard 4 8 2 2 2 2 2 2 5" xfId="30758" xr:uid="{00000000-0005-0000-0000-00003DA00000}"/>
    <cellStyle name="Standard 4 8 2 2 2 2 2 3" xfId="10990" xr:uid="{00000000-0005-0000-0000-00003EA00000}"/>
    <cellStyle name="Standard 4 8 2 2 2 2 2 3 2" xfId="22286" xr:uid="{00000000-0005-0000-0000-00003FA00000}"/>
    <cellStyle name="Standard 4 8 2 2 2 2 2 3 2 2" xfId="56174" xr:uid="{00000000-0005-0000-0000-000040A00000}"/>
    <cellStyle name="Standard 4 8 2 2 2 2 2 3 3" xfId="44878" xr:uid="{00000000-0005-0000-0000-000041A00000}"/>
    <cellStyle name="Standard 4 8 2 2 2 2 2 3 4" xfId="33582" xr:uid="{00000000-0005-0000-0000-000042A00000}"/>
    <cellStyle name="Standard 4 8 2 2 2 2 2 4" xfId="16638" xr:uid="{00000000-0005-0000-0000-000043A00000}"/>
    <cellStyle name="Standard 4 8 2 2 2 2 2 4 2" xfId="50526" xr:uid="{00000000-0005-0000-0000-000044A00000}"/>
    <cellStyle name="Standard 4 8 2 2 2 2 2 5" xfId="39230" xr:uid="{00000000-0005-0000-0000-000045A00000}"/>
    <cellStyle name="Standard 4 8 2 2 2 2 2 6" xfId="27934" xr:uid="{00000000-0005-0000-0000-000046A00000}"/>
    <cellStyle name="Standard 4 8 2 2 2 2 3" xfId="6465" xr:uid="{00000000-0005-0000-0000-000047A00000}"/>
    <cellStyle name="Standard 4 8 2 2 2 2 3 2" xfId="12115" xr:uid="{00000000-0005-0000-0000-000048A00000}"/>
    <cellStyle name="Standard 4 8 2 2 2 2 3 2 2" xfId="23411" xr:uid="{00000000-0005-0000-0000-000049A00000}"/>
    <cellStyle name="Standard 4 8 2 2 2 2 3 2 2 2" xfId="57299" xr:uid="{00000000-0005-0000-0000-00004AA00000}"/>
    <cellStyle name="Standard 4 8 2 2 2 2 3 2 3" xfId="46003" xr:uid="{00000000-0005-0000-0000-00004BA00000}"/>
    <cellStyle name="Standard 4 8 2 2 2 2 3 2 4" xfId="34707" xr:uid="{00000000-0005-0000-0000-00004CA00000}"/>
    <cellStyle name="Standard 4 8 2 2 2 2 3 3" xfId="17763" xr:uid="{00000000-0005-0000-0000-00004DA00000}"/>
    <cellStyle name="Standard 4 8 2 2 2 2 3 3 2" xfId="51651" xr:uid="{00000000-0005-0000-0000-00004EA00000}"/>
    <cellStyle name="Standard 4 8 2 2 2 2 3 4" xfId="40355" xr:uid="{00000000-0005-0000-0000-00004FA00000}"/>
    <cellStyle name="Standard 4 8 2 2 2 2 3 5" xfId="29059" xr:uid="{00000000-0005-0000-0000-000050A00000}"/>
    <cellStyle name="Standard 4 8 2 2 2 2 4" xfId="9291" xr:uid="{00000000-0005-0000-0000-000051A00000}"/>
    <cellStyle name="Standard 4 8 2 2 2 2 4 2" xfId="20587" xr:uid="{00000000-0005-0000-0000-000052A00000}"/>
    <cellStyle name="Standard 4 8 2 2 2 2 4 2 2" xfId="54475" xr:uid="{00000000-0005-0000-0000-000053A00000}"/>
    <cellStyle name="Standard 4 8 2 2 2 2 4 3" xfId="43179" xr:uid="{00000000-0005-0000-0000-000054A00000}"/>
    <cellStyle name="Standard 4 8 2 2 2 2 4 4" xfId="31883" xr:uid="{00000000-0005-0000-0000-000055A00000}"/>
    <cellStyle name="Standard 4 8 2 2 2 2 5" xfId="14939" xr:uid="{00000000-0005-0000-0000-000056A00000}"/>
    <cellStyle name="Standard 4 8 2 2 2 2 5 2" xfId="48827" xr:uid="{00000000-0005-0000-0000-000057A00000}"/>
    <cellStyle name="Standard 4 8 2 2 2 2 6" xfId="37531" xr:uid="{00000000-0005-0000-0000-000058A00000}"/>
    <cellStyle name="Standard 4 8 2 2 2 2 7" xfId="26235" xr:uid="{00000000-0005-0000-0000-000059A00000}"/>
    <cellStyle name="Standard 4 8 2 2 2 3" xfId="4562" xr:uid="{00000000-0005-0000-0000-00005AA00000}"/>
    <cellStyle name="Standard 4 8 2 2 2 3 2" xfId="7431" xr:uid="{00000000-0005-0000-0000-00005BA00000}"/>
    <cellStyle name="Standard 4 8 2 2 2 3 2 2" xfId="13080" xr:uid="{00000000-0005-0000-0000-00005CA00000}"/>
    <cellStyle name="Standard 4 8 2 2 2 3 2 2 2" xfId="24376" xr:uid="{00000000-0005-0000-0000-00005DA00000}"/>
    <cellStyle name="Standard 4 8 2 2 2 3 2 2 2 2" xfId="58264" xr:uid="{00000000-0005-0000-0000-00005EA00000}"/>
    <cellStyle name="Standard 4 8 2 2 2 3 2 2 3" xfId="46968" xr:uid="{00000000-0005-0000-0000-00005FA00000}"/>
    <cellStyle name="Standard 4 8 2 2 2 3 2 2 4" xfId="35672" xr:uid="{00000000-0005-0000-0000-000060A00000}"/>
    <cellStyle name="Standard 4 8 2 2 2 3 2 3" xfId="18728" xr:uid="{00000000-0005-0000-0000-000061A00000}"/>
    <cellStyle name="Standard 4 8 2 2 2 3 2 3 2" xfId="52616" xr:uid="{00000000-0005-0000-0000-000062A00000}"/>
    <cellStyle name="Standard 4 8 2 2 2 3 2 4" xfId="41320" xr:uid="{00000000-0005-0000-0000-000063A00000}"/>
    <cellStyle name="Standard 4 8 2 2 2 3 2 5" xfId="30024" xr:uid="{00000000-0005-0000-0000-000064A00000}"/>
    <cellStyle name="Standard 4 8 2 2 2 3 3" xfId="10256" xr:uid="{00000000-0005-0000-0000-000065A00000}"/>
    <cellStyle name="Standard 4 8 2 2 2 3 3 2" xfId="21552" xr:uid="{00000000-0005-0000-0000-000066A00000}"/>
    <cellStyle name="Standard 4 8 2 2 2 3 3 2 2" xfId="55440" xr:uid="{00000000-0005-0000-0000-000067A00000}"/>
    <cellStyle name="Standard 4 8 2 2 2 3 3 3" xfId="44144" xr:uid="{00000000-0005-0000-0000-000068A00000}"/>
    <cellStyle name="Standard 4 8 2 2 2 3 3 4" xfId="32848" xr:uid="{00000000-0005-0000-0000-000069A00000}"/>
    <cellStyle name="Standard 4 8 2 2 2 3 4" xfId="15904" xr:uid="{00000000-0005-0000-0000-00006AA00000}"/>
    <cellStyle name="Standard 4 8 2 2 2 3 4 2" xfId="49792" xr:uid="{00000000-0005-0000-0000-00006BA00000}"/>
    <cellStyle name="Standard 4 8 2 2 2 3 5" xfId="38496" xr:uid="{00000000-0005-0000-0000-00006CA00000}"/>
    <cellStyle name="Standard 4 8 2 2 2 3 6" xfId="27200" xr:uid="{00000000-0005-0000-0000-00006DA00000}"/>
    <cellStyle name="Standard 4 8 2 2 2 4" xfId="5965" xr:uid="{00000000-0005-0000-0000-00006EA00000}"/>
    <cellStyle name="Standard 4 8 2 2 2 4 2" xfId="11615" xr:uid="{00000000-0005-0000-0000-00006FA00000}"/>
    <cellStyle name="Standard 4 8 2 2 2 4 2 2" xfId="22911" xr:uid="{00000000-0005-0000-0000-000070A00000}"/>
    <cellStyle name="Standard 4 8 2 2 2 4 2 2 2" xfId="56799" xr:uid="{00000000-0005-0000-0000-000071A00000}"/>
    <cellStyle name="Standard 4 8 2 2 2 4 2 3" xfId="45503" xr:uid="{00000000-0005-0000-0000-000072A00000}"/>
    <cellStyle name="Standard 4 8 2 2 2 4 2 4" xfId="34207" xr:uid="{00000000-0005-0000-0000-000073A00000}"/>
    <cellStyle name="Standard 4 8 2 2 2 4 3" xfId="17263" xr:uid="{00000000-0005-0000-0000-000074A00000}"/>
    <cellStyle name="Standard 4 8 2 2 2 4 3 2" xfId="51151" xr:uid="{00000000-0005-0000-0000-000075A00000}"/>
    <cellStyle name="Standard 4 8 2 2 2 4 4" xfId="39855" xr:uid="{00000000-0005-0000-0000-000076A00000}"/>
    <cellStyle name="Standard 4 8 2 2 2 4 5" xfId="28559" xr:uid="{00000000-0005-0000-0000-000077A00000}"/>
    <cellStyle name="Standard 4 8 2 2 2 5" xfId="8791" xr:uid="{00000000-0005-0000-0000-000078A00000}"/>
    <cellStyle name="Standard 4 8 2 2 2 5 2" xfId="20087" xr:uid="{00000000-0005-0000-0000-000079A00000}"/>
    <cellStyle name="Standard 4 8 2 2 2 5 2 2" xfId="53975" xr:uid="{00000000-0005-0000-0000-00007AA00000}"/>
    <cellStyle name="Standard 4 8 2 2 2 5 3" xfId="42679" xr:uid="{00000000-0005-0000-0000-00007BA00000}"/>
    <cellStyle name="Standard 4 8 2 2 2 5 4" xfId="31383" xr:uid="{00000000-0005-0000-0000-00007CA00000}"/>
    <cellStyle name="Standard 4 8 2 2 2 6" xfId="14439" xr:uid="{00000000-0005-0000-0000-00007DA00000}"/>
    <cellStyle name="Standard 4 8 2 2 2 6 2" xfId="48327" xr:uid="{00000000-0005-0000-0000-00007EA00000}"/>
    <cellStyle name="Standard 4 8 2 2 2 7" xfId="37031" xr:uid="{00000000-0005-0000-0000-00007FA00000}"/>
    <cellStyle name="Standard 4 8 2 2 2 8" xfId="25735" xr:uid="{00000000-0005-0000-0000-000080A00000}"/>
    <cellStyle name="Standard 4 8 2 2 3" xfId="3091" xr:uid="{00000000-0005-0000-0000-000081A00000}"/>
    <cellStyle name="Standard 4 8 2 2 3 2" xfId="5338" xr:uid="{00000000-0005-0000-0000-000082A00000}"/>
    <cellStyle name="Standard 4 8 2 2 3 2 2" xfId="8164" xr:uid="{00000000-0005-0000-0000-000083A00000}"/>
    <cellStyle name="Standard 4 8 2 2 3 2 2 2" xfId="13813" xr:uid="{00000000-0005-0000-0000-000084A00000}"/>
    <cellStyle name="Standard 4 8 2 2 3 2 2 2 2" xfId="25109" xr:uid="{00000000-0005-0000-0000-000085A00000}"/>
    <cellStyle name="Standard 4 8 2 2 3 2 2 2 2 2" xfId="58997" xr:uid="{00000000-0005-0000-0000-000086A00000}"/>
    <cellStyle name="Standard 4 8 2 2 3 2 2 2 3" xfId="47701" xr:uid="{00000000-0005-0000-0000-000087A00000}"/>
    <cellStyle name="Standard 4 8 2 2 3 2 2 2 4" xfId="36405" xr:uid="{00000000-0005-0000-0000-000088A00000}"/>
    <cellStyle name="Standard 4 8 2 2 3 2 2 3" xfId="19461" xr:uid="{00000000-0005-0000-0000-000089A00000}"/>
    <cellStyle name="Standard 4 8 2 2 3 2 2 3 2" xfId="53349" xr:uid="{00000000-0005-0000-0000-00008AA00000}"/>
    <cellStyle name="Standard 4 8 2 2 3 2 2 4" xfId="42053" xr:uid="{00000000-0005-0000-0000-00008BA00000}"/>
    <cellStyle name="Standard 4 8 2 2 3 2 2 5" xfId="30757" xr:uid="{00000000-0005-0000-0000-00008CA00000}"/>
    <cellStyle name="Standard 4 8 2 2 3 2 3" xfId="10989" xr:uid="{00000000-0005-0000-0000-00008DA00000}"/>
    <cellStyle name="Standard 4 8 2 2 3 2 3 2" xfId="22285" xr:uid="{00000000-0005-0000-0000-00008EA00000}"/>
    <cellStyle name="Standard 4 8 2 2 3 2 3 2 2" xfId="56173" xr:uid="{00000000-0005-0000-0000-00008FA00000}"/>
    <cellStyle name="Standard 4 8 2 2 3 2 3 3" xfId="44877" xr:uid="{00000000-0005-0000-0000-000090A00000}"/>
    <cellStyle name="Standard 4 8 2 2 3 2 3 4" xfId="33581" xr:uid="{00000000-0005-0000-0000-000091A00000}"/>
    <cellStyle name="Standard 4 8 2 2 3 2 4" xfId="16637" xr:uid="{00000000-0005-0000-0000-000092A00000}"/>
    <cellStyle name="Standard 4 8 2 2 3 2 4 2" xfId="50525" xr:uid="{00000000-0005-0000-0000-000093A00000}"/>
    <cellStyle name="Standard 4 8 2 2 3 2 5" xfId="39229" xr:uid="{00000000-0005-0000-0000-000094A00000}"/>
    <cellStyle name="Standard 4 8 2 2 3 2 6" xfId="27933" xr:uid="{00000000-0005-0000-0000-000095A00000}"/>
    <cellStyle name="Standard 4 8 2 2 3 3" xfId="4561" xr:uid="{00000000-0005-0000-0000-000096A00000}"/>
    <cellStyle name="Standard 4 8 2 2 3 3 2" xfId="7430" xr:uid="{00000000-0005-0000-0000-000097A00000}"/>
    <cellStyle name="Standard 4 8 2 2 3 3 2 2" xfId="13079" xr:uid="{00000000-0005-0000-0000-000098A00000}"/>
    <cellStyle name="Standard 4 8 2 2 3 3 2 2 2" xfId="24375" xr:uid="{00000000-0005-0000-0000-000099A00000}"/>
    <cellStyle name="Standard 4 8 2 2 3 3 2 2 2 2" xfId="58263" xr:uid="{00000000-0005-0000-0000-00009AA00000}"/>
    <cellStyle name="Standard 4 8 2 2 3 3 2 2 3" xfId="46967" xr:uid="{00000000-0005-0000-0000-00009BA00000}"/>
    <cellStyle name="Standard 4 8 2 2 3 3 2 2 4" xfId="35671" xr:uid="{00000000-0005-0000-0000-00009CA00000}"/>
    <cellStyle name="Standard 4 8 2 2 3 3 2 3" xfId="18727" xr:uid="{00000000-0005-0000-0000-00009DA00000}"/>
    <cellStyle name="Standard 4 8 2 2 3 3 2 3 2" xfId="52615" xr:uid="{00000000-0005-0000-0000-00009EA00000}"/>
    <cellStyle name="Standard 4 8 2 2 3 3 2 4" xfId="41319" xr:uid="{00000000-0005-0000-0000-00009FA00000}"/>
    <cellStyle name="Standard 4 8 2 2 3 3 2 5" xfId="30023" xr:uid="{00000000-0005-0000-0000-0000A0A00000}"/>
    <cellStyle name="Standard 4 8 2 2 3 3 3" xfId="10255" xr:uid="{00000000-0005-0000-0000-0000A1A00000}"/>
    <cellStyle name="Standard 4 8 2 2 3 3 3 2" xfId="21551" xr:uid="{00000000-0005-0000-0000-0000A2A00000}"/>
    <cellStyle name="Standard 4 8 2 2 3 3 3 2 2" xfId="55439" xr:uid="{00000000-0005-0000-0000-0000A3A00000}"/>
    <cellStyle name="Standard 4 8 2 2 3 3 3 3" xfId="44143" xr:uid="{00000000-0005-0000-0000-0000A4A00000}"/>
    <cellStyle name="Standard 4 8 2 2 3 3 3 4" xfId="32847" xr:uid="{00000000-0005-0000-0000-0000A5A00000}"/>
    <cellStyle name="Standard 4 8 2 2 3 3 4" xfId="15903" xr:uid="{00000000-0005-0000-0000-0000A6A00000}"/>
    <cellStyle name="Standard 4 8 2 2 3 3 4 2" xfId="49791" xr:uid="{00000000-0005-0000-0000-0000A7A00000}"/>
    <cellStyle name="Standard 4 8 2 2 3 3 5" xfId="38495" xr:uid="{00000000-0005-0000-0000-0000A8A00000}"/>
    <cellStyle name="Standard 4 8 2 2 3 3 6" xfId="27199" xr:uid="{00000000-0005-0000-0000-0000A9A00000}"/>
    <cellStyle name="Standard 4 8 2 2 3 4" xfId="6219" xr:uid="{00000000-0005-0000-0000-0000AAA00000}"/>
    <cellStyle name="Standard 4 8 2 2 3 4 2" xfId="11869" xr:uid="{00000000-0005-0000-0000-0000ABA00000}"/>
    <cellStyle name="Standard 4 8 2 2 3 4 2 2" xfId="23165" xr:uid="{00000000-0005-0000-0000-0000ACA00000}"/>
    <cellStyle name="Standard 4 8 2 2 3 4 2 2 2" xfId="57053" xr:uid="{00000000-0005-0000-0000-0000ADA00000}"/>
    <cellStyle name="Standard 4 8 2 2 3 4 2 3" xfId="45757" xr:uid="{00000000-0005-0000-0000-0000AEA00000}"/>
    <cellStyle name="Standard 4 8 2 2 3 4 2 4" xfId="34461" xr:uid="{00000000-0005-0000-0000-0000AFA00000}"/>
    <cellStyle name="Standard 4 8 2 2 3 4 3" xfId="17517" xr:uid="{00000000-0005-0000-0000-0000B0A00000}"/>
    <cellStyle name="Standard 4 8 2 2 3 4 3 2" xfId="51405" xr:uid="{00000000-0005-0000-0000-0000B1A00000}"/>
    <cellStyle name="Standard 4 8 2 2 3 4 4" xfId="40109" xr:uid="{00000000-0005-0000-0000-0000B2A00000}"/>
    <cellStyle name="Standard 4 8 2 2 3 4 5" xfId="28813" xr:uid="{00000000-0005-0000-0000-0000B3A00000}"/>
    <cellStyle name="Standard 4 8 2 2 3 5" xfId="9045" xr:uid="{00000000-0005-0000-0000-0000B4A00000}"/>
    <cellStyle name="Standard 4 8 2 2 3 5 2" xfId="20341" xr:uid="{00000000-0005-0000-0000-0000B5A00000}"/>
    <cellStyle name="Standard 4 8 2 2 3 5 2 2" xfId="54229" xr:uid="{00000000-0005-0000-0000-0000B6A00000}"/>
    <cellStyle name="Standard 4 8 2 2 3 5 3" xfId="42933" xr:uid="{00000000-0005-0000-0000-0000B7A00000}"/>
    <cellStyle name="Standard 4 8 2 2 3 5 4" xfId="31637" xr:uid="{00000000-0005-0000-0000-0000B8A00000}"/>
    <cellStyle name="Standard 4 8 2 2 3 6" xfId="14693" xr:uid="{00000000-0005-0000-0000-0000B9A00000}"/>
    <cellStyle name="Standard 4 8 2 2 3 6 2" xfId="48581" xr:uid="{00000000-0005-0000-0000-0000BAA00000}"/>
    <cellStyle name="Standard 4 8 2 2 3 7" xfId="37285" xr:uid="{00000000-0005-0000-0000-0000BBA00000}"/>
    <cellStyle name="Standard 4 8 2 2 3 8" xfId="25989" xr:uid="{00000000-0005-0000-0000-0000BCA00000}"/>
    <cellStyle name="Standard 4 8 2 2 4" xfId="3949" xr:uid="{00000000-0005-0000-0000-0000BDA00000}"/>
    <cellStyle name="Standard 4 8 2 2 4 2" xfId="7060" xr:uid="{00000000-0005-0000-0000-0000BEA00000}"/>
    <cellStyle name="Standard 4 8 2 2 4 2 2" xfId="12709" xr:uid="{00000000-0005-0000-0000-0000BFA00000}"/>
    <cellStyle name="Standard 4 8 2 2 4 2 2 2" xfId="24005" xr:uid="{00000000-0005-0000-0000-0000C0A00000}"/>
    <cellStyle name="Standard 4 8 2 2 4 2 2 2 2" xfId="57893" xr:uid="{00000000-0005-0000-0000-0000C1A00000}"/>
    <cellStyle name="Standard 4 8 2 2 4 2 2 3" xfId="46597" xr:uid="{00000000-0005-0000-0000-0000C2A00000}"/>
    <cellStyle name="Standard 4 8 2 2 4 2 2 4" xfId="35301" xr:uid="{00000000-0005-0000-0000-0000C3A00000}"/>
    <cellStyle name="Standard 4 8 2 2 4 2 3" xfId="18357" xr:uid="{00000000-0005-0000-0000-0000C4A00000}"/>
    <cellStyle name="Standard 4 8 2 2 4 2 3 2" xfId="52245" xr:uid="{00000000-0005-0000-0000-0000C5A00000}"/>
    <cellStyle name="Standard 4 8 2 2 4 2 4" xfId="40949" xr:uid="{00000000-0005-0000-0000-0000C6A00000}"/>
    <cellStyle name="Standard 4 8 2 2 4 2 5" xfId="29653" xr:uid="{00000000-0005-0000-0000-0000C7A00000}"/>
    <cellStyle name="Standard 4 8 2 2 4 3" xfId="9885" xr:uid="{00000000-0005-0000-0000-0000C8A00000}"/>
    <cellStyle name="Standard 4 8 2 2 4 3 2" xfId="21181" xr:uid="{00000000-0005-0000-0000-0000C9A00000}"/>
    <cellStyle name="Standard 4 8 2 2 4 3 2 2" xfId="55069" xr:uid="{00000000-0005-0000-0000-0000CAA00000}"/>
    <cellStyle name="Standard 4 8 2 2 4 3 3" xfId="43773" xr:uid="{00000000-0005-0000-0000-0000CBA00000}"/>
    <cellStyle name="Standard 4 8 2 2 4 3 4" xfId="32477" xr:uid="{00000000-0005-0000-0000-0000CCA00000}"/>
    <cellStyle name="Standard 4 8 2 2 4 4" xfId="15533" xr:uid="{00000000-0005-0000-0000-0000CDA00000}"/>
    <cellStyle name="Standard 4 8 2 2 4 4 2" xfId="49421" xr:uid="{00000000-0005-0000-0000-0000CEA00000}"/>
    <cellStyle name="Standard 4 8 2 2 4 5" xfId="38125" xr:uid="{00000000-0005-0000-0000-0000CFA00000}"/>
    <cellStyle name="Standard 4 8 2 2 4 6" xfId="26829" xr:uid="{00000000-0005-0000-0000-0000D0A00000}"/>
    <cellStyle name="Standard 4 8 2 2 5" xfId="5007" xr:uid="{00000000-0005-0000-0000-0000D1A00000}"/>
    <cellStyle name="Standard 4 8 2 2 5 2" xfId="7833" xr:uid="{00000000-0005-0000-0000-0000D2A00000}"/>
    <cellStyle name="Standard 4 8 2 2 5 2 2" xfId="13482" xr:uid="{00000000-0005-0000-0000-0000D3A00000}"/>
    <cellStyle name="Standard 4 8 2 2 5 2 2 2" xfId="24778" xr:uid="{00000000-0005-0000-0000-0000D4A00000}"/>
    <cellStyle name="Standard 4 8 2 2 5 2 2 2 2" xfId="58666" xr:uid="{00000000-0005-0000-0000-0000D5A00000}"/>
    <cellStyle name="Standard 4 8 2 2 5 2 2 3" xfId="47370" xr:uid="{00000000-0005-0000-0000-0000D6A00000}"/>
    <cellStyle name="Standard 4 8 2 2 5 2 2 4" xfId="36074" xr:uid="{00000000-0005-0000-0000-0000D7A00000}"/>
    <cellStyle name="Standard 4 8 2 2 5 2 3" xfId="19130" xr:uid="{00000000-0005-0000-0000-0000D8A00000}"/>
    <cellStyle name="Standard 4 8 2 2 5 2 3 2" xfId="53018" xr:uid="{00000000-0005-0000-0000-0000D9A00000}"/>
    <cellStyle name="Standard 4 8 2 2 5 2 4" xfId="41722" xr:uid="{00000000-0005-0000-0000-0000DAA00000}"/>
    <cellStyle name="Standard 4 8 2 2 5 2 5" xfId="30426" xr:uid="{00000000-0005-0000-0000-0000DBA00000}"/>
    <cellStyle name="Standard 4 8 2 2 5 3" xfId="10658" xr:uid="{00000000-0005-0000-0000-0000DCA00000}"/>
    <cellStyle name="Standard 4 8 2 2 5 3 2" xfId="21954" xr:uid="{00000000-0005-0000-0000-0000DDA00000}"/>
    <cellStyle name="Standard 4 8 2 2 5 3 2 2" xfId="55842" xr:uid="{00000000-0005-0000-0000-0000DEA00000}"/>
    <cellStyle name="Standard 4 8 2 2 5 3 3" xfId="44546" xr:uid="{00000000-0005-0000-0000-0000DFA00000}"/>
    <cellStyle name="Standard 4 8 2 2 5 3 4" xfId="33250" xr:uid="{00000000-0005-0000-0000-0000E0A00000}"/>
    <cellStyle name="Standard 4 8 2 2 5 4" xfId="16306" xr:uid="{00000000-0005-0000-0000-0000E1A00000}"/>
    <cellStyle name="Standard 4 8 2 2 5 4 2" xfId="50194" xr:uid="{00000000-0005-0000-0000-0000E2A00000}"/>
    <cellStyle name="Standard 4 8 2 2 5 5" xfId="38898" xr:uid="{00000000-0005-0000-0000-0000E3A00000}"/>
    <cellStyle name="Standard 4 8 2 2 5 6" xfId="27602" xr:uid="{00000000-0005-0000-0000-0000E4A00000}"/>
    <cellStyle name="Standard 4 8 2 2 6" xfId="3657" xr:uid="{00000000-0005-0000-0000-0000E5A00000}"/>
    <cellStyle name="Standard 4 8 2 2 6 2" xfId="6770" xr:uid="{00000000-0005-0000-0000-0000E6A00000}"/>
    <cellStyle name="Standard 4 8 2 2 6 2 2" xfId="12419" xr:uid="{00000000-0005-0000-0000-0000E7A00000}"/>
    <cellStyle name="Standard 4 8 2 2 6 2 2 2" xfId="23715" xr:uid="{00000000-0005-0000-0000-0000E8A00000}"/>
    <cellStyle name="Standard 4 8 2 2 6 2 2 2 2" xfId="57603" xr:uid="{00000000-0005-0000-0000-0000E9A00000}"/>
    <cellStyle name="Standard 4 8 2 2 6 2 2 3" xfId="46307" xr:uid="{00000000-0005-0000-0000-0000EAA00000}"/>
    <cellStyle name="Standard 4 8 2 2 6 2 2 4" xfId="35011" xr:uid="{00000000-0005-0000-0000-0000EBA00000}"/>
    <cellStyle name="Standard 4 8 2 2 6 2 3" xfId="18067" xr:uid="{00000000-0005-0000-0000-0000ECA00000}"/>
    <cellStyle name="Standard 4 8 2 2 6 2 3 2" xfId="51955" xr:uid="{00000000-0005-0000-0000-0000EDA00000}"/>
    <cellStyle name="Standard 4 8 2 2 6 2 4" xfId="40659" xr:uid="{00000000-0005-0000-0000-0000EEA00000}"/>
    <cellStyle name="Standard 4 8 2 2 6 2 5" xfId="29363" xr:uid="{00000000-0005-0000-0000-0000EFA00000}"/>
    <cellStyle name="Standard 4 8 2 2 6 3" xfId="9595" xr:uid="{00000000-0005-0000-0000-0000F0A00000}"/>
    <cellStyle name="Standard 4 8 2 2 6 3 2" xfId="20891" xr:uid="{00000000-0005-0000-0000-0000F1A00000}"/>
    <cellStyle name="Standard 4 8 2 2 6 3 2 2" xfId="54779" xr:uid="{00000000-0005-0000-0000-0000F2A00000}"/>
    <cellStyle name="Standard 4 8 2 2 6 3 3" xfId="43483" xr:uid="{00000000-0005-0000-0000-0000F3A00000}"/>
    <cellStyle name="Standard 4 8 2 2 6 3 4" xfId="32187" xr:uid="{00000000-0005-0000-0000-0000F4A00000}"/>
    <cellStyle name="Standard 4 8 2 2 6 4" xfId="15243" xr:uid="{00000000-0005-0000-0000-0000F5A00000}"/>
    <cellStyle name="Standard 4 8 2 2 6 4 2" xfId="49131" xr:uid="{00000000-0005-0000-0000-0000F6A00000}"/>
    <cellStyle name="Standard 4 8 2 2 6 5" xfId="37835" xr:uid="{00000000-0005-0000-0000-0000F7A00000}"/>
    <cellStyle name="Standard 4 8 2 2 6 6" xfId="26539" xr:uid="{00000000-0005-0000-0000-0000F8A00000}"/>
    <cellStyle name="Standard 4 8 2 2 7" xfId="5719" xr:uid="{00000000-0005-0000-0000-0000F9A00000}"/>
    <cellStyle name="Standard 4 8 2 2 7 2" xfId="11369" xr:uid="{00000000-0005-0000-0000-0000FAA00000}"/>
    <cellStyle name="Standard 4 8 2 2 7 2 2" xfId="22665" xr:uid="{00000000-0005-0000-0000-0000FBA00000}"/>
    <cellStyle name="Standard 4 8 2 2 7 2 2 2" xfId="56553" xr:uid="{00000000-0005-0000-0000-0000FCA00000}"/>
    <cellStyle name="Standard 4 8 2 2 7 2 3" xfId="45257" xr:uid="{00000000-0005-0000-0000-0000FDA00000}"/>
    <cellStyle name="Standard 4 8 2 2 7 2 4" xfId="33961" xr:uid="{00000000-0005-0000-0000-0000FEA00000}"/>
    <cellStyle name="Standard 4 8 2 2 7 3" xfId="17017" xr:uid="{00000000-0005-0000-0000-0000FFA00000}"/>
    <cellStyle name="Standard 4 8 2 2 7 3 2" xfId="50905" xr:uid="{00000000-0005-0000-0000-000000A10000}"/>
    <cellStyle name="Standard 4 8 2 2 7 4" xfId="39609" xr:uid="{00000000-0005-0000-0000-000001A10000}"/>
    <cellStyle name="Standard 4 8 2 2 7 5" xfId="28313" xr:uid="{00000000-0005-0000-0000-000002A10000}"/>
    <cellStyle name="Standard 4 8 2 2 8" xfId="8545" xr:uid="{00000000-0005-0000-0000-000003A10000}"/>
    <cellStyle name="Standard 4 8 2 2 8 2" xfId="19841" xr:uid="{00000000-0005-0000-0000-000004A10000}"/>
    <cellStyle name="Standard 4 8 2 2 8 2 2" xfId="53729" xr:uid="{00000000-0005-0000-0000-000005A10000}"/>
    <cellStyle name="Standard 4 8 2 2 8 3" xfId="42433" xr:uid="{00000000-0005-0000-0000-000006A10000}"/>
    <cellStyle name="Standard 4 8 2 2 8 4" xfId="31137" xr:uid="{00000000-0005-0000-0000-000007A10000}"/>
    <cellStyle name="Standard 4 8 2 2 9" xfId="14193" xr:uid="{00000000-0005-0000-0000-000008A10000}"/>
    <cellStyle name="Standard 4 8 2 2 9 2" xfId="48081" xr:uid="{00000000-0005-0000-0000-000009A10000}"/>
    <cellStyle name="Standard 4 8 2 3" xfId="2703" xr:uid="{00000000-0005-0000-0000-00000AA10000}"/>
    <cellStyle name="Standard 4 8 2 3 2" xfId="3205" xr:uid="{00000000-0005-0000-0000-00000BA10000}"/>
    <cellStyle name="Standard 4 8 2 3 2 2" xfId="5340" xr:uid="{00000000-0005-0000-0000-00000CA10000}"/>
    <cellStyle name="Standard 4 8 2 3 2 2 2" xfId="8166" xr:uid="{00000000-0005-0000-0000-00000DA10000}"/>
    <cellStyle name="Standard 4 8 2 3 2 2 2 2" xfId="13815" xr:uid="{00000000-0005-0000-0000-00000EA10000}"/>
    <cellStyle name="Standard 4 8 2 3 2 2 2 2 2" xfId="25111" xr:uid="{00000000-0005-0000-0000-00000FA10000}"/>
    <cellStyle name="Standard 4 8 2 3 2 2 2 2 2 2" xfId="58999" xr:uid="{00000000-0005-0000-0000-000010A10000}"/>
    <cellStyle name="Standard 4 8 2 3 2 2 2 2 3" xfId="47703" xr:uid="{00000000-0005-0000-0000-000011A10000}"/>
    <cellStyle name="Standard 4 8 2 3 2 2 2 2 4" xfId="36407" xr:uid="{00000000-0005-0000-0000-000012A10000}"/>
    <cellStyle name="Standard 4 8 2 3 2 2 2 3" xfId="19463" xr:uid="{00000000-0005-0000-0000-000013A10000}"/>
    <cellStyle name="Standard 4 8 2 3 2 2 2 3 2" xfId="53351" xr:uid="{00000000-0005-0000-0000-000014A10000}"/>
    <cellStyle name="Standard 4 8 2 3 2 2 2 4" xfId="42055" xr:uid="{00000000-0005-0000-0000-000015A10000}"/>
    <cellStyle name="Standard 4 8 2 3 2 2 2 5" xfId="30759" xr:uid="{00000000-0005-0000-0000-000016A10000}"/>
    <cellStyle name="Standard 4 8 2 3 2 2 3" xfId="10991" xr:uid="{00000000-0005-0000-0000-000017A10000}"/>
    <cellStyle name="Standard 4 8 2 3 2 2 3 2" xfId="22287" xr:uid="{00000000-0005-0000-0000-000018A10000}"/>
    <cellStyle name="Standard 4 8 2 3 2 2 3 2 2" xfId="56175" xr:uid="{00000000-0005-0000-0000-000019A10000}"/>
    <cellStyle name="Standard 4 8 2 3 2 2 3 3" xfId="44879" xr:uid="{00000000-0005-0000-0000-00001AA10000}"/>
    <cellStyle name="Standard 4 8 2 3 2 2 3 4" xfId="33583" xr:uid="{00000000-0005-0000-0000-00001BA10000}"/>
    <cellStyle name="Standard 4 8 2 3 2 2 4" xfId="16639" xr:uid="{00000000-0005-0000-0000-00001CA10000}"/>
    <cellStyle name="Standard 4 8 2 3 2 2 4 2" xfId="50527" xr:uid="{00000000-0005-0000-0000-00001DA10000}"/>
    <cellStyle name="Standard 4 8 2 3 2 2 5" xfId="39231" xr:uid="{00000000-0005-0000-0000-00001EA10000}"/>
    <cellStyle name="Standard 4 8 2 3 2 2 6" xfId="27935" xr:uid="{00000000-0005-0000-0000-00001FA10000}"/>
    <cellStyle name="Standard 4 8 2 3 2 3" xfId="6333" xr:uid="{00000000-0005-0000-0000-000020A10000}"/>
    <cellStyle name="Standard 4 8 2 3 2 3 2" xfId="11983" xr:uid="{00000000-0005-0000-0000-000021A10000}"/>
    <cellStyle name="Standard 4 8 2 3 2 3 2 2" xfId="23279" xr:uid="{00000000-0005-0000-0000-000022A10000}"/>
    <cellStyle name="Standard 4 8 2 3 2 3 2 2 2" xfId="57167" xr:uid="{00000000-0005-0000-0000-000023A10000}"/>
    <cellStyle name="Standard 4 8 2 3 2 3 2 3" xfId="45871" xr:uid="{00000000-0005-0000-0000-000024A10000}"/>
    <cellStyle name="Standard 4 8 2 3 2 3 2 4" xfId="34575" xr:uid="{00000000-0005-0000-0000-000025A10000}"/>
    <cellStyle name="Standard 4 8 2 3 2 3 3" xfId="17631" xr:uid="{00000000-0005-0000-0000-000026A10000}"/>
    <cellStyle name="Standard 4 8 2 3 2 3 3 2" xfId="51519" xr:uid="{00000000-0005-0000-0000-000027A10000}"/>
    <cellStyle name="Standard 4 8 2 3 2 3 4" xfId="40223" xr:uid="{00000000-0005-0000-0000-000028A10000}"/>
    <cellStyle name="Standard 4 8 2 3 2 3 5" xfId="28927" xr:uid="{00000000-0005-0000-0000-000029A10000}"/>
    <cellStyle name="Standard 4 8 2 3 2 4" xfId="9159" xr:uid="{00000000-0005-0000-0000-00002AA10000}"/>
    <cellStyle name="Standard 4 8 2 3 2 4 2" xfId="20455" xr:uid="{00000000-0005-0000-0000-00002BA10000}"/>
    <cellStyle name="Standard 4 8 2 3 2 4 2 2" xfId="54343" xr:uid="{00000000-0005-0000-0000-00002CA10000}"/>
    <cellStyle name="Standard 4 8 2 3 2 4 3" xfId="43047" xr:uid="{00000000-0005-0000-0000-00002DA10000}"/>
    <cellStyle name="Standard 4 8 2 3 2 4 4" xfId="31751" xr:uid="{00000000-0005-0000-0000-00002EA10000}"/>
    <cellStyle name="Standard 4 8 2 3 2 5" xfId="14807" xr:uid="{00000000-0005-0000-0000-00002FA10000}"/>
    <cellStyle name="Standard 4 8 2 3 2 5 2" xfId="48695" xr:uid="{00000000-0005-0000-0000-000030A10000}"/>
    <cellStyle name="Standard 4 8 2 3 2 6" xfId="37399" xr:uid="{00000000-0005-0000-0000-000031A10000}"/>
    <cellStyle name="Standard 4 8 2 3 2 7" xfId="26103" xr:uid="{00000000-0005-0000-0000-000032A10000}"/>
    <cellStyle name="Standard 4 8 2 3 3" xfId="4563" xr:uid="{00000000-0005-0000-0000-000033A10000}"/>
    <cellStyle name="Standard 4 8 2 3 3 2" xfId="7432" xr:uid="{00000000-0005-0000-0000-000034A10000}"/>
    <cellStyle name="Standard 4 8 2 3 3 2 2" xfId="13081" xr:uid="{00000000-0005-0000-0000-000035A10000}"/>
    <cellStyle name="Standard 4 8 2 3 3 2 2 2" xfId="24377" xr:uid="{00000000-0005-0000-0000-000036A10000}"/>
    <cellStyle name="Standard 4 8 2 3 3 2 2 2 2" xfId="58265" xr:uid="{00000000-0005-0000-0000-000037A10000}"/>
    <cellStyle name="Standard 4 8 2 3 3 2 2 3" xfId="46969" xr:uid="{00000000-0005-0000-0000-000038A10000}"/>
    <cellStyle name="Standard 4 8 2 3 3 2 2 4" xfId="35673" xr:uid="{00000000-0005-0000-0000-000039A10000}"/>
    <cellStyle name="Standard 4 8 2 3 3 2 3" xfId="18729" xr:uid="{00000000-0005-0000-0000-00003AA10000}"/>
    <cellStyle name="Standard 4 8 2 3 3 2 3 2" xfId="52617" xr:uid="{00000000-0005-0000-0000-00003BA10000}"/>
    <cellStyle name="Standard 4 8 2 3 3 2 4" xfId="41321" xr:uid="{00000000-0005-0000-0000-00003CA10000}"/>
    <cellStyle name="Standard 4 8 2 3 3 2 5" xfId="30025" xr:uid="{00000000-0005-0000-0000-00003DA10000}"/>
    <cellStyle name="Standard 4 8 2 3 3 3" xfId="10257" xr:uid="{00000000-0005-0000-0000-00003EA10000}"/>
    <cellStyle name="Standard 4 8 2 3 3 3 2" xfId="21553" xr:uid="{00000000-0005-0000-0000-00003FA10000}"/>
    <cellStyle name="Standard 4 8 2 3 3 3 2 2" xfId="55441" xr:uid="{00000000-0005-0000-0000-000040A10000}"/>
    <cellStyle name="Standard 4 8 2 3 3 3 3" xfId="44145" xr:uid="{00000000-0005-0000-0000-000041A10000}"/>
    <cellStyle name="Standard 4 8 2 3 3 3 4" xfId="32849" xr:uid="{00000000-0005-0000-0000-000042A10000}"/>
    <cellStyle name="Standard 4 8 2 3 3 4" xfId="15905" xr:uid="{00000000-0005-0000-0000-000043A10000}"/>
    <cellStyle name="Standard 4 8 2 3 3 4 2" xfId="49793" xr:uid="{00000000-0005-0000-0000-000044A10000}"/>
    <cellStyle name="Standard 4 8 2 3 3 5" xfId="38497" xr:uid="{00000000-0005-0000-0000-000045A10000}"/>
    <cellStyle name="Standard 4 8 2 3 3 6" xfId="27201" xr:uid="{00000000-0005-0000-0000-000046A10000}"/>
    <cellStyle name="Standard 4 8 2 3 4" xfId="5833" xr:uid="{00000000-0005-0000-0000-000047A10000}"/>
    <cellStyle name="Standard 4 8 2 3 4 2" xfId="11483" xr:uid="{00000000-0005-0000-0000-000048A10000}"/>
    <cellStyle name="Standard 4 8 2 3 4 2 2" xfId="22779" xr:uid="{00000000-0005-0000-0000-000049A10000}"/>
    <cellStyle name="Standard 4 8 2 3 4 2 2 2" xfId="56667" xr:uid="{00000000-0005-0000-0000-00004AA10000}"/>
    <cellStyle name="Standard 4 8 2 3 4 2 3" xfId="45371" xr:uid="{00000000-0005-0000-0000-00004BA10000}"/>
    <cellStyle name="Standard 4 8 2 3 4 2 4" xfId="34075" xr:uid="{00000000-0005-0000-0000-00004CA10000}"/>
    <cellStyle name="Standard 4 8 2 3 4 3" xfId="17131" xr:uid="{00000000-0005-0000-0000-00004DA10000}"/>
    <cellStyle name="Standard 4 8 2 3 4 3 2" xfId="51019" xr:uid="{00000000-0005-0000-0000-00004EA10000}"/>
    <cellStyle name="Standard 4 8 2 3 4 4" xfId="39723" xr:uid="{00000000-0005-0000-0000-00004FA10000}"/>
    <cellStyle name="Standard 4 8 2 3 4 5" xfId="28427" xr:uid="{00000000-0005-0000-0000-000050A10000}"/>
    <cellStyle name="Standard 4 8 2 3 5" xfId="8659" xr:uid="{00000000-0005-0000-0000-000051A10000}"/>
    <cellStyle name="Standard 4 8 2 3 5 2" xfId="19955" xr:uid="{00000000-0005-0000-0000-000052A10000}"/>
    <cellStyle name="Standard 4 8 2 3 5 2 2" xfId="53843" xr:uid="{00000000-0005-0000-0000-000053A10000}"/>
    <cellStyle name="Standard 4 8 2 3 5 3" xfId="42547" xr:uid="{00000000-0005-0000-0000-000054A10000}"/>
    <cellStyle name="Standard 4 8 2 3 5 4" xfId="31251" xr:uid="{00000000-0005-0000-0000-000055A10000}"/>
    <cellStyle name="Standard 4 8 2 3 6" xfId="14307" xr:uid="{00000000-0005-0000-0000-000056A10000}"/>
    <cellStyle name="Standard 4 8 2 3 6 2" xfId="48195" xr:uid="{00000000-0005-0000-0000-000057A10000}"/>
    <cellStyle name="Standard 4 8 2 3 7" xfId="36899" xr:uid="{00000000-0005-0000-0000-000058A10000}"/>
    <cellStyle name="Standard 4 8 2 3 8" xfId="25603" xr:uid="{00000000-0005-0000-0000-000059A10000}"/>
    <cellStyle name="Standard 4 8 2 4" xfId="2958" xr:uid="{00000000-0005-0000-0000-00005AA10000}"/>
    <cellStyle name="Standard 4 8 2 4 2" xfId="5337" xr:uid="{00000000-0005-0000-0000-00005BA10000}"/>
    <cellStyle name="Standard 4 8 2 4 2 2" xfId="8163" xr:uid="{00000000-0005-0000-0000-00005CA10000}"/>
    <cellStyle name="Standard 4 8 2 4 2 2 2" xfId="13812" xr:uid="{00000000-0005-0000-0000-00005DA10000}"/>
    <cellStyle name="Standard 4 8 2 4 2 2 2 2" xfId="25108" xr:uid="{00000000-0005-0000-0000-00005EA10000}"/>
    <cellStyle name="Standard 4 8 2 4 2 2 2 2 2" xfId="58996" xr:uid="{00000000-0005-0000-0000-00005FA10000}"/>
    <cellStyle name="Standard 4 8 2 4 2 2 2 3" xfId="47700" xr:uid="{00000000-0005-0000-0000-000060A10000}"/>
    <cellStyle name="Standard 4 8 2 4 2 2 2 4" xfId="36404" xr:uid="{00000000-0005-0000-0000-000061A10000}"/>
    <cellStyle name="Standard 4 8 2 4 2 2 3" xfId="19460" xr:uid="{00000000-0005-0000-0000-000062A10000}"/>
    <cellStyle name="Standard 4 8 2 4 2 2 3 2" xfId="53348" xr:uid="{00000000-0005-0000-0000-000063A10000}"/>
    <cellStyle name="Standard 4 8 2 4 2 2 4" xfId="42052" xr:uid="{00000000-0005-0000-0000-000064A10000}"/>
    <cellStyle name="Standard 4 8 2 4 2 2 5" xfId="30756" xr:uid="{00000000-0005-0000-0000-000065A10000}"/>
    <cellStyle name="Standard 4 8 2 4 2 3" xfId="10988" xr:uid="{00000000-0005-0000-0000-000066A10000}"/>
    <cellStyle name="Standard 4 8 2 4 2 3 2" xfId="22284" xr:uid="{00000000-0005-0000-0000-000067A10000}"/>
    <cellStyle name="Standard 4 8 2 4 2 3 2 2" xfId="56172" xr:uid="{00000000-0005-0000-0000-000068A10000}"/>
    <cellStyle name="Standard 4 8 2 4 2 3 3" xfId="44876" xr:uid="{00000000-0005-0000-0000-000069A10000}"/>
    <cellStyle name="Standard 4 8 2 4 2 3 4" xfId="33580" xr:uid="{00000000-0005-0000-0000-00006AA10000}"/>
    <cellStyle name="Standard 4 8 2 4 2 4" xfId="16636" xr:uid="{00000000-0005-0000-0000-00006BA10000}"/>
    <cellStyle name="Standard 4 8 2 4 2 4 2" xfId="50524" xr:uid="{00000000-0005-0000-0000-00006CA10000}"/>
    <cellStyle name="Standard 4 8 2 4 2 5" xfId="39228" xr:uid="{00000000-0005-0000-0000-00006DA10000}"/>
    <cellStyle name="Standard 4 8 2 4 2 6" xfId="27932" xr:uid="{00000000-0005-0000-0000-00006EA10000}"/>
    <cellStyle name="Standard 4 8 2 4 3" xfId="4560" xr:uid="{00000000-0005-0000-0000-00006FA10000}"/>
    <cellStyle name="Standard 4 8 2 4 3 2" xfId="7429" xr:uid="{00000000-0005-0000-0000-000070A10000}"/>
    <cellStyle name="Standard 4 8 2 4 3 2 2" xfId="13078" xr:uid="{00000000-0005-0000-0000-000071A10000}"/>
    <cellStyle name="Standard 4 8 2 4 3 2 2 2" xfId="24374" xr:uid="{00000000-0005-0000-0000-000072A10000}"/>
    <cellStyle name="Standard 4 8 2 4 3 2 2 2 2" xfId="58262" xr:uid="{00000000-0005-0000-0000-000073A10000}"/>
    <cellStyle name="Standard 4 8 2 4 3 2 2 3" xfId="46966" xr:uid="{00000000-0005-0000-0000-000074A10000}"/>
    <cellStyle name="Standard 4 8 2 4 3 2 2 4" xfId="35670" xr:uid="{00000000-0005-0000-0000-000075A10000}"/>
    <cellStyle name="Standard 4 8 2 4 3 2 3" xfId="18726" xr:uid="{00000000-0005-0000-0000-000076A10000}"/>
    <cellStyle name="Standard 4 8 2 4 3 2 3 2" xfId="52614" xr:uid="{00000000-0005-0000-0000-000077A10000}"/>
    <cellStyle name="Standard 4 8 2 4 3 2 4" xfId="41318" xr:uid="{00000000-0005-0000-0000-000078A10000}"/>
    <cellStyle name="Standard 4 8 2 4 3 2 5" xfId="30022" xr:uid="{00000000-0005-0000-0000-000079A10000}"/>
    <cellStyle name="Standard 4 8 2 4 3 3" xfId="10254" xr:uid="{00000000-0005-0000-0000-00007AA10000}"/>
    <cellStyle name="Standard 4 8 2 4 3 3 2" xfId="21550" xr:uid="{00000000-0005-0000-0000-00007BA10000}"/>
    <cellStyle name="Standard 4 8 2 4 3 3 2 2" xfId="55438" xr:uid="{00000000-0005-0000-0000-00007CA10000}"/>
    <cellStyle name="Standard 4 8 2 4 3 3 3" xfId="44142" xr:uid="{00000000-0005-0000-0000-00007DA10000}"/>
    <cellStyle name="Standard 4 8 2 4 3 3 4" xfId="32846" xr:uid="{00000000-0005-0000-0000-00007EA10000}"/>
    <cellStyle name="Standard 4 8 2 4 3 4" xfId="15902" xr:uid="{00000000-0005-0000-0000-00007FA10000}"/>
    <cellStyle name="Standard 4 8 2 4 3 4 2" xfId="49790" xr:uid="{00000000-0005-0000-0000-000080A10000}"/>
    <cellStyle name="Standard 4 8 2 4 3 5" xfId="38494" xr:uid="{00000000-0005-0000-0000-000081A10000}"/>
    <cellStyle name="Standard 4 8 2 4 3 6" xfId="27198" xr:uid="{00000000-0005-0000-0000-000082A10000}"/>
    <cellStyle name="Standard 4 8 2 4 4" xfId="6086" xr:uid="{00000000-0005-0000-0000-000083A10000}"/>
    <cellStyle name="Standard 4 8 2 4 4 2" xfId="11736" xr:uid="{00000000-0005-0000-0000-000084A10000}"/>
    <cellStyle name="Standard 4 8 2 4 4 2 2" xfId="23032" xr:uid="{00000000-0005-0000-0000-000085A10000}"/>
    <cellStyle name="Standard 4 8 2 4 4 2 2 2" xfId="56920" xr:uid="{00000000-0005-0000-0000-000086A10000}"/>
    <cellStyle name="Standard 4 8 2 4 4 2 3" xfId="45624" xr:uid="{00000000-0005-0000-0000-000087A10000}"/>
    <cellStyle name="Standard 4 8 2 4 4 2 4" xfId="34328" xr:uid="{00000000-0005-0000-0000-000088A10000}"/>
    <cellStyle name="Standard 4 8 2 4 4 3" xfId="17384" xr:uid="{00000000-0005-0000-0000-000089A10000}"/>
    <cellStyle name="Standard 4 8 2 4 4 3 2" xfId="51272" xr:uid="{00000000-0005-0000-0000-00008AA10000}"/>
    <cellStyle name="Standard 4 8 2 4 4 4" xfId="39976" xr:uid="{00000000-0005-0000-0000-00008BA10000}"/>
    <cellStyle name="Standard 4 8 2 4 4 5" xfId="28680" xr:uid="{00000000-0005-0000-0000-00008CA10000}"/>
    <cellStyle name="Standard 4 8 2 4 5" xfId="8912" xr:uid="{00000000-0005-0000-0000-00008DA10000}"/>
    <cellStyle name="Standard 4 8 2 4 5 2" xfId="20208" xr:uid="{00000000-0005-0000-0000-00008EA10000}"/>
    <cellStyle name="Standard 4 8 2 4 5 2 2" xfId="54096" xr:uid="{00000000-0005-0000-0000-00008FA10000}"/>
    <cellStyle name="Standard 4 8 2 4 5 3" xfId="42800" xr:uid="{00000000-0005-0000-0000-000090A10000}"/>
    <cellStyle name="Standard 4 8 2 4 5 4" xfId="31504" xr:uid="{00000000-0005-0000-0000-000091A10000}"/>
    <cellStyle name="Standard 4 8 2 4 6" xfId="14560" xr:uid="{00000000-0005-0000-0000-000092A10000}"/>
    <cellStyle name="Standard 4 8 2 4 6 2" xfId="48448" xr:uid="{00000000-0005-0000-0000-000093A10000}"/>
    <cellStyle name="Standard 4 8 2 4 7" xfId="37152" xr:uid="{00000000-0005-0000-0000-000094A10000}"/>
    <cellStyle name="Standard 4 8 2 4 8" xfId="25856" xr:uid="{00000000-0005-0000-0000-000095A10000}"/>
    <cellStyle name="Standard 4 8 2 5" xfId="3839" xr:uid="{00000000-0005-0000-0000-000096A10000}"/>
    <cellStyle name="Standard 4 8 2 5 2" xfId="6950" xr:uid="{00000000-0005-0000-0000-000097A10000}"/>
    <cellStyle name="Standard 4 8 2 5 2 2" xfId="12599" xr:uid="{00000000-0005-0000-0000-000098A10000}"/>
    <cellStyle name="Standard 4 8 2 5 2 2 2" xfId="23895" xr:uid="{00000000-0005-0000-0000-000099A10000}"/>
    <cellStyle name="Standard 4 8 2 5 2 2 2 2" xfId="57783" xr:uid="{00000000-0005-0000-0000-00009AA10000}"/>
    <cellStyle name="Standard 4 8 2 5 2 2 3" xfId="46487" xr:uid="{00000000-0005-0000-0000-00009BA10000}"/>
    <cellStyle name="Standard 4 8 2 5 2 2 4" xfId="35191" xr:uid="{00000000-0005-0000-0000-00009CA10000}"/>
    <cellStyle name="Standard 4 8 2 5 2 3" xfId="18247" xr:uid="{00000000-0005-0000-0000-00009DA10000}"/>
    <cellStyle name="Standard 4 8 2 5 2 3 2" xfId="52135" xr:uid="{00000000-0005-0000-0000-00009EA10000}"/>
    <cellStyle name="Standard 4 8 2 5 2 4" xfId="40839" xr:uid="{00000000-0005-0000-0000-00009FA10000}"/>
    <cellStyle name="Standard 4 8 2 5 2 5" xfId="29543" xr:uid="{00000000-0005-0000-0000-0000A0A10000}"/>
    <cellStyle name="Standard 4 8 2 5 3" xfId="9775" xr:uid="{00000000-0005-0000-0000-0000A1A10000}"/>
    <cellStyle name="Standard 4 8 2 5 3 2" xfId="21071" xr:uid="{00000000-0005-0000-0000-0000A2A10000}"/>
    <cellStyle name="Standard 4 8 2 5 3 2 2" xfId="54959" xr:uid="{00000000-0005-0000-0000-0000A3A10000}"/>
    <cellStyle name="Standard 4 8 2 5 3 3" xfId="43663" xr:uid="{00000000-0005-0000-0000-0000A4A10000}"/>
    <cellStyle name="Standard 4 8 2 5 3 4" xfId="32367" xr:uid="{00000000-0005-0000-0000-0000A5A10000}"/>
    <cellStyle name="Standard 4 8 2 5 4" xfId="15423" xr:uid="{00000000-0005-0000-0000-0000A6A10000}"/>
    <cellStyle name="Standard 4 8 2 5 4 2" xfId="49311" xr:uid="{00000000-0005-0000-0000-0000A7A10000}"/>
    <cellStyle name="Standard 4 8 2 5 5" xfId="38015" xr:uid="{00000000-0005-0000-0000-0000A8A10000}"/>
    <cellStyle name="Standard 4 8 2 5 6" xfId="26719" xr:uid="{00000000-0005-0000-0000-0000A9A10000}"/>
    <cellStyle name="Standard 4 8 2 6" xfId="4897" xr:uid="{00000000-0005-0000-0000-0000AAA10000}"/>
    <cellStyle name="Standard 4 8 2 6 2" xfId="7723" xr:uid="{00000000-0005-0000-0000-0000ABA10000}"/>
    <cellStyle name="Standard 4 8 2 6 2 2" xfId="13372" xr:uid="{00000000-0005-0000-0000-0000ACA10000}"/>
    <cellStyle name="Standard 4 8 2 6 2 2 2" xfId="24668" xr:uid="{00000000-0005-0000-0000-0000ADA10000}"/>
    <cellStyle name="Standard 4 8 2 6 2 2 2 2" xfId="58556" xr:uid="{00000000-0005-0000-0000-0000AEA10000}"/>
    <cellStyle name="Standard 4 8 2 6 2 2 3" xfId="47260" xr:uid="{00000000-0005-0000-0000-0000AFA10000}"/>
    <cellStyle name="Standard 4 8 2 6 2 2 4" xfId="35964" xr:uid="{00000000-0005-0000-0000-0000B0A10000}"/>
    <cellStyle name="Standard 4 8 2 6 2 3" xfId="19020" xr:uid="{00000000-0005-0000-0000-0000B1A10000}"/>
    <cellStyle name="Standard 4 8 2 6 2 3 2" xfId="52908" xr:uid="{00000000-0005-0000-0000-0000B2A10000}"/>
    <cellStyle name="Standard 4 8 2 6 2 4" xfId="41612" xr:uid="{00000000-0005-0000-0000-0000B3A10000}"/>
    <cellStyle name="Standard 4 8 2 6 2 5" xfId="30316" xr:uid="{00000000-0005-0000-0000-0000B4A10000}"/>
    <cellStyle name="Standard 4 8 2 6 3" xfId="10548" xr:uid="{00000000-0005-0000-0000-0000B5A10000}"/>
    <cellStyle name="Standard 4 8 2 6 3 2" xfId="21844" xr:uid="{00000000-0005-0000-0000-0000B6A10000}"/>
    <cellStyle name="Standard 4 8 2 6 3 2 2" xfId="55732" xr:uid="{00000000-0005-0000-0000-0000B7A10000}"/>
    <cellStyle name="Standard 4 8 2 6 3 3" xfId="44436" xr:uid="{00000000-0005-0000-0000-0000B8A10000}"/>
    <cellStyle name="Standard 4 8 2 6 3 4" xfId="33140" xr:uid="{00000000-0005-0000-0000-0000B9A10000}"/>
    <cellStyle name="Standard 4 8 2 6 4" xfId="16196" xr:uid="{00000000-0005-0000-0000-0000BAA10000}"/>
    <cellStyle name="Standard 4 8 2 6 4 2" xfId="50084" xr:uid="{00000000-0005-0000-0000-0000BBA10000}"/>
    <cellStyle name="Standard 4 8 2 6 5" xfId="38788" xr:uid="{00000000-0005-0000-0000-0000BCA10000}"/>
    <cellStyle name="Standard 4 8 2 6 6" xfId="27492" xr:uid="{00000000-0005-0000-0000-0000BDA10000}"/>
    <cellStyle name="Standard 4 8 2 7" xfId="3545" xr:uid="{00000000-0005-0000-0000-0000BEA10000}"/>
    <cellStyle name="Standard 4 8 2 7 2" xfId="6658" xr:uid="{00000000-0005-0000-0000-0000BFA10000}"/>
    <cellStyle name="Standard 4 8 2 7 2 2" xfId="12307" xr:uid="{00000000-0005-0000-0000-0000C0A10000}"/>
    <cellStyle name="Standard 4 8 2 7 2 2 2" xfId="23603" xr:uid="{00000000-0005-0000-0000-0000C1A10000}"/>
    <cellStyle name="Standard 4 8 2 7 2 2 2 2" xfId="57491" xr:uid="{00000000-0005-0000-0000-0000C2A10000}"/>
    <cellStyle name="Standard 4 8 2 7 2 2 3" xfId="46195" xr:uid="{00000000-0005-0000-0000-0000C3A10000}"/>
    <cellStyle name="Standard 4 8 2 7 2 2 4" xfId="34899" xr:uid="{00000000-0005-0000-0000-0000C4A10000}"/>
    <cellStyle name="Standard 4 8 2 7 2 3" xfId="17955" xr:uid="{00000000-0005-0000-0000-0000C5A10000}"/>
    <cellStyle name="Standard 4 8 2 7 2 3 2" xfId="51843" xr:uid="{00000000-0005-0000-0000-0000C6A10000}"/>
    <cellStyle name="Standard 4 8 2 7 2 4" xfId="40547" xr:uid="{00000000-0005-0000-0000-0000C7A10000}"/>
    <cellStyle name="Standard 4 8 2 7 2 5" xfId="29251" xr:uid="{00000000-0005-0000-0000-0000C8A10000}"/>
    <cellStyle name="Standard 4 8 2 7 3" xfId="9483" xr:uid="{00000000-0005-0000-0000-0000C9A10000}"/>
    <cellStyle name="Standard 4 8 2 7 3 2" xfId="20779" xr:uid="{00000000-0005-0000-0000-0000CAA10000}"/>
    <cellStyle name="Standard 4 8 2 7 3 2 2" xfId="54667" xr:uid="{00000000-0005-0000-0000-0000CBA10000}"/>
    <cellStyle name="Standard 4 8 2 7 3 3" xfId="43371" xr:uid="{00000000-0005-0000-0000-0000CCA10000}"/>
    <cellStyle name="Standard 4 8 2 7 3 4" xfId="32075" xr:uid="{00000000-0005-0000-0000-0000CDA10000}"/>
    <cellStyle name="Standard 4 8 2 7 4" xfId="15131" xr:uid="{00000000-0005-0000-0000-0000CEA10000}"/>
    <cellStyle name="Standard 4 8 2 7 4 2" xfId="49019" xr:uid="{00000000-0005-0000-0000-0000CFA10000}"/>
    <cellStyle name="Standard 4 8 2 7 5" xfId="37723" xr:uid="{00000000-0005-0000-0000-0000D0A10000}"/>
    <cellStyle name="Standard 4 8 2 7 6" xfId="26427" xr:uid="{00000000-0005-0000-0000-0000D1A10000}"/>
    <cellStyle name="Standard 4 8 2 8" xfId="5586" xr:uid="{00000000-0005-0000-0000-0000D2A10000}"/>
    <cellStyle name="Standard 4 8 2 8 2" xfId="11236" xr:uid="{00000000-0005-0000-0000-0000D3A10000}"/>
    <cellStyle name="Standard 4 8 2 8 2 2" xfId="22532" xr:uid="{00000000-0005-0000-0000-0000D4A10000}"/>
    <cellStyle name="Standard 4 8 2 8 2 2 2" xfId="56420" xr:uid="{00000000-0005-0000-0000-0000D5A10000}"/>
    <cellStyle name="Standard 4 8 2 8 2 3" xfId="45124" xr:uid="{00000000-0005-0000-0000-0000D6A10000}"/>
    <cellStyle name="Standard 4 8 2 8 2 4" xfId="33828" xr:uid="{00000000-0005-0000-0000-0000D7A10000}"/>
    <cellStyle name="Standard 4 8 2 8 3" xfId="16884" xr:uid="{00000000-0005-0000-0000-0000D8A10000}"/>
    <cellStyle name="Standard 4 8 2 8 3 2" xfId="50772" xr:uid="{00000000-0005-0000-0000-0000D9A10000}"/>
    <cellStyle name="Standard 4 8 2 8 4" xfId="39476" xr:uid="{00000000-0005-0000-0000-0000DAA10000}"/>
    <cellStyle name="Standard 4 8 2 8 5" xfId="28180" xr:uid="{00000000-0005-0000-0000-0000DBA10000}"/>
    <cellStyle name="Standard 4 8 2 9" xfId="8412" xr:uid="{00000000-0005-0000-0000-0000DCA10000}"/>
    <cellStyle name="Standard 4 8 2 9 2" xfId="19708" xr:uid="{00000000-0005-0000-0000-0000DDA10000}"/>
    <cellStyle name="Standard 4 8 2 9 2 2" xfId="53596" xr:uid="{00000000-0005-0000-0000-0000DEA10000}"/>
    <cellStyle name="Standard 4 8 2 9 3" xfId="42300" xr:uid="{00000000-0005-0000-0000-0000DFA10000}"/>
    <cellStyle name="Standard 4 8 2 9 4" xfId="31004" xr:uid="{00000000-0005-0000-0000-0000E0A10000}"/>
    <cellStyle name="Standard 4 8 3" xfId="1617" xr:uid="{00000000-0005-0000-0000-0000E1A10000}"/>
    <cellStyle name="Standard 4 8 3 10" xfId="36741" xr:uid="{00000000-0005-0000-0000-0000E2A10000}"/>
    <cellStyle name="Standard 4 8 3 11" xfId="25445" xr:uid="{00000000-0005-0000-0000-0000E3A10000}"/>
    <cellStyle name="Standard 4 8 3 2" xfId="2791" xr:uid="{00000000-0005-0000-0000-0000E4A10000}"/>
    <cellStyle name="Standard 4 8 3 2 2" xfId="3293" xr:uid="{00000000-0005-0000-0000-0000E5A10000}"/>
    <cellStyle name="Standard 4 8 3 2 2 2" xfId="5342" xr:uid="{00000000-0005-0000-0000-0000E6A10000}"/>
    <cellStyle name="Standard 4 8 3 2 2 2 2" xfId="8168" xr:uid="{00000000-0005-0000-0000-0000E7A10000}"/>
    <cellStyle name="Standard 4 8 3 2 2 2 2 2" xfId="13817" xr:uid="{00000000-0005-0000-0000-0000E8A10000}"/>
    <cellStyle name="Standard 4 8 3 2 2 2 2 2 2" xfId="25113" xr:uid="{00000000-0005-0000-0000-0000E9A10000}"/>
    <cellStyle name="Standard 4 8 3 2 2 2 2 2 2 2" xfId="59001" xr:uid="{00000000-0005-0000-0000-0000EAA10000}"/>
    <cellStyle name="Standard 4 8 3 2 2 2 2 2 3" xfId="47705" xr:uid="{00000000-0005-0000-0000-0000EBA10000}"/>
    <cellStyle name="Standard 4 8 3 2 2 2 2 2 4" xfId="36409" xr:uid="{00000000-0005-0000-0000-0000ECA10000}"/>
    <cellStyle name="Standard 4 8 3 2 2 2 2 3" xfId="19465" xr:uid="{00000000-0005-0000-0000-0000EDA10000}"/>
    <cellStyle name="Standard 4 8 3 2 2 2 2 3 2" xfId="53353" xr:uid="{00000000-0005-0000-0000-0000EEA10000}"/>
    <cellStyle name="Standard 4 8 3 2 2 2 2 4" xfId="42057" xr:uid="{00000000-0005-0000-0000-0000EFA10000}"/>
    <cellStyle name="Standard 4 8 3 2 2 2 2 5" xfId="30761" xr:uid="{00000000-0005-0000-0000-0000F0A10000}"/>
    <cellStyle name="Standard 4 8 3 2 2 2 3" xfId="10993" xr:uid="{00000000-0005-0000-0000-0000F1A10000}"/>
    <cellStyle name="Standard 4 8 3 2 2 2 3 2" xfId="22289" xr:uid="{00000000-0005-0000-0000-0000F2A10000}"/>
    <cellStyle name="Standard 4 8 3 2 2 2 3 2 2" xfId="56177" xr:uid="{00000000-0005-0000-0000-0000F3A10000}"/>
    <cellStyle name="Standard 4 8 3 2 2 2 3 3" xfId="44881" xr:uid="{00000000-0005-0000-0000-0000F4A10000}"/>
    <cellStyle name="Standard 4 8 3 2 2 2 3 4" xfId="33585" xr:uid="{00000000-0005-0000-0000-0000F5A10000}"/>
    <cellStyle name="Standard 4 8 3 2 2 2 4" xfId="16641" xr:uid="{00000000-0005-0000-0000-0000F6A10000}"/>
    <cellStyle name="Standard 4 8 3 2 2 2 4 2" xfId="50529" xr:uid="{00000000-0005-0000-0000-0000F7A10000}"/>
    <cellStyle name="Standard 4 8 3 2 2 2 5" xfId="39233" xr:uid="{00000000-0005-0000-0000-0000F8A10000}"/>
    <cellStyle name="Standard 4 8 3 2 2 2 6" xfId="27937" xr:uid="{00000000-0005-0000-0000-0000F9A10000}"/>
    <cellStyle name="Standard 4 8 3 2 2 3" xfId="6421" xr:uid="{00000000-0005-0000-0000-0000FAA10000}"/>
    <cellStyle name="Standard 4 8 3 2 2 3 2" xfId="12071" xr:uid="{00000000-0005-0000-0000-0000FBA10000}"/>
    <cellStyle name="Standard 4 8 3 2 2 3 2 2" xfId="23367" xr:uid="{00000000-0005-0000-0000-0000FCA10000}"/>
    <cellStyle name="Standard 4 8 3 2 2 3 2 2 2" xfId="57255" xr:uid="{00000000-0005-0000-0000-0000FDA10000}"/>
    <cellStyle name="Standard 4 8 3 2 2 3 2 3" xfId="45959" xr:uid="{00000000-0005-0000-0000-0000FEA10000}"/>
    <cellStyle name="Standard 4 8 3 2 2 3 2 4" xfId="34663" xr:uid="{00000000-0005-0000-0000-0000FFA10000}"/>
    <cellStyle name="Standard 4 8 3 2 2 3 3" xfId="17719" xr:uid="{00000000-0005-0000-0000-000000A20000}"/>
    <cellStyle name="Standard 4 8 3 2 2 3 3 2" xfId="51607" xr:uid="{00000000-0005-0000-0000-000001A20000}"/>
    <cellStyle name="Standard 4 8 3 2 2 3 4" xfId="40311" xr:uid="{00000000-0005-0000-0000-000002A20000}"/>
    <cellStyle name="Standard 4 8 3 2 2 3 5" xfId="29015" xr:uid="{00000000-0005-0000-0000-000003A20000}"/>
    <cellStyle name="Standard 4 8 3 2 2 4" xfId="9247" xr:uid="{00000000-0005-0000-0000-000004A20000}"/>
    <cellStyle name="Standard 4 8 3 2 2 4 2" xfId="20543" xr:uid="{00000000-0005-0000-0000-000005A20000}"/>
    <cellStyle name="Standard 4 8 3 2 2 4 2 2" xfId="54431" xr:uid="{00000000-0005-0000-0000-000006A20000}"/>
    <cellStyle name="Standard 4 8 3 2 2 4 3" xfId="43135" xr:uid="{00000000-0005-0000-0000-000007A20000}"/>
    <cellStyle name="Standard 4 8 3 2 2 4 4" xfId="31839" xr:uid="{00000000-0005-0000-0000-000008A20000}"/>
    <cellStyle name="Standard 4 8 3 2 2 5" xfId="14895" xr:uid="{00000000-0005-0000-0000-000009A20000}"/>
    <cellStyle name="Standard 4 8 3 2 2 5 2" xfId="48783" xr:uid="{00000000-0005-0000-0000-00000AA20000}"/>
    <cellStyle name="Standard 4 8 3 2 2 6" xfId="37487" xr:uid="{00000000-0005-0000-0000-00000BA20000}"/>
    <cellStyle name="Standard 4 8 3 2 2 7" xfId="26191" xr:uid="{00000000-0005-0000-0000-00000CA20000}"/>
    <cellStyle name="Standard 4 8 3 2 3" xfId="4565" xr:uid="{00000000-0005-0000-0000-00000DA20000}"/>
    <cellStyle name="Standard 4 8 3 2 3 2" xfId="7434" xr:uid="{00000000-0005-0000-0000-00000EA20000}"/>
    <cellStyle name="Standard 4 8 3 2 3 2 2" xfId="13083" xr:uid="{00000000-0005-0000-0000-00000FA20000}"/>
    <cellStyle name="Standard 4 8 3 2 3 2 2 2" xfId="24379" xr:uid="{00000000-0005-0000-0000-000010A20000}"/>
    <cellStyle name="Standard 4 8 3 2 3 2 2 2 2" xfId="58267" xr:uid="{00000000-0005-0000-0000-000011A20000}"/>
    <cellStyle name="Standard 4 8 3 2 3 2 2 3" xfId="46971" xr:uid="{00000000-0005-0000-0000-000012A20000}"/>
    <cellStyle name="Standard 4 8 3 2 3 2 2 4" xfId="35675" xr:uid="{00000000-0005-0000-0000-000013A20000}"/>
    <cellStyle name="Standard 4 8 3 2 3 2 3" xfId="18731" xr:uid="{00000000-0005-0000-0000-000014A20000}"/>
    <cellStyle name="Standard 4 8 3 2 3 2 3 2" xfId="52619" xr:uid="{00000000-0005-0000-0000-000015A20000}"/>
    <cellStyle name="Standard 4 8 3 2 3 2 4" xfId="41323" xr:uid="{00000000-0005-0000-0000-000016A20000}"/>
    <cellStyle name="Standard 4 8 3 2 3 2 5" xfId="30027" xr:uid="{00000000-0005-0000-0000-000017A20000}"/>
    <cellStyle name="Standard 4 8 3 2 3 3" xfId="10259" xr:uid="{00000000-0005-0000-0000-000018A20000}"/>
    <cellStyle name="Standard 4 8 3 2 3 3 2" xfId="21555" xr:uid="{00000000-0005-0000-0000-000019A20000}"/>
    <cellStyle name="Standard 4 8 3 2 3 3 2 2" xfId="55443" xr:uid="{00000000-0005-0000-0000-00001AA20000}"/>
    <cellStyle name="Standard 4 8 3 2 3 3 3" xfId="44147" xr:uid="{00000000-0005-0000-0000-00001BA20000}"/>
    <cellStyle name="Standard 4 8 3 2 3 3 4" xfId="32851" xr:uid="{00000000-0005-0000-0000-00001CA20000}"/>
    <cellStyle name="Standard 4 8 3 2 3 4" xfId="15907" xr:uid="{00000000-0005-0000-0000-00001DA20000}"/>
    <cellStyle name="Standard 4 8 3 2 3 4 2" xfId="49795" xr:uid="{00000000-0005-0000-0000-00001EA20000}"/>
    <cellStyle name="Standard 4 8 3 2 3 5" xfId="38499" xr:uid="{00000000-0005-0000-0000-00001FA20000}"/>
    <cellStyle name="Standard 4 8 3 2 3 6" xfId="27203" xr:uid="{00000000-0005-0000-0000-000020A20000}"/>
    <cellStyle name="Standard 4 8 3 2 4" xfId="5921" xr:uid="{00000000-0005-0000-0000-000021A20000}"/>
    <cellStyle name="Standard 4 8 3 2 4 2" xfId="11571" xr:uid="{00000000-0005-0000-0000-000022A20000}"/>
    <cellStyle name="Standard 4 8 3 2 4 2 2" xfId="22867" xr:uid="{00000000-0005-0000-0000-000023A20000}"/>
    <cellStyle name="Standard 4 8 3 2 4 2 2 2" xfId="56755" xr:uid="{00000000-0005-0000-0000-000024A20000}"/>
    <cellStyle name="Standard 4 8 3 2 4 2 3" xfId="45459" xr:uid="{00000000-0005-0000-0000-000025A20000}"/>
    <cellStyle name="Standard 4 8 3 2 4 2 4" xfId="34163" xr:uid="{00000000-0005-0000-0000-000026A20000}"/>
    <cellStyle name="Standard 4 8 3 2 4 3" xfId="17219" xr:uid="{00000000-0005-0000-0000-000027A20000}"/>
    <cellStyle name="Standard 4 8 3 2 4 3 2" xfId="51107" xr:uid="{00000000-0005-0000-0000-000028A20000}"/>
    <cellStyle name="Standard 4 8 3 2 4 4" xfId="39811" xr:uid="{00000000-0005-0000-0000-000029A20000}"/>
    <cellStyle name="Standard 4 8 3 2 4 5" xfId="28515" xr:uid="{00000000-0005-0000-0000-00002AA20000}"/>
    <cellStyle name="Standard 4 8 3 2 5" xfId="8747" xr:uid="{00000000-0005-0000-0000-00002BA20000}"/>
    <cellStyle name="Standard 4 8 3 2 5 2" xfId="20043" xr:uid="{00000000-0005-0000-0000-00002CA20000}"/>
    <cellStyle name="Standard 4 8 3 2 5 2 2" xfId="53931" xr:uid="{00000000-0005-0000-0000-00002DA20000}"/>
    <cellStyle name="Standard 4 8 3 2 5 3" xfId="42635" xr:uid="{00000000-0005-0000-0000-00002EA20000}"/>
    <cellStyle name="Standard 4 8 3 2 5 4" xfId="31339" xr:uid="{00000000-0005-0000-0000-00002FA20000}"/>
    <cellStyle name="Standard 4 8 3 2 6" xfId="14395" xr:uid="{00000000-0005-0000-0000-000030A20000}"/>
    <cellStyle name="Standard 4 8 3 2 6 2" xfId="48283" xr:uid="{00000000-0005-0000-0000-000031A20000}"/>
    <cellStyle name="Standard 4 8 3 2 7" xfId="36987" xr:uid="{00000000-0005-0000-0000-000032A20000}"/>
    <cellStyle name="Standard 4 8 3 2 8" xfId="25691" xr:uid="{00000000-0005-0000-0000-000033A20000}"/>
    <cellStyle name="Standard 4 8 3 3" xfId="3047" xr:uid="{00000000-0005-0000-0000-000034A20000}"/>
    <cellStyle name="Standard 4 8 3 3 2" xfId="5341" xr:uid="{00000000-0005-0000-0000-000035A20000}"/>
    <cellStyle name="Standard 4 8 3 3 2 2" xfId="8167" xr:uid="{00000000-0005-0000-0000-000036A20000}"/>
    <cellStyle name="Standard 4 8 3 3 2 2 2" xfId="13816" xr:uid="{00000000-0005-0000-0000-000037A20000}"/>
    <cellStyle name="Standard 4 8 3 3 2 2 2 2" xfId="25112" xr:uid="{00000000-0005-0000-0000-000038A20000}"/>
    <cellStyle name="Standard 4 8 3 3 2 2 2 2 2" xfId="59000" xr:uid="{00000000-0005-0000-0000-000039A20000}"/>
    <cellStyle name="Standard 4 8 3 3 2 2 2 3" xfId="47704" xr:uid="{00000000-0005-0000-0000-00003AA20000}"/>
    <cellStyle name="Standard 4 8 3 3 2 2 2 4" xfId="36408" xr:uid="{00000000-0005-0000-0000-00003BA20000}"/>
    <cellStyle name="Standard 4 8 3 3 2 2 3" xfId="19464" xr:uid="{00000000-0005-0000-0000-00003CA20000}"/>
    <cellStyle name="Standard 4 8 3 3 2 2 3 2" xfId="53352" xr:uid="{00000000-0005-0000-0000-00003DA20000}"/>
    <cellStyle name="Standard 4 8 3 3 2 2 4" xfId="42056" xr:uid="{00000000-0005-0000-0000-00003EA20000}"/>
    <cellStyle name="Standard 4 8 3 3 2 2 5" xfId="30760" xr:uid="{00000000-0005-0000-0000-00003FA20000}"/>
    <cellStyle name="Standard 4 8 3 3 2 3" xfId="10992" xr:uid="{00000000-0005-0000-0000-000040A20000}"/>
    <cellStyle name="Standard 4 8 3 3 2 3 2" xfId="22288" xr:uid="{00000000-0005-0000-0000-000041A20000}"/>
    <cellStyle name="Standard 4 8 3 3 2 3 2 2" xfId="56176" xr:uid="{00000000-0005-0000-0000-000042A20000}"/>
    <cellStyle name="Standard 4 8 3 3 2 3 3" xfId="44880" xr:uid="{00000000-0005-0000-0000-000043A20000}"/>
    <cellStyle name="Standard 4 8 3 3 2 3 4" xfId="33584" xr:uid="{00000000-0005-0000-0000-000044A20000}"/>
    <cellStyle name="Standard 4 8 3 3 2 4" xfId="16640" xr:uid="{00000000-0005-0000-0000-000045A20000}"/>
    <cellStyle name="Standard 4 8 3 3 2 4 2" xfId="50528" xr:uid="{00000000-0005-0000-0000-000046A20000}"/>
    <cellStyle name="Standard 4 8 3 3 2 5" xfId="39232" xr:uid="{00000000-0005-0000-0000-000047A20000}"/>
    <cellStyle name="Standard 4 8 3 3 2 6" xfId="27936" xr:uid="{00000000-0005-0000-0000-000048A20000}"/>
    <cellStyle name="Standard 4 8 3 3 3" xfId="4564" xr:uid="{00000000-0005-0000-0000-000049A20000}"/>
    <cellStyle name="Standard 4 8 3 3 3 2" xfId="7433" xr:uid="{00000000-0005-0000-0000-00004AA20000}"/>
    <cellStyle name="Standard 4 8 3 3 3 2 2" xfId="13082" xr:uid="{00000000-0005-0000-0000-00004BA20000}"/>
    <cellStyle name="Standard 4 8 3 3 3 2 2 2" xfId="24378" xr:uid="{00000000-0005-0000-0000-00004CA20000}"/>
    <cellStyle name="Standard 4 8 3 3 3 2 2 2 2" xfId="58266" xr:uid="{00000000-0005-0000-0000-00004DA20000}"/>
    <cellStyle name="Standard 4 8 3 3 3 2 2 3" xfId="46970" xr:uid="{00000000-0005-0000-0000-00004EA20000}"/>
    <cellStyle name="Standard 4 8 3 3 3 2 2 4" xfId="35674" xr:uid="{00000000-0005-0000-0000-00004FA20000}"/>
    <cellStyle name="Standard 4 8 3 3 3 2 3" xfId="18730" xr:uid="{00000000-0005-0000-0000-000050A20000}"/>
    <cellStyle name="Standard 4 8 3 3 3 2 3 2" xfId="52618" xr:uid="{00000000-0005-0000-0000-000051A20000}"/>
    <cellStyle name="Standard 4 8 3 3 3 2 4" xfId="41322" xr:uid="{00000000-0005-0000-0000-000052A20000}"/>
    <cellStyle name="Standard 4 8 3 3 3 2 5" xfId="30026" xr:uid="{00000000-0005-0000-0000-000053A20000}"/>
    <cellStyle name="Standard 4 8 3 3 3 3" xfId="10258" xr:uid="{00000000-0005-0000-0000-000054A20000}"/>
    <cellStyle name="Standard 4 8 3 3 3 3 2" xfId="21554" xr:uid="{00000000-0005-0000-0000-000055A20000}"/>
    <cellStyle name="Standard 4 8 3 3 3 3 2 2" xfId="55442" xr:uid="{00000000-0005-0000-0000-000056A20000}"/>
    <cellStyle name="Standard 4 8 3 3 3 3 3" xfId="44146" xr:uid="{00000000-0005-0000-0000-000057A20000}"/>
    <cellStyle name="Standard 4 8 3 3 3 3 4" xfId="32850" xr:uid="{00000000-0005-0000-0000-000058A20000}"/>
    <cellStyle name="Standard 4 8 3 3 3 4" xfId="15906" xr:uid="{00000000-0005-0000-0000-000059A20000}"/>
    <cellStyle name="Standard 4 8 3 3 3 4 2" xfId="49794" xr:uid="{00000000-0005-0000-0000-00005AA20000}"/>
    <cellStyle name="Standard 4 8 3 3 3 5" xfId="38498" xr:uid="{00000000-0005-0000-0000-00005BA20000}"/>
    <cellStyle name="Standard 4 8 3 3 3 6" xfId="27202" xr:uid="{00000000-0005-0000-0000-00005CA20000}"/>
    <cellStyle name="Standard 4 8 3 3 4" xfId="6175" xr:uid="{00000000-0005-0000-0000-00005DA20000}"/>
    <cellStyle name="Standard 4 8 3 3 4 2" xfId="11825" xr:uid="{00000000-0005-0000-0000-00005EA20000}"/>
    <cellStyle name="Standard 4 8 3 3 4 2 2" xfId="23121" xr:uid="{00000000-0005-0000-0000-00005FA20000}"/>
    <cellStyle name="Standard 4 8 3 3 4 2 2 2" xfId="57009" xr:uid="{00000000-0005-0000-0000-000060A20000}"/>
    <cellStyle name="Standard 4 8 3 3 4 2 3" xfId="45713" xr:uid="{00000000-0005-0000-0000-000061A20000}"/>
    <cellStyle name="Standard 4 8 3 3 4 2 4" xfId="34417" xr:uid="{00000000-0005-0000-0000-000062A20000}"/>
    <cellStyle name="Standard 4 8 3 3 4 3" xfId="17473" xr:uid="{00000000-0005-0000-0000-000063A20000}"/>
    <cellStyle name="Standard 4 8 3 3 4 3 2" xfId="51361" xr:uid="{00000000-0005-0000-0000-000064A20000}"/>
    <cellStyle name="Standard 4 8 3 3 4 4" xfId="40065" xr:uid="{00000000-0005-0000-0000-000065A20000}"/>
    <cellStyle name="Standard 4 8 3 3 4 5" xfId="28769" xr:uid="{00000000-0005-0000-0000-000066A20000}"/>
    <cellStyle name="Standard 4 8 3 3 5" xfId="9001" xr:uid="{00000000-0005-0000-0000-000067A20000}"/>
    <cellStyle name="Standard 4 8 3 3 5 2" xfId="20297" xr:uid="{00000000-0005-0000-0000-000068A20000}"/>
    <cellStyle name="Standard 4 8 3 3 5 2 2" xfId="54185" xr:uid="{00000000-0005-0000-0000-000069A20000}"/>
    <cellStyle name="Standard 4 8 3 3 5 3" xfId="42889" xr:uid="{00000000-0005-0000-0000-00006AA20000}"/>
    <cellStyle name="Standard 4 8 3 3 5 4" xfId="31593" xr:uid="{00000000-0005-0000-0000-00006BA20000}"/>
    <cellStyle name="Standard 4 8 3 3 6" xfId="14649" xr:uid="{00000000-0005-0000-0000-00006CA20000}"/>
    <cellStyle name="Standard 4 8 3 3 6 2" xfId="48537" xr:uid="{00000000-0005-0000-0000-00006DA20000}"/>
    <cellStyle name="Standard 4 8 3 3 7" xfId="37241" xr:uid="{00000000-0005-0000-0000-00006EA20000}"/>
    <cellStyle name="Standard 4 8 3 3 8" xfId="25945" xr:uid="{00000000-0005-0000-0000-00006FA20000}"/>
    <cellStyle name="Standard 4 8 3 4" xfId="3905" xr:uid="{00000000-0005-0000-0000-000070A20000}"/>
    <cellStyle name="Standard 4 8 3 4 2" xfId="7016" xr:uid="{00000000-0005-0000-0000-000071A20000}"/>
    <cellStyle name="Standard 4 8 3 4 2 2" xfId="12665" xr:uid="{00000000-0005-0000-0000-000072A20000}"/>
    <cellStyle name="Standard 4 8 3 4 2 2 2" xfId="23961" xr:uid="{00000000-0005-0000-0000-000073A20000}"/>
    <cellStyle name="Standard 4 8 3 4 2 2 2 2" xfId="57849" xr:uid="{00000000-0005-0000-0000-000074A20000}"/>
    <cellStyle name="Standard 4 8 3 4 2 2 3" xfId="46553" xr:uid="{00000000-0005-0000-0000-000075A20000}"/>
    <cellStyle name="Standard 4 8 3 4 2 2 4" xfId="35257" xr:uid="{00000000-0005-0000-0000-000076A20000}"/>
    <cellStyle name="Standard 4 8 3 4 2 3" xfId="18313" xr:uid="{00000000-0005-0000-0000-000077A20000}"/>
    <cellStyle name="Standard 4 8 3 4 2 3 2" xfId="52201" xr:uid="{00000000-0005-0000-0000-000078A20000}"/>
    <cellStyle name="Standard 4 8 3 4 2 4" xfId="40905" xr:uid="{00000000-0005-0000-0000-000079A20000}"/>
    <cellStyle name="Standard 4 8 3 4 2 5" xfId="29609" xr:uid="{00000000-0005-0000-0000-00007AA20000}"/>
    <cellStyle name="Standard 4 8 3 4 3" xfId="9841" xr:uid="{00000000-0005-0000-0000-00007BA20000}"/>
    <cellStyle name="Standard 4 8 3 4 3 2" xfId="21137" xr:uid="{00000000-0005-0000-0000-00007CA20000}"/>
    <cellStyle name="Standard 4 8 3 4 3 2 2" xfId="55025" xr:uid="{00000000-0005-0000-0000-00007DA20000}"/>
    <cellStyle name="Standard 4 8 3 4 3 3" xfId="43729" xr:uid="{00000000-0005-0000-0000-00007EA20000}"/>
    <cellStyle name="Standard 4 8 3 4 3 4" xfId="32433" xr:uid="{00000000-0005-0000-0000-00007FA20000}"/>
    <cellStyle name="Standard 4 8 3 4 4" xfId="15489" xr:uid="{00000000-0005-0000-0000-000080A20000}"/>
    <cellStyle name="Standard 4 8 3 4 4 2" xfId="49377" xr:uid="{00000000-0005-0000-0000-000081A20000}"/>
    <cellStyle name="Standard 4 8 3 4 5" xfId="38081" xr:uid="{00000000-0005-0000-0000-000082A20000}"/>
    <cellStyle name="Standard 4 8 3 4 6" xfId="26785" xr:uid="{00000000-0005-0000-0000-000083A20000}"/>
    <cellStyle name="Standard 4 8 3 5" xfId="4963" xr:uid="{00000000-0005-0000-0000-000084A20000}"/>
    <cellStyle name="Standard 4 8 3 5 2" xfId="7789" xr:uid="{00000000-0005-0000-0000-000085A20000}"/>
    <cellStyle name="Standard 4 8 3 5 2 2" xfId="13438" xr:uid="{00000000-0005-0000-0000-000086A20000}"/>
    <cellStyle name="Standard 4 8 3 5 2 2 2" xfId="24734" xr:uid="{00000000-0005-0000-0000-000087A20000}"/>
    <cellStyle name="Standard 4 8 3 5 2 2 2 2" xfId="58622" xr:uid="{00000000-0005-0000-0000-000088A20000}"/>
    <cellStyle name="Standard 4 8 3 5 2 2 3" xfId="47326" xr:uid="{00000000-0005-0000-0000-000089A20000}"/>
    <cellStyle name="Standard 4 8 3 5 2 2 4" xfId="36030" xr:uid="{00000000-0005-0000-0000-00008AA20000}"/>
    <cellStyle name="Standard 4 8 3 5 2 3" xfId="19086" xr:uid="{00000000-0005-0000-0000-00008BA20000}"/>
    <cellStyle name="Standard 4 8 3 5 2 3 2" xfId="52974" xr:uid="{00000000-0005-0000-0000-00008CA20000}"/>
    <cellStyle name="Standard 4 8 3 5 2 4" xfId="41678" xr:uid="{00000000-0005-0000-0000-00008DA20000}"/>
    <cellStyle name="Standard 4 8 3 5 2 5" xfId="30382" xr:uid="{00000000-0005-0000-0000-00008EA20000}"/>
    <cellStyle name="Standard 4 8 3 5 3" xfId="10614" xr:uid="{00000000-0005-0000-0000-00008FA20000}"/>
    <cellStyle name="Standard 4 8 3 5 3 2" xfId="21910" xr:uid="{00000000-0005-0000-0000-000090A20000}"/>
    <cellStyle name="Standard 4 8 3 5 3 2 2" xfId="55798" xr:uid="{00000000-0005-0000-0000-000091A20000}"/>
    <cellStyle name="Standard 4 8 3 5 3 3" xfId="44502" xr:uid="{00000000-0005-0000-0000-000092A20000}"/>
    <cellStyle name="Standard 4 8 3 5 3 4" xfId="33206" xr:uid="{00000000-0005-0000-0000-000093A20000}"/>
    <cellStyle name="Standard 4 8 3 5 4" xfId="16262" xr:uid="{00000000-0005-0000-0000-000094A20000}"/>
    <cellStyle name="Standard 4 8 3 5 4 2" xfId="50150" xr:uid="{00000000-0005-0000-0000-000095A20000}"/>
    <cellStyle name="Standard 4 8 3 5 5" xfId="38854" xr:uid="{00000000-0005-0000-0000-000096A20000}"/>
    <cellStyle name="Standard 4 8 3 5 6" xfId="27558" xr:uid="{00000000-0005-0000-0000-000097A20000}"/>
    <cellStyle name="Standard 4 8 3 6" xfId="3613" xr:uid="{00000000-0005-0000-0000-000098A20000}"/>
    <cellStyle name="Standard 4 8 3 6 2" xfId="6726" xr:uid="{00000000-0005-0000-0000-000099A20000}"/>
    <cellStyle name="Standard 4 8 3 6 2 2" xfId="12375" xr:uid="{00000000-0005-0000-0000-00009AA20000}"/>
    <cellStyle name="Standard 4 8 3 6 2 2 2" xfId="23671" xr:uid="{00000000-0005-0000-0000-00009BA20000}"/>
    <cellStyle name="Standard 4 8 3 6 2 2 2 2" xfId="57559" xr:uid="{00000000-0005-0000-0000-00009CA20000}"/>
    <cellStyle name="Standard 4 8 3 6 2 2 3" xfId="46263" xr:uid="{00000000-0005-0000-0000-00009DA20000}"/>
    <cellStyle name="Standard 4 8 3 6 2 2 4" xfId="34967" xr:uid="{00000000-0005-0000-0000-00009EA20000}"/>
    <cellStyle name="Standard 4 8 3 6 2 3" xfId="18023" xr:uid="{00000000-0005-0000-0000-00009FA20000}"/>
    <cellStyle name="Standard 4 8 3 6 2 3 2" xfId="51911" xr:uid="{00000000-0005-0000-0000-0000A0A20000}"/>
    <cellStyle name="Standard 4 8 3 6 2 4" xfId="40615" xr:uid="{00000000-0005-0000-0000-0000A1A20000}"/>
    <cellStyle name="Standard 4 8 3 6 2 5" xfId="29319" xr:uid="{00000000-0005-0000-0000-0000A2A20000}"/>
    <cellStyle name="Standard 4 8 3 6 3" xfId="9551" xr:uid="{00000000-0005-0000-0000-0000A3A20000}"/>
    <cellStyle name="Standard 4 8 3 6 3 2" xfId="20847" xr:uid="{00000000-0005-0000-0000-0000A4A20000}"/>
    <cellStyle name="Standard 4 8 3 6 3 2 2" xfId="54735" xr:uid="{00000000-0005-0000-0000-0000A5A20000}"/>
    <cellStyle name="Standard 4 8 3 6 3 3" xfId="43439" xr:uid="{00000000-0005-0000-0000-0000A6A20000}"/>
    <cellStyle name="Standard 4 8 3 6 3 4" xfId="32143" xr:uid="{00000000-0005-0000-0000-0000A7A20000}"/>
    <cellStyle name="Standard 4 8 3 6 4" xfId="15199" xr:uid="{00000000-0005-0000-0000-0000A8A20000}"/>
    <cellStyle name="Standard 4 8 3 6 4 2" xfId="49087" xr:uid="{00000000-0005-0000-0000-0000A9A20000}"/>
    <cellStyle name="Standard 4 8 3 6 5" xfId="37791" xr:uid="{00000000-0005-0000-0000-0000AAA20000}"/>
    <cellStyle name="Standard 4 8 3 6 6" xfId="26495" xr:uid="{00000000-0005-0000-0000-0000ABA20000}"/>
    <cellStyle name="Standard 4 8 3 7" xfId="5675" xr:uid="{00000000-0005-0000-0000-0000ACA20000}"/>
    <cellStyle name="Standard 4 8 3 7 2" xfId="11325" xr:uid="{00000000-0005-0000-0000-0000ADA20000}"/>
    <cellStyle name="Standard 4 8 3 7 2 2" xfId="22621" xr:uid="{00000000-0005-0000-0000-0000AEA20000}"/>
    <cellStyle name="Standard 4 8 3 7 2 2 2" xfId="56509" xr:uid="{00000000-0005-0000-0000-0000AFA20000}"/>
    <cellStyle name="Standard 4 8 3 7 2 3" xfId="45213" xr:uid="{00000000-0005-0000-0000-0000B0A20000}"/>
    <cellStyle name="Standard 4 8 3 7 2 4" xfId="33917" xr:uid="{00000000-0005-0000-0000-0000B1A20000}"/>
    <cellStyle name="Standard 4 8 3 7 3" xfId="16973" xr:uid="{00000000-0005-0000-0000-0000B2A20000}"/>
    <cellStyle name="Standard 4 8 3 7 3 2" xfId="50861" xr:uid="{00000000-0005-0000-0000-0000B3A20000}"/>
    <cellStyle name="Standard 4 8 3 7 4" xfId="39565" xr:uid="{00000000-0005-0000-0000-0000B4A20000}"/>
    <cellStyle name="Standard 4 8 3 7 5" xfId="28269" xr:uid="{00000000-0005-0000-0000-0000B5A20000}"/>
    <cellStyle name="Standard 4 8 3 8" xfId="8501" xr:uid="{00000000-0005-0000-0000-0000B6A20000}"/>
    <cellStyle name="Standard 4 8 3 8 2" xfId="19797" xr:uid="{00000000-0005-0000-0000-0000B7A20000}"/>
    <cellStyle name="Standard 4 8 3 8 2 2" xfId="53685" xr:uid="{00000000-0005-0000-0000-0000B8A20000}"/>
    <cellStyle name="Standard 4 8 3 8 3" xfId="42389" xr:uid="{00000000-0005-0000-0000-0000B9A20000}"/>
    <cellStyle name="Standard 4 8 3 8 4" xfId="31093" xr:uid="{00000000-0005-0000-0000-0000BAA20000}"/>
    <cellStyle name="Standard 4 8 3 9" xfId="14149" xr:uid="{00000000-0005-0000-0000-0000BBA20000}"/>
    <cellStyle name="Standard 4 8 3 9 2" xfId="48037" xr:uid="{00000000-0005-0000-0000-0000BCA20000}"/>
    <cellStyle name="Standard 4 8 4" xfId="2659" xr:uid="{00000000-0005-0000-0000-0000BDA20000}"/>
    <cellStyle name="Standard 4 8 4 10" xfId="25559" xr:uid="{00000000-0005-0000-0000-0000BEA20000}"/>
    <cellStyle name="Standard 4 8 4 2" xfId="3161" xr:uid="{00000000-0005-0000-0000-0000BFA20000}"/>
    <cellStyle name="Standard 4 8 4 2 2" xfId="5343" xr:uid="{00000000-0005-0000-0000-0000C0A20000}"/>
    <cellStyle name="Standard 4 8 4 2 2 2" xfId="8169" xr:uid="{00000000-0005-0000-0000-0000C1A20000}"/>
    <cellStyle name="Standard 4 8 4 2 2 2 2" xfId="13818" xr:uid="{00000000-0005-0000-0000-0000C2A20000}"/>
    <cellStyle name="Standard 4 8 4 2 2 2 2 2" xfId="25114" xr:uid="{00000000-0005-0000-0000-0000C3A20000}"/>
    <cellStyle name="Standard 4 8 4 2 2 2 2 2 2" xfId="59002" xr:uid="{00000000-0005-0000-0000-0000C4A20000}"/>
    <cellStyle name="Standard 4 8 4 2 2 2 2 3" xfId="47706" xr:uid="{00000000-0005-0000-0000-0000C5A20000}"/>
    <cellStyle name="Standard 4 8 4 2 2 2 2 4" xfId="36410" xr:uid="{00000000-0005-0000-0000-0000C6A20000}"/>
    <cellStyle name="Standard 4 8 4 2 2 2 3" xfId="19466" xr:uid="{00000000-0005-0000-0000-0000C7A20000}"/>
    <cellStyle name="Standard 4 8 4 2 2 2 3 2" xfId="53354" xr:uid="{00000000-0005-0000-0000-0000C8A20000}"/>
    <cellStyle name="Standard 4 8 4 2 2 2 4" xfId="42058" xr:uid="{00000000-0005-0000-0000-0000C9A20000}"/>
    <cellStyle name="Standard 4 8 4 2 2 2 5" xfId="30762" xr:uid="{00000000-0005-0000-0000-0000CAA20000}"/>
    <cellStyle name="Standard 4 8 4 2 2 3" xfId="10994" xr:uid="{00000000-0005-0000-0000-0000CBA20000}"/>
    <cellStyle name="Standard 4 8 4 2 2 3 2" xfId="22290" xr:uid="{00000000-0005-0000-0000-0000CCA20000}"/>
    <cellStyle name="Standard 4 8 4 2 2 3 2 2" xfId="56178" xr:uid="{00000000-0005-0000-0000-0000CDA20000}"/>
    <cellStyle name="Standard 4 8 4 2 2 3 3" xfId="44882" xr:uid="{00000000-0005-0000-0000-0000CEA20000}"/>
    <cellStyle name="Standard 4 8 4 2 2 3 4" xfId="33586" xr:uid="{00000000-0005-0000-0000-0000CFA20000}"/>
    <cellStyle name="Standard 4 8 4 2 2 4" xfId="16642" xr:uid="{00000000-0005-0000-0000-0000D0A20000}"/>
    <cellStyle name="Standard 4 8 4 2 2 4 2" xfId="50530" xr:uid="{00000000-0005-0000-0000-0000D1A20000}"/>
    <cellStyle name="Standard 4 8 4 2 2 5" xfId="39234" xr:uid="{00000000-0005-0000-0000-0000D2A20000}"/>
    <cellStyle name="Standard 4 8 4 2 2 6" xfId="27938" xr:uid="{00000000-0005-0000-0000-0000D3A20000}"/>
    <cellStyle name="Standard 4 8 4 2 3" xfId="4566" xr:uid="{00000000-0005-0000-0000-0000D4A20000}"/>
    <cellStyle name="Standard 4 8 4 2 3 2" xfId="7435" xr:uid="{00000000-0005-0000-0000-0000D5A20000}"/>
    <cellStyle name="Standard 4 8 4 2 3 2 2" xfId="13084" xr:uid="{00000000-0005-0000-0000-0000D6A20000}"/>
    <cellStyle name="Standard 4 8 4 2 3 2 2 2" xfId="24380" xr:uid="{00000000-0005-0000-0000-0000D7A20000}"/>
    <cellStyle name="Standard 4 8 4 2 3 2 2 2 2" xfId="58268" xr:uid="{00000000-0005-0000-0000-0000D8A20000}"/>
    <cellStyle name="Standard 4 8 4 2 3 2 2 3" xfId="46972" xr:uid="{00000000-0005-0000-0000-0000D9A20000}"/>
    <cellStyle name="Standard 4 8 4 2 3 2 2 4" xfId="35676" xr:uid="{00000000-0005-0000-0000-0000DAA20000}"/>
    <cellStyle name="Standard 4 8 4 2 3 2 3" xfId="18732" xr:uid="{00000000-0005-0000-0000-0000DBA20000}"/>
    <cellStyle name="Standard 4 8 4 2 3 2 3 2" xfId="52620" xr:uid="{00000000-0005-0000-0000-0000DCA20000}"/>
    <cellStyle name="Standard 4 8 4 2 3 2 4" xfId="41324" xr:uid="{00000000-0005-0000-0000-0000DDA20000}"/>
    <cellStyle name="Standard 4 8 4 2 3 2 5" xfId="30028" xr:uid="{00000000-0005-0000-0000-0000DEA20000}"/>
    <cellStyle name="Standard 4 8 4 2 3 3" xfId="10260" xr:uid="{00000000-0005-0000-0000-0000DFA20000}"/>
    <cellStyle name="Standard 4 8 4 2 3 3 2" xfId="21556" xr:uid="{00000000-0005-0000-0000-0000E0A20000}"/>
    <cellStyle name="Standard 4 8 4 2 3 3 2 2" xfId="55444" xr:uid="{00000000-0005-0000-0000-0000E1A20000}"/>
    <cellStyle name="Standard 4 8 4 2 3 3 3" xfId="44148" xr:uid="{00000000-0005-0000-0000-0000E2A20000}"/>
    <cellStyle name="Standard 4 8 4 2 3 3 4" xfId="32852" xr:uid="{00000000-0005-0000-0000-0000E3A20000}"/>
    <cellStyle name="Standard 4 8 4 2 3 4" xfId="15908" xr:uid="{00000000-0005-0000-0000-0000E4A20000}"/>
    <cellStyle name="Standard 4 8 4 2 3 4 2" xfId="49796" xr:uid="{00000000-0005-0000-0000-0000E5A20000}"/>
    <cellStyle name="Standard 4 8 4 2 3 5" xfId="38500" xr:uid="{00000000-0005-0000-0000-0000E6A20000}"/>
    <cellStyle name="Standard 4 8 4 2 3 6" xfId="27204" xr:uid="{00000000-0005-0000-0000-0000E7A20000}"/>
    <cellStyle name="Standard 4 8 4 2 4" xfId="6289" xr:uid="{00000000-0005-0000-0000-0000E8A20000}"/>
    <cellStyle name="Standard 4 8 4 2 4 2" xfId="11939" xr:uid="{00000000-0005-0000-0000-0000E9A20000}"/>
    <cellStyle name="Standard 4 8 4 2 4 2 2" xfId="23235" xr:uid="{00000000-0005-0000-0000-0000EAA20000}"/>
    <cellStyle name="Standard 4 8 4 2 4 2 2 2" xfId="57123" xr:uid="{00000000-0005-0000-0000-0000EBA20000}"/>
    <cellStyle name="Standard 4 8 4 2 4 2 3" xfId="45827" xr:uid="{00000000-0005-0000-0000-0000ECA20000}"/>
    <cellStyle name="Standard 4 8 4 2 4 2 4" xfId="34531" xr:uid="{00000000-0005-0000-0000-0000EDA20000}"/>
    <cellStyle name="Standard 4 8 4 2 4 3" xfId="17587" xr:uid="{00000000-0005-0000-0000-0000EEA20000}"/>
    <cellStyle name="Standard 4 8 4 2 4 3 2" xfId="51475" xr:uid="{00000000-0005-0000-0000-0000EFA20000}"/>
    <cellStyle name="Standard 4 8 4 2 4 4" xfId="40179" xr:uid="{00000000-0005-0000-0000-0000F0A20000}"/>
    <cellStyle name="Standard 4 8 4 2 4 5" xfId="28883" xr:uid="{00000000-0005-0000-0000-0000F1A20000}"/>
    <cellStyle name="Standard 4 8 4 2 5" xfId="9115" xr:uid="{00000000-0005-0000-0000-0000F2A20000}"/>
    <cellStyle name="Standard 4 8 4 2 5 2" xfId="20411" xr:uid="{00000000-0005-0000-0000-0000F3A20000}"/>
    <cellStyle name="Standard 4 8 4 2 5 2 2" xfId="54299" xr:uid="{00000000-0005-0000-0000-0000F4A20000}"/>
    <cellStyle name="Standard 4 8 4 2 5 3" xfId="43003" xr:uid="{00000000-0005-0000-0000-0000F5A20000}"/>
    <cellStyle name="Standard 4 8 4 2 5 4" xfId="31707" xr:uid="{00000000-0005-0000-0000-0000F6A20000}"/>
    <cellStyle name="Standard 4 8 4 2 6" xfId="14763" xr:uid="{00000000-0005-0000-0000-0000F7A20000}"/>
    <cellStyle name="Standard 4 8 4 2 6 2" xfId="48651" xr:uid="{00000000-0005-0000-0000-0000F8A20000}"/>
    <cellStyle name="Standard 4 8 4 2 7" xfId="37355" xr:uid="{00000000-0005-0000-0000-0000F9A20000}"/>
    <cellStyle name="Standard 4 8 4 2 8" xfId="26059" xr:uid="{00000000-0005-0000-0000-0000FAA20000}"/>
    <cellStyle name="Standard 4 8 4 3" xfId="3795" xr:uid="{00000000-0005-0000-0000-0000FBA20000}"/>
    <cellStyle name="Standard 4 8 4 3 2" xfId="6906" xr:uid="{00000000-0005-0000-0000-0000FCA20000}"/>
    <cellStyle name="Standard 4 8 4 3 2 2" xfId="12555" xr:uid="{00000000-0005-0000-0000-0000FDA20000}"/>
    <cellStyle name="Standard 4 8 4 3 2 2 2" xfId="23851" xr:uid="{00000000-0005-0000-0000-0000FEA20000}"/>
    <cellStyle name="Standard 4 8 4 3 2 2 2 2" xfId="57739" xr:uid="{00000000-0005-0000-0000-0000FFA20000}"/>
    <cellStyle name="Standard 4 8 4 3 2 2 3" xfId="46443" xr:uid="{00000000-0005-0000-0000-000000A30000}"/>
    <cellStyle name="Standard 4 8 4 3 2 2 4" xfId="35147" xr:uid="{00000000-0005-0000-0000-000001A30000}"/>
    <cellStyle name="Standard 4 8 4 3 2 3" xfId="18203" xr:uid="{00000000-0005-0000-0000-000002A30000}"/>
    <cellStyle name="Standard 4 8 4 3 2 3 2" xfId="52091" xr:uid="{00000000-0005-0000-0000-000003A30000}"/>
    <cellStyle name="Standard 4 8 4 3 2 4" xfId="40795" xr:uid="{00000000-0005-0000-0000-000004A30000}"/>
    <cellStyle name="Standard 4 8 4 3 2 5" xfId="29499" xr:uid="{00000000-0005-0000-0000-000005A30000}"/>
    <cellStyle name="Standard 4 8 4 3 3" xfId="9731" xr:uid="{00000000-0005-0000-0000-000006A30000}"/>
    <cellStyle name="Standard 4 8 4 3 3 2" xfId="21027" xr:uid="{00000000-0005-0000-0000-000007A30000}"/>
    <cellStyle name="Standard 4 8 4 3 3 2 2" xfId="54915" xr:uid="{00000000-0005-0000-0000-000008A30000}"/>
    <cellStyle name="Standard 4 8 4 3 3 3" xfId="43619" xr:uid="{00000000-0005-0000-0000-000009A30000}"/>
    <cellStyle name="Standard 4 8 4 3 3 4" xfId="32323" xr:uid="{00000000-0005-0000-0000-00000AA30000}"/>
    <cellStyle name="Standard 4 8 4 3 4" xfId="15379" xr:uid="{00000000-0005-0000-0000-00000BA30000}"/>
    <cellStyle name="Standard 4 8 4 3 4 2" xfId="49267" xr:uid="{00000000-0005-0000-0000-00000CA30000}"/>
    <cellStyle name="Standard 4 8 4 3 5" xfId="37971" xr:uid="{00000000-0005-0000-0000-00000DA30000}"/>
    <cellStyle name="Standard 4 8 4 3 6" xfId="26675" xr:uid="{00000000-0005-0000-0000-00000EA30000}"/>
    <cellStyle name="Standard 4 8 4 4" xfId="4853" xr:uid="{00000000-0005-0000-0000-00000FA30000}"/>
    <cellStyle name="Standard 4 8 4 4 2" xfId="7679" xr:uid="{00000000-0005-0000-0000-000010A30000}"/>
    <cellStyle name="Standard 4 8 4 4 2 2" xfId="13328" xr:uid="{00000000-0005-0000-0000-000011A30000}"/>
    <cellStyle name="Standard 4 8 4 4 2 2 2" xfId="24624" xr:uid="{00000000-0005-0000-0000-000012A30000}"/>
    <cellStyle name="Standard 4 8 4 4 2 2 2 2" xfId="58512" xr:uid="{00000000-0005-0000-0000-000013A30000}"/>
    <cellStyle name="Standard 4 8 4 4 2 2 3" xfId="47216" xr:uid="{00000000-0005-0000-0000-000014A30000}"/>
    <cellStyle name="Standard 4 8 4 4 2 2 4" xfId="35920" xr:uid="{00000000-0005-0000-0000-000015A30000}"/>
    <cellStyle name="Standard 4 8 4 4 2 3" xfId="18976" xr:uid="{00000000-0005-0000-0000-000016A30000}"/>
    <cellStyle name="Standard 4 8 4 4 2 3 2" xfId="52864" xr:uid="{00000000-0005-0000-0000-000017A30000}"/>
    <cellStyle name="Standard 4 8 4 4 2 4" xfId="41568" xr:uid="{00000000-0005-0000-0000-000018A30000}"/>
    <cellStyle name="Standard 4 8 4 4 2 5" xfId="30272" xr:uid="{00000000-0005-0000-0000-000019A30000}"/>
    <cellStyle name="Standard 4 8 4 4 3" xfId="10504" xr:uid="{00000000-0005-0000-0000-00001AA30000}"/>
    <cellStyle name="Standard 4 8 4 4 3 2" xfId="21800" xr:uid="{00000000-0005-0000-0000-00001BA30000}"/>
    <cellStyle name="Standard 4 8 4 4 3 2 2" xfId="55688" xr:uid="{00000000-0005-0000-0000-00001CA30000}"/>
    <cellStyle name="Standard 4 8 4 4 3 3" xfId="44392" xr:uid="{00000000-0005-0000-0000-00001DA30000}"/>
    <cellStyle name="Standard 4 8 4 4 3 4" xfId="33096" xr:uid="{00000000-0005-0000-0000-00001EA30000}"/>
    <cellStyle name="Standard 4 8 4 4 4" xfId="16152" xr:uid="{00000000-0005-0000-0000-00001FA30000}"/>
    <cellStyle name="Standard 4 8 4 4 4 2" xfId="50040" xr:uid="{00000000-0005-0000-0000-000020A30000}"/>
    <cellStyle name="Standard 4 8 4 4 5" xfId="38744" xr:uid="{00000000-0005-0000-0000-000021A30000}"/>
    <cellStyle name="Standard 4 8 4 4 6" xfId="27448" xr:uid="{00000000-0005-0000-0000-000022A30000}"/>
    <cellStyle name="Standard 4 8 4 5" xfId="3500" xr:uid="{00000000-0005-0000-0000-000023A30000}"/>
    <cellStyle name="Standard 4 8 4 5 2" xfId="6614" xr:uid="{00000000-0005-0000-0000-000024A30000}"/>
    <cellStyle name="Standard 4 8 4 5 2 2" xfId="12263" xr:uid="{00000000-0005-0000-0000-000025A30000}"/>
    <cellStyle name="Standard 4 8 4 5 2 2 2" xfId="23559" xr:uid="{00000000-0005-0000-0000-000026A30000}"/>
    <cellStyle name="Standard 4 8 4 5 2 2 2 2" xfId="57447" xr:uid="{00000000-0005-0000-0000-000027A30000}"/>
    <cellStyle name="Standard 4 8 4 5 2 2 3" xfId="46151" xr:uid="{00000000-0005-0000-0000-000028A30000}"/>
    <cellStyle name="Standard 4 8 4 5 2 2 4" xfId="34855" xr:uid="{00000000-0005-0000-0000-000029A30000}"/>
    <cellStyle name="Standard 4 8 4 5 2 3" xfId="17911" xr:uid="{00000000-0005-0000-0000-00002AA30000}"/>
    <cellStyle name="Standard 4 8 4 5 2 3 2" xfId="51799" xr:uid="{00000000-0005-0000-0000-00002BA30000}"/>
    <cellStyle name="Standard 4 8 4 5 2 4" xfId="40503" xr:uid="{00000000-0005-0000-0000-00002CA30000}"/>
    <cellStyle name="Standard 4 8 4 5 2 5" xfId="29207" xr:uid="{00000000-0005-0000-0000-00002DA30000}"/>
    <cellStyle name="Standard 4 8 4 5 3" xfId="9439" xr:uid="{00000000-0005-0000-0000-00002EA30000}"/>
    <cellStyle name="Standard 4 8 4 5 3 2" xfId="20735" xr:uid="{00000000-0005-0000-0000-00002FA30000}"/>
    <cellStyle name="Standard 4 8 4 5 3 2 2" xfId="54623" xr:uid="{00000000-0005-0000-0000-000030A30000}"/>
    <cellStyle name="Standard 4 8 4 5 3 3" xfId="43327" xr:uid="{00000000-0005-0000-0000-000031A30000}"/>
    <cellStyle name="Standard 4 8 4 5 3 4" xfId="32031" xr:uid="{00000000-0005-0000-0000-000032A30000}"/>
    <cellStyle name="Standard 4 8 4 5 4" xfId="15087" xr:uid="{00000000-0005-0000-0000-000033A30000}"/>
    <cellStyle name="Standard 4 8 4 5 4 2" xfId="48975" xr:uid="{00000000-0005-0000-0000-000034A30000}"/>
    <cellStyle name="Standard 4 8 4 5 5" xfId="37679" xr:uid="{00000000-0005-0000-0000-000035A30000}"/>
    <cellStyle name="Standard 4 8 4 5 6" xfId="26383" xr:uid="{00000000-0005-0000-0000-000036A30000}"/>
    <cellStyle name="Standard 4 8 4 6" xfId="5789" xr:uid="{00000000-0005-0000-0000-000037A30000}"/>
    <cellStyle name="Standard 4 8 4 6 2" xfId="11439" xr:uid="{00000000-0005-0000-0000-000038A30000}"/>
    <cellStyle name="Standard 4 8 4 6 2 2" xfId="22735" xr:uid="{00000000-0005-0000-0000-000039A30000}"/>
    <cellStyle name="Standard 4 8 4 6 2 2 2" xfId="56623" xr:uid="{00000000-0005-0000-0000-00003AA30000}"/>
    <cellStyle name="Standard 4 8 4 6 2 3" xfId="45327" xr:uid="{00000000-0005-0000-0000-00003BA30000}"/>
    <cellStyle name="Standard 4 8 4 6 2 4" xfId="34031" xr:uid="{00000000-0005-0000-0000-00003CA30000}"/>
    <cellStyle name="Standard 4 8 4 6 3" xfId="17087" xr:uid="{00000000-0005-0000-0000-00003DA30000}"/>
    <cellStyle name="Standard 4 8 4 6 3 2" xfId="50975" xr:uid="{00000000-0005-0000-0000-00003EA30000}"/>
    <cellStyle name="Standard 4 8 4 6 4" xfId="39679" xr:uid="{00000000-0005-0000-0000-00003FA30000}"/>
    <cellStyle name="Standard 4 8 4 6 5" xfId="28383" xr:uid="{00000000-0005-0000-0000-000040A30000}"/>
    <cellStyle name="Standard 4 8 4 7" xfId="8615" xr:uid="{00000000-0005-0000-0000-000041A30000}"/>
    <cellStyle name="Standard 4 8 4 7 2" xfId="19911" xr:uid="{00000000-0005-0000-0000-000042A30000}"/>
    <cellStyle name="Standard 4 8 4 7 2 2" xfId="53799" xr:uid="{00000000-0005-0000-0000-000043A30000}"/>
    <cellStyle name="Standard 4 8 4 7 3" xfId="42503" xr:uid="{00000000-0005-0000-0000-000044A30000}"/>
    <cellStyle name="Standard 4 8 4 7 4" xfId="31207" xr:uid="{00000000-0005-0000-0000-000045A30000}"/>
    <cellStyle name="Standard 4 8 4 8" xfId="14263" xr:uid="{00000000-0005-0000-0000-000046A30000}"/>
    <cellStyle name="Standard 4 8 4 8 2" xfId="48151" xr:uid="{00000000-0005-0000-0000-000047A30000}"/>
    <cellStyle name="Standard 4 8 4 9" xfId="36855" xr:uid="{00000000-0005-0000-0000-000048A30000}"/>
    <cellStyle name="Standard 4 8 5" xfId="2914" xr:uid="{00000000-0005-0000-0000-000049A30000}"/>
    <cellStyle name="Standard 4 8 5 2" xfId="5336" xr:uid="{00000000-0005-0000-0000-00004AA30000}"/>
    <cellStyle name="Standard 4 8 5 2 2" xfId="8162" xr:uid="{00000000-0005-0000-0000-00004BA30000}"/>
    <cellStyle name="Standard 4 8 5 2 2 2" xfId="13811" xr:uid="{00000000-0005-0000-0000-00004CA30000}"/>
    <cellStyle name="Standard 4 8 5 2 2 2 2" xfId="25107" xr:uid="{00000000-0005-0000-0000-00004DA30000}"/>
    <cellStyle name="Standard 4 8 5 2 2 2 2 2" xfId="58995" xr:uid="{00000000-0005-0000-0000-00004EA30000}"/>
    <cellStyle name="Standard 4 8 5 2 2 2 3" xfId="47699" xr:uid="{00000000-0005-0000-0000-00004FA30000}"/>
    <cellStyle name="Standard 4 8 5 2 2 2 4" xfId="36403" xr:uid="{00000000-0005-0000-0000-000050A30000}"/>
    <cellStyle name="Standard 4 8 5 2 2 3" xfId="19459" xr:uid="{00000000-0005-0000-0000-000051A30000}"/>
    <cellStyle name="Standard 4 8 5 2 2 3 2" xfId="53347" xr:uid="{00000000-0005-0000-0000-000052A30000}"/>
    <cellStyle name="Standard 4 8 5 2 2 4" xfId="42051" xr:uid="{00000000-0005-0000-0000-000053A30000}"/>
    <cellStyle name="Standard 4 8 5 2 2 5" xfId="30755" xr:uid="{00000000-0005-0000-0000-000054A30000}"/>
    <cellStyle name="Standard 4 8 5 2 3" xfId="10987" xr:uid="{00000000-0005-0000-0000-000055A30000}"/>
    <cellStyle name="Standard 4 8 5 2 3 2" xfId="22283" xr:uid="{00000000-0005-0000-0000-000056A30000}"/>
    <cellStyle name="Standard 4 8 5 2 3 2 2" xfId="56171" xr:uid="{00000000-0005-0000-0000-000057A30000}"/>
    <cellStyle name="Standard 4 8 5 2 3 3" xfId="44875" xr:uid="{00000000-0005-0000-0000-000058A30000}"/>
    <cellStyle name="Standard 4 8 5 2 3 4" xfId="33579" xr:uid="{00000000-0005-0000-0000-000059A30000}"/>
    <cellStyle name="Standard 4 8 5 2 4" xfId="16635" xr:uid="{00000000-0005-0000-0000-00005AA30000}"/>
    <cellStyle name="Standard 4 8 5 2 4 2" xfId="50523" xr:uid="{00000000-0005-0000-0000-00005BA30000}"/>
    <cellStyle name="Standard 4 8 5 2 5" xfId="39227" xr:uid="{00000000-0005-0000-0000-00005CA30000}"/>
    <cellStyle name="Standard 4 8 5 2 6" xfId="27931" xr:uid="{00000000-0005-0000-0000-00005DA30000}"/>
    <cellStyle name="Standard 4 8 5 3" xfId="4559" xr:uid="{00000000-0005-0000-0000-00005EA30000}"/>
    <cellStyle name="Standard 4 8 5 3 2" xfId="7428" xr:uid="{00000000-0005-0000-0000-00005FA30000}"/>
    <cellStyle name="Standard 4 8 5 3 2 2" xfId="13077" xr:uid="{00000000-0005-0000-0000-000060A30000}"/>
    <cellStyle name="Standard 4 8 5 3 2 2 2" xfId="24373" xr:uid="{00000000-0005-0000-0000-000061A30000}"/>
    <cellStyle name="Standard 4 8 5 3 2 2 2 2" xfId="58261" xr:uid="{00000000-0005-0000-0000-000062A30000}"/>
    <cellStyle name="Standard 4 8 5 3 2 2 3" xfId="46965" xr:uid="{00000000-0005-0000-0000-000063A30000}"/>
    <cellStyle name="Standard 4 8 5 3 2 2 4" xfId="35669" xr:uid="{00000000-0005-0000-0000-000064A30000}"/>
    <cellStyle name="Standard 4 8 5 3 2 3" xfId="18725" xr:uid="{00000000-0005-0000-0000-000065A30000}"/>
    <cellStyle name="Standard 4 8 5 3 2 3 2" xfId="52613" xr:uid="{00000000-0005-0000-0000-000066A30000}"/>
    <cellStyle name="Standard 4 8 5 3 2 4" xfId="41317" xr:uid="{00000000-0005-0000-0000-000067A30000}"/>
    <cellStyle name="Standard 4 8 5 3 2 5" xfId="30021" xr:uid="{00000000-0005-0000-0000-000068A30000}"/>
    <cellStyle name="Standard 4 8 5 3 3" xfId="10253" xr:uid="{00000000-0005-0000-0000-000069A30000}"/>
    <cellStyle name="Standard 4 8 5 3 3 2" xfId="21549" xr:uid="{00000000-0005-0000-0000-00006AA30000}"/>
    <cellStyle name="Standard 4 8 5 3 3 2 2" xfId="55437" xr:uid="{00000000-0005-0000-0000-00006BA30000}"/>
    <cellStyle name="Standard 4 8 5 3 3 3" xfId="44141" xr:uid="{00000000-0005-0000-0000-00006CA30000}"/>
    <cellStyle name="Standard 4 8 5 3 3 4" xfId="32845" xr:uid="{00000000-0005-0000-0000-00006DA30000}"/>
    <cellStyle name="Standard 4 8 5 3 4" xfId="15901" xr:uid="{00000000-0005-0000-0000-00006EA30000}"/>
    <cellStyle name="Standard 4 8 5 3 4 2" xfId="49789" xr:uid="{00000000-0005-0000-0000-00006FA30000}"/>
    <cellStyle name="Standard 4 8 5 3 5" xfId="38493" xr:uid="{00000000-0005-0000-0000-000070A30000}"/>
    <cellStyle name="Standard 4 8 5 3 6" xfId="27197" xr:uid="{00000000-0005-0000-0000-000071A30000}"/>
    <cellStyle name="Standard 4 8 5 4" xfId="6042" xr:uid="{00000000-0005-0000-0000-000072A30000}"/>
    <cellStyle name="Standard 4 8 5 4 2" xfId="11692" xr:uid="{00000000-0005-0000-0000-000073A30000}"/>
    <cellStyle name="Standard 4 8 5 4 2 2" xfId="22988" xr:uid="{00000000-0005-0000-0000-000074A30000}"/>
    <cellStyle name="Standard 4 8 5 4 2 2 2" xfId="56876" xr:uid="{00000000-0005-0000-0000-000075A30000}"/>
    <cellStyle name="Standard 4 8 5 4 2 3" xfId="45580" xr:uid="{00000000-0005-0000-0000-000076A30000}"/>
    <cellStyle name="Standard 4 8 5 4 2 4" xfId="34284" xr:uid="{00000000-0005-0000-0000-000077A30000}"/>
    <cellStyle name="Standard 4 8 5 4 3" xfId="17340" xr:uid="{00000000-0005-0000-0000-000078A30000}"/>
    <cellStyle name="Standard 4 8 5 4 3 2" xfId="51228" xr:uid="{00000000-0005-0000-0000-000079A30000}"/>
    <cellStyle name="Standard 4 8 5 4 4" xfId="39932" xr:uid="{00000000-0005-0000-0000-00007AA30000}"/>
    <cellStyle name="Standard 4 8 5 4 5" xfId="28636" xr:uid="{00000000-0005-0000-0000-00007BA30000}"/>
    <cellStyle name="Standard 4 8 5 5" xfId="8868" xr:uid="{00000000-0005-0000-0000-00007CA30000}"/>
    <cellStyle name="Standard 4 8 5 5 2" xfId="20164" xr:uid="{00000000-0005-0000-0000-00007DA30000}"/>
    <cellStyle name="Standard 4 8 5 5 2 2" xfId="54052" xr:uid="{00000000-0005-0000-0000-00007EA30000}"/>
    <cellStyle name="Standard 4 8 5 5 3" xfId="42756" xr:uid="{00000000-0005-0000-0000-00007FA30000}"/>
    <cellStyle name="Standard 4 8 5 5 4" xfId="31460" xr:uid="{00000000-0005-0000-0000-000080A30000}"/>
    <cellStyle name="Standard 4 8 5 6" xfId="14516" xr:uid="{00000000-0005-0000-0000-000081A30000}"/>
    <cellStyle name="Standard 4 8 5 6 2" xfId="48404" xr:uid="{00000000-0005-0000-0000-000082A30000}"/>
    <cellStyle name="Standard 4 8 5 7" xfId="37108" xr:uid="{00000000-0005-0000-0000-000083A30000}"/>
    <cellStyle name="Standard 4 8 5 8" xfId="25812" xr:uid="{00000000-0005-0000-0000-000084A30000}"/>
    <cellStyle name="Standard 4 8 6" xfId="3728" xr:uid="{00000000-0005-0000-0000-000085A30000}"/>
    <cellStyle name="Standard 4 8 6 2" xfId="6839" xr:uid="{00000000-0005-0000-0000-000086A30000}"/>
    <cellStyle name="Standard 4 8 6 2 2" xfId="12488" xr:uid="{00000000-0005-0000-0000-000087A30000}"/>
    <cellStyle name="Standard 4 8 6 2 2 2" xfId="23784" xr:uid="{00000000-0005-0000-0000-000088A30000}"/>
    <cellStyle name="Standard 4 8 6 2 2 2 2" xfId="57672" xr:uid="{00000000-0005-0000-0000-000089A30000}"/>
    <cellStyle name="Standard 4 8 6 2 2 3" xfId="46376" xr:uid="{00000000-0005-0000-0000-00008AA30000}"/>
    <cellStyle name="Standard 4 8 6 2 2 4" xfId="35080" xr:uid="{00000000-0005-0000-0000-00008BA30000}"/>
    <cellStyle name="Standard 4 8 6 2 3" xfId="18136" xr:uid="{00000000-0005-0000-0000-00008CA30000}"/>
    <cellStyle name="Standard 4 8 6 2 3 2" xfId="52024" xr:uid="{00000000-0005-0000-0000-00008DA30000}"/>
    <cellStyle name="Standard 4 8 6 2 4" xfId="40728" xr:uid="{00000000-0005-0000-0000-00008EA30000}"/>
    <cellStyle name="Standard 4 8 6 2 5" xfId="29432" xr:uid="{00000000-0005-0000-0000-00008FA30000}"/>
    <cellStyle name="Standard 4 8 6 3" xfId="9664" xr:uid="{00000000-0005-0000-0000-000090A30000}"/>
    <cellStyle name="Standard 4 8 6 3 2" xfId="20960" xr:uid="{00000000-0005-0000-0000-000091A30000}"/>
    <cellStyle name="Standard 4 8 6 3 2 2" xfId="54848" xr:uid="{00000000-0005-0000-0000-000092A30000}"/>
    <cellStyle name="Standard 4 8 6 3 3" xfId="43552" xr:uid="{00000000-0005-0000-0000-000093A30000}"/>
    <cellStyle name="Standard 4 8 6 3 4" xfId="32256" xr:uid="{00000000-0005-0000-0000-000094A30000}"/>
    <cellStyle name="Standard 4 8 6 4" xfId="15312" xr:uid="{00000000-0005-0000-0000-000095A30000}"/>
    <cellStyle name="Standard 4 8 6 4 2" xfId="49200" xr:uid="{00000000-0005-0000-0000-000096A30000}"/>
    <cellStyle name="Standard 4 8 6 5" xfId="37904" xr:uid="{00000000-0005-0000-0000-000097A30000}"/>
    <cellStyle name="Standard 4 8 6 6" xfId="26608" xr:uid="{00000000-0005-0000-0000-000098A30000}"/>
    <cellStyle name="Standard 4 8 7" xfId="4786" xr:uid="{00000000-0005-0000-0000-000099A30000}"/>
    <cellStyle name="Standard 4 8 7 2" xfId="7612" xr:uid="{00000000-0005-0000-0000-00009AA30000}"/>
    <cellStyle name="Standard 4 8 7 2 2" xfId="13261" xr:uid="{00000000-0005-0000-0000-00009BA30000}"/>
    <cellStyle name="Standard 4 8 7 2 2 2" xfId="24557" xr:uid="{00000000-0005-0000-0000-00009CA30000}"/>
    <cellStyle name="Standard 4 8 7 2 2 2 2" xfId="58445" xr:uid="{00000000-0005-0000-0000-00009DA30000}"/>
    <cellStyle name="Standard 4 8 7 2 2 3" xfId="47149" xr:uid="{00000000-0005-0000-0000-00009EA30000}"/>
    <cellStyle name="Standard 4 8 7 2 2 4" xfId="35853" xr:uid="{00000000-0005-0000-0000-00009FA30000}"/>
    <cellStyle name="Standard 4 8 7 2 3" xfId="18909" xr:uid="{00000000-0005-0000-0000-0000A0A30000}"/>
    <cellStyle name="Standard 4 8 7 2 3 2" xfId="52797" xr:uid="{00000000-0005-0000-0000-0000A1A30000}"/>
    <cellStyle name="Standard 4 8 7 2 4" xfId="41501" xr:uid="{00000000-0005-0000-0000-0000A2A30000}"/>
    <cellStyle name="Standard 4 8 7 2 5" xfId="30205" xr:uid="{00000000-0005-0000-0000-0000A3A30000}"/>
    <cellStyle name="Standard 4 8 7 3" xfId="10437" xr:uid="{00000000-0005-0000-0000-0000A4A30000}"/>
    <cellStyle name="Standard 4 8 7 3 2" xfId="21733" xr:uid="{00000000-0005-0000-0000-0000A5A30000}"/>
    <cellStyle name="Standard 4 8 7 3 2 2" xfId="55621" xr:uid="{00000000-0005-0000-0000-0000A6A30000}"/>
    <cellStyle name="Standard 4 8 7 3 3" xfId="44325" xr:uid="{00000000-0005-0000-0000-0000A7A30000}"/>
    <cellStyle name="Standard 4 8 7 3 4" xfId="33029" xr:uid="{00000000-0005-0000-0000-0000A8A30000}"/>
    <cellStyle name="Standard 4 8 7 4" xfId="16085" xr:uid="{00000000-0005-0000-0000-0000A9A30000}"/>
    <cellStyle name="Standard 4 8 7 4 2" xfId="49973" xr:uid="{00000000-0005-0000-0000-0000AAA30000}"/>
    <cellStyle name="Standard 4 8 7 5" xfId="38677" xr:uid="{00000000-0005-0000-0000-0000ABA30000}"/>
    <cellStyle name="Standard 4 8 7 6" xfId="27381" xr:uid="{00000000-0005-0000-0000-0000ACA30000}"/>
    <cellStyle name="Standard 4 8 8" xfId="3423" xr:uid="{00000000-0005-0000-0000-0000ADA30000}"/>
    <cellStyle name="Standard 4 8 8 2" xfId="6538" xr:uid="{00000000-0005-0000-0000-0000AEA30000}"/>
    <cellStyle name="Standard 4 8 8 2 2" xfId="12187" xr:uid="{00000000-0005-0000-0000-0000AFA30000}"/>
    <cellStyle name="Standard 4 8 8 2 2 2" xfId="23483" xr:uid="{00000000-0005-0000-0000-0000B0A30000}"/>
    <cellStyle name="Standard 4 8 8 2 2 2 2" xfId="57371" xr:uid="{00000000-0005-0000-0000-0000B1A30000}"/>
    <cellStyle name="Standard 4 8 8 2 2 3" xfId="46075" xr:uid="{00000000-0005-0000-0000-0000B2A30000}"/>
    <cellStyle name="Standard 4 8 8 2 2 4" xfId="34779" xr:uid="{00000000-0005-0000-0000-0000B3A30000}"/>
    <cellStyle name="Standard 4 8 8 2 3" xfId="17835" xr:uid="{00000000-0005-0000-0000-0000B4A30000}"/>
    <cellStyle name="Standard 4 8 8 2 3 2" xfId="51723" xr:uid="{00000000-0005-0000-0000-0000B5A30000}"/>
    <cellStyle name="Standard 4 8 8 2 4" xfId="40427" xr:uid="{00000000-0005-0000-0000-0000B6A30000}"/>
    <cellStyle name="Standard 4 8 8 2 5" xfId="29131" xr:uid="{00000000-0005-0000-0000-0000B7A30000}"/>
    <cellStyle name="Standard 4 8 8 3" xfId="9363" xr:uid="{00000000-0005-0000-0000-0000B8A30000}"/>
    <cellStyle name="Standard 4 8 8 3 2" xfId="20659" xr:uid="{00000000-0005-0000-0000-0000B9A30000}"/>
    <cellStyle name="Standard 4 8 8 3 2 2" xfId="54547" xr:uid="{00000000-0005-0000-0000-0000BAA30000}"/>
    <cellStyle name="Standard 4 8 8 3 3" xfId="43251" xr:uid="{00000000-0005-0000-0000-0000BBA30000}"/>
    <cellStyle name="Standard 4 8 8 3 4" xfId="31955" xr:uid="{00000000-0005-0000-0000-0000BCA30000}"/>
    <cellStyle name="Standard 4 8 8 4" xfId="15011" xr:uid="{00000000-0005-0000-0000-0000BDA30000}"/>
    <cellStyle name="Standard 4 8 8 4 2" xfId="48899" xr:uid="{00000000-0005-0000-0000-0000BEA30000}"/>
    <cellStyle name="Standard 4 8 8 5" xfId="37603" xr:uid="{00000000-0005-0000-0000-0000BFA30000}"/>
    <cellStyle name="Standard 4 8 8 6" xfId="26307" xr:uid="{00000000-0005-0000-0000-0000C0A30000}"/>
    <cellStyle name="Standard 4 8 9" xfId="5542" xr:uid="{00000000-0005-0000-0000-0000C1A30000}"/>
    <cellStyle name="Standard 4 8 9 2" xfId="11192" xr:uid="{00000000-0005-0000-0000-0000C2A30000}"/>
    <cellStyle name="Standard 4 8 9 2 2" xfId="22488" xr:uid="{00000000-0005-0000-0000-0000C3A30000}"/>
    <cellStyle name="Standard 4 8 9 2 2 2" xfId="56376" xr:uid="{00000000-0005-0000-0000-0000C4A30000}"/>
    <cellStyle name="Standard 4 8 9 2 3" xfId="45080" xr:uid="{00000000-0005-0000-0000-0000C5A30000}"/>
    <cellStyle name="Standard 4 8 9 2 4" xfId="33784" xr:uid="{00000000-0005-0000-0000-0000C6A30000}"/>
    <cellStyle name="Standard 4 8 9 3" xfId="16840" xr:uid="{00000000-0005-0000-0000-0000C7A30000}"/>
    <cellStyle name="Standard 4 8 9 3 2" xfId="50728" xr:uid="{00000000-0005-0000-0000-0000C8A30000}"/>
    <cellStyle name="Standard 4 8 9 4" xfId="39432" xr:uid="{00000000-0005-0000-0000-0000C9A30000}"/>
    <cellStyle name="Standard 4 8 9 5" xfId="28136" xr:uid="{00000000-0005-0000-0000-0000CAA30000}"/>
    <cellStyle name="Standard 4 9" xfId="278" xr:uid="{00000000-0005-0000-0000-0000CBA30000}"/>
    <cellStyle name="Standard 4 9 10" xfId="8364" xr:uid="{00000000-0005-0000-0000-0000CCA30000}"/>
    <cellStyle name="Standard 4 9 10 2" xfId="19660" xr:uid="{00000000-0005-0000-0000-0000CDA30000}"/>
    <cellStyle name="Standard 4 9 10 2 2" xfId="53548" xr:uid="{00000000-0005-0000-0000-0000CEA30000}"/>
    <cellStyle name="Standard 4 9 10 3" xfId="42252" xr:uid="{00000000-0005-0000-0000-0000CFA30000}"/>
    <cellStyle name="Standard 4 9 10 4" xfId="30956" xr:uid="{00000000-0005-0000-0000-0000D0A30000}"/>
    <cellStyle name="Standard 4 9 11" xfId="14012" xr:uid="{00000000-0005-0000-0000-0000D1A30000}"/>
    <cellStyle name="Standard 4 9 11 2" xfId="47900" xr:uid="{00000000-0005-0000-0000-0000D2A30000}"/>
    <cellStyle name="Standard 4 9 12" xfId="36604" xr:uid="{00000000-0005-0000-0000-0000D3A30000}"/>
    <cellStyle name="Standard 4 9 13" xfId="25308" xr:uid="{00000000-0005-0000-0000-0000D4A30000}"/>
    <cellStyle name="Standard 4 9 2" xfId="698" xr:uid="{00000000-0005-0000-0000-0000D5A30000}"/>
    <cellStyle name="Standard 4 9 2 10" xfId="14057" xr:uid="{00000000-0005-0000-0000-0000D6A30000}"/>
    <cellStyle name="Standard 4 9 2 10 2" xfId="47945" xr:uid="{00000000-0005-0000-0000-0000D7A30000}"/>
    <cellStyle name="Standard 4 9 2 11" xfId="36649" xr:uid="{00000000-0005-0000-0000-0000D8A30000}"/>
    <cellStyle name="Standard 4 9 2 12" xfId="25353" xr:uid="{00000000-0005-0000-0000-0000D9A30000}"/>
    <cellStyle name="Standard 4 9 2 2" xfId="1934" xr:uid="{00000000-0005-0000-0000-0000DAA30000}"/>
    <cellStyle name="Standard 4 9 2 2 10" xfId="36782" xr:uid="{00000000-0005-0000-0000-0000DBA30000}"/>
    <cellStyle name="Standard 4 9 2 2 11" xfId="25486" xr:uid="{00000000-0005-0000-0000-0000DCA30000}"/>
    <cellStyle name="Standard 4 9 2 2 2" xfId="2832" xr:uid="{00000000-0005-0000-0000-0000DDA30000}"/>
    <cellStyle name="Standard 4 9 2 2 2 2" xfId="3334" xr:uid="{00000000-0005-0000-0000-0000DEA30000}"/>
    <cellStyle name="Standard 4 9 2 2 2 2 2" xfId="5347" xr:uid="{00000000-0005-0000-0000-0000DFA30000}"/>
    <cellStyle name="Standard 4 9 2 2 2 2 2 2" xfId="8173" xr:uid="{00000000-0005-0000-0000-0000E0A30000}"/>
    <cellStyle name="Standard 4 9 2 2 2 2 2 2 2" xfId="13822" xr:uid="{00000000-0005-0000-0000-0000E1A30000}"/>
    <cellStyle name="Standard 4 9 2 2 2 2 2 2 2 2" xfId="25118" xr:uid="{00000000-0005-0000-0000-0000E2A30000}"/>
    <cellStyle name="Standard 4 9 2 2 2 2 2 2 2 2 2" xfId="59006" xr:uid="{00000000-0005-0000-0000-0000E3A30000}"/>
    <cellStyle name="Standard 4 9 2 2 2 2 2 2 2 3" xfId="47710" xr:uid="{00000000-0005-0000-0000-0000E4A30000}"/>
    <cellStyle name="Standard 4 9 2 2 2 2 2 2 2 4" xfId="36414" xr:uid="{00000000-0005-0000-0000-0000E5A30000}"/>
    <cellStyle name="Standard 4 9 2 2 2 2 2 2 3" xfId="19470" xr:uid="{00000000-0005-0000-0000-0000E6A30000}"/>
    <cellStyle name="Standard 4 9 2 2 2 2 2 2 3 2" xfId="53358" xr:uid="{00000000-0005-0000-0000-0000E7A30000}"/>
    <cellStyle name="Standard 4 9 2 2 2 2 2 2 4" xfId="42062" xr:uid="{00000000-0005-0000-0000-0000E8A30000}"/>
    <cellStyle name="Standard 4 9 2 2 2 2 2 2 5" xfId="30766" xr:uid="{00000000-0005-0000-0000-0000E9A30000}"/>
    <cellStyle name="Standard 4 9 2 2 2 2 2 3" xfId="10998" xr:uid="{00000000-0005-0000-0000-0000EAA30000}"/>
    <cellStyle name="Standard 4 9 2 2 2 2 2 3 2" xfId="22294" xr:uid="{00000000-0005-0000-0000-0000EBA30000}"/>
    <cellStyle name="Standard 4 9 2 2 2 2 2 3 2 2" xfId="56182" xr:uid="{00000000-0005-0000-0000-0000ECA30000}"/>
    <cellStyle name="Standard 4 9 2 2 2 2 2 3 3" xfId="44886" xr:uid="{00000000-0005-0000-0000-0000EDA30000}"/>
    <cellStyle name="Standard 4 9 2 2 2 2 2 3 4" xfId="33590" xr:uid="{00000000-0005-0000-0000-0000EEA30000}"/>
    <cellStyle name="Standard 4 9 2 2 2 2 2 4" xfId="16646" xr:uid="{00000000-0005-0000-0000-0000EFA30000}"/>
    <cellStyle name="Standard 4 9 2 2 2 2 2 4 2" xfId="50534" xr:uid="{00000000-0005-0000-0000-0000F0A30000}"/>
    <cellStyle name="Standard 4 9 2 2 2 2 2 5" xfId="39238" xr:uid="{00000000-0005-0000-0000-0000F1A30000}"/>
    <cellStyle name="Standard 4 9 2 2 2 2 2 6" xfId="27942" xr:uid="{00000000-0005-0000-0000-0000F2A30000}"/>
    <cellStyle name="Standard 4 9 2 2 2 2 3" xfId="6462" xr:uid="{00000000-0005-0000-0000-0000F3A30000}"/>
    <cellStyle name="Standard 4 9 2 2 2 2 3 2" xfId="12112" xr:uid="{00000000-0005-0000-0000-0000F4A30000}"/>
    <cellStyle name="Standard 4 9 2 2 2 2 3 2 2" xfId="23408" xr:uid="{00000000-0005-0000-0000-0000F5A30000}"/>
    <cellStyle name="Standard 4 9 2 2 2 2 3 2 2 2" xfId="57296" xr:uid="{00000000-0005-0000-0000-0000F6A30000}"/>
    <cellStyle name="Standard 4 9 2 2 2 2 3 2 3" xfId="46000" xr:uid="{00000000-0005-0000-0000-0000F7A30000}"/>
    <cellStyle name="Standard 4 9 2 2 2 2 3 2 4" xfId="34704" xr:uid="{00000000-0005-0000-0000-0000F8A30000}"/>
    <cellStyle name="Standard 4 9 2 2 2 2 3 3" xfId="17760" xr:uid="{00000000-0005-0000-0000-0000F9A30000}"/>
    <cellStyle name="Standard 4 9 2 2 2 2 3 3 2" xfId="51648" xr:uid="{00000000-0005-0000-0000-0000FAA30000}"/>
    <cellStyle name="Standard 4 9 2 2 2 2 3 4" xfId="40352" xr:uid="{00000000-0005-0000-0000-0000FBA30000}"/>
    <cellStyle name="Standard 4 9 2 2 2 2 3 5" xfId="29056" xr:uid="{00000000-0005-0000-0000-0000FCA30000}"/>
    <cellStyle name="Standard 4 9 2 2 2 2 4" xfId="9288" xr:uid="{00000000-0005-0000-0000-0000FDA30000}"/>
    <cellStyle name="Standard 4 9 2 2 2 2 4 2" xfId="20584" xr:uid="{00000000-0005-0000-0000-0000FEA30000}"/>
    <cellStyle name="Standard 4 9 2 2 2 2 4 2 2" xfId="54472" xr:uid="{00000000-0005-0000-0000-0000FFA30000}"/>
    <cellStyle name="Standard 4 9 2 2 2 2 4 3" xfId="43176" xr:uid="{00000000-0005-0000-0000-000000A40000}"/>
    <cellStyle name="Standard 4 9 2 2 2 2 4 4" xfId="31880" xr:uid="{00000000-0005-0000-0000-000001A40000}"/>
    <cellStyle name="Standard 4 9 2 2 2 2 5" xfId="14936" xr:uid="{00000000-0005-0000-0000-000002A40000}"/>
    <cellStyle name="Standard 4 9 2 2 2 2 5 2" xfId="48824" xr:uid="{00000000-0005-0000-0000-000003A40000}"/>
    <cellStyle name="Standard 4 9 2 2 2 2 6" xfId="37528" xr:uid="{00000000-0005-0000-0000-000004A40000}"/>
    <cellStyle name="Standard 4 9 2 2 2 2 7" xfId="26232" xr:uid="{00000000-0005-0000-0000-000005A40000}"/>
    <cellStyle name="Standard 4 9 2 2 2 3" xfId="4570" xr:uid="{00000000-0005-0000-0000-000006A40000}"/>
    <cellStyle name="Standard 4 9 2 2 2 3 2" xfId="7439" xr:uid="{00000000-0005-0000-0000-000007A40000}"/>
    <cellStyle name="Standard 4 9 2 2 2 3 2 2" xfId="13088" xr:uid="{00000000-0005-0000-0000-000008A40000}"/>
    <cellStyle name="Standard 4 9 2 2 2 3 2 2 2" xfId="24384" xr:uid="{00000000-0005-0000-0000-000009A40000}"/>
    <cellStyle name="Standard 4 9 2 2 2 3 2 2 2 2" xfId="58272" xr:uid="{00000000-0005-0000-0000-00000AA40000}"/>
    <cellStyle name="Standard 4 9 2 2 2 3 2 2 3" xfId="46976" xr:uid="{00000000-0005-0000-0000-00000BA40000}"/>
    <cellStyle name="Standard 4 9 2 2 2 3 2 2 4" xfId="35680" xr:uid="{00000000-0005-0000-0000-00000CA40000}"/>
    <cellStyle name="Standard 4 9 2 2 2 3 2 3" xfId="18736" xr:uid="{00000000-0005-0000-0000-00000DA40000}"/>
    <cellStyle name="Standard 4 9 2 2 2 3 2 3 2" xfId="52624" xr:uid="{00000000-0005-0000-0000-00000EA40000}"/>
    <cellStyle name="Standard 4 9 2 2 2 3 2 4" xfId="41328" xr:uid="{00000000-0005-0000-0000-00000FA40000}"/>
    <cellStyle name="Standard 4 9 2 2 2 3 2 5" xfId="30032" xr:uid="{00000000-0005-0000-0000-000010A40000}"/>
    <cellStyle name="Standard 4 9 2 2 2 3 3" xfId="10264" xr:uid="{00000000-0005-0000-0000-000011A40000}"/>
    <cellStyle name="Standard 4 9 2 2 2 3 3 2" xfId="21560" xr:uid="{00000000-0005-0000-0000-000012A40000}"/>
    <cellStyle name="Standard 4 9 2 2 2 3 3 2 2" xfId="55448" xr:uid="{00000000-0005-0000-0000-000013A40000}"/>
    <cellStyle name="Standard 4 9 2 2 2 3 3 3" xfId="44152" xr:uid="{00000000-0005-0000-0000-000014A40000}"/>
    <cellStyle name="Standard 4 9 2 2 2 3 3 4" xfId="32856" xr:uid="{00000000-0005-0000-0000-000015A40000}"/>
    <cellStyle name="Standard 4 9 2 2 2 3 4" xfId="15912" xr:uid="{00000000-0005-0000-0000-000016A40000}"/>
    <cellStyle name="Standard 4 9 2 2 2 3 4 2" xfId="49800" xr:uid="{00000000-0005-0000-0000-000017A40000}"/>
    <cellStyle name="Standard 4 9 2 2 2 3 5" xfId="38504" xr:uid="{00000000-0005-0000-0000-000018A40000}"/>
    <cellStyle name="Standard 4 9 2 2 2 3 6" xfId="27208" xr:uid="{00000000-0005-0000-0000-000019A40000}"/>
    <cellStyle name="Standard 4 9 2 2 2 4" xfId="5962" xr:uid="{00000000-0005-0000-0000-00001AA40000}"/>
    <cellStyle name="Standard 4 9 2 2 2 4 2" xfId="11612" xr:uid="{00000000-0005-0000-0000-00001BA40000}"/>
    <cellStyle name="Standard 4 9 2 2 2 4 2 2" xfId="22908" xr:uid="{00000000-0005-0000-0000-00001CA40000}"/>
    <cellStyle name="Standard 4 9 2 2 2 4 2 2 2" xfId="56796" xr:uid="{00000000-0005-0000-0000-00001DA40000}"/>
    <cellStyle name="Standard 4 9 2 2 2 4 2 3" xfId="45500" xr:uid="{00000000-0005-0000-0000-00001EA40000}"/>
    <cellStyle name="Standard 4 9 2 2 2 4 2 4" xfId="34204" xr:uid="{00000000-0005-0000-0000-00001FA40000}"/>
    <cellStyle name="Standard 4 9 2 2 2 4 3" xfId="17260" xr:uid="{00000000-0005-0000-0000-000020A40000}"/>
    <cellStyle name="Standard 4 9 2 2 2 4 3 2" xfId="51148" xr:uid="{00000000-0005-0000-0000-000021A40000}"/>
    <cellStyle name="Standard 4 9 2 2 2 4 4" xfId="39852" xr:uid="{00000000-0005-0000-0000-000022A40000}"/>
    <cellStyle name="Standard 4 9 2 2 2 4 5" xfId="28556" xr:uid="{00000000-0005-0000-0000-000023A40000}"/>
    <cellStyle name="Standard 4 9 2 2 2 5" xfId="8788" xr:uid="{00000000-0005-0000-0000-000024A40000}"/>
    <cellStyle name="Standard 4 9 2 2 2 5 2" xfId="20084" xr:uid="{00000000-0005-0000-0000-000025A40000}"/>
    <cellStyle name="Standard 4 9 2 2 2 5 2 2" xfId="53972" xr:uid="{00000000-0005-0000-0000-000026A40000}"/>
    <cellStyle name="Standard 4 9 2 2 2 5 3" xfId="42676" xr:uid="{00000000-0005-0000-0000-000027A40000}"/>
    <cellStyle name="Standard 4 9 2 2 2 5 4" xfId="31380" xr:uid="{00000000-0005-0000-0000-000028A40000}"/>
    <cellStyle name="Standard 4 9 2 2 2 6" xfId="14436" xr:uid="{00000000-0005-0000-0000-000029A40000}"/>
    <cellStyle name="Standard 4 9 2 2 2 6 2" xfId="48324" xr:uid="{00000000-0005-0000-0000-00002AA40000}"/>
    <cellStyle name="Standard 4 9 2 2 2 7" xfId="37028" xr:uid="{00000000-0005-0000-0000-00002BA40000}"/>
    <cellStyle name="Standard 4 9 2 2 2 8" xfId="25732" xr:uid="{00000000-0005-0000-0000-00002CA40000}"/>
    <cellStyle name="Standard 4 9 2 2 3" xfId="3088" xr:uid="{00000000-0005-0000-0000-00002DA40000}"/>
    <cellStyle name="Standard 4 9 2 2 3 2" xfId="5346" xr:uid="{00000000-0005-0000-0000-00002EA40000}"/>
    <cellStyle name="Standard 4 9 2 2 3 2 2" xfId="8172" xr:uid="{00000000-0005-0000-0000-00002FA40000}"/>
    <cellStyle name="Standard 4 9 2 2 3 2 2 2" xfId="13821" xr:uid="{00000000-0005-0000-0000-000030A40000}"/>
    <cellStyle name="Standard 4 9 2 2 3 2 2 2 2" xfId="25117" xr:uid="{00000000-0005-0000-0000-000031A40000}"/>
    <cellStyle name="Standard 4 9 2 2 3 2 2 2 2 2" xfId="59005" xr:uid="{00000000-0005-0000-0000-000032A40000}"/>
    <cellStyle name="Standard 4 9 2 2 3 2 2 2 3" xfId="47709" xr:uid="{00000000-0005-0000-0000-000033A40000}"/>
    <cellStyle name="Standard 4 9 2 2 3 2 2 2 4" xfId="36413" xr:uid="{00000000-0005-0000-0000-000034A40000}"/>
    <cellStyle name="Standard 4 9 2 2 3 2 2 3" xfId="19469" xr:uid="{00000000-0005-0000-0000-000035A40000}"/>
    <cellStyle name="Standard 4 9 2 2 3 2 2 3 2" xfId="53357" xr:uid="{00000000-0005-0000-0000-000036A40000}"/>
    <cellStyle name="Standard 4 9 2 2 3 2 2 4" xfId="42061" xr:uid="{00000000-0005-0000-0000-000037A40000}"/>
    <cellStyle name="Standard 4 9 2 2 3 2 2 5" xfId="30765" xr:uid="{00000000-0005-0000-0000-000038A40000}"/>
    <cellStyle name="Standard 4 9 2 2 3 2 3" xfId="10997" xr:uid="{00000000-0005-0000-0000-000039A40000}"/>
    <cellStyle name="Standard 4 9 2 2 3 2 3 2" xfId="22293" xr:uid="{00000000-0005-0000-0000-00003AA40000}"/>
    <cellStyle name="Standard 4 9 2 2 3 2 3 2 2" xfId="56181" xr:uid="{00000000-0005-0000-0000-00003BA40000}"/>
    <cellStyle name="Standard 4 9 2 2 3 2 3 3" xfId="44885" xr:uid="{00000000-0005-0000-0000-00003CA40000}"/>
    <cellStyle name="Standard 4 9 2 2 3 2 3 4" xfId="33589" xr:uid="{00000000-0005-0000-0000-00003DA40000}"/>
    <cellStyle name="Standard 4 9 2 2 3 2 4" xfId="16645" xr:uid="{00000000-0005-0000-0000-00003EA40000}"/>
    <cellStyle name="Standard 4 9 2 2 3 2 4 2" xfId="50533" xr:uid="{00000000-0005-0000-0000-00003FA40000}"/>
    <cellStyle name="Standard 4 9 2 2 3 2 5" xfId="39237" xr:uid="{00000000-0005-0000-0000-000040A40000}"/>
    <cellStyle name="Standard 4 9 2 2 3 2 6" xfId="27941" xr:uid="{00000000-0005-0000-0000-000041A40000}"/>
    <cellStyle name="Standard 4 9 2 2 3 3" xfId="4569" xr:uid="{00000000-0005-0000-0000-000042A40000}"/>
    <cellStyle name="Standard 4 9 2 2 3 3 2" xfId="7438" xr:uid="{00000000-0005-0000-0000-000043A40000}"/>
    <cellStyle name="Standard 4 9 2 2 3 3 2 2" xfId="13087" xr:uid="{00000000-0005-0000-0000-000044A40000}"/>
    <cellStyle name="Standard 4 9 2 2 3 3 2 2 2" xfId="24383" xr:uid="{00000000-0005-0000-0000-000045A40000}"/>
    <cellStyle name="Standard 4 9 2 2 3 3 2 2 2 2" xfId="58271" xr:uid="{00000000-0005-0000-0000-000046A40000}"/>
    <cellStyle name="Standard 4 9 2 2 3 3 2 2 3" xfId="46975" xr:uid="{00000000-0005-0000-0000-000047A40000}"/>
    <cellStyle name="Standard 4 9 2 2 3 3 2 2 4" xfId="35679" xr:uid="{00000000-0005-0000-0000-000048A40000}"/>
    <cellStyle name="Standard 4 9 2 2 3 3 2 3" xfId="18735" xr:uid="{00000000-0005-0000-0000-000049A40000}"/>
    <cellStyle name="Standard 4 9 2 2 3 3 2 3 2" xfId="52623" xr:uid="{00000000-0005-0000-0000-00004AA40000}"/>
    <cellStyle name="Standard 4 9 2 2 3 3 2 4" xfId="41327" xr:uid="{00000000-0005-0000-0000-00004BA40000}"/>
    <cellStyle name="Standard 4 9 2 2 3 3 2 5" xfId="30031" xr:uid="{00000000-0005-0000-0000-00004CA40000}"/>
    <cellStyle name="Standard 4 9 2 2 3 3 3" xfId="10263" xr:uid="{00000000-0005-0000-0000-00004DA40000}"/>
    <cellStyle name="Standard 4 9 2 2 3 3 3 2" xfId="21559" xr:uid="{00000000-0005-0000-0000-00004EA40000}"/>
    <cellStyle name="Standard 4 9 2 2 3 3 3 2 2" xfId="55447" xr:uid="{00000000-0005-0000-0000-00004FA40000}"/>
    <cellStyle name="Standard 4 9 2 2 3 3 3 3" xfId="44151" xr:uid="{00000000-0005-0000-0000-000050A40000}"/>
    <cellStyle name="Standard 4 9 2 2 3 3 3 4" xfId="32855" xr:uid="{00000000-0005-0000-0000-000051A40000}"/>
    <cellStyle name="Standard 4 9 2 2 3 3 4" xfId="15911" xr:uid="{00000000-0005-0000-0000-000052A40000}"/>
    <cellStyle name="Standard 4 9 2 2 3 3 4 2" xfId="49799" xr:uid="{00000000-0005-0000-0000-000053A40000}"/>
    <cellStyle name="Standard 4 9 2 2 3 3 5" xfId="38503" xr:uid="{00000000-0005-0000-0000-000054A40000}"/>
    <cellStyle name="Standard 4 9 2 2 3 3 6" xfId="27207" xr:uid="{00000000-0005-0000-0000-000055A40000}"/>
    <cellStyle name="Standard 4 9 2 2 3 4" xfId="6216" xr:uid="{00000000-0005-0000-0000-000056A40000}"/>
    <cellStyle name="Standard 4 9 2 2 3 4 2" xfId="11866" xr:uid="{00000000-0005-0000-0000-000057A40000}"/>
    <cellStyle name="Standard 4 9 2 2 3 4 2 2" xfId="23162" xr:uid="{00000000-0005-0000-0000-000058A40000}"/>
    <cellStyle name="Standard 4 9 2 2 3 4 2 2 2" xfId="57050" xr:uid="{00000000-0005-0000-0000-000059A40000}"/>
    <cellStyle name="Standard 4 9 2 2 3 4 2 3" xfId="45754" xr:uid="{00000000-0005-0000-0000-00005AA40000}"/>
    <cellStyle name="Standard 4 9 2 2 3 4 2 4" xfId="34458" xr:uid="{00000000-0005-0000-0000-00005BA40000}"/>
    <cellStyle name="Standard 4 9 2 2 3 4 3" xfId="17514" xr:uid="{00000000-0005-0000-0000-00005CA40000}"/>
    <cellStyle name="Standard 4 9 2 2 3 4 3 2" xfId="51402" xr:uid="{00000000-0005-0000-0000-00005DA40000}"/>
    <cellStyle name="Standard 4 9 2 2 3 4 4" xfId="40106" xr:uid="{00000000-0005-0000-0000-00005EA40000}"/>
    <cellStyle name="Standard 4 9 2 2 3 4 5" xfId="28810" xr:uid="{00000000-0005-0000-0000-00005FA40000}"/>
    <cellStyle name="Standard 4 9 2 2 3 5" xfId="9042" xr:uid="{00000000-0005-0000-0000-000060A40000}"/>
    <cellStyle name="Standard 4 9 2 2 3 5 2" xfId="20338" xr:uid="{00000000-0005-0000-0000-000061A40000}"/>
    <cellStyle name="Standard 4 9 2 2 3 5 2 2" xfId="54226" xr:uid="{00000000-0005-0000-0000-000062A40000}"/>
    <cellStyle name="Standard 4 9 2 2 3 5 3" xfId="42930" xr:uid="{00000000-0005-0000-0000-000063A40000}"/>
    <cellStyle name="Standard 4 9 2 2 3 5 4" xfId="31634" xr:uid="{00000000-0005-0000-0000-000064A40000}"/>
    <cellStyle name="Standard 4 9 2 2 3 6" xfId="14690" xr:uid="{00000000-0005-0000-0000-000065A40000}"/>
    <cellStyle name="Standard 4 9 2 2 3 6 2" xfId="48578" xr:uid="{00000000-0005-0000-0000-000066A40000}"/>
    <cellStyle name="Standard 4 9 2 2 3 7" xfId="37282" xr:uid="{00000000-0005-0000-0000-000067A40000}"/>
    <cellStyle name="Standard 4 9 2 2 3 8" xfId="25986" xr:uid="{00000000-0005-0000-0000-000068A40000}"/>
    <cellStyle name="Standard 4 9 2 2 4" xfId="3946" xr:uid="{00000000-0005-0000-0000-000069A40000}"/>
    <cellStyle name="Standard 4 9 2 2 4 2" xfId="7057" xr:uid="{00000000-0005-0000-0000-00006AA40000}"/>
    <cellStyle name="Standard 4 9 2 2 4 2 2" xfId="12706" xr:uid="{00000000-0005-0000-0000-00006BA40000}"/>
    <cellStyle name="Standard 4 9 2 2 4 2 2 2" xfId="24002" xr:uid="{00000000-0005-0000-0000-00006CA40000}"/>
    <cellStyle name="Standard 4 9 2 2 4 2 2 2 2" xfId="57890" xr:uid="{00000000-0005-0000-0000-00006DA40000}"/>
    <cellStyle name="Standard 4 9 2 2 4 2 2 3" xfId="46594" xr:uid="{00000000-0005-0000-0000-00006EA40000}"/>
    <cellStyle name="Standard 4 9 2 2 4 2 2 4" xfId="35298" xr:uid="{00000000-0005-0000-0000-00006FA40000}"/>
    <cellStyle name="Standard 4 9 2 2 4 2 3" xfId="18354" xr:uid="{00000000-0005-0000-0000-000070A40000}"/>
    <cellStyle name="Standard 4 9 2 2 4 2 3 2" xfId="52242" xr:uid="{00000000-0005-0000-0000-000071A40000}"/>
    <cellStyle name="Standard 4 9 2 2 4 2 4" xfId="40946" xr:uid="{00000000-0005-0000-0000-000072A40000}"/>
    <cellStyle name="Standard 4 9 2 2 4 2 5" xfId="29650" xr:uid="{00000000-0005-0000-0000-000073A40000}"/>
    <cellStyle name="Standard 4 9 2 2 4 3" xfId="9882" xr:uid="{00000000-0005-0000-0000-000074A40000}"/>
    <cellStyle name="Standard 4 9 2 2 4 3 2" xfId="21178" xr:uid="{00000000-0005-0000-0000-000075A40000}"/>
    <cellStyle name="Standard 4 9 2 2 4 3 2 2" xfId="55066" xr:uid="{00000000-0005-0000-0000-000076A40000}"/>
    <cellStyle name="Standard 4 9 2 2 4 3 3" xfId="43770" xr:uid="{00000000-0005-0000-0000-000077A40000}"/>
    <cellStyle name="Standard 4 9 2 2 4 3 4" xfId="32474" xr:uid="{00000000-0005-0000-0000-000078A40000}"/>
    <cellStyle name="Standard 4 9 2 2 4 4" xfId="15530" xr:uid="{00000000-0005-0000-0000-000079A40000}"/>
    <cellStyle name="Standard 4 9 2 2 4 4 2" xfId="49418" xr:uid="{00000000-0005-0000-0000-00007AA40000}"/>
    <cellStyle name="Standard 4 9 2 2 4 5" xfId="38122" xr:uid="{00000000-0005-0000-0000-00007BA40000}"/>
    <cellStyle name="Standard 4 9 2 2 4 6" xfId="26826" xr:uid="{00000000-0005-0000-0000-00007CA40000}"/>
    <cellStyle name="Standard 4 9 2 2 5" xfId="5004" xr:uid="{00000000-0005-0000-0000-00007DA40000}"/>
    <cellStyle name="Standard 4 9 2 2 5 2" xfId="7830" xr:uid="{00000000-0005-0000-0000-00007EA40000}"/>
    <cellStyle name="Standard 4 9 2 2 5 2 2" xfId="13479" xr:uid="{00000000-0005-0000-0000-00007FA40000}"/>
    <cellStyle name="Standard 4 9 2 2 5 2 2 2" xfId="24775" xr:uid="{00000000-0005-0000-0000-000080A40000}"/>
    <cellStyle name="Standard 4 9 2 2 5 2 2 2 2" xfId="58663" xr:uid="{00000000-0005-0000-0000-000081A40000}"/>
    <cellStyle name="Standard 4 9 2 2 5 2 2 3" xfId="47367" xr:uid="{00000000-0005-0000-0000-000082A40000}"/>
    <cellStyle name="Standard 4 9 2 2 5 2 2 4" xfId="36071" xr:uid="{00000000-0005-0000-0000-000083A40000}"/>
    <cellStyle name="Standard 4 9 2 2 5 2 3" xfId="19127" xr:uid="{00000000-0005-0000-0000-000084A40000}"/>
    <cellStyle name="Standard 4 9 2 2 5 2 3 2" xfId="53015" xr:uid="{00000000-0005-0000-0000-000085A40000}"/>
    <cellStyle name="Standard 4 9 2 2 5 2 4" xfId="41719" xr:uid="{00000000-0005-0000-0000-000086A40000}"/>
    <cellStyle name="Standard 4 9 2 2 5 2 5" xfId="30423" xr:uid="{00000000-0005-0000-0000-000087A40000}"/>
    <cellStyle name="Standard 4 9 2 2 5 3" xfId="10655" xr:uid="{00000000-0005-0000-0000-000088A40000}"/>
    <cellStyle name="Standard 4 9 2 2 5 3 2" xfId="21951" xr:uid="{00000000-0005-0000-0000-000089A40000}"/>
    <cellStyle name="Standard 4 9 2 2 5 3 2 2" xfId="55839" xr:uid="{00000000-0005-0000-0000-00008AA40000}"/>
    <cellStyle name="Standard 4 9 2 2 5 3 3" xfId="44543" xr:uid="{00000000-0005-0000-0000-00008BA40000}"/>
    <cellStyle name="Standard 4 9 2 2 5 3 4" xfId="33247" xr:uid="{00000000-0005-0000-0000-00008CA40000}"/>
    <cellStyle name="Standard 4 9 2 2 5 4" xfId="16303" xr:uid="{00000000-0005-0000-0000-00008DA40000}"/>
    <cellStyle name="Standard 4 9 2 2 5 4 2" xfId="50191" xr:uid="{00000000-0005-0000-0000-00008EA40000}"/>
    <cellStyle name="Standard 4 9 2 2 5 5" xfId="38895" xr:uid="{00000000-0005-0000-0000-00008FA40000}"/>
    <cellStyle name="Standard 4 9 2 2 5 6" xfId="27599" xr:uid="{00000000-0005-0000-0000-000090A40000}"/>
    <cellStyle name="Standard 4 9 2 2 6" xfId="3654" xr:uid="{00000000-0005-0000-0000-000091A40000}"/>
    <cellStyle name="Standard 4 9 2 2 6 2" xfId="6767" xr:uid="{00000000-0005-0000-0000-000092A40000}"/>
    <cellStyle name="Standard 4 9 2 2 6 2 2" xfId="12416" xr:uid="{00000000-0005-0000-0000-000093A40000}"/>
    <cellStyle name="Standard 4 9 2 2 6 2 2 2" xfId="23712" xr:uid="{00000000-0005-0000-0000-000094A40000}"/>
    <cellStyle name="Standard 4 9 2 2 6 2 2 2 2" xfId="57600" xr:uid="{00000000-0005-0000-0000-000095A40000}"/>
    <cellStyle name="Standard 4 9 2 2 6 2 2 3" xfId="46304" xr:uid="{00000000-0005-0000-0000-000096A40000}"/>
    <cellStyle name="Standard 4 9 2 2 6 2 2 4" xfId="35008" xr:uid="{00000000-0005-0000-0000-000097A40000}"/>
    <cellStyle name="Standard 4 9 2 2 6 2 3" xfId="18064" xr:uid="{00000000-0005-0000-0000-000098A40000}"/>
    <cellStyle name="Standard 4 9 2 2 6 2 3 2" xfId="51952" xr:uid="{00000000-0005-0000-0000-000099A40000}"/>
    <cellStyle name="Standard 4 9 2 2 6 2 4" xfId="40656" xr:uid="{00000000-0005-0000-0000-00009AA40000}"/>
    <cellStyle name="Standard 4 9 2 2 6 2 5" xfId="29360" xr:uid="{00000000-0005-0000-0000-00009BA40000}"/>
    <cellStyle name="Standard 4 9 2 2 6 3" xfId="9592" xr:uid="{00000000-0005-0000-0000-00009CA40000}"/>
    <cellStyle name="Standard 4 9 2 2 6 3 2" xfId="20888" xr:uid="{00000000-0005-0000-0000-00009DA40000}"/>
    <cellStyle name="Standard 4 9 2 2 6 3 2 2" xfId="54776" xr:uid="{00000000-0005-0000-0000-00009EA40000}"/>
    <cellStyle name="Standard 4 9 2 2 6 3 3" xfId="43480" xr:uid="{00000000-0005-0000-0000-00009FA40000}"/>
    <cellStyle name="Standard 4 9 2 2 6 3 4" xfId="32184" xr:uid="{00000000-0005-0000-0000-0000A0A40000}"/>
    <cellStyle name="Standard 4 9 2 2 6 4" xfId="15240" xr:uid="{00000000-0005-0000-0000-0000A1A40000}"/>
    <cellStyle name="Standard 4 9 2 2 6 4 2" xfId="49128" xr:uid="{00000000-0005-0000-0000-0000A2A40000}"/>
    <cellStyle name="Standard 4 9 2 2 6 5" xfId="37832" xr:uid="{00000000-0005-0000-0000-0000A3A40000}"/>
    <cellStyle name="Standard 4 9 2 2 6 6" xfId="26536" xr:uid="{00000000-0005-0000-0000-0000A4A40000}"/>
    <cellStyle name="Standard 4 9 2 2 7" xfId="5716" xr:uid="{00000000-0005-0000-0000-0000A5A40000}"/>
    <cellStyle name="Standard 4 9 2 2 7 2" xfId="11366" xr:uid="{00000000-0005-0000-0000-0000A6A40000}"/>
    <cellStyle name="Standard 4 9 2 2 7 2 2" xfId="22662" xr:uid="{00000000-0005-0000-0000-0000A7A40000}"/>
    <cellStyle name="Standard 4 9 2 2 7 2 2 2" xfId="56550" xr:uid="{00000000-0005-0000-0000-0000A8A40000}"/>
    <cellStyle name="Standard 4 9 2 2 7 2 3" xfId="45254" xr:uid="{00000000-0005-0000-0000-0000A9A40000}"/>
    <cellStyle name="Standard 4 9 2 2 7 2 4" xfId="33958" xr:uid="{00000000-0005-0000-0000-0000AAA40000}"/>
    <cellStyle name="Standard 4 9 2 2 7 3" xfId="17014" xr:uid="{00000000-0005-0000-0000-0000ABA40000}"/>
    <cellStyle name="Standard 4 9 2 2 7 3 2" xfId="50902" xr:uid="{00000000-0005-0000-0000-0000ACA40000}"/>
    <cellStyle name="Standard 4 9 2 2 7 4" xfId="39606" xr:uid="{00000000-0005-0000-0000-0000ADA40000}"/>
    <cellStyle name="Standard 4 9 2 2 7 5" xfId="28310" xr:uid="{00000000-0005-0000-0000-0000AEA40000}"/>
    <cellStyle name="Standard 4 9 2 2 8" xfId="8542" xr:uid="{00000000-0005-0000-0000-0000AFA40000}"/>
    <cellStyle name="Standard 4 9 2 2 8 2" xfId="19838" xr:uid="{00000000-0005-0000-0000-0000B0A40000}"/>
    <cellStyle name="Standard 4 9 2 2 8 2 2" xfId="53726" xr:uid="{00000000-0005-0000-0000-0000B1A40000}"/>
    <cellStyle name="Standard 4 9 2 2 8 3" xfId="42430" xr:uid="{00000000-0005-0000-0000-0000B2A40000}"/>
    <cellStyle name="Standard 4 9 2 2 8 4" xfId="31134" xr:uid="{00000000-0005-0000-0000-0000B3A40000}"/>
    <cellStyle name="Standard 4 9 2 2 9" xfId="14190" xr:uid="{00000000-0005-0000-0000-0000B4A40000}"/>
    <cellStyle name="Standard 4 9 2 2 9 2" xfId="48078" xr:uid="{00000000-0005-0000-0000-0000B5A40000}"/>
    <cellStyle name="Standard 4 9 2 3" xfId="2700" xr:uid="{00000000-0005-0000-0000-0000B6A40000}"/>
    <cellStyle name="Standard 4 9 2 3 2" xfId="3202" xr:uid="{00000000-0005-0000-0000-0000B7A40000}"/>
    <cellStyle name="Standard 4 9 2 3 2 2" xfId="5348" xr:uid="{00000000-0005-0000-0000-0000B8A40000}"/>
    <cellStyle name="Standard 4 9 2 3 2 2 2" xfId="8174" xr:uid="{00000000-0005-0000-0000-0000B9A40000}"/>
    <cellStyle name="Standard 4 9 2 3 2 2 2 2" xfId="13823" xr:uid="{00000000-0005-0000-0000-0000BAA40000}"/>
    <cellStyle name="Standard 4 9 2 3 2 2 2 2 2" xfId="25119" xr:uid="{00000000-0005-0000-0000-0000BBA40000}"/>
    <cellStyle name="Standard 4 9 2 3 2 2 2 2 2 2" xfId="59007" xr:uid="{00000000-0005-0000-0000-0000BCA40000}"/>
    <cellStyle name="Standard 4 9 2 3 2 2 2 2 3" xfId="47711" xr:uid="{00000000-0005-0000-0000-0000BDA40000}"/>
    <cellStyle name="Standard 4 9 2 3 2 2 2 2 4" xfId="36415" xr:uid="{00000000-0005-0000-0000-0000BEA40000}"/>
    <cellStyle name="Standard 4 9 2 3 2 2 2 3" xfId="19471" xr:uid="{00000000-0005-0000-0000-0000BFA40000}"/>
    <cellStyle name="Standard 4 9 2 3 2 2 2 3 2" xfId="53359" xr:uid="{00000000-0005-0000-0000-0000C0A40000}"/>
    <cellStyle name="Standard 4 9 2 3 2 2 2 4" xfId="42063" xr:uid="{00000000-0005-0000-0000-0000C1A40000}"/>
    <cellStyle name="Standard 4 9 2 3 2 2 2 5" xfId="30767" xr:uid="{00000000-0005-0000-0000-0000C2A40000}"/>
    <cellStyle name="Standard 4 9 2 3 2 2 3" xfId="10999" xr:uid="{00000000-0005-0000-0000-0000C3A40000}"/>
    <cellStyle name="Standard 4 9 2 3 2 2 3 2" xfId="22295" xr:uid="{00000000-0005-0000-0000-0000C4A40000}"/>
    <cellStyle name="Standard 4 9 2 3 2 2 3 2 2" xfId="56183" xr:uid="{00000000-0005-0000-0000-0000C5A40000}"/>
    <cellStyle name="Standard 4 9 2 3 2 2 3 3" xfId="44887" xr:uid="{00000000-0005-0000-0000-0000C6A40000}"/>
    <cellStyle name="Standard 4 9 2 3 2 2 3 4" xfId="33591" xr:uid="{00000000-0005-0000-0000-0000C7A40000}"/>
    <cellStyle name="Standard 4 9 2 3 2 2 4" xfId="16647" xr:uid="{00000000-0005-0000-0000-0000C8A40000}"/>
    <cellStyle name="Standard 4 9 2 3 2 2 4 2" xfId="50535" xr:uid="{00000000-0005-0000-0000-0000C9A40000}"/>
    <cellStyle name="Standard 4 9 2 3 2 2 5" xfId="39239" xr:uid="{00000000-0005-0000-0000-0000CAA40000}"/>
    <cellStyle name="Standard 4 9 2 3 2 2 6" xfId="27943" xr:uid="{00000000-0005-0000-0000-0000CBA40000}"/>
    <cellStyle name="Standard 4 9 2 3 2 3" xfId="6330" xr:uid="{00000000-0005-0000-0000-0000CCA40000}"/>
    <cellStyle name="Standard 4 9 2 3 2 3 2" xfId="11980" xr:uid="{00000000-0005-0000-0000-0000CDA40000}"/>
    <cellStyle name="Standard 4 9 2 3 2 3 2 2" xfId="23276" xr:uid="{00000000-0005-0000-0000-0000CEA40000}"/>
    <cellStyle name="Standard 4 9 2 3 2 3 2 2 2" xfId="57164" xr:uid="{00000000-0005-0000-0000-0000CFA40000}"/>
    <cellStyle name="Standard 4 9 2 3 2 3 2 3" xfId="45868" xr:uid="{00000000-0005-0000-0000-0000D0A40000}"/>
    <cellStyle name="Standard 4 9 2 3 2 3 2 4" xfId="34572" xr:uid="{00000000-0005-0000-0000-0000D1A40000}"/>
    <cellStyle name="Standard 4 9 2 3 2 3 3" xfId="17628" xr:uid="{00000000-0005-0000-0000-0000D2A40000}"/>
    <cellStyle name="Standard 4 9 2 3 2 3 3 2" xfId="51516" xr:uid="{00000000-0005-0000-0000-0000D3A40000}"/>
    <cellStyle name="Standard 4 9 2 3 2 3 4" xfId="40220" xr:uid="{00000000-0005-0000-0000-0000D4A40000}"/>
    <cellStyle name="Standard 4 9 2 3 2 3 5" xfId="28924" xr:uid="{00000000-0005-0000-0000-0000D5A40000}"/>
    <cellStyle name="Standard 4 9 2 3 2 4" xfId="9156" xr:uid="{00000000-0005-0000-0000-0000D6A40000}"/>
    <cellStyle name="Standard 4 9 2 3 2 4 2" xfId="20452" xr:uid="{00000000-0005-0000-0000-0000D7A40000}"/>
    <cellStyle name="Standard 4 9 2 3 2 4 2 2" xfId="54340" xr:uid="{00000000-0005-0000-0000-0000D8A40000}"/>
    <cellStyle name="Standard 4 9 2 3 2 4 3" xfId="43044" xr:uid="{00000000-0005-0000-0000-0000D9A40000}"/>
    <cellStyle name="Standard 4 9 2 3 2 4 4" xfId="31748" xr:uid="{00000000-0005-0000-0000-0000DAA40000}"/>
    <cellStyle name="Standard 4 9 2 3 2 5" xfId="14804" xr:uid="{00000000-0005-0000-0000-0000DBA40000}"/>
    <cellStyle name="Standard 4 9 2 3 2 5 2" xfId="48692" xr:uid="{00000000-0005-0000-0000-0000DCA40000}"/>
    <cellStyle name="Standard 4 9 2 3 2 6" xfId="37396" xr:uid="{00000000-0005-0000-0000-0000DDA40000}"/>
    <cellStyle name="Standard 4 9 2 3 2 7" xfId="26100" xr:uid="{00000000-0005-0000-0000-0000DEA40000}"/>
    <cellStyle name="Standard 4 9 2 3 3" xfId="4571" xr:uid="{00000000-0005-0000-0000-0000DFA40000}"/>
    <cellStyle name="Standard 4 9 2 3 3 2" xfId="7440" xr:uid="{00000000-0005-0000-0000-0000E0A40000}"/>
    <cellStyle name="Standard 4 9 2 3 3 2 2" xfId="13089" xr:uid="{00000000-0005-0000-0000-0000E1A40000}"/>
    <cellStyle name="Standard 4 9 2 3 3 2 2 2" xfId="24385" xr:uid="{00000000-0005-0000-0000-0000E2A40000}"/>
    <cellStyle name="Standard 4 9 2 3 3 2 2 2 2" xfId="58273" xr:uid="{00000000-0005-0000-0000-0000E3A40000}"/>
    <cellStyle name="Standard 4 9 2 3 3 2 2 3" xfId="46977" xr:uid="{00000000-0005-0000-0000-0000E4A40000}"/>
    <cellStyle name="Standard 4 9 2 3 3 2 2 4" xfId="35681" xr:uid="{00000000-0005-0000-0000-0000E5A40000}"/>
    <cellStyle name="Standard 4 9 2 3 3 2 3" xfId="18737" xr:uid="{00000000-0005-0000-0000-0000E6A40000}"/>
    <cellStyle name="Standard 4 9 2 3 3 2 3 2" xfId="52625" xr:uid="{00000000-0005-0000-0000-0000E7A40000}"/>
    <cellStyle name="Standard 4 9 2 3 3 2 4" xfId="41329" xr:uid="{00000000-0005-0000-0000-0000E8A40000}"/>
    <cellStyle name="Standard 4 9 2 3 3 2 5" xfId="30033" xr:uid="{00000000-0005-0000-0000-0000E9A40000}"/>
    <cellStyle name="Standard 4 9 2 3 3 3" xfId="10265" xr:uid="{00000000-0005-0000-0000-0000EAA40000}"/>
    <cellStyle name="Standard 4 9 2 3 3 3 2" xfId="21561" xr:uid="{00000000-0005-0000-0000-0000EBA40000}"/>
    <cellStyle name="Standard 4 9 2 3 3 3 2 2" xfId="55449" xr:uid="{00000000-0005-0000-0000-0000ECA40000}"/>
    <cellStyle name="Standard 4 9 2 3 3 3 3" xfId="44153" xr:uid="{00000000-0005-0000-0000-0000EDA40000}"/>
    <cellStyle name="Standard 4 9 2 3 3 3 4" xfId="32857" xr:uid="{00000000-0005-0000-0000-0000EEA40000}"/>
    <cellStyle name="Standard 4 9 2 3 3 4" xfId="15913" xr:uid="{00000000-0005-0000-0000-0000EFA40000}"/>
    <cellStyle name="Standard 4 9 2 3 3 4 2" xfId="49801" xr:uid="{00000000-0005-0000-0000-0000F0A40000}"/>
    <cellStyle name="Standard 4 9 2 3 3 5" xfId="38505" xr:uid="{00000000-0005-0000-0000-0000F1A40000}"/>
    <cellStyle name="Standard 4 9 2 3 3 6" xfId="27209" xr:uid="{00000000-0005-0000-0000-0000F2A40000}"/>
    <cellStyle name="Standard 4 9 2 3 4" xfId="5830" xr:uid="{00000000-0005-0000-0000-0000F3A40000}"/>
    <cellStyle name="Standard 4 9 2 3 4 2" xfId="11480" xr:uid="{00000000-0005-0000-0000-0000F4A40000}"/>
    <cellStyle name="Standard 4 9 2 3 4 2 2" xfId="22776" xr:uid="{00000000-0005-0000-0000-0000F5A40000}"/>
    <cellStyle name="Standard 4 9 2 3 4 2 2 2" xfId="56664" xr:uid="{00000000-0005-0000-0000-0000F6A40000}"/>
    <cellStyle name="Standard 4 9 2 3 4 2 3" xfId="45368" xr:uid="{00000000-0005-0000-0000-0000F7A40000}"/>
    <cellStyle name="Standard 4 9 2 3 4 2 4" xfId="34072" xr:uid="{00000000-0005-0000-0000-0000F8A40000}"/>
    <cellStyle name="Standard 4 9 2 3 4 3" xfId="17128" xr:uid="{00000000-0005-0000-0000-0000F9A40000}"/>
    <cellStyle name="Standard 4 9 2 3 4 3 2" xfId="51016" xr:uid="{00000000-0005-0000-0000-0000FAA40000}"/>
    <cellStyle name="Standard 4 9 2 3 4 4" xfId="39720" xr:uid="{00000000-0005-0000-0000-0000FBA40000}"/>
    <cellStyle name="Standard 4 9 2 3 4 5" xfId="28424" xr:uid="{00000000-0005-0000-0000-0000FCA40000}"/>
    <cellStyle name="Standard 4 9 2 3 5" xfId="8656" xr:uid="{00000000-0005-0000-0000-0000FDA40000}"/>
    <cellStyle name="Standard 4 9 2 3 5 2" xfId="19952" xr:uid="{00000000-0005-0000-0000-0000FEA40000}"/>
    <cellStyle name="Standard 4 9 2 3 5 2 2" xfId="53840" xr:uid="{00000000-0005-0000-0000-0000FFA40000}"/>
    <cellStyle name="Standard 4 9 2 3 5 3" xfId="42544" xr:uid="{00000000-0005-0000-0000-000000A50000}"/>
    <cellStyle name="Standard 4 9 2 3 5 4" xfId="31248" xr:uid="{00000000-0005-0000-0000-000001A50000}"/>
    <cellStyle name="Standard 4 9 2 3 6" xfId="14304" xr:uid="{00000000-0005-0000-0000-000002A50000}"/>
    <cellStyle name="Standard 4 9 2 3 6 2" xfId="48192" xr:uid="{00000000-0005-0000-0000-000003A50000}"/>
    <cellStyle name="Standard 4 9 2 3 7" xfId="36896" xr:uid="{00000000-0005-0000-0000-000004A50000}"/>
    <cellStyle name="Standard 4 9 2 3 8" xfId="25600" xr:uid="{00000000-0005-0000-0000-000005A50000}"/>
    <cellStyle name="Standard 4 9 2 4" xfId="2955" xr:uid="{00000000-0005-0000-0000-000006A50000}"/>
    <cellStyle name="Standard 4 9 2 4 2" xfId="5345" xr:uid="{00000000-0005-0000-0000-000007A50000}"/>
    <cellStyle name="Standard 4 9 2 4 2 2" xfId="8171" xr:uid="{00000000-0005-0000-0000-000008A50000}"/>
    <cellStyle name="Standard 4 9 2 4 2 2 2" xfId="13820" xr:uid="{00000000-0005-0000-0000-000009A50000}"/>
    <cellStyle name="Standard 4 9 2 4 2 2 2 2" xfId="25116" xr:uid="{00000000-0005-0000-0000-00000AA50000}"/>
    <cellStyle name="Standard 4 9 2 4 2 2 2 2 2" xfId="59004" xr:uid="{00000000-0005-0000-0000-00000BA50000}"/>
    <cellStyle name="Standard 4 9 2 4 2 2 2 3" xfId="47708" xr:uid="{00000000-0005-0000-0000-00000CA50000}"/>
    <cellStyle name="Standard 4 9 2 4 2 2 2 4" xfId="36412" xr:uid="{00000000-0005-0000-0000-00000DA50000}"/>
    <cellStyle name="Standard 4 9 2 4 2 2 3" xfId="19468" xr:uid="{00000000-0005-0000-0000-00000EA50000}"/>
    <cellStyle name="Standard 4 9 2 4 2 2 3 2" xfId="53356" xr:uid="{00000000-0005-0000-0000-00000FA50000}"/>
    <cellStyle name="Standard 4 9 2 4 2 2 4" xfId="42060" xr:uid="{00000000-0005-0000-0000-000010A50000}"/>
    <cellStyle name="Standard 4 9 2 4 2 2 5" xfId="30764" xr:uid="{00000000-0005-0000-0000-000011A50000}"/>
    <cellStyle name="Standard 4 9 2 4 2 3" xfId="10996" xr:uid="{00000000-0005-0000-0000-000012A50000}"/>
    <cellStyle name="Standard 4 9 2 4 2 3 2" xfId="22292" xr:uid="{00000000-0005-0000-0000-000013A50000}"/>
    <cellStyle name="Standard 4 9 2 4 2 3 2 2" xfId="56180" xr:uid="{00000000-0005-0000-0000-000014A50000}"/>
    <cellStyle name="Standard 4 9 2 4 2 3 3" xfId="44884" xr:uid="{00000000-0005-0000-0000-000015A50000}"/>
    <cellStyle name="Standard 4 9 2 4 2 3 4" xfId="33588" xr:uid="{00000000-0005-0000-0000-000016A50000}"/>
    <cellStyle name="Standard 4 9 2 4 2 4" xfId="16644" xr:uid="{00000000-0005-0000-0000-000017A50000}"/>
    <cellStyle name="Standard 4 9 2 4 2 4 2" xfId="50532" xr:uid="{00000000-0005-0000-0000-000018A50000}"/>
    <cellStyle name="Standard 4 9 2 4 2 5" xfId="39236" xr:uid="{00000000-0005-0000-0000-000019A50000}"/>
    <cellStyle name="Standard 4 9 2 4 2 6" xfId="27940" xr:uid="{00000000-0005-0000-0000-00001AA50000}"/>
    <cellStyle name="Standard 4 9 2 4 3" xfId="4568" xr:uid="{00000000-0005-0000-0000-00001BA50000}"/>
    <cellStyle name="Standard 4 9 2 4 3 2" xfId="7437" xr:uid="{00000000-0005-0000-0000-00001CA50000}"/>
    <cellStyle name="Standard 4 9 2 4 3 2 2" xfId="13086" xr:uid="{00000000-0005-0000-0000-00001DA50000}"/>
    <cellStyle name="Standard 4 9 2 4 3 2 2 2" xfId="24382" xr:uid="{00000000-0005-0000-0000-00001EA50000}"/>
    <cellStyle name="Standard 4 9 2 4 3 2 2 2 2" xfId="58270" xr:uid="{00000000-0005-0000-0000-00001FA50000}"/>
    <cellStyle name="Standard 4 9 2 4 3 2 2 3" xfId="46974" xr:uid="{00000000-0005-0000-0000-000020A50000}"/>
    <cellStyle name="Standard 4 9 2 4 3 2 2 4" xfId="35678" xr:uid="{00000000-0005-0000-0000-000021A50000}"/>
    <cellStyle name="Standard 4 9 2 4 3 2 3" xfId="18734" xr:uid="{00000000-0005-0000-0000-000022A50000}"/>
    <cellStyle name="Standard 4 9 2 4 3 2 3 2" xfId="52622" xr:uid="{00000000-0005-0000-0000-000023A50000}"/>
    <cellStyle name="Standard 4 9 2 4 3 2 4" xfId="41326" xr:uid="{00000000-0005-0000-0000-000024A50000}"/>
    <cellStyle name="Standard 4 9 2 4 3 2 5" xfId="30030" xr:uid="{00000000-0005-0000-0000-000025A50000}"/>
    <cellStyle name="Standard 4 9 2 4 3 3" xfId="10262" xr:uid="{00000000-0005-0000-0000-000026A50000}"/>
    <cellStyle name="Standard 4 9 2 4 3 3 2" xfId="21558" xr:uid="{00000000-0005-0000-0000-000027A50000}"/>
    <cellStyle name="Standard 4 9 2 4 3 3 2 2" xfId="55446" xr:uid="{00000000-0005-0000-0000-000028A50000}"/>
    <cellStyle name="Standard 4 9 2 4 3 3 3" xfId="44150" xr:uid="{00000000-0005-0000-0000-000029A50000}"/>
    <cellStyle name="Standard 4 9 2 4 3 3 4" xfId="32854" xr:uid="{00000000-0005-0000-0000-00002AA50000}"/>
    <cellStyle name="Standard 4 9 2 4 3 4" xfId="15910" xr:uid="{00000000-0005-0000-0000-00002BA50000}"/>
    <cellStyle name="Standard 4 9 2 4 3 4 2" xfId="49798" xr:uid="{00000000-0005-0000-0000-00002CA50000}"/>
    <cellStyle name="Standard 4 9 2 4 3 5" xfId="38502" xr:uid="{00000000-0005-0000-0000-00002DA50000}"/>
    <cellStyle name="Standard 4 9 2 4 3 6" xfId="27206" xr:uid="{00000000-0005-0000-0000-00002EA50000}"/>
    <cellStyle name="Standard 4 9 2 4 4" xfId="6083" xr:uid="{00000000-0005-0000-0000-00002FA50000}"/>
    <cellStyle name="Standard 4 9 2 4 4 2" xfId="11733" xr:uid="{00000000-0005-0000-0000-000030A50000}"/>
    <cellStyle name="Standard 4 9 2 4 4 2 2" xfId="23029" xr:uid="{00000000-0005-0000-0000-000031A50000}"/>
    <cellStyle name="Standard 4 9 2 4 4 2 2 2" xfId="56917" xr:uid="{00000000-0005-0000-0000-000032A50000}"/>
    <cellStyle name="Standard 4 9 2 4 4 2 3" xfId="45621" xr:uid="{00000000-0005-0000-0000-000033A50000}"/>
    <cellStyle name="Standard 4 9 2 4 4 2 4" xfId="34325" xr:uid="{00000000-0005-0000-0000-000034A50000}"/>
    <cellStyle name="Standard 4 9 2 4 4 3" xfId="17381" xr:uid="{00000000-0005-0000-0000-000035A50000}"/>
    <cellStyle name="Standard 4 9 2 4 4 3 2" xfId="51269" xr:uid="{00000000-0005-0000-0000-000036A50000}"/>
    <cellStyle name="Standard 4 9 2 4 4 4" xfId="39973" xr:uid="{00000000-0005-0000-0000-000037A50000}"/>
    <cellStyle name="Standard 4 9 2 4 4 5" xfId="28677" xr:uid="{00000000-0005-0000-0000-000038A50000}"/>
    <cellStyle name="Standard 4 9 2 4 5" xfId="8909" xr:uid="{00000000-0005-0000-0000-000039A50000}"/>
    <cellStyle name="Standard 4 9 2 4 5 2" xfId="20205" xr:uid="{00000000-0005-0000-0000-00003AA50000}"/>
    <cellStyle name="Standard 4 9 2 4 5 2 2" xfId="54093" xr:uid="{00000000-0005-0000-0000-00003BA50000}"/>
    <cellStyle name="Standard 4 9 2 4 5 3" xfId="42797" xr:uid="{00000000-0005-0000-0000-00003CA50000}"/>
    <cellStyle name="Standard 4 9 2 4 5 4" xfId="31501" xr:uid="{00000000-0005-0000-0000-00003DA50000}"/>
    <cellStyle name="Standard 4 9 2 4 6" xfId="14557" xr:uid="{00000000-0005-0000-0000-00003EA50000}"/>
    <cellStyle name="Standard 4 9 2 4 6 2" xfId="48445" xr:uid="{00000000-0005-0000-0000-00003FA50000}"/>
    <cellStyle name="Standard 4 9 2 4 7" xfId="37149" xr:uid="{00000000-0005-0000-0000-000040A50000}"/>
    <cellStyle name="Standard 4 9 2 4 8" xfId="25853" xr:uid="{00000000-0005-0000-0000-000041A50000}"/>
    <cellStyle name="Standard 4 9 2 5" xfId="3836" xr:uid="{00000000-0005-0000-0000-000042A50000}"/>
    <cellStyle name="Standard 4 9 2 5 2" xfId="6947" xr:uid="{00000000-0005-0000-0000-000043A50000}"/>
    <cellStyle name="Standard 4 9 2 5 2 2" xfId="12596" xr:uid="{00000000-0005-0000-0000-000044A50000}"/>
    <cellStyle name="Standard 4 9 2 5 2 2 2" xfId="23892" xr:uid="{00000000-0005-0000-0000-000045A50000}"/>
    <cellStyle name="Standard 4 9 2 5 2 2 2 2" xfId="57780" xr:uid="{00000000-0005-0000-0000-000046A50000}"/>
    <cellStyle name="Standard 4 9 2 5 2 2 3" xfId="46484" xr:uid="{00000000-0005-0000-0000-000047A50000}"/>
    <cellStyle name="Standard 4 9 2 5 2 2 4" xfId="35188" xr:uid="{00000000-0005-0000-0000-000048A50000}"/>
    <cellStyle name="Standard 4 9 2 5 2 3" xfId="18244" xr:uid="{00000000-0005-0000-0000-000049A50000}"/>
    <cellStyle name="Standard 4 9 2 5 2 3 2" xfId="52132" xr:uid="{00000000-0005-0000-0000-00004AA50000}"/>
    <cellStyle name="Standard 4 9 2 5 2 4" xfId="40836" xr:uid="{00000000-0005-0000-0000-00004BA50000}"/>
    <cellStyle name="Standard 4 9 2 5 2 5" xfId="29540" xr:uid="{00000000-0005-0000-0000-00004CA50000}"/>
    <cellStyle name="Standard 4 9 2 5 3" xfId="9772" xr:uid="{00000000-0005-0000-0000-00004DA50000}"/>
    <cellStyle name="Standard 4 9 2 5 3 2" xfId="21068" xr:uid="{00000000-0005-0000-0000-00004EA50000}"/>
    <cellStyle name="Standard 4 9 2 5 3 2 2" xfId="54956" xr:uid="{00000000-0005-0000-0000-00004FA50000}"/>
    <cellStyle name="Standard 4 9 2 5 3 3" xfId="43660" xr:uid="{00000000-0005-0000-0000-000050A50000}"/>
    <cellStyle name="Standard 4 9 2 5 3 4" xfId="32364" xr:uid="{00000000-0005-0000-0000-000051A50000}"/>
    <cellStyle name="Standard 4 9 2 5 4" xfId="15420" xr:uid="{00000000-0005-0000-0000-000052A50000}"/>
    <cellStyle name="Standard 4 9 2 5 4 2" xfId="49308" xr:uid="{00000000-0005-0000-0000-000053A50000}"/>
    <cellStyle name="Standard 4 9 2 5 5" xfId="38012" xr:uid="{00000000-0005-0000-0000-000054A50000}"/>
    <cellStyle name="Standard 4 9 2 5 6" xfId="26716" xr:uid="{00000000-0005-0000-0000-000055A50000}"/>
    <cellStyle name="Standard 4 9 2 6" xfId="4894" xr:uid="{00000000-0005-0000-0000-000056A50000}"/>
    <cellStyle name="Standard 4 9 2 6 2" xfId="7720" xr:uid="{00000000-0005-0000-0000-000057A50000}"/>
    <cellStyle name="Standard 4 9 2 6 2 2" xfId="13369" xr:uid="{00000000-0005-0000-0000-000058A50000}"/>
    <cellStyle name="Standard 4 9 2 6 2 2 2" xfId="24665" xr:uid="{00000000-0005-0000-0000-000059A50000}"/>
    <cellStyle name="Standard 4 9 2 6 2 2 2 2" xfId="58553" xr:uid="{00000000-0005-0000-0000-00005AA50000}"/>
    <cellStyle name="Standard 4 9 2 6 2 2 3" xfId="47257" xr:uid="{00000000-0005-0000-0000-00005BA50000}"/>
    <cellStyle name="Standard 4 9 2 6 2 2 4" xfId="35961" xr:uid="{00000000-0005-0000-0000-00005CA50000}"/>
    <cellStyle name="Standard 4 9 2 6 2 3" xfId="19017" xr:uid="{00000000-0005-0000-0000-00005DA50000}"/>
    <cellStyle name="Standard 4 9 2 6 2 3 2" xfId="52905" xr:uid="{00000000-0005-0000-0000-00005EA50000}"/>
    <cellStyle name="Standard 4 9 2 6 2 4" xfId="41609" xr:uid="{00000000-0005-0000-0000-00005FA50000}"/>
    <cellStyle name="Standard 4 9 2 6 2 5" xfId="30313" xr:uid="{00000000-0005-0000-0000-000060A50000}"/>
    <cellStyle name="Standard 4 9 2 6 3" xfId="10545" xr:uid="{00000000-0005-0000-0000-000061A50000}"/>
    <cellStyle name="Standard 4 9 2 6 3 2" xfId="21841" xr:uid="{00000000-0005-0000-0000-000062A50000}"/>
    <cellStyle name="Standard 4 9 2 6 3 2 2" xfId="55729" xr:uid="{00000000-0005-0000-0000-000063A50000}"/>
    <cellStyle name="Standard 4 9 2 6 3 3" xfId="44433" xr:uid="{00000000-0005-0000-0000-000064A50000}"/>
    <cellStyle name="Standard 4 9 2 6 3 4" xfId="33137" xr:uid="{00000000-0005-0000-0000-000065A50000}"/>
    <cellStyle name="Standard 4 9 2 6 4" xfId="16193" xr:uid="{00000000-0005-0000-0000-000066A50000}"/>
    <cellStyle name="Standard 4 9 2 6 4 2" xfId="50081" xr:uid="{00000000-0005-0000-0000-000067A50000}"/>
    <cellStyle name="Standard 4 9 2 6 5" xfId="38785" xr:uid="{00000000-0005-0000-0000-000068A50000}"/>
    <cellStyle name="Standard 4 9 2 6 6" xfId="27489" xr:uid="{00000000-0005-0000-0000-000069A50000}"/>
    <cellStyle name="Standard 4 9 2 7" xfId="3542" xr:uid="{00000000-0005-0000-0000-00006AA50000}"/>
    <cellStyle name="Standard 4 9 2 7 2" xfId="6655" xr:uid="{00000000-0005-0000-0000-00006BA50000}"/>
    <cellStyle name="Standard 4 9 2 7 2 2" xfId="12304" xr:uid="{00000000-0005-0000-0000-00006CA50000}"/>
    <cellStyle name="Standard 4 9 2 7 2 2 2" xfId="23600" xr:uid="{00000000-0005-0000-0000-00006DA50000}"/>
    <cellStyle name="Standard 4 9 2 7 2 2 2 2" xfId="57488" xr:uid="{00000000-0005-0000-0000-00006EA50000}"/>
    <cellStyle name="Standard 4 9 2 7 2 2 3" xfId="46192" xr:uid="{00000000-0005-0000-0000-00006FA50000}"/>
    <cellStyle name="Standard 4 9 2 7 2 2 4" xfId="34896" xr:uid="{00000000-0005-0000-0000-000070A50000}"/>
    <cellStyle name="Standard 4 9 2 7 2 3" xfId="17952" xr:uid="{00000000-0005-0000-0000-000071A50000}"/>
    <cellStyle name="Standard 4 9 2 7 2 3 2" xfId="51840" xr:uid="{00000000-0005-0000-0000-000072A50000}"/>
    <cellStyle name="Standard 4 9 2 7 2 4" xfId="40544" xr:uid="{00000000-0005-0000-0000-000073A50000}"/>
    <cellStyle name="Standard 4 9 2 7 2 5" xfId="29248" xr:uid="{00000000-0005-0000-0000-000074A50000}"/>
    <cellStyle name="Standard 4 9 2 7 3" xfId="9480" xr:uid="{00000000-0005-0000-0000-000075A50000}"/>
    <cellStyle name="Standard 4 9 2 7 3 2" xfId="20776" xr:uid="{00000000-0005-0000-0000-000076A50000}"/>
    <cellStyle name="Standard 4 9 2 7 3 2 2" xfId="54664" xr:uid="{00000000-0005-0000-0000-000077A50000}"/>
    <cellStyle name="Standard 4 9 2 7 3 3" xfId="43368" xr:uid="{00000000-0005-0000-0000-000078A50000}"/>
    <cellStyle name="Standard 4 9 2 7 3 4" xfId="32072" xr:uid="{00000000-0005-0000-0000-000079A50000}"/>
    <cellStyle name="Standard 4 9 2 7 4" xfId="15128" xr:uid="{00000000-0005-0000-0000-00007AA50000}"/>
    <cellStyle name="Standard 4 9 2 7 4 2" xfId="49016" xr:uid="{00000000-0005-0000-0000-00007BA50000}"/>
    <cellStyle name="Standard 4 9 2 7 5" xfId="37720" xr:uid="{00000000-0005-0000-0000-00007CA50000}"/>
    <cellStyle name="Standard 4 9 2 7 6" xfId="26424" xr:uid="{00000000-0005-0000-0000-00007DA50000}"/>
    <cellStyle name="Standard 4 9 2 8" xfId="5583" xr:uid="{00000000-0005-0000-0000-00007EA50000}"/>
    <cellStyle name="Standard 4 9 2 8 2" xfId="11233" xr:uid="{00000000-0005-0000-0000-00007FA50000}"/>
    <cellStyle name="Standard 4 9 2 8 2 2" xfId="22529" xr:uid="{00000000-0005-0000-0000-000080A50000}"/>
    <cellStyle name="Standard 4 9 2 8 2 2 2" xfId="56417" xr:uid="{00000000-0005-0000-0000-000081A50000}"/>
    <cellStyle name="Standard 4 9 2 8 2 3" xfId="45121" xr:uid="{00000000-0005-0000-0000-000082A50000}"/>
    <cellStyle name="Standard 4 9 2 8 2 4" xfId="33825" xr:uid="{00000000-0005-0000-0000-000083A50000}"/>
    <cellStyle name="Standard 4 9 2 8 3" xfId="16881" xr:uid="{00000000-0005-0000-0000-000084A50000}"/>
    <cellStyle name="Standard 4 9 2 8 3 2" xfId="50769" xr:uid="{00000000-0005-0000-0000-000085A50000}"/>
    <cellStyle name="Standard 4 9 2 8 4" xfId="39473" xr:uid="{00000000-0005-0000-0000-000086A50000}"/>
    <cellStyle name="Standard 4 9 2 8 5" xfId="28177" xr:uid="{00000000-0005-0000-0000-000087A50000}"/>
    <cellStyle name="Standard 4 9 2 9" xfId="8409" xr:uid="{00000000-0005-0000-0000-000088A50000}"/>
    <cellStyle name="Standard 4 9 2 9 2" xfId="19705" xr:uid="{00000000-0005-0000-0000-000089A50000}"/>
    <cellStyle name="Standard 4 9 2 9 2 2" xfId="53593" xr:uid="{00000000-0005-0000-0000-00008AA50000}"/>
    <cellStyle name="Standard 4 9 2 9 3" xfId="42297" xr:uid="{00000000-0005-0000-0000-00008BA50000}"/>
    <cellStyle name="Standard 4 9 2 9 4" xfId="31001" xr:uid="{00000000-0005-0000-0000-00008CA50000}"/>
    <cellStyle name="Standard 4 9 3" xfId="1613" xr:uid="{00000000-0005-0000-0000-00008DA50000}"/>
    <cellStyle name="Standard 4 9 3 10" xfId="36737" xr:uid="{00000000-0005-0000-0000-00008EA50000}"/>
    <cellStyle name="Standard 4 9 3 11" xfId="25441" xr:uid="{00000000-0005-0000-0000-00008FA50000}"/>
    <cellStyle name="Standard 4 9 3 2" xfId="2787" xr:uid="{00000000-0005-0000-0000-000090A50000}"/>
    <cellStyle name="Standard 4 9 3 2 2" xfId="3289" xr:uid="{00000000-0005-0000-0000-000091A50000}"/>
    <cellStyle name="Standard 4 9 3 2 2 2" xfId="5350" xr:uid="{00000000-0005-0000-0000-000092A50000}"/>
    <cellStyle name="Standard 4 9 3 2 2 2 2" xfId="8176" xr:uid="{00000000-0005-0000-0000-000093A50000}"/>
    <cellStyle name="Standard 4 9 3 2 2 2 2 2" xfId="13825" xr:uid="{00000000-0005-0000-0000-000094A50000}"/>
    <cellStyle name="Standard 4 9 3 2 2 2 2 2 2" xfId="25121" xr:uid="{00000000-0005-0000-0000-000095A50000}"/>
    <cellStyle name="Standard 4 9 3 2 2 2 2 2 2 2" xfId="59009" xr:uid="{00000000-0005-0000-0000-000096A50000}"/>
    <cellStyle name="Standard 4 9 3 2 2 2 2 2 3" xfId="47713" xr:uid="{00000000-0005-0000-0000-000097A50000}"/>
    <cellStyle name="Standard 4 9 3 2 2 2 2 2 4" xfId="36417" xr:uid="{00000000-0005-0000-0000-000098A50000}"/>
    <cellStyle name="Standard 4 9 3 2 2 2 2 3" xfId="19473" xr:uid="{00000000-0005-0000-0000-000099A50000}"/>
    <cellStyle name="Standard 4 9 3 2 2 2 2 3 2" xfId="53361" xr:uid="{00000000-0005-0000-0000-00009AA50000}"/>
    <cellStyle name="Standard 4 9 3 2 2 2 2 4" xfId="42065" xr:uid="{00000000-0005-0000-0000-00009BA50000}"/>
    <cellStyle name="Standard 4 9 3 2 2 2 2 5" xfId="30769" xr:uid="{00000000-0005-0000-0000-00009CA50000}"/>
    <cellStyle name="Standard 4 9 3 2 2 2 3" xfId="11001" xr:uid="{00000000-0005-0000-0000-00009DA50000}"/>
    <cellStyle name="Standard 4 9 3 2 2 2 3 2" xfId="22297" xr:uid="{00000000-0005-0000-0000-00009EA50000}"/>
    <cellStyle name="Standard 4 9 3 2 2 2 3 2 2" xfId="56185" xr:uid="{00000000-0005-0000-0000-00009FA50000}"/>
    <cellStyle name="Standard 4 9 3 2 2 2 3 3" xfId="44889" xr:uid="{00000000-0005-0000-0000-0000A0A50000}"/>
    <cellStyle name="Standard 4 9 3 2 2 2 3 4" xfId="33593" xr:uid="{00000000-0005-0000-0000-0000A1A50000}"/>
    <cellStyle name="Standard 4 9 3 2 2 2 4" xfId="16649" xr:uid="{00000000-0005-0000-0000-0000A2A50000}"/>
    <cellStyle name="Standard 4 9 3 2 2 2 4 2" xfId="50537" xr:uid="{00000000-0005-0000-0000-0000A3A50000}"/>
    <cellStyle name="Standard 4 9 3 2 2 2 5" xfId="39241" xr:uid="{00000000-0005-0000-0000-0000A4A50000}"/>
    <cellStyle name="Standard 4 9 3 2 2 2 6" xfId="27945" xr:uid="{00000000-0005-0000-0000-0000A5A50000}"/>
    <cellStyle name="Standard 4 9 3 2 2 3" xfId="6417" xr:uid="{00000000-0005-0000-0000-0000A6A50000}"/>
    <cellStyle name="Standard 4 9 3 2 2 3 2" xfId="12067" xr:uid="{00000000-0005-0000-0000-0000A7A50000}"/>
    <cellStyle name="Standard 4 9 3 2 2 3 2 2" xfId="23363" xr:uid="{00000000-0005-0000-0000-0000A8A50000}"/>
    <cellStyle name="Standard 4 9 3 2 2 3 2 2 2" xfId="57251" xr:uid="{00000000-0005-0000-0000-0000A9A50000}"/>
    <cellStyle name="Standard 4 9 3 2 2 3 2 3" xfId="45955" xr:uid="{00000000-0005-0000-0000-0000AAA50000}"/>
    <cellStyle name="Standard 4 9 3 2 2 3 2 4" xfId="34659" xr:uid="{00000000-0005-0000-0000-0000ABA50000}"/>
    <cellStyle name="Standard 4 9 3 2 2 3 3" xfId="17715" xr:uid="{00000000-0005-0000-0000-0000ACA50000}"/>
    <cellStyle name="Standard 4 9 3 2 2 3 3 2" xfId="51603" xr:uid="{00000000-0005-0000-0000-0000ADA50000}"/>
    <cellStyle name="Standard 4 9 3 2 2 3 4" xfId="40307" xr:uid="{00000000-0005-0000-0000-0000AEA50000}"/>
    <cellStyle name="Standard 4 9 3 2 2 3 5" xfId="29011" xr:uid="{00000000-0005-0000-0000-0000AFA50000}"/>
    <cellStyle name="Standard 4 9 3 2 2 4" xfId="9243" xr:uid="{00000000-0005-0000-0000-0000B0A50000}"/>
    <cellStyle name="Standard 4 9 3 2 2 4 2" xfId="20539" xr:uid="{00000000-0005-0000-0000-0000B1A50000}"/>
    <cellStyle name="Standard 4 9 3 2 2 4 2 2" xfId="54427" xr:uid="{00000000-0005-0000-0000-0000B2A50000}"/>
    <cellStyle name="Standard 4 9 3 2 2 4 3" xfId="43131" xr:uid="{00000000-0005-0000-0000-0000B3A50000}"/>
    <cellStyle name="Standard 4 9 3 2 2 4 4" xfId="31835" xr:uid="{00000000-0005-0000-0000-0000B4A50000}"/>
    <cellStyle name="Standard 4 9 3 2 2 5" xfId="14891" xr:uid="{00000000-0005-0000-0000-0000B5A50000}"/>
    <cellStyle name="Standard 4 9 3 2 2 5 2" xfId="48779" xr:uid="{00000000-0005-0000-0000-0000B6A50000}"/>
    <cellStyle name="Standard 4 9 3 2 2 6" xfId="37483" xr:uid="{00000000-0005-0000-0000-0000B7A50000}"/>
    <cellStyle name="Standard 4 9 3 2 2 7" xfId="26187" xr:uid="{00000000-0005-0000-0000-0000B8A50000}"/>
    <cellStyle name="Standard 4 9 3 2 3" xfId="4573" xr:uid="{00000000-0005-0000-0000-0000B9A50000}"/>
    <cellStyle name="Standard 4 9 3 2 3 2" xfId="7442" xr:uid="{00000000-0005-0000-0000-0000BAA50000}"/>
    <cellStyle name="Standard 4 9 3 2 3 2 2" xfId="13091" xr:uid="{00000000-0005-0000-0000-0000BBA50000}"/>
    <cellStyle name="Standard 4 9 3 2 3 2 2 2" xfId="24387" xr:uid="{00000000-0005-0000-0000-0000BCA50000}"/>
    <cellStyle name="Standard 4 9 3 2 3 2 2 2 2" xfId="58275" xr:uid="{00000000-0005-0000-0000-0000BDA50000}"/>
    <cellStyle name="Standard 4 9 3 2 3 2 2 3" xfId="46979" xr:uid="{00000000-0005-0000-0000-0000BEA50000}"/>
    <cellStyle name="Standard 4 9 3 2 3 2 2 4" xfId="35683" xr:uid="{00000000-0005-0000-0000-0000BFA50000}"/>
    <cellStyle name="Standard 4 9 3 2 3 2 3" xfId="18739" xr:uid="{00000000-0005-0000-0000-0000C0A50000}"/>
    <cellStyle name="Standard 4 9 3 2 3 2 3 2" xfId="52627" xr:uid="{00000000-0005-0000-0000-0000C1A50000}"/>
    <cellStyle name="Standard 4 9 3 2 3 2 4" xfId="41331" xr:uid="{00000000-0005-0000-0000-0000C2A50000}"/>
    <cellStyle name="Standard 4 9 3 2 3 2 5" xfId="30035" xr:uid="{00000000-0005-0000-0000-0000C3A50000}"/>
    <cellStyle name="Standard 4 9 3 2 3 3" xfId="10267" xr:uid="{00000000-0005-0000-0000-0000C4A50000}"/>
    <cellStyle name="Standard 4 9 3 2 3 3 2" xfId="21563" xr:uid="{00000000-0005-0000-0000-0000C5A50000}"/>
    <cellStyle name="Standard 4 9 3 2 3 3 2 2" xfId="55451" xr:uid="{00000000-0005-0000-0000-0000C6A50000}"/>
    <cellStyle name="Standard 4 9 3 2 3 3 3" xfId="44155" xr:uid="{00000000-0005-0000-0000-0000C7A50000}"/>
    <cellStyle name="Standard 4 9 3 2 3 3 4" xfId="32859" xr:uid="{00000000-0005-0000-0000-0000C8A50000}"/>
    <cellStyle name="Standard 4 9 3 2 3 4" xfId="15915" xr:uid="{00000000-0005-0000-0000-0000C9A50000}"/>
    <cellStyle name="Standard 4 9 3 2 3 4 2" xfId="49803" xr:uid="{00000000-0005-0000-0000-0000CAA50000}"/>
    <cellStyle name="Standard 4 9 3 2 3 5" xfId="38507" xr:uid="{00000000-0005-0000-0000-0000CBA50000}"/>
    <cellStyle name="Standard 4 9 3 2 3 6" xfId="27211" xr:uid="{00000000-0005-0000-0000-0000CCA50000}"/>
    <cellStyle name="Standard 4 9 3 2 4" xfId="5917" xr:uid="{00000000-0005-0000-0000-0000CDA50000}"/>
    <cellStyle name="Standard 4 9 3 2 4 2" xfId="11567" xr:uid="{00000000-0005-0000-0000-0000CEA50000}"/>
    <cellStyle name="Standard 4 9 3 2 4 2 2" xfId="22863" xr:uid="{00000000-0005-0000-0000-0000CFA50000}"/>
    <cellStyle name="Standard 4 9 3 2 4 2 2 2" xfId="56751" xr:uid="{00000000-0005-0000-0000-0000D0A50000}"/>
    <cellStyle name="Standard 4 9 3 2 4 2 3" xfId="45455" xr:uid="{00000000-0005-0000-0000-0000D1A50000}"/>
    <cellStyle name="Standard 4 9 3 2 4 2 4" xfId="34159" xr:uid="{00000000-0005-0000-0000-0000D2A50000}"/>
    <cellStyle name="Standard 4 9 3 2 4 3" xfId="17215" xr:uid="{00000000-0005-0000-0000-0000D3A50000}"/>
    <cellStyle name="Standard 4 9 3 2 4 3 2" xfId="51103" xr:uid="{00000000-0005-0000-0000-0000D4A50000}"/>
    <cellStyle name="Standard 4 9 3 2 4 4" xfId="39807" xr:uid="{00000000-0005-0000-0000-0000D5A50000}"/>
    <cellStyle name="Standard 4 9 3 2 4 5" xfId="28511" xr:uid="{00000000-0005-0000-0000-0000D6A50000}"/>
    <cellStyle name="Standard 4 9 3 2 5" xfId="8743" xr:uid="{00000000-0005-0000-0000-0000D7A50000}"/>
    <cellStyle name="Standard 4 9 3 2 5 2" xfId="20039" xr:uid="{00000000-0005-0000-0000-0000D8A50000}"/>
    <cellStyle name="Standard 4 9 3 2 5 2 2" xfId="53927" xr:uid="{00000000-0005-0000-0000-0000D9A50000}"/>
    <cellStyle name="Standard 4 9 3 2 5 3" xfId="42631" xr:uid="{00000000-0005-0000-0000-0000DAA50000}"/>
    <cellStyle name="Standard 4 9 3 2 5 4" xfId="31335" xr:uid="{00000000-0005-0000-0000-0000DBA50000}"/>
    <cellStyle name="Standard 4 9 3 2 6" xfId="14391" xr:uid="{00000000-0005-0000-0000-0000DCA50000}"/>
    <cellStyle name="Standard 4 9 3 2 6 2" xfId="48279" xr:uid="{00000000-0005-0000-0000-0000DDA50000}"/>
    <cellStyle name="Standard 4 9 3 2 7" xfId="36983" xr:uid="{00000000-0005-0000-0000-0000DEA50000}"/>
    <cellStyle name="Standard 4 9 3 2 8" xfId="25687" xr:uid="{00000000-0005-0000-0000-0000DFA50000}"/>
    <cellStyle name="Standard 4 9 3 3" xfId="3043" xr:uid="{00000000-0005-0000-0000-0000E0A50000}"/>
    <cellStyle name="Standard 4 9 3 3 2" xfId="5349" xr:uid="{00000000-0005-0000-0000-0000E1A50000}"/>
    <cellStyle name="Standard 4 9 3 3 2 2" xfId="8175" xr:uid="{00000000-0005-0000-0000-0000E2A50000}"/>
    <cellStyle name="Standard 4 9 3 3 2 2 2" xfId="13824" xr:uid="{00000000-0005-0000-0000-0000E3A50000}"/>
    <cellStyle name="Standard 4 9 3 3 2 2 2 2" xfId="25120" xr:uid="{00000000-0005-0000-0000-0000E4A50000}"/>
    <cellStyle name="Standard 4 9 3 3 2 2 2 2 2" xfId="59008" xr:uid="{00000000-0005-0000-0000-0000E5A50000}"/>
    <cellStyle name="Standard 4 9 3 3 2 2 2 3" xfId="47712" xr:uid="{00000000-0005-0000-0000-0000E6A50000}"/>
    <cellStyle name="Standard 4 9 3 3 2 2 2 4" xfId="36416" xr:uid="{00000000-0005-0000-0000-0000E7A50000}"/>
    <cellStyle name="Standard 4 9 3 3 2 2 3" xfId="19472" xr:uid="{00000000-0005-0000-0000-0000E8A50000}"/>
    <cellStyle name="Standard 4 9 3 3 2 2 3 2" xfId="53360" xr:uid="{00000000-0005-0000-0000-0000E9A50000}"/>
    <cellStyle name="Standard 4 9 3 3 2 2 4" xfId="42064" xr:uid="{00000000-0005-0000-0000-0000EAA50000}"/>
    <cellStyle name="Standard 4 9 3 3 2 2 5" xfId="30768" xr:uid="{00000000-0005-0000-0000-0000EBA50000}"/>
    <cellStyle name="Standard 4 9 3 3 2 3" xfId="11000" xr:uid="{00000000-0005-0000-0000-0000ECA50000}"/>
    <cellStyle name="Standard 4 9 3 3 2 3 2" xfId="22296" xr:uid="{00000000-0005-0000-0000-0000EDA50000}"/>
    <cellStyle name="Standard 4 9 3 3 2 3 2 2" xfId="56184" xr:uid="{00000000-0005-0000-0000-0000EEA50000}"/>
    <cellStyle name="Standard 4 9 3 3 2 3 3" xfId="44888" xr:uid="{00000000-0005-0000-0000-0000EFA50000}"/>
    <cellStyle name="Standard 4 9 3 3 2 3 4" xfId="33592" xr:uid="{00000000-0005-0000-0000-0000F0A50000}"/>
    <cellStyle name="Standard 4 9 3 3 2 4" xfId="16648" xr:uid="{00000000-0005-0000-0000-0000F1A50000}"/>
    <cellStyle name="Standard 4 9 3 3 2 4 2" xfId="50536" xr:uid="{00000000-0005-0000-0000-0000F2A50000}"/>
    <cellStyle name="Standard 4 9 3 3 2 5" xfId="39240" xr:uid="{00000000-0005-0000-0000-0000F3A50000}"/>
    <cellStyle name="Standard 4 9 3 3 2 6" xfId="27944" xr:uid="{00000000-0005-0000-0000-0000F4A50000}"/>
    <cellStyle name="Standard 4 9 3 3 3" xfId="4572" xr:uid="{00000000-0005-0000-0000-0000F5A50000}"/>
    <cellStyle name="Standard 4 9 3 3 3 2" xfId="7441" xr:uid="{00000000-0005-0000-0000-0000F6A50000}"/>
    <cellStyle name="Standard 4 9 3 3 3 2 2" xfId="13090" xr:uid="{00000000-0005-0000-0000-0000F7A50000}"/>
    <cellStyle name="Standard 4 9 3 3 3 2 2 2" xfId="24386" xr:uid="{00000000-0005-0000-0000-0000F8A50000}"/>
    <cellStyle name="Standard 4 9 3 3 3 2 2 2 2" xfId="58274" xr:uid="{00000000-0005-0000-0000-0000F9A50000}"/>
    <cellStyle name="Standard 4 9 3 3 3 2 2 3" xfId="46978" xr:uid="{00000000-0005-0000-0000-0000FAA50000}"/>
    <cellStyle name="Standard 4 9 3 3 3 2 2 4" xfId="35682" xr:uid="{00000000-0005-0000-0000-0000FBA50000}"/>
    <cellStyle name="Standard 4 9 3 3 3 2 3" xfId="18738" xr:uid="{00000000-0005-0000-0000-0000FCA50000}"/>
    <cellStyle name="Standard 4 9 3 3 3 2 3 2" xfId="52626" xr:uid="{00000000-0005-0000-0000-0000FDA50000}"/>
    <cellStyle name="Standard 4 9 3 3 3 2 4" xfId="41330" xr:uid="{00000000-0005-0000-0000-0000FEA50000}"/>
    <cellStyle name="Standard 4 9 3 3 3 2 5" xfId="30034" xr:uid="{00000000-0005-0000-0000-0000FFA50000}"/>
    <cellStyle name="Standard 4 9 3 3 3 3" xfId="10266" xr:uid="{00000000-0005-0000-0000-000000A60000}"/>
    <cellStyle name="Standard 4 9 3 3 3 3 2" xfId="21562" xr:uid="{00000000-0005-0000-0000-000001A60000}"/>
    <cellStyle name="Standard 4 9 3 3 3 3 2 2" xfId="55450" xr:uid="{00000000-0005-0000-0000-000002A60000}"/>
    <cellStyle name="Standard 4 9 3 3 3 3 3" xfId="44154" xr:uid="{00000000-0005-0000-0000-000003A60000}"/>
    <cellStyle name="Standard 4 9 3 3 3 3 4" xfId="32858" xr:uid="{00000000-0005-0000-0000-000004A60000}"/>
    <cellStyle name="Standard 4 9 3 3 3 4" xfId="15914" xr:uid="{00000000-0005-0000-0000-000005A60000}"/>
    <cellStyle name="Standard 4 9 3 3 3 4 2" xfId="49802" xr:uid="{00000000-0005-0000-0000-000006A60000}"/>
    <cellStyle name="Standard 4 9 3 3 3 5" xfId="38506" xr:uid="{00000000-0005-0000-0000-000007A60000}"/>
    <cellStyle name="Standard 4 9 3 3 3 6" xfId="27210" xr:uid="{00000000-0005-0000-0000-000008A60000}"/>
    <cellStyle name="Standard 4 9 3 3 4" xfId="6171" xr:uid="{00000000-0005-0000-0000-000009A60000}"/>
    <cellStyle name="Standard 4 9 3 3 4 2" xfId="11821" xr:uid="{00000000-0005-0000-0000-00000AA60000}"/>
    <cellStyle name="Standard 4 9 3 3 4 2 2" xfId="23117" xr:uid="{00000000-0005-0000-0000-00000BA60000}"/>
    <cellStyle name="Standard 4 9 3 3 4 2 2 2" xfId="57005" xr:uid="{00000000-0005-0000-0000-00000CA60000}"/>
    <cellStyle name="Standard 4 9 3 3 4 2 3" xfId="45709" xr:uid="{00000000-0005-0000-0000-00000DA60000}"/>
    <cellStyle name="Standard 4 9 3 3 4 2 4" xfId="34413" xr:uid="{00000000-0005-0000-0000-00000EA60000}"/>
    <cellStyle name="Standard 4 9 3 3 4 3" xfId="17469" xr:uid="{00000000-0005-0000-0000-00000FA60000}"/>
    <cellStyle name="Standard 4 9 3 3 4 3 2" xfId="51357" xr:uid="{00000000-0005-0000-0000-000010A60000}"/>
    <cellStyle name="Standard 4 9 3 3 4 4" xfId="40061" xr:uid="{00000000-0005-0000-0000-000011A60000}"/>
    <cellStyle name="Standard 4 9 3 3 4 5" xfId="28765" xr:uid="{00000000-0005-0000-0000-000012A60000}"/>
    <cellStyle name="Standard 4 9 3 3 5" xfId="8997" xr:uid="{00000000-0005-0000-0000-000013A60000}"/>
    <cellStyle name="Standard 4 9 3 3 5 2" xfId="20293" xr:uid="{00000000-0005-0000-0000-000014A60000}"/>
    <cellStyle name="Standard 4 9 3 3 5 2 2" xfId="54181" xr:uid="{00000000-0005-0000-0000-000015A60000}"/>
    <cellStyle name="Standard 4 9 3 3 5 3" xfId="42885" xr:uid="{00000000-0005-0000-0000-000016A60000}"/>
    <cellStyle name="Standard 4 9 3 3 5 4" xfId="31589" xr:uid="{00000000-0005-0000-0000-000017A60000}"/>
    <cellStyle name="Standard 4 9 3 3 6" xfId="14645" xr:uid="{00000000-0005-0000-0000-000018A60000}"/>
    <cellStyle name="Standard 4 9 3 3 6 2" xfId="48533" xr:uid="{00000000-0005-0000-0000-000019A60000}"/>
    <cellStyle name="Standard 4 9 3 3 7" xfId="37237" xr:uid="{00000000-0005-0000-0000-00001AA60000}"/>
    <cellStyle name="Standard 4 9 3 3 8" xfId="25941" xr:uid="{00000000-0005-0000-0000-00001BA60000}"/>
    <cellStyle name="Standard 4 9 3 4" xfId="3902" xr:uid="{00000000-0005-0000-0000-00001CA60000}"/>
    <cellStyle name="Standard 4 9 3 4 2" xfId="7013" xr:uid="{00000000-0005-0000-0000-00001DA60000}"/>
    <cellStyle name="Standard 4 9 3 4 2 2" xfId="12662" xr:uid="{00000000-0005-0000-0000-00001EA60000}"/>
    <cellStyle name="Standard 4 9 3 4 2 2 2" xfId="23958" xr:uid="{00000000-0005-0000-0000-00001FA60000}"/>
    <cellStyle name="Standard 4 9 3 4 2 2 2 2" xfId="57846" xr:uid="{00000000-0005-0000-0000-000020A60000}"/>
    <cellStyle name="Standard 4 9 3 4 2 2 3" xfId="46550" xr:uid="{00000000-0005-0000-0000-000021A60000}"/>
    <cellStyle name="Standard 4 9 3 4 2 2 4" xfId="35254" xr:uid="{00000000-0005-0000-0000-000022A60000}"/>
    <cellStyle name="Standard 4 9 3 4 2 3" xfId="18310" xr:uid="{00000000-0005-0000-0000-000023A60000}"/>
    <cellStyle name="Standard 4 9 3 4 2 3 2" xfId="52198" xr:uid="{00000000-0005-0000-0000-000024A60000}"/>
    <cellStyle name="Standard 4 9 3 4 2 4" xfId="40902" xr:uid="{00000000-0005-0000-0000-000025A60000}"/>
    <cellStyle name="Standard 4 9 3 4 2 5" xfId="29606" xr:uid="{00000000-0005-0000-0000-000026A60000}"/>
    <cellStyle name="Standard 4 9 3 4 3" xfId="9838" xr:uid="{00000000-0005-0000-0000-000027A60000}"/>
    <cellStyle name="Standard 4 9 3 4 3 2" xfId="21134" xr:uid="{00000000-0005-0000-0000-000028A60000}"/>
    <cellStyle name="Standard 4 9 3 4 3 2 2" xfId="55022" xr:uid="{00000000-0005-0000-0000-000029A60000}"/>
    <cellStyle name="Standard 4 9 3 4 3 3" xfId="43726" xr:uid="{00000000-0005-0000-0000-00002AA60000}"/>
    <cellStyle name="Standard 4 9 3 4 3 4" xfId="32430" xr:uid="{00000000-0005-0000-0000-00002BA60000}"/>
    <cellStyle name="Standard 4 9 3 4 4" xfId="15486" xr:uid="{00000000-0005-0000-0000-00002CA60000}"/>
    <cellStyle name="Standard 4 9 3 4 4 2" xfId="49374" xr:uid="{00000000-0005-0000-0000-00002DA60000}"/>
    <cellStyle name="Standard 4 9 3 4 5" xfId="38078" xr:uid="{00000000-0005-0000-0000-00002EA60000}"/>
    <cellStyle name="Standard 4 9 3 4 6" xfId="26782" xr:uid="{00000000-0005-0000-0000-00002FA60000}"/>
    <cellStyle name="Standard 4 9 3 5" xfId="4960" xr:uid="{00000000-0005-0000-0000-000030A60000}"/>
    <cellStyle name="Standard 4 9 3 5 2" xfId="7786" xr:uid="{00000000-0005-0000-0000-000031A60000}"/>
    <cellStyle name="Standard 4 9 3 5 2 2" xfId="13435" xr:uid="{00000000-0005-0000-0000-000032A60000}"/>
    <cellStyle name="Standard 4 9 3 5 2 2 2" xfId="24731" xr:uid="{00000000-0005-0000-0000-000033A60000}"/>
    <cellStyle name="Standard 4 9 3 5 2 2 2 2" xfId="58619" xr:uid="{00000000-0005-0000-0000-000034A60000}"/>
    <cellStyle name="Standard 4 9 3 5 2 2 3" xfId="47323" xr:uid="{00000000-0005-0000-0000-000035A60000}"/>
    <cellStyle name="Standard 4 9 3 5 2 2 4" xfId="36027" xr:uid="{00000000-0005-0000-0000-000036A60000}"/>
    <cellStyle name="Standard 4 9 3 5 2 3" xfId="19083" xr:uid="{00000000-0005-0000-0000-000037A60000}"/>
    <cellStyle name="Standard 4 9 3 5 2 3 2" xfId="52971" xr:uid="{00000000-0005-0000-0000-000038A60000}"/>
    <cellStyle name="Standard 4 9 3 5 2 4" xfId="41675" xr:uid="{00000000-0005-0000-0000-000039A60000}"/>
    <cellStyle name="Standard 4 9 3 5 2 5" xfId="30379" xr:uid="{00000000-0005-0000-0000-00003AA60000}"/>
    <cellStyle name="Standard 4 9 3 5 3" xfId="10611" xr:uid="{00000000-0005-0000-0000-00003BA60000}"/>
    <cellStyle name="Standard 4 9 3 5 3 2" xfId="21907" xr:uid="{00000000-0005-0000-0000-00003CA60000}"/>
    <cellStyle name="Standard 4 9 3 5 3 2 2" xfId="55795" xr:uid="{00000000-0005-0000-0000-00003DA60000}"/>
    <cellStyle name="Standard 4 9 3 5 3 3" xfId="44499" xr:uid="{00000000-0005-0000-0000-00003EA60000}"/>
    <cellStyle name="Standard 4 9 3 5 3 4" xfId="33203" xr:uid="{00000000-0005-0000-0000-00003FA60000}"/>
    <cellStyle name="Standard 4 9 3 5 4" xfId="16259" xr:uid="{00000000-0005-0000-0000-000040A60000}"/>
    <cellStyle name="Standard 4 9 3 5 4 2" xfId="50147" xr:uid="{00000000-0005-0000-0000-000041A60000}"/>
    <cellStyle name="Standard 4 9 3 5 5" xfId="38851" xr:uid="{00000000-0005-0000-0000-000042A60000}"/>
    <cellStyle name="Standard 4 9 3 5 6" xfId="27555" xr:uid="{00000000-0005-0000-0000-000043A60000}"/>
    <cellStyle name="Standard 4 9 3 6" xfId="3609" xr:uid="{00000000-0005-0000-0000-000044A60000}"/>
    <cellStyle name="Standard 4 9 3 6 2" xfId="6722" xr:uid="{00000000-0005-0000-0000-000045A60000}"/>
    <cellStyle name="Standard 4 9 3 6 2 2" xfId="12371" xr:uid="{00000000-0005-0000-0000-000046A60000}"/>
    <cellStyle name="Standard 4 9 3 6 2 2 2" xfId="23667" xr:uid="{00000000-0005-0000-0000-000047A60000}"/>
    <cellStyle name="Standard 4 9 3 6 2 2 2 2" xfId="57555" xr:uid="{00000000-0005-0000-0000-000048A60000}"/>
    <cellStyle name="Standard 4 9 3 6 2 2 3" xfId="46259" xr:uid="{00000000-0005-0000-0000-000049A60000}"/>
    <cellStyle name="Standard 4 9 3 6 2 2 4" xfId="34963" xr:uid="{00000000-0005-0000-0000-00004AA60000}"/>
    <cellStyle name="Standard 4 9 3 6 2 3" xfId="18019" xr:uid="{00000000-0005-0000-0000-00004BA60000}"/>
    <cellStyle name="Standard 4 9 3 6 2 3 2" xfId="51907" xr:uid="{00000000-0005-0000-0000-00004CA60000}"/>
    <cellStyle name="Standard 4 9 3 6 2 4" xfId="40611" xr:uid="{00000000-0005-0000-0000-00004DA60000}"/>
    <cellStyle name="Standard 4 9 3 6 2 5" xfId="29315" xr:uid="{00000000-0005-0000-0000-00004EA60000}"/>
    <cellStyle name="Standard 4 9 3 6 3" xfId="9547" xr:uid="{00000000-0005-0000-0000-00004FA60000}"/>
    <cellStyle name="Standard 4 9 3 6 3 2" xfId="20843" xr:uid="{00000000-0005-0000-0000-000050A60000}"/>
    <cellStyle name="Standard 4 9 3 6 3 2 2" xfId="54731" xr:uid="{00000000-0005-0000-0000-000051A60000}"/>
    <cellStyle name="Standard 4 9 3 6 3 3" xfId="43435" xr:uid="{00000000-0005-0000-0000-000052A60000}"/>
    <cellStyle name="Standard 4 9 3 6 3 4" xfId="32139" xr:uid="{00000000-0005-0000-0000-000053A60000}"/>
    <cellStyle name="Standard 4 9 3 6 4" xfId="15195" xr:uid="{00000000-0005-0000-0000-000054A60000}"/>
    <cellStyle name="Standard 4 9 3 6 4 2" xfId="49083" xr:uid="{00000000-0005-0000-0000-000055A60000}"/>
    <cellStyle name="Standard 4 9 3 6 5" xfId="37787" xr:uid="{00000000-0005-0000-0000-000056A60000}"/>
    <cellStyle name="Standard 4 9 3 6 6" xfId="26491" xr:uid="{00000000-0005-0000-0000-000057A60000}"/>
    <cellStyle name="Standard 4 9 3 7" xfId="5671" xr:uid="{00000000-0005-0000-0000-000058A60000}"/>
    <cellStyle name="Standard 4 9 3 7 2" xfId="11321" xr:uid="{00000000-0005-0000-0000-000059A60000}"/>
    <cellStyle name="Standard 4 9 3 7 2 2" xfId="22617" xr:uid="{00000000-0005-0000-0000-00005AA60000}"/>
    <cellStyle name="Standard 4 9 3 7 2 2 2" xfId="56505" xr:uid="{00000000-0005-0000-0000-00005BA60000}"/>
    <cellStyle name="Standard 4 9 3 7 2 3" xfId="45209" xr:uid="{00000000-0005-0000-0000-00005CA60000}"/>
    <cellStyle name="Standard 4 9 3 7 2 4" xfId="33913" xr:uid="{00000000-0005-0000-0000-00005DA60000}"/>
    <cellStyle name="Standard 4 9 3 7 3" xfId="16969" xr:uid="{00000000-0005-0000-0000-00005EA60000}"/>
    <cellStyle name="Standard 4 9 3 7 3 2" xfId="50857" xr:uid="{00000000-0005-0000-0000-00005FA60000}"/>
    <cellStyle name="Standard 4 9 3 7 4" xfId="39561" xr:uid="{00000000-0005-0000-0000-000060A60000}"/>
    <cellStyle name="Standard 4 9 3 7 5" xfId="28265" xr:uid="{00000000-0005-0000-0000-000061A60000}"/>
    <cellStyle name="Standard 4 9 3 8" xfId="8497" xr:uid="{00000000-0005-0000-0000-000062A60000}"/>
    <cellStyle name="Standard 4 9 3 8 2" xfId="19793" xr:uid="{00000000-0005-0000-0000-000063A60000}"/>
    <cellStyle name="Standard 4 9 3 8 2 2" xfId="53681" xr:uid="{00000000-0005-0000-0000-000064A60000}"/>
    <cellStyle name="Standard 4 9 3 8 3" xfId="42385" xr:uid="{00000000-0005-0000-0000-000065A60000}"/>
    <cellStyle name="Standard 4 9 3 8 4" xfId="31089" xr:uid="{00000000-0005-0000-0000-000066A60000}"/>
    <cellStyle name="Standard 4 9 3 9" xfId="14145" xr:uid="{00000000-0005-0000-0000-000067A60000}"/>
    <cellStyle name="Standard 4 9 3 9 2" xfId="48033" xr:uid="{00000000-0005-0000-0000-000068A60000}"/>
    <cellStyle name="Standard 4 9 4" xfId="2656" xr:uid="{00000000-0005-0000-0000-000069A60000}"/>
    <cellStyle name="Standard 4 9 4 10" xfId="25556" xr:uid="{00000000-0005-0000-0000-00006AA60000}"/>
    <cellStyle name="Standard 4 9 4 2" xfId="3158" xr:uid="{00000000-0005-0000-0000-00006BA60000}"/>
    <cellStyle name="Standard 4 9 4 2 2" xfId="5351" xr:uid="{00000000-0005-0000-0000-00006CA60000}"/>
    <cellStyle name="Standard 4 9 4 2 2 2" xfId="8177" xr:uid="{00000000-0005-0000-0000-00006DA60000}"/>
    <cellStyle name="Standard 4 9 4 2 2 2 2" xfId="13826" xr:uid="{00000000-0005-0000-0000-00006EA60000}"/>
    <cellStyle name="Standard 4 9 4 2 2 2 2 2" xfId="25122" xr:uid="{00000000-0005-0000-0000-00006FA60000}"/>
    <cellStyle name="Standard 4 9 4 2 2 2 2 2 2" xfId="59010" xr:uid="{00000000-0005-0000-0000-000070A60000}"/>
    <cellStyle name="Standard 4 9 4 2 2 2 2 3" xfId="47714" xr:uid="{00000000-0005-0000-0000-000071A60000}"/>
    <cellStyle name="Standard 4 9 4 2 2 2 2 4" xfId="36418" xr:uid="{00000000-0005-0000-0000-000072A60000}"/>
    <cellStyle name="Standard 4 9 4 2 2 2 3" xfId="19474" xr:uid="{00000000-0005-0000-0000-000073A60000}"/>
    <cellStyle name="Standard 4 9 4 2 2 2 3 2" xfId="53362" xr:uid="{00000000-0005-0000-0000-000074A60000}"/>
    <cellStyle name="Standard 4 9 4 2 2 2 4" xfId="42066" xr:uid="{00000000-0005-0000-0000-000075A60000}"/>
    <cellStyle name="Standard 4 9 4 2 2 2 5" xfId="30770" xr:uid="{00000000-0005-0000-0000-000076A60000}"/>
    <cellStyle name="Standard 4 9 4 2 2 3" xfId="11002" xr:uid="{00000000-0005-0000-0000-000077A60000}"/>
    <cellStyle name="Standard 4 9 4 2 2 3 2" xfId="22298" xr:uid="{00000000-0005-0000-0000-000078A60000}"/>
    <cellStyle name="Standard 4 9 4 2 2 3 2 2" xfId="56186" xr:uid="{00000000-0005-0000-0000-000079A60000}"/>
    <cellStyle name="Standard 4 9 4 2 2 3 3" xfId="44890" xr:uid="{00000000-0005-0000-0000-00007AA60000}"/>
    <cellStyle name="Standard 4 9 4 2 2 3 4" xfId="33594" xr:uid="{00000000-0005-0000-0000-00007BA60000}"/>
    <cellStyle name="Standard 4 9 4 2 2 4" xfId="16650" xr:uid="{00000000-0005-0000-0000-00007CA60000}"/>
    <cellStyle name="Standard 4 9 4 2 2 4 2" xfId="50538" xr:uid="{00000000-0005-0000-0000-00007DA60000}"/>
    <cellStyle name="Standard 4 9 4 2 2 5" xfId="39242" xr:uid="{00000000-0005-0000-0000-00007EA60000}"/>
    <cellStyle name="Standard 4 9 4 2 2 6" xfId="27946" xr:uid="{00000000-0005-0000-0000-00007FA60000}"/>
    <cellStyle name="Standard 4 9 4 2 3" xfId="4574" xr:uid="{00000000-0005-0000-0000-000080A60000}"/>
    <cellStyle name="Standard 4 9 4 2 3 2" xfId="7443" xr:uid="{00000000-0005-0000-0000-000081A60000}"/>
    <cellStyle name="Standard 4 9 4 2 3 2 2" xfId="13092" xr:uid="{00000000-0005-0000-0000-000082A60000}"/>
    <cellStyle name="Standard 4 9 4 2 3 2 2 2" xfId="24388" xr:uid="{00000000-0005-0000-0000-000083A60000}"/>
    <cellStyle name="Standard 4 9 4 2 3 2 2 2 2" xfId="58276" xr:uid="{00000000-0005-0000-0000-000084A60000}"/>
    <cellStyle name="Standard 4 9 4 2 3 2 2 3" xfId="46980" xr:uid="{00000000-0005-0000-0000-000085A60000}"/>
    <cellStyle name="Standard 4 9 4 2 3 2 2 4" xfId="35684" xr:uid="{00000000-0005-0000-0000-000086A60000}"/>
    <cellStyle name="Standard 4 9 4 2 3 2 3" xfId="18740" xr:uid="{00000000-0005-0000-0000-000087A60000}"/>
    <cellStyle name="Standard 4 9 4 2 3 2 3 2" xfId="52628" xr:uid="{00000000-0005-0000-0000-000088A60000}"/>
    <cellStyle name="Standard 4 9 4 2 3 2 4" xfId="41332" xr:uid="{00000000-0005-0000-0000-000089A60000}"/>
    <cellStyle name="Standard 4 9 4 2 3 2 5" xfId="30036" xr:uid="{00000000-0005-0000-0000-00008AA60000}"/>
    <cellStyle name="Standard 4 9 4 2 3 3" xfId="10268" xr:uid="{00000000-0005-0000-0000-00008BA60000}"/>
    <cellStyle name="Standard 4 9 4 2 3 3 2" xfId="21564" xr:uid="{00000000-0005-0000-0000-00008CA60000}"/>
    <cellStyle name="Standard 4 9 4 2 3 3 2 2" xfId="55452" xr:uid="{00000000-0005-0000-0000-00008DA60000}"/>
    <cellStyle name="Standard 4 9 4 2 3 3 3" xfId="44156" xr:uid="{00000000-0005-0000-0000-00008EA60000}"/>
    <cellStyle name="Standard 4 9 4 2 3 3 4" xfId="32860" xr:uid="{00000000-0005-0000-0000-00008FA60000}"/>
    <cellStyle name="Standard 4 9 4 2 3 4" xfId="15916" xr:uid="{00000000-0005-0000-0000-000090A60000}"/>
    <cellStyle name="Standard 4 9 4 2 3 4 2" xfId="49804" xr:uid="{00000000-0005-0000-0000-000091A60000}"/>
    <cellStyle name="Standard 4 9 4 2 3 5" xfId="38508" xr:uid="{00000000-0005-0000-0000-000092A60000}"/>
    <cellStyle name="Standard 4 9 4 2 3 6" xfId="27212" xr:uid="{00000000-0005-0000-0000-000093A60000}"/>
    <cellStyle name="Standard 4 9 4 2 4" xfId="6286" xr:uid="{00000000-0005-0000-0000-000094A60000}"/>
    <cellStyle name="Standard 4 9 4 2 4 2" xfId="11936" xr:uid="{00000000-0005-0000-0000-000095A60000}"/>
    <cellStyle name="Standard 4 9 4 2 4 2 2" xfId="23232" xr:uid="{00000000-0005-0000-0000-000096A60000}"/>
    <cellStyle name="Standard 4 9 4 2 4 2 2 2" xfId="57120" xr:uid="{00000000-0005-0000-0000-000097A60000}"/>
    <cellStyle name="Standard 4 9 4 2 4 2 3" xfId="45824" xr:uid="{00000000-0005-0000-0000-000098A60000}"/>
    <cellStyle name="Standard 4 9 4 2 4 2 4" xfId="34528" xr:uid="{00000000-0005-0000-0000-000099A60000}"/>
    <cellStyle name="Standard 4 9 4 2 4 3" xfId="17584" xr:uid="{00000000-0005-0000-0000-00009AA60000}"/>
    <cellStyle name="Standard 4 9 4 2 4 3 2" xfId="51472" xr:uid="{00000000-0005-0000-0000-00009BA60000}"/>
    <cellStyle name="Standard 4 9 4 2 4 4" xfId="40176" xr:uid="{00000000-0005-0000-0000-00009CA60000}"/>
    <cellStyle name="Standard 4 9 4 2 4 5" xfId="28880" xr:uid="{00000000-0005-0000-0000-00009DA60000}"/>
    <cellStyle name="Standard 4 9 4 2 5" xfId="9112" xr:uid="{00000000-0005-0000-0000-00009EA60000}"/>
    <cellStyle name="Standard 4 9 4 2 5 2" xfId="20408" xr:uid="{00000000-0005-0000-0000-00009FA60000}"/>
    <cellStyle name="Standard 4 9 4 2 5 2 2" xfId="54296" xr:uid="{00000000-0005-0000-0000-0000A0A60000}"/>
    <cellStyle name="Standard 4 9 4 2 5 3" xfId="43000" xr:uid="{00000000-0005-0000-0000-0000A1A60000}"/>
    <cellStyle name="Standard 4 9 4 2 5 4" xfId="31704" xr:uid="{00000000-0005-0000-0000-0000A2A60000}"/>
    <cellStyle name="Standard 4 9 4 2 6" xfId="14760" xr:uid="{00000000-0005-0000-0000-0000A3A60000}"/>
    <cellStyle name="Standard 4 9 4 2 6 2" xfId="48648" xr:uid="{00000000-0005-0000-0000-0000A4A60000}"/>
    <cellStyle name="Standard 4 9 4 2 7" xfId="37352" xr:uid="{00000000-0005-0000-0000-0000A5A60000}"/>
    <cellStyle name="Standard 4 9 4 2 8" xfId="26056" xr:uid="{00000000-0005-0000-0000-0000A6A60000}"/>
    <cellStyle name="Standard 4 9 4 3" xfId="3792" xr:uid="{00000000-0005-0000-0000-0000A7A60000}"/>
    <cellStyle name="Standard 4 9 4 3 2" xfId="6903" xr:uid="{00000000-0005-0000-0000-0000A8A60000}"/>
    <cellStyle name="Standard 4 9 4 3 2 2" xfId="12552" xr:uid="{00000000-0005-0000-0000-0000A9A60000}"/>
    <cellStyle name="Standard 4 9 4 3 2 2 2" xfId="23848" xr:uid="{00000000-0005-0000-0000-0000AAA60000}"/>
    <cellStyle name="Standard 4 9 4 3 2 2 2 2" xfId="57736" xr:uid="{00000000-0005-0000-0000-0000ABA60000}"/>
    <cellStyle name="Standard 4 9 4 3 2 2 3" xfId="46440" xr:uid="{00000000-0005-0000-0000-0000ACA60000}"/>
    <cellStyle name="Standard 4 9 4 3 2 2 4" xfId="35144" xr:uid="{00000000-0005-0000-0000-0000ADA60000}"/>
    <cellStyle name="Standard 4 9 4 3 2 3" xfId="18200" xr:uid="{00000000-0005-0000-0000-0000AEA60000}"/>
    <cellStyle name="Standard 4 9 4 3 2 3 2" xfId="52088" xr:uid="{00000000-0005-0000-0000-0000AFA60000}"/>
    <cellStyle name="Standard 4 9 4 3 2 4" xfId="40792" xr:uid="{00000000-0005-0000-0000-0000B0A60000}"/>
    <cellStyle name="Standard 4 9 4 3 2 5" xfId="29496" xr:uid="{00000000-0005-0000-0000-0000B1A60000}"/>
    <cellStyle name="Standard 4 9 4 3 3" xfId="9728" xr:uid="{00000000-0005-0000-0000-0000B2A60000}"/>
    <cellStyle name="Standard 4 9 4 3 3 2" xfId="21024" xr:uid="{00000000-0005-0000-0000-0000B3A60000}"/>
    <cellStyle name="Standard 4 9 4 3 3 2 2" xfId="54912" xr:uid="{00000000-0005-0000-0000-0000B4A60000}"/>
    <cellStyle name="Standard 4 9 4 3 3 3" xfId="43616" xr:uid="{00000000-0005-0000-0000-0000B5A60000}"/>
    <cellStyle name="Standard 4 9 4 3 3 4" xfId="32320" xr:uid="{00000000-0005-0000-0000-0000B6A60000}"/>
    <cellStyle name="Standard 4 9 4 3 4" xfId="15376" xr:uid="{00000000-0005-0000-0000-0000B7A60000}"/>
    <cellStyle name="Standard 4 9 4 3 4 2" xfId="49264" xr:uid="{00000000-0005-0000-0000-0000B8A60000}"/>
    <cellStyle name="Standard 4 9 4 3 5" xfId="37968" xr:uid="{00000000-0005-0000-0000-0000B9A60000}"/>
    <cellStyle name="Standard 4 9 4 3 6" xfId="26672" xr:uid="{00000000-0005-0000-0000-0000BAA60000}"/>
    <cellStyle name="Standard 4 9 4 4" xfId="4850" xr:uid="{00000000-0005-0000-0000-0000BBA60000}"/>
    <cellStyle name="Standard 4 9 4 4 2" xfId="7676" xr:uid="{00000000-0005-0000-0000-0000BCA60000}"/>
    <cellStyle name="Standard 4 9 4 4 2 2" xfId="13325" xr:uid="{00000000-0005-0000-0000-0000BDA60000}"/>
    <cellStyle name="Standard 4 9 4 4 2 2 2" xfId="24621" xr:uid="{00000000-0005-0000-0000-0000BEA60000}"/>
    <cellStyle name="Standard 4 9 4 4 2 2 2 2" xfId="58509" xr:uid="{00000000-0005-0000-0000-0000BFA60000}"/>
    <cellStyle name="Standard 4 9 4 4 2 2 3" xfId="47213" xr:uid="{00000000-0005-0000-0000-0000C0A60000}"/>
    <cellStyle name="Standard 4 9 4 4 2 2 4" xfId="35917" xr:uid="{00000000-0005-0000-0000-0000C1A60000}"/>
    <cellStyle name="Standard 4 9 4 4 2 3" xfId="18973" xr:uid="{00000000-0005-0000-0000-0000C2A60000}"/>
    <cellStyle name="Standard 4 9 4 4 2 3 2" xfId="52861" xr:uid="{00000000-0005-0000-0000-0000C3A60000}"/>
    <cellStyle name="Standard 4 9 4 4 2 4" xfId="41565" xr:uid="{00000000-0005-0000-0000-0000C4A60000}"/>
    <cellStyle name="Standard 4 9 4 4 2 5" xfId="30269" xr:uid="{00000000-0005-0000-0000-0000C5A60000}"/>
    <cellStyle name="Standard 4 9 4 4 3" xfId="10501" xr:uid="{00000000-0005-0000-0000-0000C6A60000}"/>
    <cellStyle name="Standard 4 9 4 4 3 2" xfId="21797" xr:uid="{00000000-0005-0000-0000-0000C7A60000}"/>
    <cellStyle name="Standard 4 9 4 4 3 2 2" xfId="55685" xr:uid="{00000000-0005-0000-0000-0000C8A60000}"/>
    <cellStyle name="Standard 4 9 4 4 3 3" xfId="44389" xr:uid="{00000000-0005-0000-0000-0000C9A60000}"/>
    <cellStyle name="Standard 4 9 4 4 3 4" xfId="33093" xr:uid="{00000000-0005-0000-0000-0000CAA60000}"/>
    <cellStyle name="Standard 4 9 4 4 4" xfId="16149" xr:uid="{00000000-0005-0000-0000-0000CBA60000}"/>
    <cellStyle name="Standard 4 9 4 4 4 2" xfId="50037" xr:uid="{00000000-0005-0000-0000-0000CCA60000}"/>
    <cellStyle name="Standard 4 9 4 4 5" xfId="38741" xr:uid="{00000000-0005-0000-0000-0000CDA60000}"/>
    <cellStyle name="Standard 4 9 4 4 6" xfId="27445" xr:uid="{00000000-0005-0000-0000-0000CEA60000}"/>
    <cellStyle name="Standard 4 9 4 5" xfId="3496" xr:uid="{00000000-0005-0000-0000-0000CFA60000}"/>
    <cellStyle name="Standard 4 9 4 5 2" xfId="6610" xr:uid="{00000000-0005-0000-0000-0000D0A60000}"/>
    <cellStyle name="Standard 4 9 4 5 2 2" xfId="12259" xr:uid="{00000000-0005-0000-0000-0000D1A60000}"/>
    <cellStyle name="Standard 4 9 4 5 2 2 2" xfId="23555" xr:uid="{00000000-0005-0000-0000-0000D2A60000}"/>
    <cellStyle name="Standard 4 9 4 5 2 2 2 2" xfId="57443" xr:uid="{00000000-0005-0000-0000-0000D3A60000}"/>
    <cellStyle name="Standard 4 9 4 5 2 2 3" xfId="46147" xr:uid="{00000000-0005-0000-0000-0000D4A60000}"/>
    <cellStyle name="Standard 4 9 4 5 2 2 4" xfId="34851" xr:uid="{00000000-0005-0000-0000-0000D5A60000}"/>
    <cellStyle name="Standard 4 9 4 5 2 3" xfId="17907" xr:uid="{00000000-0005-0000-0000-0000D6A60000}"/>
    <cellStyle name="Standard 4 9 4 5 2 3 2" xfId="51795" xr:uid="{00000000-0005-0000-0000-0000D7A60000}"/>
    <cellStyle name="Standard 4 9 4 5 2 4" xfId="40499" xr:uid="{00000000-0005-0000-0000-0000D8A60000}"/>
    <cellStyle name="Standard 4 9 4 5 2 5" xfId="29203" xr:uid="{00000000-0005-0000-0000-0000D9A60000}"/>
    <cellStyle name="Standard 4 9 4 5 3" xfId="9435" xr:uid="{00000000-0005-0000-0000-0000DAA60000}"/>
    <cellStyle name="Standard 4 9 4 5 3 2" xfId="20731" xr:uid="{00000000-0005-0000-0000-0000DBA60000}"/>
    <cellStyle name="Standard 4 9 4 5 3 2 2" xfId="54619" xr:uid="{00000000-0005-0000-0000-0000DCA60000}"/>
    <cellStyle name="Standard 4 9 4 5 3 3" xfId="43323" xr:uid="{00000000-0005-0000-0000-0000DDA60000}"/>
    <cellStyle name="Standard 4 9 4 5 3 4" xfId="32027" xr:uid="{00000000-0005-0000-0000-0000DEA60000}"/>
    <cellStyle name="Standard 4 9 4 5 4" xfId="15083" xr:uid="{00000000-0005-0000-0000-0000DFA60000}"/>
    <cellStyle name="Standard 4 9 4 5 4 2" xfId="48971" xr:uid="{00000000-0005-0000-0000-0000E0A60000}"/>
    <cellStyle name="Standard 4 9 4 5 5" xfId="37675" xr:uid="{00000000-0005-0000-0000-0000E1A60000}"/>
    <cellStyle name="Standard 4 9 4 5 6" xfId="26379" xr:uid="{00000000-0005-0000-0000-0000E2A60000}"/>
    <cellStyle name="Standard 4 9 4 6" xfId="5786" xr:uid="{00000000-0005-0000-0000-0000E3A60000}"/>
    <cellStyle name="Standard 4 9 4 6 2" xfId="11436" xr:uid="{00000000-0005-0000-0000-0000E4A60000}"/>
    <cellStyle name="Standard 4 9 4 6 2 2" xfId="22732" xr:uid="{00000000-0005-0000-0000-0000E5A60000}"/>
    <cellStyle name="Standard 4 9 4 6 2 2 2" xfId="56620" xr:uid="{00000000-0005-0000-0000-0000E6A60000}"/>
    <cellStyle name="Standard 4 9 4 6 2 3" xfId="45324" xr:uid="{00000000-0005-0000-0000-0000E7A60000}"/>
    <cellStyle name="Standard 4 9 4 6 2 4" xfId="34028" xr:uid="{00000000-0005-0000-0000-0000E8A60000}"/>
    <cellStyle name="Standard 4 9 4 6 3" xfId="17084" xr:uid="{00000000-0005-0000-0000-0000E9A60000}"/>
    <cellStyle name="Standard 4 9 4 6 3 2" xfId="50972" xr:uid="{00000000-0005-0000-0000-0000EAA60000}"/>
    <cellStyle name="Standard 4 9 4 6 4" xfId="39676" xr:uid="{00000000-0005-0000-0000-0000EBA60000}"/>
    <cellStyle name="Standard 4 9 4 6 5" xfId="28380" xr:uid="{00000000-0005-0000-0000-0000ECA60000}"/>
    <cellStyle name="Standard 4 9 4 7" xfId="8612" xr:uid="{00000000-0005-0000-0000-0000EDA60000}"/>
    <cellStyle name="Standard 4 9 4 7 2" xfId="19908" xr:uid="{00000000-0005-0000-0000-0000EEA60000}"/>
    <cellStyle name="Standard 4 9 4 7 2 2" xfId="53796" xr:uid="{00000000-0005-0000-0000-0000EFA60000}"/>
    <cellStyle name="Standard 4 9 4 7 3" xfId="42500" xr:uid="{00000000-0005-0000-0000-0000F0A60000}"/>
    <cellStyle name="Standard 4 9 4 7 4" xfId="31204" xr:uid="{00000000-0005-0000-0000-0000F1A60000}"/>
    <cellStyle name="Standard 4 9 4 8" xfId="14260" xr:uid="{00000000-0005-0000-0000-0000F2A60000}"/>
    <cellStyle name="Standard 4 9 4 8 2" xfId="48148" xr:uid="{00000000-0005-0000-0000-0000F3A60000}"/>
    <cellStyle name="Standard 4 9 4 9" xfId="36852" xr:uid="{00000000-0005-0000-0000-0000F4A60000}"/>
    <cellStyle name="Standard 4 9 5" xfId="2910" xr:uid="{00000000-0005-0000-0000-0000F5A60000}"/>
    <cellStyle name="Standard 4 9 5 2" xfId="5344" xr:uid="{00000000-0005-0000-0000-0000F6A60000}"/>
    <cellStyle name="Standard 4 9 5 2 2" xfId="8170" xr:uid="{00000000-0005-0000-0000-0000F7A60000}"/>
    <cellStyle name="Standard 4 9 5 2 2 2" xfId="13819" xr:uid="{00000000-0005-0000-0000-0000F8A60000}"/>
    <cellStyle name="Standard 4 9 5 2 2 2 2" xfId="25115" xr:uid="{00000000-0005-0000-0000-0000F9A60000}"/>
    <cellStyle name="Standard 4 9 5 2 2 2 2 2" xfId="59003" xr:uid="{00000000-0005-0000-0000-0000FAA60000}"/>
    <cellStyle name="Standard 4 9 5 2 2 2 3" xfId="47707" xr:uid="{00000000-0005-0000-0000-0000FBA60000}"/>
    <cellStyle name="Standard 4 9 5 2 2 2 4" xfId="36411" xr:uid="{00000000-0005-0000-0000-0000FCA60000}"/>
    <cellStyle name="Standard 4 9 5 2 2 3" xfId="19467" xr:uid="{00000000-0005-0000-0000-0000FDA60000}"/>
    <cellStyle name="Standard 4 9 5 2 2 3 2" xfId="53355" xr:uid="{00000000-0005-0000-0000-0000FEA60000}"/>
    <cellStyle name="Standard 4 9 5 2 2 4" xfId="42059" xr:uid="{00000000-0005-0000-0000-0000FFA60000}"/>
    <cellStyle name="Standard 4 9 5 2 2 5" xfId="30763" xr:uid="{00000000-0005-0000-0000-000000A70000}"/>
    <cellStyle name="Standard 4 9 5 2 3" xfId="10995" xr:uid="{00000000-0005-0000-0000-000001A70000}"/>
    <cellStyle name="Standard 4 9 5 2 3 2" xfId="22291" xr:uid="{00000000-0005-0000-0000-000002A70000}"/>
    <cellStyle name="Standard 4 9 5 2 3 2 2" xfId="56179" xr:uid="{00000000-0005-0000-0000-000003A70000}"/>
    <cellStyle name="Standard 4 9 5 2 3 3" xfId="44883" xr:uid="{00000000-0005-0000-0000-000004A70000}"/>
    <cellStyle name="Standard 4 9 5 2 3 4" xfId="33587" xr:uid="{00000000-0005-0000-0000-000005A70000}"/>
    <cellStyle name="Standard 4 9 5 2 4" xfId="16643" xr:uid="{00000000-0005-0000-0000-000006A70000}"/>
    <cellStyle name="Standard 4 9 5 2 4 2" xfId="50531" xr:uid="{00000000-0005-0000-0000-000007A70000}"/>
    <cellStyle name="Standard 4 9 5 2 5" xfId="39235" xr:uid="{00000000-0005-0000-0000-000008A70000}"/>
    <cellStyle name="Standard 4 9 5 2 6" xfId="27939" xr:uid="{00000000-0005-0000-0000-000009A70000}"/>
    <cellStyle name="Standard 4 9 5 3" xfId="4567" xr:uid="{00000000-0005-0000-0000-00000AA70000}"/>
    <cellStyle name="Standard 4 9 5 3 2" xfId="7436" xr:uid="{00000000-0005-0000-0000-00000BA70000}"/>
    <cellStyle name="Standard 4 9 5 3 2 2" xfId="13085" xr:uid="{00000000-0005-0000-0000-00000CA70000}"/>
    <cellStyle name="Standard 4 9 5 3 2 2 2" xfId="24381" xr:uid="{00000000-0005-0000-0000-00000DA70000}"/>
    <cellStyle name="Standard 4 9 5 3 2 2 2 2" xfId="58269" xr:uid="{00000000-0005-0000-0000-00000EA70000}"/>
    <cellStyle name="Standard 4 9 5 3 2 2 3" xfId="46973" xr:uid="{00000000-0005-0000-0000-00000FA70000}"/>
    <cellStyle name="Standard 4 9 5 3 2 2 4" xfId="35677" xr:uid="{00000000-0005-0000-0000-000010A70000}"/>
    <cellStyle name="Standard 4 9 5 3 2 3" xfId="18733" xr:uid="{00000000-0005-0000-0000-000011A70000}"/>
    <cellStyle name="Standard 4 9 5 3 2 3 2" xfId="52621" xr:uid="{00000000-0005-0000-0000-000012A70000}"/>
    <cellStyle name="Standard 4 9 5 3 2 4" xfId="41325" xr:uid="{00000000-0005-0000-0000-000013A70000}"/>
    <cellStyle name="Standard 4 9 5 3 2 5" xfId="30029" xr:uid="{00000000-0005-0000-0000-000014A70000}"/>
    <cellStyle name="Standard 4 9 5 3 3" xfId="10261" xr:uid="{00000000-0005-0000-0000-000015A70000}"/>
    <cellStyle name="Standard 4 9 5 3 3 2" xfId="21557" xr:uid="{00000000-0005-0000-0000-000016A70000}"/>
    <cellStyle name="Standard 4 9 5 3 3 2 2" xfId="55445" xr:uid="{00000000-0005-0000-0000-000017A70000}"/>
    <cellStyle name="Standard 4 9 5 3 3 3" xfId="44149" xr:uid="{00000000-0005-0000-0000-000018A70000}"/>
    <cellStyle name="Standard 4 9 5 3 3 4" xfId="32853" xr:uid="{00000000-0005-0000-0000-000019A70000}"/>
    <cellStyle name="Standard 4 9 5 3 4" xfId="15909" xr:uid="{00000000-0005-0000-0000-00001AA70000}"/>
    <cellStyle name="Standard 4 9 5 3 4 2" xfId="49797" xr:uid="{00000000-0005-0000-0000-00001BA70000}"/>
    <cellStyle name="Standard 4 9 5 3 5" xfId="38501" xr:uid="{00000000-0005-0000-0000-00001CA70000}"/>
    <cellStyle name="Standard 4 9 5 3 6" xfId="27205" xr:uid="{00000000-0005-0000-0000-00001DA70000}"/>
    <cellStyle name="Standard 4 9 5 4" xfId="6038" xr:uid="{00000000-0005-0000-0000-00001EA70000}"/>
    <cellStyle name="Standard 4 9 5 4 2" xfId="11688" xr:uid="{00000000-0005-0000-0000-00001FA70000}"/>
    <cellStyle name="Standard 4 9 5 4 2 2" xfId="22984" xr:uid="{00000000-0005-0000-0000-000020A70000}"/>
    <cellStyle name="Standard 4 9 5 4 2 2 2" xfId="56872" xr:uid="{00000000-0005-0000-0000-000021A70000}"/>
    <cellStyle name="Standard 4 9 5 4 2 3" xfId="45576" xr:uid="{00000000-0005-0000-0000-000022A70000}"/>
    <cellStyle name="Standard 4 9 5 4 2 4" xfId="34280" xr:uid="{00000000-0005-0000-0000-000023A70000}"/>
    <cellStyle name="Standard 4 9 5 4 3" xfId="17336" xr:uid="{00000000-0005-0000-0000-000024A70000}"/>
    <cellStyle name="Standard 4 9 5 4 3 2" xfId="51224" xr:uid="{00000000-0005-0000-0000-000025A70000}"/>
    <cellStyle name="Standard 4 9 5 4 4" xfId="39928" xr:uid="{00000000-0005-0000-0000-000026A70000}"/>
    <cellStyle name="Standard 4 9 5 4 5" xfId="28632" xr:uid="{00000000-0005-0000-0000-000027A70000}"/>
    <cellStyle name="Standard 4 9 5 5" xfId="8864" xr:uid="{00000000-0005-0000-0000-000028A70000}"/>
    <cellStyle name="Standard 4 9 5 5 2" xfId="20160" xr:uid="{00000000-0005-0000-0000-000029A70000}"/>
    <cellStyle name="Standard 4 9 5 5 2 2" xfId="54048" xr:uid="{00000000-0005-0000-0000-00002AA70000}"/>
    <cellStyle name="Standard 4 9 5 5 3" xfId="42752" xr:uid="{00000000-0005-0000-0000-00002BA70000}"/>
    <cellStyle name="Standard 4 9 5 5 4" xfId="31456" xr:uid="{00000000-0005-0000-0000-00002CA70000}"/>
    <cellStyle name="Standard 4 9 5 6" xfId="14512" xr:uid="{00000000-0005-0000-0000-00002DA70000}"/>
    <cellStyle name="Standard 4 9 5 6 2" xfId="48400" xr:uid="{00000000-0005-0000-0000-00002EA70000}"/>
    <cellStyle name="Standard 4 9 5 7" xfId="37104" xr:uid="{00000000-0005-0000-0000-00002FA70000}"/>
    <cellStyle name="Standard 4 9 5 8" xfId="25808" xr:uid="{00000000-0005-0000-0000-000030A70000}"/>
    <cellStyle name="Standard 4 9 6" xfId="3704" xr:uid="{00000000-0005-0000-0000-000031A70000}"/>
    <cellStyle name="Standard 4 9 6 2" xfId="6815" xr:uid="{00000000-0005-0000-0000-000032A70000}"/>
    <cellStyle name="Standard 4 9 6 2 2" xfId="12464" xr:uid="{00000000-0005-0000-0000-000033A70000}"/>
    <cellStyle name="Standard 4 9 6 2 2 2" xfId="23760" xr:uid="{00000000-0005-0000-0000-000034A70000}"/>
    <cellStyle name="Standard 4 9 6 2 2 2 2" xfId="57648" xr:uid="{00000000-0005-0000-0000-000035A70000}"/>
    <cellStyle name="Standard 4 9 6 2 2 3" xfId="46352" xr:uid="{00000000-0005-0000-0000-000036A70000}"/>
    <cellStyle name="Standard 4 9 6 2 2 4" xfId="35056" xr:uid="{00000000-0005-0000-0000-000037A70000}"/>
    <cellStyle name="Standard 4 9 6 2 3" xfId="18112" xr:uid="{00000000-0005-0000-0000-000038A70000}"/>
    <cellStyle name="Standard 4 9 6 2 3 2" xfId="52000" xr:uid="{00000000-0005-0000-0000-000039A70000}"/>
    <cellStyle name="Standard 4 9 6 2 4" xfId="40704" xr:uid="{00000000-0005-0000-0000-00003AA70000}"/>
    <cellStyle name="Standard 4 9 6 2 5" xfId="29408" xr:uid="{00000000-0005-0000-0000-00003BA70000}"/>
    <cellStyle name="Standard 4 9 6 3" xfId="9640" xr:uid="{00000000-0005-0000-0000-00003CA70000}"/>
    <cellStyle name="Standard 4 9 6 3 2" xfId="20936" xr:uid="{00000000-0005-0000-0000-00003DA70000}"/>
    <cellStyle name="Standard 4 9 6 3 2 2" xfId="54824" xr:uid="{00000000-0005-0000-0000-00003EA70000}"/>
    <cellStyle name="Standard 4 9 6 3 3" xfId="43528" xr:uid="{00000000-0005-0000-0000-00003FA70000}"/>
    <cellStyle name="Standard 4 9 6 3 4" xfId="32232" xr:uid="{00000000-0005-0000-0000-000040A70000}"/>
    <cellStyle name="Standard 4 9 6 4" xfId="15288" xr:uid="{00000000-0005-0000-0000-000041A70000}"/>
    <cellStyle name="Standard 4 9 6 4 2" xfId="49176" xr:uid="{00000000-0005-0000-0000-000042A70000}"/>
    <cellStyle name="Standard 4 9 6 5" xfId="37880" xr:uid="{00000000-0005-0000-0000-000043A70000}"/>
    <cellStyle name="Standard 4 9 6 6" xfId="26584" xr:uid="{00000000-0005-0000-0000-000044A70000}"/>
    <cellStyle name="Standard 4 9 7" xfId="4762" xr:uid="{00000000-0005-0000-0000-000045A70000}"/>
    <cellStyle name="Standard 4 9 7 2" xfId="7588" xr:uid="{00000000-0005-0000-0000-000046A70000}"/>
    <cellStyle name="Standard 4 9 7 2 2" xfId="13237" xr:uid="{00000000-0005-0000-0000-000047A70000}"/>
    <cellStyle name="Standard 4 9 7 2 2 2" xfId="24533" xr:uid="{00000000-0005-0000-0000-000048A70000}"/>
    <cellStyle name="Standard 4 9 7 2 2 2 2" xfId="58421" xr:uid="{00000000-0005-0000-0000-000049A70000}"/>
    <cellStyle name="Standard 4 9 7 2 2 3" xfId="47125" xr:uid="{00000000-0005-0000-0000-00004AA70000}"/>
    <cellStyle name="Standard 4 9 7 2 2 4" xfId="35829" xr:uid="{00000000-0005-0000-0000-00004BA70000}"/>
    <cellStyle name="Standard 4 9 7 2 3" xfId="18885" xr:uid="{00000000-0005-0000-0000-00004CA70000}"/>
    <cellStyle name="Standard 4 9 7 2 3 2" xfId="52773" xr:uid="{00000000-0005-0000-0000-00004DA70000}"/>
    <cellStyle name="Standard 4 9 7 2 4" xfId="41477" xr:uid="{00000000-0005-0000-0000-00004EA70000}"/>
    <cellStyle name="Standard 4 9 7 2 5" xfId="30181" xr:uid="{00000000-0005-0000-0000-00004FA70000}"/>
    <cellStyle name="Standard 4 9 7 3" xfId="10413" xr:uid="{00000000-0005-0000-0000-000050A70000}"/>
    <cellStyle name="Standard 4 9 7 3 2" xfId="21709" xr:uid="{00000000-0005-0000-0000-000051A70000}"/>
    <cellStyle name="Standard 4 9 7 3 2 2" xfId="55597" xr:uid="{00000000-0005-0000-0000-000052A70000}"/>
    <cellStyle name="Standard 4 9 7 3 3" xfId="44301" xr:uid="{00000000-0005-0000-0000-000053A70000}"/>
    <cellStyle name="Standard 4 9 7 3 4" xfId="33005" xr:uid="{00000000-0005-0000-0000-000054A70000}"/>
    <cellStyle name="Standard 4 9 7 4" xfId="16061" xr:uid="{00000000-0005-0000-0000-000055A70000}"/>
    <cellStyle name="Standard 4 9 7 4 2" xfId="49949" xr:uid="{00000000-0005-0000-0000-000056A70000}"/>
    <cellStyle name="Standard 4 9 7 5" xfId="38653" xr:uid="{00000000-0005-0000-0000-000057A70000}"/>
    <cellStyle name="Standard 4 9 7 6" xfId="27357" xr:uid="{00000000-0005-0000-0000-000058A70000}"/>
    <cellStyle name="Standard 4 9 8" xfId="3386" xr:uid="{00000000-0005-0000-0000-000059A70000}"/>
    <cellStyle name="Standard 4 9 8 2" xfId="6506" xr:uid="{00000000-0005-0000-0000-00005AA70000}"/>
    <cellStyle name="Standard 4 9 8 2 2" xfId="12155" xr:uid="{00000000-0005-0000-0000-00005BA70000}"/>
    <cellStyle name="Standard 4 9 8 2 2 2" xfId="23451" xr:uid="{00000000-0005-0000-0000-00005CA70000}"/>
    <cellStyle name="Standard 4 9 8 2 2 2 2" xfId="57339" xr:uid="{00000000-0005-0000-0000-00005DA70000}"/>
    <cellStyle name="Standard 4 9 8 2 2 3" xfId="46043" xr:uid="{00000000-0005-0000-0000-00005EA70000}"/>
    <cellStyle name="Standard 4 9 8 2 2 4" xfId="34747" xr:uid="{00000000-0005-0000-0000-00005FA70000}"/>
    <cellStyle name="Standard 4 9 8 2 3" xfId="17803" xr:uid="{00000000-0005-0000-0000-000060A70000}"/>
    <cellStyle name="Standard 4 9 8 2 3 2" xfId="51691" xr:uid="{00000000-0005-0000-0000-000061A70000}"/>
    <cellStyle name="Standard 4 9 8 2 4" xfId="40395" xr:uid="{00000000-0005-0000-0000-000062A70000}"/>
    <cellStyle name="Standard 4 9 8 2 5" xfId="29099" xr:uid="{00000000-0005-0000-0000-000063A70000}"/>
    <cellStyle name="Standard 4 9 8 3" xfId="9331" xr:uid="{00000000-0005-0000-0000-000064A70000}"/>
    <cellStyle name="Standard 4 9 8 3 2" xfId="20627" xr:uid="{00000000-0005-0000-0000-000065A70000}"/>
    <cellStyle name="Standard 4 9 8 3 2 2" xfId="54515" xr:uid="{00000000-0005-0000-0000-000066A70000}"/>
    <cellStyle name="Standard 4 9 8 3 3" xfId="43219" xr:uid="{00000000-0005-0000-0000-000067A70000}"/>
    <cellStyle name="Standard 4 9 8 3 4" xfId="31923" xr:uid="{00000000-0005-0000-0000-000068A70000}"/>
    <cellStyle name="Standard 4 9 8 4" xfId="14979" xr:uid="{00000000-0005-0000-0000-000069A70000}"/>
    <cellStyle name="Standard 4 9 8 4 2" xfId="48867" xr:uid="{00000000-0005-0000-0000-00006AA70000}"/>
    <cellStyle name="Standard 4 9 8 5" xfId="37571" xr:uid="{00000000-0005-0000-0000-00006BA70000}"/>
    <cellStyle name="Standard 4 9 8 6" xfId="26275" xr:uid="{00000000-0005-0000-0000-00006CA70000}"/>
    <cellStyle name="Standard 4 9 9" xfId="5538" xr:uid="{00000000-0005-0000-0000-00006DA70000}"/>
    <cellStyle name="Standard 4 9 9 2" xfId="11188" xr:uid="{00000000-0005-0000-0000-00006EA70000}"/>
    <cellStyle name="Standard 4 9 9 2 2" xfId="22484" xr:uid="{00000000-0005-0000-0000-00006FA70000}"/>
    <cellStyle name="Standard 4 9 9 2 2 2" xfId="56372" xr:uid="{00000000-0005-0000-0000-000070A70000}"/>
    <cellStyle name="Standard 4 9 9 2 3" xfId="45076" xr:uid="{00000000-0005-0000-0000-000071A70000}"/>
    <cellStyle name="Standard 4 9 9 2 4" xfId="33780" xr:uid="{00000000-0005-0000-0000-000072A70000}"/>
    <cellStyle name="Standard 4 9 9 3" xfId="16836" xr:uid="{00000000-0005-0000-0000-000073A70000}"/>
    <cellStyle name="Standard 4 9 9 3 2" xfId="50724" xr:uid="{00000000-0005-0000-0000-000074A70000}"/>
    <cellStyle name="Standard 4 9 9 4" xfId="39428" xr:uid="{00000000-0005-0000-0000-000075A70000}"/>
    <cellStyle name="Standard 4 9 9 5" xfId="28132" xr:uid="{00000000-0005-0000-0000-000076A70000}"/>
    <cellStyle name="Standard 4_Daten" xfId="4575" xr:uid="{00000000-0005-0000-0000-000077A70000}"/>
    <cellStyle name="Standard 40" xfId="59167" xr:uid="{00000000-0005-0000-0000-000071E70000}"/>
    <cellStyle name="Standard 41" xfId="59172" xr:uid="{DEF6F1DB-38B2-424A-B161-239CAA396AD6}"/>
    <cellStyle name="Standard 42" xfId="59168" xr:uid="{00000000-0005-0000-0000-000075E70000}"/>
    <cellStyle name="Standard 42 2" xfId="59210" xr:uid="{72B8F4E5-0314-4B21-98F3-C0582EF145DE}"/>
    <cellStyle name="Standard 42 3" xfId="59212" xr:uid="{3EAB6DDF-EDC7-4D75-9139-728DEE514E98}"/>
    <cellStyle name="Standard 43" xfId="59173" xr:uid="{00000000-0005-0000-0000-000078E70000}"/>
    <cellStyle name="Standard 43 2" xfId="59211" xr:uid="{C5FBA74D-86B7-4DAF-BD37-B5F88121506B}"/>
    <cellStyle name="Standard 44" xfId="59175" xr:uid="{00000000-0005-0000-0000-00007AE70000}"/>
    <cellStyle name="Standard 45" xfId="59177" xr:uid="{00000000-0005-0000-0000-000080E70000}"/>
    <cellStyle name="Standard 46" xfId="59188" xr:uid="{00000000-0005-0000-0000-00008BE70000}"/>
    <cellStyle name="Standard 47" xfId="59195" xr:uid="{00000000-0005-0000-0000-000092E70000}"/>
    <cellStyle name="Standard 48" xfId="59202" xr:uid="{00000000-0005-0000-0000-000099E70000}"/>
    <cellStyle name="Standard 5" xfId="62" xr:uid="{00000000-0005-0000-0000-000078A70000}"/>
    <cellStyle name="Standard 5 10" xfId="3369" xr:uid="{00000000-0005-0000-0000-000079A70000}"/>
    <cellStyle name="Standard 5 10 2" xfId="6496" xr:uid="{00000000-0005-0000-0000-00007AA70000}"/>
    <cellStyle name="Standard 5 10 2 2" xfId="12145" xr:uid="{00000000-0005-0000-0000-00007BA70000}"/>
    <cellStyle name="Standard 5 10 2 2 2" xfId="23441" xr:uid="{00000000-0005-0000-0000-00007CA70000}"/>
    <cellStyle name="Standard 5 10 2 2 2 2" xfId="57329" xr:uid="{00000000-0005-0000-0000-00007DA70000}"/>
    <cellStyle name="Standard 5 10 2 2 3" xfId="46033" xr:uid="{00000000-0005-0000-0000-00007EA70000}"/>
    <cellStyle name="Standard 5 10 2 2 4" xfId="34737" xr:uid="{00000000-0005-0000-0000-00007FA70000}"/>
    <cellStyle name="Standard 5 10 2 3" xfId="17793" xr:uid="{00000000-0005-0000-0000-000080A70000}"/>
    <cellStyle name="Standard 5 10 2 3 2" xfId="51681" xr:uid="{00000000-0005-0000-0000-000081A70000}"/>
    <cellStyle name="Standard 5 10 2 4" xfId="40385" xr:uid="{00000000-0005-0000-0000-000082A70000}"/>
    <cellStyle name="Standard 5 10 2 5" xfId="29089" xr:uid="{00000000-0005-0000-0000-000083A70000}"/>
    <cellStyle name="Standard 5 10 3" xfId="9321" xr:uid="{00000000-0005-0000-0000-000084A70000}"/>
    <cellStyle name="Standard 5 10 3 2" xfId="20617" xr:uid="{00000000-0005-0000-0000-000085A70000}"/>
    <cellStyle name="Standard 5 10 3 2 2" xfId="54505" xr:uid="{00000000-0005-0000-0000-000086A70000}"/>
    <cellStyle name="Standard 5 10 3 3" xfId="43209" xr:uid="{00000000-0005-0000-0000-000087A70000}"/>
    <cellStyle name="Standard 5 10 3 4" xfId="31913" xr:uid="{00000000-0005-0000-0000-000088A70000}"/>
    <cellStyle name="Standard 5 10 4" xfId="14969" xr:uid="{00000000-0005-0000-0000-000089A70000}"/>
    <cellStyle name="Standard 5 10 4 2" xfId="48857" xr:uid="{00000000-0005-0000-0000-00008AA70000}"/>
    <cellStyle name="Standard 5 10 5" xfId="37561" xr:uid="{00000000-0005-0000-0000-00008BA70000}"/>
    <cellStyle name="Standard 5 10 6" xfId="26265" xr:uid="{00000000-0005-0000-0000-00008CA70000}"/>
    <cellStyle name="Standard 5 11" xfId="59179" xr:uid="{00000000-0005-0000-0000-000010000000}"/>
    <cellStyle name="Standard 5 2" xfId="106" xr:uid="{00000000-0005-0000-0000-00008DA70000}"/>
    <cellStyle name="Standard 5 2 2" xfId="1448" xr:uid="{00000000-0005-0000-0000-00008EA70000}"/>
    <cellStyle name="Standard 5 2 2 2" xfId="4576" xr:uid="{00000000-0005-0000-0000-00008FA70000}"/>
    <cellStyle name="Standard 5 2 2 3" xfId="3393" xr:uid="{00000000-0005-0000-0000-000090A70000}"/>
    <cellStyle name="Standard 5 2 3" xfId="3702" xr:uid="{00000000-0005-0000-0000-000091A70000}"/>
    <cellStyle name="Standard 5 2 3 2" xfId="6813" xr:uid="{00000000-0005-0000-0000-000092A70000}"/>
    <cellStyle name="Standard 5 2 3 2 2" xfId="12462" xr:uid="{00000000-0005-0000-0000-000093A70000}"/>
    <cellStyle name="Standard 5 2 3 2 2 2" xfId="23758" xr:uid="{00000000-0005-0000-0000-000094A70000}"/>
    <cellStyle name="Standard 5 2 3 2 2 2 2" xfId="57646" xr:uid="{00000000-0005-0000-0000-000095A70000}"/>
    <cellStyle name="Standard 5 2 3 2 2 3" xfId="46350" xr:uid="{00000000-0005-0000-0000-000096A70000}"/>
    <cellStyle name="Standard 5 2 3 2 2 4" xfId="35054" xr:uid="{00000000-0005-0000-0000-000097A70000}"/>
    <cellStyle name="Standard 5 2 3 2 3" xfId="18110" xr:uid="{00000000-0005-0000-0000-000098A70000}"/>
    <cellStyle name="Standard 5 2 3 2 3 2" xfId="51998" xr:uid="{00000000-0005-0000-0000-000099A70000}"/>
    <cellStyle name="Standard 5 2 3 2 4" xfId="40702" xr:uid="{00000000-0005-0000-0000-00009AA70000}"/>
    <cellStyle name="Standard 5 2 3 2 5" xfId="29406" xr:uid="{00000000-0005-0000-0000-00009BA70000}"/>
    <cellStyle name="Standard 5 2 3 3" xfId="9638" xr:uid="{00000000-0005-0000-0000-00009CA70000}"/>
    <cellStyle name="Standard 5 2 3 3 2" xfId="20934" xr:uid="{00000000-0005-0000-0000-00009DA70000}"/>
    <cellStyle name="Standard 5 2 3 3 2 2" xfId="54822" xr:uid="{00000000-0005-0000-0000-00009EA70000}"/>
    <cellStyle name="Standard 5 2 3 3 3" xfId="43526" xr:uid="{00000000-0005-0000-0000-00009FA70000}"/>
    <cellStyle name="Standard 5 2 3 3 4" xfId="32230" xr:uid="{00000000-0005-0000-0000-0000A0A70000}"/>
    <cellStyle name="Standard 5 2 3 4" xfId="15286" xr:uid="{00000000-0005-0000-0000-0000A1A70000}"/>
    <cellStyle name="Standard 5 2 3 4 2" xfId="49174" xr:uid="{00000000-0005-0000-0000-0000A2A70000}"/>
    <cellStyle name="Standard 5 2 3 5" xfId="37878" xr:uid="{00000000-0005-0000-0000-0000A3A70000}"/>
    <cellStyle name="Standard 5 2 3 6" xfId="26582" xr:uid="{00000000-0005-0000-0000-0000A4A70000}"/>
    <cellStyle name="Standard 5 2 4" xfId="4760" xr:uid="{00000000-0005-0000-0000-0000A5A70000}"/>
    <cellStyle name="Standard 5 2 4 2" xfId="7586" xr:uid="{00000000-0005-0000-0000-0000A6A70000}"/>
    <cellStyle name="Standard 5 2 4 2 2" xfId="13235" xr:uid="{00000000-0005-0000-0000-0000A7A70000}"/>
    <cellStyle name="Standard 5 2 4 2 2 2" xfId="24531" xr:uid="{00000000-0005-0000-0000-0000A8A70000}"/>
    <cellStyle name="Standard 5 2 4 2 2 2 2" xfId="58419" xr:uid="{00000000-0005-0000-0000-0000A9A70000}"/>
    <cellStyle name="Standard 5 2 4 2 2 3" xfId="47123" xr:uid="{00000000-0005-0000-0000-0000AAA70000}"/>
    <cellStyle name="Standard 5 2 4 2 2 4" xfId="35827" xr:uid="{00000000-0005-0000-0000-0000ABA70000}"/>
    <cellStyle name="Standard 5 2 4 2 3" xfId="18883" xr:uid="{00000000-0005-0000-0000-0000ACA70000}"/>
    <cellStyle name="Standard 5 2 4 2 3 2" xfId="52771" xr:uid="{00000000-0005-0000-0000-0000ADA70000}"/>
    <cellStyle name="Standard 5 2 4 2 4" xfId="41475" xr:uid="{00000000-0005-0000-0000-0000AEA70000}"/>
    <cellStyle name="Standard 5 2 4 2 5" xfId="30179" xr:uid="{00000000-0005-0000-0000-0000AFA70000}"/>
    <cellStyle name="Standard 5 2 4 3" xfId="10411" xr:uid="{00000000-0005-0000-0000-0000B0A70000}"/>
    <cellStyle name="Standard 5 2 4 3 2" xfId="21707" xr:uid="{00000000-0005-0000-0000-0000B1A70000}"/>
    <cellStyle name="Standard 5 2 4 3 2 2" xfId="55595" xr:uid="{00000000-0005-0000-0000-0000B2A70000}"/>
    <cellStyle name="Standard 5 2 4 3 3" xfId="44299" xr:uid="{00000000-0005-0000-0000-0000B3A70000}"/>
    <cellStyle name="Standard 5 2 4 3 4" xfId="33003" xr:uid="{00000000-0005-0000-0000-0000B4A70000}"/>
    <cellStyle name="Standard 5 2 4 4" xfId="16059" xr:uid="{00000000-0005-0000-0000-0000B5A70000}"/>
    <cellStyle name="Standard 5 2 4 4 2" xfId="49947" xr:uid="{00000000-0005-0000-0000-0000B6A70000}"/>
    <cellStyle name="Standard 5 2 4 5" xfId="38651" xr:uid="{00000000-0005-0000-0000-0000B7A70000}"/>
    <cellStyle name="Standard 5 2 4 6" xfId="27355" xr:uid="{00000000-0005-0000-0000-0000B8A70000}"/>
    <cellStyle name="Standard 5 2 5" xfId="3379" xr:uid="{00000000-0005-0000-0000-0000B9A70000}"/>
    <cellStyle name="Standard 5 2 5 2" xfId="6501" xr:uid="{00000000-0005-0000-0000-0000BAA70000}"/>
    <cellStyle name="Standard 5 2 5 2 2" xfId="12150" xr:uid="{00000000-0005-0000-0000-0000BBA70000}"/>
    <cellStyle name="Standard 5 2 5 2 2 2" xfId="23446" xr:uid="{00000000-0005-0000-0000-0000BCA70000}"/>
    <cellStyle name="Standard 5 2 5 2 2 2 2" xfId="57334" xr:uid="{00000000-0005-0000-0000-0000BDA70000}"/>
    <cellStyle name="Standard 5 2 5 2 2 3" xfId="46038" xr:uid="{00000000-0005-0000-0000-0000BEA70000}"/>
    <cellStyle name="Standard 5 2 5 2 2 4" xfId="34742" xr:uid="{00000000-0005-0000-0000-0000BFA70000}"/>
    <cellStyle name="Standard 5 2 5 2 3" xfId="17798" xr:uid="{00000000-0005-0000-0000-0000C0A70000}"/>
    <cellStyle name="Standard 5 2 5 2 3 2" xfId="51686" xr:uid="{00000000-0005-0000-0000-0000C1A70000}"/>
    <cellStyle name="Standard 5 2 5 2 4" xfId="40390" xr:uid="{00000000-0005-0000-0000-0000C2A70000}"/>
    <cellStyle name="Standard 5 2 5 2 5" xfId="29094" xr:uid="{00000000-0005-0000-0000-0000C3A70000}"/>
    <cellStyle name="Standard 5 2 5 3" xfId="9326" xr:uid="{00000000-0005-0000-0000-0000C4A70000}"/>
    <cellStyle name="Standard 5 2 5 3 2" xfId="20622" xr:uid="{00000000-0005-0000-0000-0000C5A70000}"/>
    <cellStyle name="Standard 5 2 5 3 2 2" xfId="54510" xr:uid="{00000000-0005-0000-0000-0000C6A70000}"/>
    <cellStyle name="Standard 5 2 5 3 3" xfId="43214" xr:uid="{00000000-0005-0000-0000-0000C7A70000}"/>
    <cellStyle name="Standard 5 2 5 3 4" xfId="31918" xr:uid="{00000000-0005-0000-0000-0000C8A70000}"/>
    <cellStyle name="Standard 5 2 5 4" xfId="14974" xr:uid="{00000000-0005-0000-0000-0000C9A70000}"/>
    <cellStyle name="Standard 5 2 5 4 2" xfId="48862" xr:uid="{00000000-0005-0000-0000-0000CAA70000}"/>
    <cellStyle name="Standard 5 2 5 5" xfId="37566" xr:uid="{00000000-0005-0000-0000-0000CBA70000}"/>
    <cellStyle name="Standard 5 2 5 6" xfId="26270" xr:uid="{00000000-0005-0000-0000-0000CCA70000}"/>
    <cellStyle name="Standard 5 3" xfId="223" xr:uid="{00000000-0005-0000-0000-0000CDA70000}"/>
    <cellStyle name="Standard 5 4" xfId="3387" xr:uid="{00000000-0005-0000-0000-0000CEA70000}"/>
    <cellStyle name="Standard 5 5" xfId="3454" xr:uid="{00000000-0005-0000-0000-0000CFA70000}"/>
    <cellStyle name="Standard 5 5 2" xfId="3753" xr:uid="{00000000-0005-0000-0000-0000D0A70000}"/>
    <cellStyle name="Standard 5 5 2 2" xfId="6864" xr:uid="{00000000-0005-0000-0000-0000D1A70000}"/>
    <cellStyle name="Standard 5 5 2 2 2" xfId="12513" xr:uid="{00000000-0005-0000-0000-0000D2A70000}"/>
    <cellStyle name="Standard 5 5 2 2 2 2" xfId="23809" xr:uid="{00000000-0005-0000-0000-0000D3A70000}"/>
    <cellStyle name="Standard 5 5 2 2 2 2 2" xfId="57697" xr:uid="{00000000-0005-0000-0000-0000D4A70000}"/>
    <cellStyle name="Standard 5 5 2 2 2 3" xfId="46401" xr:uid="{00000000-0005-0000-0000-0000D5A70000}"/>
    <cellStyle name="Standard 5 5 2 2 2 4" xfId="35105" xr:uid="{00000000-0005-0000-0000-0000D6A70000}"/>
    <cellStyle name="Standard 5 5 2 2 3" xfId="18161" xr:uid="{00000000-0005-0000-0000-0000D7A70000}"/>
    <cellStyle name="Standard 5 5 2 2 3 2" xfId="52049" xr:uid="{00000000-0005-0000-0000-0000D8A70000}"/>
    <cellStyle name="Standard 5 5 2 2 4" xfId="40753" xr:uid="{00000000-0005-0000-0000-0000D9A70000}"/>
    <cellStyle name="Standard 5 5 2 2 5" xfId="29457" xr:uid="{00000000-0005-0000-0000-0000DAA70000}"/>
    <cellStyle name="Standard 5 5 2 3" xfId="9689" xr:uid="{00000000-0005-0000-0000-0000DBA70000}"/>
    <cellStyle name="Standard 5 5 2 3 2" xfId="20985" xr:uid="{00000000-0005-0000-0000-0000DCA70000}"/>
    <cellStyle name="Standard 5 5 2 3 2 2" xfId="54873" xr:uid="{00000000-0005-0000-0000-0000DDA70000}"/>
    <cellStyle name="Standard 5 5 2 3 3" xfId="43577" xr:uid="{00000000-0005-0000-0000-0000DEA70000}"/>
    <cellStyle name="Standard 5 5 2 3 4" xfId="32281" xr:uid="{00000000-0005-0000-0000-0000DFA70000}"/>
    <cellStyle name="Standard 5 5 2 4" xfId="15337" xr:uid="{00000000-0005-0000-0000-0000E0A70000}"/>
    <cellStyle name="Standard 5 5 2 4 2" xfId="49225" xr:uid="{00000000-0005-0000-0000-0000E1A70000}"/>
    <cellStyle name="Standard 5 5 2 5" xfId="37929" xr:uid="{00000000-0005-0000-0000-0000E2A70000}"/>
    <cellStyle name="Standard 5 5 2 6" xfId="26633" xr:uid="{00000000-0005-0000-0000-0000E3A70000}"/>
    <cellStyle name="Standard 5 5 3" xfId="4811" xr:uid="{00000000-0005-0000-0000-0000E4A70000}"/>
    <cellStyle name="Standard 5 5 3 2" xfId="7637" xr:uid="{00000000-0005-0000-0000-0000E5A70000}"/>
    <cellStyle name="Standard 5 5 3 2 2" xfId="13286" xr:uid="{00000000-0005-0000-0000-0000E6A70000}"/>
    <cellStyle name="Standard 5 5 3 2 2 2" xfId="24582" xr:uid="{00000000-0005-0000-0000-0000E7A70000}"/>
    <cellStyle name="Standard 5 5 3 2 2 2 2" xfId="58470" xr:uid="{00000000-0005-0000-0000-0000E8A70000}"/>
    <cellStyle name="Standard 5 5 3 2 2 3" xfId="47174" xr:uid="{00000000-0005-0000-0000-0000E9A70000}"/>
    <cellStyle name="Standard 5 5 3 2 2 4" xfId="35878" xr:uid="{00000000-0005-0000-0000-0000EAA70000}"/>
    <cellStyle name="Standard 5 5 3 2 3" xfId="18934" xr:uid="{00000000-0005-0000-0000-0000EBA70000}"/>
    <cellStyle name="Standard 5 5 3 2 3 2" xfId="52822" xr:uid="{00000000-0005-0000-0000-0000ECA70000}"/>
    <cellStyle name="Standard 5 5 3 2 4" xfId="41526" xr:uid="{00000000-0005-0000-0000-0000EDA70000}"/>
    <cellStyle name="Standard 5 5 3 2 5" xfId="30230" xr:uid="{00000000-0005-0000-0000-0000EEA70000}"/>
    <cellStyle name="Standard 5 5 3 3" xfId="10462" xr:uid="{00000000-0005-0000-0000-0000EFA70000}"/>
    <cellStyle name="Standard 5 5 3 3 2" xfId="21758" xr:uid="{00000000-0005-0000-0000-0000F0A70000}"/>
    <cellStyle name="Standard 5 5 3 3 2 2" xfId="55646" xr:uid="{00000000-0005-0000-0000-0000F1A70000}"/>
    <cellStyle name="Standard 5 5 3 3 3" xfId="44350" xr:uid="{00000000-0005-0000-0000-0000F2A70000}"/>
    <cellStyle name="Standard 5 5 3 3 4" xfId="33054" xr:uid="{00000000-0005-0000-0000-0000F3A70000}"/>
    <cellStyle name="Standard 5 5 3 4" xfId="16110" xr:uid="{00000000-0005-0000-0000-0000F4A70000}"/>
    <cellStyle name="Standard 5 5 3 4 2" xfId="49998" xr:uid="{00000000-0005-0000-0000-0000F5A70000}"/>
    <cellStyle name="Standard 5 5 3 5" xfId="38702" xr:uid="{00000000-0005-0000-0000-0000F6A70000}"/>
    <cellStyle name="Standard 5 5 3 6" xfId="27406" xr:uid="{00000000-0005-0000-0000-0000F7A70000}"/>
    <cellStyle name="Standard 5 5 4" xfId="6569" xr:uid="{00000000-0005-0000-0000-0000F8A70000}"/>
    <cellStyle name="Standard 5 5 4 2" xfId="12218" xr:uid="{00000000-0005-0000-0000-0000F9A70000}"/>
    <cellStyle name="Standard 5 5 4 2 2" xfId="23514" xr:uid="{00000000-0005-0000-0000-0000FAA70000}"/>
    <cellStyle name="Standard 5 5 4 2 2 2" xfId="57402" xr:uid="{00000000-0005-0000-0000-0000FBA70000}"/>
    <cellStyle name="Standard 5 5 4 2 3" xfId="46106" xr:uid="{00000000-0005-0000-0000-0000FCA70000}"/>
    <cellStyle name="Standard 5 5 4 2 4" xfId="34810" xr:uid="{00000000-0005-0000-0000-0000FDA70000}"/>
    <cellStyle name="Standard 5 5 4 3" xfId="17866" xr:uid="{00000000-0005-0000-0000-0000FEA70000}"/>
    <cellStyle name="Standard 5 5 4 3 2" xfId="51754" xr:uid="{00000000-0005-0000-0000-0000FFA70000}"/>
    <cellStyle name="Standard 5 5 4 4" xfId="40458" xr:uid="{00000000-0005-0000-0000-000000A80000}"/>
    <cellStyle name="Standard 5 5 4 5" xfId="29162" xr:uid="{00000000-0005-0000-0000-000001A80000}"/>
    <cellStyle name="Standard 5 5 5" xfId="9394" xr:uid="{00000000-0005-0000-0000-000002A80000}"/>
    <cellStyle name="Standard 5 5 5 2" xfId="20690" xr:uid="{00000000-0005-0000-0000-000003A80000}"/>
    <cellStyle name="Standard 5 5 5 2 2" xfId="54578" xr:uid="{00000000-0005-0000-0000-000004A80000}"/>
    <cellStyle name="Standard 5 5 5 3" xfId="43282" xr:uid="{00000000-0005-0000-0000-000005A80000}"/>
    <cellStyle name="Standard 5 5 5 4" xfId="31986" xr:uid="{00000000-0005-0000-0000-000006A80000}"/>
    <cellStyle name="Standard 5 5 6" xfId="15042" xr:uid="{00000000-0005-0000-0000-000007A80000}"/>
    <cellStyle name="Standard 5 5 6 2" xfId="48930" xr:uid="{00000000-0005-0000-0000-000008A80000}"/>
    <cellStyle name="Standard 5 5 7" xfId="37634" xr:uid="{00000000-0005-0000-0000-000009A80000}"/>
    <cellStyle name="Standard 5 5 8" xfId="26338" xr:uid="{00000000-0005-0000-0000-00000AA80000}"/>
    <cellStyle name="Standard 5 6" xfId="3691" xr:uid="{00000000-0005-0000-0000-00000BA80000}"/>
    <cellStyle name="Standard 5 6 2" xfId="3979" xr:uid="{00000000-0005-0000-0000-00000CA80000}"/>
    <cellStyle name="Standard 5 6 2 2" xfId="7090" xr:uid="{00000000-0005-0000-0000-00000DA80000}"/>
    <cellStyle name="Standard 5 6 2 2 2" xfId="12739" xr:uid="{00000000-0005-0000-0000-00000EA80000}"/>
    <cellStyle name="Standard 5 6 2 2 2 2" xfId="24035" xr:uid="{00000000-0005-0000-0000-00000FA80000}"/>
    <cellStyle name="Standard 5 6 2 2 2 2 2" xfId="57923" xr:uid="{00000000-0005-0000-0000-000010A80000}"/>
    <cellStyle name="Standard 5 6 2 2 2 3" xfId="46627" xr:uid="{00000000-0005-0000-0000-000011A80000}"/>
    <cellStyle name="Standard 5 6 2 2 2 4" xfId="35331" xr:uid="{00000000-0005-0000-0000-000012A80000}"/>
    <cellStyle name="Standard 5 6 2 2 3" xfId="18387" xr:uid="{00000000-0005-0000-0000-000013A80000}"/>
    <cellStyle name="Standard 5 6 2 2 3 2" xfId="52275" xr:uid="{00000000-0005-0000-0000-000014A80000}"/>
    <cellStyle name="Standard 5 6 2 2 4" xfId="40979" xr:uid="{00000000-0005-0000-0000-000015A80000}"/>
    <cellStyle name="Standard 5 6 2 2 5" xfId="29683" xr:uid="{00000000-0005-0000-0000-000016A80000}"/>
    <cellStyle name="Standard 5 6 2 3" xfId="9915" xr:uid="{00000000-0005-0000-0000-000017A80000}"/>
    <cellStyle name="Standard 5 6 2 3 2" xfId="21211" xr:uid="{00000000-0005-0000-0000-000018A80000}"/>
    <cellStyle name="Standard 5 6 2 3 2 2" xfId="55099" xr:uid="{00000000-0005-0000-0000-000019A80000}"/>
    <cellStyle name="Standard 5 6 2 3 3" xfId="43803" xr:uid="{00000000-0005-0000-0000-00001AA80000}"/>
    <cellStyle name="Standard 5 6 2 3 4" xfId="32507" xr:uid="{00000000-0005-0000-0000-00001BA80000}"/>
    <cellStyle name="Standard 5 6 2 4" xfId="15563" xr:uid="{00000000-0005-0000-0000-00001CA80000}"/>
    <cellStyle name="Standard 5 6 2 4 2" xfId="49451" xr:uid="{00000000-0005-0000-0000-00001DA80000}"/>
    <cellStyle name="Standard 5 6 2 5" xfId="38155" xr:uid="{00000000-0005-0000-0000-00001EA80000}"/>
    <cellStyle name="Standard 5 6 2 6" xfId="26859" xr:uid="{00000000-0005-0000-0000-00001FA80000}"/>
    <cellStyle name="Standard 5 6 3" xfId="5037" xr:uid="{00000000-0005-0000-0000-000020A80000}"/>
    <cellStyle name="Standard 5 6 3 2" xfId="7863" xr:uid="{00000000-0005-0000-0000-000021A80000}"/>
    <cellStyle name="Standard 5 6 3 2 2" xfId="13512" xr:uid="{00000000-0005-0000-0000-000022A80000}"/>
    <cellStyle name="Standard 5 6 3 2 2 2" xfId="24808" xr:uid="{00000000-0005-0000-0000-000023A80000}"/>
    <cellStyle name="Standard 5 6 3 2 2 2 2" xfId="58696" xr:uid="{00000000-0005-0000-0000-000024A80000}"/>
    <cellStyle name="Standard 5 6 3 2 2 3" xfId="47400" xr:uid="{00000000-0005-0000-0000-000025A80000}"/>
    <cellStyle name="Standard 5 6 3 2 2 4" xfId="36104" xr:uid="{00000000-0005-0000-0000-000026A80000}"/>
    <cellStyle name="Standard 5 6 3 2 3" xfId="19160" xr:uid="{00000000-0005-0000-0000-000027A80000}"/>
    <cellStyle name="Standard 5 6 3 2 3 2" xfId="53048" xr:uid="{00000000-0005-0000-0000-000028A80000}"/>
    <cellStyle name="Standard 5 6 3 2 4" xfId="41752" xr:uid="{00000000-0005-0000-0000-000029A80000}"/>
    <cellStyle name="Standard 5 6 3 2 5" xfId="30456" xr:uid="{00000000-0005-0000-0000-00002AA80000}"/>
    <cellStyle name="Standard 5 6 3 3" xfId="10688" xr:uid="{00000000-0005-0000-0000-00002BA80000}"/>
    <cellStyle name="Standard 5 6 3 3 2" xfId="21984" xr:uid="{00000000-0005-0000-0000-00002CA80000}"/>
    <cellStyle name="Standard 5 6 3 3 2 2" xfId="55872" xr:uid="{00000000-0005-0000-0000-00002DA80000}"/>
    <cellStyle name="Standard 5 6 3 3 3" xfId="44576" xr:uid="{00000000-0005-0000-0000-00002EA80000}"/>
    <cellStyle name="Standard 5 6 3 3 4" xfId="33280" xr:uid="{00000000-0005-0000-0000-00002FA80000}"/>
    <cellStyle name="Standard 5 6 3 4" xfId="16336" xr:uid="{00000000-0005-0000-0000-000030A80000}"/>
    <cellStyle name="Standard 5 6 3 4 2" xfId="50224" xr:uid="{00000000-0005-0000-0000-000031A80000}"/>
    <cellStyle name="Standard 5 6 3 5" xfId="38928" xr:uid="{00000000-0005-0000-0000-000032A80000}"/>
    <cellStyle name="Standard 5 6 3 6" xfId="27632" xr:uid="{00000000-0005-0000-0000-000033A80000}"/>
    <cellStyle name="Standard 5 6 4" xfId="6803" xr:uid="{00000000-0005-0000-0000-000034A80000}"/>
    <cellStyle name="Standard 5 6 4 2" xfId="12452" xr:uid="{00000000-0005-0000-0000-000035A80000}"/>
    <cellStyle name="Standard 5 6 4 2 2" xfId="23748" xr:uid="{00000000-0005-0000-0000-000036A80000}"/>
    <cellStyle name="Standard 5 6 4 2 2 2" xfId="57636" xr:uid="{00000000-0005-0000-0000-000037A80000}"/>
    <cellStyle name="Standard 5 6 4 2 3" xfId="46340" xr:uid="{00000000-0005-0000-0000-000038A80000}"/>
    <cellStyle name="Standard 5 6 4 2 4" xfId="35044" xr:uid="{00000000-0005-0000-0000-000039A80000}"/>
    <cellStyle name="Standard 5 6 4 3" xfId="18100" xr:uid="{00000000-0005-0000-0000-00003AA80000}"/>
    <cellStyle name="Standard 5 6 4 3 2" xfId="51988" xr:uid="{00000000-0005-0000-0000-00003BA80000}"/>
    <cellStyle name="Standard 5 6 4 4" xfId="40692" xr:uid="{00000000-0005-0000-0000-00003CA80000}"/>
    <cellStyle name="Standard 5 6 4 5" xfId="29396" xr:uid="{00000000-0005-0000-0000-00003DA80000}"/>
    <cellStyle name="Standard 5 6 5" xfId="9628" xr:uid="{00000000-0005-0000-0000-00003EA80000}"/>
    <cellStyle name="Standard 5 6 5 2" xfId="20924" xr:uid="{00000000-0005-0000-0000-00003FA80000}"/>
    <cellStyle name="Standard 5 6 5 2 2" xfId="54812" xr:uid="{00000000-0005-0000-0000-000040A80000}"/>
    <cellStyle name="Standard 5 6 5 3" xfId="43516" xr:uid="{00000000-0005-0000-0000-000041A80000}"/>
    <cellStyle name="Standard 5 6 5 4" xfId="32220" xr:uid="{00000000-0005-0000-0000-000042A80000}"/>
    <cellStyle name="Standard 5 6 6" xfId="15276" xr:uid="{00000000-0005-0000-0000-000043A80000}"/>
    <cellStyle name="Standard 5 6 6 2" xfId="49164" xr:uid="{00000000-0005-0000-0000-000044A80000}"/>
    <cellStyle name="Standard 5 6 7" xfId="37868" xr:uid="{00000000-0005-0000-0000-000045A80000}"/>
    <cellStyle name="Standard 5 6 8" xfId="26572" xr:uid="{00000000-0005-0000-0000-000046A80000}"/>
    <cellStyle name="Standard 5 7" xfId="3696" xr:uid="{00000000-0005-0000-0000-000047A80000}"/>
    <cellStyle name="Standard 5 7 2" xfId="3983" xr:uid="{00000000-0005-0000-0000-000048A80000}"/>
    <cellStyle name="Standard 5 7 2 2" xfId="7094" xr:uid="{00000000-0005-0000-0000-000049A80000}"/>
    <cellStyle name="Standard 5 7 2 2 2" xfId="12743" xr:uid="{00000000-0005-0000-0000-00004AA80000}"/>
    <cellStyle name="Standard 5 7 2 2 2 2" xfId="24039" xr:uid="{00000000-0005-0000-0000-00004BA80000}"/>
    <cellStyle name="Standard 5 7 2 2 2 2 2" xfId="57927" xr:uid="{00000000-0005-0000-0000-00004CA80000}"/>
    <cellStyle name="Standard 5 7 2 2 2 3" xfId="46631" xr:uid="{00000000-0005-0000-0000-00004DA80000}"/>
    <cellStyle name="Standard 5 7 2 2 2 4" xfId="35335" xr:uid="{00000000-0005-0000-0000-00004EA80000}"/>
    <cellStyle name="Standard 5 7 2 2 3" xfId="18391" xr:uid="{00000000-0005-0000-0000-00004FA80000}"/>
    <cellStyle name="Standard 5 7 2 2 3 2" xfId="52279" xr:uid="{00000000-0005-0000-0000-000050A80000}"/>
    <cellStyle name="Standard 5 7 2 2 4" xfId="40983" xr:uid="{00000000-0005-0000-0000-000051A80000}"/>
    <cellStyle name="Standard 5 7 2 2 5" xfId="29687" xr:uid="{00000000-0005-0000-0000-000052A80000}"/>
    <cellStyle name="Standard 5 7 2 3" xfId="9919" xr:uid="{00000000-0005-0000-0000-000053A80000}"/>
    <cellStyle name="Standard 5 7 2 3 2" xfId="21215" xr:uid="{00000000-0005-0000-0000-000054A80000}"/>
    <cellStyle name="Standard 5 7 2 3 2 2" xfId="55103" xr:uid="{00000000-0005-0000-0000-000055A80000}"/>
    <cellStyle name="Standard 5 7 2 3 3" xfId="43807" xr:uid="{00000000-0005-0000-0000-000056A80000}"/>
    <cellStyle name="Standard 5 7 2 3 4" xfId="32511" xr:uid="{00000000-0005-0000-0000-000057A80000}"/>
    <cellStyle name="Standard 5 7 2 4" xfId="15567" xr:uid="{00000000-0005-0000-0000-000058A80000}"/>
    <cellStyle name="Standard 5 7 2 4 2" xfId="49455" xr:uid="{00000000-0005-0000-0000-000059A80000}"/>
    <cellStyle name="Standard 5 7 2 5" xfId="38159" xr:uid="{00000000-0005-0000-0000-00005AA80000}"/>
    <cellStyle name="Standard 5 7 2 6" xfId="26863" xr:uid="{00000000-0005-0000-0000-00005BA80000}"/>
    <cellStyle name="Standard 5 7 3" xfId="5041" xr:uid="{00000000-0005-0000-0000-00005CA80000}"/>
    <cellStyle name="Standard 5 7 3 2" xfId="7867" xr:uid="{00000000-0005-0000-0000-00005DA80000}"/>
    <cellStyle name="Standard 5 7 3 2 2" xfId="13516" xr:uid="{00000000-0005-0000-0000-00005EA80000}"/>
    <cellStyle name="Standard 5 7 3 2 2 2" xfId="24812" xr:uid="{00000000-0005-0000-0000-00005FA80000}"/>
    <cellStyle name="Standard 5 7 3 2 2 2 2" xfId="58700" xr:uid="{00000000-0005-0000-0000-000060A80000}"/>
    <cellStyle name="Standard 5 7 3 2 2 3" xfId="47404" xr:uid="{00000000-0005-0000-0000-000061A80000}"/>
    <cellStyle name="Standard 5 7 3 2 2 4" xfId="36108" xr:uid="{00000000-0005-0000-0000-000062A80000}"/>
    <cellStyle name="Standard 5 7 3 2 3" xfId="19164" xr:uid="{00000000-0005-0000-0000-000063A80000}"/>
    <cellStyle name="Standard 5 7 3 2 3 2" xfId="53052" xr:uid="{00000000-0005-0000-0000-000064A80000}"/>
    <cellStyle name="Standard 5 7 3 2 4" xfId="41756" xr:uid="{00000000-0005-0000-0000-000065A80000}"/>
    <cellStyle name="Standard 5 7 3 2 5" xfId="30460" xr:uid="{00000000-0005-0000-0000-000066A80000}"/>
    <cellStyle name="Standard 5 7 3 3" xfId="10692" xr:uid="{00000000-0005-0000-0000-000067A80000}"/>
    <cellStyle name="Standard 5 7 3 3 2" xfId="21988" xr:uid="{00000000-0005-0000-0000-000068A80000}"/>
    <cellStyle name="Standard 5 7 3 3 2 2" xfId="55876" xr:uid="{00000000-0005-0000-0000-000069A80000}"/>
    <cellStyle name="Standard 5 7 3 3 3" xfId="44580" xr:uid="{00000000-0005-0000-0000-00006AA80000}"/>
    <cellStyle name="Standard 5 7 3 3 4" xfId="33284" xr:uid="{00000000-0005-0000-0000-00006BA80000}"/>
    <cellStyle name="Standard 5 7 3 4" xfId="16340" xr:uid="{00000000-0005-0000-0000-00006CA80000}"/>
    <cellStyle name="Standard 5 7 3 4 2" xfId="50228" xr:uid="{00000000-0005-0000-0000-00006DA80000}"/>
    <cellStyle name="Standard 5 7 3 5" xfId="38932" xr:uid="{00000000-0005-0000-0000-00006EA80000}"/>
    <cellStyle name="Standard 5 7 3 6" xfId="27636" xr:uid="{00000000-0005-0000-0000-00006FA80000}"/>
    <cellStyle name="Standard 5 7 4" xfId="6807" xr:uid="{00000000-0005-0000-0000-000070A80000}"/>
    <cellStyle name="Standard 5 7 4 2" xfId="12456" xr:uid="{00000000-0005-0000-0000-000071A80000}"/>
    <cellStyle name="Standard 5 7 4 2 2" xfId="23752" xr:uid="{00000000-0005-0000-0000-000072A80000}"/>
    <cellStyle name="Standard 5 7 4 2 2 2" xfId="57640" xr:uid="{00000000-0005-0000-0000-000073A80000}"/>
    <cellStyle name="Standard 5 7 4 2 3" xfId="46344" xr:uid="{00000000-0005-0000-0000-000074A80000}"/>
    <cellStyle name="Standard 5 7 4 2 4" xfId="35048" xr:uid="{00000000-0005-0000-0000-000075A80000}"/>
    <cellStyle name="Standard 5 7 4 3" xfId="18104" xr:uid="{00000000-0005-0000-0000-000076A80000}"/>
    <cellStyle name="Standard 5 7 4 3 2" xfId="51992" xr:uid="{00000000-0005-0000-0000-000077A80000}"/>
    <cellStyle name="Standard 5 7 4 4" xfId="40696" xr:uid="{00000000-0005-0000-0000-000078A80000}"/>
    <cellStyle name="Standard 5 7 4 5" xfId="29400" xr:uid="{00000000-0005-0000-0000-000079A80000}"/>
    <cellStyle name="Standard 5 7 5" xfId="9632" xr:uid="{00000000-0005-0000-0000-00007AA80000}"/>
    <cellStyle name="Standard 5 7 5 2" xfId="20928" xr:uid="{00000000-0005-0000-0000-00007BA80000}"/>
    <cellStyle name="Standard 5 7 5 2 2" xfId="54816" xr:uid="{00000000-0005-0000-0000-00007CA80000}"/>
    <cellStyle name="Standard 5 7 5 3" xfId="43520" xr:uid="{00000000-0005-0000-0000-00007DA80000}"/>
    <cellStyle name="Standard 5 7 5 4" xfId="32224" xr:uid="{00000000-0005-0000-0000-00007EA80000}"/>
    <cellStyle name="Standard 5 7 6" xfId="15280" xr:uid="{00000000-0005-0000-0000-00007FA80000}"/>
    <cellStyle name="Standard 5 7 6 2" xfId="49168" xr:uid="{00000000-0005-0000-0000-000080A80000}"/>
    <cellStyle name="Standard 5 7 7" xfId="37872" xr:uid="{00000000-0005-0000-0000-000081A80000}"/>
    <cellStyle name="Standard 5 7 8" xfId="26576" xr:uid="{00000000-0005-0000-0000-000082A80000}"/>
    <cellStyle name="Standard 5 8" xfId="3698" xr:uid="{00000000-0005-0000-0000-000083A80000}"/>
    <cellStyle name="Standard 5 8 2" xfId="6809" xr:uid="{00000000-0005-0000-0000-000084A80000}"/>
    <cellStyle name="Standard 5 8 2 2" xfId="12458" xr:uid="{00000000-0005-0000-0000-000085A80000}"/>
    <cellStyle name="Standard 5 8 2 2 2" xfId="23754" xr:uid="{00000000-0005-0000-0000-000086A80000}"/>
    <cellStyle name="Standard 5 8 2 2 2 2" xfId="57642" xr:uid="{00000000-0005-0000-0000-000087A80000}"/>
    <cellStyle name="Standard 5 8 2 2 3" xfId="46346" xr:uid="{00000000-0005-0000-0000-000088A80000}"/>
    <cellStyle name="Standard 5 8 2 2 4" xfId="35050" xr:uid="{00000000-0005-0000-0000-000089A80000}"/>
    <cellStyle name="Standard 5 8 2 3" xfId="18106" xr:uid="{00000000-0005-0000-0000-00008AA80000}"/>
    <cellStyle name="Standard 5 8 2 3 2" xfId="51994" xr:uid="{00000000-0005-0000-0000-00008BA80000}"/>
    <cellStyle name="Standard 5 8 2 4" xfId="40698" xr:uid="{00000000-0005-0000-0000-00008CA80000}"/>
    <cellStyle name="Standard 5 8 2 5" xfId="29402" xr:uid="{00000000-0005-0000-0000-00008DA80000}"/>
    <cellStyle name="Standard 5 8 3" xfId="9634" xr:uid="{00000000-0005-0000-0000-00008EA80000}"/>
    <cellStyle name="Standard 5 8 3 2" xfId="20930" xr:uid="{00000000-0005-0000-0000-00008FA80000}"/>
    <cellStyle name="Standard 5 8 3 2 2" xfId="54818" xr:uid="{00000000-0005-0000-0000-000090A80000}"/>
    <cellStyle name="Standard 5 8 3 3" xfId="43522" xr:uid="{00000000-0005-0000-0000-000091A80000}"/>
    <cellStyle name="Standard 5 8 3 4" xfId="32226" xr:uid="{00000000-0005-0000-0000-000092A80000}"/>
    <cellStyle name="Standard 5 8 4" xfId="15282" xr:uid="{00000000-0005-0000-0000-000093A80000}"/>
    <cellStyle name="Standard 5 8 4 2" xfId="49170" xr:uid="{00000000-0005-0000-0000-000094A80000}"/>
    <cellStyle name="Standard 5 8 5" xfId="37874" xr:uid="{00000000-0005-0000-0000-000095A80000}"/>
    <cellStyle name="Standard 5 8 6" xfId="26578" xr:uid="{00000000-0005-0000-0000-000096A80000}"/>
    <cellStyle name="Standard 5 9" xfId="4756" xr:uid="{00000000-0005-0000-0000-000097A80000}"/>
    <cellStyle name="Standard 5 9 2" xfId="7582" xr:uid="{00000000-0005-0000-0000-000098A80000}"/>
    <cellStyle name="Standard 5 9 2 2" xfId="13231" xr:uid="{00000000-0005-0000-0000-000099A80000}"/>
    <cellStyle name="Standard 5 9 2 2 2" xfId="24527" xr:uid="{00000000-0005-0000-0000-00009AA80000}"/>
    <cellStyle name="Standard 5 9 2 2 2 2" xfId="58415" xr:uid="{00000000-0005-0000-0000-00009BA80000}"/>
    <cellStyle name="Standard 5 9 2 2 3" xfId="47119" xr:uid="{00000000-0005-0000-0000-00009CA80000}"/>
    <cellStyle name="Standard 5 9 2 2 4" xfId="35823" xr:uid="{00000000-0005-0000-0000-00009DA80000}"/>
    <cellStyle name="Standard 5 9 2 3" xfId="18879" xr:uid="{00000000-0005-0000-0000-00009EA80000}"/>
    <cellStyle name="Standard 5 9 2 3 2" xfId="52767" xr:uid="{00000000-0005-0000-0000-00009FA80000}"/>
    <cellStyle name="Standard 5 9 2 4" xfId="41471" xr:uid="{00000000-0005-0000-0000-0000A0A80000}"/>
    <cellStyle name="Standard 5 9 2 5" xfId="30175" xr:uid="{00000000-0005-0000-0000-0000A1A80000}"/>
    <cellStyle name="Standard 5 9 3" xfId="10407" xr:uid="{00000000-0005-0000-0000-0000A2A80000}"/>
    <cellStyle name="Standard 5 9 3 2" xfId="21703" xr:uid="{00000000-0005-0000-0000-0000A3A80000}"/>
    <cellStyle name="Standard 5 9 3 2 2" xfId="55591" xr:uid="{00000000-0005-0000-0000-0000A4A80000}"/>
    <cellStyle name="Standard 5 9 3 3" xfId="44295" xr:uid="{00000000-0005-0000-0000-0000A5A80000}"/>
    <cellStyle name="Standard 5 9 3 4" xfId="32999" xr:uid="{00000000-0005-0000-0000-0000A6A80000}"/>
    <cellStyle name="Standard 5 9 4" xfId="16055" xr:uid="{00000000-0005-0000-0000-0000A7A80000}"/>
    <cellStyle name="Standard 5 9 4 2" xfId="49943" xr:uid="{00000000-0005-0000-0000-0000A8A80000}"/>
    <cellStyle name="Standard 5 9 5" xfId="38647" xr:uid="{00000000-0005-0000-0000-0000A9A80000}"/>
    <cellStyle name="Standard 5 9 6" xfId="27351" xr:uid="{00000000-0005-0000-0000-0000AAA80000}"/>
    <cellStyle name="Standard 6" xfId="63" xr:uid="{00000000-0005-0000-0000-0000ABA80000}"/>
    <cellStyle name="Standard 6 2" xfId="130" xr:uid="{00000000-0005-0000-0000-0000ACA80000}"/>
    <cellStyle name="Standard 6 2 2" xfId="1546" xr:uid="{00000000-0005-0000-0000-0000ADA80000}"/>
    <cellStyle name="Standard 6 2 2 2" xfId="2750" xr:uid="{00000000-0005-0000-0000-0000AEA80000}"/>
    <cellStyle name="Standard 6 2 2 2 2" xfId="3252" xr:uid="{00000000-0005-0000-0000-0000AFA80000}"/>
    <cellStyle name="Standard 6 2 2 2 2 2" xfId="5353" xr:uid="{00000000-0005-0000-0000-0000B0A80000}"/>
    <cellStyle name="Standard 6 2 2 2 2 2 2" xfId="8179" xr:uid="{00000000-0005-0000-0000-0000B1A80000}"/>
    <cellStyle name="Standard 6 2 2 2 2 2 2 2" xfId="13828" xr:uid="{00000000-0005-0000-0000-0000B2A80000}"/>
    <cellStyle name="Standard 6 2 2 2 2 2 2 2 2" xfId="25124" xr:uid="{00000000-0005-0000-0000-0000B3A80000}"/>
    <cellStyle name="Standard 6 2 2 2 2 2 2 2 2 2" xfId="59012" xr:uid="{00000000-0005-0000-0000-0000B4A80000}"/>
    <cellStyle name="Standard 6 2 2 2 2 2 2 2 3" xfId="47716" xr:uid="{00000000-0005-0000-0000-0000B5A80000}"/>
    <cellStyle name="Standard 6 2 2 2 2 2 2 2 4" xfId="36420" xr:uid="{00000000-0005-0000-0000-0000B6A80000}"/>
    <cellStyle name="Standard 6 2 2 2 2 2 2 3" xfId="19476" xr:uid="{00000000-0005-0000-0000-0000B7A80000}"/>
    <cellStyle name="Standard 6 2 2 2 2 2 2 3 2" xfId="53364" xr:uid="{00000000-0005-0000-0000-0000B8A80000}"/>
    <cellStyle name="Standard 6 2 2 2 2 2 2 4" xfId="42068" xr:uid="{00000000-0005-0000-0000-0000B9A80000}"/>
    <cellStyle name="Standard 6 2 2 2 2 2 2 5" xfId="30772" xr:uid="{00000000-0005-0000-0000-0000BAA80000}"/>
    <cellStyle name="Standard 6 2 2 2 2 2 3" xfId="11004" xr:uid="{00000000-0005-0000-0000-0000BBA80000}"/>
    <cellStyle name="Standard 6 2 2 2 2 2 3 2" xfId="22300" xr:uid="{00000000-0005-0000-0000-0000BCA80000}"/>
    <cellStyle name="Standard 6 2 2 2 2 2 3 2 2" xfId="56188" xr:uid="{00000000-0005-0000-0000-0000BDA80000}"/>
    <cellStyle name="Standard 6 2 2 2 2 2 3 3" xfId="44892" xr:uid="{00000000-0005-0000-0000-0000BEA80000}"/>
    <cellStyle name="Standard 6 2 2 2 2 2 3 4" xfId="33596" xr:uid="{00000000-0005-0000-0000-0000BFA80000}"/>
    <cellStyle name="Standard 6 2 2 2 2 2 4" xfId="16652" xr:uid="{00000000-0005-0000-0000-0000C0A80000}"/>
    <cellStyle name="Standard 6 2 2 2 2 2 4 2" xfId="50540" xr:uid="{00000000-0005-0000-0000-0000C1A80000}"/>
    <cellStyle name="Standard 6 2 2 2 2 2 5" xfId="39244" xr:uid="{00000000-0005-0000-0000-0000C2A80000}"/>
    <cellStyle name="Standard 6 2 2 2 2 2 6" xfId="27948" xr:uid="{00000000-0005-0000-0000-0000C3A80000}"/>
    <cellStyle name="Standard 6 2 2 2 2 3" xfId="6380" xr:uid="{00000000-0005-0000-0000-0000C4A80000}"/>
    <cellStyle name="Standard 6 2 2 2 2 3 2" xfId="12030" xr:uid="{00000000-0005-0000-0000-0000C5A80000}"/>
    <cellStyle name="Standard 6 2 2 2 2 3 2 2" xfId="23326" xr:uid="{00000000-0005-0000-0000-0000C6A80000}"/>
    <cellStyle name="Standard 6 2 2 2 2 3 2 2 2" xfId="57214" xr:uid="{00000000-0005-0000-0000-0000C7A80000}"/>
    <cellStyle name="Standard 6 2 2 2 2 3 2 3" xfId="45918" xr:uid="{00000000-0005-0000-0000-0000C8A80000}"/>
    <cellStyle name="Standard 6 2 2 2 2 3 2 4" xfId="34622" xr:uid="{00000000-0005-0000-0000-0000C9A80000}"/>
    <cellStyle name="Standard 6 2 2 2 2 3 3" xfId="17678" xr:uid="{00000000-0005-0000-0000-0000CAA80000}"/>
    <cellStyle name="Standard 6 2 2 2 2 3 3 2" xfId="51566" xr:uid="{00000000-0005-0000-0000-0000CBA80000}"/>
    <cellStyle name="Standard 6 2 2 2 2 3 4" xfId="40270" xr:uid="{00000000-0005-0000-0000-0000CCA80000}"/>
    <cellStyle name="Standard 6 2 2 2 2 3 5" xfId="28974" xr:uid="{00000000-0005-0000-0000-0000CDA80000}"/>
    <cellStyle name="Standard 6 2 2 2 2 4" xfId="9206" xr:uid="{00000000-0005-0000-0000-0000CEA80000}"/>
    <cellStyle name="Standard 6 2 2 2 2 4 2" xfId="20502" xr:uid="{00000000-0005-0000-0000-0000CFA80000}"/>
    <cellStyle name="Standard 6 2 2 2 2 4 2 2" xfId="54390" xr:uid="{00000000-0005-0000-0000-0000D0A80000}"/>
    <cellStyle name="Standard 6 2 2 2 2 4 3" xfId="43094" xr:uid="{00000000-0005-0000-0000-0000D1A80000}"/>
    <cellStyle name="Standard 6 2 2 2 2 4 4" xfId="31798" xr:uid="{00000000-0005-0000-0000-0000D2A80000}"/>
    <cellStyle name="Standard 6 2 2 2 2 5" xfId="14854" xr:uid="{00000000-0005-0000-0000-0000D3A80000}"/>
    <cellStyle name="Standard 6 2 2 2 2 5 2" xfId="48742" xr:uid="{00000000-0005-0000-0000-0000D4A80000}"/>
    <cellStyle name="Standard 6 2 2 2 2 6" xfId="37446" xr:uid="{00000000-0005-0000-0000-0000D5A80000}"/>
    <cellStyle name="Standard 6 2 2 2 2 7" xfId="26150" xr:uid="{00000000-0005-0000-0000-0000D6A80000}"/>
    <cellStyle name="Standard 6 2 2 2 3" xfId="4578" xr:uid="{00000000-0005-0000-0000-0000D7A80000}"/>
    <cellStyle name="Standard 6 2 2 2 3 2" xfId="7445" xr:uid="{00000000-0005-0000-0000-0000D8A80000}"/>
    <cellStyle name="Standard 6 2 2 2 3 2 2" xfId="13094" xr:uid="{00000000-0005-0000-0000-0000D9A80000}"/>
    <cellStyle name="Standard 6 2 2 2 3 2 2 2" xfId="24390" xr:uid="{00000000-0005-0000-0000-0000DAA80000}"/>
    <cellStyle name="Standard 6 2 2 2 3 2 2 2 2" xfId="58278" xr:uid="{00000000-0005-0000-0000-0000DBA80000}"/>
    <cellStyle name="Standard 6 2 2 2 3 2 2 3" xfId="46982" xr:uid="{00000000-0005-0000-0000-0000DCA80000}"/>
    <cellStyle name="Standard 6 2 2 2 3 2 2 4" xfId="35686" xr:uid="{00000000-0005-0000-0000-0000DDA80000}"/>
    <cellStyle name="Standard 6 2 2 2 3 2 3" xfId="18742" xr:uid="{00000000-0005-0000-0000-0000DEA80000}"/>
    <cellStyle name="Standard 6 2 2 2 3 2 3 2" xfId="52630" xr:uid="{00000000-0005-0000-0000-0000DFA80000}"/>
    <cellStyle name="Standard 6 2 2 2 3 2 4" xfId="41334" xr:uid="{00000000-0005-0000-0000-0000E0A80000}"/>
    <cellStyle name="Standard 6 2 2 2 3 2 5" xfId="30038" xr:uid="{00000000-0005-0000-0000-0000E1A80000}"/>
    <cellStyle name="Standard 6 2 2 2 3 3" xfId="10270" xr:uid="{00000000-0005-0000-0000-0000E2A80000}"/>
    <cellStyle name="Standard 6 2 2 2 3 3 2" xfId="21566" xr:uid="{00000000-0005-0000-0000-0000E3A80000}"/>
    <cellStyle name="Standard 6 2 2 2 3 3 2 2" xfId="55454" xr:uid="{00000000-0005-0000-0000-0000E4A80000}"/>
    <cellStyle name="Standard 6 2 2 2 3 3 3" xfId="44158" xr:uid="{00000000-0005-0000-0000-0000E5A80000}"/>
    <cellStyle name="Standard 6 2 2 2 3 3 4" xfId="32862" xr:uid="{00000000-0005-0000-0000-0000E6A80000}"/>
    <cellStyle name="Standard 6 2 2 2 3 4" xfId="15918" xr:uid="{00000000-0005-0000-0000-0000E7A80000}"/>
    <cellStyle name="Standard 6 2 2 2 3 4 2" xfId="49806" xr:uid="{00000000-0005-0000-0000-0000E8A80000}"/>
    <cellStyle name="Standard 6 2 2 2 3 5" xfId="38510" xr:uid="{00000000-0005-0000-0000-0000E9A80000}"/>
    <cellStyle name="Standard 6 2 2 2 3 6" xfId="27214" xr:uid="{00000000-0005-0000-0000-0000EAA80000}"/>
    <cellStyle name="Standard 6 2 2 2 4" xfId="5880" xr:uid="{00000000-0005-0000-0000-0000EBA80000}"/>
    <cellStyle name="Standard 6 2 2 2 4 2" xfId="11530" xr:uid="{00000000-0005-0000-0000-0000ECA80000}"/>
    <cellStyle name="Standard 6 2 2 2 4 2 2" xfId="22826" xr:uid="{00000000-0005-0000-0000-0000EDA80000}"/>
    <cellStyle name="Standard 6 2 2 2 4 2 2 2" xfId="56714" xr:uid="{00000000-0005-0000-0000-0000EEA80000}"/>
    <cellStyle name="Standard 6 2 2 2 4 2 3" xfId="45418" xr:uid="{00000000-0005-0000-0000-0000EFA80000}"/>
    <cellStyle name="Standard 6 2 2 2 4 2 4" xfId="34122" xr:uid="{00000000-0005-0000-0000-0000F0A80000}"/>
    <cellStyle name="Standard 6 2 2 2 4 3" xfId="17178" xr:uid="{00000000-0005-0000-0000-0000F1A80000}"/>
    <cellStyle name="Standard 6 2 2 2 4 3 2" xfId="51066" xr:uid="{00000000-0005-0000-0000-0000F2A80000}"/>
    <cellStyle name="Standard 6 2 2 2 4 4" xfId="39770" xr:uid="{00000000-0005-0000-0000-0000F3A80000}"/>
    <cellStyle name="Standard 6 2 2 2 4 5" xfId="28474" xr:uid="{00000000-0005-0000-0000-0000F4A80000}"/>
    <cellStyle name="Standard 6 2 2 2 5" xfId="8706" xr:uid="{00000000-0005-0000-0000-0000F5A80000}"/>
    <cellStyle name="Standard 6 2 2 2 5 2" xfId="20002" xr:uid="{00000000-0005-0000-0000-0000F6A80000}"/>
    <cellStyle name="Standard 6 2 2 2 5 2 2" xfId="53890" xr:uid="{00000000-0005-0000-0000-0000F7A80000}"/>
    <cellStyle name="Standard 6 2 2 2 5 3" xfId="42594" xr:uid="{00000000-0005-0000-0000-0000F8A80000}"/>
    <cellStyle name="Standard 6 2 2 2 5 4" xfId="31298" xr:uid="{00000000-0005-0000-0000-0000F9A80000}"/>
    <cellStyle name="Standard 6 2 2 2 6" xfId="14354" xr:uid="{00000000-0005-0000-0000-0000FAA80000}"/>
    <cellStyle name="Standard 6 2 2 2 6 2" xfId="48242" xr:uid="{00000000-0005-0000-0000-0000FBA80000}"/>
    <cellStyle name="Standard 6 2 2 2 7" xfId="36946" xr:uid="{00000000-0005-0000-0000-0000FCA80000}"/>
    <cellStyle name="Standard 6 2 2 2 8" xfId="25650" xr:uid="{00000000-0005-0000-0000-0000FDA80000}"/>
    <cellStyle name="Standard 6 2 2 3" xfId="3006" xr:uid="{00000000-0005-0000-0000-0000FEA80000}"/>
    <cellStyle name="Standard 6 2 2 3 2" xfId="5352" xr:uid="{00000000-0005-0000-0000-0000FFA80000}"/>
    <cellStyle name="Standard 6 2 2 3 2 2" xfId="8178" xr:uid="{00000000-0005-0000-0000-000000A90000}"/>
    <cellStyle name="Standard 6 2 2 3 2 2 2" xfId="13827" xr:uid="{00000000-0005-0000-0000-000001A90000}"/>
    <cellStyle name="Standard 6 2 2 3 2 2 2 2" xfId="25123" xr:uid="{00000000-0005-0000-0000-000002A90000}"/>
    <cellStyle name="Standard 6 2 2 3 2 2 2 2 2" xfId="59011" xr:uid="{00000000-0005-0000-0000-000003A90000}"/>
    <cellStyle name="Standard 6 2 2 3 2 2 2 3" xfId="47715" xr:uid="{00000000-0005-0000-0000-000004A90000}"/>
    <cellStyle name="Standard 6 2 2 3 2 2 2 4" xfId="36419" xr:uid="{00000000-0005-0000-0000-000005A90000}"/>
    <cellStyle name="Standard 6 2 2 3 2 2 3" xfId="19475" xr:uid="{00000000-0005-0000-0000-000006A90000}"/>
    <cellStyle name="Standard 6 2 2 3 2 2 3 2" xfId="53363" xr:uid="{00000000-0005-0000-0000-000007A90000}"/>
    <cellStyle name="Standard 6 2 2 3 2 2 4" xfId="42067" xr:uid="{00000000-0005-0000-0000-000008A90000}"/>
    <cellStyle name="Standard 6 2 2 3 2 2 5" xfId="30771" xr:uid="{00000000-0005-0000-0000-000009A90000}"/>
    <cellStyle name="Standard 6 2 2 3 2 3" xfId="11003" xr:uid="{00000000-0005-0000-0000-00000AA90000}"/>
    <cellStyle name="Standard 6 2 2 3 2 3 2" xfId="22299" xr:uid="{00000000-0005-0000-0000-00000BA90000}"/>
    <cellStyle name="Standard 6 2 2 3 2 3 2 2" xfId="56187" xr:uid="{00000000-0005-0000-0000-00000CA90000}"/>
    <cellStyle name="Standard 6 2 2 3 2 3 3" xfId="44891" xr:uid="{00000000-0005-0000-0000-00000DA90000}"/>
    <cellStyle name="Standard 6 2 2 3 2 3 4" xfId="33595" xr:uid="{00000000-0005-0000-0000-00000EA90000}"/>
    <cellStyle name="Standard 6 2 2 3 2 4" xfId="16651" xr:uid="{00000000-0005-0000-0000-00000FA90000}"/>
    <cellStyle name="Standard 6 2 2 3 2 4 2" xfId="50539" xr:uid="{00000000-0005-0000-0000-000010A90000}"/>
    <cellStyle name="Standard 6 2 2 3 2 5" xfId="39243" xr:uid="{00000000-0005-0000-0000-000011A90000}"/>
    <cellStyle name="Standard 6 2 2 3 2 6" xfId="27947" xr:uid="{00000000-0005-0000-0000-000012A90000}"/>
    <cellStyle name="Standard 6 2 2 3 3" xfId="6134" xr:uid="{00000000-0005-0000-0000-000013A90000}"/>
    <cellStyle name="Standard 6 2 2 3 3 2" xfId="11784" xr:uid="{00000000-0005-0000-0000-000014A90000}"/>
    <cellStyle name="Standard 6 2 2 3 3 2 2" xfId="23080" xr:uid="{00000000-0005-0000-0000-000015A90000}"/>
    <cellStyle name="Standard 6 2 2 3 3 2 2 2" xfId="56968" xr:uid="{00000000-0005-0000-0000-000016A90000}"/>
    <cellStyle name="Standard 6 2 2 3 3 2 3" xfId="45672" xr:uid="{00000000-0005-0000-0000-000017A90000}"/>
    <cellStyle name="Standard 6 2 2 3 3 2 4" xfId="34376" xr:uid="{00000000-0005-0000-0000-000018A90000}"/>
    <cellStyle name="Standard 6 2 2 3 3 3" xfId="17432" xr:uid="{00000000-0005-0000-0000-000019A90000}"/>
    <cellStyle name="Standard 6 2 2 3 3 3 2" xfId="51320" xr:uid="{00000000-0005-0000-0000-00001AA90000}"/>
    <cellStyle name="Standard 6 2 2 3 3 4" xfId="40024" xr:uid="{00000000-0005-0000-0000-00001BA90000}"/>
    <cellStyle name="Standard 6 2 2 3 3 5" xfId="28728" xr:uid="{00000000-0005-0000-0000-00001CA90000}"/>
    <cellStyle name="Standard 6 2 2 3 4" xfId="8960" xr:uid="{00000000-0005-0000-0000-00001DA90000}"/>
    <cellStyle name="Standard 6 2 2 3 4 2" xfId="20256" xr:uid="{00000000-0005-0000-0000-00001EA90000}"/>
    <cellStyle name="Standard 6 2 2 3 4 2 2" xfId="54144" xr:uid="{00000000-0005-0000-0000-00001FA90000}"/>
    <cellStyle name="Standard 6 2 2 3 4 3" xfId="42848" xr:uid="{00000000-0005-0000-0000-000020A90000}"/>
    <cellStyle name="Standard 6 2 2 3 4 4" xfId="31552" xr:uid="{00000000-0005-0000-0000-000021A90000}"/>
    <cellStyle name="Standard 6 2 2 3 5" xfId="14608" xr:uid="{00000000-0005-0000-0000-000022A90000}"/>
    <cellStyle name="Standard 6 2 2 3 5 2" xfId="48496" xr:uid="{00000000-0005-0000-0000-000023A90000}"/>
    <cellStyle name="Standard 6 2 2 3 6" xfId="37200" xr:uid="{00000000-0005-0000-0000-000024A90000}"/>
    <cellStyle name="Standard 6 2 2 3 7" xfId="25904" xr:uid="{00000000-0005-0000-0000-000025A90000}"/>
    <cellStyle name="Standard 6 2 2 4" xfId="4577" xr:uid="{00000000-0005-0000-0000-000026A90000}"/>
    <cellStyle name="Standard 6 2 2 4 2" xfId="7444" xr:uid="{00000000-0005-0000-0000-000027A90000}"/>
    <cellStyle name="Standard 6 2 2 4 2 2" xfId="13093" xr:uid="{00000000-0005-0000-0000-000028A90000}"/>
    <cellStyle name="Standard 6 2 2 4 2 2 2" xfId="24389" xr:uid="{00000000-0005-0000-0000-000029A90000}"/>
    <cellStyle name="Standard 6 2 2 4 2 2 2 2" xfId="58277" xr:uid="{00000000-0005-0000-0000-00002AA90000}"/>
    <cellStyle name="Standard 6 2 2 4 2 2 3" xfId="46981" xr:uid="{00000000-0005-0000-0000-00002BA90000}"/>
    <cellStyle name="Standard 6 2 2 4 2 2 4" xfId="35685" xr:uid="{00000000-0005-0000-0000-00002CA90000}"/>
    <cellStyle name="Standard 6 2 2 4 2 3" xfId="18741" xr:uid="{00000000-0005-0000-0000-00002DA90000}"/>
    <cellStyle name="Standard 6 2 2 4 2 3 2" xfId="52629" xr:uid="{00000000-0005-0000-0000-00002EA90000}"/>
    <cellStyle name="Standard 6 2 2 4 2 4" xfId="41333" xr:uid="{00000000-0005-0000-0000-00002FA90000}"/>
    <cellStyle name="Standard 6 2 2 4 2 5" xfId="30037" xr:uid="{00000000-0005-0000-0000-000030A90000}"/>
    <cellStyle name="Standard 6 2 2 4 3" xfId="10269" xr:uid="{00000000-0005-0000-0000-000031A90000}"/>
    <cellStyle name="Standard 6 2 2 4 3 2" xfId="21565" xr:uid="{00000000-0005-0000-0000-000032A90000}"/>
    <cellStyle name="Standard 6 2 2 4 3 2 2" xfId="55453" xr:uid="{00000000-0005-0000-0000-000033A90000}"/>
    <cellStyle name="Standard 6 2 2 4 3 3" xfId="44157" xr:uid="{00000000-0005-0000-0000-000034A90000}"/>
    <cellStyle name="Standard 6 2 2 4 3 4" xfId="32861" xr:uid="{00000000-0005-0000-0000-000035A90000}"/>
    <cellStyle name="Standard 6 2 2 4 4" xfId="15917" xr:uid="{00000000-0005-0000-0000-000036A90000}"/>
    <cellStyle name="Standard 6 2 2 4 4 2" xfId="49805" xr:uid="{00000000-0005-0000-0000-000037A90000}"/>
    <cellStyle name="Standard 6 2 2 4 5" xfId="38509" xr:uid="{00000000-0005-0000-0000-000038A90000}"/>
    <cellStyle name="Standard 6 2 2 4 6" xfId="27213" xr:uid="{00000000-0005-0000-0000-000039A90000}"/>
    <cellStyle name="Standard 6 2 2 5" xfId="5634" xr:uid="{00000000-0005-0000-0000-00003AA90000}"/>
    <cellStyle name="Standard 6 2 2 5 2" xfId="11284" xr:uid="{00000000-0005-0000-0000-00003BA90000}"/>
    <cellStyle name="Standard 6 2 2 5 2 2" xfId="22580" xr:uid="{00000000-0005-0000-0000-00003CA90000}"/>
    <cellStyle name="Standard 6 2 2 5 2 2 2" xfId="56468" xr:uid="{00000000-0005-0000-0000-00003DA90000}"/>
    <cellStyle name="Standard 6 2 2 5 2 3" xfId="45172" xr:uid="{00000000-0005-0000-0000-00003EA90000}"/>
    <cellStyle name="Standard 6 2 2 5 2 4" xfId="33876" xr:uid="{00000000-0005-0000-0000-00003FA90000}"/>
    <cellStyle name="Standard 6 2 2 5 3" xfId="16932" xr:uid="{00000000-0005-0000-0000-000040A90000}"/>
    <cellStyle name="Standard 6 2 2 5 3 2" xfId="50820" xr:uid="{00000000-0005-0000-0000-000041A90000}"/>
    <cellStyle name="Standard 6 2 2 5 4" xfId="39524" xr:uid="{00000000-0005-0000-0000-000042A90000}"/>
    <cellStyle name="Standard 6 2 2 5 5" xfId="28228" xr:uid="{00000000-0005-0000-0000-000043A90000}"/>
    <cellStyle name="Standard 6 2 2 6" xfId="8460" xr:uid="{00000000-0005-0000-0000-000044A90000}"/>
    <cellStyle name="Standard 6 2 2 6 2" xfId="19756" xr:uid="{00000000-0005-0000-0000-000045A90000}"/>
    <cellStyle name="Standard 6 2 2 6 2 2" xfId="53644" xr:uid="{00000000-0005-0000-0000-000046A90000}"/>
    <cellStyle name="Standard 6 2 2 6 3" xfId="42348" xr:uid="{00000000-0005-0000-0000-000047A90000}"/>
    <cellStyle name="Standard 6 2 2 6 4" xfId="31052" xr:uid="{00000000-0005-0000-0000-000048A90000}"/>
    <cellStyle name="Standard 6 2 2 7" xfId="14108" xr:uid="{00000000-0005-0000-0000-000049A90000}"/>
    <cellStyle name="Standard 6 2 2 7 2" xfId="47996" xr:uid="{00000000-0005-0000-0000-00004AA90000}"/>
    <cellStyle name="Standard 6 2 2 8" xfId="36700" xr:uid="{00000000-0005-0000-0000-00004BA90000}"/>
    <cellStyle name="Standard 6 2 2 9" xfId="25404" xr:uid="{00000000-0005-0000-0000-00004CA90000}"/>
    <cellStyle name="Standard 6 3" xfId="1449" xr:uid="{00000000-0005-0000-0000-00004DA90000}"/>
    <cellStyle name="Standard 6 3 2" xfId="2731" xr:uid="{00000000-0005-0000-0000-00004EA90000}"/>
    <cellStyle name="Standard 6 3 2 2" xfId="3233" xr:uid="{00000000-0005-0000-0000-00004FA90000}"/>
    <cellStyle name="Standard 6 3 2 2 2" xfId="5355" xr:uid="{00000000-0005-0000-0000-000050A90000}"/>
    <cellStyle name="Standard 6 3 2 2 2 2" xfId="8181" xr:uid="{00000000-0005-0000-0000-000051A90000}"/>
    <cellStyle name="Standard 6 3 2 2 2 2 2" xfId="13830" xr:uid="{00000000-0005-0000-0000-000052A90000}"/>
    <cellStyle name="Standard 6 3 2 2 2 2 2 2" xfId="25126" xr:uid="{00000000-0005-0000-0000-000053A90000}"/>
    <cellStyle name="Standard 6 3 2 2 2 2 2 2 2" xfId="59014" xr:uid="{00000000-0005-0000-0000-000054A90000}"/>
    <cellStyle name="Standard 6 3 2 2 2 2 2 3" xfId="47718" xr:uid="{00000000-0005-0000-0000-000055A90000}"/>
    <cellStyle name="Standard 6 3 2 2 2 2 2 4" xfId="36422" xr:uid="{00000000-0005-0000-0000-000056A90000}"/>
    <cellStyle name="Standard 6 3 2 2 2 2 3" xfId="19478" xr:uid="{00000000-0005-0000-0000-000057A90000}"/>
    <cellStyle name="Standard 6 3 2 2 2 2 3 2" xfId="53366" xr:uid="{00000000-0005-0000-0000-000058A90000}"/>
    <cellStyle name="Standard 6 3 2 2 2 2 4" xfId="42070" xr:uid="{00000000-0005-0000-0000-000059A90000}"/>
    <cellStyle name="Standard 6 3 2 2 2 2 5" xfId="30774" xr:uid="{00000000-0005-0000-0000-00005AA90000}"/>
    <cellStyle name="Standard 6 3 2 2 2 3" xfId="11006" xr:uid="{00000000-0005-0000-0000-00005BA90000}"/>
    <cellStyle name="Standard 6 3 2 2 2 3 2" xfId="22302" xr:uid="{00000000-0005-0000-0000-00005CA90000}"/>
    <cellStyle name="Standard 6 3 2 2 2 3 2 2" xfId="56190" xr:uid="{00000000-0005-0000-0000-00005DA90000}"/>
    <cellStyle name="Standard 6 3 2 2 2 3 3" xfId="44894" xr:uid="{00000000-0005-0000-0000-00005EA90000}"/>
    <cellStyle name="Standard 6 3 2 2 2 3 4" xfId="33598" xr:uid="{00000000-0005-0000-0000-00005FA90000}"/>
    <cellStyle name="Standard 6 3 2 2 2 4" xfId="16654" xr:uid="{00000000-0005-0000-0000-000060A90000}"/>
    <cellStyle name="Standard 6 3 2 2 2 4 2" xfId="50542" xr:uid="{00000000-0005-0000-0000-000061A90000}"/>
    <cellStyle name="Standard 6 3 2 2 2 5" xfId="39246" xr:uid="{00000000-0005-0000-0000-000062A90000}"/>
    <cellStyle name="Standard 6 3 2 2 2 6" xfId="27950" xr:uid="{00000000-0005-0000-0000-000063A90000}"/>
    <cellStyle name="Standard 6 3 2 2 3" xfId="6361" xr:uid="{00000000-0005-0000-0000-000064A90000}"/>
    <cellStyle name="Standard 6 3 2 2 3 2" xfId="12011" xr:uid="{00000000-0005-0000-0000-000065A90000}"/>
    <cellStyle name="Standard 6 3 2 2 3 2 2" xfId="23307" xr:uid="{00000000-0005-0000-0000-000066A90000}"/>
    <cellStyle name="Standard 6 3 2 2 3 2 2 2" xfId="57195" xr:uid="{00000000-0005-0000-0000-000067A90000}"/>
    <cellStyle name="Standard 6 3 2 2 3 2 3" xfId="45899" xr:uid="{00000000-0005-0000-0000-000068A90000}"/>
    <cellStyle name="Standard 6 3 2 2 3 2 4" xfId="34603" xr:uid="{00000000-0005-0000-0000-000069A90000}"/>
    <cellStyle name="Standard 6 3 2 2 3 3" xfId="17659" xr:uid="{00000000-0005-0000-0000-00006AA90000}"/>
    <cellStyle name="Standard 6 3 2 2 3 3 2" xfId="51547" xr:uid="{00000000-0005-0000-0000-00006BA90000}"/>
    <cellStyle name="Standard 6 3 2 2 3 4" xfId="40251" xr:uid="{00000000-0005-0000-0000-00006CA90000}"/>
    <cellStyle name="Standard 6 3 2 2 3 5" xfId="28955" xr:uid="{00000000-0005-0000-0000-00006DA90000}"/>
    <cellStyle name="Standard 6 3 2 2 4" xfId="9187" xr:uid="{00000000-0005-0000-0000-00006EA90000}"/>
    <cellStyle name="Standard 6 3 2 2 4 2" xfId="20483" xr:uid="{00000000-0005-0000-0000-00006FA90000}"/>
    <cellStyle name="Standard 6 3 2 2 4 2 2" xfId="54371" xr:uid="{00000000-0005-0000-0000-000070A90000}"/>
    <cellStyle name="Standard 6 3 2 2 4 3" xfId="43075" xr:uid="{00000000-0005-0000-0000-000071A90000}"/>
    <cellStyle name="Standard 6 3 2 2 4 4" xfId="31779" xr:uid="{00000000-0005-0000-0000-000072A90000}"/>
    <cellStyle name="Standard 6 3 2 2 5" xfId="14835" xr:uid="{00000000-0005-0000-0000-000073A90000}"/>
    <cellStyle name="Standard 6 3 2 2 5 2" xfId="48723" xr:uid="{00000000-0005-0000-0000-000074A90000}"/>
    <cellStyle name="Standard 6 3 2 2 6" xfId="37427" xr:uid="{00000000-0005-0000-0000-000075A90000}"/>
    <cellStyle name="Standard 6 3 2 2 7" xfId="26131" xr:uid="{00000000-0005-0000-0000-000076A90000}"/>
    <cellStyle name="Standard 6 3 2 3" xfId="4580" xr:uid="{00000000-0005-0000-0000-000077A90000}"/>
    <cellStyle name="Standard 6 3 2 3 2" xfId="7447" xr:uid="{00000000-0005-0000-0000-000078A90000}"/>
    <cellStyle name="Standard 6 3 2 3 2 2" xfId="13096" xr:uid="{00000000-0005-0000-0000-000079A90000}"/>
    <cellStyle name="Standard 6 3 2 3 2 2 2" xfId="24392" xr:uid="{00000000-0005-0000-0000-00007AA90000}"/>
    <cellStyle name="Standard 6 3 2 3 2 2 2 2" xfId="58280" xr:uid="{00000000-0005-0000-0000-00007BA90000}"/>
    <cellStyle name="Standard 6 3 2 3 2 2 3" xfId="46984" xr:uid="{00000000-0005-0000-0000-00007CA90000}"/>
    <cellStyle name="Standard 6 3 2 3 2 2 4" xfId="35688" xr:uid="{00000000-0005-0000-0000-00007DA90000}"/>
    <cellStyle name="Standard 6 3 2 3 2 3" xfId="18744" xr:uid="{00000000-0005-0000-0000-00007EA90000}"/>
    <cellStyle name="Standard 6 3 2 3 2 3 2" xfId="52632" xr:uid="{00000000-0005-0000-0000-00007FA90000}"/>
    <cellStyle name="Standard 6 3 2 3 2 4" xfId="41336" xr:uid="{00000000-0005-0000-0000-000080A90000}"/>
    <cellStyle name="Standard 6 3 2 3 2 5" xfId="30040" xr:uid="{00000000-0005-0000-0000-000081A90000}"/>
    <cellStyle name="Standard 6 3 2 3 3" xfId="10272" xr:uid="{00000000-0005-0000-0000-000082A90000}"/>
    <cellStyle name="Standard 6 3 2 3 3 2" xfId="21568" xr:uid="{00000000-0005-0000-0000-000083A90000}"/>
    <cellStyle name="Standard 6 3 2 3 3 2 2" xfId="55456" xr:uid="{00000000-0005-0000-0000-000084A90000}"/>
    <cellStyle name="Standard 6 3 2 3 3 3" xfId="44160" xr:uid="{00000000-0005-0000-0000-000085A90000}"/>
    <cellStyle name="Standard 6 3 2 3 3 4" xfId="32864" xr:uid="{00000000-0005-0000-0000-000086A90000}"/>
    <cellStyle name="Standard 6 3 2 3 4" xfId="15920" xr:uid="{00000000-0005-0000-0000-000087A90000}"/>
    <cellStyle name="Standard 6 3 2 3 4 2" xfId="49808" xr:uid="{00000000-0005-0000-0000-000088A90000}"/>
    <cellStyle name="Standard 6 3 2 3 5" xfId="38512" xr:uid="{00000000-0005-0000-0000-000089A90000}"/>
    <cellStyle name="Standard 6 3 2 3 6" xfId="27216" xr:uid="{00000000-0005-0000-0000-00008AA90000}"/>
    <cellStyle name="Standard 6 3 2 4" xfId="5861" xr:uid="{00000000-0005-0000-0000-00008BA90000}"/>
    <cellStyle name="Standard 6 3 2 4 2" xfId="11511" xr:uid="{00000000-0005-0000-0000-00008CA90000}"/>
    <cellStyle name="Standard 6 3 2 4 2 2" xfId="22807" xr:uid="{00000000-0005-0000-0000-00008DA90000}"/>
    <cellStyle name="Standard 6 3 2 4 2 2 2" xfId="56695" xr:uid="{00000000-0005-0000-0000-00008EA90000}"/>
    <cellStyle name="Standard 6 3 2 4 2 3" xfId="45399" xr:uid="{00000000-0005-0000-0000-00008FA90000}"/>
    <cellStyle name="Standard 6 3 2 4 2 4" xfId="34103" xr:uid="{00000000-0005-0000-0000-000090A90000}"/>
    <cellStyle name="Standard 6 3 2 4 3" xfId="17159" xr:uid="{00000000-0005-0000-0000-000091A90000}"/>
    <cellStyle name="Standard 6 3 2 4 3 2" xfId="51047" xr:uid="{00000000-0005-0000-0000-000092A90000}"/>
    <cellStyle name="Standard 6 3 2 4 4" xfId="39751" xr:uid="{00000000-0005-0000-0000-000093A90000}"/>
    <cellStyle name="Standard 6 3 2 4 5" xfId="28455" xr:uid="{00000000-0005-0000-0000-000094A90000}"/>
    <cellStyle name="Standard 6 3 2 5" xfId="8687" xr:uid="{00000000-0005-0000-0000-000095A90000}"/>
    <cellStyle name="Standard 6 3 2 5 2" xfId="19983" xr:uid="{00000000-0005-0000-0000-000096A90000}"/>
    <cellStyle name="Standard 6 3 2 5 2 2" xfId="53871" xr:uid="{00000000-0005-0000-0000-000097A90000}"/>
    <cellStyle name="Standard 6 3 2 5 3" xfId="42575" xr:uid="{00000000-0005-0000-0000-000098A90000}"/>
    <cellStyle name="Standard 6 3 2 5 4" xfId="31279" xr:uid="{00000000-0005-0000-0000-000099A90000}"/>
    <cellStyle name="Standard 6 3 2 6" xfId="14335" xr:uid="{00000000-0005-0000-0000-00009AA90000}"/>
    <cellStyle name="Standard 6 3 2 6 2" xfId="48223" xr:uid="{00000000-0005-0000-0000-00009BA90000}"/>
    <cellStyle name="Standard 6 3 2 7" xfId="36927" xr:uid="{00000000-0005-0000-0000-00009CA90000}"/>
    <cellStyle name="Standard 6 3 2 8" xfId="25631" xr:uid="{00000000-0005-0000-0000-00009DA90000}"/>
    <cellStyle name="Standard 6 3 3" xfId="2987" xr:uid="{00000000-0005-0000-0000-00009EA90000}"/>
    <cellStyle name="Standard 6 3 3 2" xfId="5354" xr:uid="{00000000-0005-0000-0000-00009FA90000}"/>
    <cellStyle name="Standard 6 3 3 2 2" xfId="8180" xr:uid="{00000000-0005-0000-0000-0000A0A90000}"/>
    <cellStyle name="Standard 6 3 3 2 2 2" xfId="13829" xr:uid="{00000000-0005-0000-0000-0000A1A90000}"/>
    <cellStyle name="Standard 6 3 3 2 2 2 2" xfId="25125" xr:uid="{00000000-0005-0000-0000-0000A2A90000}"/>
    <cellStyle name="Standard 6 3 3 2 2 2 2 2" xfId="59013" xr:uid="{00000000-0005-0000-0000-0000A3A90000}"/>
    <cellStyle name="Standard 6 3 3 2 2 2 3" xfId="47717" xr:uid="{00000000-0005-0000-0000-0000A4A90000}"/>
    <cellStyle name="Standard 6 3 3 2 2 2 4" xfId="36421" xr:uid="{00000000-0005-0000-0000-0000A5A90000}"/>
    <cellStyle name="Standard 6 3 3 2 2 3" xfId="19477" xr:uid="{00000000-0005-0000-0000-0000A6A90000}"/>
    <cellStyle name="Standard 6 3 3 2 2 3 2" xfId="53365" xr:uid="{00000000-0005-0000-0000-0000A7A90000}"/>
    <cellStyle name="Standard 6 3 3 2 2 4" xfId="42069" xr:uid="{00000000-0005-0000-0000-0000A8A90000}"/>
    <cellStyle name="Standard 6 3 3 2 2 5" xfId="30773" xr:uid="{00000000-0005-0000-0000-0000A9A90000}"/>
    <cellStyle name="Standard 6 3 3 2 3" xfId="11005" xr:uid="{00000000-0005-0000-0000-0000AAA90000}"/>
    <cellStyle name="Standard 6 3 3 2 3 2" xfId="22301" xr:uid="{00000000-0005-0000-0000-0000ABA90000}"/>
    <cellStyle name="Standard 6 3 3 2 3 2 2" xfId="56189" xr:uid="{00000000-0005-0000-0000-0000ACA90000}"/>
    <cellStyle name="Standard 6 3 3 2 3 3" xfId="44893" xr:uid="{00000000-0005-0000-0000-0000ADA90000}"/>
    <cellStyle name="Standard 6 3 3 2 3 4" xfId="33597" xr:uid="{00000000-0005-0000-0000-0000AEA90000}"/>
    <cellStyle name="Standard 6 3 3 2 4" xfId="16653" xr:uid="{00000000-0005-0000-0000-0000AFA90000}"/>
    <cellStyle name="Standard 6 3 3 2 4 2" xfId="50541" xr:uid="{00000000-0005-0000-0000-0000B0A90000}"/>
    <cellStyle name="Standard 6 3 3 2 5" xfId="39245" xr:uid="{00000000-0005-0000-0000-0000B1A90000}"/>
    <cellStyle name="Standard 6 3 3 2 6" xfId="27949" xr:uid="{00000000-0005-0000-0000-0000B2A90000}"/>
    <cellStyle name="Standard 6 3 3 3" xfId="6115" xr:uid="{00000000-0005-0000-0000-0000B3A90000}"/>
    <cellStyle name="Standard 6 3 3 3 2" xfId="11765" xr:uid="{00000000-0005-0000-0000-0000B4A90000}"/>
    <cellStyle name="Standard 6 3 3 3 2 2" xfId="23061" xr:uid="{00000000-0005-0000-0000-0000B5A90000}"/>
    <cellStyle name="Standard 6 3 3 3 2 2 2" xfId="56949" xr:uid="{00000000-0005-0000-0000-0000B6A90000}"/>
    <cellStyle name="Standard 6 3 3 3 2 3" xfId="45653" xr:uid="{00000000-0005-0000-0000-0000B7A90000}"/>
    <cellStyle name="Standard 6 3 3 3 2 4" xfId="34357" xr:uid="{00000000-0005-0000-0000-0000B8A90000}"/>
    <cellStyle name="Standard 6 3 3 3 3" xfId="17413" xr:uid="{00000000-0005-0000-0000-0000B9A90000}"/>
    <cellStyle name="Standard 6 3 3 3 3 2" xfId="51301" xr:uid="{00000000-0005-0000-0000-0000BAA90000}"/>
    <cellStyle name="Standard 6 3 3 3 4" xfId="40005" xr:uid="{00000000-0005-0000-0000-0000BBA90000}"/>
    <cellStyle name="Standard 6 3 3 3 5" xfId="28709" xr:uid="{00000000-0005-0000-0000-0000BCA90000}"/>
    <cellStyle name="Standard 6 3 3 4" xfId="8941" xr:uid="{00000000-0005-0000-0000-0000BDA90000}"/>
    <cellStyle name="Standard 6 3 3 4 2" xfId="20237" xr:uid="{00000000-0005-0000-0000-0000BEA90000}"/>
    <cellStyle name="Standard 6 3 3 4 2 2" xfId="54125" xr:uid="{00000000-0005-0000-0000-0000BFA90000}"/>
    <cellStyle name="Standard 6 3 3 4 3" xfId="42829" xr:uid="{00000000-0005-0000-0000-0000C0A90000}"/>
    <cellStyle name="Standard 6 3 3 4 4" xfId="31533" xr:uid="{00000000-0005-0000-0000-0000C1A90000}"/>
    <cellStyle name="Standard 6 3 3 5" xfId="14589" xr:uid="{00000000-0005-0000-0000-0000C2A90000}"/>
    <cellStyle name="Standard 6 3 3 5 2" xfId="48477" xr:uid="{00000000-0005-0000-0000-0000C3A90000}"/>
    <cellStyle name="Standard 6 3 3 6" xfId="37181" xr:uid="{00000000-0005-0000-0000-0000C4A90000}"/>
    <cellStyle name="Standard 6 3 3 7" xfId="25885" xr:uid="{00000000-0005-0000-0000-0000C5A90000}"/>
    <cellStyle name="Standard 6 3 4" xfId="4579" xr:uid="{00000000-0005-0000-0000-0000C6A90000}"/>
    <cellStyle name="Standard 6 3 4 2" xfId="7446" xr:uid="{00000000-0005-0000-0000-0000C7A90000}"/>
    <cellStyle name="Standard 6 3 4 2 2" xfId="13095" xr:uid="{00000000-0005-0000-0000-0000C8A90000}"/>
    <cellStyle name="Standard 6 3 4 2 2 2" xfId="24391" xr:uid="{00000000-0005-0000-0000-0000C9A90000}"/>
    <cellStyle name="Standard 6 3 4 2 2 2 2" xfId="58279" xr:uid="{00000000-0005-0000-0000-0000CAA90000}"/>
    <cellStyle name="Standard 6 3 4 2 2 3" xfId="46983" xr:uid="{00000000-0005-0000-0000-0000CBA90000}"/>
    <cellStyle name="Standard 6 3 4 2 2 4" xfId="35687" xr:uid="{00000000-0005-0000-0000-0000CCA90000}"/>
    <cellStyle name="Standard 6 3 4 2 3" xfId="18743" xr:uid="{00000000-0005-0000-0000-0000CDA90000}"/>
    <cellStyle name="Standard 6 3 4 2 3 2" xfId="52631" xr:uid="{00000000-0005-0000-0000-0000CEA90000}"/>
    <cellStyle name="Standard 6 3 4 2 4" xfId="41335" xr:uid="{00000000-0005-0000-0000-0000CFA90000}"/>
    <cellStyle name="Standard 6 3 4 2 5" xfId="30039" xr:uid="{00000000-0005-0000-0000-0000D0A90000}"/>
    <cellStyle name="Standard 6 3 4 3" xfId="10271" xr:uid="{00000000-0005-0000-0000-0000D1A90000}"/>
    <cellStyle name="Standard 6 3 4 3 2" xfId="21567" xr:uid="{00000000-0005-0000-0000-0000D2A90000}"/>
    <cellStyle name="Standard 6 3 4 3 2 2" xfId="55455" xr:uid="{00000000-0005-0000-0000-0000D3A90000}"/>
    <cellStyle name="Standard 6 3 4 3 3" xfId="44159" xr:uid="{00000000-0005-0000-0000-0000D4A90000}"/>
    <cellStyle name="Standard 6 3 4 3 4" xfId="32863" xr:uid="{00000000-0005-0000-0000-0000D5A90000}"/>
    <cellStyle name="Standard 6 3 4 4" xfId="15919" xr:uid="{00000000-0005-0000-0000-0000D6A90000}"/>
    <cellStyle name="Standard 6 3 4 4 2" xfId="49807" xr:uid="{00000000-0005-0000-0000-0000D7A90000}"/>
    <cellStyle name="Standard 6 3 4 5" xfId="38511" xr:uid="{00000000-0005-0000-0000-0000D8A90000}"/>
    <cellStyle name="Standard 6 3 4 6" xfId="27215" xr:uid="{00000000-0005-0000-0000-0000D9A90000}"/>
    <cellStyle name="Standard 6 3 5" xfId="5615" xr:uid="{00000000-0005-0000-0000-0000DAA90000}"/>
    <cellStyle name="Standard 6 3 5 2" xfId="11265" xr:uid="{00000000-0005-0000-0000-0000DBA90000}"/>
    <cellStyle name="Standard 6 3 5 2 2" xfId="22561" xr:uid="{00000000-0005-0000-0000-0000DCA90000}"/>
    <cellStyle name="Standard 6 3 5 2 2 2" xfId="56449" xr:uid="{00000000-0005-0000-0000-0000DDA90000}"/>
    <cellStyle name="Standard 6 3 5 2 3" xfId="45153" xr:uid="{00000000-0005-0000-0000-0000DEA90000}"/>
    <cellStyle name="Standard 6 3 5 2 4" xfId="33857" xr:uid="{00000000-0005-0000-0000-0000DFA90000}"/>
    <cellStyle name="Standard 6 3 5 3" xfId="16913" xr:uid="{00000000-0005-0000-0000-0000E0A90000}"/>
    <cellStyle name="Standard 6 3 5 3 2" xfId="50801" xr:uid="{00000000-0005-0000-0000-0000E1A90000}"/>
    <cellStyle name="Standard 6 3 5 4" xfId="39505" xr:uid="{00000000-0005-0000-0000-0000E2A90000}"/>
    <cellStyle name="Standard 6 3 5 5" xfId="28209" xr:uid="{00000000-0005-0000-0000-0000E3A90000}"/>
    <cellStyle name="Standard 6 3 6" xfId="8441" xr:uid="{00000000-0005-0000-0000-0000E4A90000}"/>
    <cellStyle name="Standard 6 3 6 2" xfId="19737" xr:uid="{00000000-0005-0000-0000-0000E5A90000}"/>
    <cellStyle name="Standard 6 3 6 2 2" xfId="53625" xr:uid="{00000000-0005-0000-0000-0000E6A90000}"/>
    <cellStyle name="Standard 6 3 6 3" xfId="42329" xr:uid="{00000000-0005-0000-0000-0000E7A90000}"/>
    <cellStyle name="Standard 6 3 6 4" xfId="31033" xr:uid="{00000000-0005-0000-0000-0000E8A90000}"/>
    <cellStyle name="Standard 6 3 7" xfId="14089" xr:uid="{00000000-0005-0000-0000-0000E9A90000}"/>
    <cellStyle name="Standard 6 3 7 2" xfId="47977" xr:uid="{00000000-0005-0000-0000-0000EAA90000}"/>
    <cellStyle name="Standard 6 3 8" xfId="36681" xr:uid="{00000000-0005-0000-0000-0000EBA90000}"/>
    <cellStyle name="Standard 6 3 9" xfId="25385" xr:uid="{00000000-0005-0000-0000-0000ECA90000}"/>
    <cellStyle name="Standard 7" xfId="101" xr:uid="{00000000-0005-0000-0000-0000EDA90000}"/>
    <cellStyle name="Standard 7 2" xfId="224" xr:uid="{00000000-0005-0000-0000-0000EEA90000}"/>
    <cellStyle name="Standard 7 3" xfId="253" xr:uid="{00000000-0005-0000-0000-0000EFA90000}"/>
    <cellStyle name="Standard 7 3 10" xfId="5530" xr:uid="{00000000-0005-0000-0000-0000F0A90000}"/>
    <cellStyle name="Standard 7 3 10 2" xfId="11180" xr:uid="{00000000-0005-0000-0000-0000F1A90000}"/>
    <cellStyle name="Standard 7 3 10 2 2" xfId="22476" xr:uid="{00000000-0005-0000-0000-0000F2A90000}"/>
    <cellStyle name="Standard 7 3 10 2 2 2" xfId="56364" xr:uid="{00000000-0005-0000-0000-0000F3A90000}"/>
    <cellStyle name="Standard 7 3 10 2 3" xfId="45068" xr:uid="{00000000-0005-0000-0000-0000F4A90000}"/>
    <cellStyle name="Standard 7 3 10 2 4" xfId="33772" xr:uid="{00000000-0005-0000-0000-0000F5A90000}"/>
    <cellStyle name="Standard 7 3 10 3" xfId="16828" xr:uid="{00000000-0005-0000-0000-0000F6A90000}"/>
    <cellStyle name="Standard 7 3 10 3 2" xfId="50716" xr:uid="{00000000-0005-0000-0000-0000F7A90000}"/>
    <cellStyle name="Standard 7 3 10 4" xfId="39420" xr:uid="{00000000-0005-0000-0000-0000F8A90000}"/>
    <cellStyle name="Standard 7 3 10 5" xfId="28124" xr:uid="{00000000-0005-0000-0000-0000F9A90000}"/>
    <cellStyle name="Standard 7 3 11" xfId="8356" xr:uid="{00000000-0005-0000-0000-0000FAA90000}"/>
    <cellStyle name="Standard 7 3 11 2" xfId="19652" xr:uid="{00000000-0005-0000-0000-0000FBA90000}"/>
    <cellStyle name="Standard 7 3 11 2 2" xfId="53540" xr:uid="{00000000-0005-0000-0000-0000FCA90000}"/>
    <cellStyle name="Standard 7 3 11 3" xfId="42244" xr:uid="{00000000-0005-0000-0000-0000FDA90000}"/>
    <cellStyle name="Standard 7 3 11 4" xfId="30948" xr:uid="{00000000-0005-0000-0000-0000FEA90000}"/>
    <cellStyle name="Standard 7 3 12" xfId="14004" xr:uid="{00000000-0005-0000-0000-0000FFA90000}"/>
    <cellStyle name="Standard 7 3 12 2" xfId="47892" xr:uid="{00000000-0005-0000-0000-000000AA0000}"/>
    <cellStyle name="Standard 7 3 13" xfId="36596" xr:uid="{00000000-0005-0000-0000-000001AA0000}"/>
    <cellStyle name="Standard 7 3 14" xfId="25300" xr:uid="{00000000-0005-0000-0000-000002AA0000}"/>
    <cellStyle name="Standard 7 3 2" xfId="289" xr:uid="{00000000-0005-0000-0000-000003AA0000}"/>
    <cellStyle name="Standard 7 3 3" xfId="678" xr:uid="{00000000-0005-0000-0000-000004AA0000}"/>
    <cellStyle name="Standard 7 3 3 10" xfId="14049" xr:uid="{00000000-0005-0000-0000-000005AA0000}"/>
    <cellStyle name="Standard 7 3 3 10 2" xfId="47937" xr:uid="{00000000-0005-0000-0000-000006AA0000}"/>
    <cellStyle name="Standard 7 3 3 11" xfId="36641" xr:uid="{00000000-0005-0000-0000-000007AA0000}"/>
    <cellStyle name="Standard 7 3 3 12" xfId="25345" xr:uid="{00000000-0005-0000-0000-000008AA0000}"/>
    <cellStyle name="Standard 7 3 3 2" xfId="1914" xr:uid="{00000000-0005-0000-0000-000009AA0000}"/>
    <cellStyle name="Standard 7 3 3 2 10" xfId="36774" xr:uid="{00000000-0005-0000-0000-00000AAA0000}"/>
    <cellStyle name="Standard 7 3 3 2 11" xfId="25478" xr:uid="{00000000-0005-0000-0000-00000BAA0000}"/>
    <cellStyle name="Standard 7 3 3 2 2" xfId="2824" xr:uid="{00000000-0005-0000-0000-00000CAA0000}"/>
    <cellStyle name="Standard 7 3 3 2 2 2" xfId="3326" xr:uid="{00000000-0005-0000-0000-00000DAA0000}"/>
    <cellStyle name="Standard 7 3 3 2 2 2 2" xfId="5359" xr:uid="{00000000-0005-0000-0000-00000EAA0000}"/>
    <cellStyle name="Standard 7 3 3 2 2 2 2 2" xfId="8185" xr:uid="{00000000-0005-0000-0000-00000FAA0000}"/>
    <cellStyle name="Standard 7 3 3 2 2 2 2 2 2" xfId="13834" xr:uid="{00000000-0005-0000-0000-000010AA0000}"/>
    <cellStyle name="Standard 7 3 3 2 2 2 2 2 2 2" xfId="25130" xr:uid="{00000000-0005-0000-0000-000011AA0000}"/>
    <cellStyle name="Standard 7 3 3 2 2 2 2 2 2 2 2" xfId="59018" xr:uid="{00000000-0005-0000-0000-000012AA0000}"/>
    <cellStyle name="Standard 7 3 3 2 2 2 2 2 2 3" xfId="47722" xr:uid="{00000000-0005-0000-0000-000013AA0000}"/>
    <cellStyle name="Standard 7 3 3 2 2 2 2 2 2 4" xfId="36426" xr:uid="{00000000-0005-0000-0000-000014AA0000}"/>
    <cellStyle name="Standard 7 3 3 2 2 2 2 2 3" xfId="19482" xr:uid="{00000000-0005-0000-0000-000015AA0000}"/>
    <cellStyle name="Standard 7 3 3 2 2 2 2 2 3 2" xfId="53370" xr:uid="{00000000-0005-0000-0000-000016AA0000}"/>
    <cellStyle name="Standard 7 3 3 2 2 2 2 2 4" xfId="42074" xr:uid="{00000000-0005-0000-0000-000017AA0000}"/>
    <cellStyle name="Standard 7 3 3 2 2 2 2 2 5" xfId="30778" xr:uid="{00000000-0005-0000-0000-000018AA0000}"/>
    <cellStyle name="Standard 7 3 3 2 2 2 2 3" xfId="11010" xr:uid="{00000000-0005-0000-0000-000019AA0000}"/>
    <cellStyle name="Standard 7 3 3 2 2 2 2 3 2" xfId="22306" xr:uid="{00000000-0005-0000-0000-00001AAA0000}"/>
    <cellStyle name="Standard 7 3 3 2 2 2 2 3 2 2" xfId="56194" xr:uid="{00000000-0005-0000-0000-00001BAA0000}"/>
    <cellStyle name="Standard 7 3 3 2 2 2 2 3 3" xfId="44898" xr:uid="{00000000-0005-0000-0000-00001CAA0000}"/>
    <cellStyle name="Standard 7 3 3 2 2 2 2 3 4" xfId="33602" xr:uid="{00000000-0005-0000-0000-00001DAA0000}"/>
    <cellStyle name="Standard 7 3 3 2 2 2 2 4" xfId="16658" xr:uid="{00000000-0005-0000-0000-00001EAA0000}"/>
    <cellStyle name="Standard 7 3 3 2 2 2 2 4 2" xfId="50546" xr:uid="{00000000-0005-0000-0000-00001FAA0000}"/>
    <cellStyle name="Standard 7 3 3 2 2 2 2 5" xfId="39250" xr:uid="{00000000-0005-0000-0000-000020AA0000}"/>
    <cellStyle name="Standard 7 3 3 2 2 2 2 6" xfId="27954" xr:uid="{00000000-0005-0000-0000-000021AA0000}"/>
    <cellStyle name="Standard 7 3 3 2 2 2 3" xfId="6454" xr:uid="{00000000-0005-0000-0000-000022AA0000}"/>
    <cellStyle name="Standard 7 3 3 2 2 2 3 2" xfId="12104" xr:uid="{00000000-0005-0000-0000-000023AA0000}"/>
    <cellStyle name="Standard 7 3 3 2 2 2 3 2 2" xfId="23400" xr:uid="{00000000-0005-0000-0000-000024AA0000}"/>
    <cellStyle name="Standard 7 3 3 2 2 2 3 2 2 2" xfId="57288" xr:uid="{00000000-0005-0000-0000-000025AA0000}"/>
    <cellStyle name="Standard 7 3 3 2 2 2 3 2 3" xfId="45992" xr:uid="{00000000-0005-0000-0000-000026AA0000}"/>
    <cellStyle name="Standard 7 3 3 2 2 2 3 2 4" xfId="34696" xr:uid="{00000000-0005-0000-0000-000027AA0000}"/>
    <cellStyle name="Standard 7 3 3 2 2 2 3 3" xfId="17752" xr:uid="{00000000-0005-0000-0000-000028AA0000}"/>
    <cellStyle name="Standard 7 3 3 2 2 2 3 3 2" xfId="51640" xr:uid="{00000000-0005-0000-0000-000029AA0000}"/>
    <cellStyle name="Standard 7 3 3 2 2 2 3 4" xfId="40344" xr:uid="{00000000-0005-0000-0000-00002AAA0000}"/>
    <cellStyle name="Standard 7 3 3 2 2 2 3 5" xfId="29048" xr:uid="{00000000-0005-0000-0000-00002BAA0000}"/>
    <cellStyle name="Standard 7 3 3 2 2 2 4" xfId="9280" xr:uid="{00000000-0005-0000-0000-00002CAA0000}"/>
    <cellStyle name="Standard 7 3 3 2 2 2 4 2" xfId="20576" xr:uid="{00000000-0005-0000-0000-00002DAA0000}"/>
    <cellStyle name="Standard 7 3 3 2 2 2 4 2 2" xfId="54464" xr:uid="{00000000-0005-0000-0000-00002EAA0000}"/>
    <cellStyle name="Standard 7 3 3 2 2 2 4 3" xfId="43168" xr:uid="{00000000-0005-0000-0000-00002FAA0000}"/>
    <cellStyle name="Standard 7 3 3 2 2 2 4 4" xfId="31872" xr:uid="{00000000-0005-0000-0000-000030AA0000}"/>
    <cellStyle name="Standard 7 3 3 2 2 2 5" xfId="14928" xr:uid="{00000000-0005-0000-0000-000031AA0000}"/>
    <cellStyle name="Standard 7 3 3 2 2 2 5 2" xfId="48816" xr:uid="{00000000-0005-0000-0000-000032AA0000}"/>
    <cellStyle name="Standard 7 3 3 2 2 2 6" xfId="37520" xr:uid="{00000000-0005-0000-0000-000033AA0000}"/>
    <cellStyle name="Standard 7 3 3 2 2 2 7" xfId="26224" xr:uid="{00000000-0005-0000-0000-000034AA0000}"/>
    <cellStyle name="Standard 7 3 3 2 2 3" xfId="4584" xr:uid="{00000000-0005-0000-0000-000035AA0000}"/>
    <cellStyle name="Standard 7 3 3 2 2 3 2" xfId="7451" xr:uid="{00000000-0005-0000-0000-000036AA0000}"/>
    <cellStyle name="Standard 7 3 3 2 2 3 2 2" xfId="13100" xr:uid="{00000000-0005-0000-0000-000037AA0000}"/>
    <cellStyle name="Standard 7 3 3 2 2 3 2 2 2" xfId="24396" xr:uid="{00000000-0005-0000-0000-000038AA0000}"/>
    <cellStyle name="Standard 7 3 3 2 2 3 2 2 2 2" xfId="58284" xr:uid="{00000000-0005-0000-0000-000039AA0000}"/>
    <cellStyle name="Standard 7 3 3 2 2 3 2 2 3" xfId="46988" xr:uid="{00000000-0005-0000-0000-00003AAA0000}"/>
    <cellStyle name="Standard 7 3 3 2 2 3 2 2 4" xfId="35692" xr:uid="{00000000-0005-0000-0000-00003BAA0000}"/>
    <cellStyle name="Standard 7 3 3 2 2 3 2 3" xfId="18748" xr:uid="{00000000-0005-0000-0000-00003CAA0000}"/>
    <cellStyle name="Standard 7 3 3 2 2 3 2 3 2" xfId="52636" xr:uid="{00000000-0005-0000-0000-00003DAA0000}"/>
    <cellStyle name="Standard 7 3 3 2 2 3 2 4" xfId="41340" xr:uid="{00000000-0005-0000-0000-00003EAA0000}"/>
    <cellStyle name="Standard 7 3 3 2 2 3 2 5" xfId="30044" xr:uid="{00000000-0005-0000-0000-00003FAA0000}"/>
    <cellStyle name="Standard 7 3 3 2 2 3 3" xfId="10276" xr:uid="{00000000-0005-0000-0000-000040AA0000}"/>
    <cellStyle name="Standard 7 3 3 2 2 3 3 2" xfId="21572" xr:uid="{00000000-0005-0000-0000-000041AA0000}"/>
    <cellStyle name="Standard 7 3 3 2 2 3 3 2 2" xfId="55460" xr:uid="{00000000-0005-0000-0000-000042AA0000}"/>
    <cellStyle name="Standard 7 3 3 2 2 3 3 3" xfId="44164" xr:uid="{00000000-0005-0000-0000-000043AA0000}"/>
    <cellStyle name="Standard 7 3 3 2 2 3 3 4" xfId="32868" xr:uid="{00000000-0005-0000-0000-000044AA0000}"/>
    <cellStyle name="Standard 7 3 3 2 2 3 4" xfId="15924" xr:uid="{00000000-0005-0000-0000-000045AA0000}"/>
    <cellStyle name="Standard 7 3 3 2 2 3 4 2" xfId="49812" xr:uid="{00000000-0005-0000-0000-000046AA0000}"/>
    <cellStyle name="Standard 7 3 3 2 2 3 5" xfId="38516" xr:uid="{00000000-0005-0000-0000-000047AA0000}"/>
    <cellStyle name="Standard 7 3 3 2 2 3 6" xfId="27220" xr:uid="{00000000-0005-0000-0000-000048AA0000}"/>
    <cellStyle name="Standard 7 3 3 2 2 4" xfId="5954" xr:uid="{00000000-0005-0000-0000-000049AA0000}"/>
    <cellStyle name="Standard 7 3 3 2 2 4 2" xfId="11604" xr:uid="{00000000-0005-0000-0000-00004AAA0000}"/>
    <cellStyle name="Standard 7 3 3 2 2 4 2 2" xfId="22900" xr:uid="{00000000-0005-0000-0000-00004BAA0000}"/>
    <cellStyle name="Standard 7 3 3 2 2 4 2 2 2" xfId="56788" xr:uid="{00000000-0005-0000-0000-00004CAA0000}"/>
    <cellStyle name="Standard 7 3 3 2 2 4 2 3" xfId="45492" xr:uid="{00000000-0005-0000-0000-00004DAA0000}"/>
    <cellStyle name="Standard 7 3 3 2 2 4 2 4" xfId="34196" xr:uid="{00000000-0005-0000-0000-00004EAA0000}"/>
    <cellStyle name="Standard 7 3 3 2 2 4 3" xfId="17252" xr:uid="{00000000-0005-0000-0000-00004FAA0000}"/>
    <cellStyle name="Standard 7 3 3 2 2 4 3 2" xfId="51140" xr:uid="{00000000-0005-0000-0000-000050AA0000}"/>
    <cellStyle name="Standard 7 3 3 2 2 4 4" xfId="39844" xr:uid="{00000000-0005-0000-0000-000051AA0000}"/>
    <cellStyle name="Standard 7 3 3 2 2 4 5" xfId="28548" xr:uid="{00000000-0005-0000-0000-000052AA0000}"/>
    <cellStyle name="Standard 7 3 3 2 2 5" xfId="8780" xr:uid="{00000000-0005-0000-0000-000053AA0000}"/>
    <cellStyle name="Standard 7 3 3 2 2 5 2" xfId="20076" xr:uid="{00000000-0005-0000-0000-000054AA0000}"/>
    <cellStyle name="Standard 7 3 3 2 2 5 2 2" xfId="53964" xr:uid="{00000000-0005-0000-0000-000055AA0000}"/>
    <cellStyle name="Standard 7 3 3 2 2 5 3" xfId="42668" xr:uid="{00000000-0005-0000-0000-000056AA0000}"/>
    <cellStyle name="Standard 7 3 3 2 2 5 4" xfId="31372" xr:uid="{00000000-0005-0000-0000-000057AA0000}"/>
    <cellStyle name="Standard 7 3 3 2 2 6" xfId="14428" xr:uid="{00000000-0005-0000-0000-000058AA0000}"/>
    <cellStyle name="Standard 7 3 3 2 2 6 2" xfId="48316" xr:uid="{00000000-0005-0000-0000-000059AA0000}"/>
    <cellStyle name="Standard 7 3 3 2 2 7" xfId="37020" xr:uid="{00000000-0005-0000-0000-00005AAA0000}"/>
    <cellStyle name="Standard 7 3 3 2 2 8" xfId="25724" xr:uid="{00000000-0005-0000-0000-00005BAA0000}"/>
    <cellStyle name="Standard 7 3 3 2 3" xfId="3080" xr:uid="{00000000-0005-0000-0000-00005CAA0000}"/>
    <cellStyle name="Standard 7 3 3 2 3 2" xfId="5358" xr:uid="{00000000-0005-0000-0000-00005DAA0000}"/>
    <cellStyle name="Standard 7 3 3 2 3 2 2" xfId="8184" xr:uid="{00000000-0005-0000-0000-00005EAA0000}"/>
    <cellStyle name="Standard 7 3 3 2 3 2 2 2" xfId="13833" xr:uid="{00000000-0005-0000-0000-00005FAA0000}"/>
    <cellStyle name="Standard 7 3 3 2 3 2 2 2 2" xfId="25129" xr:uid="{00000000-0005-0000-0000-000060AA0000}"/>
    <cellStyle name="Standard 7 3 3 2 3 2 2 2 2 2" xfId="59017" xr:uid="{00000000-0005-0000-0000-000061AA0000}"/>
    <cellStyle name="Standard 7 3 3 2 3 2 2 2 3" xfId="47721" xr:uid="{00000000-0005-0000-0000-000062AA0000}"/>
    <cellStyle name="Standard 7 3 3 2 3 2 2 2 4" xfId="36425" xr:uid="{00000000-0005-0000-0000-000063AA0000}"/>
    <cellStyle name="Standard 7 3 3 2 3 2 2 3" xfId="19481" xr:uid="{00000000-0005-0000-0000-000064AA0000}"/>
    <cellStyle name="Standard 7 3 3 2 3 2 2 3 2" xfId="53369" xr:uid="{00000000-0005-0000-0000-000065AA0000}"/>
    <cellStyle name="Standard 7 3 3 2 3 2 2 4" xfId="42073" xr:uid="{00000000-0005-0000-0000-000066AA0000}"/>
    <cellStyle name="Standard 7 3 3 2 3 2 2 5" xfId="30777" xr:uid="{00000000-0005-0000-0000-000067AA0000}"/>
    <cellStyle name="Standard 7 3 3 2 3 2 3" xfId="11009" xr:uid="{00000000-0005-0000-0000-000068AA0000}"/>
    <cellStyle name="Standard 7 3 3 2 3 2 3 2" xfId="22305" xr:uid="{00000000-0005-0000-0000-000069AA0000}"/>
    <cellStyle name="Standard 7 3 3 2 3 2 3 2 2" xfId="56193" xr:uid="{00000000-0005-0000-0000-00006AAA0000}"/>
    <cellStyle name="Standard 7 3 3 2 3 2 3 3" xfId="44897" xr:uid="{00000000-0005-0000-0000-00006BAA0000}"/>
    <cellStyle name="Standard 7 3 3 2 3 2 3 4" xfId="33601" xr:uid="{00000000-0005-0000-0000-00006CAA0000}"/>
    <cellStyle name="Standard 7 3 3 2 3 2 4" xfId="16657" xr:uid="{00000000-0005-0000-0000-00006DAA0000}"/>
    <cellStyle name="Standard 7 3 3 2 3 2 4 2" xfId="50545" xr:uid="{00000000-0005-0000-0000-00006EAA0000}"/>
    <cellStyle name="Standard 7 3 3 2 3 2 5" xfId="39249" xr:uid="{00000000-0005-0000-0000-00006FAA0000}"/>
    <cellStyle name="Standard 7 3 3 2 3 2 6" xfId="27953" xr:uid="{00000000-0005-0000-0000-000070AA0000}"/>
    <cellStyle name="Standard 7 3 3 2 3 3" xfId="4583" xr:uid="{00000000-0005-0000-0000-000071AA0000}"/>
    <cellStyle name="Standard 7 3 3 2 3 3 2" xfId="7450" xr:uid="{00000000-0005-0000-0000-000072AA0000}"/>
    <cellStyle name="Standard 7 3 3 2 3 3 2 2" xfId="13099" xr:uid="{00000000-0005-0000-0000-000073AA0000}"/>
    <cellStyle name="Standard 7 3 3 2 3 3 2 2 2" xfId="24395" xr:uid="{00000000-0005-0000-0000-000074AA0000}"/>
    <cellStyle name="Standard 7 3 3 2 3 3 2 2 2 2" xfId="58283" xr:uid="{00000000-0005-0000-0000-000075AA0000}"/>
    <cellStyle name="Standard 7 3 3 2 3 3 2 2 3" xfId="46987" xr:uid="{00000000-0005-0000-0000-000076AA0000}"/>
    <cellStyle name="Standard 7 3 3 2 3 3 2 2 4" xfId="35691" xr:uid="{00000000-0005-0000-0000-000077AA0000}"/>
    <cellStyle name="Standard 7 3 3 2 3 3 2 3" xfId="18747" xr:uid="{00000000-0005-0000-0000-000078AA0000}"/>
    <cellStyle name="Standard 7 3 3 2 3 3 2 3 2" xfId="52635" xr:uid="{00000000-0005-0000-0000-000079AA0000}"/>
    <cellStyle name="Standard 7 3 3 2 3 3 2 4" xfId="41339" xr:uid="{00000000-0005-0000-0000-00007AAA0000}"/>
    <cellStyle name="Standard 7 3 3 2 3 3 2 5" xfId="30043" xr:uid="{00000000-0005-0000-0000-00007BAA0000}"/>
    <cellStyle name="Standard 7 3 3 2 3 3 3" xfId="10275" xr:uid="{00000000-0005-0000-0000-00007CAA0000}"/>
    <cellStyle name="Standard 7 3 3 2 3 3 3 2" xfId="21571" xr:uid="{00000000-0005-0000-0000-00007DAA0000}"/>
    <cellStyle name="Standard 7 3 3 2 3 3 3 2 2" xfId="55459" xr:uid="{00000000-0005-0000-0000-00007EAA0000}"/>
    <cellStyle name="Standard 7 3 3 2 3 3 3 3" xfId="44163" xr:uid="{00000000-0005-0000-0000-00007FAA0000}"/>
    <cellStyle name="Standard 7 3 3 2 3 3 3 4" xfId="32867" xr:uid="{00000000-0005-0000-0000-000080AA0000}"/>
    <cellStyle name="Standard 7 3 3 2 3 3 4" xfId="15923" xr:uid="{00000000-0005-0000-0000-000081AA0000}"/>
    <cellStyle name="Standard 7 3 3 2 3 3 4 2" xfId="49811" xr:uid="{00000000-0005-0000-0000-000082AA0000}"/>
    <cellStyle name="Standard 7 3 3 2 3 3 5" xfId="38515" xr:uid="{00000000-0005-0000-0000-000083AA0000}"/>
    <cellStyle name="Standard 7 3 3 2 3 3 6" xfId="27219" xr:uid="{00000000-0005-0000-0000-000084AA0000}"/>
    <cellStyle name="Standard 7 3 3 2 3 4" xfId="6208" xr:uid="{00000000-0005-0000-0000-000085AA0000}"/>
    <cellStyle name="Standard 7 3 3 2 3 4 2" xfId="11858" xr:uid="{00000000-0005-0000-0000-000086AA0000}"/>
    <cellStyle name="Standard 7 3 3 2 3 4 2 2" xfId="23154" xr:uid="{00000000-0005-0000-0000-000087AA0000}"/>
    <cellStyle name="Standard 7 3 3 2 3 4 2 2 2" xfId="57042" xr:uid="{00000000-0005-0000-0000-000088AA0000}"/>
    <cellStyle name="Standard 7 3 3 2 3 4 2 3" xfId="45746" xr:uid="{00000000-0005-0000-0000-000089AA0000}"/>
    <cellStyle name="Standard 7 3 3 2 3 4 2 4" xfId="34450" xr:uid="{00000000-0005-0000-0000-00008AAA0000}"/>
    <cellStyle name="Standard 7 3 3 2 3 4 3" xfId="17506" xr:uid="{00000000-0005-0000-0000-00008BAA0000}"/>
    <cellStyle name="Standard 7 3 3 2 3 4 3 2" xfId="51394" xr:uid="{00000000-0005-0000-0000-00008CAA0000}"/>
    <cellStyle name="Standard 7 3 3 2 3 4 4" xfId="40098" xr:uid="{00000000-0005-0000-0000-00008DAA0000}"/>
    <cellStyle name="Standard 7 3 3 2 3 4 5" xfId="28802" xr:uid="{00000000-0005-0000-0000-00008EAA0000}"/>
    <cellStyle name="Standard 7 3 3 2 3 5" xfId="9034" xr:uid="{00000000-0005-0000-0000-00008FAA0000}"/>
    <cellStyle name="Standard 7 3 3 2 3 5 2" xfId="20330" xr:uid="{00000000-0005-0000-0000-000090AA0000}"/>
    <cellStyle name="Standard 7 3 3 2 3 5 2 2" xfId="54218" xr:uid="{00000000-0005-0000-0000-000091AA0000}"/>
    <cellStyle name="Standard 7 3 3 2 3 5 3" xfId="42922" xr:uid="{00000000-0005-0000-0000-000092AA0000}"/>
    <cellStyle name="Standard 7 3 3 2 3 5 4" xfId="31626" xr:uid="{00000000-0005-0000-0000-000093AA0000}"/>
    <cellStyle name="Standard 7 3 3 2 3 6" xfId="14682" xr:uid="{00000000-0005-0000-0000-000094AA0000}"/>
    <cellStyle name="Standard 7 3 3 2 3 6 2" xfId="48570" xr:uid="{00000000-0005-0000-0000-000095AA0000}"/>
    <cellStyle name="Standard 7 3 3 2 3 7" xfId="37274" xr:uid="{00000000-0005-0000-0000-000096AA0000}"/>
    <cellStyle name="Standard 7 3 3 2 3 8" xfId="25978" xr:uid="{00000000-0005-0000-0000-000097AA0000}"/>
    <cellStyle name="Standard 7 3 3 2 4" xfId="3938" xr:uid="{00000000-0005-0000-0000-000098AA0000}"/>
    <cellStyle name="Standard 7 3 3 2 4 2" xfId="7049" xr:uid="{00000000-0005-0000-0000-000099AA0000}"/>
    <cellStyle name="Standard 7 3 3 2 4 2 2" xfId="12698" xr:uid="{00000000-0005-0000-0000-00009AAA0000}"/>
    <cellStyle name="Standard 7 3 3 2 4 2 2 2" xfId="23994" xr:uid="{00000000-0005-0000-0000-00009BAA0000}"/>
    <cellStyle name="Standard 7 3 3 2 4 2 2 2 2" xfId="57882" xr:uid="{00000000-0005-0000-0000-00009CAA0000}"/>
    <cellStyle name="Standard 7 3 3 2 4 2 2 3" xfId="46586" xr:uid="{00000000-0005-0000-0000-00009DAA0000}"/>
    <cellStyle name="Standard 7 3 3 2 4 2 2 4" xfId="35290" xr:uid="{00000000-0005-0000-0000-00009EAA0000}"/>
    <cellStyle name="Standard 7 3 3 2 4 2 3" xfId="18346" xr:uid="{00000000-0005-0000-0000-00009FAA0000}"/>
    <cellStyle name="Standard 7 3 3 2 4 2 3 2" xfId="52234" xr:uid="{00000000-0005-0000-0000-0000A0AA0000}"/>
    <cellStyle name="Standard 7 3 3 2 4 2 4" xfId="40938" xr:uid="{00000000-0005-0000-0000-0000A1AA0000}"/>
    <cellStyle name="Standard 7 3 3 2 4 2 5" xfId="29642" xr:uid="{00000000-0005-0000-0000-0000A2AA0000}"/>
    <cellStyle name="Standard 7 3 3 2 4 3" xfId="9874" xr:uid="{00000000-0005-0000-0000-0000A3AA0000}"/>
    <cellStyle name="Standard 7 3 3 2 4 3 2" xfId="21170" xr:uid="{00000000-0005-0000-0000-0000A4AA0000}"/>
    <cellStyle name="Standard 7 3 3 2 4 3 2 2" xfId="55058" xr:uid="{00000000-0005-0000-0000-0000A5AA0000}"/>
    <cellStyle name="Standard 7 3 3 2 4 3 3" xfId="43762" xr:uid="{00000000-0005-0000-0000-0000A6AA0000}"/>
    <cellStyle name="Standard 7 3 3 2 4 3 4" xfId="32466" xr:uid="{00000000-0005-0000-0000-0000A7AA0000}"/>
    <cellStyle name="Standard 7 3 3 2 4 4" xfId="15522" xr:uid="{00000000-0005-0000-0000-0000A8AA0000}"/>
    <cellStyle name="Standard 7 3 3 2 4 4 2" xfId="49410" xr:uid="{00000000-0005-0000-0000-0000A9AA0000}"/>
    <cellStyle name="Standard 7 3 3 2 4 5" xfId="38114" xr:uid="{00000000-0005-0000-0000-0000AAAA0000}"/>
    <cellStyle name="Standard 7 3 3 2 4 6" xfId="26818" xr:uid="{00000000-0005-0000-0000-0000ABAA0000}"/>
    <cellStyle name="Standard 7 3 3 2 5" xfId="4996" xr:uid="{00000000-0005-0000-0000-0000ACAA0000}"/>
    <cellStyle name="Standard 7 3 3 2 5 2" xfId="7822" xr:uid="{00000000-0005-0000-0000-0000ADAA0000}"/>
    <cellStyle name="Standard 7 3 3 2 5 2 2" xfId="13471" xr:uid="{00000000-0005-0000-0000-0000AEAA0000}"/>
    <cellStyle name="Standard 7 3 3 2 5 2 2 2" xfId="24767" xr:uid="{00000000-0005-0000-0000-0000AFAA0000}"/>
    <cellStyle name="Standard 7 3 3 2 5 2 2 2 2" xfId="58655" xr:uid="{00000000-0005-0000-0000-0000B0AA0000}"/>
    <cellStyle name="Standard 7 3 3 2 5 2 2 3" xfId="47359" xr:uid="{00000000-0005-0000-0000-0000B1AA0000}"/>
    <cellStyle name="Standard 7 3 3 2 5 2 2 4" xfId="36063" xr:uid="{00000000-0005-0000-0000-0000B2AA0000}"/>
    <cellStyle name="Standard 7 3 3 2 5 2 3" xfId="19119" xr:uid="{00000000-0005-0000-0000-0000B3AA0000}"/>
    <cellStyle name="Standard 7 3 3 2 5 2 3 2" xfId="53007" xr:uid="{00000000-0005-0000-0000-0000B4AA0000}"/>
    <cellStyle name="Standard 7 3 3 2 5 2 4" xfId="41711" xr:uid="{00000000-0005-0000-0000-0000B5AA0000}"/>
    <cellStyle name="Standard 7 3 3 2 5 2 5" xfId="30415" xr:uid="{00000000-0005-0000-0000-0000B6AA0000}"/>
    <cellStyle name="Standard 7 3 3 2 5 3" xfId="10647" xr:uid="{00000000-0005-0000-0000-0000B7AA0000}"/>
    <cellStyle name="Standard 7 3 3 2 5 3 2" xfId="21943" xr:uid="{00000000-0005-0000-0000-0000B8AA0000}"/>
    <cellStyle name="Standard 7 3 3 2 5 3 2 2" xfId="55831" xr:uid="{00000000-0005-0000-0000-0000B9AA0000}"/>
    <cellStyle name="Standard 7 3 3 2 5 3 3" xfId="44535" xr:uid="{00000000-0005-0000-0000-0000BAAA0000}"/>
    <cellStyle name="Standard 7 3 3 2 5 3 4" xfId="33239" xr:uid="{00000000-0005-0000-0000-0000BBAA0000}"/>
    <cellStyle name="Standard 7 3 3 2 5 4" xfId="16295" xr:uid="{00000000-0005-0000-0000-0000BCAA0000}"/>
    <cellStyle name="Standard 7 3 3 2 5 4 2" xfId="50183" xr:uid="{00000000-0005-0000-0000-0000BDAA0000}"/>
    <cellStyle name="Standard 7 3 3 2 5 5" xfId="38887" xr:uid="{00000000-0005-0000-0000-0000BEAA0000}"/>
    <cellStyle name="Standard 7 3 3 2 5 6" xfId="27591" xr:uid="{00000000-0005-0000-0000-0000BFAA0000}"/>
    <cellStyle name="Standard 7 3 3 2 6" xfId="3646" xr:uid="{00000000-0005-0000-0000-0000C0AA0000}"/>
    <cellStyle name="Standard 7 3 3 2 6 2" xfId="6759" xr:uid="{00000000-0005-0000-0000-0000C1AA0000}"/>
    <cellStyle name="Standard 7 3 3 2 6 2 2" xfId="12408" xr:uid="{00000000-0005-0000-0000-0000C2AA0000}"/>
    <cellStyle name="Standard 7 3 3 2 6 2 2 2" xfId="23704" xr:uid="{00000000-0005-0000-0000-0000C3AA0000}"/>
    <cellStyle name="Standard 7 3 3 2 6 2 2 2 2" xfId="57592" xr:uid="{00000000-0005-0000-0000-0000C4AA0000}"/>
    <cellStyle name="Standard 7 3 3 2 6 2 2 3" xfId="46296" xr:uid="{00000000-0005-0000-0000-0000C5AA0000}"/>
    <cellStyle name="Standard 7 3 3 2 6 2 2 4" xfId="35000" xr:uid="{00000000-0005-0000-0000-0000C6AA0000}"/>
    <cellStyle name="Standard 7 3 3 2 6 2 3" xfId="18056" xr:uid="{00000000-0005-0000-0000-0000C7AA0000}"/>
    <cellStyle name="Standard 7 3 3 2 6 2 3 2" xfId="51944" xr:uid="{00000000-0005-0000-0000-0000C8AA0000}"/>
    <cellStyle name="Standard 7 3 3 2 6 2 4" xfId="40648" xr:uid="{00000000-0005-0000-0000-0000C9AA0000}"/>
    <cellStyle name="Standard 7 3 3 2 6 2 5" xfId="29352" xr:uid="{00000000-0005-0000-0000-0000CAAA0000}"/>
    <cellStyle name="Standard 7 3 3 2 6 3" xfId="9584" xr:uid="{00000000-0005-0000-0000-0000CBAA0000}"/>
    <cellStyle name="Standard 7 3 3 2 6 3 2" xfId="20880" xr:uid="{00000000-0005-0000-0000-0000CCAA0000}"/>
    <cellStyle name="Standard 7 3 3 2 6 3 2 2" xfId="54768" xr:uid="{00000000-0005-0000-0000-0000CDAA0000}"/>
    <cellStyle name="Standard 7 3 3 2 6 3 3" xfId="43472" xr:uid="{00000000-0005-0000-0000-0000CEAA0000}"/>
    <cellStyle name="Standard 7 3 3 2 6 3 4" xfId="32176" xr:uid="{00000000-0005-0000-0000-0000CFAA0000}"/>
    <cellStyle name="Standard 7 3 3 2 6 4" xfId="15232" xr:uid="{00000000-0005-0000-0000-0000D0AA0000}"/>
    <cellStyle name="Standard 7 3 3 2 6 4 2" xfId="49120" xr:uid="{00000000-0005-0000-0000-0000D1AA0000}"/>
    <cellStyle name="Standard 7 3 3 2 6 5" xfId="37824" xr:uid="{00000000-0005-0000-0000-0000D2AA0000}"/>
    <cellStyle name="Standard 7 3 3 2 6 6" xfId="26528" xr:uid="{00000000-0005-0000-0000-0000D3AA0000}"/>
    <cellStyle name="Standard 7 3 3 2 7" xfId="5708" xr:uid="{00000000-0005-0000-0000-0000D4AA0000}"/>
    <cellStyle name="Standard 7 3 3 2 7 2" xfId="11358" xr:uid="{00000000-0005-0000-0000-0000D5AA0000}"/>
    <cellStyle name="Standard 7 3 3 2 7 2 2" xfId="22654" xr:uid="{00000000-0005-0000-0000-0000D6AA0000}"/>
    <cellStyle name="Standard 7 3 3 2 7 2 2 2" xfId="56542" xr:uid="{00000000-0005-0000-0000-0000D7AA0000}"/>
    <cellStyle name="Standard 7 3 3 2 7 2 3" xfId="45246" xr:uid="{00000000-0005-0000-0000-0000D8AA0000}"/>
    <cellStyle name="Standard 7 3 3 2 7 2 4" xfId="33950" xr:uid="{00000000-0005-0000-0000-0000D9AA0000}"/>
    <cellStyle name="Standard 7 3 3 2 7 3" xfId="17006" xr:uid="{00000000-0005-0000-0000-0000DAAA0000}"/>
    <cellStyle name="Standard 7 3 3 2 7 3 2" xfId="50894" xr:uid="{00000000-0005-0000-0000-0000DBAA0000}"/>
    <cellStyle name="Standard 7 3 3 2 7 4" xfId="39598" xr:uid="{00000000-0005-0000-0000-0000DCAA0000}"/>
    <cellStyle name="Standard 7 3 3 2 7 5" xfId="28302" xr:uid="{00000000-0005-0000-0000-0000DDAA0000}"/>
    <cellStyle name="Standard 7 3 3 2 8" xfId="8534" xr:uid="{00000000-0005-0000-0000-0000DEAA0000}"/>
    <cellStyle name="Standard 7 3 3 2 8 2" xfId="19830" xr:uid="{00000000-0005-0000-0000-0000DFAA0000}"/>
    <cellStyle name="Standard 7 3 3 2 8 2 2" xfId="53718" xr:uid="{00000000-0005-0000-0000-0000E0AA0000}"/>
    <cellStyle name="Standard 7 3 3 2 8 3" xfId="42422" xr:uid="{00000000-0005-0000-0000-0000E1AA0000}"/>
    <cellStyle name="Standard 7 3 3 2 8 4" xfId="31126" xr:uid="{00000000-0005-0000-0000-0000E2AA0000}"/>
    <cellStyle name="Standard 7 3 3 2 9" xfId="14182" xr:uid="{00000000-0005-0000-0000-0000E3AA0000}"/>
    <cellStyle name="Standard 7 3 3 2 9 2" xfId="48070" xr:uid="{00000000-0005-0000-0000-0000E4AA0000}"/>
    <cellStyle name="Standard 7 3 3 3" xfId="2692" xr:uid="{00000000-0005-0000-0000-0000E5AA0000}"/>
    <cellStyle name="Standard 7 3 3 3 2" xfId="3194" xr:uid="{00000000-0005-0000-0000-0000E6AA0000}"/>
    <cellStyle name="Standard 7 3 3 3 2 2" xfId="5360" xr:uid="{00000000-0005-0000-0000-0000E7AA0000}"/>
    <cellStyle name="Standard 7 3 3 3 2 2 2" xfId="8186" xr:uid="{00000000-0005-0000-0000-0000E8AA0000}"/>
    <cellStyle name="Standard 7 3 3 3 2 2 2 2" xfId="13835" xr:uid="{00000000-0005-0000-0000-0000E9AA0000}"/>
    <cellStyle name="Standard 7 3 3 3 2 2 2 2 2" xfId="25131" xr:uid="{00000000-0005-0000-0000-0000EAAA0000}"/>
    <cellStyle name="Standard 7 3 3 3 2 2 2 2 2 2" xfId="59019" xr:uid="{00000000-0005-0000-0000-0000EBAA0000}"/>
    <cellStyle name="Standard 7 3 3 3 2 2 2 2 3" xfId="47723" xr:uid="{00000000-0005-0000-0000-0000ECAA0000}"/>
    <cellStyle name="Standard 7 3 3 3 2 2 2 2 4" xfId="36427" xr:uid="{00000000-0005-0000-0000-0000EDAA0000}"/>
    <cellStyle name="Standard 7 3 3 3 2 2 2 3" xfId="19483" xr:uid="{00000000-0005-0000-0000-0000EEAA0000}"/>
    <cellStyle name="Standard 7 3 3 3 2 2 2 3 2" xfId="53371" xr:uid="{00000000-0005-0000-0000-0000EFAA0000}"/>
    <cellStyle name="Standard 7 3 3 3 2 2 2 4" xfId="42075" xr:uid="{00000000-0005-0000-0000-0000F0AA0000}"/>
    <cellStyle name="Standard 7 3 3 3 2 2 2 5" xfId="30779" xr:uid="{00000000-0005-0000-0000-0000F1AA0000}"/>
    <cellStyle name="Standard 7 3 3 3 2 2 3" xfId="11011" xr:uid="{00000000-0005-0000-0000-0000F2AA0000}"/>
    <cellStyle name="Standard 7 3 3 3 2 2 3 2" xfId="22307" xr:uid="{00000000-0005-0000-0000-0000F3AA0000}"/>
    <cellStyle name="Standard 7 3 3 3 2 2 3 2 2" xfId="56195" xr:uid="{00000000-0005-0000-0000-0000F4AA0000}"/>
    <cellStyle name="Standard 7 3 3 3 2 2 3 3" xfId="44899" xr:uid="{00000000-0005-0000-0000-0000F5AA0000}"/>
    <cellStyle name="Standard 7 3 3 3 2 2 3 4" xfId="33603" xr:uid="{00000000-0005-0000-0000-0000F6AA0000}"/>
    <cellStyle name="Standard 7 3 3 3 2 2 4" xfId="16659" xr:uid="{00000000-0005-0000-0000-0000F7AA0000}"/>
    <cellStyle name="Standard 7 3 3 3 2 2 4 2" xfId="50547" xr:uid="{00000000-0005-0000-0000-0000F8AA0000}"/>
    <cellStyle name="Standard 7 3 3 3 2 2 5" xfId="39251" xr:uid="{00000000-0005-0000-0000-0000F9AA0000}"/>
    <cellStyle name="Standard 7 3 3 3 2 2 6" xfId="27955" xr:uid="{00000000-0005-0000-0000-0000FAAA0000}"/>
    <cellStyle name="Standard 7 3 3 3 2 3" xfId="6322" xr:uid="{00000000-0005-0000-0000-0000FBAA0000}"/>
    <cellStyle name="Standard 7 3 3 3 2 3 2" xfId="11972" xr:uid="{00000000-0005-0000-0000-0000FCAA0000}"/>
    <cellStyle name="Standard 7 3 3 3 2 3 2 2" xfId="23268" xr:uid="{00000000-0005-0000-0000-0000FDAA0000}"/>
    <cellStyle name="Standard 7 3 3 3 2 3 2 2 2" xfId="57156" xr:uid="{00000000-0005-0000-0000-0000FEAA0000}"/>
    <cellStyle name="Standard 7 3 3 3 2 3 2 3" xfId="45860" xr:uid="{00000000-0005-0000-0000-0000FFAA0000}"/>
    <cellStyle name="Standard 7 3 3 3 2 3 2 4" xfId="34564" xr:uid="{00000000-0005-0000-0000-000000AB0000}"/>
    <cellStyle name="Standard 7 3 3 3 2 3 3" xfId="17620" xr:uid="{00000000-0005-0000-0000-000001AB0000}"/>
    <cellStyle name="Standard 7 3 3 3 2 3 3 2" xfId="51508" xr:uid="{00000000-0005-0000-0000-000002AB0000}"/>
    <cellStyle name="Standard 7 3 3 3 2 3 4" xfId="40212" xr:uid="{00000000-0005-0000-0000-000003AB0000}"/>
    <cellStyle name="Standard 7 3 3 3 2 3 5" xfId="28916" xr:uid="{00000000-0005-0000-0000-000004AB0000}"/>
    <cellStyle name="Standard 7 3 3 3 2 4" xfId="9148" xr:uid="{00000000-0005-0000-0000-000005AB0000}"/>
    <cellStyle name="Standard 7 3 3 3 2 4 2" xfId="20444" xr:uid="{00000000-0005-0000-0000-000006AB0000}"/>
    <cellStyle name="Standard 7 3 3 3 2 4 2 2" xfId="54332" xr:uid="{00000000-0005-0000-0000-000007AB0000}"/>
    <cellStyle name="Standard 7 3 3 3 2 4 3" xfId="43036" xr:uid="{00000000-0005-0000-0000-000008AB0000}"/>
    <cellStyle name="Standard 7 3 3 3 2 4 4" xfId="31740" xr:uid="{00000000-0005-0000-0000-000009AB0000}"/>
    <cellStyle name="Standard 7 3 3 3 2 5" xfId="14796" xr:uid="{00000000-0005-0000-0000-00000AAB0000}"/>
    <cellStyle name="Standard 7 3 3 3 2 5 2" xfId="48684" xr:uid="{00000000-0005-0000-0000-00000BAB0000}"/>
    <cellStyle name="Standard 7 3 3 3 2 6" xfId="37388" xr:uid="{00000000-0005-0000-0000-00000CAB0000}"/>
    <cellStyle name="Standard 7 3 3 3 2 7" xfId="26092" xr:uid="{00000000-0005-0000-0000-00000DAB0000}"/>
    <cellStyle name="Standard 7 3 3 3 3" xfId="4585" xr:uid="{00000000-0005-0000-0000-00000EAB0000}"/>
    <cellStyle name="Standard 7 3 3 3 3 2" xfId="7452" xr:uid="{00000000-0005-0000-0000-00000FAB0000}"/>
    <cellStyle name="Standard 7 3 3 3 3 2 2" xfId="13101" xr:uid="{00000000-0005-0000-0000-000010AB0000}"/>
    <cellStyle name="Standard 7 3 3 3 3 2 2 2" xfId="24397" xr:uid="{00000000-0005-0000-0000-000011AB0000}"/>
    <cellStyle name="Standard 7 3 3 3 3 2 2 2 2" xfId="58285" xr:uid="{00000000-0005-0000-0000-000012AB0000}"/>
    <cellStyle name="Standard 7 3 3 3 3 2 2 3" xfId="46989" xr:uid="{00000000-0005-0000-0000-000013AB0000}"/>
    <cellStyle name="Standard 7 3 3 3 3 2 2 4" xfId="35693" xr:uid="{00000000-0005-0000-0000-000014AB0000}"/>
    <cellStyle name="Standard 7 3 3 3 3 2 3" xfId="18749" xr:uid="{00000000-0005-0000-0000-000015AB0000}"/>
    <cellStyle name="Standard 7 3 3 3 3 2 3 2" xfId="52637" xr:uid="{00000000-0005-0000-0000-000016AB0000}"/>
    <cellStyle name="Standard 7 3 3 3 3 2 4" xfId="41341" xr:uid="{00000000-0005-0000-0000-000017AB0000}"/>
    <cellStyle name="Standard 7 3 3 3 3 2 5" xfId="30045" xr:uid="{00000000-0005-0000-0000-000018AB0000}"/>
    <cellStyle name="Standard 7 3 3 3 3 3" xfId="10277" xr:uid="{00000000-0005-0000-0000-000019AB0000}"/>
    <cellStyle name="Standard 7 3 3 3 3 3 2" xfId="21573" xr:uid="{00000000-0005-0000-0000-00001AAB0000}"/>
    <cellStyle name="Standard 7 3 3 3 3 3 2 2" xfId="55461" xr:uid="{00000000-0005-0000-0000-00001BAB0000}"/>
    <cellStyle name="Standard 7 3 3 3 3 3 3" xfId="44165" xr:uid="{00000000-0005-0000-0000-00001CAB0000}"/>
    <cellStyle name="Standard 7 3 3 3 3 3 4" xfId="32869" xr:uid="{00000000-0005-0000-0000-00001DAB0000}"/>
    <cellStyle name="Standard 7 3 3 3 3 4" xfId="15925" xr:uid="{00000000-0005-0000-0000-00001EAB0000}"/>
    <cellStyle name="Standard 7 3 3 3 3 4 2" xfId="49813" xr:uid="{00000000-0005-0000-0000-00001FAB0000}"/>
    <cellStyle name="Standard 7 3 3 3 3 5" xfId="38517" xr:uid="{00000000-0005-0000-0000-000020AB0000}"/>
    <cellStyle name="Standard 7 3 3 3 3 6" xfId="27221" xr:uid="{00000000-0005-0000-0000-000021AB0000}"/>
    <cellStyle name="Standard 7 3 3 3 4" xfId="5822" xr:uid="{00000000-0005-0000-0000-000022AB0000}"/>
    <cellStyle name="Standard 7 3 3 3 4 2" xfId="11472" xr:uid="{00000000-0005-0000-0000-000023AB0000}"/>
    <cellStyle name="Standard 7 3 3 3 4 2 2" xfId="22768" xr:uid="{00000000-0005-0000-0000-000024AB0000}"/>
    <cellStyle name="Standard 7 3 3 3 4 2 2 2" xfId="56656" xr:uid="{00000000-0005-0000-0000-000025AB0000}"/>
    <cellStyle name="Standard 7 3 3 3 4 2 3" xfId="45360" xr:uid="{00000000-0005-0000-0000-000026AB0000}"/>
    <cellStyle name="Standard 7 3 3 3 4 2 4" xfId="34064" xr:uid="{00000000-0005-0000-0000-000027AB0000}"/>
    <cellStyle name="Standard 7 3 3 3 4 3" xfId="17120" xr:uid="{00000000-0005-0000-0000-000028AB0000}"/>
    <cellStyle name="Standard 7 3 3 3 4 3 2" xfId="51008" xr:uid="{00000000-0005-0000-0000-000029AB0000}"/>
    <cellStyle name="Standard 7 3 3 3 4 4" xfId="39712" xr:uid="{00000000-0005-0000-0000-00002AAB0000}"/>
    <cellStyle name="Standard 7 3 3 3 4 5" xfId="28416" xr:uid="{00000000-0005-0000-0000-00002BAB0000}"/>
    <cellStyle name="Standard 7 3 3 3 5" xfId="8648" xr:uid="{00000000-0005-0000-0000-00002CAB0000}"/>
    <cellStyle name="Standard 7 3 3 3 5 2" xfId="19944" xr:uid="{00000000-0005-0000-0000-00002DAB0000}"/>
    <cellStyle name="Standard 7 3 3 3 5 2 2" xfId="53832" xr:uid="{00000000-0005-0000-0000-00002EAB0000}"/>
    <cellStyle name="Standard 7 3 3 3 5 3" xfId="42536" xr:uid="{00000000-0005-0000-0000-00002FAB0000}"/>
    <cellStyle name="Standard 7 3 3 3 5 4" xfId="31240" xr:uid="{00000000-0005-0000-0000-000030AB0000}"/>
    <cellStyle name="Standard 7 3 3 3 6" xfId="14296" xr:uid="{00000000-0005-0000-0000-000031AB0000}"/>
    <cellStyle name="Standard 7 3 3 3 6 2" xfId="48184" xr:uid="{00000000-0005-0000-0000-000032AB0000}"/>
    <cellStyle name="Standard 7 3 3 3 7" xfId="36888" xr:uid="{00000000-0005-0000-0000-000033AB0000}"/>
    <cellStyle name="Standard 7 3 3 3 8" xfId="25592" xr:uid="{00000000-0005-0000-0000-000034AB0000}"/>
    <cellStyle name="Standard 7 3 3 4" xfId="2947" xr:uid="{00000000-0005-0000-0000-000035AB0000}"/>
    <cellStyle name="Standard 7 3 3 4 2" xfId="5357" xr:uid="{00000000-0005-0000-0000-000036AB0000}"/>
    <cellStyle name="Standard 7 3 3 4 2 2" xfId="8183" xr:uid="{00000000-0005-0000-0000-000037AB0000}"/>
    <cellStyle name="Standard 7 3 3 4 2 2 2" xfId="13832" xr:uid="{00000000-0005-0000-0000-000038AB0000}"/>
    <cellStyle name="Standard 7 3 3 4 2 2 2 2" xfId="25128" xr:uid="{00000000-0005-0000-0000-000039AB0000}"/>
    <cellStyle name="Standard 7 3 3 4 2 2 2 2 2" xfId="59016" xr:uid="{00000000-0005-0000-0000-00003AAB0000}"/>
    <cellStyle name="Standard 7 3 3 4 2 2 2 3" xfId="47720" xr:uid="{00000000-0005-0000-0000-00003BAB0000}"/>
    <cellStyle name="Standard 7 3 3 4 2 2 2 4" xfId="36424" xr:uid="{00000000-0005-0000-0000-00003CAB0000}"/>
    <cellStyle name="Standard 7 3 3 4 2 2 3" xfId="19480" xr:uid="{00000000-0005-0000-0000-00003DAB0000}"/>
    <cellStyle name="Standard 7 3 3 4 2 2 3 2" xfId="53368" xr:uid="{00000000-0005-0000-0000-00003EAB0000}"/>
    <cellStyle name="Standard 7 3 3 4 2 2 4" xfId="42072" xr:uid="{00000000-0005-0000-0000-00003FAB0000}"/>
    <cellStyle name="Standard 7 3 3 4 2 2 5" xfId="30776" xr:uid="{00000000-0005-0000-0000-000040AB0000}"/>
    <cellStyle name="Standard 7 3 3 4 2 3" xfId="11008" xr:uid="{00000000-0005-0000-0000-000041AB0000}"/>
    <cellStyle name="Standard 7 3 3 4 2 3 2" xfId="22304" xr:uid="{00000000-0005-0000-0000-000042AB0000}"/>
    <cellStyle name="Standard 7 3 3 4 2 3 2 2" xfId="56192" xr:uid="{00000000-0005-0000-0000-000043AB0000}"/>
    <cellStyle name="Standard 7 3 3 4 2 3 3" xfId="44896" xr:uid="{00000000-0005-0000-0000-000044AB0000}"/>
    <cellStyle name="Standard 7 3 3 4 2 3 4" xfId="33600" xr:uid="{00000000-0005-0000-0000-000045AB0000}"/>
    <cellStyle name="Standard 7 3 3 4 2 4" xfId="16656" xr:uid="{00000000-0005-0000-0000-000046AB0000}"/>
    <cellStyle name="Standard 7 3 3 4 2 4 2" xfId="50544" xr:uid="{00000000-0005-0000-0000-000047AB0000}"/>
    <cellStyle name="Standard 7 3 3 4 2 5" xfId="39248" xr:uid="{00000000-0005-0000-0000-000048AB0000}"/>
    <cellStyle name="Standard 7 3 3 4 2 6" xfId="27952" xr:uid="{00000000-0005-0000-0000-000049AB0000}"/>
    <cellStyle name="Standard 7 3 3 4 3" xfId="4582" xr:uid="{00000000-0005-0000-0000-00004AAB0000}"/>
    <cellStyle name="Standard 7 3 3 4 3 2" xfId="7449" xr:uid="{00000000-0005-0000-0000-00004BAB0000}"/>
    <cellStyle name="Standard 7 3 3 4 3 2 2" xfId="13098" xr:uid="{00000000-0005-0000-0000-00004CAB0000}"/>
    <cellStyle name="Standard 7 3 3 4 3 2 2 2" xfId="24394" xr:uid="{00000000-0005-0000-0000-00004DAB0000}"/>
    <cellStyle name="Standard 7 3 3 4 3 2 2 2 2" xfId="58282" xr:uid="{00000000-0005-0000-0000-00004EAB0000}"/>
    <cellStyle name="Standard 7 3 3 4 3 2 2 3" xfId="46986" xr:uid="{00000000-0005-0000-0000-00004FAB0000}"/>
    <cellStyle name="Standard 7 3 3 4 3 2 2 4" xfId="35690" xr:uid="{00000000-0005-0000-0000-000050AB0000}"/>
    <cellStyle name="Standard 7 3 3 4 3 2 3" xfId="18746" xr:uid="{00000000-0005-0000-0000-000051AB0000}"/>
    <cellStyle name="Standard 7 3 3 4 3 2 3 2" xfId="52634" xr:uid="{00000000-0005-0000-0000-000052AB0000}"/>
    <cellStyle name="Standard 7 3 3 4 3 2 4" xfId="41338" xr:uid="{00000000-0005-0000-0000-000053AB0000}"/>
    <cellStyle name="Standard 7 3 3 4 3 2 5" xfId="30042" xr:uid="{00000000-0005-0000-0000-000054AB0000}"/>
    <cellStyle name="Standard 7 3 3 4 3 3" xfId="10274" xr:uid="{00000000-0005-0000-0000-000055AB0000}"/>
    <cellStyle name="Standard 7 3 3 4 3 3 2" xfId="21570" xr:uid="{00000000-0005-0000-0000-000056AB0000}"/>
    <cellStyle name="Standard 7 3 3 4 3 3 2 2" xfId="55458" xr:uid="{00000000-0005-0000-0000-000057AB0000}"/>
    <cellStyle name="Standard 7 3 3 4 3 3 3" xfId="44162" xr:uid="{00000000-0005-0000-0000-000058AB0000}"/>
    <cellStyle name="Standard 7 3 3 4 3 3 4" xfId="32866" xr:uid="{00000000-0005-0000-0000-000059AB0000}"/>
    <cellStyle name="Standard 7 3 3 4 3 4" xfId="15922" xr:uid="{00000000-0005-0000-0000-00005AAB0000}"/>
    <cellStyle name="Standard 7 3 3 4 3 4 2" xfId="49810" xr:uid="{00000000-0005-0000-0000-00005BAB0000}"/>
    <cellStyle name="Standard 7 3 3 4 3 5" xfId="38514" xr:uid="{00000000-0005-0000-0000-00005CAB0000}"/>
    <cellStyle name="Standard 7 3 3 4 3 6" xfId="27218" xr:uid="{00000000-0005-0000-0000-00005DAB0000}"/>
    <cellStyle name="Standard 7 3 3 4 4" xfId="6075" xr:uid="{00000000-0005-0000-0000-00005EAB0000}"/>
    <cellStyle name="Standard 7 3 3 4 4 2" xfId="11725" xr:uid="{00000000-0005-0000-0000-00005FAB0000}"/>
    <cellStyle name="Standard 7 3 3 4 4 2 2" xfId="23021" xr:uid="{00000000-0005-0000-0000-000060AB0000}"/>
    <cellStyle name="Standard 7 3 3 4 4 2 2 2" xfId="56909" xr:uid="{00000000-0005-0000-0000-000061AB0000}"/>
    <cellStyle name="Standard 7 3 3 4 4 2 3" xfId="45613" xr:uid="{00000000-0005-0000-0000-000062AB0000}"/>
    <cellStyle name="Standard 7 3 3 4 4 2 4" xfId="34317" xr:uid="{00000000-0005-0000-0000-000063AB0000}"/>
    <cellStyle name="Standard 7 3 3 4 4 3" xfId="17373" xr:uid="{00000000-0005-0000-0000-000064AB0000}"/>
    <cellStyle name="Standard 7 3 3 4 4 3 2" xfId="51261" xr:uid="{00000000-0005-0000-0000-000065AB0000}"/>
    <cellStyle name="Standard 7 3 3 4 4 4" xfId="39965" xr:uid="{00000000-0005-0000-0000-000066AB0000}"/>
    <cellStyle name="Standard 7 3 3 4 4 5" xfId="28669" xr:uid="{00000000-0005-0000-0000-000067AB0000}"/>
    <cellStyle name="Standard 7 3 3 4 5" xfId="8901" xr:uid="{00000000-0005-0000-0000-000068AB0000}"/>
    <cellStyle name="Standard 7 3 3 4 5 2" xfId="20197" xr:uid="{00000000-0005-0000-0000-000069AB0000}"/>
    <cellStyle name="Standard 7 3 3 4 5 2 2" xfId="54085" xr:uid="{00000000-0005-0000-0000-00006AAB0000}"/>
    <cellStyle name="Standard 7 3 3 4 5 3" xfId="42789" xr:uid="{00000000-0005-0000-0000-00006BAB0000}"/>
    <cellStyle name="Standard 7 3 3 4 5 4" xfId="31493" xr:uid="{00000000-0005-0000-0000-00006CAB0000}"/>
    <cellStyle name="Standard 7 3 3 4 6" xfId="14549" xr:uid="{00000000-0005-0000-0000-00006DAB0000}"/>
    <cellStyle name="Standard 7 3 3 4 6 2" xfId="48437" xr:uid="{00000000-0005-0000-0000-00006EAB0000}"/>
    <cellStyle name="Standard 7 3 3 4 7" xfId="37141" xr:uid="{00000000-0005-0000-0000-00006FAB0000}"/>
    <cellStyle name="Standard 7 3 3 4 8" xfId="25845" xr:uid="{00000000-0005-0000-0000-000070AB0000}"/>
    <cellStyle name="Standard 7 3 3 5" xfId="3828" xr:uid="{00000000-0005-0000-0000-000071AB0000}"/>
    <cellStyle name="Standard 7 3 3 5 2" xfId="6939" xr:uid="{00000000-0005-0000-0000-000072AB0000}"/>
    <cellStyle name="Standard 7 3 3 5 2 2" xfId="12588" xr:uid="{00000000-0005-0000-0000-000073AB0000}"/>
    <cellStyle name="Standard 7 3 3 5 2 2 2" xfId="23884" xr:uid="{00000000-0005-0000-0000-000074AB0000}"/>
    <cellStyle name="Standard 7 3 3 5 2 2 2 2" xfId="57772" xr:uid="{00000000-0005-0000-0000-000075AB0000}"/>
    <cellStyle name="Standard 7 3 3 5 2 2 3" xfId="46476" xr:uid="{00000000-0005-0000-0000-000076AB0000}"/>
    <cellStyle name="Standard 7 3 3 5 2 2 4" xfId="35180" xr:uid="{00000000-0005-0000-0000-000077AB0000}"/>
    <cellStyle name="Standard 7 3 3 5 2 3" xfId="18236" xr:uid="{00000000-0005-0000-0000-000078AB0000}"/>
    <cellStyle name="Standard 7 3 3 5 2 3 2" xfId="52124" xr:uid="{00000000-0005-0000-0000-000079AB0000}"/>
    <cellStyle name="Standard 7 3 3 5 2 4" xfId="40828" xr:uid="{00000000-0005-0000-0000-00007AAB0000}"/>
    <cellStyle name="Standard 7 3 3 5 2 5" xfId="29532" xr:uid="{00000000-0005-0000-0000-00007BAB0000}"/>
    <cellStyle name="Standard 7 3 3 5 3" xfId="9764" xr:uid="{00000000-0005-0000-0000-00007CAB0000}"/>
    <cellStyle name="Standard 7 3 3 5 3 2" xfId="21060" xr:uid="{00000000-0005-0000-0000-00007DAB0000}"/>
    <cellStyle name="Standard 7 3 3 5 3 2 2" xfId="54948" xr:uid="{00000000-0005-0000-0000-00007EAB0000}"/>
    <cellStyle name="Standard 7 3 3 5 3 3" xfId="43652" xr:uid="{00000000-0005-0000-0000-00007FAB0000}"/>
    <cellStyle name="Standard 7 3 3 5 3 4" xfId="32356" xr:uid="{00000000-0005-0000-0000-000080AB0000}"/>
    <cellStyle name="Standard 7 3 3 5 4" xfId="15412" xr:uid="{00000000-0005-0000-0000-000081AB0000}"/>
    <cellStyle name="Standard 7 3 3 5 4 2" xfId="49300" xr:uid="{00000000-0005-0000-0000-000082AB0000}"/>
    <cellStyle name="Standard 7 3 3 5 5" xfId="38004" xr:uid="{00000000-0005-0000-0000-000083AB0000}"/>
    <cellStyle name="Standard 7 3 3 5 6" xfId="26708" xr:uid="{00000000-0005-0000-0000-000084AB0000}"/>
    <cellStyle name="Standard 7 3 3 6" xfId="4886" xr:uid="{00000000-0005-0000-0000-000085AB0000}"/>
    <cellStyle name="Standard 7 3 3 6 2" xfId="7712" xr:uid="{00000000-0005-0000-0000-000086AB0000}"/>
    <cellStyle name="Standard 7 3 3 6 2 2" xfId="13361" xr:uid="{00000000-0005-0000-0000-000087AB0000}"/>
    <cellStyle name="Standard 7 3 3 6 2 2 2" xfId="24657" xr:uid="{00000000-0005-0000-0000-000088AB0000}"/>
    <cellStyle name="Standard 7 3 3 6 2 2 2 2" xfId="58545" xr:uid="{00000000-0005-0000-0000-000089AB0000}"/>
    <cellStyle name="Standard 7 3 3 6 2 2 3" xfId="47249" xr:uid="{00000000-0005-0000-0000-00008AAB0000}"/>
    <cellStyle name="Standard 7 3 3 6 2 2 4" xfId="35953" xr:uid="{00000000-0005-0000-0000-00008BAB0000}"/>
    <cellStyle name="Standard 7 3 3 6 2 3" xfId="19009" xr:uid="{00000000-0005-0000-0000-00008CAB0000}"/>
    <cellStyle name="Standard 7 3 3 6 2 3 2" xfId="52897" xr:uid="{00000000-0005-0000-0000-00008DAB0000}"/>
    <cellStyle name="Standard 7 3 3 6 2 4" xfId="41601" xr:uid="{00000000-0005-0000-0000-00008EAB0000}"/>
    <cellStyle name="Standard 7 3 3 6 2 5" xfId="30305" xr:uid="{00000000-0005-0000-0000-00008FAB0000}"/>
    <cellStyle name="Standard 7 3 3 6 3" xfId="10537" xr:uid="{00000000-0005-0000-0000-000090AB0000}"/>
    <cellStyle name="Standard 7 3 3 6 3 2" xfId="21833" xr:uid="{00000000-0005-0000-0000-000091AB0000}"/>
    <cellStyle name="Standard 7 3 3 6 3 2 2" xfId="55721" xr:uid="{00000000-0005-0000-0000-000092AB0000}"/>
    <cellStyle name="Standard 7 3 3 6 3 3" xfId="44425" xr:uid="{00000000-0005-0000-0000-000093AB0000}"/>
    <cellStyle name="Standard 7 3 3 6 3 4" xfId="33129" xr:uid="{00000000-0005-0000-0000-000094AB0000}"/>
    <cellStyle name="Standard 7 3 3 6 4" xfId="16185" xr:uid="{00000000-0005-0000-0000-000095AB0000}"/>
    <cellStyle name="Standard 7 3 3 6 4 2" xfId="50073" xr:uid="{00000000-0005-0000-0000-000096AB0000}"/>
    <cellStyle name="Standard 7 3 3 6 5" xfId="38777" xr:uid="{00000000-0005-0000-0000-000097AB0000}"/>
    <cellStyle name="Standard 7 3 3 6 6" xfId="27481" xr:uid="{00000000-0005-0000-0000-000098AB0000}"/>
    <cellStyle name="Standard 7 3 3 7" xfId="3534" xr:uid="{00000000-0005-0000-0000-000099AB0000}"/>
    <cellStyle name="Standard 7 3 3 7 2" xfId="6647" xr:uid="{00000000-0005-0000-0000-00009AAB0000}"/>
    <cellStyle name="Standard 7 3 3 7 2 2" xfId="12296" xr:uid="{00000000-0005-0000-0000-00009BAB0000}"/>
    <cellStyle name="Standard 7 3 3 7 2 2 2" xfId="23592" xr:uid="{00000000-0005-0000-0000-00009CAB0000}"/>
    <cellStyle name="Standard 7 3 3 7 2 2 2 2" xfId="57480" xr:uid="{00000000-0005-0000-0000-00009DAB0000}"/>
    <cellStyle name="Standard 7 3 3 7 2 2 3" xfId="46184" xr:uid="{00000000-0005-0000-0000-00009EAB0000}"/>
    <cellStyle name="Standard 7 3 3 7 2 2 4" xfId="34888" xr:uid="{00000000-0005-0000-0000-00009FAB0000}"/>
    <cellStyle name="Standard 7 3 3 7 2 3" xfId="17944" xr:uid="{00000000-0005-0000-0000-0000A0AB0000}"/>
    <cellStyle name="Standard 7 3 3 7 2 3 2" xfId="51832" xr:uid="{00000000-0005-0000-0000-0000A1AB0000}"/>
    <cellStyle name="Standard 7 3 3 7 2 4" xfId="40536" xr:uid="{00000000-0005-0000-0000-0000A2AB0000}"/>
    <cellStyle name="Standard 7 3 3 7 2 5" xfId="29240" xr:uid="{00000000-0005-0000-0000-0000A3AB0000}"/>
    <cellStyle name="Standard 7 3 3 7 3" xfId="9472" xr:uid="{00000000-0005-0000-0000-0000A4AB0000}"/>
    <cellStyle name="Standard 7 3 3 7 3 2" xfId="20768" xr:uid="{00000000-0005-0000-0000-0000A5AB0000}"/>
    <cellStyle name="Standard 7 3 3 7 3 2 2" xfId="54656" xr:uid="{00000000-0005-0000-0000-0000A6AB0000}"/>
    <cellStyle name="Standard 7 3 3 7 3 3" xfId="43360" xr:uid="{00000000-0005-0000-0000-0000A7AB0000}"/>
    <cellStyle name="Standard 7 3 3 7 3 4" xfId="32064" xr:uid="{00000000-0005-0000-0000-0000A8AB0000}"/>
    <cellStyle name="Standard 7 3 3 7 4" xfId="15120" xr:uid="{00000000-0005-0000-0000-0000A9AB0000}"/>
    <cellStyle name="Standard 7 3 3 7 4 2" xfId="49008" xr:uid="{00000000-0005-0000-0000-0000AAAB0000}"/>
    <cellStyle name="Standard 7 3 3 7 5" xfId="37712" xr:uid="{00000000-0005-0000-0000-0000ABAB0000}"/>
    <cellStyle name="Standard 7 3 3 7 6" xfId="26416" xr:uid="{00000000-0005-0000-0000-0000ACAB0000}"/>
    <cellStyle name="Standard 7 3 3 8" xfId="5575" xr:uid="{00000000-0005-0000-0000-0000ADAB0000}"/>
    <cellStyle name="Standard 7 3 3 8 2" xfId="11225" xr:uid="{00000000-0005-0000-0000-0000AEAB0000}"/>
    <cellStyle name="Standard 7 3 3 8 2 2" xfId="22521" xr:uid="{00000000-0005-0000-0000-0000AFAB0000}"/>
    <cellStyle name="Standard 7 3 3 8 2 2 2" xfId="56409" xr:uid="{00000000-0005-0000-0000-0000B0AB0000}"/>
    <cellStyle name="Standard 7 3 3 8 2 3" xfId="45113" xr:uid="{00000000-0005-0000-0000-0000B1AB0000}"/>
    <cellStyle name="Standard 7 3 3 8 2 4" xfId="33817" xr:uid="{00000000-0005-0000-0000-0000B2AB0000}"/>
    <cellStyle name="Standard 7 3 3 8 3" xfId="16873" xr:uid="{00000000-0005-0000-0000-0000B3AB0000}"/>
    <cellStyle name="Standard 7 3 3 8 3 2" xfId="50761" xr:uid="{00000000-0005-0000-0000-0000B4AB0000}"/>
    <cellStyle name="Standard 7 3 3 8 4" xfId="39465" xr:uid="{00000000-0005-0000-0000-0000B5AB0000}"/>
    <cellStyle name="Standard 7 3 3 8 5" xfId="28169" xr:uid="{00000000-0005-0000-0000-0000B6AB0000}"/>
    <cellStyle name="Standard 7 3 3 9" xfId="8401" xr:uid="{00000000-0005-0000-0000-0000B7AB0000}"/>
    <cellStyle name="Standard 7 3 3 9 2" xfId="19697" xr:uid="{00000000-0005-0000-0000-0000B8AB0000}"/>
    <cellStyle name="Standard 7 3 3 9 2 2" xfId="53585" xr:uid="{00000000-0005-0000-0000-0000B9AB0000}"/>
    <cellStyle name="Standard 7 3 3 9 3" xfId="42289" xr:uid="{00000000-0005-0000-0000-0000BAAB0000}"/>
    <cellStyle name="Standard 7 3 3 9 4" xfId="30993" xr:uid="{00000000-0005-0000-0000-0000BBAB0000}"/>
    <cellStyle name="Standard 7 3 4" xfId="1593" xr:uid="{00000000-0005-0000-0000-0000BCAB0000}"/>
    <cellStyle name="Standard 7 3 4 10" xfId="36729" xr:uid="{00000000-0005-0000-0000-0000BDAB0000}"/>
    <cellStyle name="Standard 7 3 4 11" xfId="25433" xr:uid="{00000000-0005-0000-0000-0000BEAB0000}"/>
    <cellStyle name="Standard 7 3 4 2" xfId="2779" xr:uid="{00000000-0005-0000-0000-0000BFAB0000}"/>
    <cellStyle name="Standard 7 3 4 2 2" xfId="3281" xr:uid="{00000000-0005-0000-0000-0000C0AB0000}"/>
    <cellStyle name="Standard 7 3 4 2 2 2" xfId="5362" xr:uid="{00000000-0005-0000-0000-0000C1AB0000}"/>
    <cellStyle name="Standard 7 3 4 2 2 2 2" xfId="8188" xr:uid="{00000000-0005-0000-0000-0000C2AB0000}"/>
    <cellStyle name="Standard 7 3 4 2 2 2 2 2" xfId="13837" xr:uid="{00000000-0005-0000-0000-0000C3AB0000}"/>
    <cellStyle name="Standard 7 3 4 2 2 2 2 2 2" xfId="25133" xr:uid="{00000000-0005-0000-0000-0000C4AB0000}"/>
    <cellStyle name="Standard 7 3 4 2 2 2 2 2 2 2" xfId="59021" xr:uid="{00000000-0005-0000-0000-0000C5AB0000}"/>
    <cellStyle name="Standard 7 3 4 2 2 2 2 2 3" xfId="47725" xr:uid="{00000000-0005-0000-0000-0000C6AB0000}"/>
    <cellStyle name="Standard 7 3 4 2 2 2 2 2 4" xfId="36429" xr:uid="{00000000-0005-0000-0000-0000C7AB0000}"/>
    <cellStyle name="Standard 7 3 4 2 2 2 2 3" xfId="19485" xr:uid="{00000000-0005-0000-0000-0000C8AB0000}"/>
    <cellStyle name="Standard 7 3 4 2 2 2 2 3 2" xfId="53373" xr:uid="{00000000-0005-0000-0000-0000C9AB0000}"/>
    <cellStyle name="Standard 7 3 4 2 2 2 2 4" xfId="42077" xr:uid="{00000000-0005-0000-0000-0000CAAB0000}"/>
    <cellStyle name="Standard 7 3 4 2 2 2 2 5" xfId="30781" xr:uid="{00000000-0005-0000-0000-0000CBAB0000}"/>
    <cellStyle name="Standard 7 3 4 2 2 2 3" xfId="11013" xr:uid="{00000000-0005-0000-0000-0000CCAB0000}"/>
    <cellStyle name="Standard 7 3 4 2 2 2 3 2" xfId="22309" xr:uid="{00000000-0005-0000-0000-0000CDAB0000}"/>
    <cellStyle name="Standard 7 3 4 2 2 2 3 2 2" xfId="56197" xr:uid="{00000000-0005-0000-0000-0000CEAB0000}"/>
    <cellStyle name="Standard 7 3 4 2 2 2 3 3" xfId="44901" xr:uid="{00000000-0005-0000-0000-0000CFAB0000}"/>
    <cellStyle name="Standard 7 3 4 2 2 2 3 4" xfId="33605" xr:uid="{00000000-0005-0000-0000-0000D0AB0000}"/>
    <cellStyle name="Standard 7 3 4 2 2 2 4" xfId="16661" xr:uid="{00000000-0005-0000-0000-0000D1AB0000}"/>
    <cellStyle name="Standard 7 3 4 2 2 2 4 2" xfId="50549" xr:uid="{00000000-0005-0000-0000-0000D2AB0000}"/>
    <cellStyle name="Standard 7 3 4 2 2 2 5" xfId="39253" xr:uid="{00000000-0005-0000-0000-0000D3AB0000}"/>
    <cellStyle name="Standard 7 3 4 2 2 2 6" xfId="27957" xr:uid="{00000000-0005-0000-0000-0000D4AB0000}"/>
    <cellStyle name="Standard 7 3 4 2 2 3" xfId="6409" xr:uid="{00000000-0005-0000-0000-0000D5AB0000}"/>
    <cellStyle name="Standard 7 3 4 2 2 3 2" xfId="12059" xr:uid="{00000000-0005-0000-0000-0000D6AB0000}"/>
    <cellStyle name="Standard 7 3 4 2 2 3 2 2" xfId="23355" xr:uid="{00000000-0005-0000-0000-0000D7AB0000}"/>
    <cellStyle name="Standard 7 3 4 2 2 3 2 2 2" xfId="57243" xr:uid="{00000000-0005-0000-0000-0000D8AB0000}"/>
    <cellStyle name="Standard 7 3 4 2 2 3 2 3" xfId="45947" xr:uid="{00000000-0005-0000-0000-0000D9AB0000}"/>
    <cellStyle name="Standard 7 3 4 2 2 3 2 4" xfId="34651" xr:uid="{00000000-0005-0000-0000-0000DAAB0000}"/>
    <cellStyle name="Standard 7 3 4 2 2 3 3" xfId="17707" xr:uid="{00000000-0005-0000-0000-0000DBAB0000}"/>
    <cellStyle name="Standard 7 3 4 2 2 3 3 2" xfId="51595" xr:uid="{00000000-0005-0000-0000-0000DCAB0000}"/>
    <cellStyle name="Standard 7 3 4 2 2 3 4" xfId="40299" xr:uid="{00000000-0005-0000-0000-0000DDAB0000}"/>
    <cellStyle name="Standard 7 3 4 2 2 3 5" xfId="29003" xr:uid="{00000000-0005-0000-0000-0000DEAB0000}"/>
    <cellStyle name="Standard 7 3 4 2 2 4" xfId="9235" xr:uid="{00000000-0005-0000-0000-0000DFAB0000}"/>
    <cellStyle name="Standard 7 3 4 2 2 4 2" xfId="20531" xr:uid="{00000000-0005-0000-0000-0000E0AB0000}"/>
    <cellStyle name="Standard 7 3 4 2 2 4 2 2" xfId="54419" xr:uid="{00000000-0005-0000-0000-0000E1AB0000}"/>
    <cellStyle name="Standard 7 3 4 2 2 4 3" xfId="43123" xr:uid="{00000000-0005-0000-0000-0000E2AB0000}"/>
    <cellStyle name="Standard 7 3 4 2 2 4 4" xfId="31827" xr:uid="{00000000-0005-0000-0000-0000E3AB0000}"/>
    <cellStyle name="Standard 7 3 4 2 2 5" xfId="14883" xr:uid="{00000000-0005-0000-0000-0000E4AB0000}"/>
    <cellStyle name="Standard 7 3 4 2 2 5 2" xfId="48771" xr:uid="{00000000-0005-0000-0000-0000E5AB0000}"/>
    <cellStyle name="Standard 7 3 4 2 2 6" xfId="37475" xr:uid="{00000000-0005-0000-0000-0000E6AB0000}"/>
    <cellStyle name="Standard 7 3 4 2 2 7" xfId="26179" xr:uid="{00000000-0005-0000-0000-0000E7AB0000}"/>
    <cellStyle name="Standard 7 3 4 2 3" xfId="4587" xr:uid="{00000000-0005-0000-0000-0000E8AB0000}"/>
    <cellStyle name="Standard 7 3 4 2 3 2" xfId="7454" xr:uid="{00000000-0005-0000-0000-0000E9AB0000}"/>
    <cellStyle name="Standard 7 3 4 2 3 2 2" xfId="13103" xr:uid="{00000000-0005-0000-0000-0000EAAB0000}"/>
    <cellStyle name="Standard 7 3 4 2 3 2 2 2" xfId="24399" xr:uid="{00000000-0005-0000-0000-0000EBAB0000}"/>
    <cellStyle name="Standard 7 3 4 2 3 2 2 2 2" xfId="58287" xr:uid="{00000000-0005-0000-0000-0000ECAB0000}"/>
    <cellStyle name="Standard 7 3 4 2 3 2 2 3" xfId="46991" xr:uid="{00000000-0005-0000-0000-0000EDAB0000}"/>
    <cellStyle name="Standard 7 3 4 2 3 2 2 4" xfId="35695" xr:uid="{00000000-0005-0000-0000-0000EEAB0000}"/>
    <cellStyle name="Standard 7 3 4 2 3 2 3" xfId="18751" xr:uid="{00000000-0005-0000-0000-0000EFAB0000}"/>
    <cellStyle name="Standard 7 3 4 2 3 2 3 2" xfId="52639" xr:uid="{00000000-0005-0000-0000-0000F0AB0000}"/>
    <cellStyle name="Standard 7 3 4 2 3 2 4" xfId="41343" xr:uid="{00000000-0005-0000-0000-0000F1AB0000}"/>
    <cellStyle name="Standard 7 3 4 2 3 2 5" xfId="30047" xr:uid="{00000000-0005-0000-0000-0000F2AB0000}"/>
    <cellStyle name="Standard 7 3 4 2 3 3" xfId="10279" xr:uid="{00000000-0005-0000-0000-0000F3AB0000}"/>
    <cellStyle name="Standard 7 3 4 2 3 3 2" xfId="21575" xr:uid="{00000000-0005-0000-0000-0000F4AB0000}"/>
    <cellStyle name="Standard 7 3 4 2 3 3 2 2" xfId="55463" xr:uid="{00000000-0005-0000-0000-0000F5AB0000}"/>
    <cellStyle name="Standard 7 3 4 2 3 3 3" xfId="44167" xr:uid="{00000000-0005-0000-0000-0000F6AB0000}"/>
    <cellStyle name="Standard 7 3 4 2 3 3 4" xfId="32871" xr:uid="{00000000-0005-0000-0000-0000F7AB0000}"/>
    <cellStyle name="Standard 7 3 4 2 3 4" xfId="15927" xr:uid="{00000000-0005-0000-0000-0000F8AB0000}"/>
    <cellStyle name="Standard 7 3 4 2 3 4 2" xfId="49815" xr:uid="{00000000-0005-0000-0000-0000F9AB0000}"/>
    <cellStyle name="Standard 7 3 4 2 3 5" xfId="38519" xr:uid="{00000000-0005-0000-0000-0000FAAB0000}"/>
    <cellStyle name="Standard 7 3 4 2 3 6" xfId="27223" xr:uid="{00000000-0005-0000-0000-0000FBAB0000}"/>
    <cellStyle name="Standard 7 3 4 2 4" xfId="5909" xr:uid="{00000000-0005-0000-0000-0000FCAB0000}"/>
    <cellStyle name="Standard 7 3 4 2 4 2" xfId="11559" xr:uid="{00000000-0005-0000-0000-0000FDAB0000}"/>
    <cellStyle name="Standard 7 3 4 2 4 2 2" xfId="22855" xr:uid="{00000000-0005-0000-0000-0000FEAB0000}"/>
    <cellStyle name="Standard 7 3 4 2 4 2 2 2" xfId="56743" xr:uid="{00000000-0005-0000-0000-0000FFAB0000}"/>
    <cellStyle name="Standard 7 3 4 2 4 2 3" xfId="45447" xr:uid="{00000000-0005-0000-0000-000000AC0000}"/>
    <cellStyle name="Standard 7 3 4 2 4 2 4" xfId="34151" xr:uid="{00000000-0005-0000-0000-000001AC0000}"/>
    <cellStyle name="Standard 7 3 4 2 4 3" xfId="17207" xr:uid="{00000000-0005-0000-0000-000002AC0000}"/>
    <cellStyle name="Standard 7 3 4 2 4 3 2" xfId="51095" xr:uid="{00000000-0005-0000-0000-000003AC0000}"/>
    <cellStyle name="Standard 7 3 4 2 4 4" xfId="39799" xr:uid="{00000000-0005-0000-0000-000004AC0000}"/>
    <cellStyle name="Standard 7 3 4 2 4 5" xfId="28503" xr:uid="{00000000-0005-0000-0000-000005AC0000}"/>
    <cellStyle name="Standard 7 3 4 2 5" xfId="8735" xr:uid="{00000000-0005-0000-0000-000006AC0000}"/>
    <cellStyle name="Standard 7 3 4 2 5 2" xfId="20031" xr:uid="{00000000-0005-0000-0000-000007AC0000}"/>
    <cellStyle name="Standard 7 3 4 2 5 2 2" xfId="53919" xr:uid="{00000000-0005-0000-0000-000008AC0000}"/>
    <cellStyle name="Standard 7 3 4 2 5 3" xfId="42623" xr:uid="{00000000-0005-0000-0000-000009AC0000}"/>
    <cellStyle name="Standard 7 3 4 2 5 4" xfId="31327" xr:uid="{00000000-0005-0000-0000-00000AAC0000}"/>
    <cellStyle name="Standard 7 3 4 2 6" xfId="14383" xr:uid="{00000000-0005-0000-0000-00000BAC0000}"/>
    <cellStyle name="Standard 7 3 4 2 6 2" xfId="48271" xr:uid="{00000000-0005-0000-0000-00000CAC0000}"/>
    <cellStyle name="Standard 7 3 4 2 7" xfId="36975" xr:uid="{00000000-0005-0000-0000-00000DAC0000}"/>
    <cellStyle name="Standard 7 3 4 2 8" xfId="25679" xr:uid="{00000000-0005-0000-0000-00000EAC0000}"/>
    <cellStyle name="Standard 7 3 4 3" xfId="3035" xr:uid="{00000000-0005-0000-0000-00000FAC0000}"/>
    <cellStyle name="Standard 7 3 4 3 2" xfId="5361" xr:uid="{00000000-0005-0000-0000-000010AC0000}"/>
    <cellStyle name="Standard 7 3 4 3 2 2" xfId="8187" xr:uid="{00000000-0005-0000-0000-000011AC0000}"/>
    <cellStyle name="Standard 7 3 4 3 2 2 2" xfId="13836" xr:uid="{00000000-0005-0000-0000-000012AC0000}"/>
    <cellStyle name="Standard 7 3 4 3 2 2 2 2" xfId="25132" xr:uid="{00000000-0005-0000-0000-000013AC0000}"/>
    <cellStyle name="Standard 7 3 4 3 2 2 2 2 2" xfId="59020" xr:uid="{00000000-0005-0000-0000-000014AC0000}"/>
    <cellStyle name="Standard 7 3 4 3 2 2 2 3" xfId="47724" xr:uid="{00000000-0005-0000-0000-000015AC0000}"/>
    <cellStyle name="Standard 7 3 4 3 2 2 2 4" xfId="36428" xr:uid="{00000000-0005-0000-0000-000016AC0000}"/>
    <cellStyle name="Standard 7 3 4 3 2 2 3" xfId="19484" xr:uid="{00000000-0005-0000-0000-000017AC0000}"/>
    <cellStyle name="Standard 7 3 4 3 2 2 3 2" xfId="53372" xr:uid="{00000000-0005-0000-0000-000018AC0000}"/>
    <cellStyle name="Standard 7 3 4 3 2 2 4" xfId="42076" xr:uid="{00000000-0005-0000-0000-000019AC0000}"/>
    <cellStyle name="Standard 7 3 4 3 2 2 5" xfId="30780" xr:uid="{00000000-0005-0000-0000-00001AAC0000}"/>
    <cellStyle name="Standard 7 3 4 3 2 3" xfId="11012" xr:uid="{00000000-0005-0000-0000-00001BAC0000}"/>
    <cellStyle name="Standard 7 3 4 3 2 3 2" xfId="22308" xr:uid="{00000000-0005-0000-0000-00001CAC0000}"/>
    <cellStyle name="Standard 7 3 4 3 2 3 2 2" xfId="56196" xr:uid="{00000000-0005-0000-0000-00001DAC0000}"/>
    <cellStyle name="Standard 7 3 4 3 2 3 3" xfId="44900" xr:uid="{00000000-0005-0000-0000-00001EAC0000}"/>
    <cellStyle name="Standard 7 3 4 3 2 3 4" xfId="33604" xr:uid="{00000000-0005-0000-0000-00001FAC0000}"/>
    <cellStyle name="Standard 7 3 4 3 2 4" xfId="16660" xr:uid="{00000000-0005-0000-0000-000020AC0000}"/>
    <cellStyle name="Standard 7 3 4 3 2 4 2" xfId="50548" xr:uid="{00000000-0005-0000-0000-000021AC0000}"/>
    <cellStyle name="Standard 7 3 4 3 2 5" xfId="39252" xr:uid="{00000000-0005-0000-0000-000022AC0000}"/>
    <cellStyle name="Standard 7 3 4 3 2 6" xfId="27956" xr:uid="{00000000-0005-0000-0000-000023AC0000}"/>
    <cellStyle name="Standard 7 3 4 3 3" xfId="4586" xr:uid="{00000000-0005-0000-0000-000024AC0000}"/>
    <cellStyle name="Standard 7 3 4 3 3 2" xfId="7453" xr:uid="{00000000-0005-0000-0000-000025AC0000}"/>
    <cellStyle name="Standard 7 3 4 3 3 2 2" xfId="13102" xr:uid="{00000000-0005-0000-0000-000026AC0000}"/>
    <cellStyle name="Standard 7 3 4 3 3 2 2 2" xfId="24398" xr:uid="{00000000-0005-0000-0000-000027AC0000}"/>
    <cellStyle name="Standard 7 3 4 3 3 2 2 2 2" xfId="58286" xr:uid="{00000000-0005-0000-0000-000028AC0000}"/>
    <cellStyle name="Standard 7 3 4 3 3 2 2 3" xfId="46990" xr:uid="{00000000-0005-0000-0000-000029AC0000}"/>
    <cellStyle name="Standard 7 3 4 3 3 2 2 4" xfId="35694" xr:uid="{00000000-0005-0000-0000-00002AAC0000}"/>
    <cellStyle name="Standard 7 3 4 3 3 2 3" xfId="18750" xr:uid="{00000000-0005-0000-0000-00002BAC0000}"/>
    <cellStyle name="Standard 7 3 4 3 3 2 3 2" xfId="52638" xr:uid="{00000000-0005-0000-0000-00002CAC0000}"/>
    <cellStyle name="Standard 7 3 4 3 3 2 4" xfId="41342" xr:uid="{00000000-0005-0000-0000-00002DAC0000}"/>
    <cellStyle name="Standard 7 3 4 3 3 2 5" xfId="30046" xr:uid="{00000000-0005-0000-0000-00002EAC0000}"/>
    <cellStyle name="Standard 7 3 4 3 3 3" xfId="10278" xr:uid="{00000000-0005-0000-0000-00002FAC0000}"/>
    <cellStyle name="Standard 7 3 4 3 3 3 2" xfId="21574" xr:uid="{00000000-0005-0000-0000-000030AC0000}"/>
    <cellStyle name="Standard 7 3 4 3 3 3 2 2" xfId="55462" xr:uid="{00000000-0005-0000-0000-000031AC0000}"/>
    <cellStyle name="Standard 7 3 4 3 3 3 3" xfId="44166" xr:uid="{00000000-0005-0000-0000-000032AC0000}"/>
    <cellStyle name="Standard 7 3 4 3 3 3 4" xfId="32870" xr:uid="{00000000-0005-0000-0000-000033AC0000}"/>
    <cellStyle name="Standard 7 3 4 3 3 4" xfId="15926" xr:uid="{00000000-0005-0000-0000-000034AC0000}"/>
    <cellStyle name="Standard 7 3 4 3 3 4 2" xfId="49814" xr:uid="{00000000-0005-0000-0000-000035AC0000}"/>
    <cellStyle name="Standard 7 3 4 3 3 5" xfId="38518" xr:uid="{00000000-0005-0000-0000-000036AC0000}"/>
    <cellStyle name="Standard 7 3 4 3 3 6" xfId="27222" xr:uid="{00000000-0005-0000-0000-000037AC0000}"/>
    <cellStyle name="Standard 7 3 4 3 4" xfId="6163" xr:uid="{00000000-0005-0000-0000-000038AC0000}"/>
    <cellStyle name="Standard 7 3 4 3 4 2" xfId="11813" xr:uid="{00000000-0005-0000-0000-000039AC0000}"/>
    <cellStyle name="Standard 7 3 4 3 4 2 2" xfId="23109" xr:uid="{00000000-0005-0000-0000-00003AAC0000}"/>
    <cellStyle name="Standard 7 3 4 3 4 2 2 2" xfId="56997" xr:uid="{00000000-0005-0000-0000-00003BAC0000}"/>
    <cellStyle name="Standard 7 3 4 3 4 2 3" xfId="45701" xr:uid="{00000000-0005-0000-0000-00003CAC0000}"/>
    <cellStyle name="Standard 7 3 4 3 4 2 4" xfId="34405" xr:uid="{00000000-0005-0000-0000-00003DAC0000}"/>
    <cellStyle name="Standard 7 3 4 3 4 3" xfId="17461" xr:uid="{00000000-0005-0000-0000-00003EAC0000}"/>
    <cellStyle name="Standard 7 3 4 3 4 3 2" xfId="51349" xr:uid="{00000000-0005-0000-0000-00003FAC0000}"/>
    <cellStyle name="Standard 7 3 4 3 4 4" xfId="40053" xr:uid="{00000000-0005-0000-0000-000040AC0000}"/>
    <cellStyle name="Standard 7 3 4 3 4 5" xfId="28757" xr:uid="{00000000-0005-0000-0000-000041AC0000}"/>
    <cellStyle name="Standard 7 3 4 3 5" xfId="8989" xr:uid="{00000000-0005-0000-0000-000042AC0000}"/>
    <cellStyle name="Standard 7 3 4 3 5 2" xfId="20285" xr:uid="{00000000-0005-0000-0000-000043AC0000}"/>
    <cellStyle name="Standard 7 3 4 3 5 2 2" xfId="54173" xr:uid="{00000000-0005-0000-0000-000044AC0000}"/>
    <cellStyle name="Standard 7 3 4 3 5 3" xfId="42877" xr:uid="{00000000-0005-0000-0000-000045AC0000}"/>
    <cellStyle name="Standard 7 3 4 3 5 4" xfId="31581" xr:uid="{00000000-0005-0000-0000-000046AC0000}"/>
    <cellStyle name="Standard 7 3 4 3 6" xfId="14637" xr:uid="{00000000-0005-0000-0000-000047AC0000}"/>
    <cellStyle name="Standard 7 3 4 3 6 2" xfId="48525" xr:uid="{00000000-0005-0000-0000-000048AC0000}"/>
    <cellStyle name="Standard 7 3 4 3 7" xfId="37229" xr:uid="{00000000-0005-0000-0000-000049AC0000}"/>
    <cellStyle name="Standard 7 3 4 3 8" xfId="25933" xr:uid="{00000000-0005-0000-0000-00004AAC0000}"/>
    <cellStyle name="Standard 7 3 4 4" xfId="3894" xr:uid="{00000000-0005-0000-0000-00004BAC0000}"/>
    <cellStyle name="Standard 7 3 4 4 2" xfId="7005" xr:uid="{00000000-0005-0000-0000-00004CAC0000}"/>
    <cellStyle name="Standard 7 3 4 4 2 2" xfId="12654" xr:uid="{00000000-0005-0000-0000-00004DAC0000}"/>
    <cellStyle name="Standard 7 3 4 4 2 2 2" xfId="23950" xr:uid="{00000000-0005-0000-0000-00004EAC0000}"/>
    <cellStyle name="Standard 7 3 4 4 2 2 2 2" xfId="57838" xr:uid="{00000000-0005-0000-0000-00004FAC0000}"/>
    <cellStyle name="Standard 7 3 4 4 2 2 3" xfId="46542" xr:uid="{00000000-0005-0000-0000-000050AC0000}"/>
    <cellStyle name="Standard 7 3 4 4 2 2 4" xfId="35246" xr:uid="{00000000-0005-0000-0000-000051AC0000}"/>
    <cellStyle name="Standard 7 3 4 4 2 3" xfId="18302" xr:uid="{00000000-0005-0000-0000-000052AC0000}"/>
    <cellStyle name="Standard 7 3 4 4 2 3 2" xfId="52190" xr:uid="{00000000-0005-0000-0000-000053AC0000}"/>
    <cellStyle name="Standard 7 3 4 4 2 4" xfId="40894" xr:uid="{00000000-0005-0000-0000-000054AC0000}"/>
    <cellStyle name="Standard 7 3 4 4 2 5" xfId="29598" xr:uid="{00000000-0005-0000-0000-000055AC0000}"/>
    <cellStyle name="Standard 7 3 4 4 3" xfId="9830" xr:uid="{00000000-0005-0000-0000-000056AC0000}"/>
    <cellStyle name="Standard 7 3 4 4 3 2" xfId="21126" xr:uid="{00000000-0005-0000-0000-000057AC0000}"/>
    <cellStyle name="Standard 7 3 4 4 3 2 2" xfId="55014" xr:uid="{00000000-0005-0000-0000-000058AC0000}"/>
    <cellStyle name="Standard 7 3 4 4 3 3" xfId="43718" xr:uid="{00000000-0005-0000-0000-000059AC0000}"/>
    <cellStyle name="Standard 7 3 4 4 3 4" xfId="32422" xr:uid="{00000000-0005-0000-0000-00005AAC0000}"/>
    <cellStyle name="Standard 7 3 4 4 4" xfId="15478" xr:uid="{00000000-0005-0000-0000-00005BAC0000}"/>
    <cellStyle name="Standard 7 3 4 4 4 2" xfId="49366" xr:uid="{00000000-0005-0000-0000-00005CAC0000}"/>
    <cellStyle name="Standard 7 3 4 4 5" xfId="38070" xr:uid="{00000000-0005-0000-0000-00005DAC0000}"/>
    <cellStyle name="Standard 7 3 4 4 6" xfId="26774" xr:uid="{00000000-0005-0000-0000-00005EAC0000}"/>
    <cellStyle name="Standard 7 3 4 5" xfId="4952" xr:uid="{00000000-0005-0000-0000-00005FAC0000}"/>
    <cellStyle name="Standard 7 3 4 5 2" xfId="7778" xr:uid="{00000000-0005-0000-0000-000060AC0000}"/>
    <cellStyle name="Standard 7 3 4 5 2 2" xfId="13427" xr:uid="{00000000-0005-0000-0000-000061AC0000}"/>
    <cellStyle name="Standard 7 3 4 5 2 2 2" xfId="24723" xr:uid="{00000000-0005-0000-0000-000062AC0000}"/>
    <cellStyle name="Standard 7 3 4 5 2 2 2 2" xfId="58611" xr:uid="{00000000-0005-0000-0000-000063AC0000}"/>
    <cellStyle name="Standard 7 3 4 5 2 2 3" xfId="47315" xr:uid="{00000000-0005-0000-0000-000064AC0000}"/>
    <cellStyle name="Standard 7 3 4 5 2 2 4" xfId="36019" xr:uid="{00000000-0005-0000-0000-000065AC0000}"/>
    <cellStyle name="Standard 7 3 4 5 2 3" xfId="19075" xr:uid="{00000000-0005-0000-0000-000066AC0000}"/>
    <cellStyle name="Standard 7 3 4 5 2 3 2" xfId="52963" xr:uid="{00000000-0005-0000-0000-000067AC0000}"/>
    <cellStyle name="Standard 7 3 4 5 2 4" xfId="41667" xr:uid="{00000000-0005-0000-0000-000068AC0000}"/>
    <cellStyle name="Standard 7 3 4 5 2 5" xfId="30371" xr:uid="{00000000-0005-0000-0000-000069AC0000}"/>
    <cellStyle name="Standard 7 3 4 5 3" xfId="10603" xr:uid="{00000000-0005-0000-0000-00006AAC0000}"/>
    <cellStyle name="Standard 7 3 4 5 3 2" xfId="21899" xr:uid="{00000000-0005-0000-0000-00006BAC0000}"/>
    <cellStyle name="Standard 7 3 4 5 3 2 2" xfId="55787" xr:uid="{00000000-0005-0000-0000-00006CAC0000}"/>
    <cellStyle name="Standard 7 3 4 5 3 3" xfId="44491" xr:uid="{00000000-0005-0000-0000-00006DAC0000}"/>
    <cellStyle name="Standard 7 3 4 5 3 4" xfId="33195" xr:uid="{00000000-0005-0000-0000-00006EAC0000}"/>
    <cellStyle name="Standard 7 3 4 5 4" xfId="16251" xr:uid="{00000000-0005-0000-0000-00006FAC0000}"/>
    <cellStyle name="Standard 7 3 4 5 4 2" xfId="50139" xr:uid="{00000000-0005-0000-0000-000070AC0000}"/>
    <cellStyle name="Standard 7 3 4 5 5" xfId="38843" xr:uid="{00000000-0005-0000-0000-000071AC0000}"/>
    <cellStyle name="Standard 7 3 4 5 6" xfId="27547" xr:uid="{00000000-0005-0000-0000-000072AC0000}"/>
    <cellStyle name="Standard 7 3 4 6" xfId="3601" xr:uid="{00000000-0005-0000-0000-000073AC0000}"/>
    <cellStyle name="Standard 7 3 4 6 2" xfId="6714" xr:uid="{00000000-0005-0000-0000-000074AC0000}"/>
    <cellStyle name="Standard 7 3 4 6 2 2" xfId="12363" xr:uid="{00000000-0005-0000-0000-000075AC0000}"/>
    <cellStyle name="Standard 7 3 4 6 2 2 2" xfId="23659" xr:uid="{00000000-0005-0000-0000-000076AC0000}"/>
    <cellStyle name="Standard 7 3 4 6 2 2 2 2" xfId="57547" xr:uid="{00000000-0005-0000-0000-000077AC0000}"/>
    <cellStyle name="Standard 7 3 4 6 2 2 3" xfId="46251" xr:uid="{00000000-0005-0000-0000-000078AC0000}"/>
    <cellStyle name="Standard 7 3 4 6 2 2 4" xfId="34955" xr:uid="{00000000-0005-0000-0000-000079AC0000}"/>
    <cellStyle name="Standard 7 3 4 6 2 3" xfId="18011" xr:uid="{00000000-0005-0000-0000-00007AAC0000}"/>
    <cellStyle name="Standard 7 3 4 6 2 3 2" xfId="51899" xr:uid="{00000000-0005-0000-0000-00007BAC0000}"/>
    <cellStyle name="Standard 7 3 4 6 2 4" xfId="40603" xr:uid="{00000000-0005-0000-0000-00007CAC0000}"/>
    <cellStyle name="Standard 7 3 4 6 2 5" xfId="29307" xr:uid="{00000000-0005-0000-0000-00007DAC0000}"/>
    <cellStyle name="Standard 7 3 4 6 3" xfId="9539" xr:uid="{00000000-0005-0000-0000-00007EAC0000}"/>
    <cellStyle name="Standard 7 3 4 6 3 2" xfId="20835" xr:uid="{00000000-0005-0000-0000-00007FAC0000}"/>
    <cellStyle name="Standard 7 3 4 6 3 2 2" xfId="54723" xr:uid="{00000000-0005-0000-0000-000080AC0000}"/>
    <cellStyle name="Standard 7 3 4 6 3 3" xfId="43427" xr:uid="{00000000-0005-0000-0000-000081AC0000}"/>
    <cellStyle name="Standard 7 3 4 6 3 4" xfId="32131" xr:uid="{00000000-0005-0000-0000-000082AC0000}"/>
    <cellStyle name="Standard 7 3 4 6 4" xfId="15187" xr:uid="{00000000-0005-0000-0000-000083AC0000}"/>
    <cellStyle name="Standard 7 3 4 6 4 2" xfId="49075" xr:uid="{00000000-0005-0000-0000-000084AC0000}"/>
    <cellStyle name="Standard 7 3 4 6 5" xfId="37779" xr:uid="{00000000-0005-0000-0000-000085AC0000}"/>
    <cellStyle name="Standard 7 3 4 6 6" xfId="26483" xr:uid="{00000000-0005-0000-0000-000086AC0000}"/>
    <cellStyle name="Standard 7 3 4 7" xfId="5663" xr:uid="{00000000-0005-0000-0000-000087AC0000}"/>
    <cellStyle name="Standard 7 3 4 7 2" xfId="11313" xr:uid="{00000000-0005-0000-0000-000088AC0000}"/>
    <cellStyle name="Standard 7 3 4 7 2 2" xfId="22609" xr:uid="{00000000-0005-0000-0000-000089AC0000}"/>
    <cellStyle name="Standard 7 3 4 7 2 2 2" xfId="56497" xr:uid="{00000000-0005-0000-0000-00008AAC0000}"/>
    <cellStyle name="Standard 7 3 4 7 2 3" xfId="45201" xr:uid="{00000000-0005-0000-0000-00008BAC0000}"/>
    <cellStyle name="Standard 7 3 4 7 2 4" xfId="33905" xr:uid="{00000000-0005-0000-0000-00008CAC0000}"/>
    <cellStyle name="Standard 7 3 4 7 3" xfId="16961" xr:uid="{00000000-0005-0000-0000-00008DAC0000}"/>
    <cellStyle name="Standard 7 3 4 7 3 2" xfId="50849" xr:uid="{00000000-0005-0000-0000-00008EAC0000}"/>
    <cellStyle name="Standard 7 3 4 7 4" xfId="39553" xr:uid="{00000000-0005-0000-0000-00008FAC0000}"/>
    <cellStyle name="Standard 7 3 4 7 5" xfId="28257" xr:uid="{00000000-0005-0000-0000-000090AC0000}"/>
    <cellStyle name="Standard 7 3 4 8" xfId="8489" xr:uid="{00000000-0005-0000-0000-000091AC0000}"/>
    <cellStyle name="Standard 7 3 4 8 2" xfId="19785" xr:uid="{00000000-0005-0000-0000-000092AC0000}"/>
    <cellStyle name="Standard 7 3 4 8 2 2" xfId="53673" xr:uid="{00000000-0005-0000-0000-000093AC0000}"/>
    <cellStyle name="Standard 7 3 4 8 3" xfId="42377" xr:uid="{00000000-0005-0000-0000-000094AC0000}"/>
    <cellStyle name="Standard 7 3 4 8 4" xfId="31081" xr:uid="{00000000-0005-0000-0000-000095AC0000}"/>
    <cellStyle name="Standard 7 3 4 9" xfId="14137" xr:uid="{00000000-0005-0000-0000-000096AC0000}"/>
    <cellStyle name="Standard 7 3 4 9 2" xfId="48025" xr:uid="{00000000-0005-0000-0000-000097AC0000}"/>
    <cellStyle name="Standard 7 3 5" xfId="2648" xr:uid="{00000000-0005-0000-0000-000098AC0000}"/>
    <cellStyle name="Standard 7 3 5 2" xfId="3150" xr:uid="{00000000-0005-0000-0000-000099AC0000}"/>
    <cellStyle name="Standard 7 3 5 2 2" xfId="5363" xr:uid="{00000000-0005-0000-0000-00009AAC0000}"/>
    <cellStyle name="Standard 7 3 5 2 2 2" xfId="8189" xr:uid="{00000000-0005-0000-0000-00009BAC0000}"/>
    <cellStyle name="Standard 7 3 5 2 2 2 2" xfId="13838" xr:uid="{00000000-0005-0000-0000-00009CAC0000}"/>
    <cellStyle name="Standard 7 3 5 2 2 2 2 2" xfId="25134" xr:uid="{00000000-0005-0000-0000-00009DAC0000}"/>
    <cellStyle name="Standard 7 3 5 2 2 2 2 2 2" xfId="59022" xr:uid="{00000000-0005-0000-0000-00009EAC0000}"/>
    <cellStyle name="Standard 7 3 5 2 2 2 2 3" xfId="47726" xr:uid="{00000000-0005-0000-0000-00009FAC0000}"/>
    <cellStyle name="Standard 7 3 5 2 2 2 2 4" xfId="36430" xr:uid="{00000000-0005-0000-0000-0000A0AC0000}"/>
    <cellStyle name="Standard 7 3 5 2 2 2 3" xfId="19486" xr:uid="{00000000-0005-0000-0000-0000A1AC0000}"/>
    <cellStyle name="Standard 7 3 5 2 2 2 3 2" xfId="53374" xr:uid="{00000000-0005-0000-0000-0000A2AC0000}"/>
    <cellStyle name="Standard 7 3 5 2 2 2 4" xfId="42078" xr:uid="{00000000-0005-0000-0000-0000A3AC0000}"/>
    <cellStyle name="Standard 7 3 5 2 2 2 5" xfId="30782" xr:uid="{00000000-0005-0000-0000-0000A4AC0000}"/>
    <cellStyle name="Standard 7 3 5 2 2 3" xfId="11014" xr:uid="{00000000-0005-0000-0000-0000A5AC0000}"/>
    <cellStyle name="Standard 7 3 5 2 2 3 2" xfId="22310" xr:uid="{00000000-0005-0000-0000-0000A6AC0000}"/>
    <cellStyle name="Standard 7 3 5 2 2 3 2 2" xfId="56198" xr:uid="{00000000-0005-0000-0000-0000A7AC0000}"/>
    <cellStyle name="Standard 7 3 5 2 2 3 3" xfId="44902" xr:uid="{00000000-0005-0000-0000-0000A8AC0000}"/>
    <cellStyle name="Standard 7 3 5 2 2 3 4" xfId="33606" xr:uid="{00000000-0005-0000-0000-0000A9AC0000}"/>
    <cellStyle name="Standard 7 3 5 2 2 4" xfId="16662" xr:uid="{00000000-0005-0000-0000-0000AAAC0000}"/>
    <cellStyle name="Standard 7 3 5 2 2 4 2" xfId="50550" xr:uid="{00000000-0005-0000-0000-0000ABAC0000}"/>
    <cellStyle name="Standard 7 3 5 2 2 5" xfId="39254" xr:uid="{00000000-0005-0000-0000-0000ACAC0000}"/>
    <cellStyle name="Standard 7 3 5 2 2 6" xfId="27958" xr:uid="{00000000-0005-0000-0000-0000ADAC0000}"/>
    <cellStyle name="Standard 7 3 5 2 3" xfId="6278" xr:uid="{00000000-0005-0000-0000-0000AEAC0000}"/>
    <cellStyle name="Standard 7 3 5 2 3 2" xfId="11928" xr:uid="{00000000-0005-0000-0000-0000AFAC0000}"/>
    <cellStyle name="Standard 7 3 5 2 3 2 2" xfId="23224" xr:uid="{00000000-0005-0000-0000-0000B0AC0000}"/>
    <cellStyle name="Standard 7 3 5 2 3 2 2 2" xfId="57112" xr:uid="{00000000-0005-0000-0000-0000B1AC0000}"/>
    <cellStyle name="Standard 7 3 5 2 3 2 3" xfId="45816" xr:uid="{00000000-0005-0000-0000-0000B2AC0000}"/>
    <cellStyle name="Standard 7 3 5 2 3 2 4" xfId="34520" xr:uid="{00000000-0005-0000-0000-0000B3AC0000}"/>
    <cellStyle name="Standard 7 3 5 2 3 3" xfId="17576" xr:uid="{00000000-0005-0000-0000-0000B4AC0000}"/>
    <cellStyle name="Standard 7 3 5 2 3 3 2" xfId="51464" xr:uid="{00000000-0005-0000-0000-0000B5AC0000}"/>
    <cellStyle name="Standard 7 3 5 2 3 4" xfId="40168" xr:uid="{00000000-0005-0000-0000-0000B6AC0000}"/>
    <cellStyle name="Standard 7 3 5 2 3 5" xfId="28872" xr:uid="{00000000-0005-0000-0000-0000B7AC0000}"/>
    <cellStyle name="Standard 7 3 5 2 4" xfId="9104" xr:uid="{00000000-0005-0000-0000-0000B8AC0000}"/>
    <cellStyle name="Standard 7 3 5 2 4 2" xfId="20400" xr:uid="{00000000-0005-0000-0000-0000B9AC0000}"/>
    <cellStyle name="Standard 7 3 5 2 4 2 2" xfId="54288" xr:uid="{00000000-0005-0000-0000-0000BAAC0000}"/>
    <cellStyle name="Standard 7 3 5 2 4 3" xfId="42992" xr:uid="{00000000-0005-0000-0000-0000BBAC0000}"/>
    <cellStyle name="Standard 7 3 5 2 4 4" xfId="31696" xr:uid="{00000000-0005-0000-0000-0000BCAC0000}"/>
    <cellStyle name="Standard 7 3 5 2 5" xfId="14752" xr:uid="{00000000-0005-0000-0000-0000BDAC0000}"/>
    <cellStyle name="Standard 7 3 5 2 5 2" xfId="48640" xr:uid="{00000000-0005-0000-0000-0000BEAC0000}"/>
    <cellStyle name="Standard 7 3 5 2 6" xfId="37344" xr:uid="{00000000-0005-0000-0000-0000BFAC0000}"/>
    <cellStyle name="Standard 7 3 5 2 7" xfId="26048" xr:uid="{00000000-0005-0000-0000-0000C0AC0000}"/>
    <cellStyle name="Standard 7 3 5 3" xfId="4588" xr:uid="{00000000-0005-0000-0000-0000C1AC0000}"/>
    <cellStyle name="Standard 7 3 5 3 2" xfId="7455" xr:uid="{00000000-0005-0000-0000-0000C2AC0000}"/>
    <cellStyle name="Standard 7 3 5 3 2 2" xfId="13104" xr:uid="{00000000-0005-0000-0000-0000C3AC0000}"/>
    <cellStyle name="Standard 7 3 5 3 2 2 2" xfId="24400" xr:uid="{00000000-0005-0000-0000-0000C4AC0000}"/>
    <cellStyle name="Standard 7 3 5 3 2 2 2 2" xfId="58288" xr:uid="{00000000-0005-0000-0000-0000C5AC0000}"/>
    <cellStyle name="Standard 7 3 5 3 2 2 3" xfId="46992" xr:uid="{00000000-0005-0000-0000-0000C6AC0000}"/>
    <cellStyle name="Standard 7 3 5 3 2 2 4" xfId="35696" xr:uid="{00000000-0005-0000-0000-0000C7AC0000}"/>
    <cellStyle name="Standard 7 3 5 3 2 3" xfId="18752" xr:uid="{00000000-0005-0000-0000-0000C8AC0000}"/>
    <cellStyle name="Standard 7 3 5 3 2 3 2" xfId="52640" xr:uid="{00000000-0005-0000-0000-0000C9AC0000}"/>
    <cellStyle name="Standard 7 3 5 3 2 4" xfId="41344" xr:uid="{00000000-0005-0000-0000-0000CAAC0000}"/>
    <cellStyle name="Standard 7 3 5 3 2 5" xfId="30048" xr:uid="{00000000-0005-0000-0000-0000CBAC0000}"/>
    <cellStyle name="Standard 7 3 5 3 3" xfId="10280" xr:uid="{00000000-0005-0000-0000-0000CCAC0000}"/>
    <cellStyle name="Standard 7 3 5 3 3 2" xfId="21576" xr:uid="{00000000-0005-0000-0000-0000CDAC0000}"/>
    <cellStyle name="Standard 7 3 5 3 3 2 2" xfId="55464" xr:uid="{00000000-0005-0000-0000-0000CEAC0000}"/>
    <cellStyle name="Standard 7 3 5 3 3 3" xfId="44168" xr:uid="{00000000-0005-0000-0000-0000CFAC0000}"/>
    <cellStyle name="Standard 7 3 5 3 3 4" xfId="32872" xr:uid="{00000000-0005-0000-0000-0000D0AC0000}"/>
    <cellStyle name="Standard 7 3 5 3 4" xfId="15928" xr:uid="{00000000-0005-0000-0000-0000D1AC0000}"/>
    <cellStyle name="Standard 7 3 5 3 4 2" xfId="49816" xr:uid="{00000000-0005-0000-0000-0000D2AC0000}"/>
    <cellStyle name="Standard 7 3 5 3 5" xfId="38520" xr:uid="{00000000-0005-0000-0000-0000D3AC0000}"/>
    <cellStyle name="Standard 7 3 5 3 6" xfId="27224" xr:uid="{00000000-0005-0000-0000-0000D4AC0000}"/>
    <cellStyle name="Standard 7 3 5 4" xfId="5778" xr:uid="{00000000-0005-0000-0000-0000D5AC0000}"/>
    <cellStyle name="Standard 7 3 5 4 2" xfId="11428" xr:uid="{00000000-0005-0000-0000-0000D6AC0000}"/>
    <cellStyle name="Standard 7 3 5 4 2 2" xfId="22724" xr:uid="{00000000-0005-0000-0000-0000D7AC0000}"/>
    <cellStyle name="Standard 7 3 5 4 2 2 2" xfId="56612" xr:uid="{00000000-0005-0000-0000-0000D8AC0000}"/>
    <cellStyle name="Standard 7 3 5 4 2 3" xfId="45316" xr:uid="{00000000-0005-0000-0000-0000D9AC0000}"/>
    <cellStyle name="Standard 7 3 5 4 2 4" xfId="34020" xr:uid="{00000000-0005-0000-0000-0000DAAC0000}"/>
    <cellStyle name="Standard 7 3 5 4 3" xfId="17076" xr:uid="{00000000-0005-0000-0000-0000DBAC0000}"/>
    <cellStyle name="Standard 7 3 5 4 3 2" xfId="50964" xr:uid="{00000000-0005-0000-0000-0000DCAC0000}"/>
    <cellStyle name="Standard 7 3 5 4 4" xfId="39668" xr:uid="{00000000-0005-0000-0000-0000DDAC0000}"/>
    <cellStyle name="Standard 7 3 5 4 5" xfId="28372" xr:uid="{00000000-0005-0000-0000-0000DEAC0000}"/>
    <cellStyle name="Standard 7 3 5 5" xfId="8604" xr:uid="{00000000-0005-0000-0000-0000DFAC0000}"/>
    <cellStyle name="Standard 7 3 5 5 2" xfId="19900" xr:uid="{00000000-0005-0000-0000-0000E0AC0000}"/>
    <cellStyle name="Standard 7 3 5 5 2 2" xfId="53788" xr:uid="{00000000-0005-0000-0000-0000E1AC0000}"/>
    <cellStyle name="Standard 7 3 5 5 3" xfId="42492" xr:uid="{00000000-0005-0000-0000-0000E2AC0000}"/>
    <cellStyle name="Standard 7 3 5 5 4" xfId="31196" xr:uid="{00000000-0005-0000-0000-0000E3AC0000}"/>
    <cellStyle name="Standard 7 3 5 6" xfId="14252" xr:uid="{00000000-0005-0000-0000-0000E4AC0000}"/>
    <cellStyle name="Standard 7 3 5 6 2" xfId="48140" xr:uid="{00000000-0005-0000-0000-0000E5AC0000}"/>
    <cellStyle name="Standard 7 3 5 7" xfId="36844" xr:uid="{00000000-0005-0000-0000-0000E6AC0000}"/>
    <cellStyle name="Standard 7 3 5 8" xfId="25548" xr:uid="{00000000-0005-0000-0000-0000E7AC0000}"/>
    <cellStyle name="Standard 7 3 6" xfId="2902" xr:uid="{00000000-0005-0000-0000-0000E8AC0000}"/>
    <cellStyle name="Standard 7 3 6 2" xfId="5356" xr:uid="{00000000-0005-0000-0000-0000E9AC0000}"/>
    <cellStyle name="Standard 7 3 6 2 2" xfId="8182" xr:uid="{00000000-0005-0000-0000-0000EAAC0000}"/>
    <cellStyle name="Standard 7 3 6 2 2 2" xfId="13831" xr:uid="{00000000-0005-0000-0000-0000EBAC0000}"/>
    <cellStyle name="Standard 7 3 6 2 2 2 2" xfId="25127" xr:uid="{00000000-0005-0000-0000-0000ECAC0000}"/>
    <cellStyle name="Standard 7 3 6 2 2 2 2 2" xfId="59015" xr:uid="{00000000-0005-0000-0000-0000EDAC0000}"/>
    <cellStyle name="Standard 7 3 6 2 2 2 3" xfId="47719" xr:uid="{00000000-0005-0000-0000-0000EEAC0000}"/>
    <cellStyle name="Standard 7 3 6 2 2 2 4" xfId="36423" xr:uid="{00000000-0005-0000-0000-0000EFAC0000}"/>
    <cellStyle name="Standard 7 3 6 2 2 3" xfId="19479" xr:uid="{00000000-0005-0000-0000-0000F0AC0000}"/>
    <cellStyle name="Standard 7 3 6 2 2 3 2" xfId="53367" xr:uid="{00000000-0005-0000-0000-0000F1AC0000}"/>
    <cellStyle name="Standard 7 3 6 2 2 4" xfId="42071" xr:uid="{00000000-0005-0000-0000-0000F2AC0000}"/>
    <cellStyle name="Standard 7 3 6 2 2 5" xfId="30775" xr:uid="{00000000-0005-0000-0000-0000F3AC0000}"/>
    <cellStyle name="Standard 7 3 6 2 3" xfId="11007" xr:uid="{00000000-0005-0000-0000-0000F4AC0000}"/>
    <cellStyle name="Standard 7 3 6 2 3 2" xfId="22303" xr:uid="{00000000-0005-0000-0000-0000F5AC0000}"/>
    <cellStyle name="Standard 7 3 6 2 3 2 2" xfId="56191" xr:uid="{00000000-0005-0000-0000-0000F6AC0000}"/>
    <cellStyle name="Standard 7 3 6 2 3 3" xfId="44895" xr:uid="{00000000-0005-0000-0000-0000F7AC0000}"/>
    <cellStyle name="Standard 7 3 6 2 3 4" xfId="33599" xr:uid="{00000000-0005-0000-0000-0000F8AC0000}"/>
    <cellStyle name="Standard 7 3 6 2 4" xfId="16655" xr:uid="{00000000-0005-0000-0000-0000F9AC0000}"/>
    <cellStyle name="Standard 7 3 6 2 4 2" xfId="50543" xr:uid="{00000000-0005-0000-0000-0000FAAC0000}"/>
    <cellStyle name="Standard 7 3 6 2 5" xfId="39247" xr:uid="{00000000-0005-0000-0000-0000FBAC0000}"/>
    <cellStyle name="Standard 7 3 6 2 6" xfId="27951" xr:uid="{00000000-0005-0000-0000-0000FCAC0000}"/>
    <cellStyle name="Standard 7 3 6 3" xfId="4581" xr:uid="{00000000-0005-0000-0000-0000FDAC0000}"/>
    <cellStyle name="Standard 7 3 6 3 2" xfId="7448" xr:uid="{00000000-0005-0000-0000-0000FEAC0000}"/>
    <cellStyle name="Standard 7 3 6 3 2 2" xfId="13097" xr:uid="{00000000-0005-0000-0000-0000FFAC0000}"/>
    <cellStyle name="Standard 7 3 6 3 2 2 2" xfId="24393" xr:uid="{00000000-0005-0000-0000-000000AD0000}"/>
    <cellStyle name="Standard 7 3 6 3 2 2 2 2" xfId="58281" xr:uid="{00000000-0005-0000-0000-000001AD0000}"/>
    <cellStyle name="Standard 7 3 6 3 2 2 3" xfId="46985" xr:uid="{00000000-0005-0000-0000-000002AD0000}"/>
    <cellStyle name="Standard 7 3 6 3 2 2 4" xfId="35689" xr:uid="{00000000-0005-0000-0000-000003AD0000}"/>
    <cellStyle name="Standard 7 3 6 3 2 3" xfId="18745" xr:uid="{00000000-0005-0000-0000-000004AD0000}"/>
    <cellStyle name="Standard 7 3 6 3 2 3 2" xfId="52633" xr:uid="{00000000-0005-0000-0000-000005AD0000}"/>
    <cellStyle name="Standard 7 3 6 3 2 4" xfId="41337" xr:uid="{00000000-0005-0000-0000-000006AD0000}"/>
    <cellStyle name="Standard 7 3 6 3 2 5" xfId="30041" xr:uid="{00000000-0005-0000-0000-000007AD0000}"/>
    <cellStyle name="Standard 7 3 6 3 3" xfId="10273" xr:uid="{00000000-0005-0000-0000-000008AD0000}"/>
    <cellStyle name="Standard 7 3 6 3 3 2" xfId="21569" xr:uid="{00000000-0005-0000-0000-000009AD0000}"/>
    <cellStyle name="Standard 7 3 6 3 3 2 2" xfId="55457" xr:uid="{00000000-0005-0000-0000-00000AAD0000}"/>
    <cellStyle name="Standard 7 3 6 3 3 3" xfId="44161" xr:uid="{00000000-0005-0000-0000-00000BAD0000}"/>
    <cellStyle name="Standard 7 3 6 3 3 4" xfId="32865" xr:uid="{00000000-0005-0000-0000-00000CAD0000}"/>
    <cellStyle name="Standard 7 3 6 3 4" xfId="15921" xr:uid="{00000000-0005-0000-0000-00000DAD0000}"/>
    <cellStyle name="Standard 7 3 6 3 4 2" xfId="49809" xr:uid="{00000000-0005-0000-0000-00000EAD0000}"/>
    <cellStyle name="Standard 7 3 6 3 5" xfId="38513" xr:uid="{00000000-0005-0000-0000-00000FAD0000}"/>
    <cellStyle name="Standard 7 3 6 3 6" xfId="27217" xr:uid="{00000000-0005-0000-0000-000010AD0000}"/>
    <cellStyle name="Standard 7 3 6 4" xfId="6030" xr:uid="{00000000-0005-0000-0000-000011AD0000}"/>
    <cellStyle name="Standard 7 3 6 4 2" xfId="11680" xr:uid="{00000000-0005-0000-0000-000012AD0000}"/>
    <cellStyle name="Standard 7 3 6 4 2 2" xfId="22976" xr:uid="{00000000-0005-0000-0000-000013AD0000}"/>
    <cellStyle name="Standard 7 3 6 4 2 2 2" xfId="56864" xr:uid="{00000000-0005-0000-0000-000014AD0000}"/>
    <cellStyle name="Standard 7 3 6 4 2 3" xfId="45568" xr:uid="{00000000-0005-0000-0000-000015AD0000}"/>
    <cellStyle name="Standard 7 3 6 4 2 4" xfId="34272" xr:uid="{00000000-0005-0000-0000-000016AD0000}"/>
    <cellStyle name="Standard 7 3 6 4 3" xfId="17328" xr:uid="{00000000-0005-0000-0000-000017AD0000}"/>
    <cellStyle name="Standard 7 3 6 4 3 2" xfId="51216" xr:uid="{00000000-0005-0000-0000-000018AD0000}"/>
    <cellStyle name="Standard 7 3 6 4 4" xfId="39920" xr:uid="{00000000-0005-0000-0000-000019AD0000}"/>
    <cellStyle name="Standard 7 3 6 4 5" xfId="28624" xr:uid="{00000000-0005-0000-0000-00001AAD0000}"/>
    <cellStyle name="Standard 7 3 6 5" xfId="8856" xr:uid="{00000000-0005-0000-0000-00001BAD0000}"/>
    <cellStyle name="Standard 7 3 6 5 2" xfId="20152" xr:uid="{00000000-0005-0000-0000-00001CAD0000}"/>
    <cellStyle name="Standard 7 3 6 5 2 2" xfId="54040" xr:uid="{00000000-0005-0000-0000-00001DAD0000}"/>
    <cellStyle name="Standard 7 3 6 5 3" xfId="42744" xr:uid="{00000000-0005-0000-0000-00001EAD0000}"/>
    <cellStyle name="Standard 7 3 6 5 4" xfId="31448" xr:uid="{00000000-0005-0000-0000-00001FAD0000}"/>
    <cellStyle name="Standard 7 3 6 6" xfId="14504" xr:uid="{00000000-0005-0000-0000-000020AD0000}"/>
    <cellStyle name="Standard 7 3 6 6 2" xfId="48392" xr:uid="{00000000-0005-0000-0000-000021AD0000}"/>
    <cellStyle name="Standard 7 3 6 7" xfId="37096" xr:uid="{00000000-0005-0000-0000-000022AD0000}"/>
    <cellStyle name="Standard 7 3 6 8" xfId="25800" xr:uid="{00000000-0005-0000-0000-000023AD0000}"/>
    <cellStyle name="Standard 7 3 7" xfId="3784" xr:uid="{00000000-0005-0000-0000-000024AD0000}"/>
    <cellStyle name="Standard 7 3 7 2" xfId="6895" xr:uid="{00000000-0005-0000-0000-000025AD0000}"/>
    <cellStyle name="Standard 7 3 7 2 2" xfId="12544" xr:uid="{00000000-0005-0000-0000-000026AD0000}"/>
    <cellStyle name="Standard 7 3 7 2 2 2" xfId="23840" xr:uid="{00000000-0005-0000-0000-000027AD0000}"/>
    <cellStyle name="Standard 7 3 7 2 2 2 2" xfId="57728" xr:uid="{00000000-0005-0000-0000-000028AD0000}"/>
    <cellStyle name="Standard 7 3 7 2 2 3" xfId="46432" xr:uid="{00000000-0005-0000-0000-000029AD0000}"/>
    <cellStyle name="Standard 7 3 7 2 2 4" xfId="35136" xr:uid="{00000000-0005-0000-0000-00002AAD0000}"/>
    <cellStyle name="Standard 7 3 7 2 3" xfId="18192" xr:uid="{00000000-0005-0000-0000-00002BAD0000}"/>
    <cellStyle name="Standard 7 3 7 2 3 2" xfId="52080" xr:uid="{00000000-0005-0000-0000-00002CAD0000}"/>
    <cellStyle name="Standard 7 3 7 2 4" xfId="40784" xr:uid="{00000000-0005-0000-0000-00002DAD0000}"/>
    <cellStyle name="Standard 7 3 7 2 5" xfId="29488" xr:uid="{00000000-0005-0000-0000-00002EAD0000}"/>
    <cellStyle name="Standard 7 3 7 3" xfId="9720" xr:uid="{00000000-0005-0000-0000-00002FAD0000}"/>
    <cellStyle name="Standard 7 3 7 3 2" xfId="21016" xr:uid="{00000000-0005-0000-0000-000030AD0000}"/>
    <cellStyle name="Standard 7 3 7 3 2 2" xfId="54904" xr:uid="{00000000-0005-0000-0000-000031AD0000}"/>
    <cellStyle name="Standard 7 3 7 3 3" xfId="43608" xr:uid="{00000000-0005-0000-0000-000032AD0000}"/>
    <cellStyle name="Standard 7 3 7 3 4" xfId="32312" xr:uid="{00000000-0005-0000-0000-000033AD0000}"/>
    <cellStyle name="Standard 7 3 7 4" xfId="15368" xr:uid="{00000000-0005-0000-0000-000034AD0000}"/>
    <cellStyle name="Standard 7 3 7 4 2" xfId="49256" xr:uid="{00000000-0005-0000-0000-000035AD0000}"/>
    <cellStyle name="Standard 7 3 7 5" xfId="37960" xr:uid="{00000000-0005-0000-0000-000036AD0000}"/>
    <cellStyle name="Standard 7 3 7 6" xfId="26664" xr:uid="{00000000-0005-0000-0000-000037AD0000}"/>
    <cellStyle name="Standard 7 3 8" xfId="4842" xr:uid="{00000000-0005-0000-0000-000038AD0000}"/>
    <cellStyle name="Standard 7 3 8 2" xfId="7668" xr:uid="{00000000-0005-0000-0000-000039AD0000}"/>
    <cellStyle name="Standard 7 3 8 2 2" xfId="13317" xr:uid="{00000000-0005-0000-0000-00003AAD0000}"/>
    <cellStyle name="Standard 7 3 8 2 2 2" xfId="24613" xr:uid="{00000000-0005-0000-0000-00003BAD0000}"/>
    <cellStyle name="Standard 7 3 8 2 2 2 2" xfId="58501" xr:uid="{00000000-0005-0000-0000-00003CAD0000}"/>
    <cellStyle name="Standard 7 3 8 2 2 3" xfId="47205" xr:uid="{00000000-0005-0000-0000-00003DAD0000}"/>
    <cellStyle name="Standard 7 3 8 2 2 4" xfId="35909" xr:uid="{00000000-0005-0000-0000-00003EAD0000}"/>
    <cellStyle name="Standard 7 3 8 2 3" xfId="18965" xr:uid="{00000000-0005-0000-0000-00003FAD0000}"/>
    <cellStyle name="Standard 7 3 8 2 3 2" xfId="52853" xr:uid="{00000000-0005-0000-0000-000040AD0000}"/>
    <cellStyle name="Standard 7 3 8 2 4" xfId="41557" xr:uid="{00000000-0005-0000-0000-000041AD0000}"/>
    <cellStyle name="Standard 7 3 8 2 5" xfId="30261" xr:uid="{00000000-0005-0000-0000-000042AD0000}"/>
    <cellStyle name="Standard 7 3 8 3" xfId="10493" xr:uid="{00000000-0005-0000-0000-000043AD0000}"/>
    <cellStyle name="Standard 7 3 8 3 2" xfId="21789" xr:uid="{00000000-0005-0000-0000-000044AD0000}"/>
    <cellStyle name="Standard 7 3 8 3 2 2" xfId="55677" xr:uid="{00000000-0005-0000-0000-000045AD0000}"/>
    <cellStyle name="Standard 7 3 8 3 3" xfId="44381" xr:uid="{00000000-0005-0000-0000-000046AD0000}"/>
    <cellStyle name="Standard 7 3 8 3 4" xfId="33085" xr:uid="{00000000-0005-0000-0000-000047AD0000}"/>
    <cellStyle name="Standard 7 3 8 4" xfId="16141" xr:uid="{00000000-0005-0000-0000-000048AD0000}"/>
    <cellStyle name="Standard 7 3 8 4 2" xfId="50029" xr:uid="{00000000-0005-0000-0000-000049AD0000}"/>
    <cellStyle name="Standard 7 3 8 5" xfId="38733" xr:uid="{00000000-0005-0000-0000-00004AAD0000}"/>
    <cellStyle name="Standard 7 3 8 6" xfId="27437" xr:uid="{00000000-0005-0000-0000-00004BAD0000}"/>
    <cellStyle name="Standard 7 3 9" xfId="3488" xr:uid="{00000000-0005-0000-0000-00004CAD0000}"/>
    <cellStyle name="Standard 7 3 9 2" xfId="6602" xr:uid="{00000000-0005-0000-0000-00004DAD0000}"/>
    <cellStyle name="Standard 7 3 9 2 2" xfId="12251" xr:uid="{00000000-0005-0000-0000-00004EAD0000}"/>
    <cellStyle name="Standard 7 3 9 2 2 2" xfId="23547" xr:uid="{00000000-0005-0000-0000-00004FAD0000}"/>
    <cellStyle name="Standard 7 3 9 2 2 2 2" xfId="57435" xr:uid="{00000000-0005-0000-0000-000050AD0000}"/>
    <cellStyle name="Standard 7 3 9 2 2 3" xfId="46139" xr:uid="{00000000-0005-0000-0000-000051AD0000}"/>
    <cellStyle name="Standard 7 3 9 2 2 4" xfId="34843" xr:uid="{00000000-0005-0000-0000-000052AD0000}"/>
    <cellStyle name="Standard 7 3 9 2 3" xfId="17899" xr:uid="{00000000-0005-0000-0000-000053AD0000}"/>
    <cellStyle name="Standard 7 3 9 2 3 2" xfId="51787" xr:uid="{00000000-0005-0000-0000-000054AD0000}"/>
    <cellStyle name="Standard 7 3 9 2 4" xfId="40491" xr:uid="{00000000-0005-0000-0000-000055AD0000}"/>
    <cellStyle name="Standard 7 3 9 2 5" xfId="29195" xr:uid="{00000000-0005-0000-0000-000056AD0000}"/>
    <cellStyle name="Standard 7 3 9 3" xfId="9427" xr:uid="{00000000-0005-0000-0000-000057AD0000}"/>
    <cellStyle name="Standard 7 3 9 3 2" xfId="20723" xr:uid="{00000000-0005-0000-0000-000058AD0000}"/>
    <cellStyle name="Standard 7 3 9 3 2 2" xfId="54611" xr:uid="{00000000-0005-0000-0000-000059AD0000}"/>
    <cellStyle name="Standard 7 3 9 3 3" xfId="43315" xr:uid="{00000000-0005-0000-0000-00005AAD0000}"/>
    <cellStyle name="Standard 7 3 9 3 4" xfId="32019" xr:uid="{00000000-0005-0000-0000-00005BAD0000}"/>
    <cellStyle name="Standard 7 3 9 4" xfId="15075" xr:uid="{00000000-0005-0000-0000-00005CAD0000}"/>
    <cellStyle name="Standard 7 3 9 4 2" xfId="48963" xr:uid="{00000000-0005-0000-0000-00005DAD0000}"/>
    <cellStyle name="Standard 7 3 9 5" xfId="37667" xr:uid="{00000000-0005-0000-0000-00005EAD0000}"/>
    <cellStyle name="Standard 7 3 9 6" xfId="26371" xr:uid="{00000000-0005-0000-0000-00005FAD0000}"/>
    <cellStyle name="Standard 7 4" xfId="280" xr:uid="{00000000-0005-0000-0000-000060AD0000}"/>
    <cellStyle name="Standard 7 4 10" xfId="8366" xr:uid="{00000000-0005-0000-0000-000061AD0000}"/>
    <cellStyle name="Standard 7 4 10 2" xfId="19662" xr:uid="{00000000-0005-0000-0000-000062AD0000}"/>
    <cellStyle name="Standard 7 4 10 2 2" xfId="53550" xr:uid="{00000000-0005-0000-0000-000063AD0000}"/>
    <cellStyle name="Standard 7 4 10 3" xfId="42254" xr:uid="{00000000-0005-0000-0000-000064AD0000}"/>
    <cellStyle name="Standard 7 4 10 4" xfId="30958" xr:uid="{00000000-0005-0000-0000-000065AD0000}"/>
    <cellStyle name="Standard 7 4 11" xfId="14014" xr:uid="{00000000-0005-0000-0000-000066AD0000}"/>
    <cellStyle name="Standard 7 4 11 2" xfId="47902" xr:uid="{00000000-0005-0000-0000-000067AD0000}"/>
    <cellStyle name="Standard 7 4 12" xfId="36606" xr:uid="{00000000-0005-0000-0000-000068AD0000}"/>
    <cellStyle name="Standard 7 4 13" xfId="25310" xr:uid="{00000000-0005-0000-0000-000069AD0000}"/>
    <cellStyle name="Standard 7 4 2" xfId="700" xr:uid="{00000000-0005-0000-0000-00006AAD0000}"/>
    <cellStyle name="Standard 7 4 2 10" xfId="14059" xr:uid="{00000000-0005-0000-0000-00006BAD0000}"/>
    <cellStyle name="Standard 7 4 2 10 2" xfId="47947" xr:uid="{00000000-0005-0000-0000-00006CAD0000}"/>
    <cellStyle name="Standard 7 4 2 11" xfId="36651" xr:uid="{00000000-0005-0000-0000-00006DAD0000}"/>
    <cellStyle name="Standard 7 4 2 12" xfId="25355" xr:uid="{00000000-0005-0000-0000-00006EAD0000}"/>
    <cellStyle name="Standard 7 4 2 2" xfId="1936" xr:uid="{00000000-0005-0000-0000-00006FAD0000}"/>
    <cellStyle name="Standard 7 4 2 2 10" xfId="36784" xr:uid="{00000000-0005-0000-0000-000070AD0000}"/>
    <cellStyle name="Standard 7 4 2 2 11" xfId="25488" xr:uid="{00000000-0005-0000-0000-000071AD0000}"/>
    <cellStyle name="Standard 7 4 2 2 2" xfId="2834" xr:uid="{00000000-0005-0000-0000-000072AD0000}"/>
    <cellStyle name="Standard 7 4 2 2 2 2" xfId="3336" xr:uid="{00000000-0005-0000-0000-000073AD0000}"/>
    <cellStyle name="Standard 7 4 2 2 2 2 2" xfId="5367" xr:uid="{00000000-0005-0000-0000-000074AD0000}"/>
    <cellStyle name="Standard 7 4 2 2 2 2 2 2" xfId="8193" xr:uid="{00000000-0005-0000-0000-000075AD0000}"/>
    <cellStyle name="Standard 7 4 2 2 2 2 2 2 2" xfId="13842" xr:uid="{00000000-0005-0000-0000-000076AD0000}"/>
    <cellStyle name="Standard 7 4 2 2 2 2 2 2 2 2" xfId="25138" xr:uid="{00000000-0005-0000-0000-000077AD0000}"/>
    <cellStyle name="Standard 7 4 2 2 2 2 2 2 2 2 2" xfId="59026" xr:uid="{00000000-0005-0000-0000-000078AD0000}"/>
    <cellStyle name="Standard 7 4 2 2 2 2 2 2 2 3" xfId="47730" xr:uid="{00000000-0005-0000-0000-000079AD0000}"/>
    <cellStyle name="Standard 7 4 2 2 2 2 2 2 2 4" xfId="36434" xr:uid="{00000000-0005-0000-0000-00007AAD0000}"/>
    <cellStyle name="Standard 7 4 2 2 2 2 2 2 3" xfId="19490" xr:uid="{00000000-0005-0000-0000-00007BAD0000}"/>
    <cellStyle name="Standard 7 4 2 2 2 2 2 2 3 2" xfId="53378" xr:uid="{00000000-0005-0000-0000-00007CAD0000}"/>
    <cellStyle name="Standard 7 4 2 2 2 2 2 2 4" xfId="42082" xr:uid="{00000000-0005-0000-0000-00007DAD0000}"/>
    <cellStyle name="Standard 7 4 2 2 2 2 2 2 5" xfId="30786" xr:uid="{00000000-0005-0000-0000-00007EAD0000}"/>
    <cellStyle name="Standard 7 4 2 2 2 2 2 3" xfId="11018" xr:uid="{00000000-0005-0000-0000-00007FAD0000}"/>
    <cellStyle name="Standard 7 4 2 2 2 2 2 3 2" xfId="22314" xr:uid="{00000000-0005-0000-0000-000080AD0000}"/>
    <cellStyle name="Standard 7 4 2 2 2 2 2 3 2 2" xfId="56202" xr:uid="{00000000-0005-0000-0000-000081AD0000}"/>
    <cellStyle name="Standard 7 4 2 2 2 2 2 3 3" xfId="44906" xr:uid="{00000000-0005-0000-0000-000082AD0000}"/>
    <cellStyle name="Standard 7 4 2 2 2 2 2 3 4" xfId="33610" xr:uid="{00000000-0005-0000-0000-000083AD0000}"/>
    <cellStyle name="Standard 7 4 2 2 2 2 2 4" xfId="16666" xr:uid="{00000000-0005-0000-0000-000084AD0000}"/>
    <cellStyle name="Standard 7 4 2 2 2 2 2 4 2" xfId="50554" xr:uid="{00000000-0005-0000-0000-000085AD0000}"/>
    <cellStyle name="Standard 7 4 2 2 2 2 2 5" xfId="39258" xr:uid="{00000000-0005-0000-0000-000086AD0000}"/>
    <cellStyle name="Standard 7 4 2 2 2 2 2 6" xfId="27962" xr:uid="{00000000-0005-0000-0000-000087AD0000}"/>
    <cellStyle name="Standard 7 4 2 2 2 2 3" xfId="6464" xr:uid="{00000000-0005-0000-0000-000088AD0000}"/>
    <cellStyle name="Standard 7 4 2 2 2 2 3 2" xfId="12114" xr:uid="{00000000-0005-0000-0000-000089AD0000}"/>
    <cellStyle name="Standard 7 4 2 2 2 2 3 2 2" xfId="23410" xr:uid="{00000000-0005-0000-0000-00008AAD0000}"/>
    <cellStyle name="Standard 7 4 2 2 2 2 3 2 2 2" xfId="57298" xr:uid="{00000000-0005-0000-0000-00008BAD0000}"/>
    <cellStyle name="Standard 7 4 2 2 2 2 3 2 3" xfId="46002" xr:uid="{00000000-0005-0000-0000-00008CAD0000}"/>
    <cellStyle name="Standard 7 4 2 2 2 2 3 2 4" xfId="34706" xr:uid="{00000000-0005-0000-0000-00008DAD0000}"/>
    <cellStyle name="Standard 7 4 2 2 2 2 3 3" xfId="17762" xr:uid="{00000000-0005-0000-0000-00008EAD0000}"/>
    <cellStyle name="Standard 7 4 2 2 2 2 3 3 2" xfId="51650" xr:uid="{00000000-0005-0000-0000-00008FAD0000}"/>
    <cellStyle name="Standard 7 4 2 2 2 2 3 4" xfId="40354" xr:uid="{00000000-0005-0000-0000-000090AD0000}"/>
    <cellStyle name="Standard 7 4 2 2 2 2 3 5" xfId="29058" xr:uid="{00000000-0005-0000-0000-000091AD0000}"/>
    <cellStyle name="Standard 7 4 2 2 2 2 4" xfId="9290" xr:uid="{00000000-0005-0000-0000-000092AD0000}"/>
    <cellStyle name="Standard 7 4 2 2 2 2 4 2" xfId="20586" xr:uid="{00000000-0005-0000-0000-000093AD0000}"/>
    <cellStyle name="Standard 7 4 2 2 2 2 4 2 2" xfId="54474" xr:uid="{00000000-0005-0000-0000-000094AD0000}"/>
    <cellStyle name="Standard 7 4 2 2 2 2 4 3" xfId="43178" xr:uid="{00000000-0005-0000-0000-000095AD0000}"/>
    <cellStyle name="Standard 7 4 2 2 2 2 4 4" xfId="31882" xr:uid="{00000000-0005-0000-0000-000096AD0000}"/>
    <cellStyle name="Standard 7 4 2 2 2 2 5" xfId="14938" xr:uid="{00000000-0005-0000-0000-000097AD0000}"/>
    <cellStyle name="Standard 7 4 2 2 2 2 5 2" xfId="48826" xr:uid="{00000000-0005-0000-0000-000098AD0000}"/>
    <cellStyle name="Standard 7 4 2 2 2 2 6" xfId="37530" xr:uid="{00000000-0005-0000-0000-000099AD0000}"/>
    <cellStyle name="Standard 7 4 2 2 2 2 7" xfId="26234" xr:uid="{00000000-0005-0000-0000-00009AAD0000}"/>
    <cellStyle name="Standard 7 4 2 2 2 3" xfId="4592" xr:uid="{00000000-0005-0000-0000-00009BAD0000}"/>
    <cellStyle name="Standard 7 4 2 2 2 3 2" xfId="7459" xr:uid="{00000000-0005-0000-0000-00009CAD0000}"/>
    <cellStyle name="Standard 7 4 2 2 2 3 2 2" xfId="13108" xr:uid="{00000000-0005-0000-0000-00009DAD0000}"/>
    <cellStyle name="Standard 7 4 2 2 2 3 2 2 2" xfId="24404" xr:uid="{00000000-0005-0000-0000-00009EAD0000}"/>
    <cellStyle name="Standard 7 4 2 2 2 3 2 2 2 2" xfId="58292" xr:uid="{00000000-0005-0000-0000-00009FAD0000}"/>
    <cellStyle name="Standard 7 4 2 2 2 3 2 2 3" xfId="46996" xr:uid="{00000000-0005-0000-0000-0000A0AD0000}"/>
    <cellStyle name="Standard 7 4 2 2 2 3 2 2 4" xfId="35700" xr:uid="{00000000-0005-0000-0000-0000A1AD0000}"/>
    <cellStyle name="Standard 7 4 2 2 2 3 2 3" xfId="18756" xr:uid="{00000000-0005-0000-0000-0000A2AD0000}"/>
    <cellStyle name="Standard 7 4 2 2 2 3 2 3 2" xfId="52644" xr:uid="{00000000-0005-0000-0000-0000A3AD0000}"/>
    <cellStyle name="Standard 7 4 2 2 2 3 2 4" xfId="41348" xr:uid="{00000000-0005-0000-0000-0000A4AD0000}"/>
    <cellStyle name="Standard 7 4 2 2 2 3 2 5" xfId="30052" xr:uid="{00000000-0005-0000-0000-0000A5AD0000}"/>
    <cellStyle name="Standard 7 4 2 2 2 3 3" xfId="10284" xr:uid="{00000000-0005-0000-0000-0000A6AD0000}"/>
    <cellStyle name="Standard 7 4 2 2 2 3 3 2" xfId="21580" xr:uid="{00000000-0005-0000-0000-0000A7AD0000}"/>
    <cellStyle name="Standard 7 4 2 2 2 3 3 2 2" xfId="55468" xr:uid="{00000000-0005-0000-0000-0000A8AD0000}"/>
    <cellStyle name="Standard 7 4 2 2 2 3 3 3" xfId="44172" xr:uid="{00000000-0005-0000-0000-0000A9AD0000}"/>
    <cellStyle name="Standard 7 4 2 2 2 3 3 4" xfId="32876" xr:uid="{00000000-0005-0000-0000-0000AAAD0000}"/>
    <cellStyle name="Standard 7 4 2 2 2 3 4" xfId="15932" xr:uid="{00000000-0005-0000-0000-0000ABAD0000}"/>
    <cellStyle name="Standard 7 4 2 2 2 3 4 2" xfId="49820" xr:uid="{00000000-0005-0000-0000-0000ACAD0000}"/>
    <cellStyle name="Standard 7 4 2 2 2 3 5" xfId="38524" xr:uid="{00000000-0005-0000-0000-0000ADAD0000}"/>
    <cellStyle name="Standard 7 4 2 2 2 3 6" xfId="27228" xr:uid="{00000000-0005-0000-0000-0000AEAD0000}"/>
    <cellStyle name="Standard 7 4 2 2 2 4" xfId="5964" xr:uid="{00000000-0005-0000-0000-0000AFAD0000}"/>
    <cellStyle name="Standard 7 4 2 2 2 4 2" xfId="11614" xr:uid="{00000000-0005-0000-0000-0000B0AD0000}"/>
    <cellStyle name="Standard 7 4 2 2 2 4 2 2" xfId="22910" xr:uid="{00000000-0005-0000-0000-0000B1AD0000}"/>
    <cellStyle name="Standard 7 4 2 2 2 4 2 2 2" xfId="56798" xr:uid="{00000000-0005-0000-0000-0000B2AD0000}"/>
    <cellStyle name="Standard 7 4 2 2 2 4 2 3" xfId="45502" xr:uid="{00000000-0005-0000-0000-0000B3AD0000}"/>
    <cellStyle name="Standard 7 4 2 2 2 4 2 4" xfId="34206" xr:uid="{00000000-0005-0000-0000-0000B4AD0000}"/>
    <cellStyle name="Standard 7 4 2 2 2 4 3" xfId="17262" xr:uid="{00000000-0005-0000-0000-0000B5AD0000}"/>
    <cellStyle name="Standard 7 4 2 2 2 4 3 2" xfId="51150" xr:uid="{00000000-0005-0000-0000-0000B6AD0000}"/>
    <cellStyle name="Standard 7 4 2 2 2 4 4" xfId="39854" xr:uid="{00000000-0005-0000-0000-0000B7AD0000}"/>
    <cellStyle name="Standard 7 4 2 2 2 4 5" xfId="28558" xr:uid="{00000000-0005-0000-0000-0000B8AD0000}"/>
    <cellStyle name="Standard 7 4 2 2 2 5" xfId="8790" xr:uid="{00000000-0005-0000-0000-0000B9AD0000}"/>
    <cellStyle name="Standard 7 4 2 2 2 5 2" xfId="20086" xr:uid="{00000000-0005-0000-0000-0000BAAD0000}"/>
    <cellStyle name="Standard 7 4 2 2 2 5 2 2" xfId="53974" xr:uid="{00000000-0005-0000-0000-0000BBAD0000}"/>
    <cellStyle name="Standard 7 4 2 2 2 5 3" xfId="42678" xr:uid="{00000000-0005-0000-0000-0000BCAD0000}"/>
    <cellStyle name="Standard 7 4 2 2 2 5 4" xfId="31382" xr:uid="{00000000-0005-0000-0000-0000BDAD0000}"/>
    <cellStyle name="Standard 7 4 2 2 2 6" xfId="14438" xr:uid="{00000000-0005-0000-0000-0000BEAD0000}"/>
    <cellStyle name="Standard 7 4 2 2 2 6 2" xfId="48326" xr:uid="{00000000-0005-0000-0000-0000BFAD0000}"/>
    <cellStyle name="Standard 7 4 2 2 2 7" xfId="37030" xr:uid="{00000000-0005-0000-0000-0000C0AD0000}"/>
    <cellStyle name="Standard 7 4 2 2 2 8" xfId="25734" xr:uid="{00000000-0005-0000-0000-0000C1AD0000}"/>
    <cellStyle name="Standard 7 4 2 2 3" xfId="3090" xr:uid="{00000000-0005-0000-0000-0000C2AD0000}"/>
    <cellStyle name="Standard 7 4 2 2 3 2" xfId="5366" xr:uid="{00000000-0005-0000-0000-0000C3AD0000}"/>
    <cellStyle name="Standard 7 4 2 2 3 2 2" xfId="8192" xr:uid="{00000000-0005-0000-0000-0000C4AD0000}"/>
    <cellStyle name="Standard 7 4 2 2 3 2 2 2" xfId="13841" xr:uid="{00000000-0005-0000-0000-0000C5AD0000}"/>
    <cellStyle name="Standard 7 4 2 2 3 2 2 2 2" xfId="25137" xr:uid="{00000000-0005-0000-0000-0000C6AD0000}"/>
    <cellStyle name="Standard 7 4 2 2 3 2 2 2 2 2" xfId="59025" xr:uid="{00000000-0005-0000-0000-0000C7AD0000}"/>
    <cellStyle name="Standard 7 4 2 2 3 2 2 2 3" xfId="47729" xr:uid="{00000000-0005-0000-0000-0000C8AD0000}"/>
    <cellStyle name="Standard 7 4 2 2 3 2 2 2 4" xfId="36433" xr:uid="{00000000-0005-0000-0000-0000C9AD0000}"/>
    <cellStyle name="Standard 7 4 2 2 3 2 2 3" xfId="19489" xr:uid="{00000000-0005-0000-0000-0000CAAD0000}"/>
    <cellStyle name="Standard 7 4 2 2 3 2 2 3 2" xfId="53377" xr:uid="{00000000-0005-0000-0000-0000CBAD0000}"/>
    <cellStyle name="Standard 7 4 2 2 3 2 2 4" xfId="42081" xr:uid="{00000000-0005-0000-0000-0000CCAD0000}"/>
    <cellStyle name="Standard 7 4 2 2 3 2 2 5" xfId="30785" xr:uid="{00000000-0005-0000-0000-0000CDAD0000}"/>
    <cellStyle name="Standard 7 4 2 2 3 2 3" xfId="11017" xr:uid="{00000000-0005-0000-0000-0000CEAD0000}"/>
    <cellStyle name="Standard 7 4 2 2 3 2 3 2" xfId="22313" xr:uid="{00000000-0005-0000-0000-0000CFAD0000}"/>
    <cellStyle name="Standard 7 4 2 2 3 2 3 2 2" xfId="56201" xr:uid="{00000000-0005-0000-0000-0000D0AD0000}"/>
    <cellStyle name="Standard 7 4 2 2 3 2 3 3" xfId="44905" xr:uid="{00000000-0005-0000-0000-0000D1AD0000}"/>
    <cellStyle name="Standard 7 4 2 2 3 2 3 4" xfId="33609" xr:uid="{00000000-0005-0000-0000-0000D2AD0000}"/>
    <cellStyle name="Standard 7 4 2 2 3 2 4" xfId="16665" xr:uid="{00000000-0005-0000-0000-0000D3AD0000}"/>
    <cellStyle name="Standard 7 4 2 2 3 2 4 2" xfId="50553" xr:uid="{00000000-0005-0000-0000-0000D4AD0000}"/>
    <cellStyle name="Standard 7 4 2 2 3 2 5" xfId="39257" xr:uid="{00000000-0005-0000-0000-0000D5AD0000}"/>
    <cellStyle name="Standard 7 4 2 2 3 2 6" xfId="27961" xr:uid="{00000000-0005-0000-0000-0000D6AD0000}"/>
    <cellStyle name="Standard 7 4 2 2 3 3" xfId="4591" xr:uid="{00000000-0005-0000-0000-0000D7AD0000}"/>
    <cellStyle name="Standard 7 4 2 2 3 3 2" xfId="7458" xr:uid="{00000000-0005-0000-0000-0000D8AD0000}"/>
    <cellStyle name="Standard 7 4 2 2 3 3 2 2" xfId="13107" xr:uid="{00000000-0005-0000-0000-0000D9AD0000}"/>
    <cellStyle name="Standard 7 4 2 2 3 3 2 2 2" xfId="24403" xr:uid="{00000000-0005-0000-0000-0000DAAD0000}"/>
    <cellStyle name="Standard 7 4 2 2 3 3 2 2 2 2" xfId="58291" xr:uid="{00000000-0005-0000-0000-0000DBAD0000}"/>
    <cellStyle name="Standard 7 4 2 2 3 3 2 2 3" xfId="46995" xr:uid="{00000000-0005-0000-0000-0000DCAD0000}"/>
    <cellStyle name="Standard 7 4 2 2 3 3 2 2 4" xfId="35699" xr:uid="{00000000-0005-0000-0000-0000DDAD0000}"/>
    <cellStyle name="Standard 7 4 2 2 3 3 2 3" xfId="18755" xr:uid="{00000000-0005-0000-0000-0000DEAD0000}"/>
    <cellStyle name="Standard 7 4 2 2 3 3 2 3 2" xfId="52643" xr:uid="{00000000-0005-0000-0000-0000DFAD0000}"/>
    <cellStyle name="Standard 7 4 2 2 3 3 2 4" xfId="41347" xr:uid="{00000000-0005-0000-0000-0000E0AD0000}"/>
    <cellStyle name="Standard 7 4 2 2 3 3 2 5" xfId="30051" xr:uid="{00000000-0005-0000-0000-0000E1AD0000}"/>
    <cellStyle name="Standard 7 4 2 2 3 3 3" xfId="10283" xr:uid="{00000000-0005-0000-0000-0000E2AD0000}"/>
    <cellStyle name="Standard 7 4 2 2 3 3 3 2" xfId="21579" xr:uid="{00000000-0005-0000-0000-0000E3AD0000}"/>
    <cellStyle name="Standard 7 4 2 2 3 3 3 2 2" xfId="55467" xr:uid="{00000000-0005-0000-0000-0000E4AD0000}"/>
    <cellStyle name="Standard 7 4 2 2 3 3 3 3" xfId="44171" xr:uid="{00000000-0005-0000-0000-0000E5AD0000}"/>
    <cellStyle name="Standard 7 4 2 2 3 3 3 4" xfId="32875" xr:uid="{00000000-0005-0000-0000-0000E6AD0000}"/>
    <cellStyle name="Standard 7 4 2 2 3 3 4" xfId="15931" xr:uid="{00000000-0005-0000-0000-0000E7AD0000}"/>
    <cellStyle name="Standard 7 4 2 2 3 3 4 2" xfId="49819" xr:uid="{00000000-0005-0000-0000-0000E8AD0000}"/>
    <cellStyle name="Standard 7 4 2 2 3 3 5" xfId="38523" xr:uid="{00000000-0005-0000-0000-0000E9AD0000}"/>
    <cellStyle name="Standard 7 4 2 2 3 3 6" xfId="27227" xr:uid="{00000000-0005-0000-0000-0000EAAD0000}"/>
    <cellStyle name="Standard 7 4 2 2 3 4" xfId="6218" xr:uid="{00000000-0005-0000-0000-0000EBAD0000}"/>
    <cellStyle name="Standard 7 4 2 2 3 4 2" xfId="11868" xr:uid="{00000000-0005-0000-0000-0000ECAD0000}"/>
    <cellStyle name="Standard 7 4 2 2 3 4 2 2" xfId="23164" xr:uid="{00000000-0005-0000-0000-0000EDAD0000}"/>
    <cellStyle name="Standard 7 4 2 2 3 4 2 2 2" xfId="57052" xr:uid="{00000000-0005-0000-0000-0000EEAD0000}"/>
    <cellStyle name="Standard 7 4 2 2 3 4 2 3" xfId="45756" xr:uid="{00000000-0005-0000-0000-0000EFAD0000}"/>
    <cellStyle name="Standard 7 4 2 2 3 4 2 4" xfId="34460" xr:uid="{00000000-0005-0000-0000-0000F0AD0000}"/>
    <cellStyle name="Standard 7 4 2 2 3 4 3" xfId="17516" xr:uid="{00000000-0005-0000-0000-0000F1AD0000}"/>
    <cellStyle name="Standard 7 4 2 2 3 4 3 2" xfId="51404" xr:uid="{00000000-0005-0000-0000-0000F2AD0000}"/>
    <cellStyle name="Standard 7 4 2 2 3 4 4" xfId="40108" xr:uid="{00000000-0005-0000-0000-0000F3AD0000}"/>
    <cellStyle name="Standard 7 4 2 2 3 4 5" xfId="28812" xr:uid="{00000000-0005-0000-0000-0000F4AD0000}"/>
    <cellStyle name="Standard 7 4 2 2 3 5" xfId="9044" xr:uid="{00000000-0005-0000-0000-0000F5AD0000}"/>
    <cellStyle name="Standard 7 4 2 2 3 5 2" xfId="20340" xr:uid="{00000000-0005-0000-0000-0000F6AD0000}"/>
    <cellStyle name="Standard 7 4 2 2 3 5 2 2" xfId="54228" xr:uid="{00000000-0005-0000-0000-0000F7AD0000}"/>
    <cellStyle name="Standard 7 4 2 2 3 5 3" xfId="42932" xr:uid="{00000000-0005-0000-0000-0000F8AD0000}"/>
    <cellStyle name="Standard 7 4 2 2 3 5 4" xfId="31636" xr:uid="{00000000-0005-0000-0000-0000F9AD0000}"/>
    <cellStyle name="Standard 7 4 2 2 3 6" xfId="14692" xr:uid="{00000000-0005-0000-0000-0000FAAD0000}"/>
    <cellStyle name="Standard 7 4 2 2 3 6 2" xfId="48580" xr:uid="{00000000-0005-0000-0000-0000FBAD0000}"/>
    <cellStyle name="Standard 7 4 2 2 3 7" xfId="37284" xr:uid="{00000000-0005-0000-0000-0000FCAD0000}"/>
    <cellStyle name="Standard 7 4 2 2 3 8" xfId="25988" xr:uid="{00000000-0005-0000-0000-0000FDAD0000}"/>
    <cellStyle name="Standard 7 4 2 2 4" xfId="3948" xr:uid="{00000000-0005-0000-0000-0000FEAD0000}"/>
    <cellStyle name="Standard 7 4 2 2 4 2" xfId="7059" xr:uid="{00000000-0005-0000-0000-0000FFAD0000}"/>
    <cellStyle name="Standard 7 4 2 2 4 2 2" xfId="12708" xr:uid="{00000000-0005-0000-0000-000000AE0000}"/>
    <cellStyle name="Standard 7 4 2 2 4 2 2 2" xfId="24004" xr:uid="{00000000-0005-0000-0000-000001AE0000}"/>
    <cellStyle name="Standard 7 4 2 2 4 2 2 2 2" xfId="57892" xr:uid="{00000000-0005-0000-0000-000002AE0000}"/>
    <cellStyle name="Standard 7 4 2 2 4 2 2 3" xfId="46596" xr:uid="{00000000-0005-0000-0000-000003AE0000}"/>
    <cellStyle name="Standard 7 4 2 2 4 2 2 4" xfId="35300" xr:uid="{00000000-0005-0000-0000-000004AE0000}"/>
    <cellStyle name="Standard 7 4 2 2 4 2 3" xfId="18356" xr:uid="{00000000-0005-0000-0000-000005AE0000}"/>
    <cellStyle name="Standard 7 4 2 2 4 2 3 2" xfId="52244" xr:uid="{00000000-0005-0000-0000-000006AE0000}"/>
    <cellStyle name="Standard 7 4 2 2 4 2 4" xfId="40948" xr:uid="{00000000-0005-0000-0000-000007AE0000}"/>
    <cellStyle name="Standard 7 4 2 2 4 2 5" xfId="29652" xr:uid="{00000000-0005-0000-0000-000008AE0000}"/>
    <cellStyle name="Standard 7 4 2 2 4 3" xfId="9884" xr:uid="{00000000-0005-0000-0000-000009AE0000}"/>
    <cellStyle name="Standard 7 4 2 2 4 3 2" xfId="21180" xr:uid="{00000000-0005-0000-0000-00000AAE0000}"/>
    <cellStyle name="Standard 7 4 2 2 4 3 2 2" xfId="55068" xr:uid="{00000000-0005-0000-0000-00000BAE0000}"/>
    <cellStyle name="Standard 7 4 2 2 4 3 3" xfId="43772" xr:uid="{00000000-0005-0000-0000-00000CAE0000}"/>
    <cellStyle name="Standard 7 4 2 2 4 3 4" xfId="32476" xr:uid="{00000000-0005-0000-0000-00000DAE0000}"/>
    <cellStyle name="Standard 7 4 2 2 4 4" xfId="15532" xr:uid="{00000000-0005-0000-0000-00000EAE0000}"/>
    <cellStyle name="Standard 7 4 2 2 4 4 2" xfId="49420" xr:uid="{00000000-0005-0000-0000-00000FAE0000}"/>
    <cellStyle name="Standard 7 4 2 2 4 5" xfId="38124" xr:uid="{00000000-0005-0000-0000-000010AE0000}"/>
    <cellStyle name="Standard 7 4 2 2 4 6" xfId="26828" xr:uid="{00000000-0005-0000-0000-000011AE0000}"/>
    <cellStyle name="Standard 7 4 2 2 5" xfId="5006" xr:uid="{00000000-0005-0000-0000-000012AE0000}"/>
    <cellStyle name="Standard 7 4 2 2 5 2" xfId="7832" xr:uid="{00000000-0005-0000-0000-000013AE0000}"/>
    <cellStyle name="Standard 7 4 2 2 5 2 2" xfId="13481" xr:uid="{00000000-0005-0000-0000-000014AE0000}"/>
    <cellStyle name="Standard 7 4 2 2 5 2 2 2" xfId="24777" xr:uid="{00000000-0005-0000-0000-000015AE0000}"/>
    <cellStyle name="Standard 7 4 2 2 5 2 2 2 2" xfId="58665" xr:uid="{00000000-0005-0000-0000-000016AE0000}"/>
    <cellStyle name="Standard 7 4 2 2 5 2 2 3" xfId="47369" xr:uid="{00000000-0005-0000-0000-000017AE0000}"/>
    <cellStyle name="Standard 7 4 2 2 5 2 2 4" xfId="36073" xr:uid="{00000000-0005-0000-0000-000018AE0000}"/>
    <cellStyle name="Standard 7 4 2 2 5 2 3" xfId="19129" xr:uid="{00000000-0005-0000-0000-000019AE0000}"/>
    <cellStyle name="Standard 7 4 2 2 5 2 3 2" xfId="53017" xr:uid="{00000000-0005-0000-0000-00001AAE0000}"/>
    <cellStyle name="Standard 7 4 2 2 5 2 4" xfId="41721" xr:uid="{00000000-0005-0000-0000-00001BAE0000}"/>
    <cellStyle name="Standard 7 4 2 2 5 2 5" xfId="30425" xr:uid="{00000000-0005-0000-0000-00001CAE0000}"/>
    <cellStyle name="Standard 7 4 2 2 5 3" xfId="10657" xr:uid="{00000000-0005-0000-0000-00001DAE0000}"/>
    <cellStyle name="Standard 7 4 2 2 5 3 2" xfId="21953" xr:uid="{00000000-0005-0000-0000-00001EAE0000}"/>
    <cellStyle name="Standard 7 4 2 2 5 3 2 2" xfId="55841" xr:uid="{00000000-0005-0000-0000-00001FAE0000}"/>
    <cellStyle name="Standard 7 4 2 2 5 3 3" xfId="44545" xr:uid="{00000000-0005-0000-0000-000020AE0000}"/>
    <cellStyle name="Standard 7 4 2 2 5 3 4" xfId="33249" xr:uid="{00000000-0005-0000-0000-000021AE0000}"/>
    <cellStyle name="Standard 7 4 2 2 5 4" xfId="16305" xr:uid="{00000000-0005-0000-0000-000022AE0000}"/>
    <cellStyle name="Standard 7 4 2 2 5 4 2" xfId="50193" xr:uid="{00000000-0005-0000-0000-000023AE0000}"/>
    <cellStyle name="Standard 7 4 2 2 5 5" xfId="38897" xr:uid="{00000000-0005-0000-0000-000024AE0000}"/>
    <cellStyle name="Standard 7 4 2 2 5 6" xfId="27601" xr:uid="{00000000-0005-0000-0000-000025AE0000}"/>
    <cellStyle name="Standard 7 4 2 2 6" xfId="3656" xr:uid="{00000000-0005-0000-0000-000026AE0000}"/>
    <cellStyle name="Standard 7 4 2 2 6 2" xfId="6769" xr:uid="{00000000-0005-0000-0000-000027AE0000}"/>
    <cellStyle name="Standard 7 4 2 2 6 2 2" xfId="12418" xr:uid="{00000000-0005-0000-0000-000028AE0000}"/>
    <cellStyle name="Standard 7 4 2 2 6 2 2 2" xfId="23714" xr:uid="{00000000-0005-0000-0000-000029AE0000}"/>
    <cellStyle name="Standard 7 4 2 2 6 2 2 2 2" xfId="57602" xr:uid="{00000000-0005-0000-0000-00002AAE0000}"/>
    <cellStyle name="Standard 7 4 2 2 6 2 2 3" xfId="46306" xr:uid="{00000000-0005-0000-0000-00002BAE0000}"/>
    <cellStyle name="Standard 7 4 2 2 6 2 2 4" xfId="35010" xr:uid="{00000000-0005-0000-0000-00002CAE0000}"/>
    <cellStyle name="Standard 7 4 2 2 6 2 3" xfId="18066" xr:uid="{00000000-0005-0000-0000-00002DAE0000}"/>
    <cellStyle name="Standard 7 4 2 2 6 2 3 2" xfId="51954" xr:uid="{00000000-0005-0000-0000-00002EAE0000}"/>
    <cellStyle name="Standard 7 4 2 2 6 2 4" xfId="40658" xr:uid="{00000000-0005-0000-0000-00002FAE0000}"/>
    <cellStyle name="Standard 7 4 2 2 6 2 5" xfId="29362" xr:uid="{00000000-0005-0000-0000-000030AE0000}"/>
    <cellStyle name="Standard 7 4 2 2 6 3" xfId="9594" xr:uid="{00000000-0005-0000-0000-000031AE0000}"/>
    <cellStyle name="Standard 7 4 2 2 6 3 2" xfId="20890" xr:uid="{00000000-0005-0000-0000-000032AE0000}"/>
    <cellStyle name="Standard 7 4 2 2 6 3 2 2" xfId="54778" xr:uid="{00000000-0005-0000-0000-000033AE0000}"/>
    <cellStyle name="Standard 7 4 2 2 6 3 3" xfId="43482" xr:uid="{00000000-0005-0000-0000-000034AE0000}"/>
    <cellStyle name="Standard 7 4 2 2 6 3 4" xfId="32186" xr:uid="{00000000-0005-0000-0000-000035AE0000}"/>
    <cellStyle name="Standard 7 4 2 2 6 4" xfId="15242" xr:uid="{00000000-0005-0000-0000-000036AE0000}"/>
    <cellStyle name="Standard 7 4 2 2 6 4 2" xfId="49130" xr:uid="{00000000-0005-0000-0000-000037AE0000}"/>
    <cellStyle name="Standard 7 4 2 2 6 5" xfId="37834" xr:uid="{00000000-0005-0000-0000-000038AE0000}"/>
    <cellStyle name="Standard 7 4 2 2 6 6" xfId="26538" xr:uid="{00000000-0005-0000-0000-000039AE0000}"/>
    <cellStyle name="Standard 7 4 2 2 7" xfId="5718" xr:uid="{00000000-0005-0000-0000-00003AAE0000}"/>
    <cellStyle name="Standard 7 4 2 2 7 2" xfId="11368" xr:uid="{00000000-0005-0000-0000-00003BAE0000}"/>
    <cellStyle name="Standard 7 4 2 2 7 2 2" xfId="22664" xr:uid="{00000000-0005-0000-0000-00003CAE0000}"/>
    <cellStyle name="Standard 7 4 2 2 7 2 2 2" xfId="56552" xr:uid="{00000000-0005-0000-0000-00003DAE0000}"/>
    <cellStyle name="Standard 7 4 2 2 7 2 3" xfId="45256" xr:uid="{00000000-0005-0000-0000-00003EAE0000}"/>
    <cellStyle name="Standard 7 4 2 2 7 2 4" xfId="33960" xr:uid="{00000000-0005-0000-0000-00003FAE0000}"/>
    <cellStyle name="Standard 7 4 2 2 7 3" xfId="17016" xr:uid="{00000000-0005-0000-0000-000040AE0000}"/>
    <cellStyle name="Standard 7 4 2 2 7 3 2" xfId="50904" xr:uid="{00000000-0005-0000-0000-000041AE0000}"/>
    <cellStyle name="Standard 7 4 2 2 7 4" xfId="39608" xr:uid="{00000000-0005-0000-0000-000042AE0000}"/>
    <cellStyle name="Standard 7 4 2 2 7 5" xfId="28312" xr:uid="{00000000-0005-0000-0000-000043AE0000}"/>
    <cellStyle name="Standard 7 4 2 2 8" xfId="8544" xr:uid="{00000000-0005-0000-0000-000044AE0000}"/>
    <cellStyle name="Standard 7 4 2 2 8 2" xfId="19840" xr:uid="{00000000-0005-0000-0000-000045AE0000}"/>
    <cellStyle name="Standard 7 4 2 2 8 2 2" xfId="53728" xr:uid="{00000000-0005-0000-0000-000046AE0000}"/>
    <cellStyle name="Standard 7 4 2 2 8 3" xfId="42432" xr:uid="{00000000-0005-0000-0000-000047AE0000}"/>
    <cellStyle name="Standard 7 4 2 2 8 4" xfId="31136" xr:uid="{00000000-0005-0000-0000-000048AE0000}"/>
    <cellStyle name="Standard 7 4 2 2 9" xfId="14192" xr:uid="{00000000-0005-0000-0000-000049AE0000}"/>
    <cellStyle name="Standard 7 4 2 2 9 2" xfId="48080" xr:uid="{00000000-0005-0000-0000-00004AAE0000}"/>
    <cellStyle name="Standard 7 4 2 3" xfId="2702" xr:uid="{00000000-0005-0000-0000-00004BAE0000}"/>
    <cellStyle name="Standard 7 4 2 3 2" xfId="3204" xr:uid="{00000000-0005-0000-0000-00004CAE0000}"/>
    <cellStyle name="Standard 7 4 2 3 2 2" xfId="5368" xr:uid="{00000000-0005-0000-0000-00004DAE0000}"/>
    <cellStyle name="Standard 7 4 2 3 2 2 2" xfId="8194" xr:uid="{00000000-0005-0000-0000-00004EAE0000}"/>
    <cellStyle name="Standard 7 4 2 3 2 2 2 2" xfId="13843" xr:uid="{00000000-0005-0000-0000-00004FAE0000}"/>
    <cellStyle name="Standard 7 4 2 3 2 2 2 2 2" xfId="25139" xr:uid="{00000000-0005-0000-0000-000050AE0000}"/>
    <cellStyle name="Standard 7 4 2 3 2 2 2 2 2 2" xfId="59027" xr:uid="{00000000-0005-0000-0000-000051AE0000}"/>
    <cellStyle name="Standard 7 4 2 3 2 2 2 2 3" xfId="47731" xr:uid="{00000000-0005-0000-0000-000052AE0000}"/>
    <cellStyle name="Standard 7 4 2 3 2 2 2 2 4" xfId="36435" xr:uid="{00000000-0005-0000-0000-000053AE0000}"/>
    <cellStyle name="Standard 7 4 2 3 2 2 2 3" xfId="19491" xr:uid="{00000000-0005-0000-0000-000054AE0000}"/>
    <cellStyle name="Standard 7 4 2 3 2 2 2 3 2" xfId="53379" xr:uid="{00000000-0005-0000-0000-000055AE0000}"/>
    <cellStyle name="Standard 7 4 2 3 2 2 2 4" xfId="42083" xr:uid="{00000000-0005-0000-0000-000056AE0000}"/>
    <cellStyle name="Standard 7 4 2 3 2 2 2 5" xfId="30787" xr:uid="{00000000-0005-0000-0000-000057AE0000}"/>
    <cellStyle name="Standard 7 4 2 3 2 2 3" xfId="11019" xr:uid="{00000000-0005-0000-0000-000058AE0000}"/>
    <cellStyle name="Standard 7 4 2 3 2 2 3 2" xfId="22315" xr:uid="{00000000-0005-0000-0000-000059AE0000}"/>
    <cellStyle name="Standard 7 4 2 3 2 2 3 2 2" xfId="56203" xr:uid="{00000000-0005-0000-0000-00005AAE0000}"/>
    <cellStyle name="Standard 7 4 2 3 2 2 3 3" xfId="44907" xr:uid="{00000000-0005-0000-0000-00005BAE0000}"/>
    <cellStyle name="Standard 7 4 2 3 2 2 3 4" xfId="33611" xr:uid="{00000000-0005-0000-0000-00005CAE0000}"/>
    <cellStyle name="Standard 7 4 2 3 2 2 4" xfId="16667" xr:uid="{00000000-0005-0000-0000-00005DAE0000}"/>
    <cellStyle name="Standard 7 4 2 3 2 2 4 2" xfId="50555" xr:uid="{00000000-0005-0000-0000-00005EAE0000}"/>
    <cellStyle name="Standard 7 4 2 3 2 2 5" xfId="39259" xr:uid="{00000000-0005-0000-0000-00005FAE0000}"/>
    <cellStyle name="Standard 7 4 2 3 2 2 6" xfId="27963" xr:uid="{00000000-0005-0000-0000-000060AE0000}"/>
    <cellStyle name="Standard 7 4 2 3 2 3" xfId="6332" xr:uid="{00000000-0005-0000-0000-000061AE0000}"/>
    <cellStyle name="Standard 7 4 2 3 2 3 2" xfId="11982" xr:uid="{00000000-0005-0000-0000-000062AE0000}"/>
    <cellStyle name="Standard 7 4 2 3 2 3 2 2" xfId="23278" xr:uid="{00000000-0005-0000-0000-000063AE0000}"/>
    <cellStyle name="Standard 7 4 2 3 2 3 2 2 2" xfId="57166" xr:uid="{00000000-0005-0000-0000-000064AE0000}"/>
    <cellStyle name="Standard 7 4 2 3 2 3 2 3" xfId="45870" xr:uid="{00000000-0005-0000-0000-000065AE0000}"/>
    <cellStyle name="Standard 7 4 2 3 2 3 2 4" xfId="34574" xr:uid="{00000000-0005-0000-0000-000066AE0000}"/>
    <cellStyle name="Standard 7 4 2 3 2 3 3" xfId="17630" xr:uid="{00000000-0005-0000-0000-000067AE0000}"/>
    <cellStyle name="Standard 7 4 2 3 2 3 3 2" xfId="51518" xr:uid="{00000000-0005-0000-0000-000068AE0000}"/>
    <cellStyle name="Standard 7 4 2 3 2 3 4" xfId="40222" xr:uid="{00000000-0005-0000-0000-000069AE0000}"/>
    <cellStyle name="Standard 7 4 2 3 2 3 5" xfId="28926" xr:uid="{00000000-0005-0000-0000-00006AAE0000}"/>
    <cellStyle name="Standard 7 4 2 3 2 4" xfId="9158" xr:uid="{00000000-0005-0000-0000-00006BAE0000}"/>
    <cellStyle name="Standard 7 4 2 3 2 4 2" xfId="20454" xr:uid="{00000000-0005-0000-0000-00006CAE0000}"/>
    <cellStyle name="Standard 7 4 2 3 2 4 2 2" xfId="54342" xr:uid="{00000000-0005-0000-0000-00006DAE0000}"/>
    <cellStyle name="Standard 7 4 2 3 2 4 3" xfId="43046" xr:uid="{00000000-0005-0000-0000-00006EAE0000}"/>
    <cellStyle name="Standard 7 4 2 3 2 4 4" xfId="31750" xr:uid="{00000000-0005-0000-0000-00006FAE0000}"/>
    <cellStyle name="Standard 7 4 2 3 2 5" xfId="14806" xr:uid="{00000000-0005-0000-0000-000070AE0000}"/>
    <cellStyle name="Standard 7 4 2 3 2 5 2" xfId="48694" xr:uid="{00000000-0005-0000-0000-000071AE0000}"/>
    <cellStyle name="Standard 7 4 2 3 2 6" xfId="37398" xr:uid="{00000000-0005-0000-0000-000072AE0000}"/>
    <cellStyle name="Standard 7 4 2 3 2 7" xfId="26102" xr:uid="{00000000-0005-0000-0000-000073AE0000}"/>
    <cellStyle name="Standard 7 4 2 3 3" xfId="4593" xr:uid="{00000000-0005-0000-0000-000074AE0000}"/>
    <cellStyle name="Standard 7 4 2 3 3 2" xfId="7460" xr:uid="{00000000-0005-0000-0000-000075AE0000}"/>
    <cellStyle name="Standard 7 4 2 3 3 2 2" xfId="13109" xr:uid="{00000000-0005-0000-0000-000076AE0000}"/>
    <cellStyle name="Standard 7 4 2 3 3 2 2 2" xfId="24405" xr:uid="{00000000-0005-0000-0000-000077AE0000}"/>
    <cellStyle name="Standard 7 4 2 3 3 2 2 2 2" xfId="58293" xr:uid="{00000000-0005-0000-0000-000078AE0000}"/>
    <cellStyle name="Standard 7 4 2 3 3 2 2 3" xfId="46997" xr:uid="{00000000-0005-0000-0000-000079AE0000}"/>
    <cellStyle name="Standard 7 4 2 3 3 2 2 4" xfId="35701" xr:uid="{00000000-0005-0000-0000-00007AAE0000}"/>
    <cellStyle name="Standard 7 4 2 3 3 2 3" xfId="18757" xr:uid="{00000000-0005-0000-0000-00007BAE0000}"/>
    <cellStyle name="Standard 7 4 2 3 3 2 3 2" xfId="52645" xr:uid="{00000000-0005-0000-0000-00007CAE0000}"/>
    <cellStyle name="Standard 7 4 2 3 3 2 4" xfId="41349" xr:uid="{00000000-0005-0000-0000-00007DAE0000}"/>
    <cellStyle name="Standard 7 4 2 3 3 2 5" xfId="30053" xr:uid="{00000000-0005-0000-0000-00007EAE0000}"/>
    <cellStyle name="Standard 7 4 2 3 3 3" xfId="10285" xr:uid="{00000000-0005-0000-0000-00007FAE0000}"/>
    <cellStyle name="Standard 7 4 2 3 3 3 2" xfId="21581" xr:uid="{00000000-0005-0000-0000-000080AE0000}"/>
    <cellStyle name="Standard 7 4 2 3 3 3 2 2" xfId="55469" xr:uid="{00000000-0005-0000-0000-000081AE0000}"/>
    <cellStyle name="Standard 7 4 2 3 3 3 3" xfId="44173" xr:uid="{00000000-0005-0000-0000-000082AE0000}"/>
    <cellStyle name="Standard 7 4 2 3 3 3 4" xfId="32877" xr:uid="{00000000-0005-0000-0000-000083AE0000}"/>
    <cellStyle name="Standard 7 4 2 3 3 4" xfId="15933" xr:uid="{00000000-0005-0000-0000-000084AE0000}"/>
    <cellStyle name="Standard 7 4 2 3 3 4 2" xfId="49821" xr:uid="{00000000-0005-0000-0000-000085AE0000}"/>
    <cellStyle name="Standard 7 4 2 3 3 5" xfId="38525" xr:uid="{00000000-0005-0000-0000-000086AE0000}"/>
    <cellStyle name="Standard 7 4 2 3 3 6" xfId="27229" xr:uid="{00000000-0005-0000-0000-000087AE0000}"/>
    <cellStyle name="Standard 7 4 2 3 4" xfId="5832" xr:uid="{00000000-0005-0000-0000-000088AE0000}"/>
    <cellStyle name="Standard 7 4 2 3 4 2" xfId="11482" xr:uid="{00000000-0005-0000-0000-000089AE0000}"/>
    <cellStyle name="Standard 7 4 2 3 4 2 2" xfId="22778" xr:uid="{00000000-0005-0000-0000-00008AAE0000}"/>
    <cellStyle name="Standard 7 4 2 3 4 2 2 2" xfId="56666" xr:uid="{00000000-0005-0000-0000-00008BAE0000}"/>
    <cellStyle name="Standard 7 4 2 3 4 2 3" xfId="45370" xr:uid="{00000000-0005-0000-0000-00008CAE0000}"/>
    <cellStyle name="Standard 7 4 2 3 4 2 4" xfId="34074" xr:uid="{00000000-0005-0000-0000-00008DAE0000}"/>
    <cellStyle name="Standard 7 4 2 3 4 3" xfId="17130" xr:uid="{00000000-0005-0000-0000-00008EAE0000}"/>
    <cellStyle name="Standard 7 4 2 3 4 3 2" xfId="51018" xr:uid="{00000000-0005-0000-0000-00008FAE0000}"/>
    <cellStyle name="Standard 7 4 2 3 4 4" xfId="39722" xr:uid="{00000000-0005-0000-0000-000090AE0000}"/>
    <cellStyle name="Standard 7 4 2 3 4 5" xfId="28426" xr:uid="{00000000-0005-0000-0000-000091AE0000}"/>
    <cellStyle name="Standard 7 4 2 3 5" xfId="8658" xr:uid="{00000000-0005-0000-0000-000092AE0000}"/>
    <cellStyle name="Standard 7 4 2 3 5 2" xfId="19954" xr:uid="{00000000-0005-0000-0000-000093AE0000}"/>
    <cellStyle name="Standard 7 4 2 3 5 2 2" xfId="53842" xr:uid="{00000000-0005-0000-0000-000094AE0000}"/>
    <cellStyle name="Standard 7 4 2 3 5 3" xfId="42546" xr:uid="{00000000-0005-0000-0000-000095AE0000}"/>
    <cellStyle name="Standard 7 4 2 3 5 4" xfId="31250" xr:uid="{00000000-0005-0000-0000-000096AE0000}"/>
    <cellStyle name="Standard 7 4 2 3 6" xfId="14306" xr:uid="{00000000-0005-0000-0000-000097AE0000}"/>
    <cellStyle name="Standard 7 4 2 3 6 2" xfId="48194" xr:uid="{00000000-0005-0000-0000-000098AE0000}"/>
    <cellStyle name="Standard 7 4 2 3 7" xfId="36898" xr:uid="{00000000-0005-0000-0000-000099AE0000}"/>
    <cellStyle name="Standard 7 4 2 3 8" xfId="25602" xr:uid="{00000000-0005-0000-0000-00009AAE0000}"/>
    <cellStyle name="Standard 7 4 2 4" xfId="2957" xr:uid="{00000000-0005-0000-0000-00009BAE0000}"/>
    <cellStyle name="Standard 7 4 2 4 2" xfId="5365" xr:uid="{00000000-0005-0000-0000-00009CAE0000}"/>
    <cellStyle name="Standard 7 4 2 4 2 2" xfId="8191" xr:uid="{00000000-0005-0000-0000-00009DAE0000}"/>
    <cellStyle name="Standard 7 4 2 4 2 2 2" xfId="13840" xr:uid="{00000000-0005-0000-0000-00009EAE0000}"/>
    <cellStyle name="Standard 7 4 2 4 2 2 2 2" xfId="25136" xr:uid="{00000000-0005-0000-0000-00009FAE0000}"/>
    <cellStyle name="Standard 7 4 2 4 2 2 2 2 2" xfId="59024" xr:uid="{00000000-0005-0000-0000-0000A0AE0000}"/>
    <cellStyle name="Standard 7 4 2 4 2 2 2 3" xfId="47728" xr:uid="{00000000-0005-0000-0000-0000A1AE0000}"/>
    <cellStyle name="Standard 7 4 2 4 2 2 2 4" xfId="36432" xr:uid="{00000000-0005-0000-0000-0000A2AE0000}"/>
    <cellStyle name="Standard 7 4 2 4 2 2 3" xfId="19488" xr:uid="{00000000-0005-0000-0000-0000A3AE0000}"/>
    <cellStyle name="Standard 7 4 2 4 2 2 3 2" xfId="53376" xr:uid="{00000000-0005-0000-0000-0000A4AE0000}"/>
    <cellStyle name="Standard 7 4 2 4 2 2 4" xfId="42080" xr:uid="{00000000-0005-0000-0000-0000A5AE0000}"/>
    <cellStyle name="Standard 7 4 2 4 2 2 5" xfId="30784" xr:uid="{00000000-0005-0000-0000-0000A6AE0000}"/>
    <cellStyle name="Standard 7 4 2 4 2 3" xfId="11016" xr:uid="{00000000-0005-0000-0000-0000A7AE0000}"/>
    <cellStyle name="Standard 7 4 2 4 2 3 2" xfId="22312" xr:uid="{00000000-0005-0000-0000-0000A8AE0000}"/>
    <cellStyle name="Standard 7 4 2 4 2 3 2 2" xfId="56200" xr:uid="{00000000-0005-0000-0000-0000A9AE0000}"/>
    <cellStyle name="Standard 7 4 2 4 2 3 3" xfId="44904" xr:uid="{00000000-0005-0000-0000-0000AAAE0000}"/>
    <cellStyle name="Standard 7 4 2 4 2 3 4" xfId="33608" xr:uid="{00000000-0005-0000-0000-0000ABAE0000}"/>
    <cellStyle name="Standard 7 4 2 4 2 4" xfId="16664" xr:uid="{00000000-0005-0000-0000-0000ACAE0000}"/>
    <cellStyle name="Standard 7 4 2 4 2 4 2" xfId="50552" xr:uid="{00000000-0005-0000-0000-0000ADAE0000}"/>
    <cellStyle name="Standard 7 4 2 4 2 5" xfId="39256" xr:uid="{00000000-0005-0000-0000-0000AEAE0000}"/>
    <cellStyle name="Standard 7 4 2 4 2 6" xfId="27960" xr:uid="{00000000-0005-0000-0000-0000AFAE0000}"/>
    <cellStyle name="Standard 7 4 2 4 3" xfId="4590" xr:uid="{00000000-0005-0000-0000-0000B0AE0000}"/>
    <cellStyle name="Standard 7 4 2 4 3 2" xfId="7457" xr:uid="{00000000-0005-0000-0000-0000B1AE0000}"/>
    <cellStyle name="Standard 7 4 2 4 3 2 2" xfId="13106" xr:uid="{00000000-0005-0000-0000-0000B2AE0000}"/>
    <cellStyle name="Standard 7 4 2 4 3 2 2 2" xfId="24402" xr:uid="{00000000-0005-0000-0000-0000B3AE0000}"/>
    <cellStyle name="Standard 7 4 2 4 3 2 2 2 2" xfId="58290" xr:uid="{00000000-0005-0000-0000-0000B4AE0000}"/>
    <cellStyle name="Standard 7 4 2 4 3 2 2 3" xfId="46994" xr:uid="{00000000-0005-0000-0000-0000B5AE0000}"/>
    <cellStyle name="Standard 7 4 2 4 3 2 2 4" xfId="35698" xr:uid="{00000000-0005-0000-0000-0000B6AE0000}"/>
    <cellStyle name="Standard 7 4 2 4 3 2 3" xfId="18754" xr:uid="{00000000-0005-0000-0000-0000B7AE0000}"/>
    <cellStyle name="Standard 7 4 2 4 3 2 3 2" xfId="52642" xr:uid="{00000000-0005-0000-0000-0000B8AE0000}"/>
    <cellStyle name="Standard 7 4 2 4 3 2 4" xfId="41346" xr:uid="{00000000-0005-0000-0000-0000B9AE0000}"/>
    <cellStyle name="Standard 7 4 2 4 3 2 5" xfId="30050" xr:uid="{00000000-0005-0000-0000-0000BAAE0000}"/>
    <cellStyle name="Standard 7 4 2 4 3 3" xfId="10282" xr:uid="{00000000-0005-0000-0000-0000BBAE0000}"/>
    <cellStyle name="Standard 7 4 2 4 3 3 2" xfId="21578" xr:uid="{00000000-0005-0000-0000-0000BCAE0000}"/>
    <cellStyle name="Standard 7 4 2 4 3 3 2 2" xfId="55466" xr:uid="{00000000-0005-0000-0000-0000BDAE0000}"/>
    <cellStyle name="Standard 7 4 2 4 3 3 3" xfId="44170" xr:uid="{00000000-0005-0000-0000-0000BEAE0000}"/>
    <cellStyle name="Standard 7 4 2 4 3 3 4" xfId="32874" xr:uid="{00000000-0005-0000-0000-0000BFAE0000}"/>
    <cellStyle name="Standard 7 4 2 4 3 4" xfId="15930" xr:uid="{00000000-0005-0000-0000-0000C0AE0000}"/>
    <cellStyle name="Standard 7 4 2 4 3 4 2" xfId="49818" xr:uid="{00000000-0005-0000-0000-0000C1AE0000}"/>
    <cellStyle name="Standard 7 4 2 4 3 5" xfId="38522" xr:uid="{00000000-0005-0000-0000-0000C2AE0000}"/>
    <cellStyle name="Standard 7 4 2 4 3 6" xfId="27226" xr:uid="{00000000-0005-0000-0000-0000C3AE0000}"/>
    <cellStyle name="Standard 7 4 2 4 4" xfId="6085" xr:uid="{00000000-0005-0000-0000-0000C4AE0000}"/>
    <cellStyle name="Standard 7 4 2 4 4 2" xfId="11735" xr:uid="{00000000-0005-0000-0000-0000C5AE0000}"/>
    <cellStyle name="Standard 7 4 2 4 4 2 2" xfId="23031" xr:uid="{00000000-0005-0000-0000-0000C6AE0000}"/>
    <cellStyle name="Standard 7 4 2 4 4 2 2 2" xfId="56919" xr:uid="{00000000-0005-0000-0000-0000C7AE0000}"/>
    <cellStyle name="Standard 7 4 2 4 4 2 3" xfId="45623" xr:uid="{00000000-0005-0000-0000-0000C8AE0000}"/>
    <cellStyle name="Standard 7 4 2 4 4 2 4" xfId="34327" xr:uid="{00000000-0005-0000-0000-0000C9AE0000}"/>
    <cellStyle name="Standard 7 4 2 4 4 3" xfId="17383" xr:uid="{00000000-0005-0000-0000-0000CAAE0000}"/>
    <cellStyle name="Standard 7 4 2 4 4 3 2" xfId="51271" xr:uid="{00000000-0005-0000-0000-0000CBAE0000}"/>
    <cellStyle name="Standard 7 4 2 4 4 4" xfId="39975" xr:uid="{00000000-0005-0000-0000-0000CCAE0000}"/>
    <cellStyle name="Standard 7 4 2 4 4 5" xfId="28679" xr:uid="{00000000-0005-0000-0000-0000CDAE0000}"/>
    <cellStyle name="Standard 7 4 2 4 5" xfId="8911" xr:uid="{00000000-0005-0000-0000-0000CEAE0000}"/>
    <cellStyle name="Standard 7 4 2 4 5 2" xfId="20207" xr:uid="{00000000-0005-0000-0000-0000CFAE0000}"/>
    <cellStyle name="Standard 7 4 2 4 5 2 2" xfId="54095" xr:uid="{00000000-0005-0000-0000-0000D0AE0000}"/>
    <cellStyle name="Standard 7 4 2 4 5 3" xfId="42799" xr:uid="{00000000-0005-0000-0000-0000D1AE0000}"/>
    <cellStyle name="Standard 7 4 2 4 5 4" xfId="31503" xr:uid="{00000000-0005-0000-0000-0000D2AE0000}"/>
    <cellStyle name="Standard 7 4 2 4 6" xfId="14559" xr:uid="{00000000-0005-0000-0000-0000D3AE0000}"/>
    <cellStyle name="Standard 7 4 2 4 6 2" xfId="48447" xr:uid="{00000000-0005-0000-0000-0000D4AE0000}"/>
    <cellStyle name="Standard 7 4 2 4 7" xfId="37151" xr:uid="{00000000-0005-0000-0000-0000D5AE0000}"/>
    <cellStyle name="Standard 7 4 2 4 8" xfId="25855" xr:uid="{00000000-0005-0000-0000-0000D6AE0000}"/>
    <cellStyle name="Standard 7 4 2 5" xfId="3838" xr:uid="{00000000-0005-0000-0000-0000D7AE0000}"/>
    <cellStyle name="Standard 7 4 2 5 2" xfId="6949" xr:uid="{00000000-0005-0000-0000-0000D8AE0000}"/>
    <cellStyle name="Standard 7 4 2 5 2 2" xfId="12598" xr:uid="{00000000-0005-0000-0000-0000D9AE0000}"/>
    <cellStyle name="Standard 7 4 2 5 2 2 2" xfId="23894" xr:uid="{00000000-0005-0000-0000-0000DAAE0000}"/>
    <cellStyle name="Standard 7 4 2 5 2 2 2 2" xfId="57782" xr:uid="{00000000-0005-0000-0000-0000DBAE0000}"/>
    <cellStyle name="Standard 7 4 2 5 2 2 3" xfId="46486" xr:uid="{00000000-0005-0000-0000-0000DCAE0000}"/>
    <cellStyle name="Standard 7 4 2 5 2 2 4" xfId="35190" xr:uid="{00000000-0005-0000-0000-0000DDAE0000}"/>
    <cellStyle name="Standard 7 4 2 5 2 3" xfId="18246" xr:uid="{00000000-0005-0000-0000-0000DEAE0000}"/>
    <cellStyle name="Standard 7 4 2 5 2 3 2" xfId="52134" xr:uid="{00000000-0005-0000-0000-0000DFAE0000}"/>
    <cellStyle name="Standard 7 4 2 5 2 4" xfId="40838" xr:uid="{00000000-0005-0000-0000-0000E0AE0000}"/>
    <cellStyle name="Standard 7 4 2 5 2 5" xfId="29542" xr:uid="{00000000-0005-0000-0000-0000E1AE0000}"/>
    <cellStyle name="Standard 7 4 2 5 3" xfId="9774" xr:uid="{00000000-0005-0000-0000-0000E2AE0000}"/>
    <cellStyle name="Standard 7 4 2 5 3 2" xfId="21070" xr:uid="{00000000-0005-0000-0000-0000E3AE0000}"/>
    <cellStyle name="Standard 7 4 2 5 3 2 2" xfId="54958" xr:uid="{00000000-0005-0000-0000-0000E4AE0000}"/>
    <cellStyle name="Standard 7 4 2 5 3 3" xfId="43662" xr:uid="{00000000-0005-0000-0000-0000E5AE0000}"/>
    <cellStyle name="Standard 7 4 2 5 3 4" xfId="32366" xr:uid="{00000000-0005-0000-0000-0000E6AE0000}"/>
    <cellStyle name="Standard 7 4 2 5 4" xfId="15422" xr:uid="{00000000-0005-0000-0000-0000E7AE0000}"/>
    <cellStyle name="Standard 7 4 2 5 4 2" xfId="49310" xr:uid="{00000000-0005-0000-0000-0000E8AE0000}"/>
    <cellStyle name="Standard 7 4 2 5 5" xfId="38014" xr:uid="{00000000-0005-0000-0000-0000E9AE0000}"/>
    <cellStyle name="Standard 7 4 2 5 6" xfId="26718" xr:uid="{00000000-0005-0000-0000-0000EAAE0000}"/>
    <cellStyle name="Standard 7 4 2 6" xfId="4896" xr:uid="{00000000-0005-0000-0000-0000EBAE0000}"/>
    <cellStyle name="Standard 7 4 2 6 2" xfId="7722" xr:uid="{00000000-0005-0000-0000-0000ECAE0000}"/>
    <cellStyle name="Standard 7 4 2 6 2 2" xfId="13371" xr:uid="{00000000-0005-0000-0000-0000EDAE0000}"/>
    <cellStyle name="Standard 7 4 2 6 2 2 2" xfId="24667" xr:uid="{00000000-0005-0000-0000-0000EEAE0000}"/>
    <cellStyle name="Standard 7 4 2 6 2 2 2 2" xfId="58555" xr:uid="{00000000-0005-0000-0000-0000EFAE0000}"/>
    <cellStyle name="Standard 7 4 2 6 2 2 3" xfId="47259" xr:uid="{00000000-0005-0000-0000-0000F0AE0000}"/>
    <cellStyle name="Standard 7 4 2 6 2 2 4" xfId="35963" xr:uid="{00000000-0005-0000-0000-0000F1AE0000}"/>
    <cellStyle name="Standard 7 4 2 6 2 3" xfId="19019" xr:uid="{00000000-0005-0000-0000-0000F2AE0000}"/>
    <cellStyle name="Standard 7 4 2 6 2 3 2" xfId="52907" xr:uid="{00000000-0005-0000-0000-0000F3AE0000}"/>
    <cellStyle name="Standard 7 4 2 6 2 4" xfId="41611" xr:uid="{00000000-0005-0000-0000-0000F4AE0000}"/>
    <cellStyle name="Standard 7 4 2 6 2 5" xfId="30315" xr:uid="{00000000-0005-0000-0000-0000F5AE0000}"/>
    <cellStyle name="Standard 7 4 2 6 3" xfId="10547" xr:uid="{00000000-0005-0000-0000-0000F6AE0000}"/>
    <cellStyle name="Standard 7 4 2 6 3 2" xfId="21843" xr:uid="{00000000-0005-0000-0000-0000F7AE0000}"/>
    <cellStyle name="Standard 7 4 2 6 3 2 2" xfId="55731" xr:uid="{00000000-0005-0000-0000-0000F8AE0000}"/>
    <cellStyle name="Standard 7 4 2 6 3 3" xfId="44435" xr:uid="{00000000-0005-0000-0000-0000F9AE0000}"/>
    <cellStyle name="Standard 7 4 2 6 3 4" xfId="33139" xr:uid="{00000000-0005-0000-0000-0000FAAE0000}"/>
    <cellStyle name="Standard 7 4 2 6 4" xfId="16195" xr:uid="{00000000-0005-0000-0000-0000FBAE0000}"/>
    <cellStyle name="Standard 7 4 2 6 4 2" xfId="50083" xr:uid="{00000000-0005-0000-0000-0000FCAE0000}"/>
    <cellStyle name="Standard 7 4 2 6 5" xfId="38787" xr:uid="{00000000-0005-0000-0000-0000FDAE0000}"/>
    <cellStyle name="Standard 7 4 2 6 6" xfId="27491" xr:uid="{00000000-0005-0000-0000-0000FEAE0000}"/>
    <cellStyle name="Standard 7 4 2 7" xfId="3544" xr:uid="{00000000-0005-0000-0000-0000FFAE0000}"/>
    <cellStyle name="Standard 7 4 2 7 2" xfId="6657" xr:uid="{00000000-0005-0000-0000-000000AF0000}"/>
    <cellStyle name="Standard 7 4 2 7 2 2" xfId="12306" xr:uid="{00000000-0005-0000-0000-000001AF0000}"/>
    <cellStyle name="Standard 7 4 2 7 2 2 2" xfId="23602" xr:uid="{00000000-0005-0000-0000-000002AF0000}"/>
    <cellStyle name="Standard 7 4 2 7 2 2 2 2" xfId="57490" xr:uid="{00000000-0005-0000-0000-000003AF0000}"/>
    <cellStyle name="Standard 7 4 2 7 2 2 3" xfId="46194" xr:uid="{00000000-0005-0000-0000-000004AF0000}"/>
    <cellStyle name="Standard 7 4 2 7 2 2 4" xfId="34898" xr:uid="{00000000-0005-0000-0000-000005AF0000}"/>
    <cellStyle name="Standard 7 4 2 7 2 3" xfId="17954" xr:uid="{00000000-0005-0000-0000-000006AF0000}"/>
    <cellStyle name="Standard 7 4 2 7 2 3 2" xfId="51842" xr:uid="{00000000-0005-0000-0000-000007AF0000}"/>
    <cellStyle name="Standard 7 4 2 7 2 4" xfId="40546" xr:uid="{00000000-0005-0000-0000-000008AF0000}"/>
    <cellStyle name="Standard 7 4 2 7 2 5" xfId="29250" xr:uid="{00000000-0005-0000-0000-000009AF0000}"/>
    <cellStyle name="Standard 7 4 2 7 3" xfId="9482" xr:uid="{00000000-0005-0000-0000-00000AAF0000}"/>
    <cellStyle name="Standard 7 4 2 7 3 2" xfId="20778" xr:uid="{00000000-0005-0000-0000-00000BAF0000}"/>
    <cellStyle name="Standard 7 4 2 7 3 2 2" xfId="54666" xr:uid="{00000000-0005-0000-0000-00000CAF0000}"/>
    <cellStyle name="Standard 7 4 2 7 3 3" xfId="43370" xr:uid="{00000000-0005-0000-0000-00000DAF0000}"/>
    <cellStyle name="Standard 7 4 2 7 3 4" xfId="32074" xr:uid="{00000000-0005-0000-0000-00000EAF0000}"/>
    <cellStyle name="Standard 7 4 2 7 4" xfId="15130" xr:uid="{00000000-0005-0000-0000-00000FAF0000}"/>
    <cellStyle name="Standard 7 4 2 7 4 2" xfId="49018" xr:uid="{00000000-0005-0000-0000-000010AF0000}"/>
    <cellStyle name="Standard 7 4 2 7 5" xfId="37722" xr:uid="{00000000-0005-0000-0000-000011AF0000}"/>
    <cellStyle name="Standard 7 4 2 7 6" xfId="26426" xr:uid="{00000000-0005-0000-0000-000012AF0000}"/>
    <cellStyle name="Standard 7 4 2 8" xfId="5585" xr:uid="{00000000-0005-0000-0000-000013AF0000}"/>
    <cellStyle name="Standard 7 4 2 8 2" xfId="11235" xr:uid="{00000000-0005-0000-0000-000014AF0000}"/>
    <cellStyle name="Standard 7 4 2 8 2 2" xfId="22531" xr:uid="{00000000-0005-0000-0000-000015AF0000}"/>
    <cellStyle name="Standard 7 4 2 8 2 2 2" xfId="56419" xr:uid="{00000000-0005-0000-0000-000016AF0000}"/>
    <cellStyle name="Standard 7 4 2 8 2 3" xfId="45123" xr:uid="{00000000-0005-0000-0000-000017AF0000}"/>
    <cellStyle name="Standard 7 4 2 8 2 4" xfId="33827" xr:uid="{00000000-0005-0000-0000-000018AF0000}"/>
    <cellStyle name="Standard 7 4 2 8 3" xfId="16883" xr:uid="{00000000-0005-0000-0000-000019AF0000}"/>
    <cellStyle name="Standard 7 4 2 8 3 2" xfId="50771" xr:uid="{00000000-0005-0000-0000-00001AAF0000}"/>
    <cellStyle name="Standard 7 4 2 8 4" xfId="39475" xr:uid="{00000000-0005-0000-0000-00001BAF0000}"/>
    <cellStyle name="Standard 7 4 2 8 5" xfId="28179" xr:uid="{00000000-0005-0000-0000-00001CAF0000}"/>
    <cellStyle name="Standard 7 4 2 9" xfId="8411" xr:uid="{00000000-0005-0000-0000-00001DAF0000}"/>
    <cellStyle name="Standard 7 4 2 9 2" xfId="19707" xr:uid="{00000000-0005-0000-0000-00001EAF0000}"/>
    <cellStyle name="Standard 7 4 2 9 2 2" xfId="53595" xr:uid="{00000000-0005-0000-0000-00001FAF0000}"/>
    <cellStyle name="Standard 7 4 2 9 3" xfId="42299" xr:uid="{00000000-0005-0000-0000-000020AF0000}"/>
    <cellStyle name="Standard 7 4 2 9 4" xfId="31003" xr:uid="{00000000-0005-0000-0000-000021AF0000}"/>
    <cellStyle name="Standard 7 4 3" xfId="1615" xr:uid="{00000000-0005-0000-0000-000022AF0000}"/>
    <cellStyle name="Standard 7 4 3 10" xfId="36739" xr:uid="{00000000-0005-0000-0000-000023AF0000}"/>
    <cellStyle name="Standard 7 4 3 11" xfId="25443" xr:uid="{00000000-0005-0000-0000-000024AF0000}"/>
    <cellStyle name="Standard 7 4 3 2" xfId="2789" xr:uid="{00000000-0005-0000-0000-000025AF0000}"/>
    <cellStyle name="Standard 7 4 3 2 2" xfId="3291" xr:uid="{00000000-0005-0000-0000-000026AF0000}"/>
    <cellStyle name="Standard 7 4 3 2 2 2" xfId="5370" xr:uid="{00000000-0005-0000-0000-000027AF0000}"/>
    <cellStyle name="Standard 7 4 3 2 2 2 2" xfId="8196" xr:uid="{00000000-0005-0000-0000-000028AF0000}"/>
    <cellStyle name="Standard 7 4 3 2 2 2 2 2" xfId="13845" xr:uid="{00000000-0005-0000-0000-000029AF0000}"/>
    <cellStyle name="Standard 7 4 3 2 2 2 2 2 2" xfId="25141" xr:uid="{00000000-0005-0000-0000-00002AAF0000}"/>
    <cellStyle name="Standard 7 4 3 2 2 2 2 2 2 2" xfId="59029" xr:uid="{00000000-0005-0000-0000-00002BAF0000}"/>
    <cellStyle name="Standard 7 4 3 2 2 2 2 2 3" xfId="47733" xr:uid="{00000000-0005-0000-0000-00002CAF0000}"/>
    <cellStyle name="Standard 7 4 3 2 2 2 2 2 4" xfId="36437" xr:uid="{00000000-0005-0000-0000-00002DAF0000}"/>
    <cellStyle name="Standard 7 4 3 2 2 2 2 3" xfId="19493" xr:uid="{00000000-0005-0000-0000-00002EAF0000}"/>
    <cellStyle name="Standard 7 4 3 2 2 2 2 3 2" xfId="53381" xr:uid="{00000000-0005-0000-0000-00002FAF0000}"/>
    <cellStyle name="Standard 7 4 3 2 2 2 2 4" xfId="42085" xr:uid="{00000000-0005-0000-0000-000030AF0000}"/>
    <cellStyle name="Standard 7 4 3 2 2 2 2 5" xfId="30789" xr:uid="{00000000-0005-0000-0000-000031AF0000}"/>
    <cellStyle name="Standard 7 4 3 2 2 2 3" xfId="11021" xr:uid="{00000000-0005-0000-0000-000032AF0000}"/>
    <cellStyle name="Standard 7 4 3 2 2 2 3 2" xfId="22317" xr:uid="{00000000-0005-0000-0000-000033AF0000}"/>
    <cellStyle name="Standard 7 4 3 2 2 2 3 2 2" xfId="56205" xr:uid="{00000000-0005-0000-0000-000034AF0000}"/>
    <cellStyle name="Standard 7 4 3 2 2 2 3 3" xfId="44909" xr:uid="{00000000-0005-0000-0000-000035AF0000}"/>
    <cellStyle name="Standard 7 4 3 2 2 2 3 4" xfId="33613" xr:uid="{00000000-0005-0000-0000-000036AF0000}"/>
    <cellStyle name="Standard 7 4 3 2 2 2 4" xfId="16669" xr:uid="{00000000-0005-0000-0000-000037AF0000}"/>
    <cellStyle name="Standard 7 4 3 2 2 2 4 2" xfId="50557" xr:uid="{00000000-0005-0000-0000-000038AF0000}"/>
    <cellStyle name="Standard 7 4 3 2 2 2 5" xfId="39261" xr:uid="{00000000-0005-0000-0000-000039AF0000}"/>
    <cellStyle name="Standard 7 4 3 2 2 2 6" xfId="27965" xr:uid="{00000000-0005-0000-0000-00003AAF0000}"/>
    <cellStyle name="Standard 7 4 3 2 2 3" xfId="6419" xr:uid="{00000000-0005-0000-0000-00003BAF0000}"/>
    <cellStyle name="Standard 7 4 3 2 2 3 2" xfId="12069" xr:uid="{00000000-0005-0000-0000-00003CAF0000}"/>
    <cellStyle name="Standard 7 4 3 2 2 3 2 2" xfId="23365" xr:uid="{00000000-0005-0000-0000-00003DAF0000}"/>
    <cellStyle name="Standard 7 4 3 2 2 3 2 2 2" xfId="57253" xr:uid="{00000000-0005-0000-0000-00003EAF0000}"/>
    <cellStyle name="Standard 7 4 3 2 2 3 2 3" xfId="45957" xr:uid="{00000000-0005-0000-0000-00003FAF0000}"/>
    <cellStyle name="Standard 7 4 3 2 2 3 2 4" xfId="34661" xr:uid="{00000000-0005-0000-0000-000040AF0000}"/>
    <cellStyle name="Standard 7 4 3 2 2 3 3" xfId="17717" xr:uid="{00000000-0005-0000-0000-000041AF0000}"/>
    <cellStyle name="Standard 7 4 3 2 2 3 3 2" xfId="51605" xr:uid="{00000000-0005-0000-0000-000042AF0000}"/>
    <cellStyle name="Standard 7 4 3 2 2 3 4" xfId="40309" xr:uid="{00000000-0005-0000-0000-000043AF0000}"/>
    <cellStyle name="Standard 7 4 3 2 2 3 5" xfId="29013" xr:uid="{00000000-0005-0000-0000-000044AF0000}"/>
    <cellStyle name="Standard 7 4 3 2 2 4" xfId="9245" xr:uid="{00000000-0005-0000-0000-000045AF0000}"/>
    <cellStyle name="Standard 7 4 3 2 2 4 2" xfId="20541" xr:uid="{00000000-0005-0000-0000-000046AF0000}"/>
    <cellStyle name="Standard 7 4 3 2 2 4 2 2" xfId="54429" xr:uid="{00000000-0005-0000-0000-000047AF0000}"/>
    <cellStyle name="Standard 7 4 3 2 2 4 3" xfId="43133" xr:uid="{00000000-0005-0000-0000-000048AF0000}"/>
    <cellStyle name="Standard 7 4 3 2 2 4 4" xfId="31837" xr:uid="{00000000-0005-0000-0000-000049AF0000}"/>
    <cellStyle name="Standard 7 4 3 2 2 5" xfId="14893" xr:uid="{00000000-0005-0000-0000-00004AAF0000}"/>
    <cellStyle name="Standard 7 4 3 2 2 5 2" xfId="48781" xr:uid="{00000000-0005-0000-0000-00004BAF0000}"/>
    <cellStyle name="Standard 7 4 3 2 2 6" xfId="37485" xr:uid="{00000000-0005-0000-0000-00004CAF0000}"/>
    <cellStyle name="Standard 7 4 3 2 2 7" xfId="26189" xr:uid="{00000000-0005-0000-0000-00004DAF0000}"/>
    <cellStyle name="Standard 7 4 3 2 3" xfId="4595" xr:uid="{00000000-0005-0000-0000-00004EAF0000}"/>
    <cellStyle name="Standard 7 4 3 2 3 2" xfId="7462" xr:uid="{00000000-0005-0000-0000-00004FAF0000}"/>
    <cellStyle name="Standard 7 4 3 2 3 2 2" xfId="13111" xr:uid="{00000000-0005-0000-0000-000050AF0000}"/>
    <cellStyle name="Standard 7 4 3 2 3 2 2 2" xfId="24407" xr:uid="{00000000-0005-0000-0000-000051AF0000}"/>
    <cellStyle name="Standard 7 4 3 2 3 2 2 2 2" xfId="58295" xr:uid="{00000000-0005-0000-0000-000052AF0000}"/>
    <cellStyle name="Standard 7 4 3 2 3 2 2 3" xfId="46999" xr:uid="{00000000-0005-0000-0000-000053AF0000}"/>
    <cellStyle name="Standard 7 4 3 2 3 2 2 4" xfId="35703" xr:uid="{00000000-0005-0000-0000-000054AF0000}"/>
    <cellStyle name="Standard 7 4 3 2 3 2 3" xfId="18759" xr:uid="{00000000-0005-0000-0000-000055AF0000}"/>
    <cellStyle name="Standard 7 4 3 2 3 2 3 2" xfId="52647" xr:uid="{00000000-0005-0000-0000-000056AF0000}"/>
    <cellStyle name="Standard 7 4 3 2 3 2 4" xfId="41351" xr:uid="{00000000-0005-0000-0000-000057AF0000}"/>
    <cellStyle name="Standard 7 4 3 2 3 2 5" xfId="30055" xr:uid="{00000000-0005-0000-0000-000058AF0000}"/>
    <cellStyle name="Standard 7 4 3 2 3 3" xfId="10287" xr:uid="{00000000-0005-0000-0000-000059AF0000}"/>
    <cellStyle name="Standard 7 4 3 2 3 3 2" xfId="21583" xr:uid="{00000000-0005-0000-0000-00005AAF0000}"/>
    <cellStyle name="Standard 7 4 3 2 3 3 2 2" xfId="55471" xr:uid="{00000000-0005-0000-0000-00005BAF0000}"/>
    <cellStyle name="Standard 7 4 3 2 3 3 3" xfId="44175" xr:uid="{00000000-0005-0000-0000-00005CAF0000}"/>
    <cellStyle name="Standard 7 4 3 2 3 3 4" xfId="32879" xr:uid="{00000000-0005-0000-0000-00005DAF0000}"/>
    <cellStyle name="Standard 7 4 3 2 3 4" xfId="15935" xr:uid="{00000000-0005-0000-0000-00005EAF0000}"/>
    <cellStyle name="Standard 7 4 3 2 3 4 2" xfId="49823" xr:uid="{00000000-0005-0000-0000-00005FAF0000}"/>
    <cellStyle name="Standard 7 4 3 2 3 5" xfId="38527" xr:uid="{00000000-0005-0000-0000-000060AF0000}"/>
    <cellStyle name="Standard 7 4 3 2 3 6" xfId="27231" xr:uid="{00000000-0005-0000-0000-000061AF0000}"/>
    <cellStyle name="Standard 7 4 3 2 4" xfId="5919" xr:uid="{00000000-0005-0000-0000-000062AF0000}"/>
    <cellStyle name="Standard 7 4 3 2 4 2" xfId="11569" xr:uid="{00000000-0005-0000-0000-000063AF0000}"/>
    <cellStyle name="Standard 7 4 3 2 4 2 2" xfId="22865" xr:uid="{00000000-0005-0000-0000-000064AF0000}"/>
    <cellStyle name="Standard 7 4 3 2 4 2 2 2" xfId="56753" xr:uid="{00000000-0005-0000-0000-000065AF0000}"/>
    <cellStyle name="Standard 7 4 3 2 4 2 3" xfId="45457" xr:uid="{00000000-0005-0000-0000-000066AF0000}"/>
    <cellStyle name="Standard 7 4 3 2 4 2 4" xfId="34161" xr:uid="{00000000-0005-0000-0000-000067AF0000}"/>
    <cellStyle name="Standard 7 4 3 2 4 3" xfId="17217" xr:uid="{00000000-0005-0000-0000-000068AF0000}"/>
    <cellStyle name="Standard 7 4 3 2 4 3 2" xfId="51105" xr:uid="{00000000-0005-0000-0000-000069AF0000}"/>
    <cellStyle name="Standard 7 4 3 2 4 4" xfId="39809" xr:uid="{00000000-0005-0000-0000-00006AAF0000}"/>
    <cellStyle name="Standard 7 4 3 2 4 5" xfId="28513" xr:uid="{00000000-0005-0000-0000-00006BAF0000}"/>
    <cellStyle name="Standard 7 4 3 2 5" xfId="8745" xr:uid="{00000000-0005-0000-0000-00006CAF0000}"/>
    <cellStyle name="Standard 7 4 3 2 5 2" xfId="20041" xr:uid="{00000000-0005-0000-0000-00006DAF0000}"/>
    <cellStyle name="Standard 7 4 3 2 5 2 2" xfId="53929" xr:uid="{00000000-0005-0000-0000-00006EAF0000}"/>
    <cellStyle name="Standard 7 4 3 2 5 3" xfId="42633" xr:uid="{00000000-0005-0000-0000-00006FAF0000}"/>
    <cellStyle name="Standard 7 4 3 2 5 4" xfId="31337" xr:uid="{00000000-0005-0000-0000-000070AF0000}"/>
    <cellStyle name="Standard 7 4 3 2 6" xfId="14393" xr:uid="{00000000-0005-0000-0000-000071AF0000}"/>
    <cellStyle name="Standard 7 4 3 2 6 2" xfId="48281" xr:uid="{00000000-0005-0000-0000-000072AF0000}"/>
    <cellStyle name="Standard 7 4 3 2 7" xfId="36985" xr:uid="{00000000-0005-0000-0000-000073AF0000}"/>
    <cellStyle name="Standard 7 4 3 2 8" xfId="25689" xr:uid="{00000000-0005-0000-0000-000074AF0000}"/>
    <cellStyle name="Standard 7 4 3 3" xfId="3045" xr:uid="{00000000-0005-0000-0000-000075AF0000}"/>
    <cellStyle name="Standard 7 4 3 3 2" xfId="5369" xr:uid="{00000000-0005-0000-0000-000076AF0000}"/>
    <cellStyle name="Standard 7 4 3 3 2 2" xfId="8195" xr:uid="{00000000-0005-0000-0000-000077AF0000}"/>
    <cellStyle name="Standard 7 4 3 3 2 2 2" xfId="13844" xr:uid="{00000000-0005-0000-0000-000078AF0000}"/>
    <cellStyle name="Standard 7 4 3 3 2 2 2 2" xfId="25140" xr:uid="{00000000-0005-0000-0000-000079AF0000}"/>
    <cellStyle name="Standard 7 4 3 3 2 2 2 2 2" xfId="59028" xr:uid="{00000000-0005-0000-0000-00007AAF0000}"/>
    <cellStyle name="Standard 7 4 3 3 2 2 2 3" xfId="47732" xr:uid="{00000000-0005-0000-0000-00007BAF0000}"/>
    <cellStyle name="Standard 7 4 3 3 2 2 2 4" xfId="36436" xr:uid="{00000000-0005-0000-0000-00007CAF0000}"/>
    <cellStyle name="Standard 7 4 3 3 2 2 3" xfId="19492" xr:uid="{00000000-0005-0000-0000-00007DAF0000}"/>
    <cellStyle name="Standard 7 4 3 3 2 2 3 2" xfId="53380" xr:uid="{00000000-0005-0000-0000-00007EAF0000}"/>
    <cellStyle name="Standard 7 4 3 3 2 2 4" xfId="42084" xr:uid="{00000000-0005-0000-0000-00007FAF0000}"/>
    <cellStyle name="Standard 7 4 3 3 2 2 5" xfId="30788" xr:uid="{00000000-0005-0000-0000-000080AF0000}"/>
    <cellStyle name="Standard 7 4 3 3 2 3" xfId="11020" xr:uid="{00000000-0005-0000-0000-000081AF0000}"/>
    <cellStyle name="Standard 7 4 3 3 2 3 2" xfId="22316" xr:uid="{00000000-0005-0000-0000-000082AF0000}"/>
    <cellStyle name="Standard 7 4 3 3 2 3 2 2" xfId="56204" xr:uid="{00000000-0005-0000-0000-000083AF0000}"/>
    <cellStyle name="Standard 7 4 3 3 2 3 3" xfId="44908" xr:uid="{00000000-0005-0000-0000-000084AF0000}"/>
    <cellStyle name="Standard 7 4 3 3 2 3 4" xfId="33612" xr:uid="{00000000-0005-0000-0000-000085AF0000}"/>
    <cellStyle name="Standard 7 4 3 3 2 4" xfId="16668" xr:uid="{00000000-0005-0000-0000-000086AF0000}"/>
    <cellStyle name="Standard 7 4 3 3 2 4 2" xfId="50556" xr:uid="{00000000-0005-0000-0000-000087AF0000}"/>
    <cellStyle name="Standard 7 4 3 3 2 5" xfId="39260" xr:uid="{00000000-0005-0000-0000-000088AF0000}"/>
    <cellStyle name="Standard 7 4 3 3 2 6" xfId="27964" xr:uid="{00000000-0005-0000-0000-000089AF0000}"/>
    <cellStyle name="Standard 7 4 3 3 3" xfId="4594" xr:uid="{00000000-0005-0000-0000-00008AAF0000}"/>
    <cellStyle name="Standard 7 4 3 3 3 2" xfId="7461" xr:uid="{00000000-0005-0000-0000-00008BAF0000}"/>
    <cellStyle name="Standard 7 4 3 3 3 2 2" xfId="13110" xr:uid="{00000000-0005-0000-0000-00008CAF0000}"/>
    <cellStyle name="Standard 7 4 3 3 3 2 2 2" xfId="24406" xr:uid="{00000000-0005-0000-0000-00008DAF0000}"/>
    <cellStyle name="Standard 7 4 3 3 3 2 2 2 2" xfId="58294" xr:uid="{00000000-0005-0000-0000-00008EAF0000}"/>
    <cellStyle name="Standard 7 4 3 3 3 2 2 3" xfId="46998" xr:uid="{00000000-0005-0000-0000-00008FAF0000}"/>
    <cellStyle name="Standard 7 4 3 3 3 2 2 4" xfId="35702" xr:uid="{00000000-0005-0000-0000-000090AF0000}"/>
    <cellStyle name="Standard 7 4 3 3 3 2 3" xfId="18758" xr:uid="{00000000-0005-0000-0000-000091AF0000}"/>
    <cellStyle name="Standard 7 4 3 3 3 2 3 2" xfId="52646" xr:uid="{00000000-0005-0000-0000-000092AF0000}"/>
    <cellStyle name="Standard 7 4 3 3 3 2 4" xfId="41350" xr:uid="{00000000-0005-0000-0000-000093AF0000}"/>
    <cellStyle name="Standard 7 4 3 3 3 2 5" xfId="30054" xr:uid="{00000000-0005-0000-0000-000094AF0000}"/>
    <cellStyle name="Standard 7 4 3 3 3 3" xfId="10286" xr:uid="{00000000-0005-0000-0000-000095AF0000}"/>
    <cellStyle name="Standard 7 4 3 3 3 3 2" xfId="21582" xr:uid="{00000000-0005-0000-0000-000096AF0000}"/>
    <cellStyle name="Standard 7 4 3 3 3 3 2 2" xfId="55470" xr:uid="{00000000-0005-0000-0000-000097AF0000}"/>
    <cellStyle name="Standard 7 4 3 3 3 3 3" xfId="44174" xr:uid="{00000000-0005-0000-0000-000098AF0000}"/>
    <cellStyle name="Standard 7 4 3 3 3 3 4" xfId="32878" xr:uid="{00000000-0005-0000-0000-000099AF0000}"/>
    <cellStyle name="Standard 7 4 3 3 3 4" xfId="15934" xr:uid="{00000000-0005-0000-0000-00009AAF0000}"/>
    <cellStyle name="Standard 7 4 3 3 3 4 2" xfId="49822" xr:uid="{00000000-0005-0000-0000-00009BAF0000}"/>
    <cellStyle name="Standard 7 4 3 3 3 5" xfId="38526" xr:uid="{00000000-0005-0000-0000-00009CAF0000}"/>
    <cellStyle name="Standard 7 4 3 3 3 6" xfId="27230" xr:uid="{00000000-0005-0000-0000-00009DAF0000}"/>
    <cellStyle name="Standard 7 4 3 3 4" xfId="6173" xr:uid="{00000000-0005-0000-0000-00009EAF0000}"/>
    <cellStyle name="Standard 7 4 3 3 4 2" xfId="11823" xr:uid="{00000000-0005-0000-0000-00009FAF0000}"/>
    <cellStyle name="Standard 7 4 3 3 4 2 2" xfId="23119" xr:uid="{00000000-0005-0000-0000-0000A0AF0000}"/>
    <cellStyle name="Standard 7 4 3 3 4 2 2 2" xfId="57007" xr:uid="{00000000-0005-0000-0000-0000A1AF0000}"/>
    <cellStyle name="Standard 7 4 3 3 4 2 3" xfId="45711" xr:uid="{00000000-0005-0000-0000-0000A2AF0000}"/>
    <cellStyle name="Standard 7 4 3 3 4 2 4" xfId="34415" xr:uid="{00000000-0005-0000-0000-0000A3AF0000}"/>
    <cellStyle name="Standard 7 4 3 3 4 3" xfId="17471" xr:uid="{00000000-0005-0000-0000-0000A4AF0000}"/>
    <cellStyle name="Standard 7 4 3 3 4 3 2" xfId="51359" xr:uid="{00000000-0005-0000-0000-0000A5AF0000}"/>
    <cellStyle name="Standard 7 4 3 3 4 4" xfId="40063" xr:uid="{00000000-0005-0000-0000-0000A6AF0000}"/>
    <cellStyle name="Standard 7 4 3 3 4 5" xfId="28767" xr:uid="{00000000-0005-0000-0000-0000A7AF0000}"/>
    <cellStyle name="Standard 7 4 3 3 5" xfId="8999" xr:uid="{00000000-0005-0000-0000-0000A8AF0000}"/>
    <cellStyle name="Standard 7 4 3 3 5 2" xfId="20295" xr:uid="{00000000-0005-0000-0000-0000A9AF0000}"/>
    <cellStyle name="Standard 7 4 3 3 5 2 2" xfId="54183" xr:uid="{00000000-0005-0000-0000-0000AAAF0000}"/>
    <cellStyle name="Standard 7 4 3 3 5 3" xfId="42887" xr:uid="{00000000-0005-0000-0000-0000ABAF0000}"/>
    <cellStyle name="Standard 7 4 3 3 5 4" xfId="31591" xr:uid="{00000000-0005-0000-0000-0000ACAF0000}"/>
    <cellStyle name="Standard 7 4 3 3 6" xfId="14647" xr:uid="{00000000-0005-0000-0000-0000ADAF0000}"/>
    <cellStyle name="Standard 7 4 3 3 6 2" xfId="48535" xr:uid="{00000000-0005-0000-0000-0000AEAF0000}"/>
    <cellStyle name="Standard 7 4 3 3 7" xfId="37239" xr:uid="{00000000-0005-0000-0000-0000AFAF0000}"/>
    <cellStyle name="Standard 7 4 3 3 8" xfId="25943" xr:uid="{00000000-0005-0000-0000-0000B0AF0000}"/>
    <cellStyle name="Standard 7 4 3 4" xfId="3904" xr:uid="{00000000-0005-0000-0000-0000B1AF0000}"/>
    <cellStyle name="Standard 7 4 3 4 2" xfId="7015" xr:uid="{00000000-0005-0000-0000-0000B2AF0000}"/>
    <cellStyle name="Standard 7 4 3 4 2 2" xfId="12664" xr:uid="{00000000-0005-0000-0000-0000B3AF0000}"/>
    <cellStyle name="Standard 7 4 3 4 2 2 2" xfId="23960" xr:uid="{00000000-0005-0000-0000-0000B4AF0000}"/>
    <cellStyle name="Standard 7 4 3 4 2 2 2 2" xfId="57848" xr:uid="{00000000-0005-0000-0000-0000B5AF0000}"/>
    <cellStyle name="Standard 7 4 3 4 2 2 3" xfId="46552" xr:uid="{00000000-0005-0000-0000-0000B6AF0000}"/>
    <cellStyle name="Standard 7 4 3 4 2 2 4" xfId="35256" xr:uid="{00000000-0005-0000-0000-0000B7AF0000}"/>
    <cellStyle name="Standard 7 4 3 4 2 3" xfId="18312" xr:uid="{00000000-0005-0000-0000-0000B8AF0000}"/>
    <cellStyle name="Standard 7 4 3 4 2 3 2" xfId="52200" xr:uid="{00000000-0005-0000-0000-0000B9AF0000}"/>
    <cellStyle name="Standard 7 4 3 4 2 4" xfId="40904" xr:uid="{00000000-0005-0000-0000-0000BAAF0000}"/>
    <cellStyle name="Standard 7 4 3 4 2 5" xfId="29608" xr:uid="{00000000-0005-0000-0000-0000BBAF0000}"/>
    <cellStyle name="Standard 7 4 3 4 3" xfId="9840" xr:uid="{00000000-0005-0000-0000-0000BCAF0000}"/>
    <cellStyle name="Standard 7 4 3 4 3 2" xfId="21136" xr:uid="{00000000-0005-0000-0000-0000BDAF0000}"/>
    <cellStyle name="Standard 7 4 3 4 3 2 2" xfId="55024" xr:uid="{00000000-0005-0000-0000-0000BEAF0000}"/>
    <cellStyle name="Standard 7 4 3 4 3 3" xfId="43728" xr:uid="{00000000-0005-0000-0000-0000BFAF0000}"/>
    <cellStyle name="Standard 7 4 3 4 3 4" xfId="32432" xr:uid="{00000000-0005-0000-0000-0000C0AF0000}"/>
    <cellStyle name="Standard 7 4 3 4 4" xfId="15488" xr:uid="{00000000-0005-0000-0000-0000C1AF0000}"/>
    <cellStyle name="Standard 7 4 3 4 4 2" xfId="49376" xr:uid="{00000000-0005-0000-0000-0000C2AF0000}"/>
    <cellStyle name="Standard 7 4 3 4 5" xfId="38080" xr:uid="{00000000-0005-0000-0000-0000C3AF0000}"/>
    <cellStyle name="Standard 7 4 3 4 6" xfId="26784" xr:uid="{00000000-0005-0000-0000-0000C4AF0000}"/>
    <cellStyle name="Standard 7 4 3 5" xfId="4962" xr:uid="{00000000-0005-0000-0000-0000C5AF0000}"/>
    <cellStyle name="Standard 7 4 3 5 2" xfId="7788" xr:uid="{00000000-0005-0000-0000-0000C6AF0000}"/>
    <cellStyle name="Standard 7 4 3 5 2 2" xfId="13437" xr:uid="{00000000-0005-0000-0000-0000C7AF0000}"/>
    <cellStyle name="Standard 7 4 3 5 2 2 2" xfId="24733" xr:uid="{00000000-0005-0000-0000-0000C8AF0000}"/>
    <cellStyle name="Standard 7 4 3 5 2 2 2 2" xfId="58621" xr:uid="{00000000-0005-0000-0000-0000C9AF0000}"/>
    <cellStyle name="Standard 7 4 3 5 2 2 3" xfId="47325" xr:uid="{00000000-0005-0000-0000-0000CAAF0000}"/>
    <cellStyle name="Standard 7 4 3 5 2 2 4" xfId="36029" xr:uid="{00000000-0005-0000-0000-0000CBAF0000}"/>
    <cellStyle name="Standard 7 4 3 5 2 3" xfId="19085" xr:uid="{00000000-0005-0000-0000-0000CCAF0000}"/>
    <cellStyle name="Standard 7 4 3 5 2 3 2" xfId="52973" xr:uid="{00000000-0005-0000-0000-0000CDAF0000}"/>
    <cellStyle name="Standard 7 4 3 5 2 4" xfId="41677" xr:uid="{00000000-0005-0000-0000-0000CEAF0000}"/>
    <cellStyle name="Standard 7 4 3 5 2 5" xfId="30381" xr:uid="{00000000-0005-0000-0000-0000CFAF0000}"/>
    <cellStyle name="Standard 7 4 3 5 3" xfId="10613" xr:uid="{00000000-0005-0000-0000-0000D0AF0000}"/>
    <cellStyle name="Standard 7 4 3 5 3 2" xfId="21909" xr:uid="{00000000-0005-0000-0000-0000D1AF0000}"/>
    <cellStyle name="Standard 7 4 3 5 3 2 2" xfId="55797" xr:uid="{00000000-0005-0000-0000-0000D2AF0000}"/>
    <cellStyle name="Standard 7 4 3 5 3 3" xfId="44501" xr:uid="{00000000-0005-0000-0000-0000D3AF0000}"/>
    <cellStyle name="Standard 7 4 3 5 3 4" xfId="33205" xr:uid="{00000000-0005-0000-0000-0000D4AF0000}"/>
    <cellStyle name="Standard 7 4 3 5 4" xfId="16261" xr:uid="{00000000-0005-0000-0000-0000D5AF0000}"/>
    <cellStyle name="Standard 7 4 3 5 4 2" xfId="50149" xr:uid="{00000000-0005-0000-0000-0000D6AF0000}"/>
    <cellStyle name="Standard 7 4 3 5 5" xfId="38853" xr:uid="{00000000-0005-0000-0000-0000D7AF0000}"/>
    <cellStyle name="Standard 7 4 3 5 6" xfId="27557" xr:uid="{00000000-0005-0000-0000-0000D8AF0000}"/>
    <cellStyle name="Standard 7 4 3 6" xfId="3611" xr:uid="{00000000-0005-0000-0000-0000D9AF0000}"/>
    <cellStyle name="Standard 7 4 3 6 2" xfId="6724" xr:uid="{00000000-0005-0000-0000-0000DAAF0000}"/>
    <cellStyle name="Standard 7 4 3 6 2 2" xfId="12373" xr:uid="{00000000-0005-0000-0000-0000DBAF0000}"/>
    <cellStyle name="Standard 7 4 3 6 2 2 2" xfId="23669" xr:uid="{00000000-0005-0000-0000-0000DCAF0000}"/>
    <cellStyle name="Standard 7 4 3 6 2 2 2 2" xfId="57557" xr:uid="{00000000-0005-0000-0000-0000DDAF0000}"/>
    <cellStyle name="Standard 7 4 3 6 2 2 3" xfId="46261" xr:uid="{00000000-0005-0000-0000-0000DEAF0000}"/>
    <cellStyle name="Standard 7 4 3 6 2 2 4" xfId="34965" xr:uid="{00000000-0005-0000-0000-0000DFAF0000}"/>
    <cellStyle name="Standard 7 4 3 6 2 3" xfId="18021" xr:uid="{00000000-0005-0000-0000-0000E0AF0000}"/>
    <cellStyle name="Standard 7 4 3 6 2 3 2" xfId="51909" xr:uid="{00000000-0005-0000-0000-0000E1AF0000}"/>
    <cellStyle name="Standard 7 4 3 6 2 4" xfId="40613" xr:uid="{00000000-0005-0000-0000-0000E2AF0000}"/>
    <cellStyle name="Standard 7 4 3 6 2 5" xfId="29317" xr:uid="{00000000-0005-0000-0000-0000E3AF0000}"/>
    <cellStyle name="Standard 7 4 3 6 3" xfId="9549" xr:uid="{00000000-0005-0000-0000-0000E4AF0000}"/>
    <cellStyle name="Standard 7 4 3 6 3 2" xfId="20845" xr:uid="{00000000-0005-0000-0000-0000E5AF0000}"/>
    <cellStyle name="Standard 7 4 3 6 3 2 2" xfId="54733" xr:uid="{00000000-0005-0000-0000-0000E6AF0000}"/>
    <cellStyle name="Standard 7 4 3 6 3 3" xfId="43437" xr:uid="{00000000-0005-0000-0000-0000E7AF0000}"/>
    <cellStyle name="Standard 7 4 3 6 3 4" xfId="32141" xr:uid="{00000000-0005-0000-0000-0000E8AF0000}"/>
    <cellStyle name="Standard 7 4 3 6 4" xfId="15197" xr:uid="{00000000-0005-0000-0000-0000E9AF0000}"/>
    <cellStyle name="Standard 7 4 3 6 4 2" xfId="49085" xr:uid="{00000000-0005-0000-0000-0000EAAF0000}"/>
    <cellStyle name="Standard 7 4 3 6 5" xfId="37789" xr:uid="{00000000-0005-0000-0000-0000EBAF0000}"/>
    <cellStyle name="Standard 7 4 3 6 6" xfId="26493" xr:uid="{00000000-0005-0000-0000-0000ECAF0000}"/>
    <cellStyle name="Standard 7 4 3 7" xfId="5673" xr:uid="{00000000-0005-0000-0000-0000EDAF0000}"/>
    <cellStyle name="Standard 7 4 3 7 2" xfId="11323" xr:uid="{00000000-0005-0000-0000-0000EEAF0000}"/>
    <cellStyle name="Standard 7 4 3 7 2 2" xfId="22619" xr:uid="{00000000-0005-0000-0000-0000EFAF0000}"/>
    <cellStyle name="Standard 7 4 3 7 2 2 2" xfId="56507" xr:uid="{00000000-0005-0000-0000-0000F0AF0000}"/>
    <cellStyle name="Standard 7 4 3 7 2 3" xfId="45211" xr:uid="{00000000-0005-0000-0000-0000F1AF0000}"/>
    <cellStyle name="Standard 7 4 3 7 2 4" xfId="33915" xr:uid="{00000000-0005-0000-0000-0000F2AF0000}"/>
    <cellStyle name="Standard 7 4 3 7 3" xfId="16971" xr:uid="{00000000-0005-0000-0000-0000F3AF0000}"/>
    <cellStyle name="Standard 7 4 3 7 3 2" xfId="50859" xr:uid="{00000000-0005-0000-0000-0000F4AF0000}"/>
    <cellStyle name="Standard 7 4 3 7 4" xfId="39563" xr:uid="{00000000-0005-0000-0000-0000F5AF0000}"/>
    <cellStyle name="Standard 7 4 3 7 5" xfId="28267" xr:uid="{00000000-0005-0000-0000-0000F6AF0000}"/>
    <cellStyle name="Standard 7 4 3 8" xfId="8499" xr:uid="{00000000-0005-0000-0000-0000F7AF0000}"/>
    <cellStyle name="Standard 7 4 3 8 2" xfId="19795" xr:uid="{00000000-0005-0000-0000-0000F8AF0000}"/>
    <cellStyle name="Standard 7 4 3 8 2 2" xfId="53683" xr:uid="{00000000-0005-0000-0000-0000F9AF0000}"/>
    <cellStyle name="Standard 7 4 3 8 3" xfId="42387" xr:uid="{00000000-0005-0000-0000-0000FAAF0000}"/>
    <cellStyle name="Standard 7 4 3 8 4" xfId="31091" xr:uid="{00000000-0005-0000-0000-0000FBAF0000}"/>
    <cellStyle name="Standard 7 4 3 9" xfId="14147" xr:uid="{00000000-0005-0000-0000-0000FCAF0000}"/>
    <cellStyle name="Standard 7 4 3 9 2" xfId="48035" xr:uid="{00000000-0005-0000-0000-0000FDAF0000}"/>
    <cellStyle name="Standard 7 4 4" xfId="2658" xr:uid="{00000000-0005-0000-0000-0000FEAF0000}"/>
    <cellStyle name="Standard 7 4 4 2" xfId="3160" xr:uid="{00000000-0005-0000-0000-0000FFAF0000}"/>
    <cellStyle name="Standard 7 4 4 2 2" xfId="5371" xr:uid="{00000000-0005-0000-0000-000000B00000}"/>
    <cellStyle name="Standard 7 4 4 2 2 2" xfId="8197" xr:uid="{00000000-0005-0000-0000-000001B00000}"/>
    <cellStyle name="Standard 7 4 4 2 2 2 2" xfId="13846" xr:uid="{00000000-0005-0000-0000-000002B00000}"/>
    <cellStyle name="Standard 7 4 4 2 2 2 2 2" xfId="25142" xr:uid="{00000000-0005-0000-0000-000003B00000}"/>
    <cellStyle name="Standard 7 4 4 2 2 2 2 2 2" xfId="59030" xr:uid="{00000000-0005-0000-0000-000004B00000}"/>
    <cellStyle name="Standard 7 4 4 2 2 2 2 3" xfId="47734" xr:uid="{00000000-0005-0000-0000-000005B00000}"/>
    <cellStyle name="Standard 7 4 4 2 2 2 2 4" xfId="36438" xr:uid="{00000000-0005-0000-0000-000006B00000}"/>
    <cellStyle name="Standard 7 4 4 2 2 2 3" xfId="19494" xr:uid="{00000000-0005-0000-0000-000007B00000}"/>
    <cellStyle name="Standard 7 4 4 2 2 2 3 2" xfId="53382" xr:uid="{00000000-0005-0000-0000-000008B00000}"/>
    <cellStyle name="Standard 7 4 4 2 2 2 4" xfId="42086" xr:uid="{00000000-0005-0000-0000-000009B00000}"/>
    <cellStyle name="Standard 7 4 4 2 2 2 5" xfId="30790" xr:uid="{00000000-0005-0000-0000-00000AB00000}"/>
    <cellStyle name="Standard 7 4 4 2 2 3" xfId="11022" xr:uid="{00000000-0005-0000-0000-00000BB00000}"/>
    <cellStyle name="Standard 7 4 4 2 2 3 2" xfId="22318" xr:uid="{00000000-0005-0000-0000-00000CB00000}"/>
    <cellStyle name="Standard 7 4 4 2 2 3 2 2" xfId="56206" xr:uid="{00000000-0005-0000-0000-00000DB00000}"/>
    <cellStyle name="Standard 7 4 4 2 2 3 3" xfId="44910" xr:uid="{00000000-0005-0000-0000-00000EB00000}"/>
    <cellStyle name="Standard 7 4 4 2 2 3 4" xfId="33614" xr:uid="{00000000-0005-0000-0000-00000FB00000}"/>
    <cellStyle name="Standard 7 4 4 2 2 4" xfId="16670" xr:uid="{00000000-0005-0000-0000-000010B00000}"/>
    <cellStyle name="Standard 7 4 4 2 2 4 2" xfId="50558" xr:uid="{00000000-0005-0000-0000-000011B00000}"/>
    <cellStyle name="Standard 7 4 4 2 2 5" xfId="39262" xr:uid="{00000000-0005-0000-0000-000012B00000}"/>
    <cellStyle name="Standard 7 4 4 2 2 6" xfId="27966" xr:uid="{00000000-0005-0000-0000-000013B00000}"/>
    <cellStyle name="Standard 7 4 4 2 3" xfId="6288" xr:uid="{00000000-0005-0000-0000-000014B00000}"/>
    <cellStyle name="Standard 7 4 4 2 3 2" xfId="11938" xr:uid="{00000000-0005-0000-0000-000015B00000}"/>
    <cellStyle name="Standard 7 4 4 2 3 2 2" xfId="23234" xr:uid="{00000000-0005-0000-0000-000016B00000}"/>
    <cellStyle name="Standard 7 4 4 2 3 2 2 2" xfId="57122" xr:uid="{00000000-0005-0000-0000-000017B00000}"/>
    <cellStyle name="Standard 7 4 4 2 3 2 3" xfId="45826" xr:uid="{00000000-0005-0000-0000-000018B00000}"/>
    <cellStyle name="Standard 7 4 4 2 3 2 4" xfId="34530" xr:uid="{00000000-0005-0000-0000-000019B00000}"/>
    <cellStyle name="Standard 7 4 4 2 3 3" xfId="17586" xr:uid="{00000000-0005-0000-0000-00001AB00000}"/>
    <cellStyle name="Standard 7 4 4 2 3 3 2" xfId="51474" xr:uid="{00000000-0005-0000-0000-00001BB00000}"/>
    <cellStyle name="Standard 7 4 4 2 3 4" xfId="40178" xr:uid="{00000000-0005-0000-0000-00001CB00000}"/>
    <cellStyle name="Standard 7 4 4 2 3 5" xfId="28882" xr:uid="{00000000-0005-0000-0000-00001DB00000}"/>
    <cellStyle name="Standard 7 4 4 2 4" xfId="9114" xr:uid="{00000000-0005-0000-0000-00001EB00000}"/>
    <cellStyle name="Standard 7 4 4 2 4 2" xfId="20410" xr:uid="{00000000-0005-0000-0000-00001FB00000}"/>
    <cellStyle name="Standard 7 4 4 2 4 2 2" xfId="54298" xr:uid="{00000000-0005-0000-0000-000020B00000}"/>
    <cellStyle name="Standard 7 4 4 2 4 3" xfId="43002" xr:uid="{00000000-0005-0000-0000-000021B00000}"/>
    <cellStyle name="Standard 7 4 4 2 4 4" xfId="31706" xr:uid="{00000000-0005-0000-0000-000022B00000}"/>
    <cellStyle name="Standard 7 4 4 2 5" xfId="14762" xr:uid="{00000000-0005-0000-0000-000023B00000}"/>
    <cellStyle name="Standard 7 4 4 2 5 2" xfId="48650" xr:uid="{00000000-0005-0000-0000-000024B00000}"/>
    <cellStyle name="Standard 7 4 4 2 6" xfId="37354" xr:uid="{00000000-0005-0000-0000-000025B00000}"/>
    <cellStyle name="Standard 7 4 4 2 7" xfId="26058" xr:uid="{00000000-0005-0000-0000-000026B00000}"/>
    <cellStyle name="Standard 7 4 4 3" xfId="4596" xr:uid="{00000000-0005-0000-0000-000027B00000}"/>
    <cellStyle name="Standard 7 4 4 3 2" xfId="7463" xr:uid="{00000000-0005-0000-0000-000028B00000}"/>
    <cellStyle name="Standard 7 4 4 3 2 2" xfId="13112" xr:uid="{00000000-0005-0000-0000-000029B00000}"/>
    <cellStyle name="Standard 7 4 4 3 2 2 2" xfId="24408" xr:uid="{00000000-0005-0000-0000-00002AB00000}"/>
    <cellStyle name="Standard 7 4 4 3 2 2 2 2" xfId="58296" xr:uid="{00000000-0005-0000-0000-00002BB00000}"/>
    <cellStyle name="Standard 7 4 4 3 2 2 3" xfId="47000" xr:uid="{00000000-0005-0000-0000-00002CB00000}"/>
    <cellStyle name="Standard 7 4 4 3 2 2 4" xfId="35704" xr:uid="{00000000-0005-0000-0000-00002DB00000}"/>
    <cellStyle name="Standard 7 4 4 3 2 3" xfId="18760" xr:uid="{00000000-0005-0000-0000-00002EB00000}"/>
    <cellStyle name="Standard 7 4 4 3 2 3 2" xfId="52648" xr:uid="{00000000-0005-0000-0000-00002FB00000}"/>
    <cellStyle name="Standard 7 4 4 3 2 4" xfId="41352" xr:uid="{00000000-0005-0000-0000-000030B00000}"/>
    <cellStyle name="Standard 7 4 4 3 2 5" xfId="30056" xr:uid="{00000000-0005-0000-0000-000031B00000}"/>
    <cellStyle name="Standard 7 4 4 3 3" xfId="10288" xr:uid="{00000000-0005-0000-0000-000032B00000}"/>
    <cellStyle name="Standard 7 4 4 3 3 2" xfId="21584" xr:uid="{00000000-0005-0000-0000-000033B00000}"/>
    <cellStyle name="Standard 7 4 4 3 3 2 2" xfId="55472" xr:uid="{00000000-0005-0000-0000-000034B00000}"/>
    <cellStyle name="Standard 7 4 4 3 3 3" xfId="44176" xr:uid="{00000000-0005-0000-0000-000035B00000}"/>
    <cellStyle name="Standard 7 4 4 3 3 4" xfId="32880" xr:uid="{00000000-0005-0000-0000-000036B00000}"/>
    <cellStyle name="Standard 7 4 4 3 4" xfId="15936" xr:uid="{00000000-0005-0000-0000-000037B00000}"/>
    <cellStyle name="Standard 7 4 4 3 4 2" xfId="49824" xr:uid="{00000000-0005-0000-0000-000038B00000}"/>
    <cellStyle name="Standard 7 4 4 3 5" xfId="38528" xr:uid="{00000000-0005-0000-0000-000039B00000}"/>
    <cellStyle name="Standard 7 4 4 3 6" xfId="27232" xr:uid="{00000000-0005-0000-0000-00003AB00000}"/>
    <cellStyle name="Standard 7 4 4 4" xfId="5788" xr:uid="{00000000-0005-0000-0000-00003BB00000}"/>
    <cellStyle name="Standard 7 4 4 4 2" xfId="11438" xr:uid="{00000000-0005-0000-0000-00003CB00000}"/>
    <cellStyle name="Standard 7 4 4 4 2 2" xfId="22734" xr:uid="{00000000-0005-0000-0000-00003DB00000}"/>
    <cellStyle name="Standard 7 4 4 4 2 2 2" xfId="56622" xr:uid="{00000000-0005-0000-0000-00003EB00000}"/>
    <cellStyle name="Standard 7 4 4 4 2 3" xfId="45326" xr:uid="{00000000-0005-0000-0000-00003FB00000}"/>
    <cellStyle name="Standard 7 4 4 4 2 4" xfId="34030" xr:uid="{00000000-0005-0000-0000-000040B00000}"/>
    <cellStyle name="Standard 7 4 4 4 3" xfId="17086" xr:uid="{00000000-0005-0000-0000-000041B00000}"/>
    <cellStyle name="Standard 7 4 4 4 3 2" xfId="50974" xr:uid="{00000000-0005-0000-0000-000042B00000}"/>
    <cellStyle name="Standard 7 4 4 4 4" xfId="39678" xr:uid="{00000000-0005-0000-0000-000043B00000}"/>
    <cellStyle name="Standard 7 4 4 4 5" xfId="28382" xr:uid="{00000000-0005-0000-0000-000044B00000}"/>
    <cellStyle name="Standard 7 4 4 5" xfId="8614" xr:uid="{00000000-0005-0000-0000-000045B00000}"/>
    <cellStyle name="Standard 7 4 4 5 2" xfId="19910" xr:uid="{00000000-0005-0000-0000-000046B00000}"/>
    <cellStyle name="Standard 7 4 4 5 2 2" xfId="53798" xr:uid="{00000000-0005-0000-0000-000047B00000}"/>
    <cellStyle name="Standard 7 4 4 5 3" xfId="42502" xr:uid="{00000000-0005-0000-0000-000048B00000}"/>
    <cellStyle name="Standard 7 4 4 5 4" xfId="31206" xr:uid="{00000000-0005-0000-0000-000049B00000}"/>
    <cellStyle name="Standard 7 4 4 6" xfId="14262" xr:uid="{00000000-0005-0000-0000-00004AB00000}"/>
    <cellStyle name="Standard 7 4 4 6 2" xfId="48150" xr:uid="{00000000-0005-0000-0000-00004BB00000}"/>
    <cellStyle name="Standard 7 4 4 7" xfId="36854" xr:uid="{00000000-0005-0000-0000-00004CB00000}"/>
    <cellStyle name="Standard 7 4 4 8" xfId="25558" xr:uid="{00000000-0005-0000-0000-00004DB00000}"/>
    <cellStyle name="Standard 7 4 5" xfId="2912" xr:uid="{00000000-0005-0000-0000-00004EB00000}"/>
    <cellStyle name="Standard 7 4 5 2" xfId="5364" xr:uid="{00000000-0005-0000-0000-00004FB00000}"/>
    <cellStyle name="Standard 7 4 5 2 2" xfId="8190" xr:uid="{00000000-0005-0000-0000-000050B00000}"/>
    <cellStyle name="Standard 7 4 5 2 2 2" xfId="13839" xr:uid="{00000000-0005-0000-0000-000051B00000}"/>
    <cellStyle name="Standard 7 4 5 2 2 2 2" xfId="25135" xr:uid="{00000000-0005-0000-0000-000052B00000}"/>
    <cellStyle name="Standard 7 4 5 2 2 2 2 2" xfId="59023" xr:uid="{00000000-0005-0000-0000-000053B00000}"/>
    <cellStyle name="Standard 7 4 5 2 2 2 3" xfId="47727" xr:uid="{00000000-0005-0000-0000-000054B00000}"/>
    <cellStyle name="Standard 7 4 5 2 2 2 4" xfId="36431" xr:uid="{00000000-0005-0000-0000-000055B00000}"/>
    <cellStyle name="Standard 7 4 5 2 2 3" xfId="19487" xr:uid="{00000000-0005-0000-0000-000056B00000}"/>
    <cellStyle name="Standard 7 4 5 2 2 3 2" xfId="53375" xr:uid="{00000000-0005-0000-0000-000057B00000}"/>
    <cellStyle name="Standard 7 4 5 2 2 4" xfId="42079" xr:uid="{00000000-0005-0000-0000-000058B00000}"/>
    <cellStyle name="Standard 7 4 5 2 2 5" xfId="30783" xr:uid="{00000000-0005-0000-0000-000059B00000}"/>
    <cellStyle name="Standard 7 4 5 2 3" xfId="11015" xr:uid="{00000000-0005-0000-0000-00005AB00000}"/>
    <cellStyle name="Standard 7 4 5 2 3 2" xfId="22311" xr:uid="{00000000-0005-0000-0000-00005BB00000}"/>
    <cellStyle name="Standard 7 4 5 2 3 2 2" xfId="56199" xr:uid="{00000000-0005-0000-0000-00005CB00000}"/>
    <cellStyle name="Standard 7 4 5 2 3 3" xfId="44903" xr:uid="{00000000-0005-0000-0000-00005DB00000}"/>
    <cellStyle name="Standard 7 4 5 2 3 4" xfId="33607" xr:uid="{00000000-0005-0000-0000-00005EB00000}"/>
    <cellStyle name="Standard 7 4 5 2 4" xfId="16663" xr:uid="{00000000-0005-0000-0000-00005FB00000}"/>
    <cellStyle name="Standard 7 4 5 2 4 2" xfId="50551" xr:uid="{00000000-0005-0000-0000-000060B00000}"/>
    <cellStyle name="Standard 7 4 5 2 5" xfId="39255" xr:uid="{00000000-0005-0000-0000-000061B00000}"/>
    <cellStyle name="Standard 7 4 5 2 6" xfId="27959" xr:uid="{00000000-0005-0000-0000-000062B00000}"/>
    <cellStyle name="Standard 7 4 5 3" xfId="4589" xr:uid="{00000000-0005-0000-0000-000063B00000}"/>
    <cellStyle name="Standard 7 4 5 3 2" xfId="7456" xr:uid="{00000000-0005-0000-0000-000064B00000}"/>
    <cellStyle name="Standard 7 4 5 3 2 2" xfId="13105" xr:uid="{00000000-0005-0000-0000-000065B00000}"/>
    <cellStyle name="Standard 7 4 5 3 2 2 2" xfId="24401" xr:uid="{00000000-0005-0000-0000-000066B00000}"/>
    <cellStyle name="Standard 7 4 5 3 2 2 2 2" xfId="58289" xr:uid="{00000000-0005-0000-0000-000067B00000}"/>
    <cellStyle name="Standard 7 4 5 3 2 2 3" xfId="46993" xr:uid="{00000000-0005-0000-0000-000068B00000}"/>
    <cellStyle name="Standard 7 4 5 3 2 2 4" xfId="35697" xr:uid="{00000000-0005-0000-0000-000069B00000}"/>
    <cellStyle name="Standard 7 4 5 3 2 3" xfId="18753" xr:uid="{00000000-0005-0000-0000-00006AB00000}"/>
    <cellStyle name="Standard 7 4 5 3 2 3 2" xfId="52641" xr:uid="{00000000-0005-0000-0000-00006BB00000}"/>
    <cellStyle name="Standard 7 4 5 3 2 4" xfId="41345" xr:uid="{00000000-0005-0000-0000-00006CB00000}"/>
    <cellStyle name="Standard 7 4 5 3 2 5" xfId="30049" xr:uid="{00000000-0005-0000-0000-00006DB00000}"/>
    <cellStyle name="Standard 7 4 5 3 3" xfId="10281" xr:uid="{00000000-0005-0000-0000-00006EB00000}"/>
    <cellStyle name="Standard 7 4 5 3 3 2" xfId="21577" xr:uid="{00000000-0005-0000-0000-00006FB00000}"/>
    <cellStyle name="Standard 7 4 5 3 3 2 2" xfId="55465" xr:uid="{00000000-0005-0000-0000-000070B00000}"/>
    <cellStyle name="Standard 7 4 5 3 3 3" xfId="44169" xr:uid="{00000000-0005-0000-0000-000071B00000}"/>
    <cellStyle name="Standard 7 4 5 3 3 4" xfId="32873" xr:uid="{00000000-0005-0000-0000-000072B00000}"/>
    <cellStyle name="Standard 7 4 5 3 4" xfId="15929" xr:uid="{00000000-0005-0000-0000-000073B00000}"/>
    <cellStyle name="Standard 7 4 5 3 4 2" xfId="49817" xr:uid="{00000000-0005-0000-0000-000074B00000}"/>
    <cellStyle name="Standard 7 4 5 3 5" xfId="38521" xr:uid="{00000000-0005-0000-0000-000075B00000}"/>
    <cellStyle name="Standard 7 4 5 3 6" xfId="27225" xr:uid="{00000000-0005-0000-0000-000076B00000}"/>
    <cellStyle name="Standard 7 4 5 4" xfId="6040" xr:uid="{00000000-0005-0000-0000-000077B00000}"/>
    <cellStyle name="Standard 7 4 5 4 2" xfId="11690" xr:uid="{00000000-0005-0000-0000-000078B00000}"/>
    <cellStyle name="Standard 7 4 5 4 2 2" xfId="22986" xr:uid="{00000000-0005-0000-0000-000079B00000}"/>
    <cellStyle name="Standard 7 4 5 4 2 2 2" xfId="56874" xr:uid="{00000000-0005-0000-0000-00007AB00000}"/>
    <cellStyle name="Standard 7 4 5 4 2 3" xfId="45578" xr:uid="{00000000-0005-0000-0000-00007BB00000}"/>
    <cellStyle name="Standard 7 4 5 4 2 4" xfId="34282" xr:uid="{00000000-0005-0000-0000-00007CB00000}"/>
    <cellStyle name="Standard 7 4 5 4 3" xfId="17338" xr:uid="{00000000-0005-0000-0000-00007DB00000}"/>
    <cellStyle name="Standard 7 4 5 4 3 2" xfId="51226" xr:uid="{00000000-0005-0000-0000-00007EB00000}"/>
    <cellStyle name="Standard 7 4 5 4 4" xfId="39930" xr:uid="{00000000-0005-0000-0000-00007FB00000}"/>
    <cellStyle name="Standard 7 4 5 4 5" xfId="28634" xr:uid="{00000000-0005-0000-0000-000080B00000}"/>
    <cellStyle name="Standard 7 4 5 5" xfId="8866" xr:uid="{00000000-0005-0000-0000-000081B00000}"/>
    <cellStyle name="Standard 7 4 5 5 2" xfId="20162" xr:uid="{00000000-0005-0000-0000-000082B00000}"/>
    <cellStyle name="Standard 7 4 5 5 2 2" xfId="54050" xr:uid="{00000000-0005-0000-0000-000083B00000}"/>
    <cellStyle name="Standard 7 4 5 5 3" xfId="42754" xr:uid="{00000000-0005-0000-0000-000084B00000}"/>
    <cellStyle name="Standard 7 4 5 5 4" xfId="31458" xr:uid="{00000000-0005-0000-0000-000085B00000}"/>
    <cellStyle name="Standard 7 4 5 6" xfId="14514" xr:uid="{00000000-0005-0000-0000-000086B00000}"/>
    <cellStyle name="Standard 7 4 5 6 2" xfId="48402" xr:uid="{00000000-0005-0000-0000-000087B00000}"/>
    <cellStyle name="Standard 7 4 5 7" xfId="37106" xr:uid="{00000000-0005-0000-0000-000088B00000}"/>
    <cellStyle name="Standard 7 4 5 8" xfId="25810" xr:uid="{00000000-0005-0000-0000-000089B00000}"/>
    <cellStyle name="Standard 7 4 6" xfId="3794" xr:uid="{00000000-0005-0000-0000-00008AB00000}"/>
    <cellStyle name="Standard 7 4 6 2" xfId="6905" xr:uid="{00000000-0005-0000-0000-00008BB00000}"/>
    <cellStyle name="Standard 7 4 6 2 2" xfId="12554" xr:uid="{00000000-0005-0000-0000-00008CB00000}"/>
    <cellStyle name="Standard 7 4 6 2 2 2" xfId="23850" xr:uid="{00000000-0005-0000-0000-00008DB00000}"/>
    <cellStyle name="Standard 7 4 6 2 2 2 2" xfId="57738" xr:uid="{00000000-0005-0000-0000-00008EB00000}"/>
    <cellStyle name="Standard 7 4 6 2 2 3" xfId="46442" xr:uid="{00000000-0005-0000-0000-00008FB00000}"/>
    <cellStyle name="Standard 7 4 6 2 2 4" xfId="35146" xr:uid="{00000000-0005-0000-0000-000090B00000}"/>
    <cellStyle name="Standard 7 4 6 2 3" xfId="18202" xr:uid="{00000000-0005-0000-0000-000091B00000}"/>
    <cellStyle name="Standard 7 4 6 2 3 2" xfId="52090" xr:uid="{00000000-0005-0000-0000-000092B00000}"/>
    <cellStyle name="Standard 7 4 6 2 4" xfId="40794" xr:uid="{00000000-0005-0000-0000-000093B00000}"/>
    <cellStyle name="Standard 7 4 6 2 5" xfId="29498" xr:uid="{00000000-0005-0000-0000-000094B00000}"/>
    <cellStyle name="Standard 7 4 6 3" xfId="9730" xr:uid="{00000000-0005-0000-0000-000095B00000}"/>
    <cellStyle name="Standard 7 4 6 3 2" xfId="21026" xr:uid="{00000000-0005-0000-0000-000096B00000}"/>
    <cellStyle name="Standard 7 4 6 3 2 2" xfId="54914" xr:uid="{00000000-0005-0000-0000-000097B00000}"/>
    <cellStyle name="Standard 7 4 6 3 3" xfId="43618" xr:uid="{00000000-0005-0000-0000-000098B00000}"/>
    <cellStyle name="Standard 7 4 6 3 4" xfId="32322" xr:uid="{00000000-0005-0000-0000-000099B00000}"/>
    <cellStyle name="Standard 7 4 6 4" xfId="15378" xr:uid="{00000000-0005-0000-0000-00009AB00000}"/>
    <cellStyle name="Standard 7 4 6 4 2" xfId="49266" xr:uid="{00000000-0005-0000-0000-00009BB00000}"/>
    <cellStyle name="Standard 7 4 6 5" xfId="37970" xr:uid="{00000000-0005-0000-0000-00009CB00000}"/>
    <cellStyle name="Standard 7 4 6 6" xfId="26674" xr:uid="{00000000-0005-0000-0000-00009DB00000}"/>
    <cellStyle name="Standard 7 4 7" xfId="4852" xr:uid="{00000000-0005-0000-0000-00009EB00000}"/>
    <cellStyle name="Standard 7 4 7 2" xfId="7678" xr:uid="{00000000-0005-0000-0000-00009FB00000}"/>
    <cellStyle name="Standard 7 4 7 2 2" xfId="13327" xr:uid="{00000000-0005-0000-0000-0000A0B00000}"/>
    <cellStyle name="Standard 7 4 7 2 2 2" xfId="24623" xr:uid="{00000000-0005-0000-0000-0000A1B00000}"/>
    <cellStyle name="Standard 7 4 7 2 2 2 2" xfId="58511" xr:uid="{00000000-0005-0000-0000-0000A2B00000}"/>
    <cellStyle name="Standard 7 4 7 2 2 3" xfId="47215" xr:uid="{00000000-0005-0000-0000-0000A3B00000}"/>
    <cellStyle name="Standard 7 4 7 2 2 4" xfId="35919" xr:uid="{00000000-0005-0000-0000-0000A4B00000}"/>
    <cellStyle name="Standard 7 4 7 2 3" xfId="18975" xr:uid="{00000000-0005-0000-0000-0000A5B00000}"/>
    <cellStyle name="Standard 7 4 7 2 3 2" xfId="52863" xr:uid="{00000000-0005-0000-0000-0000A6B00000}"/>
    <cellStyle name="Standard 7 4 7 2 4" xfId="41567" xr:uid="{00000000-0005-0000-0000-0000A7B00000}"/>
    <cellStyle name="Standard 7 4 7 2 5" xfId="30271" xr:uid="{00000000-0005-0000-0000-0000A8B00000}"/>
    <cellStyle name="Standard 7 4 7 3" xfId="10503" xr:uid="{00000000-0005-0000-0000-0000A9B00000}"/>
    <cellStyle name="Standard 7 4 7 3 2" xfId="21799" xr:uid="{00000000-0005-0000-0000-0000AAB00000}"/>
    <cellStyle name="Standard 7 4 7 3 2 2" xfId="55687" xr:uid="{00000000-0005-0000-0000-0000ABB00000}"/>
    <cellStyle name="Standard 7 4 7 3 3" xfId="44391" xr:uid="{00000000-0005-0000-0000-0000ACB00000}"/>
    <cellStyle name="Standard 7 4 7 3 4" xfId="33095" xr:uid="{00000000-0005-0000-0000-0000ADB00000}"/>
    <cellStyle name="Standard 7 4 7 4" xfId="16151" xr:uid="{00000000-0005-0000-0000-0000AEB00000}"/>
    <cellStyle name="Standard 7 4 7 4 2" xfId="50039" xr:uid="{00000000-0005-0000-0000-0000AFB00000}"/>
    <cellStyle name="Standard 7 4 7 5" xfId="38743" xr:uid="{00000000-0005-0000-0000-0000B0B00000}"/>
    <cellStyle name="Standard 7 4 7 6" xfId="27447" xr:uid="{00000000-0005-0000-0000-0000B1B00000}"/>
    <cellStyle name="Standard 7 4 8" xfId="3498" xr:uid="{00000000-0005-0000-0000-0000B2B00000}"/>
    <cellStyle name="Standard 7 4 8 2" xfId="6612" xr:uid="{00000000-0005-0000-0000-0000B3B00000}"/>
    <cellStyle name="Standard 7 4 8 2 2" xfId="12261" xr:uid="{00000000-0005-0000-0000-0000B4B00000}"/>
    <cellStyle name="Standard 7 4 8 2 2 2" xfId="23557" xr:uid="{00000000-0005-0000-0000-0000B5B00000}"/>
    <cellStyle name="Standard 7 4 8 2 2 2 2" xfId="57445" xr:uid="{00000000-0005-0000-0000-0000B6B00000}"/>
    <cellStyle name="Standard 7 4 8 2 2 3" xfId="46149" xr:uid="{00000000-0005-0000-0000-0000B7B00000}"/>
    <cellStyle name="Standard 7 4 8 2 2 4" xfId="34853" xr:uid="{00000000-0005-0000-0000-0000B8B00000}"/>
    <cellStyle name="Standard 7 4 8 2 3" xfId="17909" xr:uid="{00000000-0005-0000-0000-0000B9B00000}"/>
    <cellStyle name="Standard 7 4 8 2 3 2" xfId="51797" xr:uid="{00000000-0005-0000-0000-0000BAB00000}"/>
    <cellStyle name="Standard 7 4 8 2 4" xfId="40501" xr:uid="{00000000-0005-0000-0000-0000BBB00000}"/>
    <cellStyle name="Standard 7 4 8 2 5" xfId="29205" xr:uid="{00000000-0005-0000-0000-0000BCB00000}"/>
    <cellStyle name="Standard 7 4 8 3" xfId="9437" xr:uid="{00000000-0005-0000-0000-0000BDB00000}"/>
    <cellStyle name="Standard 7 4 8 3 2" xfId="20733" xr:uid="{00000000-0005-0000-0000-0000BEB00000}"/>
    <cellStyle name="Standard 7 4 8 3 2 2" xfId="54621" xr:uid="{00000000-0005-0000-0000-0000BFB00000}"/>
    <cellStyle name="Standard 7 4 8 3 3" xfId="43325" xr:uid="{00000000-0005-0000-0000-0000C0B00000}"/>
    <cellStyle name="Standard 7 4 8 3 4" xfId="32029" xr:uid="{00000000-0005-0000-0000-0000C1B00000}"/>
    <cellStyle name="Standard 7 4 8 4" xfId="15085" xr:uid="{00000000-0005-0000-0000-0000C2B00000}"/>
    <cellStyle name="Standard 7 4 8 4 2" xfId="48973" xr:uid="{00000000-0005-0000-0000-0000C3B00000}"/>
    <cellStyle name="Standard 7 4 8 5" xfId="37677" xr:uid="{00000000-0005-0000-0000-0000C4B00000}"/>
    <cellStyle name="Standard 7 4 8 6" xfId="26381" xr:uid="{00000000-0005-0000-0000-0000C5B00000}"/>
    <cellStyle name="Standard 7 4 9" xfId="5540" xr:uid="{00000000-0005-0000-0000-0000C6B00000}"/>
    <cellStyle name="Standard 7 4 9 2" xfId="11190" xr:uid="{00000000-0005-0000-0000-0000C7B00000}"/>
    <cellStyle name="Standard 7 4 9 2 2" xfId="22486" xr:uid="{00000000-0005-0000-0000-0000C8B00000}"/>
    <cellStyle name="Standard 7 4 9 2 2 2" xfId="56374" xr:uid="{00000000-0005-0000-0000-0000C9B00000}"/>
    <cellStyle name="Standard 7 4 9 2 3" xfId="45078" xr:uid="{00000000-0005-0000-0000-0000CAB00000}"/>
    <cellStyle name="Standard 7 4 9 2 4" xfId="33782" xr:uid="{00000000-0005-0000-0000-0000CBB00000}"/>
    <cellStyle name="Standard 7 4 9 3" xfId="16838" xr:uid="{00000000-0005-0000-0000-0000CCB00000}"/>
    <cellStyle name="Standard 7 4 9 3 2" xfId="50726" xr:uid="{00000000-0005-0000-0000-0000CDB00000}"/>
    <cellStyle name="Standard 7 4 9 4" xfId="39430" xr:uid="{00000000-0005-0000-0000-0000CEB00000}"/>
    <cellStyle name="Standard 7 4 9 5" xfId="28134" xr:uid="{00000000-0005-0000-0000-0000CFB00000}"/>
    <cellStyle name="Standard 7 5" xfId="1547" xr:uid="{00000000-0005-0000-0000-0000D0B00000}"/>
    <cellStyle name="Standard 8" xfId="103" xr:uid="{00000000-0005-0000-0000-0000D1B00000}"/>
    <cellStyle name="Standard 8 10" xfId="2618" xr:uid="{00000000-0005-0000-0000-0000D2B00000}"/>
    <cellStyle name="Standard 8 10 2" xfId="3120" xr:uid="{00000000-0005-0000-0000-0000D3B00000}"/>
    <cellStyle name="Standard 8 10 2 2" xfId="5373" xr:uid="{00000000-0005-0000-0000-0000D4B00000}"/>
    <cellStyle name="Standard 8 10 2 2 2" xfId="8199" xr:uid="{00000000-0005-0000-0000-0000D5B00000}"/>
    <cellStyle name="Standard 8 10 2 2 2 2" xfId="13848" xr:uid="{00000000-0005-0000-0000-0000D6B00000}"/>
    <cellStyle name="Standard 8 10 2 2 2 2 2" xfId="25144" xr:uid="{00000000-0005-0000-0000-0000D7B00000}"/>
    <cellStyle name="Standard 8 10 2 2 2 2 2 2" xfId="59032" xr:uid="{00000000-0005-0000-0000-0000D8B00000}"/>
    <cellStyle name="Standard 8 10 2 2 2 2 3" xfId="47736" xr:uid="{00000000-0005-0000-0000-0000D9B00000}"/>
    <cellStyle name="Standard 8 10 2 2 2 2 4" xfId="36440" xr:uid="{00000000-0005-0000-0000-0000DAB00000}"/>
    <cellStyle name="Standard 8 10 2 2 2 3" xfId="19496" xr:uid="{00000000-0005-0000-0000-0000DBB00000}"/>
    <cellStyle name="Standard 8 10 2 2 2 3 2" xfId="53384" xr:uid="{00000000-0005-0000-0000-0000DCB00000}"/>
    <cellStyle name="Standard 8 10 2 2 2 4" xfId="42088" xr:uid="{00000000-0005-0000-0000-0000DDB00000}"/>
    <cellStyle name="Standard 8 10 2 2 2 5" xfId="30792" xr:uid="{00000000-0005-0000-0000-0000DEB00000}"/>
    <cellStyle name="Standard 8 10 2 2 3" xfId="11024" xr:uid="{00000000-0005-0000-0000-0000DFB00000}"/>
    <cellStyle name="Standard 8 10 2 2 3 2" xfId="22320" xr:uid="{00000000-0005-0000-0000-0000E0B00000}"/>
    <cellStyle name="Standard 8 10 2 2 3 2 2" xfId="56208" xr:uid="{00000000-0005-0000-0000-0000E1B00000}"/>
    <cellStyle name="Standard 8 10 2 2 3 3" xfId="44912" xr:uid="{00000000-0005-0000-0000-0000E2B00000}"/>
    <cellStyle name="Standard 8 10 2 2 3 4" xfId="33616" xr:uid="{00000000-0005-0000-0000-0000E3B00000}"/>
    <cellStyle name="Standard 8 10 2 2 4" xfId="16672" xr:uid="{00000000-0005-0000-0000-0000E4B00000}"/>
    <cellStyle name="Standard 8 10 2 2 4 2" xfId="50560" xr:uid="{00000000-0005-0000-0000-0000E5B00000}"/>
    <cellStyle name="Standard 8 10 2 2 5" xfId="39264" xr:uid="{00000000-0005-0000-0000-0000E6B00000}"/>
    <cellStyle name="Standard 8 10 2 2 6" xfId="27968" xr:uid="{00000000-0005-0000-0000-0000E7B00000}"/>
    <cellStyle name="Standard 8 10 2 3" xfId="4598" xr:uid="{00000000-0005-0000-0000-0000E8B00000}"/>
    <cellStyle name="Standard 8 10 2 3 2" xfId="7465" xr:uid="{00000000-0005-0000-0000-0000E9B00000}"/>
    <cellStyle name="Standard 8 10 2 3 2 2" xfId="13114" xr:uid="{00000000-0005-0000-0000-0000EAB00000}"/>
    <cellStyle name="Standard 8 10 2 3 2 2 2" xfId="24410" xr:uid="{00000000-0005-0000-0000-0000EBB00000}"/>
    <cellStyle name="Standard 8 10 2 3 2 2 2 2" xfId="58298" xr:uid="{00000000-0005-0000-0000-0000ECB00000}"/>
    <cellStyle name="Standard 8 10 2 3 2 2 3" xfId="47002" xr:uid="{00000000-0005-0000-0000-0000EDB00000}"/>
    <cellStyle name="Standard 8 10 2 3 2 2 4" xfId="35706" xr:uid="{00000000-0005-0000-0000-0000EEB00000}"/>
    <cellStyle name="Standard 8 10 2 3 2 3" xfId="18762" xr:uid="{00000000-0005-0000-0000-0000EFB00000}"/>
    <cellStyle name="Standard 8 10 2 3 2 3 2" xfId="52650" xr:uid="{00000000-0005-0000-0000-0000F0B00000}"/>
    <cellStyle name="Standard 8 10 2 3 2 4" xfId="41354" xr:uid="{00000000-0005-0000-0000-0000F1B00000}"/>
    <cellStyle name="Standard 8 10 2 3 2 5" xfId="30058" xr:uid="{00000000-0005-0000-0000-0000F2B00000}"/>
    <cellStyle name="Standard 8 10 2 3 3" xfId="10290" xr:uid="{00000000-0005-0000-0000-0000F3B00000}"/>
    <cellStyle name="Standard 8 10 2 3 3 2" xfId="21586" xr:uid="{00000000-0005-0000-0000-0000F4B00000}"/>
    <cellStyle name="Standard 8 10 2 3 3 2 2" xfId="55474" xr:uid="{00000000-0005-0000-0000-0000F5B00000}"/>
    <cellStyle name="Standard 8 10 2 3 3 3" xfId="44178" xr:uid="{00000000-0005-0000-0000-0000F6B00000}"/>
    <cellStyle name="Standard 8 10 2 3 3 4" xfId="32882" xr:uid="{00000000-0005-0000-0000-0000F7B00000}"/>
    <cellStyle name="Standard 8 10 2 3 4" xfId="15938" xr:uid="{00000000-0005-0000-0000-0000F8B00000}"/>
    <cellStyle name="Standard 8 10 2 3 4 2" xfId="49826" xr:uid="{00000000-0005-0000-0000-0000F9B00000}"/>
    <cellStyle name="Standard 8 10 2 3 5" xfId="38530" xr:uid="{00000000-0005-0000-0000-0000FAB00000}"/>
    <cellStyle name="Standard 8 10 2 3 6" xfId="27234" xr:uid="{00000000-0005-0000-0000-0000FBB00000}"/>
    <cellStyle name="Standard 8 10 2 4" xfId="6248" xr:uid="{00000000-0005-0000-0000-0000FCB00000}"/>
    <cellStyle name="Standard 8 10 2 4 2" xfId="11898" xr:uid="{00000000-0005-0000-0000-0000FDB00000}"/>
    <cellStyle name="Standard 8 10 2 4 2 2" xfId="23194" xr:uid="{00000000-0005-0000-0000-0000FEB00000}"/>
    <cellStyle name="Standard 8 10 2 4 2 2 2" xfId="57082" xr:uid="{00000000-0005-0000-0000-0000FFB00000}"/>
    <cellStyle name="Standard 8 10 2 4 2 3" xfId="45786" xr:uid="{00000000-0005-0000-0000-000000B10000}"/>
    <cellStyle name="Standard 8 10 2 4 2 4" xfId="34490" xr:uid="{00000000-0005-0000-0000-000001B10000}"/>
    <cellStyle name="Standard 8 10 2 4 3" xfId="17546" xr:uid="{00000000-0005-0000-0000-000002B10000}"/>
    <cellStyle name="Standard 8 10 2 4 3 2" xfId="51434" xr:uid="{00000000-0005-0000-0000-000003B10000}"/>
    <cellStyle name="Standard 8 10 2 4 4" xfId="40138" xr:uid="{00000000-0005-0000-0000-000004B10000}"/>
    <cellStyle name="Standard 8 10 2 4 5" xfId="28842" xr:uid="{00000000-0005-0000-0000-000005B10000}"/>
    <cellStyle name="Standard 8 10 2 5" xfId="9074" xr:uid="{00000000-0005-0000-0000-000006B10000}"/>
    <cellStyle name="Standard 8 10 2 5 2" xfId="20370" xr:uid="{00000000-0005-0000-0000-000007B10000}"/>
    <cellStyle name="Standard 8 10 2 5 2 2" xfId="54258" xr:uid="{00000000-0005-0000-0000-000008B10000}"/>
    <cellStyle name="Standard 8 10 2 5 3" xfId="42962" xr:uid="{00000000-0005-0000-0000-000009B10000}"/>
    <cellStyle name="Standard 8 10 2 5 4" xfId="31666" xr:uid="{00000000-0005-0000-0000-00000AB10000}"/>
    <cellStyle name="Standard 8 10 2 6" xfId="14722" xr:uid="{00000000-0005-0000-0000-00000BB10000}"/>
    <cellStyle name="Standard 8 10 2 6 2" xfId="48610" xr:uid="{00000000-0005-0000-0000-00000CB10000}"/>
    <cellStyle name="Standard 8 10 2 7" xfId="37314" xr:uid="{00000000-0005-0000-0000-00000DB10000}"/>
    <cellStyle name="Standard 8 10 2 8" xfId="26018" xr:uid="{00000000-0005-0000-0000-00000EB10000}"/>
    <cellStyle name="Standard 8 10 3" xfId="3692" xr:uid="{00000000-0005-0000-0000-00000FB10000}"/>
    <cellStyle name="Standard 8 10 4" xfId="5748" xr:uid="{00000000-0005-0000-0000-000010B10000}"/>
    <cellStyle name="Standard 8 10 4 2" xfId="11398" xr:uid="{00000000-0005-0000-0000-000011B10000}"/>
    <cellStyle name="Standard 8 10 4 2 2" xfId="22694" xr:uid="{00000000-0005-0000-0000-000012B10000}"/>
    <cellStyle name="Standard 8 10 4 2 2 2" xfId="56582" xr:uid="{00000000-0005-0000-0000-000013B10000}"/>
    <cellStyle name="Standard 8 10 4 2 3" xfId="45286" xr:uid="{00000000-0005-0000-0000-000014B10000}"/>
    <cellStyle name="Standard 8 10 4 2 4" xfId="33990" xr:uid="{00000000-0005-0000-0000-000015B10000}"/>
    <cellStyle name="Standard 8 10 4 3" xfId="17046" xr:uid="{00000000-0005-0000-0000-000016B10000}"/>
    <cellStyle name="Standard 8 10 4 3 2" xfId="50934" xr:uid="{00000000-0005-0000-0000-000017B10000}"/>
    <cellStyle name="Standard 8 10 4 4" xfId="39638" xr:uid="{00000000-0005-0000-0000-000018B10000}"/>
    <cellStyle name="Standard 8 10 4 5" xfId="28342" xr:uid="{00000000-0005-0000-0000-000019B10000}"/>
    <cellStyle name="Standard 8 10 5" xfId="8574" xr:uid="{00000000-0005-0000-0000-00001AB10000}"/>
    <cellStyle name="Standard 8 10 5 2" xfId="19870" xr:uid="{00000000-0005-0000-0000-00001BB10000}"/>
    <cellStyle name="Standard 8 10 5 2 2" xfId="53758" xr:uid="{00000000-0005-0000-0000-00001CB10000}"/>
    <cellStyle name="Standard 8 10 5 3" xfId="42462" xr:uid="{00000000-0005-0000-0000-00001DB10000}"/>
    <cellStyle name="Standard 8 10 5 4" xfId="31166" xr:uid="{00000000-0005-0000-0000-00001EB10000}"/>
    <cellStyle name="Standard 8 10 6" xfId="14222" xr:uid="{00000000-0005-0000-0000-00001FB10000}"/>
    <cellStyle name="Standard 8 10 6 2" xfId="48110" xr:uid="{00000000-0005-0000-0000-000020B10000}"/>
    <cellStyle name="Standard 8 10 7" xfId="36814" xr:uid="{00000000-0005-0000-0000-000021B10000}"/>
    <cellStyle name="Standard 8 10 8" xfId="25518" xr:uid="{00000000-0005-0000-0000-000022B10000}"/>
    <cellStyle name="Standard 8 11" xfId="2871" xr:uid="{00000000-0005-0000-0000-000023B10000}"/>
    <cellStyle name="Standard 8 11 2" xfId="5372" xr:uid="{00000000-0005-0000-0000-000024B10000}"/>
    <cellStyle name="Standard 8 11 2 2" xfId="8198" xr:uid="{00000000-0005-0000-0000-000025B10000}"/>
    <cellStyle name="Standard 8 11 2 2 2" xfId="13847" xr:uid="{00000000-0005-0000-0000-000026B10000}"/>
    <cellStyle name="Standard 8 11 2 2 2 2" xfId="25143" xr:uid="{00000000-0005-0000-0000-000027B10000}"/>
    <cellStyle name="Standard 8 11 2 2 2 2 2" xfId="59031" xr:uid="{00000000-0005-0000-0000-000028B10000}"/>
    <cellStyle name="Standard 8 11 2 2 2 3" xfId="47735" xr:uid="{00000000-0005-0000-0000-000029B10000}"/>
    <cellStyle name="Standard 8 11 2 2 2 4" xfId="36439" xr:uid="{00000000-0005-0000-0000-00002AB10000}"/>
    <cellStyle name="Standard 8 11 2 2 3" xfId="19495" xr:uid="{00000000-0005-0000-0000-00002BB10000}"/>
    <cellStyle name="Standard 8 11 2 2 3 2" xfId="53383" xr:uid="{00000000-0005-0000-0000-00002CB10000}"/>
    <cellStyle name="Standard 8 11 2 2 4" xfId="42087" xr:uid="{00000000-0005-0000-0000-00002DB10000}"/>
    <cellStyle name="Standard 8 11 2 2 5" xfId="30791" xr:uid="{00000000-0005-0000-0000-00002EB10000}"/>
    <cellStyle name="Standard 8 11 2 3" xfId="11023" xr:uid="{00000000-0005-0000-0000-00002FB10000}"/>
    <cellStyle name="Standard 8 11 2 3 2" xfId="22319" xr:uid="{00000000-0005-0000-0000-000030B10000}"/>
    <cellStyle name="Standard 8 11 2 3 2 2" xfId="56207" xr:uid="{00000000-0005-0000-0000-000031B10000}"/>
    <cellStyle name="Standard 8 11 2 3 3" xfId="44911" xr:uid="{00000000-0005-0000-0000-000032B10000}"/>
    <cellStyle name="Standard 8 11 2 3 4" xfId="33615" xr:uid="{00000000-0005-0000-0000-000033B10000}"/>
    <cellStyle name="Standard 8 11 2 4" xfId="16671" xr:uid="{00000000-0005-0000-0000-000034B10000}"/>
    <cellStyle name="Standard 8 11 2 4 2" xfId="50559" xr:uid="{00000000-0005-0000-0000-000035B10000}"/>
    <cellStyle name="Standard 8 11 2 5" xfId="39263" xr:uid="{00000000-0005-0000-0000-000036B10000}"/>
    <cellStyle name="Standard 8 11 2 6" xfId="27967" xr:uid="{00000000-0005-0000-0000-000037B10000}"/>
    <cellStyle name="Standard 8 11 3" xfId="4597" xr:uid="{00000000-0005-0000-0000-000038B10000}"/>
    <cellStyle name="Standard 8 11 3 2" xfId="7464" xr:uid="{00000000-0005-0000-0000-000039B10000}"/>
    <cellStyle name="Standard 8 11 3 2 2" xfId="13113" xr:uid="{00000000-0005-0000-0000-00003AB10000}"/>
    <cellStyle name="Standard 8 11 3 2 2 2" xfId="24409" xr:uid="{00000000-0005-0000-0000-00003BB10000}"/>
    <cellStyle name="Standard 8 11 3 2 2 2 2" xfId="58297" xr:uid="{00000000-0005-0000-0000-00003CB10000}"/>
    <cellStyle name="Standard 8 11 3 2 2 3" xfId="47001" xr:uid="{00000000-0005-0000-0000-00003DB10000}"/>
    <cellStyle name="Standard 8 11 3 2 2 4" xfId="35705" xr:uid="{00000000-0005-0000-0000-00003EB10000}"/>
    <cellStyle name="Standard 8 11 3 2 3" xfId="18761" xr:uid="{00000000-0005-0000-0000-00003FB10000}"/>
    <cellStyle name="Standard 8 11 3 2 3 2" xfId="52649" xr:uid="{00000000-0005-0000-0000-000040B10000}"/>
    <cellStyle name="Standard 8 11 3 2 4" xfId="41353" xr:uid="{00000000-0005-0000-0000-000041B10000}"/>
    <cellStyle name="Standard 8 11 3 2 5" xfId="30057" xr:uid="{00000000-0005-0000-0000-000042B10000}"/>
    <cellStyle name="Standard 8 11 3 3" xfId="10289" xr:uid="{00000000-0005-0000-0000-000043B10000}"/>
    <cellStyle name="Standard 8 11 3 3 2" xfId="21585" xr:uid="{00000000-0005-0000-0000-000044B10000}"/>
    <cellStyle name="Standard 8 11 3 3 2 2" xfId="55473" xr:uid="{00000000-0005-0000-0000-000045B10000}"/>
    <cellStyle name="Standard 8 11 3 3 3" xfId="44177" xr:uid="{00000000-0005-0000-0000-000046B10000}"/>
    <cellStyle name="Standard 8 11 3 3 4" xfId="32881" xr:uid="{00000000-0005-0000-0000-000047B10000}"/>
    <cellStyle name="Standard 8 11 3 4" xfId="15937" xr:uid="{00000000-0005-0000-0000-000048B10000}"/>
    <cellStyle name="Standard 8 11 3 4 2" xfId="49825" xr:uid="{00000000-0005-0000-0000-000049B10000}"/>
    <cellStyle name="Standard 8 11 3 5" xfId="38529" xr:uid="{00000000-0005-0000-0000-00004AB10000}"/>
    <cellStyle name="Standard 8 11 3 6" xfId="27233" xr:uid="{00000000-0005-0000-0000-00004BB10000}"/>
    <cellStyle name="Standard 8 11 4" xfId="5999" xr:uid="{00000000-0005-0000-0000-00004CB10000}"/>
    <cellStyle name="Standard 8 11 4 2" xfId="11649" xr:uid="{00000000-0005-0000-0000-00004DB10000}"/>
    <cellStyle name="Standard 8 11 4 2 2" xfId="22945" xr:uid="{00000000-0005-0000-0000-00004EB10000}"/>
    <cellStyle name="Standard 8 11 4 2 2 2" xfId="56833" xr:uid="{00000000-0005-0000-0000-00004FB10000}"/>
    <cellStyle name="Standard 8 11 4 2 3" xfId="45537" xr:uid="{00000000-0005-0000-0000-000050B10000}"/>
    <cellStyle name="Standard 8 11 4 2 4" xfId="34241" xr:uid="{00000000-0005-0000-0000-000051B10000}"/>
    <cellStyle name="Standard 8 11 4 3" xfId="17297" xr:uid="{00000000-0005-0000-0000-000052B10000}"/>
    <cellStyle name="Standard 8 11 4 3 2" xfId="51185" xr:uid="{00000000-0005-0000-0000-000053B10000}"/>
    <cellStyle name="Standard 8 11 4 4" xfId="39889" xr:uid="{00000000-0005-0000-0000-000054B10000}"/>
    <cellStyle name="Standard 8 11 4 5" xfId="28593" xr:uid="{00000000-0005-0000-0000-000055B10000}"/>
    <cellStyle name="Standard 8 11 5" xfId="8825" xr:uid="{00000000-0005-0000-0000-000056B10000}"/>
    <cellStyle name="Standard 8 11 5 2" xfId="20121" xr:uid="{00000000-0005-0000-0000-000057B10000}"/>
    <cellStyle name="Standard 8 11 5 2 2" xfId="54009" xr:uid="{00000000-0005-0000-0000-000058B10000}"/>
    <cellStyle name="Standard 8 11 5 3" xfId="42713" xr:uid="{00000000-0005-0000-0000-000059B10000}"/>
    <cellStyle name="Standard 8 11 5 4" xfId="31417" xr:uid="{00000000-0005-0000-0000-00005AB10000}"/>
    <cellStyle name="Standard 8 11 6" xfId="14473" xr:uid="{00000000-0005-0000-0000-00005BB10000}"/>
    <cellStyle name="Standard 8 11 6 2" xfId="48361" xr:uid="{00000000-0005-0000-0000-00005CB10000}"/>
    <cellStyle name="Standard 8 11 7" xfId="37065" xr:uid="{00000000-0005-0000-0000-00005DB10000}"/>
    <cellStyle name="Standard 8 11 8" xfId="25769" xr:uid="{00000000-0005-0000-0000-00005EB10000}"/>
    <cellStyle name="Standard 8 12" xfId="3705" xr:uid="{00000000-0005-0000-0000-00005FB10000}"/>
    <cellStyle name="Standard 8 12 2" xfId="6816" xr:uid="{00000000-0005-0000-0000-000060B10000}"/>
    <cellStyle name="Standard 8 12 2 2" xfId="12465" xr:uid="{00000000-0005-0000-0000-000061B10000}"/>
    <cellStyle name="Standard 8 12 2 2 2" xfId="23761" xr:uid="{00000000-0005-0000-0000-000062B10000}"/>
    <cellStyle name="Standard 8 12 2 2 2 2" xfId="57649" xr:uid="{00000000-0005-0000-0000-000063B10000}"/>
    <cellStyle name="Standard 8 12 2 2 3" xfId="46353" xr:uid="{00000000-0005-0000-0000-000064B10000}"/>
    <cellStyle name="Standard 8 12 2 2 4" xfId="35057" xr:uid="{00000000-0005-0000-0000-000065B10000}"/>
    <cellStyle name="Standard 8 12 2 3" xfId="18113" xr:uid="{00000000-0005-0000-0000-000066B10000}"/>
    <cellStyle name="Standard 8 12 2 3 2" xfId="52001" xr:uid="{00000000-0005-0000-0000-000067B10000}"/>
    <cellStyle name="Standard 8 12 2 4" xfId="40705" xr:uid="{00000000-0005-0000-0000-000068B10000}"/>
    <cellStyle name="Standard 8 12 2 5" xfId="29409" xr:uid="{00000000-0005-0000-0000-000069B10000}"/>
    <cellStyle name="Standard 8 12 3" xfId="9641" xr:uid="{00000000-0005-0000-0000-00006AB10000}"/>
    <cellStyle name="Standard 8 12 3 2" xfId="20937" xr:uid="{00000000-0005-0000-0000-00006BB10000}"/>
    <cellStyle name="Standard 8 12 3 2 2" xfId="54825" xr:uid="{00000000-0005-0000-0000-00006CB10000}"/>
    <cellStyle name="Standard 8 12 3 3" xfId="43529" xr:uid="{00000000-0005-0000-0000-00006DB10000}"/>
    <cellStyle name="Standard 8 12 3 4" xfId="32233" xr:uid="{00000000-0005-0000-0000-00006EB10000}"/>
    <cellStyle name="Standard 8 12 4" xfId="15289" xr:uid="{00000000-0005-0000-0000-00006FB10000}"/>
    <cellStyle name="Standard 8 12 4 2" xfId="49177" xr:uid="{00000000-0005-0000-0000-000070B10000}"/>
    <cellStyle name="Standard 8 12 5" xfId="37881" xr:uid="{00000000-0005-0000-0000-000071B10000}"/>
    <cellStyle name="Standard 8 12 6" xfId="26585" xr:uid="{00000000-0005-0000-0000-000072B10000}"/>
    <cellStyle name="Standard 8 13" xfId="4763" xr:uid="{00000000-0005-0000-0000-000073B10000}"/>
    <cellStyle name="Standard 8 13 2" xfId="7589" xr:uid="{00000000-0005-0000-0000-000074B10000}"/>
    <cellStyle name="Standard 8 13 2 2" xfId="13238" xr:uid="{00000000-0005-0000-0000-000075B10000}"/>
    <cellStyle name="Standard 8 13 2 2 2" xfId="24534" xr:uid="{00000000-0005-0000-0000-000076B10000}"/>
    <cellStyle name="Standard 8 13 2 2 2 2" xfId="58422" xr:uid="{00000000-0005-0000-0000-000077B10000}"/>
    <cellStyle name="Standard 8 13 2 2 3" xfId="47126" xr:uid="{00000000-0005-0000-0000-000078B10000}"/>
    <cellStyle name="Standard 8 13 2 2 4" xfId="35830" xr:uid="{00000000-0005-0000-0000-000079B10000}"/>
    <cellStyle name="Standard 8 13 2 3" xfId="18886" xr:uid="{00000000-0005-0000-0000-00007AB10000}"/>
    <cellStyle name="Standard 8 13 2 3 2" xfId="52774" xr:uid="{00000000-0005-0000-0000-00007BB10000}"/>
    <cellStyle name="Standard 8 13 2 4" xfId="41478" xr:uid="{00000000-0005-0000-0000-00007CB10000}"/>
    <cellStyle name="Standard 8 13 2 5" xfId="30182" xr:uid="{00000000-0005-0000-0000-00007DB10000}"/>
    <cellStyle name="Standard 8 13 3" xfId="10414" xr:uid="{00000000-0005-0000-0000-00007EB10000}"/>
    <cellStyle name="Standard 8 13 3 2" xfId="21710" xr:uid="{00000000-0005-0000-0000-00007FB10000}"/>
    <cellStyle name="Standard 8 13 3 2 2" xfId="55598" xr:uid="{00000000-0005-0000-0000-000080B10000}"/>
    <cellStyle name="Standard 8 13 3 3" xfId="44302" xr:uid="{00000000-0005-0000-0000-000081B10000}"/>
    <cellStyle name="Standard 8 13 3 4" xfId="33006" xr:uid="{00000000-0005-0000-0000-000082B10000}"/>
    <cellStyle name="Standard 8 13 4" xfId="16062" xr:uid="{00000000-0005-0000-0000-000083B10000}"/>
    <cellStyle name="Standard 8 13 4 2" xfId="49950" xr:uid="{00000000-0005-0000-0000-000084B10000}"/>
    <cellStyle name="Standard 8 13 5" xfId="38654" xr:uid="{00000000-0005-0000-0000-000085B10000}"/>
    <cellStyle name="Standard 8 13 6" xfId="27358" xr:uid="{00000000-0005-0000-0000-000086B10000}"/>
    <cellStyle name="Standard 8 14" xfId="3391" xr:uid="{00000000-0005-0000-0000-000087B10000}"/>
    <cellStyle name="Standard 8 14 2" xfId="6509" xr:uid="{00000000-0005-0000-0000-000088B10000}"/>
    <cellStyle name="Standard 8 14 2 2" xfId="12158" xr:uid="{00000000-0005-0000-0000-000089B10000}"/>
    <cellStyle name="Standard 8 14 2 2 2" xfId="23454" xr:uid="{00000000-0005-0000-0000-00008AB10000}"/>
    <cellStyle name="Standard 8 14 2 2 2 2" xfId="57342" xr:uid="{00000000-0005-0000-0000-00008BB10000}"/>
    <cellStyle name="Standard 8 14 2 2 3" xfId="46046" xr:uid="{00000000-0005-0000-0000-00008CB10000}"/>
    <cellStyle name="Standard 8 14 2 2 4" xfId="34750" xr:uid="{00000000-0005-0000-0000-00008DB10000}"/>
    <cellStyle name="Standard 8 14 2 3" xfId="17806" xr:uid="{00000000-0005-0000-0000-00008EB10000}"/>
    <cellStyle name="Standard 8 14 2 3 2" xfId="51694" xr:uid="{00000000-0005-0000-0000-00008FB10000}"/>
    <cellStyle name="Standard 8 14 2 4" xfId="40398" xr:uid="{00000000-0005-0000-0000-000090B10000}"/>
    <cellStyle name="Standard 8 14 2 5" xfId="29102" xr:uid="{00000000-0005-0000-0000-000091B10000}"/>
    <cellStyle name="Standard 8 14 3" xfId="9334" xr:uid="{00000000-0005-0000-0000-000092B10000}"/>
    <cellStyle name="Standard 8 14 3 2" xfId="20630" xr:uid="{00000000-0005-0000-0000-000093B10000}"/>
    <cellStyle name="Standard 8 14 3 2 2" xfId="54518" xr:uid="{00000000-0005-0000-0000-000094B10000}"/>
    <cellStyle name="Standard 8 14 3 3" xfId="43222" xr:uid="{00000000-0005-0000-0000-000095B10000}"/>
    <cellStyle name="Standard 8 14 3 4" xfId="31926" xr:uid="{00000000-0005-0000-0000-000096B10000}"/>
    <cellStyle name="Standard 8 14 4" xfId="14982" xr:uid="{00000000-0005-0000-0000-000097B10000}"/>
    <cellStyle name="Standard 8 14 4 2" xfId="48870" xr:uid="{00000000-0005-0000-0000-000098B10000}"/>
    <cellStyle name="Standard 8 14 5" xfId="37574" xr:uid="{00000000-0005-0000-0000-000099B10000}"/>
    <cellStyle name="Standard 8 14 6" xfId="26278" xr:uid="{00000000-0005-0000-0000-00009AB10000}"/>
    <cellStyle name="Standard 8 15" xfId="5499" xr:uid="{00000000-0005-0000-0000-00009BB10000}"/>
    <cellStyle name="Standard 8 15 2" xfId="11149" xr:uid="{00000000-0005-0000-0000-00009CB10000}"/>
    <cellStyle name="Standard 8 15 2 2" xfId="22445" xr:uid="{00000000-0005-0000-0000-00009DB10000}"/>
    <cellStyle name="Standard 8 15 2 2 2" xfId="56333" xr:uid="{00000000-0005-0000-0000-00009EB10000}"/>
    <cellStyle name="Standard 8 15 2 3" xfId="45037" xr:uid="{00000000-0005-0000-0000-00009FB10000}"/>
    <cellStyle name="Standard 8 15 2 4" xfId="33741" xr:uid="{00000000-0005-0000-0000-0000A0B10000}"/>
    <cellStyle name="Standard 8 15 3" xfId="16797" xr:uid="{00000000-0005-0000-0000-0000A1B10000}"/>
    <cellStyle name="Standard 8 15 3 2" xfId="50685" xr:uid="{00000000-0005-0000-0000-0000A2B10000}"/>
    <cellStyle name="Standard 8 15 4" xfId="39389" xr:uid="{00000000-0005-0000-0000-0000A3B10000}"/>
    <cellStyle name="Standard 8 15 5" xfId="28093" xr:uid="{00000000-0005-0000-0000-0000A4B10000}"/>
    <cellStyle name="Standard 8 16" xfId="8325" xr:uid="{00000000-0005-0000-0000-0000A5B10000}"/>
    <cellStyle name="Standard 8 16 2" xfId="19621" xr:uid="{00000000-0005-0000-0000-0000A6B10000}"/>
    <cellStyle name="Standard 8 16 2 2" xfId="53509" xr:uid="{00000000-0005-0000-0000-0000A7B10000}"/>
    <cellStyle name="Standard 8 16 3" xfId="42213" xr:uid="{00000000-0005-0000-0000-0000A8B10000}"/>
    <cellStyle name="Standard 8 16 4" xfId="30917" xr:uid="{00000000-0005-0000-0000-0000A9B10000}"/>
    <cellStyle name="Standard 8 17" xfId="13973" xr:uid="{00000000-0005-0000-0000-0000AAB10000}"/>
    <cellStyle name="Standard 8 17 2" xfId="47861" xr:uid="{00000000-0005-0000-0000-0000ABB10000}"/>
    <cellStyle name="Standard 8 18" xfId="36565" xr:uid="{00000000-0005-0000-0000-0000ACB10000}"/>
    <cellStyle name="Standard 8 19" xfId="25269" xr:uid="{00000000-0005-0000-0000-0000ADB10000}"/>
    <cellStyle name="Standard 8 2" xfId="142" xr:uid="{00000000-0005-0000-0000-0000AEB10000}"/>
    <cellStyle name="Standard 8 2 10" xfId="3713" xr:uid="{00000000-0005-0000-0000-0000AFB10000}"/>
    <cellStyle name="Standard 8 2 10 2" xfId="6824" xr:uid="{00000000-0005-0000-0000-0000B0B10000}"/>
    <cellStyle name="Standard 8 2 10 2 2" xfId="12473" xr:uid="{00000000-0005-0000-0000-0000B1B10000}"/>
    <cellStyle name="Standard 8 2 10 2 2 2" xfId="23769" xr:uid="{00000000-0005-0000-0000-0000B2B10000}"/>
    <cellStyle name="Standard 8 2 10 2 2 2 2" xfId="57657" xr:uid="{00000000-0005-0000-0000-0000B3B10000}"/>
    <cellStyle name="Standard 8 2 10 2 2 3" xfId="46361" xr:uid="{00000000-0005-0000-0000-0000B4B10000}"/>
    <cellStyle name="Standard 8 2 10 2 2 4" xfId="35065" xr:uid="{00000000-0005-0000-0000-0000B5B10000}"/>
    <cellStyle name="Standard 8 2 10 2 3" xfId="18121" xr:uid="{00000000-0005-0000-0000-0000B6B10000}"/>
    <cellStyle name="Standard 8 2 10 2 3 2" xfId="52009" xr:uid="{00000000-0005-0000-0000-0000B7B10000}"/>
    <cellStyle name="Standard 8 2 10 2 4" xfId="40713" xr:uid="{00000000-0005-0000-0000-0000B8B10000}"/>
    <cellStyle name="Standard 8 2 10 2 5" xfId="29417" xr:uid="{00000000-0005-0000-0000-0000B9B10000}"/>
    <cellStyle name="Standard 8 2 10 3" xfId="9649" xr:uid="{00000000-0005-0000-0000-0000BAB10000}"/>
    <cellStyle name="Standard 8 2 10 3 2" xfId="20945" xr:uid="{00000000-0005-0000-0000-0000BBB10000}"/>
    <cellStyle name="Standard 8 2 10 3 2 2" xfId="54833" xr:uid="{00000000-0005-0000-0000-0000BCB10000}"/>
    <cellStyle name="Standard 8 2 10 3 3" xfId="43537" xr:uid="{00000000-0005-0000-0000-0000BDB10000}"/>
    <cellStyle name="Standard 8 2 10 3 4" xfId="32241" xr:uid="{00000000-0005-0000-0000-0000BEB10000}"/>
    <cellStyle name="Standard 8 2 10 4" xfId="15297" xr:uid="{00000000-0005-0000-0000-0000BFB10000}"/>
    <cellStyle name="Standard 8 2 10 4 2" xfId="49185" xr:uid="{00000000-0005-0000-0000-0000C0B10000}"/>
    <cellStyle name="Standard 8 2 10 5" xfId="37889" xr:uid="{00000000-0005-0000-0000-0000C1B10000}"/>
    <cellStyle name="Standard 8 2 10 6" xfId="26593" xr:uid="{00000000-0005-0000-0000-0000C2B10000}"/>
    <cellStyle name="Standard 8 2 11" xfId="4771" xr:uid="{00000000-0005-0000-0000-0000C3B10000}"/>
    <cellStyle name="Standard 8 2 11 2" xfId="7597" xr:uid="{00000000-0005-0000-0000-0000C4B10000}"/>
    <cellStyle name="Standard 8 2 11 2 2" xfId="13246" xr:uid="{00000000-0005-0000-0000-0000C5B10000}"/>
    <cellStyle name="Standard 8 2 11 2 2 2" xfId="24542" xr:uid="{00000000-0005-0000-0000-0000C6B10000}"/>
    <cellStyle name="Standard 8 2 11 2 2 2 2" xfId="58430" xr:uid="{00000000-0005-0000-0000-0000C7B10000}"/>
    <cellStyle name="Standard 8 2 11 2 2 3" xfId="47134" xr:uid="{00000000-0005-0000-0000-0000C8B10000}"/>
    <cellStyle name="Standard 8 2 11 2 2 4" xfId="35838" xr:uid="{00000000-0005-0000-0000-0000C9B10000}"/>
    <cellStyle name="Standard 8 2 11 2 3" xfId="18894" xr:uid="{00000000-0005-0000-0000-0000CAB10000}"/>
    <cellStyle name="Standard 8 2 11 2 3 2" xfId="52782" xr:uid="{00000000-0005-0000-0000-0000CBB10000}"/>
    <cellStyle name="Standard 8 2 11 2 4" xfId="41486" xr:uid="{00000000-0005-0000-0000-0000CCB10000}"/>
    <cellStyle name="Standard 8 2 11 2 5" xfId="30190" xr:uid="{00000000-0005-0000-0000-0000CDB10000}"/>
    <cellStyle name="Standard 8 2 11 3" xfId="10422" xr:uid="{00000000-0005-0000-0000-0000CEB10000}"/>
    <cellStyle name="Standard 8 2 11 3 2" xfId="21718" xr:uid="{00000000-0005-0000-0000-0000CFB10000}"/>
    <cellStyle name="Standard 8 2 11 3 2 2" xfId="55606" xr:uid="{00000000-0005-0000-0000-0000D0B10000}"/>
    <cellStyle name="Standard 8 2 11 3 3" xfId="44310" xr:uid="{00000000-0005-0000-0000-0000D1B10000}"/>
    <cellStyle name="Standard 8 2 11 3 4" xfId="33014" xr:uid="{00000000-0005-0000-0000-0000D2B10000}"/>
    <cellStyle name="Standard 8 2 11 4" xfId="16070" xr:uid="{00000000-0005-0000-0000-0000D3B10000}"/>
    <cellStyle name="Standard 8 2 11 4 2" xfId="49958" xr:uid="{00000000-0005-0000-0000-0000D4B10000}"/>
    <cellStyle name="Standard 8 2 11 5" xfId="38662" xr:uid="{00000000-0005-0000-0000-0000D5B10000}"/>
    <cellStyle name="Standard 8 2 11 6" xfId="27366" xr:uid="{00000000-0005-0000-0000-0000D6B10000}"/>
    <cellStyle name="Standard 8 2 12" xfId="3404" xr:uid="{00000000-0005-0000-0000-0000D7B10000}"/>
    <cellStyle name="Standard 8 2 12 2" xfId="6519" xr:uid="{00000000-0005-0000-0000-0000D8B10000}"/>
    <cellStyle name="Standard 8 2 12 2 2" xfId="12168" xr:uid="{00000000-0005-0000-0000-0000D9B10000}"/>
    <cellStyle name="Standard 8 2 12 2 2 2" xfId="23464" xr:uid="{00000000-0005-0000-0000-0000DAB10000}"/>
    <cellStyle name="Standard 8 2 12 2 2 2 2" xfId="57352" xr:uid="{00000000-0005-0000-0000-0000DBB10000}"/>
    <cellStyle name="Standard 8 2 12 2 2 3" xfId="46056" xr:uid="{00000000-0005-0000-0000-0000DCB10000}"/>
    <cellStyle name="Standard 8 2 12 2 2 4" xfId="34760" xr:uid="{00000000-0005-0000-0000-0000DDB10000}"/>
    <cellStyle name="Standard 8 2 12 2 3" xfId="17816" xr:uid="{00000000-0005-0000-0000-0000DEB10000}"/>
    <cellStyle name="Standard 8 2 12 2 3 2" xfId="51704" xr:uid="{00000000-0005-0000-0000-0000DFB10000}"/>
    <cellStyle name="Standard 8 2 12 2 4" xfId="40408" xr:uid="{00000000-0005-0000-0000-0000E0B10000}"/>
    <cellStyle name="Standard 8 2 12 2 5" xfId="29112" xr:uid="{00000000-0005-0000-0000-0000E1B10000}"/>
    <cellStyle name="Standard 8 2 12 3" xfId="9344" xr:uid="{00000000-0005-0000-0000-0000E2B10000}"/>
    <cellStyle name="Standard 8 2 12 3 2" xfId="20640" xr:uid="{00000000-0005-0000-0000-0000E3B10000}"/>
    <cellStyle name="Standard 8 2 12 3 2 2" xfId="54528" xr:uid="{00000000-0005-0000-0000-0000E4B10000}"/>
    <cellStyle name="Standard 8 2 12 3 3" xfId="43232" xr:uid="{00000000-0005-0000-0000-0000E5B10000}"/>
    <cellStyle name="Standard 8 2 12 3 4" xfId="31936" xr:uid="{00000000-0005-0000-0000-0000E6B10000}"/>
    <cellStyle name="Standard 8 2 12 4" xfId="14992" xr:uid="{00000000-0005-0000-0000-0000E7B10000}"/>
    <cellStyle name="Standard 8 2 12 4 2" xfId="48880" xr:uid="{00000000-0005-0000-0000-0000E8B10000}"/>
    <cellStyle name="Standard 8 2 12 5" xfId="37584" xr:uid="{00000000-0005-0000-0000-0000E9B10000}"/>
    <cellStyle name="Standard 8 2 12 6" xfId="26288" xr:uid="{00000000-0005-0000-0000-0000EAB10000}"/>
    <cellStyle name="Standard 8 2 13" xfId="5504" xr:uid="{00000000-0005-0000-0000-0000EBB10000}"/>
    <cellStyle name="Standard 8 2 13 2" xfId="11154" xr:uid="{00000000-0005-0000-0000-0000ECB10000}"/>
    <cellStyle name="Standard 8 2 13 2 2" xfId="22450" xr:uid="{00000000-0005-0000-0000-0000EDB10000}"/>
    <cellStyle name="Standard 8 2 13 2 2 2" xfId="56338" xr:uid="{00000000-0005-0000-0000-0000EEB10000}"/>
    <cellStyle name="Standard 8 2 13 2 3" xfId="45042" xr:uid="{00000000-0005-0000-0000-0000EFB10000}"/>
    <cellStyle name="Standard 8 2 13 2 4" xfId="33746" xr:uid="{00000000-0005-0000-0000-0000F0B10000}"/>
    <cellStyle name="Standard 8 2 13 3" xfId="16802" xr:uid="{00000000-0005-0000-0000-0000F1B10000}"/>
    <cellStyle name="Standard 8 2 13 3 2" xfId="50690" xr:uid="{00000000-0005-0000-0000-0000F2B10000}"/>
    <cellStyle name="Standard 8 2 13 4" xfId="39394" xr:uid="{00000000-0005-0000-0000-0000F3B10000}"/>
    <cellStyle name="Standard 8 2 13 5" xfId="28098" xr:uid="{00000000-0005-0000-0000-0000F4B10000}"/>
    <cellStyle name="Standard 8 2 14" xfId="8330" xr:uid="{00000000-0005-0000-0000-0000F5B10000}"/>
    <cellStyle name="Standard 8 2 14 2" xfId="19626" xr:uid="{00000000-0005-0000-0000-0000F6B10000}"/>
    <cellStyle name="Standard 8 2 14 2 2" xfId="53514" xr:uid="{00000000-0005-0000-0000-0000F7B10000}"/>
    <cellStyle name="Standard 8 2 14 3" xfId="42218" xr:uid="{00000000-0005-0000-0000-0000F8B10000}"/>
    <cellStyle name="Standard 8 2 14 4" xfId="30922" xr:uid="{00000000-0005-0000-0000-0000F9B10000}"/>
    <cellStyle name="Standard 8 2 15" xfId="13978" xr:uid="{00000000-0005-0000-0000-0000FAB10000}"/>
    <cellStyle name="Standard 8 2 15 2" xfId="47866" xr:uid="{00000000-0005-0000-0000-0000FBB10000}"/>
    <cellStyle name="Standard 8 2 16" xfId="36570" xr:uid="{00000000-0005-0000-0000-0000FCB10000}"/>
    <cellStyle name="Standard 8 2 17" xfId="25274" xr:uid="{00000000-0005-0000-0000-0000FDB10000}"/>
    <cellStyle name="Standard 8 2 2" xfId="225" xr:uid="{00000000-0005-0000-0000-0000FEB10000}"/>
    <cellStyle name="Standard 8 2 2 10" xfId="3417" xr:uid="{00000000-0005-0000-0000-0000FFB10000}"/>
    <cellStyle name="Standard 8 2 2 10 2" xfId="6532" xr:uid="{00000000-0005-0000-0000-000000B20000}"/>
    <cellStyle name="Standard 8 2 2 10 2 2" xfId="12181" xr:uid="{00000000-0005-0000-0000-000001B20000}"/>
    <cellStyle name="Standard 8 2 2 10 2 2 2" xfId="23477" xr:uid="{00000000-0005-0000-0000-000002B20000}"/>
    <cellStyle name="Standard 8 2 2 10 2 2 2 2" xfId="57365" xr:uid="{00000000-0005-0000-0000-000003B20000}"/>
    <cellStyle name="Standard 8 2 2 10 2 2 3" xfId="46069" xr:uid="{00000000-0005-0000-0000-000004B20000}"/>
    <cellStyle name="Standard 8 2 2 10 2 2 4" xfId="34773" xr:uid="{00000000-0005-0000-0000-000005B20000}"/>
    <cellStyle name="Standard 8 2 2 10 2 3" xfId="17829" xr:uid="{00000000-0005-0000-0000-000006B20000}"/>
    <cellStyle name="Standard 8 2 2 10 2 3 2" xfId="51717" xr:uid="{00000000-0005-0000-0000-000007B20000}"/>
    <cellStyle name="Standard 8 2 2 10 2 4" xfId="40421" xr:uid="{00000000-0005-0000-0000-000008B20000}"/>
    <cellStyle name="Standard 8 2 2 10 2 5" xfId="29125" xr:uid="{00000000-0005-0000-0000-000009B20000}"/>
    <cellStyle name="Standard 8 2 2 10 3" xfId="9357" xr:uid="{00000000-0005-0000-0000-00000AB20000}"/>
    <cellStyle name="Standard 8 2 2 10 3 2" xfId="20653" xr:uid="{00000000-0005-0000-0000-00000BB20000}"/>
    <cellStyle name="Standard 8 2 2 10 3 2 2" xfId="54541" xr:uid="{00000000-0005-0000-0000-00000CB20000}"/>
    <cellStyle name="Standard 8 2 2 10 3 3" xfId="43245" xr:uid="{00000000-0005-0000-0000-00000DB20000}"/>
    <cellStyle name="Standard 8 2 2 10 3 4" xfId="31949" xr:uid="{00000000-0005-0000-0000-00000EB20000}"/>
    <cellStyle name="Standard 8 2 2 10 4" xfId="15005" xr:uid="{00000000-0005-0000-0000-00000FB20000}"/>
    <cellStyle name="Standard 8 2 2 10 4 2" xfId="48893" xr:uid="{00000000-0005-0000-0000-000010B20000}"/>
    <cellStyle name="Standard 8 2 2 10 5" xfId="37597" xr:uid="{00000000-0005-0000-0000-000011B20000}"/>
    <cellStyle name="Standard 8 2 2 10 6" xfId="26301" xr:uid="{00000000-0005-0000-0000-000012B20000}"/>
    <cellStyle name="Standard 8 2 2 11" xfId="5517" xr:uid="{00000000-0005-0000-0000-000013B20000}"/>
    <cellStyle name="Standard 8 2 2 11 2" xfId="11167" xr:uid="{00000000-0005-0000-0000-000014B20000}"/>
    <cellStyle name="Standard 8 2 2 11 2 2" xfId="22463" xr:uid="{00000000-0005-0000-0000-000015B20000}"/>
    <cellStyle name="Standard 8 2 2 11 2 2 2" xfId="56351" xr:uid="{00000000-0005-0000-0000-000016B20000}"/>
    <cellStyle name="Standard 8 2 2 11 2 3" xfId="45055" xr:uid="{00000000-0005-0000-0000-000017B20000}"/>
    <cellStyle name="Standard 8 2 2 11 2 4" xfId="33759" xr:uid="{00000000-0005-0000-0000-000018B20000}"/>
    <cellStyle name="Standard 8 2 2 11 3" xfId="16815" xr:uid="{00000000-0005-0000-0000-000019B20000}"/>
    <cellStyle name="Standard 8 2 2 11 3 2" xfId="50703" xr:uid="{00000000-0005-0000-0000-00001AB20000}"/>
    <cellStyle name="Standard 8 2 2 11 4" xfId="39407" xr:uid="{00000000-0005-0000-0000-00001BB20000}"/>
    <cellStyle name="Standard 8 2 2 11 5" xfId="28111" xr:uid="{00000000-0005-0000-0000-00001CB20000}"/>
    <cellStyle name="Standard 8 2 2 12" xfId="8343" xr:uid="{00000000-0005-0000-0000-00001DB20000}"/>
    <cellStyle name="Standard 8 2 2 12 2" xfId="19639" xr:uid="{00000000-0005-0000-0000-00001EB20000}"/>
    <cellStyle name="Standard 8 2 2 12 2 2" xfId="53527" xr:uid="{00000000-0005-0000-0000-00001FB20000}"/>
    <cellStyle name="Standard 8 2 2 12 3" xfId="42231" xr:uid="{00000000-0005-0000-0000-000020B20000}"/>
    <cellStyle name="Standard 8 2 2 12 4" xfId="30935" xr:uid="{00000000-0005-0000-0000-000021B20000}"/>
    <cellStyle name="Standard 8 2 2 13" xfId="13991" xr:uid="{00000000-0005-0000-0000-000022B20000}"/>
    <cellStyle name="Standard 8 2 2 13 2" xfId="47879" xr:uid="{00000000-0005-0000-0000-000023B20000}"/>
    <cellStyle name="Standard 8 2 2 14" xfId="36583" xr:uid="{00000000-0005-0000-0000-000024B20000}"/>
    <cellStyle name="Standard 8 2 2 15" xfId="25287" xr:uid="{00000000-0005-0000-0000-000025B20000}"/>
    <cellStyle name="Standard 8 2 2 2" xfId="341" xr:uid="{00000000-0005-0000-0000-000026B20000}"/>
    <cellStyle name="Standard 8 2 2 2 10" xfId="8388" xr:uid="{00000000-0005-0000-0000-000027B20000}"/>
    <cellStyle name="Standard 8 2 2 2 10 2" xfId="19684" xr:uid="{00000000-0005-0000-0000-000028B20000}"/>
    <cellStyle name="Standard 8 2 2 2 10 2 2" xfId="53572" xr:uid="{00000000-0005-0000-0000-000029B20000}"/>
    <cellStyle name="Standard 8 2 2 2 10 3" xfId="42276" xr:uid="{00000000-0005-0000-0000-00002AB20000}"/>
    <cellStyle name="Standard 8 2 2 2 10 4" xfId="30980" xr:uid="{00000000-0005-0000-0000-00002BB20000}"/>
    <cellStyle name="Standard 8 2 2 2 11" xfId="14036" xr:uid="{00000000-0005-0000-0000-00002CB20000}"/>
    <cellStyle name="Standard 8 2 2 2 11 2" xfId="47924" xr:uid="{00000000-0005-0000-0000-00002DB20000}"/>
    <cellStyle name="Standard 8 2 2 2 12" xfId="36628" xr:uid="{00000000-0005-0000-0000-00002EB20000}"/>
    <cellStyle name="Standard 8 2 2 2 13" xfId="25332" xr:uid="{00000000-0005-0000-0000-00002FB20000}"/>
    <cellStyle name="Standard 8 2 2 2 2" xfId="732" xr:uid="{00000000-0005-0000-0000-000030B20000}"/>
    <cellStyle name="Standard 8 2 2 2 2 10" xfId="14080" xr:uid="{00000000-0005-0000-0000-000031B20000}"/>
    <cellStyle name="Standard 8 2 2 2 2 10 2" xfId="47968" xr:uid="{00000000-0005-0000-0000-000032B20000}"/>
    <cellStyle name="Standard 8 2 2 2 2 11" xfId="36672" xr:uid="{00000000-0005-0000-0000-000033B20000}"/>
    <cellStyle name="Standard 8 2 2 2 2 12" xfId="25376" xr:uid="{00000000-0005-0000-0000-000034B20000}"/>
    <cellStyle name="Standard 8 2 2 2 2 2" xfId="1968" xr:uid="{00000000-0005-0000-0000-000035B20000}"/>
    <cellStyle name="Standard 8 2 2 2 2 2 10" xfId="36805" xr:uid="{00000000-0005-0000-0000-000036B20000}"/>
    <cellStyle name="Standard 8 2 2 2 2 2 11" xfId="25509" xr:uid="{00000000-0005-0000-0000-000037B20000}"/>
    <cellStyle name="Standard 8 2 2 2 2 2 2" xfId="2855" xr:uid="{00000000-0005-0000-0000-000038B20000}"/>
    <cellStyle name="Standard 8 2 2 2 2 2 2 2" xfId="3357" xr:uid="{00000000-0005-0000-0000-000039B20000}"/>
    <cellStyle name="Standard 8 2 2 2 2 2 2 2 2" xfId="5379" xr:uid="{00000000-0005-0000-0000-00003AB20000}"/>
    <cellStyle name="Standard 8 2 2 2 2 2 2 2 2 2" xfId="8205" xr:uid="{00000000-0005-0000-0000-00003BB20000}"/>
    <cellStyle name="Standard 8 2 2 2 2 2 2 2 2 2 2" xfId="13854" xr:uid="{00000000-0005-0000-0000-00003CB20000}"/>
    <cellStyle name="Standard 8 2 2 2 2 2 2 2 2 2 2 2" xfId="25150" xr:uid="{00000000-0005-0000-0000-00003DB20000}"/>
    <cellStyle name="Standard 8 2 2 2 2 2 2 2 2 2 2 2 2" xfId="59038" xr:uid="{00000000-0005-0000-0000-00003EB20000}"/>
    <cellStyle name="Standard 8 2 2 2 2 2 2 2 2 2 2 3" xfId="47742" xr:uid="{00000000-0005-0000-0000-00003FB20000}"/>
    <cellStyle name="Standard 8 2 2 2 2 2 2 2 2 2 2 4" xfId="36446" xr:uid="{00000000-0005-0000-0000-000040B20000}"/>
    <cellStyle name="Standard 8 2 2 2 2 2 2 2 2 2 3" xfId="19502" xr:uid="{00000000-0005-0000-0000-000041B20000}"/>
    <cellStyle name="Standard 8 2 2 2 2 2 2 2 2 2 3 2" xfId="53390" xr:uid="{00000000-0005-0000-0000-000042B20000}"/>
    <cellStyle name="Standard 8 2 2 2 2 2 2 2 2 2 4" xfId="42094" xr:uid="{00000000-0005-0000-0000-000043B20000}"/>
    <cellStyle name="Standard 8 2 2 2 2 2 2 2 2 2 5" xfId="30798" xr:uid="{00000000-0005-0000-0000-000044B20000}"/>
    <cellStyle name="Standard 8 2 2 2 2 2 2 2 2 3" xfId="11030" xr:uid="{00000000-0005-0000-0000-000045B20000}"/>
    <cellStyle name="Standard 8 2 2 2 2 2 2 2 2 3 2" xfId="22326" xr:uid="{00000000-0005-0000-0000-000046B20000}"/>
    <cellStyle name="Standard 8 2 2 2 2 2 2 2 2 3 2 2" xfId="56214" xr:uid="{00000000-0005-0000-0000-000047B20000}"/>
    <cellStyle name="Standard 8 2 2 2 2 2 2 2 2 3 3" xfId="44918" xr:uid="{00000000-0005-0000-0000-000048B20000}"/>
    <cellStyle name="Standard 8 2 2 2 2 2 2 2 2 3 4" xfId="33622" xr:uid="{00000000-0005-0000-0000-000049B20000}"/>
    <cellStyle name="Standard 8 2 2 2 2 2 2 2 2 4" xfId="16678" xr:uid="{00000000-0005-0000-0000-00004AB20000}"/>
    <cellStyle name="Standard 8 2 2 2 2 2 2 2 2 4 2" xfId="50566" xr:uid="{00000000-0005-0000-0000-00004BB20000}"/>
    <cellStyle name="Standard 8 2 2 2 2 2 2 2 2 5" xfId="39270" xr:uid="{00000000-0005-0000-0000-00004CB20000}"/>
    <cellStyle name="Standard 8 2 2 2 2 2 2 2 2 6" xfId="27974" xr:uid="{00000000-0005-0000-0000-00004DB20000}"/>
    <cellStyle name="Standard 8 2 2 2 2 2 2 2 3" xfId="6485" xr:uid="{00000000-0005-0000-0000-00004EB20000}"/>
    <cellStyle name="Standard 8 2 2 2 2 2 2 2 3 2" xfId="12135" xr:uid="{00000000-0005-0000-0000-00004FB20000}"/>
    <cellStyle name="Standard 8 2 2 2 2 2 2 2 3 2 2" xfId="23431" xr:uid="{00000000-0005-0000-0000-000050B20000}"/>
    <cellStyle name="Standard 8 2 2 2 2 2 2 2 3 2 2 2" xfId="57319" xr:uid="{00000000-0005-0000-0000-000051B20000}"/>
    <cellStyle name="Standard 8 2 2 2 2 2 2 2 3 2 3" xfId="46023" xr:uid="{00000000-0005-0000-0000-000052B20000}"/>
    <cellStyle name="Standard 8 2 2 2 2 2 2 2 3 2 4" xfId="34727" xr:uid="{00000000-0005-0000-0000-000053B20000}"/>
    <cellStyle name="Standard 8 2 2 2 2 2 2 2 3 3" xfId="17783" xr:uid="{00000000-0005-0000-0000-000054B20000}"/>
    <cellStyle name="Standard 8 2 2 2 2 2 2 2 3 3 2" xfId="51671" xr:uid="{00000000-0005-0000-0000-000055B20000}"/>
    <cellStyle name="Standard 8 2 2 2 2 2 2 2 3 4" xfId="40375" xr:uid="{00000000-0005-0000-0000-000056B20000}"/>
    <cellStyle name="Standard 8 2 2 2 2 2 2 2 3 5" xfId="29079" xr:uid="{00000000-0005-0000-0000-000057B20000}"/>
    <cellStyle name="Standard 8 2 2 2 2 2 2 2 4" xfId="9311" xr:uid="{00000000-0005-0000-0000-000058B20000}"/>
    <cellStyle name="Standard 8 2 2 2 2 2 2 2 4 2" xfId="20607" xr:uid="{00000000-0005-0000-0000-000059B20000}"/>
    <cellStyle name="Standard 8 2 2 2 2 2 2 2 4 2 2" xfId="54495" xr:uid="{00000000-0005-0000-0000-00005AB20000}"/>
    <cellStyle name="Standard 8 2 2 2 2 2 2 2 4 3" xfId="43199" xr:uid="{00000000-0005-0000-0000-00005BB20000}"/>
    <cellStyle name="Standard 8 2 2 2 2 2 2 2 4 4" xfId="31903" xr:uid="{00000000-0005-0000-0000-00005CB20000}"/>
    <cellStyle name="Standard 8 2 2 2 2 2 2 2 5" xfId="14959" xr:uid="{00000000-0005-0000-0000-00005DB20000}"/>
    <cellStyle name="Standard 8 2 2 2 2 2 2 2 5 2" xfId="48847" xr:uid="{00000000-0005-0000-0000-00005EB20000}"/>
    <cellStyle name="Standard 8 2 2 2 2 2 2 2 6" xfId="37551" xr:uid="{00000000-0005-0000-0000-00005FB20000}"/>
    <cellStyle name="Standard 8 2 2 2 2 2 2 2 7" xfId="26255" xr:uid="{00000000-0005-0000-0000-000060B20000}"/>
    <cellStyle name="Standard 8 2 2 2 2 2 2 3" xfId="4604" xr:uid="{00000000-0005-0000-0000-000061B20000}"/>
    <cellStyle name="Standard 8 2 2 2 2 2 2 3 2" xfId="7471" xr:uid="{00000000-0005-0000-0000-000062B20000}"/>
    <cellStyle name="Standard 8 2 2 2 2 2 2 3 2 2" xfId="13120" xr:uid="{00000000-0005-0000-0000-000063B20000}"/>
    <cellStyle name="Standard 8 2 2 2 2 2 2 3 2 2 2" xfId="24416" xr:uid="{00000000-0005-0000-0000-000064B20000}"/>
    <cellStyle name="Standard 8 2 2 2 2 2 2 3 2 2 2 2" xfId="58304" xr:uid="{00000000-0005-0000-0000-000065B20000}"/>
    <cellStyle name="Standard 8 2 2 2 2 2 2 3 2 2 3" xfId="47008" xr:uid="{00000000-0005-0000-0000-000066B20000}"/>
    <cellStyle name="Standard 8 2 2 2 2 2 2 3 2 2 4" xfId="35712" xr:uid="{00000000-0005-0000-0000-000067B20000}"/>
    <cellStyle name="Standard 8 2 2 2 2 2 2 3 2 3" xfId="18768" xr:uid="{00000000-0005-0000-0000-000068B20000}"/>
    <cellStyle name="Standard 8 2 2 2 2 2 2 3 2 3 2" xfId="52656" xr:uid="{00000000-0005-0000-0000-000069B20000}"/>
    <cellStyle name="Standard 8 2 2 2 2 2 2 3 2 4" xfId="41360" xr:uid="{00000000-0005-0000-0000-00006AB20000}"/>
    <cellStyle name="Standard 8 2 2 2 2 2 2 3 2 5" xfId="30064" xr:uid="{00000000-0005-0000-0000-00006BB20000}"/>
    <cellStyle name="Standard 8 2 2 2 2 2 2 3 3" xfId="10296" xr:uid="{00000000-0005-0000-0000-00006CB20000}"/>
    <cellStyle name="Standard 8 2 2 2 2 2 2 3 3 2" xfId="21592" xr:uid="{00000000-0005-0000-0000-00006DB20000}"/>
    <cellStyle name="Standard 8 2 2 2 2 2 2 3 3 2 2" xfId="55480" xr:uid="{00000000-0005-0000-0000-00006EB20000}"/>
    <cellStyle name="Standard 8 2 2 2 2 2 2 3 3 3" xfId="44184" xr:uid="{00000000-0005-0000-0000-00006FB20000}"/>
    <cellStyle name="Standard 8 2 2 2 2 2 2 3 3 4" xfId="32888" xr:uid="{00000000-0005-0000-0000-000070B20000}"/>
    <cellStyle name="Standard 8 2 2 2 2 2 2 3 4" xfId="15944" xr:uid="{00000000-0005-0000-0000-000071B20000}"/>
    <cellStyle name="Standard 8 2 2 2 2 2 2 3 4 2" xfId="49832" xr:uid="{00000000-0005-0000-0000-000072B20000}"/>
    <cellStyle name="Standard 8 2 2 2 2 2 2 3 5" xfId="38536" xr:uid="{00000000-0005-0000-0000-000073B20000}"/>
    <cellStyle name="Standard 8 2 2 2 2 2 2 3 6" xfId="27240" xr:uid="{00000000-0005-0000-0000-000074B20000}"/>
    <cellStyle name="Standard 8 2 2 2 2 2 2 4" xfId="5985" xr:uid="{00000000-0005-0000-0000-000075B20000}"/>
    <cellStyle name="Standard 8 2 2 2 2 2 2 4 2" xfId="11635" xr:uid="{00000000-0005-0000-0000-000076B20000}"/>
    <cellStyle name="Standard 8 2 2 2 2 2 2 4 2 2" xfId="22931" xr:uid="{00000000-0005-0000-0000-000077B20000}"/>
    <cellStyle name="Standard 8 2 2 2 2 2 2 4 2 2 2" xfId="56819" xr:uid="{00000000-0005-0000-0000-000078B20000}"/>
    <cellStyle name="Standard 8 2 2 2 2 2 2 4 2 3" xfId="45523" xr:uid="{00000000-0005-0000-0000-000079B20000}"/>
    <cellStyle name="Standard 8 2 2 2 2 2 2 4 2 4" xfId="34227" xr:uid="{00000000-0005-0000-0000-00007AB20000}"/>
    <cellStyle name="Standard 8 2 2 2 2 2 2 4 3" xfId="17283" xr:uid="{00000000-0005-0000-0000-00007BB20000}"/>
    <cellStyle name="Standard 8 2 2 2 2 2 2 4 3 2" xfId="51171" xr:uid="{00000000-0005-0000-0000-00007CB20000}"/>
    <cellStyle name="Standard 8 2 2 2 2 2 2 4 4" xfId="39875" xr:uid="{00000000-0005-0000-0000-00007DB20000}"/>
    <cellStyle name="Standard 8 2 2 2 2 2 2 4 5" xfId="28579" xr:uid="{00000000-0005-0000-0000-00007EB20000}"/>
    <cellStyle name="Standard 8 2 2 2 2 2 2 5" xfId="8811" xr:uid="{00000000-0005-0000-0000-00007FB20000}"/>
    <cellStyle name="Standard 8 2 2 2 2 2 2 5 2" xfId="20107" xr:uid="{00000000-0005-0000-0000-000080B20000}"/>
    <cellStyle name="Standard 8 2 2 2 2 2 2 5 2 2" xfId="53995" xr:uid="{00000000-0005-0000-0000-000081B20000}"/>
    <cellStyle name="Standard 8 2 2 2 2 2 2 5 3" xfId="42699" xr:uid="{00000000-0005-0000-0000-000082B20000}"/>
    <cellStyle name="Standard 8 2 2 2 2 2 2 5 4" xfId="31403" xr:uid="{00000000-0005-0000-0000-000083B20000}"/>
    <cellStyle name="Standard 8 2 2 2 2 2 2 6" xfId="14459" xr:uid="{00000000-0005-0000-0000-000084B20000}"/>
    <cellStyle name="Standard 8 2 2 2 2 2 2 6 2" xfId="48347" xr:uid="{00000000-0005-0000-0000-000085B20000}"/>
    <cellStyle name="Standard 8 2 2 2 2 2 2 7" xfId="37051" xr:uid="{00000000-0005-0000-0000-000086B20000}"/>
    <cellStyle name="Standard 8 2 2 2 2 2 2 8" xfId="25755" xr:uid="{00000000-0005-0000-0000-000087B20000}"/>
    <cellStyle name="Standard 8 2 2 2 2 2 3" xfId="3111" xr:uid="{00000000-0005-0000-0000-000088B20000}"/>
    <cellStyle name="Standard 8 2 2 2 2 2 3 2" xfId="5378" xr:uid="{00000000-0005-0000-0000-000089B20000}"/>
    <cellStyle name="Standard 8 2 2 2 2 2 3 2 2" xfId="8204" xr:uid="{00000000-0005-0000-0000-00008AB20000}"/>
    <cellStyle name="Standard 8 2 2 2 2 2 3 2 2 2" xfId="13853" xr:uid="{00000000-0005-0000-0000-00008BB20000}"/>
    <cellStyle name="Standard 8 2 2 2 2 2 3 2 2 2 2" xfId="25149" xr:uid="{00000000-0005-0000-0000-00008CB20000}"/>
    <cellStyle name="Standard 8 2 2 2 2 2 3 2 2 2 2 2" xfId="59037" xr:uid="{00000000-0005-0000-0000-00008DB20000}"/>
    <cellStyle name="Standard 8 2 2 2 2 2 3 2 2 2 3" xfId="47741" xr:uid="{00000000-0005-0000-0000-00008EB20000}"/>
    <cellStyle name="Standard 8 2 2 2 2 2 3 2 2 2 4" xfId="36445" xr:uid="{00000000-0005-0000-0000-00008FB20000}"/>
    <cellStyle name="Standard 8 2 2 2 2 2 3 2 2 3" xfId="19501" xr:uid="{00000000-0005-0000-0000-000090B20000}"/>
    <cellStyle name="Standard 8 2 2 2 2 2 3 2 2 3 2" xfId="53389" xr:uid="{00000000-0005-0000-0000-000091B20000}"/>
    <cellStyle name="Standard 8 2 2 2 2 2 3 2 2 4" xfId="42093" xr:uid="{00000000-0005-0000-0000-000092B20000}"/>
    <cellStyle name="Standard 8 2 2 2 2 2 3 2 2 5" xfId="30797" xr:uid="{00000000-0005-0000-0000-000093B20000}"/>
    <cellStyle name="Standard 8 2 2 2 2 2 3 2 3" xfId="11029" xr:uid="{00000000-0005-0000-0000-000094B20000}"/>
    <cellStyle name="Standard 8 2 2 2 2 2 3 2 3 2" xfId="22325" xr:uid="{00000000-0005-0000-0000-000095B20000}"/>
    <cellStyle name="Standard 8 2 2 2 2 2 3 2 3 2 2" xfId="56213" xr:uid="{00000000-0005-0000-0000-000096B20000}"/>
    <cellStyle name="Standard 8 2 2 2 2 2 3 2 3 3" xfId="44917" xr:uid="{00000000-0005-0000-0000-000097B20000}"/>
    <cellStyle name="Standard 8 2 2 2 2 2 3 2 3 4" xfId="33621" xr:uid="{00000000-0005-0000-0000-000098B20000}"/>
    <cellStyle name="Standard 8 2 2 2 2 2 3 2 4" xfId="16677" xr:uid="{00000000-0005-0000-0000-000099B20000}"/>
    <cellStyle name="Standard 8 2 2 2 2 2 3 2 4 2" xfId="50565" xr:uid="{00000000-0005-0000-0000-00009AB20000}"/>
    <cellStyle name="Standard 8 2 2 2 2 2 3 2 5" xfId="39269" xr:uid="{00000000-0005-0000-0000-00009BB20000}"/>
    <cellStyle name="Standard 8 2 2 2 2 2 3 2 6" xfId="27973" xr:uid="{00000000-0005-0000-0000-00009CB20000}"/>
    <cellStyle name="Standard 8 2 2 2 2 2 3 3" xfId="4603" xr:uid="{00000000-0005-0000-0000-00009DB20000}"/>
    <cellStyle name="Standard 8 2 2 2 2 2 3 3 2" xfId="7470" xr:uid="{00000000-0005-0000-0000-00009EB20000}"/>
    <cellStyle name="Standard 8 2 2 2 2 2 3 3 2 2" xfId="13119" xr:uid="{00000000-0005-0000-0000-00009FB20000}"/>
    <cellStyle name="Standard 8 2 2 2 2 2 3 3 2 2 2" xfId="24415" xr:uid="{00000000-0005-0000-0000-0000A0B20000}"/>
    <cellStyle name="Standard 8 2 2 2 2 2 3 3 2 2 2 2" xfId="58303" xr:uid="{00000000-0005-0000-0000-0000A1B20000}"/>
    <cellStyle name="Standard 8 2 2 2 2 2 3 3 2 2 3" xfId="47007" xr:uid="{00000000-0005-0000-0000-0000A2B20000}"/>
    <cellStyle name="Standard 8 2 2 2 2 2 3 3 2 2 4" xfId="35711" xr:uid="{00000000-0005-0000-0000-0000A3B20000}"/>
    <cellStyle name="Standard 8 2 2 2 2 2 3 3 2 3" xfId="18767" xr:uid="{00000000-0005-0000-0000-0000A4B20000}"/>
    <cellStyle name="Standard 8 2 2 2 2 2 3 3 2 3 2" xfId="52655" xr:uid="{00000000-0005-0000-0000-0000A5B20000}"/>
    <cellStyle name="Standard 8 2 2 2 2 2 3 3 2 4" xfId="41359" xr:uid="{00000000-0005-0000-0000-0000A6B20000}"/>
    <cellStyle name="Standard 8 2 2 2 2 2 3 3 2 5" xfId="30063" xr:uid="{00000000-0005-0000-0000-0000A7B20000}"/>
    <cellStyle name="Standard 8 2 2 2 2 2 3 3 3" xfId="10295" xr:uid="{00000000-0005-0000-0000-0000A8B20000}"/>
    <cellStyle name="Standard 8 2 2 2 2 2 3 3 3 2" xfId="21591" xr:uid="{00000000-0005-0000-0000-0000A9B20000}"/>
    <cellStyle name="Standard 8 2 2 2 2 2 3 3 3 2 2" xfId="55479" xr:uid="{00000000-0005-0000-0000-0000AAB20000}"/>
    <cellStyle name="Standard 8 2 2 2 2 2 3 3 3 3" xfId="44183" xr:uid="{00000000-0005-0000-0000-0000ABB20000}"/>
    <cellStyle name="Standard 8 2 2 2 2 2 3 3 3 4" xfId="32887" xr:uid="{00000000-0005-0000-0000-0000ACB20000}"/>
    <cellStyle name="Standard 8 2 2 2 2 2 3 3 4" xfId="15943" xr:uid="{00000000-0005-0000-0000-0000ADB20000}"/>
    <cellStyle name="Standard 8 2 2 2 2 2 3 3 4 2" xfId="49831" xr:uid="{00000000-0005-0000-0000-0000AEB20000}"/>
    <cellStyle name="Standard 8 2 2 2 2 2 3 3 5" xfId="38535" xr:uid="{00000000-0005-0000-0000-0000AFB20000}"/>
    <cellStyle name="Standard 8 2 2 2 2 2 3 3 6" xfId="27239" xr:uid="{00000000-0005-0000-0000-0000B0B20000}"/>
    <cellStyle name="Standard 8 2 2 2 2 2 3 4" xfId="6239" xr:uid="{00000000-0005-0000-0000-0000B1B20000}"/>
    <cellStyle name="Standard 8 2 2 2 2 2 3 4 2" xfId="11889" xr:uid="{00000000-0005-0000-0000-0000B2B20000}"/>
    <cellStyle name="Standard 8 2 2 2 2 2 3 4 2 2" xfId="23185" xr:uid="{00000000-0005-0000-0000-0000B3B20000}"/>
    <cellStyle name="Standard 8 2 2 2 2 2 3 4 2 2 2" xfId="57073" xr:uid="{00000000-0005-0000-0000-0000B4B20000}"/>
    <cellStyle name="Standard 8 2 2 2 2 2 3 4 2 3" xfId="45777" xr:uid="{00000000-0005-0000-0000-0000B5B20000}"/>
    <cellStyle name="Standard 8 2 2 2 2 2 3 4 2 4" xfId="34481" xr:uid="{00000000-0005-0000-0000-0000B6B20000}"/>
    <cellStyle name="Standard 8 2 2 2 2 2 3 4 3" xfId="17537" xr:uid="{00000000-0005-0000-0000-0000B7B20000}"/>
    <cellStyle name="Standard 8 2 2 2 2 2 3 4 3 2" xfId="51425" xr:uid="{00000000-0005-0000-0000-0000B8B20000}"/>
    <cellStyle name="Standard 8 2 2 2 2 2 3 4 4" xfId="40129" xr:uid="{00000000-0005-0000-0000-0000B9B20000}"/>
    <cellStyle name="Standard 8 2 2 2 2 2 3 4 5" xfId="28833" xr:uid="{00000000-0005-0000-0000-0000BAB20000}"/>
    <cellStyle name="Standard 8 2 2 2 2 2 3 5" xfId="9065" xr:uid="{00000000-0005-0000-0000-0000BBB20000}"/>
    <cellStyle name="Standard 8 2 2 2 2 2 3 5 2" xfId="20361" xr:uid="{00000000-0005-0000-0000-0000BCB20000}"/>
    <cellStyle name="Standard 8 2 2 2 2 2 3 5 2 2" xfId="54249" xr:uid="{00000000-0005-0000-0000-0000BDB20000}"/>
    <cellStyle name="Standard 8 2 2 2 2 2 3 5 3" xfId="42953" xr:uid="{00000000-0005-0000-0000-0000BEB20000}"/>
    <cellStyle name="Standard 8 2 2 2 2 2 3 5 4" xfId="31657" xr:uid="{00000000-0005-0000-0000-0000BFB20000}"/>
    <cellStyle name="Standard 8 2 2 2 2 2 3 6" xfId="14713" xr:uid="{00000000-0005-0000-0000-0000C0B20000}"/>
    <cellStyle name="Standard 8 2 2 2 2 2 3 6 2" xfId="48601" xr:uid="{00000000-0005-0000-0000-0000C1B20000}"/>
    <cellStyle name="Standard 8 2 2 2 2 2 3 7" xfId="37305" xr:uid="{00000000-0005-0000-0000-0000C2B20000}"/>
    <cellStyle name="Standard 8 2 2 2 2 2 3 8" xfId="26009" xr:uid="{00000000-0005-0000-0000-0000C3B20000}"/>
    <cellStyle name="Standard 8 2 2 2 2 2 4" xfId="3969" xr:uid="{00000000-0005-0000-0000-0000C4B20000}"/>
    <cellStyle name="Standard 8 2 2 2 2 2 4 2" xfId="7080" xr:uid="{00000000-0005-0000-0000-0000C5B20000}"/>
    <cellStyle name="Standard 8 2 2 2 2 2 4 2 2" xfId="12729" xr:uid="{00000000-0005-0000-0000-0000C6B20000}"/>
    <cellStyle name="Standard 8 2 2 2 2 2 4 2 2 2" xfId="24025" xr:uid="{00000000-0005-0000-0000-0000C7B20000}"/>
    <cellStyle name="Standard 8 2 2 2 2 2 4 2 2 2 2" xfId="57913" xr:uid="{00000000-0005-0000-0000-0000C8B20000}"/>
    <cellStyle name="Standard 8 2 2 2 2 2 4 2 2 3" xfId="46617" xr:uid="{00000000-0005-0000-0000-0000C9B20000}"/>
    <cellStyle name="Standard 8 2 2 2 2 2 4 2 2 4" xfId="35321" xr:uid="{00000000-0005-0000-0000-0000CAB20000}"/>
    <cellStyle name="Standard 8 2 2 2 2 2 4 2 3" xfId="18377" xr:uid="{00000000-0005-0000-0000-0000CBB20000}"/>
    <cellStyle name="Standard 8 2 2 2 2 2 4 2 3 2" xfId="52265" xr:uid="{00000000-0005-0000-0000-0000CCB20000}"/>
    <cellStyle name="Standard 8 2 2 2 2 2 4 2 4" xfId="40969" xr:uid="{00000000-0005-0000-0000-0000CDB20000}"/>
    <cellStyle name="Standard 8 2 2 2 2 2 4 2 5" xfId="29673" xr:uid="{00000000-0005-0000-0000-0000CEB20000}"/>
    <cellStyle name="Standard 8 2 2 2 2 2 4 3" xfId="9905" xr:uid="{00000000-0005-0000-0000-0000CFB20000}"/>
    <cellStyle name="Standard 8 2 2 2 2 2 4 3 2" xfId="21201" xr:uid="{00000000-0005-0000-0000-0000D0B20000}"/>
    <cellStyle name="Standard 8 2 2 2 2 2 4 3 2 2" xfId="55089" xr:uid="{00000000-0005-0000-0000-0000D1B20000}"/>
    <cellStyle name="Standard 8 2 2 2 2 2 4 3 3" xfId="43793" xr:uid="{00000000-0005-0000-0000-0000D2B20000}"/>
    <cellStyle name="Standard 8 2 2 2 2 2 4 3 4" xfId="32497" xr:uid="{00000000-0005-0000-0000-0000D3B20000}"/>
    <cellStyle name="Standard 8 2 2 2 2 2 4 4" xfId="15553" xr:uid="{00000000-0005-0000-0000-0000D4B20000}"/>
    <cellStyle name="Standard 8 2 2 2 2 2 4 4 2" xfId="49441" xr:uid="{00000000-0005-0000-0000-0000D5B20000}"/>
    <cellStyle name="Standard 8 2 2 2 2 2 4 5" xfId="38145" xr:uid="{00000000-0005-0000-0000-0000D6B20000}"/>
    <cellStyle name="Standard 8 2 2 2 2 2 4 6" xfId="26849" xr:uid="{00000000-0005-0000-0000-0000D7B20000}"/>
    <cellStyle name="Standard 8 2 2 2 2 2 5" xfId="5027" xr:uid="{00000000-0005-0000-0000-0000D8B20000}"/>
    <cellStyle name="Standard 8 2 2 2 2 2 5 2" xfId="7853" xr:uid="{00000000-0005-0000-0000-0000D9B20000}"/>
    <cellStyle name="Standard 8 2 2 2 2 2 5 2 2" xfId="13502" xr:uid="{00000000-0005-0000-0000-0000DAB20000}"/>
    <cellStyle name="Standard 8 2 2 2 2 2 5 2 2 2" xfId="24798" xr:uid="{00000000-0005-0000-0000-0000DBB20000}"/>
    <cellStyle name="Standard 8 2 2 2 2 2 5 2 2 2 2" xfId="58686" xr:uid="{00000000-0005-0000-0000-0000DCB20000}"/>
    <cellStyle name="Standard 8 2 2 2 2 2 5 2 2 3" xfId="47390" xr:uid="{00000000-0005-0000-0000-0000DDB20000}"/>
    <cellStyle name="Standard 8 2 2 2 2 2 5 2 2 4" xfId="36094" xr:uid="{00000000-0005-0000-0000-0000DEB20000}"/>
    <cellStyle name="Standard 8 2 2 2 2 2 5 2 3" xfId="19150" xr:uid="{00000000-0005-0000-0000-0000DFB20000}"/>
    <cellStyle name="Standard 8 2 2 2 2 2 5 2 3 2" xfId="53038" xr:uid="{00000000-0005-0000-0000-0000E0B20000}"/>
    <cellStyle name="Standard 8 2 2 2 2 2 5 2 4" xfId="41742" xr:uid="{00000000-0005-0000-0000-0000E1B20000}"/>
    <cellStyle name="Standard 8 2 2 2 2 2 5 2 5" xfId="30446" xr:uid="{00000000-0005-0000-0000-0000E2B20000}"/>
    <cellStyle name="Standard 8 2 2 2 2 2 5 3" xfId="10678" xr:uid="{00000000-0005-0000-0000-0000E3B20000}"/>
    <cellStyle name="Standard 8 2 2 2 2 2 5 3 2" xfId="21974" xr:uid="{00000000-0005-0000-0000-0000E4B20000}"/>
    <cellStyle name="Standard 8 2 2 2 2 2 5 3 2 2" xfId="55862" xr:uid="{00000000-0005-0000-0000-0000E5B20000}"/>
    <cellStyle name="Standard 8 2 2 2 2 2 5 3 3" xfId="44566" xr:uid="{00000000-0005-0000-0000-0000E6B20000}"/>
    <cellStyle name="Standard 8 2 2 2 2 2 5 3 4" xfId="33270" xr:uid="{00000000-0005-0000-0000-0000E7B20000}"/>
    <cellStyle name="Standard 8 2 2 2 2 2 5 4" xfId="16326" xr:uid="{00000000-0005-0000-0000-0000E8B20000}"/>
    <cellStyle name="Standard 8 2 2 2 2 2 5 4 2" xfId="50214" xr:uid="{00000000-0005-0000-0000-0000E9B20000}"/>
    <cellStyle name="Standard 8 2 2 2 2 2 5 5" xfId="38918" xr:uid="{00000000-0005-0000-0000-0000EAB20000}"/>
    <cellStyle name="Standard 8 2 2 2 2 2 5 6" xfId="27622" xr:uid="{00000000-0005-0000-0000-0000EBB20000}"/>
    <cellStyle name="Standard 8 2 2 2 2 2 6" xfId="3677" xr:uid="{00000000-0005-0000-0000-0000ECB20000}"/>
    <cellStyle name="Standard 8 2 2 2 2 2 6 2" xfId="6790" xr:uid="{00000000-0005-0000-0000-0000EDB20000}"/>
    <cellStyle name="Standard 8 2 2 2 2 2 6 2 2" xfId="12439" xr:uid="{00000000-0005-0000-0000-0000EEB20000}"/>
    <cellStyle name="Standard 8 2 2 2 2 2 6 2 2 2" xfId="23735" xr:uid="{00000000-0005-0000-0000-0000EFB20000}"/>
    <cellStyle name="Standard 8 2 2 2 2 2 6 2 2 2 2" xfId="57623" xr:uid="{00000000-0005-0000-0000-0000F0B20000}"/>
    <cellStyle name="Standard 8 2 2 2 2 2 6 2 2 3" xfId="46327" xr:uid="{00000000-0005-0000-0000-0000F1B20000}"/>
    <cellStyle name="Standard 8 2 2 2 2 2 6 2 2 4" xfId="35031" xr:uid="{00000000-0005-0000-0000-0000F2B20000}"/>
    <cellStyle name="Standard 8 2 2 2 2 2 6 2 3" xfId="18087" xr:uid="{00000000-0005-0000-0000-0000F3B20000}"/>
    <cellStyle name="Standard 8 2 2 2 2 2 6 2 3 2" xfId="51975" xr:uid="{00000000-0005-0000-0000-0000F4B20000}"/>
    <cellStyle name="Standard 8 2 2 2 2 2 6 2 4" xfId="40679" xr:uid="{00000000-0005-0000-0000-0000F5B20000}"/>
    <cellStyle name="Standard 8 2 2 2 2 2 6 2 5" xfId="29383" xr:uid="{00000000-0005-0000-0000-0000F6B20000}"/>
    <cellStyle name="Standard 8 2 2 2 2 2 6 3" xfId="9615" xr:uid="{00000000-0005-0000-0000-0000F7B20000}"/>
    <cellStyle name="Standard 8 2 2 2 2 2 6 3 2" xfId="20911" xr:uid="{00000000-0005-0000-0000-0000F8B20000}"/>
    <cellStyle name="Standard 8 2 2 2 2 2 6 3 2 2" xfId="54799" xr:uid="{00000000-0005-0000-0000-0000F9B20000}"/>
    <cellStyle name="Standard 8 2 2 2 2 2 6 3 3" xfId="43503" xr:uid="{00000000-0005-0000-0000-0000FAB20000}"/>
    <cellStyle name="Standard 8 2 2 2 2 2 6 3 4" xfId="32207" xr:uid="{00000000-0005-0000-0000-0000FBB20000}"/>
    <cellStyle name="Standard 8 2 2 2 2 2 6 4" xfId="15263" xr:uid="{00000000-0005-0000-0000-0000FCB20000}"/>
    <cellStyle name="Standard 8 2 2 2 2 2 6 4 2" xfId="49151" xr:uid="{00000000-0005-0000-0000-0000FDB20000}"/>
    <cellStyle name="Standard 8 2 2 2 2 2 6 5" xfId="37855" xr:uid="{00000000-0005-0000-0000-0000FEB20000}"/>
    <cellStyle name="Standard 8 2 2 2 2 2 6 6" xfId="26559" xr:uid="{00000000-0005-0000-0000-0000FFB20000}"/>
    <cellStyle name="Standard 8 2 2 2 2 2 7" xfId="5739" xr:uid="{00000000-0005-0000-0000-000000B30000}"/>
    <cellStyle name="Standard 8 2 2 2 2 2 7 2" xfId="11389" xr:uid="{00000000-0005-0000-0000-000001B30000}"/>
    <cellStyle name="Standard 8 2 2 2 2 2 7 2 2" xfId="22685" xr:uid="{00000000-0005-0000-0000-000002B30000}"/>
    <cellStyle name="Standard 8 2 2 2 2 2 7 2 2 2" xfId="56573" xr:uid="{00000000-0005-0000-0000-000003B30000}"/>
    <cellStyle name="Standard 8 2 2 2 2 2 7 2 3" xfId="45277" xr:uid="{00000000-0005-0000-0000-000004B30000}"/>
    <cellStyle name="Standard 8 2 2 2 2 2 7 2 4" xfId="33981" xr:uid="{00000000-0005-0000-0000-000005B30000}"/>
    <cellStyle name="Standard 8 2 2 2 2 2 7 3" xfId="17037" xr:uid="{00000000-0005-0000-0000-000006B30000}"/>
    <cellStyle name="Standard 8 2 2 2 2 2 7 3 2" xfId="50925" xr:uid="{00000000-0005-0000-0000-000007B30000}"/>
    <cellStyle name="Standard 8 2 2 2 2 2 7 4" xfId="39629" xr:uid="{00000000-0005-0000-0000-000008B30000}"/>
    <cellStyle name="Standard 8 2 2 2 2 2 7 5" xfId="28333" xr:uid="{00000000-0005-0000-0000-000009B30000}"/>
    <cellStyle name="Standard 8 2 2 2 2 2 8" xfId="8565" xr:uid="{00000000-0005-0000-0000-00000AB30000}"/>
    <cellStyle name="Standard 8 2 2 2 2 2 8 2" xfId="19861" xr:uid="{00000000-0005-0000-0000-00000BB30000}"/>
    <cellStyle name="Standard 8 2 2 2 2 2 8 2 2" xfId="53749" xr:uid="{00000000-0005-0000-0000-00000CB30000}"/>
    <cellStyle name="Standard 8 2 2 2 2 2 8 3" xfId="42453" xr:uid="{00000000-0005-0000-0000-00000DB30000}"/>
    <cellStyle name="Standard 8 2 2 2 2 2 8 4" xfId="31157" xr:uid="{00000000-0005-0000-0000-00000EB30000}"/>
    <cellStyle name="Standard 8 2 2 2 2 2 9" xfId="14213" xr:uid="{00000000-0005-0000-0000-00000FB30000}"/>
    <cellStyle name="Standard 8 2 2 2 2 2 9 2" xfId="48101" xr:uid="{00000000-0005-0000-0000-000010B30000}"/>
    <cellStyle name="Standard 8 2 2 2 2 3" xfId="2723" xr:uid="{00000000-0005-0000-0000-000011B30000}"/>
    <cellStyle name="Standard 8 2 2 2 2 3 2" xfId="3225" xr:uid="{00000000-0005-0000-0000-000012B30000}"/>
    <cellStyle name="Standard 8 2 2 2 2 3 2 2" xfId="5380" xr:uid="{00000000-0005-0000-0000-000013B30000}"/>
    <cellStyle name="Standard 8 2 2 2 2 3 2 2 2" xfId="8206" xr:uid="{00000000-0005-0000-0000-000014B30000}"/>
    <cellStyle name="Standard 8 2 2 2 2 3 2 2 2 2" xfId="13855" xr:uid="{00000000-0005-0000-0000-000015B30000}"/>
    <cellStyle name="Standard 8 2 2 2 2 3 2 2 2 2 2" xfId="25151" xr:uid="{00000000-0005-0000-0000-000016B30000}"/>
    <cellStyle name="Standard 8 2 2 2 2 3 2 2 2 2 2 2" xfId="59039" xr:uid="{00000000-0005-0000-0000-000017B30000}"/>
    <cellStyle name="Standard 8 2 2 2 2 3 2 2 2 2 3" xfId="47743" xr:uid="{00000000-0005-0000-0000-000018B30000}"/>
    <cellStyle name="Standard 8 2 2 2 2 3 2 2 2 2 4" xfId="36447" xr:uid="{00000000-0005-0000-0000-000019B30000}"/>
    <cellStyle name="Standard 8 2 2 2 2 3 2 2 2 3" xfId="19503" xr:uid="{00000000-0005-0000-0000-00001AB30000}"/>
    <cellStyle name="Standard 8 2 2 2 2 3 2 2 2 3 2" xfId="53391" xr:uid="{00000000-0005-0000-0000-00001BB30000}"/>
    <cellStyle name="Standard 8 2 2 2 2 3 2 2 2 4" xfId="42095" xr:uid="{00000000-0005-0000-0000-00001CB30000}"/>
    <cellStyle name="Standard 8 2 2 2 2 3 2 2 2 5" xfId="30799" xr:uid="{00000000-0005-0000-0000-00001DB30000}"/>
    <cellStyle name="Standard 8 2 2 2 2 3 2 2 3" xfId="11031" xr:uid="{00000000-0005-0000-0000-00001EB30000}"/>
    <cellStyle name="Standard 8 2 2 2 2 3 2 2 3 2" xfId="22327" xr:uid="{00000000-0005-0000-0000-00001FB30000}"/>
    <cellStyle name="Standard 8 2 2 2 2 3 2 2 3 2 2" xfId="56215" xr:uid="{00000000-0005-0000-0000-000020B30000}"/>
    <cellStyle name="Standard 8 2 2 2 2 3 2 2 3 3" xfId="44919" xr:uid="{00000000-0005-0000-0000-000021B30000}"/>
    <cellStyle name="Standard 8 2 2 2 2 3 2 2 3 4" xfId="33623" xr:uid="{00000000-0005-0000-0000-000022B30000}"/>
    <cellStyle name="Standard 8 2 2 2 2 3 2 2 4" xfId="16679" xr:uid="{00000000-0005-0000-0000-000023B30000}"/>
    <cellStyle name="Standard 8 2 2 2 2 3 2 2 4 2" xfId="50567" xr:uid="{00000000-0005-0000-0000-000024B30000}"/>
    <cellStyle name="Standard 8 2 2 2 2 3 2 2 5" xfId="39271" xr:uid="{00000000-0005-0000-0000-000025B30000}"/>
    <cellStyle name="Standard 8 2 2 2 2 3 2 2 6" xfId="27975" xr:uid="{00000000-0005-0000-0000-000026B30000}"/>
    <cellStyle name="Standard 8 2 2 2 2 3 2 3" xfId="6353" xr:uid="{00000000-0005-0000-0000-000027B30000}"/>
    <cellStyle name="Standard 8 2 2 2 2 3 2 3 2" xfId="12003" xr:uid="{00000000-0005-0000-0000-000028B30000}"/>
    <cellStyle name="Standard 8 2 2 2 2 3 2 3 2 2" xfId="23299" xr:uid="{00000000-0005-0000-0000-000029B30000}"/>
    <cellStyle name="Standard 8 2 2 2 2 3 2 3 2 2 2" xfId="57187" xr:uid="{00000000-0005-0000-0000-00002AB30000}"/>
    <cellStyle name="Standard 8 2 2 2 2 3 2 3 2 3" xfId="45891" xr:uid="{00000000-0005-0000-0000-00002BB30000}"/>
    <cellStyle name="Standard 8 2 2 2 2 3 2 3 2 4" xfId="34595" xr:uid="{00000000-0005-0000-0000-00002CB30000}"/>
    <cellStyle name="Standard 8 2 2 2 2 3 2 3 3" xfId="17651" xr:uid="{00000000-0005-0000-0000-00002DB30000}"/>
    <cellStyle name="Standard 8 2 2 2 2 3 2 3 3 2" xfId="51539" xr:uid="{00000000-0005-0000-0000-00002EB30000}"/>
    <cellStyle name="Standard 8 2 2 2 2 3 2 3 4" xfId="40243" xr:uid="{00000000-0005-0000-0000-00002FB30000}"/>
    <cellStyle name="Standard 8 2 2 2 2 3 2 3 5" xfId="28947" xr:uid="{00000000-0005-0000-0000-000030B30000}"/>
    <cellStyle name="Standard 8 2 2 2 2 3 2 4" xfId="9179" xr:uid="{00000000-0005-0000-0000-000031B30000}"/>
    <cellStyle name="Standard 8 2 2 2 2 3 2 4 2" xfId="20475" xr:uid="{00000000-0005-0000-0000-000032B30000}"/>
    <cellStyle name="Standard 8 2 2 2 2 3 2 4 2 2" xfId="54363" xr:uid="{00000000-0005-0000-0000-000033B30000}"/>
    <cellStyle name="Standard 8 2 2 2 2 3 2 4 3" xfId="43067" xr:uid="{00000000-0005-0000-0000-000034B30000}"/>
    <cellStyle name="Standard 8 2 2 2 2 3 2 4 4" xfId="31771" xr:uid="{00000000-0005-0000-0000-000035B30000}"/>
    <cellStyle name="Standard 8 2 2 2 2 3 2 5" xfId="14827" xr:uid="{00000000-0005-0000-0000-000036B30000}"/>
    <cellStyle name="Standard 8 2 2 2 2 3 2 5 2" xfId="48715" xr:uid="{00000000-0005-0000-0000-000037B30000}"/>
    <cellStyle name="Standard 8 2 2 2 2 3 2 6" xfId="37419" xr:uid="{00000000-0005-0000-0000-000038B30000}"/>
    <cellStyle name="Standard 8 2 2 2 2 3 2 7" xfId="26123" xr:uid="{00000000-0005-0000-0000-000039B30000}"/>
    <cellStyle name="Standard 8 2 2 2 2 3 3" xfId="4605" xr:uid="{00000000-0005-0000-0000-00003AB30000}"/>
    <cellStyle name="Standard 8 2 2 2 2 3 3 2" xfId="7472" xr:uid="{00000000-0005-0000-0000-00003BB30000}"/>
    <cellStyle name="Standard 8 2 2 2 2 3 3 2 2" xfId="13121" xr:uid="{00000000-0005-0000-0000-00003CB30000}"/>
    <cellStyle name="Standard 8 2 2 2 2 3 3 2 2 2" xfId="24417" xr:uid="{00000000-0005-0000-0000-00003DB30000}"/>
    <cellStyle name="Standard 8 2 2 2 2 3 3 2 2 2 2" xfId="58305" xr:uid="{00000000-0005-0000-0000-00003EB30000}"/>
    <cellStyle name="Standard 8 2 2 2 2 3 3 2 2 3" xfId="47009" xr:uid="{00000000-0005-0000-0000-00003FB30000}"/>
    <cellStyle name="Standard 8 2 2 2 2 3 3 2 2 4" xfId="35713" xr:uid="{00000000-0005-0000-0000-000040B30000}"/>
    <cellStyle name="Standard 8 2 2 2 2 3 3 2 3" xfId="18769" xr:uid="{00000000-0005-0000-0000-000041B30000}"/>
    <cellStyle name="Standard 8 2 2 2 2 3 3 2 3 2" xfId="52657" xr:uid="{00000000-0005-0000-0000-000042B30000}"/>
    <cellStyle name="Standard 8 2 2 2 2 3 3 2 4" xfId="41361" xr:uid="{00000000-0005-0000-0000-000043B30000}"/>
    <cellStyle name="Standard 8 2 2 2 2 3 3 2 5" xfId="30065" xr:uid="{00000000-0005-0000-0000-000044B30000}"/>
    <cellStyle name="Standard 8 2 2 2 2 3 3 3" xfId="10297" xr:uid="{00000000-0005-0000-0000-000045B30000}"/>
    <cellStyle name="Standard 8 2 2 2 2 3 3 3 2" xfId="21593" xr:uid="{00000000-0005-0000-0000-000046B30000}"/>
    <cellStyle name="Standard 8 2 2 2 2 3 3 3 2 2" xfId="55481" xr:uid="{00000000-0005-0000-0000-000047B30000}"/>
    <cellStyle name="Standard 8 2 2 2 2 3 3 3 3" xfId="44185" xr:uid="{00000000-0005-0000-0000-000048B30000}"/>
    <cellStyle name="Standard 8 2 2 2 2 3 3 3 4" xfId="32889" xr:uid="{00000000-0005-0000-0000-000049B30000}"/>
    <cellStyle name="Standard 8 2 2 2 2 3 3 4" xfId="15945" xr:uid="{00000000-0005-0000-0000-00004AB30000}"/>
    <cellStyle name="Standard 8 2 2 2 2 3 3 4 2" xfId="49833" xr:uid="{00000000-0005-0000-0000-00004BB30000}"/>
    <cellStyle name="Standard 8 2 2 2 2 3 3 5" xfId="38537" xr:uid="{00000000-0005-0000-0000-00004CB30000}"/>
    <cellStyle name="Standard 8 2 2 2 2 3 3 6" xfId="27241" xr:uid="{00000000-0005-0000-0000-00004DB30000}"/>
    <cellStyle name="Standard 8 2 2 2 2 3 4" xfId="5853" xr:uid="{00000000-0005-0000-0000-00004EB30000}"/>
    <cellStyle name="Standard 8 2 2 2 2 3 4 2" xfId="11503" xr:uid="{00000000-0005-0000-0000-00004FB30000}"/>
    <cellStyle name="Standard 8 2 2 2 2 3 4 2 2" xfId="22799" xr:uid="{00000000-0005-0000-0000-000050B30000}"/>
    <cellStyle name="Standard 8 2 2 2 2 3 4 2 2 2" xfId="56687" xr:uid="{00000000-0005-0000-0000-000051B30000}"/>
    <cellStyle name="Standard 8 2 2 2 2 3 4 2 3" xfId="45391" xr:uid="{00000000-0005-0000-0000-000052B30000}"/>
    <cellStyle name="Standard 8 2 2 2 2 3 4 2 4" xfId="34095" xr:uid="{00000000-0005-0000-0000-000053B30000}"/>
    <cellStyle name="Standard 8 2 2 2 2 3 4 3" xfId="17151" xr:uid="{00000000-0005-0000-0000-000054B30000}"/>
    <cellStyle name="Standard 8 2 2 2 2 3 4 3 2" xfId="51039" xr:uid="{00000000-0005-0000-0000-000055B30000}"/>
    <cellStyle name="Standard 8 2 2 2 2 3 4 4" xfId="39743" xr:uid="{00000000-0005-0000-0000-000056B30000}"/>
    <cellStyle name="Standard 8 2 2 2 2 3 4 5" xfId="28447" xr:uid="{00000000-0005-0000-0000-000057B30000}"/>
    <cellStyle name="Standard 8 2 2 2 2 3 5" xfId="8679" xr:uid="{00000000-0005-0000-0000-000058B30000}"/>
    <cellStyle name="Standard 8 2 2 2 2 3 5 2" xfId="19975" xr:uid="{00000000-0005-0000-0000-000059B30000}"/>
    <cellStyle name="Standard 8 2 2 2 2 3 5 2 2" xfId="53863" xr:uid="{00000000-0005-0000-0000-00005AB30000}"/>
    <cellStyle name="Standard 8 2 2 2 2 3 5 3" xfId="42567" xr:uid="{00000000-0005-0000-0000-00005BB30000}"/>
    <cellStyle name="Standard 8 2 2 2 2 3 5 4" xfId="31271" xr:uid="{00000000-0005-0000-0000-00005CB30000}"/>
    <cellStyle name="Standard 8 2 2 2 2 3 6" xfId="14327" xr:uid="{00000000-0005-0000-0000-00005DB30000}"/>
    <cellStyle name="Standard 8 2 2 2 2 3 6 2" xfId="48215" xr:uid="{00000000-0005-0000-0000-00005EB30000}"/>
    <cellStyle name="Standard 8 2 2 2 2 3 7" xfId="36919" xr:uid="{00000000-0005-0000-0000-00005FB30000}"/>
    <cellStyle name="Standard 8 2 2 2 2 3 8" xfId="25623" xr:uid="{00000000-0005-0000-0000-000060B30000}"/>
    <cellStyle name="Standard 8 2 2 2 2 4" xfId="2978" xr:uid="{00000000-0005-0000-0000-000061B30000}"/>
    <cellStyle name="Standard 8 2 2 2 2 4 2" xfId="5377" xr:uid="{00000000-0005-0000-0000-000062B30000}"/>
    <cellStyle name="Standard 8 2 2 2 2 4 2 2" xfId="8203" xr:uid="{00000000-0005-0000-0000-000063B30000}"/>
    <cellStyle name="Standard 8 2 2 2 2 4 2 2 2" xfId="13852" xr:uid="{00000000-0005-0000-0000-000064B30000}"/>
    <cellStyle name="Standard 8 2 2 2 2 4 2 2 2 2" xfId="25148" xr:uid="{00000000-0005-0000-0000-000065B30000}"/>
    <cellStyle name="Standard 8 2 2 2 2 4 2 2 2 2 2" xfId="59036" xr:uid="{00000000-0005-0000-0000-000066B30000}"/>
    <cellStyle name="Standard 8 2 2 2 2 4 2 2 2 3" xfId="47740" xr:uid="{00000000-0005-0000-0000-000067B30000}"/>
    <cellStyle name="Standard 8 2 2 2 2 4 2 2 2 4" xfId="36444" xr:uid="{00000000-0005-0000-0000-000068B30000}"/>
    <cellStyle name="Standard 8 2 2 2 2 4 2 2 3" xfId="19500" xr:uid="{00000000-0005-0000-0000-000069B30000}"/>
    <cellStyle name="Standard 8 2 2 2 2 4 2 2 3 2" xfId="53388" xr:uid="{00000000-0005-0000-0000-00006AB30000}"/>
    <cellStyle name="Standard 8 2 2 2 2 4 2 2 4" xfId="42092" xr:uid="{00000000-0005-0000-0000-00006BB30000}"/>
    <cellStyle name="Standard 8 2 2 2 2 4 2 2 5" xfId="30796" xr:uid="{00000000-0005-0000-0000-00006CB30000}"/>
    <cellStyle name="Standard 8 2 2 2 2 4 2 3" xfId="11028" xr:uid="{00000000-0005-0000-0000-00006DB30000}"/>
    <cellStyle name="Standard 8 2 2 2 2 4 2 3 2" xfId="22324" xr:uid="{00000000-0005-0000-0000-00006EB30000}"/>
    <cellStyle name="Standard 8 2 2 2 2 4 2 3 2 2" xfId="56212" xr:uid="{00000000-0005-0000-0000-00006FB30000}"/>
    <cellStyle name="Standard 8 2 2 2 2 4 2 3 3" xfId="44916" xr:uid="{00000000-0005-0000-0000-000070B30000}"/>
    <cellStyle name="Standard 8 2 2 2 2 4 2 3 4" xfId="33620" xr:uid="{00000000-0005-0000-0000-000071B30000}"/>
    <cellStyle name="Standard 8 2 2 2 2 4 2 4" xfId="16676" xr:uid="{00000000-0005-0000-0000-000072B30000}"/>
    <cellStyle name="Standard 8 2 2 2 2 4 2 4 2" xfId="50564" xr:uid="{00000000-0005-0000-0000-000073B30000}"/>
    <cellStyle name="Standard 8 2 2 2 2 4 2 5" xfId="39268" xr:uid="{00000000-0005-0000-0000-000074B30000}"/>
    <cellStyle name="Standard 8 2 2 2 2 4 2 6" xfId="27972" xr:uid="{00000000-0005-0000-0000-000075B30000}"/>
    <cellStyle name="Standard 8 2 2 2 2 4 3" xfId="4602" xr:uid="{00000000-0005-0000-0000-000076B30000}"/>
    <cellStyle name="Standard 8 2 2 2 2 4 3 2" xfId="7469" xr:uid="{00000000-0005-0000-0000-000077B30000}"/>
    <cellStyle name="Standard 8 2 2 2 2 4 3 2 2" xfId="13118" xr:uid="{00000000-0005-0000-0000-000078B30000}"/>
    <cellStyle name="Standard 8 2 2 2 2 4 3 2 2 2" xfId="24414" xr:uid="{00000000-0005-0000-0000-000079B30000}"/>
    <cellStyle name="Standard 8 2 2 2 2 4 3 2 2 2 2" xfId="58302" xr:uid="{00000000-0005-0000-0000-00007AB30000}"/>
    <cellStyle name="Standard 8 2 2 2 2 4 3 2 2 3" xfId="47006" xr:uid="{00000000-0005-0000-0000-00007BB30000}"/>
    <cellStyle name="Standard 8 2 2 2 2 4 3 2 2 4" xfId="35710" xr:uid="{00000000-0005-0000-0000-00007CB30000}"/>
    <cellStyle name="Standard 8 2 2 2 2 4 3 2 3" xfId="18766" xr:uid="{00000000-0005-0000-0000-00007DB30000}"/>
    <cellStyle name="Standard 8 2 2 2 2 4 3 2 3 2" xfId="52654" xr:uid="{00000000-0005-0000-0000-00007EB30000}"/>
    <cellStyle name="Standard 8 2 2 2 2 4 3 2 4" xfId="41358" xr:uid="{00000000-0005-0000-0000-00007FB30000}"/>
    <cellStyle name="Standard 8 2 2 2 2 4 3 2 5" xfId="30062" xr:uid="{00000000-0005-0000-0000-000080B30000}"/>
    <cellStyle name="Standard 8 2 2 2 2 4 3 3" xfId="10294" xr:uid="{00000000-0005-0000-0000-000081B30000}"/>
    <cellStyle name="Standard 8 2 2 2 2 4 3 3 2" xfId="21590" xr:uid="{00000000-0005-0000-0000-000082B30000}"/>
    <cellStyle name="Standard 8 2 2 2 2 4 3 3 2 2" xfId="55478" xr:uid="{00000000-0005-0000-0000-000083B30000}"/>
    <cellStyle name="Standard 8 2 2 2 2 4 3 3 3" xfId="44182" xr:uid="{00000000-0005-0000-0000-000084B30000}"/>
    <cellStyle name="Standard 8 2 2 2 2 4 3 3 4" xfId="32886" xr:uid="{00000000-0005-0000-0000-000085B30000}"/>
    <cellStyle name="Standard 8 2 2 2 2 4 3 4" xfId="15942" xr:uid="{00000000-0005-0000-0000-000086B30000}"/>
    <cellStyle name="Standard 8 2 2 2 2 4 3 4 2" xfId="49830" xr:uid="{00000000-0005-0000-0000-000087B30000}"/>
    <cellStyle name="Standard 8 2 2 2 2 4 3 5" xfId="38534" xr:uid="{00000000-0005-0000-0000-000088B30000}"/>
    <cellStyle name="Standard 8 2 2 2 2 4 3 6" xfId="27238" xr:uid="{00000000-0005-0000-0000-000089B30000}"/>
    <cellStyle name="Standard 8 2 2 2 2 4 4" xfId="6106" xr:uid="{00000000-0005-0000-0000-00008AB30000}"/>
    <cellStyle name="Standard 8 2 2 2 2 4 4 2" xfId="11756" xr:uid="{00000000-0005-0000-0000-00008BB30000}"/>
    <cellStyle name="Standard 8 2 2 2 2 4 4 2 2" xfId="23052" xr:uid="{00000000-0005-0000-0000-00008CB30000}"/>
    <cellStyle name="Standard 8 2 2 2 2 4 4 2 2 2" xfId="56940" xr:uid="{00000000-0005-0000-0000-00008DB30000}"/>
    <cellStyle name="Standard 8 2 2 2 2 4 4 2 3" xfId="45644" xr:uid="{00000000-0005-0000-0000-00008EB30000}"/>
    <cellStyle name="Standard 8 2 2 2 2 4 4 2 4" xfId="34348" xr:uid="{00000000-0005-0000-0000-00008FB30000}"/>
    <cellStyle name="Standard 8 2 2 2 2 4 4 3" xfId="17404" xr:uid="{00000000-0005-0000-0000-000090B30000}"/>
    <cellStyle name="Standard 8 2 2 2 2 4 4 3 2" xfId="51292" xr:uid="{00000000-0005-0000-0000-000091B30000}"/>
    <cellStyle name="Standard 8 2 2 2 2 4 4 4" xfId="39996" xr:uid="{00000000-0005-0000-0000-000092B30000}"/>
    <cellStyle name="Standard 8 2 2 2 2 4 4 5" xfId="28700" xr:uid="{00000000-0005-0000-0000-000093B30000}"/>
    <cellStyle name="Standard 8 2 2 2 2 4 5" xfId="8932" xr:uid="{00000000-0005-0000-0000-000094B30000}"/>
    <cellStyle name="Standard 8 2 2 2 2 4 5 2" xfId="20228" xr:uid="{00000000-0005-0000-0000-000095B30000}"/>
    <cellStyle name="Standard 8 2 2 2 2 4 5 2 2" xfId="54116" xr:uid="{00000000-0005-0000-0000-000096B30000}"/>
    <cellStyle name="Standard 8 2 2 2 2 4 5 3" xfId="42820" xr:uid="{00000000-0005-0000-0000-000097B30000}"/>
    <cellStyle name="Standard 8 2 2 2 2 4 5 4" xfId="31524" xr:uid="{00000000-0005-0000-0000-000098B30000}"/>
    <cellStyle name="Standard 8 2 2 2 2 4 6" xfId="14580" xr:uid="{00000000-0005-0000-0000-000099B30000}"/>
    <cellStyle name="Standard 8 2 2 2 2 4 6 2" xfId="48468" xr:uid="{00000000-0005-0000-0000-00009AB30000}"/>
    <cellStyle name="Standard 8 2 2 2 2 4 7" xfId="37172" xr:uid="{00000000-0005-0000-0000-00009BB30000}"/>
    <cellStyle name="Standard 8 2 2 2 2 4 8" xfId="25876" xr:uid="{00000000-0005-0000-0000-00009CB30000}"/>
    <cellStyle name="Standard 8 2 2 2 2 5" xfId="3859" xr:uid="{00000000-0005-0000-0000-00009DB30000}"/>
    <cellStyle name="Standard 8 2 2 2 2 5 2" xfId="6970" xr:uid="{00000000-0005-0000-0000-00009EB30000}"/>
    <cellStyle name="Standard 8 2 2 2 2 5 2 2" xfId="12619" xr:uid="{00000000-0005-0000-0000-00009FB30000}"/>
    <cellStyle name="Standard 8 2 2 2 2 5 2 2 2" xfId="23915" xr:uid="{00000000-0005-0000-0000-0000A0B30000}"/>
    <cellStyle name="Standard 8 2 2 2 2 5 2 2 2 2" xfId="57803" xr:uid="{00000000-0005-0000-0000-0000A1B30000}"/>
    <cellStyle name="Standard 8 2 2 2 2 5 2 2 3" xfId="46507" xr:uid="{00000000-0005-0000-0000-0000A2B30000}"/>
    <cellStyle name="Standard 8 2 2 2 2 5 2 2 4" xfId="35211" xr:uid="{00000000-0005-0000-0000-0000A3B30000}"/>
    <cellStyle name="Standard 8 2 2 2 2 5 2 3" xfId="18267" xr:uid="{00000000-0005-0000-0000-0000A4B30000}"/>
    <cellStyle name="Standard 8 2 2 2 2 5 2 3 2" xfId="52155" xr:uid="{00000000-0005-0000-0000-0000A5B30000}"/>
    <cellStyle name="Standard 8 2 2 2 2 5 2 4" xfId="40859" xr:uid="{00000000-0005-0000-0000-0000A6B30000}"/>
    <cellStyle name="Standard 8 2 2 2 2 5 2 5" xfId="29563" xr:uid="{00000000-0005-0000-0000-0000A7B30000}"/>
    <cellStyle name="Standard 8 2 2 2 2 5 3" xfId="9795" xr:uid="{00000000-0005-0000-0000-0000A8B30000}"/>
    <cellStyle name="Standard 8 2 2 2 2 5 3 2" xfId="21091" xr:uid="{00000000-0005-0000-0000-0000A9B30000}"/>
    <cellStyle name="Standard 8 2 2 2 2 5 3 2 2" xfId="54979" xr:uid="{00000000-0005-0000-0000-0000AAB30000}"/>
    <cellStyle name="Standard 8 2 2 2 2 5 3 3" xfId="43683" xr:uid="{00000000-0005-0000-0000-0000ABB30000}"/>
    <cellStyle name="Standard 8 2 2 2 2 5 3 4" xfId="32387" xr:uid="{00000000-0005-0000-0000-0000ACB30000}"/>
    <cellStyle name="Standard 8 2 2 2 2 5 4" xfId="15443" xr:uid="{00000000-0005-0000-0000-0000ADB30000}"/>
    <cellStyle name="Standard 8 2 2 2 2 5 4 2" xfId="49331" xr:uid="{00000000-0005-0000-0000-0000AEB30000}"/>
    <cellStyle name="Standard 8 2 2 2 2 5 5" xfId="38035" xr:uid="{00000000-0005-0000-0000-0000AFB30000}"/>
    <cellStyle name="Standard 8 2 2 2 2 5 6" xfId="26739" xr:uid="{00000000-0005-0000-0000-0000B0B30000}"/>
    <cellStyle name="Standard 8 2 2 2 2 6" xfId="4917" xr:uid="{00000000-0005-0000-0000-0000B1B30000}"/>
    <cellStyle name="Standard 8 2 2 2 2 6 2" xfId="7743" xr:uid="{00000000-0005-0000-0000-0000B2B30000}"/>
    <cellStyle name="Standard 8 2 2 2 2 6 2 2" xfId="13392" xr:uid="{00000000-0005-0000-0000-0000B3B30000}"/>
    <cellStyle name="Standard 8 2 2 2 2 6 2 2 2" xfId="24688" xr:uid="{00000000-0005-0000-0000-0000B4B30000}"/>
    <cellStyle name="Standard 8 2 2 2 2 6 2 2 2 2" xfId="58576" xr:uid="{00000000-0005-0000-0000-0000B5B30000}"/>
    <cellStyle name="Standard 8 2 2 2 2 6 2 2 3" xfId="47280" xr:uid="{00000000-0005-0000-0000-0000B6B30000}"/>
    <cellStyle name="Standard 8 2 2 2 2 6 2 2 4" xfId="35984" xr:uid="{00000000-0005-0000-0000-0000B7B30000}"/>
    <cellStyle name="Standard 8 2 2 2 2 6 2 3" xfId="19040" xr:uid="{00000000-0005-0000-0000-0000B8B30000}"/>
    <cellStyle name="Standard 8 2 2 2 2 6 2 3 2" xfId="52928" xr:uid="{00000000-0005-0000-0000-0000B9B30000}"/>
    <cellStyle name="Standard 8 2 2 2 2 6 2 4" xfId="41632" xr:uid="{00000000-0005-0000-0000-0000BAB30000}"/>
    <cellStyle name="Standard 8 2 2 2 2 6 2 5" xfId="30336" xr:uid="{00000000-0005-0000-0000-0000BBB30000}"/>
    <cellStyle name="Standard 8 2 2 2 2 6 3" xfId="10568" xr:uid="{00000000-0005-0000-0000-0000BCB30000}"/>
    <cellStyle name="Standard 8 2 2 2 2 6 3 2" xfId="21864" xr:uid="{00000000-0005-0000-0000-0000BDB30000}"/>
    <cellStyle name="Standard 8 2 2 2 2 6 3 2 2" xfId="55752" xr:uid="{00000000-0005-0000-0000-0000BEB30000}"/>
    <cellStyle name="Standard 8 2 2 2 2 6 3 3" xfId="44456" xr:uid="{00000000-0005-0000-0000-0000BFB30000}"/>
    <cellStyle name="Standard 8 2 2 2 2 6 3 4" xfId="33160" xr:uid="{00000000-0005-0000-0000-0000C0B30000}"/>
    <cellStyle name="Standard 8 2 2 2 2 6 4" xfId="16216" xr:uid="{00000000-0005-0000-0000-0000C1B30000}"/>
    <cellStyle name="Standard 8 2 2 2 2 6 4 2" xfId="50104" xr:uid="{00000000-0005-0000-0000-0000C2B30000}"/>
    <cellStyle name="Standard 8 2 2 2 2 6 5" xfId="38808" xr:uid="{00000000-0005-0000-0000-0000C3B30000}"/>
    <cellStyle name="Standard 8 2 2 2 2 6 6" xfId="27512" xr:uid="{00000000-0005-0000-0000-0000C4B30000}"/>
    <cellStyle name="Standard 8 2 2 2 2 7" xfId="3565" xr:uid="{00000000-0005-0000-0000-0000C5B30000}"/>
    <cellStyle name="Standard 8 2 2 2 2 7 2" xfId="6678" xr:uid="{00000000-0005-0000-0000-0000C6B30000}"/>
    <cellStyle name="Standard 8 2 2 2 2 7 2 2" xfId="12327" xr:uid="{00000000-0005-0000-0000-0000C7B30000}"/>
    <cellStyle name="Standard 8 2 2 2 2 7 2 2 2" xfId="23623" xr:uid="{00000000-0005-0000-0000-0000C8B30000}"/>
    <cellStyle name="Standard 8 2 2 2 2 7 2 2 2 2" xfId="57511" xr:uid="{00000000-0005-0000-0000-0000C9B30000}"/>
    <cellStyle name="Standard 8 2 2 2 2 7 2 2 3" xfId="46215" xr:uid="{00000000-0005-0000-0000-0000CAB30000}"/>
    <cellStyle name="Standard 8 2 2 2 2 7 2 2 4" xfId="34919" xr:uid="{00000000-0005-0000-0000-0000CBB30000}"/>
    <cellStyle name="Standard 8 2 2 2 2 7 2 3" xfId="17975" xr:uid="{00000000-0005-0000-0000-0000CCB30000}"/>
    <cellStyle name="Standard 8 2 2 2 2 7 2 3 2" xfId="51863" xr:uid="{00000000-0005-0000-0000-0000CDB30000}"/>
    <cellStyle name="Standard 8 2 2 2 2 7 2 4" xfId="40567" xr:uid="{00000000-0005-0000-0000-0000CEB30000}"/>
    <cellStyle name="Standard 8 2 2 2 2 7 2 5" xfId="29271" xr:uid="{00000000-0005-0000-0000-0000CFB30000}"/>
    <cellStyle name="Standard 8 2 2 2 2 7 3" xfId="9503" xr:uid="{00000000-0005-0000-0000-0000D0B30000}"/>
    <cellStyle name="Standard 8 2 2 2 2 7 3 2" xfId="20799" xr:uid="{00000000-0005-0000-0000-0000D1B30000}"/>
    <cellStyle name="Standard 8 2 2 2 2 7 3 2 2" xfId="54687" xr:uid="{00000000-0005-0000-0000-0000D2B30000}"/>
    <cellStyle name="Standard 8 2 2 2 2 7 3 3" xfId="43391" xr:uid="{00000000-0005-0000-0000-0000D3B30000}"/>
    <cellStyle name="Standard 8 2 2 2 2 7 3 4" xfId="32095" xr:uid="{00000000-0005-0000-0000-0000D4B30000}"/>
    <cellStyle name="Standard 8 2 2 2 2 7 4" xfId="15151" xr:uid="{00000000-0005-0000-0000-0000D5B30000}"/>
    <cellStyle name="Standard 8 2 2 2 2 7 4 2" xfId="49039" xr:uid="{00000000-0005-0000-0000-0000D6B30000}"/>
    <cellStyle name="Standard 8 2 2 2 2 7 5" xfId="37743" xr:uid="{00000000-0005-0000-0000-0000D7B30000}"/>
    <cellStyle name="Standard 8 2 2 2 2 7 6" xfId="26447" xr:uid="{00000000-0005-0000-0000-0000D8B30000}"/>
    <cellStyle name="Standard 8 2 2 2 2 8" xfId="5606" xr:uid="{00000000-0005-0000-0000-0000D9B30000}"/>
    <cellStyle name="Standard 8 2 2 2 2 8 2" xfId="11256" xr:uid="{00000000-0005-0000-0000-0000DAB30000}"/>
    <cellStyle name="Standard 8 2 2 2 2 8 2 2" xfId="22552" xr:uid="{00000000-0005-0000-0000-0000DBB30000}"/>
    <cellStyle name="Standard 8 2 2 2 2 8 2 2 2" xfId="56440" xr:uid="{00000000-0005-0000-0000-0000DCB30000}"/>
    <cellStyle name="Standard 8 2 2 2 2 8 2 3" xfId="45144" xr:uid="{00000000-0005-0000-0000-0000DDB30000}"/>
    <cellStyle name="Standard 8 2 2 2 2 8 2 4" xfId="33848" xr:uid="{00000000-0005-0000-0000-0000DEB30000}"/>
    <cellStyle name="Standard 8 2 2 2 2 8 3" xfId="16904" xr:uid="{00000000-0005-0000-0000-0000DFB30000}"/>
    <cellStyle name="Standard 8 2 2 2 2 8 3 2" xfId="50792" xr:uid="{00000000-0005-0000-0000-0000E0B30000}"/>
    <cellStyle name="Standard 8 2 2 2 2 8 4" xfId="39496" xr:uid="{00000000-0005-0000-0000-0000E1B30000}"/>
    <cellStyle name="Standard 8 2 2 2 2 8 5" xfId="28200" xr:uid="{00000000-0005-0000-0000-0000E2B30000}"/>
    <cellStyle name="Standard 8 2 2 2 2 9" xfId="8432" xr:uid="{00000000-0005-0000-0000-0000E3B30000}"/>
    <cellStyle name="Standard 8 2 2 2 2 9 2" xfId="19728" xr:uid="{00000000-0005-0000-0000-0000E4B30000}"/>
    <cellStyle name="Standard 8 2 2 2 2 9 2 2" xfId="53616" xr:uid="{00000000-0005-0000-0000-0000E5B30000}"/>
    <cellStyle name="Standard 8 2 2 2 2 9 3" xfId="42320" xr:uid="{00000000-0005-0000-0000-0000E6B30000}"/>
    <cellStyle name="Standard 8 2 2 2 2 9 4" xfId="31024" xr:uid="{00000000-0005-0000-0000-0000E7B30000}"/>
    <cellStyle name="Standard 8 2 2 2 3" xfId="1651" xr:uid="{00000000-0005-0000-0000-0000E8B30000}"/>
    <cellStyle name="Standard 8 2 2 2 3 10" xfId="36761" xr:uid="{00000000-0005-0000-0000-0000E9B30000}"/>
    <cellStyle name="Standard 8 2 2 2 3 11" xfId="25465" xr:uid="{00000000-0005-0000-0000-0000EAB30000}"/>
    <cellStyle name="Standard 8 2 2 2 3 2" xfId="2811" xr:uid="{00000000-0005-0000-0000-0000EBB30000}"/>
    <cellStyle name="Standard 8 2 2 2 3 2 2" xfId="3313" xr:uid="{00000000-0005-0000-0000-0000ECB30000}"/>
    <cellStyle name="Standard 8 2 2 2 3 2 2 2" xfId="5382" xr:uid="{00000000-0005-0000-0000-0000EDB30000}"/>
    <cellStyle name="Standard 8 2 2 2 3 2 2 2 2" xfId="8208" xr:uid="{00000000-0005-0000-0000-0000EEB30000}"/>
    <cellStyle name="Standard 8 2 2 2 3 2 2 2 2 2" xfId="13857" xr:uid="{00000000-0005-0000-0000-0000EFB30000}"/>
    <cellStyle name="Standard 8 2 2 2 3 2 2 2 2 2 2" xfId="25153" xr:uid="{00000000-0005-0000-0000-0000F0B30000}"/>
    <cellStyle name="Standard 8 2 2 2 3 2 2 2 2 2 2 2" xfId="59041" xr:uid="{00000000-0005-0000-0000-0000F1B30000}"/>
    <cellStyle name="Standard 8 2 2 2 3 2 2 2 2 2 3" xfId="47745" xr:uid="{00000000-0005-0000-0000-0000F2B30000}"/>
    <cellStyle name="Standard 8 2 2 2 3 2 2 2 2 2 4" xfId="36449" xr:uid="{00000000-0005-0000-0000-0000F3B30000}"/>
    <cellStyle name="Standard 8 2 2 2 3 2 2 2 2 3" xfId="19505" xr:uid="{00000000-0005-0000-0000-0000F4B30000}"/>
    <cellStyle name="Standard 8 2 2 2 3 2 2 2 2 3 2" xfId="53393" xr:uid="{00000000-0005-0000-0000-0000F5B30000}"/>
    <cellStyle name="Standard 8 2 2 2 3 2 2 2 2 4" xfId="42097" xr:uid="{00000000-0005-0000-0000-0000F6B30000}"/>
    <cellStyle name="Standard 8 2 2 2 3 2 2 2 2 5" xfId="30801" xr:uid="{00000000-0005-0000-0000-0000F7B30000}"/>
    <cellStyle name="Standard 8 2 2 2 3 2 2 2 3" xfId="11033" xr:uid="{00000000-0005-0000-0000-0000F8B30000}"/>
    <cellStyle name="Standard 8 2 2 2 3 2 2 2 3 2" xfId="22329" xr:uid="{00000000-0005-0000-0000-0000F9B30000}"/>
    <cellStyle name="Standard 8 2 2 2 3 2 2 2 3 2 2" xfId="56217" xr:uid="{00000000-0005-0000-0000-0000FAB30000}"/>
    <cellStyle name="Standard 8 2 2 2 3 2 2 2 3 3" xfId="44921" xr:uid="{00000000-0005-0000-0000-0000FBB30000}"/>
    <cellStyle name="Standard 8 2 2 2 3 2 2 2 3 4" xfId="33625" xr:uid="{00000000-0005-0000-0000-0000FCB30000}"/>
    <cellStyle name="Standard 8 2 2 2 3 2 2 2 4" xfId="16681" xr:uid="{00000000-0005-0000-0000-0000FDB30000}"/>
    <cellStyle name="Standard 8 2 2 2 3 2 2 2 4 2" xfId="50569" xr:uid="{00000000-0005-0000-0000-0000FEB30000}"/>
    <cellStyle name="Standard 8 2 2 2 3 2 2 2 5" xfId="39273" xr:uid="{00000000-0005-0000-0000-0000FFB30000}"/>
    <cellStyle name="Standard 8 2 2 2 3 2 2 2 6" xfId="27977" xr:uid="{00000000-0005-0000-0000-000000B40000}"/>
    <cellStyle name="Standard 8 2 2 2 3 2 2 3" xfId="6441" xr:uid="{00000000-0005-0000-0000-000001B40000}"/>
    <cellStyle name="Standard 8 2 2 2 3 2 2 3 2" xfId="12091" xr:uid="{00000000-0005-0000-0000-000002B40000}"/>
    <cellStyle name="Standard 8 2 2 2 3 2 2 3 2 2" xfId="23387" xr:uid="{00000000-0005-0000-0000-000003B40000}"/>
    <cellStyle name="Standard 8 2 2 2 3 2 2 3 2 2 2" xfId="57275" xr:uid="{00000000-0005-0000-0000-000004B40000}"/>
    <cellStyle name="Standard 8 2 2 2 3 2 2 3 2 3" xfId="45979" xr:uid="{00000000-0005-0000-0000-000005B40000}"/>
    <cellStyle name="Standard 8 2 2 2 3 2 2 3 2 4" xfId="34683" xr:uid="{00000000-0005-0000-0000-000006B40000}"/>
    <cellStyle name="Standard 8 2 2 2 3 2 2 3 3" xfId="17739" xr:uid="{00000000-0005-0000-0000-000007B40000}"/>
    <cellStyle name="Standard 8 2 2 2 3 2 2 3 3 2" xfId="51627" xr:uid="{00000000-0005-0000-0000-000008B40000}"/>
    <cellStyle name="Standard 8 2 2 2 3 2 2 3 4" xfId="40331" xr:uid="{00000000-0005-0000-0000-000009B40000}"/>
    <cellStyle name="Standard 8 2 2 2 3 2 2 3 5" xfId="29035" xr:uid="{00000000-0005-0000-0000-00000AB40000}"/>
    <cellStyle name="Standard 8 2 2 2 3 2 2 4" xfId="9267" xr:uid="{00000000-0005-0000-0000-00000BB40000}"/>
    <cellStyle name="Standard 8 2 2 2 3 2 2 4 2" xfId="20563" xr:uid="{00000000-0005-0000-0000-00000CB40000}"/>
    <cellStyle name="Standard 8 2 2 2 3 2 2 4 2 2" xfId="54451" xr:uid="{00000000-0005-0000-0000-00000DB40000}"/>
    <cellStyle name="Standard 8 2 2 2 3 2 2 4 3" xfId="43155" xr:uid="{00000000-0005-0000-0000-00000EB40000}"/>
    <cellStyle name="Standard 8 2 2 2 3 2 2 4 4" xfId="31859" xr:uid="{00000000-0005-0000-0000-00000FB40000}"/>
    <cellStyle name="Standard 8 2 2 2 3 2 2 5" xfId="14915" xr:uid="{00000000-0005-0000-0000-000010B40000}"/>
    <cellStyle name="Standard 8 2 2 2 3 2 2 5 2" xfId="48803" xr:uid="{00000000-0005-0000-0000-000011B40000}"/>
    <cellStyle name="Standard 8 2 2 2 3 2 2 6" xfId="37507" xr:uid="{00000000-0005-0000-0000-000012B40000}"/>
    <cellStyle name="Standard 8 2 2 2 3 2 2 7" xfId="26211" xr:uid="{00000000-0005-0000-0000-000013B40000}"/>
    <cellStyle name="Standard 8 2 2 2 3 2 3" xfId="4607" xr:uid="{00000000-0005-0000-0000-000014B40000}"/>
    <cellStyle name="Standard 8 2 2 2 3 2 3 2" xfId="7474" xr:uid="{00000000-0005-0000-0000-000015B40000}"/>
    <cellStyle name="Standard 8 2 2 2 3 2 3 2 2" xfId="13123" xr:uid="{00000000-0005-0000-0000-000016B40000}"/>
    <cellStyle name="Standard 8 2 2 2 3 2 3 2 2 2" xfId="24419" xr:uid="{00000000-0005-0000-0000-000017B40000}"/>
    <cellStyle name="Standard 8 2 2 2 3 2 3 2 2 2 2" xfId="58307" xr:uid="{00000000-0005-0000-0000-000018B40000}"/>
    <cellStyle name="Standard 8 2 2 2 3 2 3 2 2 3" xfId="47011" xr:uid="{00000000-0005-0000-0000-000019B40000}"/>
    <cellStyle name="Standard 8 2 2 2 3 2 3 2 2 4" xfId="35715" xr:uid="{00000000-0005-0000-0000-00001AB40000}"/>
    <cellStyle name="Standard 8 2 2 2 3 2 3 2 3" xfId="18771" xr:uid="{00000000-0005-0000-0000-00001BB40000}"/>
    <cellStyle name="Standard 8 2 2 2 3 2 3 2 3 2" xfId="52659" xr:uid="{00000000-0005-0000-0000-00001CB40000}"/>
    <cellStyle name="Standard 8 2 2 2 3 2 3 2 4" xfId="41363" xr:uid="{00000000-0005-0000-0000-00001DB40000}"/>
    <cellStyle name="Standard 8 2 2 2 3 2 3 2 5" xfId="30067" xr:uid="{00000000-0005-0000-0000-00001EB40000}"/>
    <cellStyle name="Standard 8 2 2 2 3 2 3 3" xfId="10299" xr:uid="{00000000-0005-0000-0000-00001FB40000}"/>
    <cellStyle name="Standard 8 2 2 2 3 2 3 3 2" xfId="21595" xr:uid="{00000000-0005-0000-0000-000020B40000}"/>
    <cellStyle name="Standard 8 2 2 2 3 2 3 3 2 2" xfId="55483" xr:uid="{00000000-0005-0000-0000-000021B40000}"/>
    <cellStyle name="Standard 8 2 2 2 3 2 3 3 3" xfId="44187" xr:uid="{00000000-0005-0000-0000-000022B40000}"/>
    <cellStyle name="Standard 8 2 2 2 3 2 3 3 4" xfId="32891" xr:uid="{00000000-0005-0000-0000-000023B40000}"/>
    <cellStyle name="Standard 8 2 2 2 3 2 3 4" xfId="15947" xr:uid="{00000000-0005-0000-0000-000024B40000}"/>
    <cellStyle name="Standard 8 2 2 2 3 2 3 4 2" xfId="49835" xr:uid="{00000000-0005-0000-0000-000025B40000}"/>
    <cellStyle name="Standard 8 2 2 2 3 2 3 5" xfId="38539" xr:uid="{00000000-0005-0000-0000-000026B40000}"/>
    <cellStyle name="Standard 8 2 2 2 3 2 3 6" xfId="27243" xr:uid="{00000000-0005-0000-0000-000027B40000}"/>
    <cellStyle name="Standard 8 2 2 2 3 2 4" xfId="5941" xr:uid="{00000000-0005-0000-0000-000028B40000}"/>
    <cellStyle name="Standard 8 2 2 2 3 2 4 2" xfId="11591" xr:uid="{00000000-0005-0000-0000-000029B40000}"/>
    <cellStyle name="Standard 8 2 2 2 3 2 4 2 2" xfId="22887" xr:uid="{00000000-0005-0000-0000-00002AB40000}"/>
    <cellStyle name="Standard 8 2 2 2 3 2 4 2 2 2" xfId="56775" xr:uid="{00000000-0005-0000-0000-00002BB40000}"/>
    <cellStyle name="Standard 8 2 2 2 3 2 4 2 3" xfId="45479" xr:uid="{00000000-0005-0000-0000-00002CB40000}"/>
    <cellStyle name="Standard 8 2 2 2 3 2 4 2 4" xfId="34183" xr:uid="{00000000-0005-0000-0000-00002DB40000}"/>
    <cellStyle name="Standard 8 2 2 2 3 2 4 3" xfId="17239" xr:uid="{00000000-0005-0000-0000-00002EB40000}"/>
    <cellStyle name="Standard 8 2 2 2 3 2 4 3 2" xfId="51127" xr:uid="{00000000-0005-0000-0000-00002FB40000}"/>
    <cellStyle name="Standard 8 2 2 2 3 2 4 4" xfId="39831" xr:uid="{00000000-0005-0000-0000-000030B40000}"/>
    <cellStyle name="Standard 8 2 2 2 3 2 4 5" xfId="28535" xr:uid="{00000000-0005-0000-0000-000031B40000}"/>
    <cellStyle name="Standard 8 2 2 2 3 2 5" xfId="8767" xr:uid="{00000000-0005-0000-0000-000032B40000}"/>
    <cellStyle name="Standard 8 2 2 2 3 2 5 2" xfId="20063" xr:uid="{00000000-0005-0000-0000-000033B40000}"/>
    <cellStyle name="Standard 8 2 2 2 3 2 5 2 2" xfId="53951" xr:uid="{00000000-0005-0000-0000-000034B40000}"/>
    <cellStyle name="Standard 8 2 2 2 3 2 5 3" xfId="42655" xr:uid="{00000000-0005-0000-0000-000035B40000}"/>
    <cellStyle name="Standard 8 2 2 2 3 2 5 4" xfId="31359" xr:uid="{00000000-0005-0000-0000-000036B40000}"/>
    <cellStyle name="Standard 8 2 2 2 3 2 6" xfId="14415" xr:uid="{00000000-0005-0000-0000-000037B40000}"/>
    <cellStyle name="Standard 8 2 2 2 3 2 6 2" xfId="48303" xr:uid="{00000000-0005-0000-0000-000038B40000}"/>
    <cellStyle name="Standard 8 2 2 2 3 2 7" xfId="37007" xr:uid="{00000000-0005-0000-0000-000039B40000}"/>
    <cellStyle name="Standard 8 2 2 2 3 2 8" xfId="25711" xr:uid="{00000000-0005-0000-0000-00003AB40000}"/>
    <cellStyle name="Standard 8 2 2 2 3 3" xfId="3067" xr:uid="{00000000-0005-0000-0000-00003BB40000}"/>
    <cellStyle name="Standard 8 2 2 2 3 3 2" xfId="5381" xr:uid="{00000000-0005-0000-0000-00003CB40000}"/>
    <cellStyle name="Standard 8 2 2 2 3 3 2 2" xfId="8207" xr:uid="{00000000-0005-0000-0000-00003DB40000}"/>
    <cellStyle name="Standard 8 2 2 2 3 3 2 2 2" xfId="13856" xr:uid="{00000000-0005-0000-0000-00003EB40000}"/>
    <cellStyle name="Standard 8 2 2 2 3 3 2 2 2 2" xfId="25152" xr:uid="{00000000-0005-0000-0000-00003FB40000}"/>
    <cellStyle name="Standard 8 2 2 2 3 3 2 2 2 2 2" xfId="59040" xr:uid="{00000000-0005-0000-0000-000040B40000}"/>
    <cellStyle name="Standard 8 2 2 2 3 3 2 2 2 3" xfId="47744" xr:uid="{00000000-0005-0000-0000-000041B40000}"/>
    <cellStyle name="Standard 8 2 2 2 3 3 2 2 2 4" xfId="36448" xr:uid="{00000000-0005-0000-0000-000042B40000}"/>
    <cellStyle name="Standard 8 2 2 2 3 3 2 2 3" xfId="19504" xr:uid="{00000000-0005-0000-0000-000043B40000}"/>
    <cellStyle name="Standard 8 2 2 2 3 3 2 2 3 2" xfId="53392" xr:uid="{00000000-0005-0000-0000-000044B40000}"/>
    <cellStyle name="Standard 8 2 2 2 3 3 2 2 4" xfId="42096" xr:uid="{00000000-0005-0000-0000-000045B40000}"/>
    <cellStyle name="Standard 8 2 2 2 3 3 2 2 5" xfId="30800" xr:uid="{00000000-0005-0000-0000-000046B40000}"/>
    <cellStyle name="Standard 8 2 2 2 3 3 2 3" xfId="11032" xr:uid="{00000000-0005-0000-0000-000047B40000}"/>
    <cellStyle name="Standard 8 2 2 2 3 3 2 3 2" xfId="22328" xr:uid="{00000000-0005-0000-0000-000048B40000}"/>
    <cellStyle name="Standard 8 2 2 2 3 3 2 3 2 2" xfId="56216" xr:uid="{00000000-0005-0000-0000-000049B40000}"/>
    <cellStyle name="Standard 8 2 2 2 3 3 2 3 3" xfId="44920" xr:uid="{00000000-0005-0000-0000-00004AB40000}"/>
    <cellStyle name="Standard 8 2 2 2 3 3 2 3 4" xfId="33624" xr:uid="{00000000-0005-0000-0000-00004BB40000}"/>
    <cellStyle name="Standard 8 2 2 2 3 3 2 4" xfId="16680" xr:uid="{00000000-0005-0000-0000-00004CB40000}"/>
    <cellStyle name="Standard 8 2 2 2 3 3 2 4 2" xfId="50568" xr:uid="{00000000-0005-0000-0000-00004DB40000}"/>
    <cellStyle name="Standard 8 2 2 2 3 3 2 5" xfId="39272" xr:uid="{00000000-0005-0000-0000-00004EB40000}"/>
    <cellStyle name="Standard 8 2 2 2 3 3 2 6" xfId="27976" xr:uid="{00000000-0005-0000-0000-00004FB40000}"/>
    <cellStyle name="Standard 8 2 2 2 3 3 3" xfId="4606" xr:uid="{00000000-0005-0000-0000-000050B40000}"/>
    <cellStyle name="Standard 8 2 2 2 3 3 3 2" xfId="7473" xr:uid="{00000000-0005-0000-0000-000051B40000}"/>
    <cellStyle name="Standard 8 2 2 2 3 3 3 2 2" xfId="13122" xr:uid="{00000000-0005-0000-0000-000052B40000}"/>
    <cellStyle name="Standard 8 2 2 2 3 3 3 2 2 2" xfId="24418" xr:uid="{00000000-0005-0000-0000-000053B40000}"/>
    <cellStyle name="Standard 8 2 2 2 3 3 3 2 2 2 2" xfId="58306" xr:uid="{00000000-0005-0000-0000-000054B40000}"/>
    <cellStyle name="Standard 8 2 2 2 3 3 3 2 2 3" xfId="47010" xr:uid="{00000000-0005-0000-0000-000055B40000}"/>
    <cellStyle name="Standard 8 2 2 2 3 3 3 2 2 4" xfId="35714" xr:uid="{00000000-0005-0000-0000-000056B40000}"/>
    <cellStyle name="Standard 8 2 2 2 3 3 3 2 3" xfId="18770" xr:uid="{00000000-0005-0000-0000-000057B40000}"/>
    <cellStyle name="Standard 8 2 2 2 3 3 3 2 3 2" xfId="52658" xr:uid="{00000000-0005-0000-0000-000058B40000}"/>
    <cellStyle name="Standard 8 2 2 2 3 3 3 2 4" xfId="41362" xr:uid="{00000000-0005-0000-0000-000059B40000}"/>
    <cellStyle name="Standard 8 2 2 2 3 3 3 2 5" xfId="30066" xr:uid="{00000000-0005-0000-0000-00005AB40000}"/>
    <cellStyle name="Standard 8 2 2 2 3 3 3 3" xfId="10298" xr:uid="{00000000-0005-0000-0000-00005BB40000}"/>
    <cellStyle name="Standard 8 2 2 2 3 3 3 3 2" xfId="21594" xr:uid="{00000000-0005-0000-0000-00005CB40000}"/>
    <cellStyle name="Standard 8 2 2 2 3 3 3 3 2 2" xfId="55482" xr:uid="{00000000-0005-0000-0000-00005DB40000}"/>
    <cellStyle name="Standard 8 2 2 2 3 3 3 3 3" xfId="44186" xr:uid="{00000000-0005-0000-0000-00005EB40000}"/>
    <cellStyle name="Standard 8 2 2 2 3 3 3 3 4" xfId="32890" xr:uid="{00000000-0005-0000-0000-00005FB40000}"/>
    <cellStyle name="Standard 8 2 2 2 3 3 3 4" xfId="15946" xr:uid="{00000000-0005-0000-0000-000060B40000}"/>
    <cellStyle name="Standard 8 2 2 2 3 3 3 4 2" xfId="49834" xr:uid="{00000000-0005-0000-0000-000061B40000}"/>
    <cellStyle name="Standard 8 2 2 2 3 3 3 5" xfId="38538" xr:uid="{00000000-0005-0000-0000-000062B40000}"/>
    <cellStyle name="Standard 8 2 2 2 3 3 3 6" xfId="27242" xr:uid="{00000000-0005-0000-0000-000063B40000}"/>
    <cellStyle name="Standard 8 2 2 2 3 3 4" xfId="6195" xr:uid="{00000000-0005-0000-0000-000064B40000}"/>
    <cellStyle name="Standard 8 2 2 2 3 3 4 2" xfId="11845" xr:uid="{00000000-0005-0000-0000-000065B40000}"/>
    <cellStyle name="Standard 8 2 2 2 3 3 4 2 2" xfId="23141" xr:uid="{00000000-0005-0000-0000-000066B40000}"/>
    <cellStyle name="Standard 8 2 2 2 3 3 4 2 2 2" xfId="57029" xr:uid="{00000000-0005-0000-0000-000067B40000}"/>
    <cellStyle name="Standard 8 2 2 2 3 3 4 2 3" xfId="45733" xr:uid="{00000000-0005-0000-0000-000068B40000}"/>
    <cellStyle name="Standard 8 2 2 2 3 3 4 2 4" xfId="34437" xr:uid="{00000000-0005-0000-0000-000069B40000}"/>
    <cellStyle name="Standard 8 2 2 2 3 3 4 3" xfId="17493" xr:uid="{00000000-0005-0000-0000-00006AB40000}"/>
    <cellStyle name="Standard 8 2 2 2 3 3 4 3 2" xfId="51381" xr:uid="{00000000-0005-0000-0000-00006BB40000}"/>
    <cellStyle name="Standard 8 2 2 2 3 3 4 4" xfId="40085" xr:uid="{00000000-0005-0000-0000-00006CB40000}"/>
    <cellStyle name="Standard 8 2 2 2 3 3 4 5" xfId="28789" xr:uid="{00000000-0005-0000-0000-00006DB40000}"/>
    <cellStyle name="Standard 8 2 2 2 3 3 5" xfId="9021" xr:uid="{00000000-0005-0000-0000-00006EB40000}"/>
    <cellStyle name="Standard 8 2 2 2 3 3 5 2" xfId="20317" xr:uid="{00000000-0005-0000-0000-00006FB40000}"/>
    <cellStyle name="Standard 8 2 2 2 3 3 5 2 2" xfId="54205" xr:uid="{00000000-0005-0000-0000-000070B40000}"/>
    <cellStyle name="Standard 8 2 2 2 3 3 5 3" xfId="42909" xr:uid="{00000000-0005-0000-0000-000071B40000}"/>
    <cellStyle name="Standard 8 2 2 2 3 3 5 4" xfId="31613" xr:uid="{00000000-0005-0000-0000-000072B40000}"/>
    <cellStyle name="Standard 8 2 2 2 3 3 6" xfId="14669" xr:uid="{00000000-0005-0000-0000-000073B40000}"/>
    <cellStyle name="Standard 8 2 2 2 3 3 6 2" xfId="48557" xr:uid="{00000000-0005-0000-0000-000074B40000}"/>
    <cellStyle name="Standard 8 2 2 2 3 3 7" xfId="37261" xr:uid="{00000000-0005-0000-0000-000075B40000}"/>
    <cellStyle name="Standard 8 2 2 2 3 3 8" xfId="25965" xr:uid="{00000000-0005-0000-0000-000076B40000}"/>
    <cellStyle name="Standard 8 2 2 2 3 4" xfId="3925" xr:uid="{00000000-0005-0000-0000-000077B40000}"/>
    <cellStyle name="Standard 8 2 2 2 3 4 2" xfId="7036" xr:uid="{00000000-0005-0000-0000-000078B40000}"/>
    <cellStyle name="Standard 8 2 2 2 3 4 2 2" xfId="12685" xr:uid="{00000000-0005-0000-0000-000079B40000}"/>
    <cellStyle name="Standard 8 2 2 2 3 4 2 2 2" xfId="23981" xr:uid="{00000000-0005-0000-0000-00007AB40000}"/>
    <cellStyle name="Standard 8 2 2 2 3 4 2 2 2 2" xfId="57869" xr:uid="{00000000-0005-0000-0000-00007BB40000}"/>
    <cellStyle name="Standard 8 2 2 2 3 4 2 2 3" xfId="46573" xr:uid="{00000000-0005-0000-0000-00007CB40000}"/>
    <cellStyle name="Standard 8 2 2 2 3 4 2 2 4" xfId="35277" xr:uid="{00000000-0005-0000-0000-00007DB40000}"/>
    <cellStyle name="Standard 8 2 2 2 3 4 2 3" xfId="18333" xr:uid="{00000000-0005-0000-0000-00007EB40000}"/>
    <cellStyle name="Standard 8 2 2 2 3 4 2 3 2" xfId="52221" xr:uid="{00000000-0005-0000-0000-00007FB40000}"/>
    <cellStyle name="Standard 8 2 2 2 3 4 2 4" xfId="40925" xr:uid="{00000000-0005-0000-0000-000080B40000}"/>
    <cellStyle name="Standard 8 2 2 2 3 4 2 5" xfId="29629" xr:uid="{00000000-0005-0000-0000-000081B40000}"/>
    <cellStyle name="Standard 8 2 2 2 3 4 3" xfId="9861" xr:uid="{00000000-0005-0000-0000-000082B40000}"/>
    <cellStyle name="Standard 8 2 2 2 3 4 3 2" xfId="21157" xr:uid="{00000000-0005-0000-0000-000083B40000}"/>
    <cellStyle name="Standard 8 2 2 2 3 4 3 2 2" xfId="55045" xr:uid="{00000000-0005-0000-0000-000084B40000}"/>
    <cellStyle name="Standard 8 2 2 2 3 4 3 3" xfId="43749" xr:uid="{00000000-0005-0000-0000-000085B40000}"/>
    <cellStyle name="Standard 8 2 2 2 3 4 3 4" xfId="32453" xr:uid="{00000000-0005-0000-0000-000086B40000}"/>
    <cellStyle name="Standard 8 2 2 2 3 4 4" xfId="15509" xr:uid="{00000000-0005-0000-0000-000087B40000}"/>
    <cellStyle name="Standard 8 2 2 2 3 4 4 2" xfId="49397" xr:uid="{00000000-0005-0000-0000-000088B40000}"/>
    <cellStyle name="Standard 8 2 2 2 3 4 5" xfId="38101" xr:uid="{00000000-0005-0000-0000-000089B40000}"/>
    <cellStyle name="Standard 8 2 2 2 3 4 6" xfId="26805" xr:uid="{00000000-0005-0000-0000-00008AB40000}"/>
    <cellStyle name="Standard 8 2 2 2 3 5" xfId="4983" xr:uid="{00000000-0005-0000-0000-00008BB40000}"/>
    <cellStyle name="Standard 8 2 2 2 3 5 2" xfId="7809" xr:uid="{00000000-0005-0000-0000-00008CB40000}"/>
    <cellStyle name="Standard 8 2 2 2 3 5 2 2" xfId="13458" xr:uid="{00000000-0005-0000-0000-00008DB40000}"/>
    <cellStyle name="Standard 8 2 2 2 3 5 2 2 2" xfId="24754" xr:uid="{00000000-0005-0000-0000-00008EB40000}"/>
    <cellStyle name="Standard 8 2 2 2 3 5 2 2 2 2" xfId="58642" xr:uid="{00000000-0005-0000-0000-00008FB40000}"/>
    <cellStyle name="Standard 8 2 2 2 3 5 2 2 3" xfId="47346" xr:uid="{00000000-0005-0000-0000-000090B40000}"/>
    <cellStyle name="Standard 8 2 2 2 3 5 2 2 4" xfId="36050" xr:uid="{00000000-0005-0000-0000-000091B40000}"/>
    <cellStyle name="Standard 8 2 2 2 3 5 2 3" xfId="19106" xr:uid="{00000000-0005-0000-0000-000092B40000}"/>
    <cellStyle name="Standard 8 2 2 2 3 5 2 3 2" xfId="52994" xr:uid="{00000000-0005-0000-0000-000093B40000}"/>
    <cellStyle name="Standard 8 2 2 2 3 5 2 4" xfId="41698" xr:uid="{00000000-0005-0000-0000-000094B40000}"/>
    <cellStyle name="Standard 8 2 2 2 3 5 2 5" xfId="30402" xr:uid="{00000000-0005-0000-0000-000095B40000}"/>
    <cellStyle name="Standard 8 2 2 2 3 5 3" xfId="10634" xr:uid="{00000000-0005-0000-0000-000096B40000}"/>
    <cellStyle name="Standard 8 2 2 2 3 5 3 2" xfId="21930" xr:uid="{00000000-0005-0000-0000-000097B40000}"/>
    <cellStyle name="Standard 8 2 2 2 3 5 3 2 2" xfId="55818" xr:uid="{00000000-0005-0000-0000-000098B40000}"/>
    <cellStyle name="Standard 8 2 2 2 3 5 3 3" xfId="44522" xr:uid="{00000000-0005-0000-0000-000099B40000}"/>
    <cellStyle name="Standard 8 2 2 2 3 5 3 4" xfId="33226" xr:uid="{00000000-0005-0000-0000-00009AB40000}"/>
    <cellStyle name="Standard 8 2 2 2 3 5 4" xfId="16282" xr:uid="{00000000-0005-0000-0000-00009BB40000}"/>
    <cellStyle name="Standard 8 2 2 2 3 5 4 2" xfId="50170" xr:uid="{00000000-0005-0000-0000-00009CB40000}"/>
    <cellStyle name="Standard 8 2 2 2 3 5 5" xfId="38874" xr:uid="{00000000-0005-0000-0000-00009DB40000}"/>
    <cellStyle name="Standard 8 2 2 2 3 5 6" xfId="27578" xr:uid="{00000000-0005-0000-0000-00009EB40000}"/>
    <cellStyle name="Standard 8 2 2 2 3 6" xfId="3633" xr:uid="{00000000-0005-0000-0000-00009FB40000}"/>
    <cellStyle name="Standard 8 2 2 2 3 6 2" xfId="6746" xr:uid="{00000000-0005-0000-0000-0000A0B40000}"/>
    <cellStyle name="Standard 8 2 2 2 3 6 2 2" xfId="12395" xr:uid="{00000000-0005-0000-0000-0000A1B40000}"/>
    <cellStyle name="Standard 8 2 2 2 3 6 2 2 2" xfId="23691" xr:uid="{00000000-0005-0000-0000-0000A2B40000}"/>
    <cellStyle name="Standard 8 2 2 2 3 6 2 2 2 2" xfId="57579" xr:uid="{00000000-0005-0000-0000-0000A3B40000}"/>
    <cellStyle name="Standard 8 2 2 2 3 6 2 2 3" xfId="46283" xr:uid="{00000000-0005-0000-0000-0000A4B40000}"/>
    <cellStyle name="Standard 8 2 2 2 3 6 2 2 4" xfId="34987" xr:uid="{00000000-0005-0000-0000-0000A5B40000}"/>
    <cellStyle name="Standard 8 2 2 2 3 6 2 3" xfId="18043" xr:uid="{00000000-0005-0000-0000-0000A6B40000}"/>
    <cellStyle name="Standard 8 2 2 2 3 6 2 3 2" xfId="51931" xr:uid="{00000000-0005-0000-0000-0000A7B40000}"/>
    <cellStyle name="Standard 8 2 2 2 3 6 2 4" xfId="40635" xr:uid="{00000000-0005-0000-0000-0000A8B40000}"/>
    <cellStyle name="Standard 8 2 2 2 3 6 2 5" xfId="29339" xr:uid="{00000000-0005-0000-0000-0000A9B40000}"/>
    <cellStyle name="Standard 8 2 2 2 3 6 3" xfId="9571" xr:uid="{00000000-0005-0000-0000-0000AAB40000}"/>
    <cellStyle name="Standard 8 2 2 2 3 6 3 2" xfId="20867" xr:uid="{00000000-0005-0000-0000-0000ABB40000}"/>
    <cellStyle name="Standard 8 2 2 2 3 6 3 2 2" xfId="54755" xr:uid="{00000000-0005-0000-0000-0000ACB40000}"/>
    <cellStyle name="Standard 8 2 2 2 3 6 3 3" xfId="43459" xr:uid="{00000000-0005-0000-0000-0000ADB40000}"/>
    <cellStyle name="Standard 8 2 2 2 3 6 3 4" xfId="32163" xr:uid="{00000000-0005-0000-0000-0000AEB40000}"/>
    <cellStyle name="Standard 8 2 2 2 3 6 4" xfId="15219" xr:uid="{00000000-0005-0000-0000-0000AFB40000}"/>
    <cellStyle name="Standard 8 2 2 2 3 6 4 2" xfId="49107" xr:uid="{00000000-0005-0000-0000-0000B0B40000}"/>
    <cellStyle name="Standard 8 2 2 2 3 6 5" xfId="37811" xr:uid="{00000000-0005-0000-0000-0000B1B40000}"/>
    <cellStyle name="Standard 8 2 2 2 3 6 6" xfId="26515" xr:uid="{00000000-0005-0000-0000-0000B2B40000}"/>
    <cellStyle name="Standard 8 2 2 2 3 7" xfId="5695" xr:uid="{00000000-0005-0000-0000-0000B3B40000}"/>
    <cellStyle name="Standard 8 2 2 2 3 7 2" xfId="11345" xr:uid="{00000000-0005-0000-0000-0000B4B40000}"/>
    <cellStyle name="Standard 8 2 2 2 3 7 2 2" xfId="22641" xr:uid="{00000000-0005-0000-0000-0000B5B40000}"/>
    <cellStyle name="Standard 8 2 2 2 3 7 2 2 2" xfId="56529" xr:uid="{00000000-0005-0000-0000-0000B6B40000}"/>
    <cellStyle name="Standard 8 2 2 2 3 7 2 3" xfId="45233" xr:uid="{00000000-0005-0000-0000-0000B7B40000}"/>
    <cellStyle name="Standard 8 2 2 2 3 7 2 4" xfId="33937" xr:uid="{00000000-0005-0000-0000-0000B8B40000}"/>
    <cellStyle name="Standard 8 2 2 2 3 7 3" xfId="16993" xr:uid="{00000000-0005-0000-0000-0000B9B40000}"/>
    <cellStyle name="Standard 8 2 2 2 3 7 3 2" xfId="50881" xr:uid="{00000000-0005-0000-0000-0000BAB40000}"/>
    <cellStyle name="Standard 8 2 2 2 3 7 4" xfId="39585" xr:uid="{00000000-0005-0000-0000-0000BBB40000}"/>
    <cellStyle name="Standard 8 2 2 2 3 7 5" xfId="28289" xr:uid="{00000000-0005-0000-0000-0000BCB40000}"/>
    <cellStyle name="Standard 8 2 2 2 3 8" xfId="8521" xr:uid="{00000000-0005-0000-0000-0000BDB40000}"/>
    <cellStyle name="Standard 8 2 2 2 3 8 2" xfId="19817" xr:uid="{00000000-0005-0000-0000-0000BEB40000}"/>
    <cellStyle name="Standard 8 2 2 2 3 8 2 2" xfId="53705" xr:uid="{00000000-0005-0000-0000-0000BFB40000}"/>
    <cellStyle name="Standard 8 2 2 2 3 8 3" xfId="42409" xr:uid="{00000000-0005-0000-0000-0000C0B40000}"/>
    <cellStyle name="Standard 8 2 2 2 3 8 4" xfId="31113" xr:uid="{00000000-0005-0000-0000-0000C1B40000}"/>
    <cellStyle name="Standard 8 2 2 2 3 9" xfId="14169" xr:uid="{00000000-0005-0000-0000-0000C2B40000}"/>
    <cellStyle name="Standard 8 2 2 2 3 9 2" xfId="48057" xr:uid="{00000000-0005-0000-0000-0000C3B40000}"/>
    <cellStyle name="Standard 8 2 2 2 4" xfId="2679" xr:uid="{00000000-0005-0000-0000-0000C4B40000}"/>
    <cellStyle name="Standard 8 2 2 2 4 10" xfId="25579" xr:uid="{00000000-0005-0000-0000-0000C5B40000}"/>
    <cellStyle name="Standard 8 2 2 2 4 2" xfId="3181" xr:uid="{00000000-0005-0000-0000-0000C6B40000}"/>
    <cellStyle name="Standard 8 2 2 2 4 2 2" xfId="5383" xr:uid="{00000000-0005-0000-0000-0000C7B40000}"/>
    <cellStyle name="Standard 8 2 2 2 4 2 2 2" xfId="8209" xr:uid="{00000000-0005-0000-0000-0000C8B40000}"/>
    <cellStyle name="Standard 8 2 2 2 4 2 2 2 2" xfId="13858" xr:uid="{00000000-0005-0000-0000-0000C9B40000}"/>
    <cellStyle name="Standard 8 2 2 2 4 2 2 2 2 2" xfId="25154" xr:uid="{00000000-0005-0000-0000-0000CAB40000}"/>
    <cellStyle name="Standard 8 2 2 2 4 2 2 2 2 2 2" xfId="59042" xr:uid="{00000000-0005-0000-0000-0000CBB40000}"/>
    <cellStyle name="Standard 8 2 2 2 4 2 2 2 2 3" xfId="47746" xr:uid="{00000000-0005-0000-0000-0000CCB40000}"/>
    <cellStyle name="Standard 8 2 2 2 4 2 2 2 2 4" xfId="36450" xr:uid="{00000000-0005-0000-0000-0000CDB40000}"/>
    <cellStyle name="Standard 8 2 2 2 4 2 2 2 3" xfId="19506" xr:uid="{00000000-0005-0000-0000-0000CEB40000}"/>
    <cellStyle name="Standard 8 2 2 2 4 2 2 2 3 2" xfId="53394" xr:uid="{00000000-0005-0000-0000-0000CFB40000}"/>
    <cellStyle name="Standard 8 2 2 2 4 2 2 2 4" xfId="42098" xr:uid="{00000000-0005-0000-0000-0000D0B40000}"/>
    <cellStyle name="Standard 8 2 2 2 4 2 2 2 5" xfId="30802" xr:uid="{00000000-0005-0000-0000-0000D1B40000}"/>
    <cellStyle name="Standard 8 2 2 2 4 2 2 3" xfId="11034" xr:uid="{00000000-0005-0000-0000-0000D2B40000}"/>
    <cellStyle name="Standard 8 2 2 2 4 2 2 3 2" xfId="22330" xr:uid="{00000000-0005-0000-0000-0000D3B40000}"/>
    <cellStyle name="Standard 8 2 2 2 4 2 2 3 2 2" xfId="56218" xr:uid="{00000000-0005-0000-0000-0000D4B40000}"/>
    <cellStyle name="Standard 8 2 2 2 4 2 2 3 3" xfId="44922" xr:uid="{00000000-0005-0000-0000-0000D5B40000}"/>
    <cellStyle name="Standard 8 2 2 2 4 2 2 3 4" xfId="33626" xr:uid="{00000000-0005-0000-0000-0000D6B40000}"/>
    <cellStyle name="Standard 8 2 2 2 4 2 2 4" xfId="16682" xr:uid="{00000000-0005-0000-0000-0000D7B40000}"/>
    <cellStyle name="Standard 8 2 2 2 4 2 2 4 2" xfId="50570" xr:uid="{00000000-0005-0000-0000-0000D8B40000}"/>
    <cellStyle name="Standard 8 2 2 2 4 2 2 5" xfId="39274" xr:uid="{00000000-0005-0000-0000-0000D9B40000}"/>
    <cellStyle name="Standard 8 2 2 2 4 2 2 6" xfId="27978" xr:uid="{00000000-0005-0000-0000-0000DAB40000}"/>
    <cellStyle name="Standard 8 2 2 2 4 2 3" xfId="4608" xr:uid="{00000000-0005-0000-0000-0000DBB40000}"/>
    <cellStyle name="Standard 8 2 2 2 4 2 3 2" xfId="7475" xr:uid="{00000000-0005-0000-0000-0000DCB40000}"/>
    <cellStyle name="Standard 8 2 2 2 4 2 3 2 2" xfId="13124" xr:uid="{00000000-0005-0000-0000-0000DDB40000}"/>
    <cellStyle name="Standard 8 2 2 2 4 2 3 2 2 2" xfId="24420" xr:uid="{00000000-0005-0000-0000-0000DEB40000}"/>
    <cellStyle name="Standard 8 2 2 2 4 2 3 2 2 2 2" xfId="58308" xr:uid="{00000000-0005-0000-0000-0000DFB40000}"/>
    <cellStyle name="Standard 8 2 2 2 4 2 3 2 2 3" xfId="47012" xr:uid="{00000000-0005-0000-0000-0000E0B40000}"/>
    <cellStyle name="Standard 8 2 2 2 4 2 3 2 2 4" xfId="35716" xr:uid="{00000000-0005-0000-0000-0000E1B40000}"/>
    <cellStyle name="Standard 8 2 2 2 4 2 3 2 3" xfId="18772" xr:uid="{00000000-0005-0000-0000-0000E2B40000}"/>
    <cellStyle name="Standard 8 2 2 2 4 2 3 2 3 2" xfId="52660" xr:uid="{00000000-0005-0000-0000-0000E3B40000}"/>
    <cellStyle name="Standard 8 2 2 2 4 2 3 2 4" xfId="41364" xr:uid="{00000000-0005-0000-0000-0000E4B40000}"/>
    <cellStyle name="Standard 8 2 2 2 4 2 3 2 5" xfId="30068" xr:uid="{00000000-0005-0000-0000-0000E5B40000}"/>
    <cellStyle name="Standard 8 2 2 2 4 2 3 3" xfId="10300" xr:uid="{00000000-0005-0000-0000-0000E6B40000}"/>
    <cellStyle name="Standard 8 2 2 2 4 2 3 3 2" xfId="21596" xr:uid="{00000000-0005-0000-0000-0000E7B40000}"/>
    <cellStyle name="Standard 8 2 2 2 4 2 3 3 2 2" xfId="55484" xr:uid="{00000000-0005-0000-0000-0000E8B40000}"/>
    <cellStyle name="Standard 8 2 2 2 4 2 3 3 3" xfId="44188" xr:uid="{00000000-0005-0000-0000-0000E9B40000}"/>
    <cellStyle name="Standard 8 2 2 2 4 2 3 3 4" xfId="32892" xr:uid="{00000000-0005-0000-0000-0000EAB40000}"/>
    <cellStyle name="Standard 8 2 2 2 4 2 3 4" xfId="15948" xr:uid="{00000000-0005-0000-0000-0000EBB40000}"/>
    <cellStyle name="Standard 8 2 2 2 4 2 3 4 2" xfId="49836" xr:uid="{00000000-0005-0000-0000-0000ECB40000}"/>
    <cellStyle name="Standard 8 2 2 2 4 2 3 5" xfId="38540" xr:uid="{00000000-0005-0000-0000-0000EDB40000}"/>
    <cellStyle name="Standard 8 2 2 2 4 2 3 6" xfId="27244" xr:uid="{00000000-0005-0000-0000-0000EEB40000}"/>
    <cellStyle name="Standard 8 2 2 2 4 2 4" xfId="6309" xr:uid="{00000000-0005-0000-0000-0000EFB40000}"/>
    <cellStyle name="Standard 8 2 2 2 4 2 4 2" xfId="11959" xr:uid="{00000000-0005-0000-0000-0000F0B40000}"/>
    <cellStyle name="Standard 8 2 2 2 4 2 4 2 2" xfId="23255" xr:uid="{00000000-0005-0000-0000-0000F1B40000}"/>
    <cellStyle name="Standard 8 2 2 2 4 2 4 2 2 2" xfId="57143" xr:uid="{00000000-0005-0000-0000-0000F2B40000}"/>
    <cellStyle name="Standard 8 2 2 2 4 2 4 2 3" xfId="45847" xr:uid="{00000000-0005-0000-0000-0000F3B40000}"/>
    <cellStyle name="Standard 8 2 2 2 4 2 4 2 4" xfId="34551" xr:uid="{00000000-0005-0000-0000-0000F4B40000}"/>
    <cellStyle name="Standard 8 2 2 2 4 2 4 3" xfId="17607" xr:uid="{00000000-0005-0000-0000-0000F5B40000}"/>
    <cellStyle name="Standard 8 2 2 2 4 2 4 3 2" xfId="51495" xr:uid="{00000000-0005-0000-0000-0000F6B40000}"/>
    <cellStyle name="Standard 8 2 2 2 4 2 4 4" xfId="40199" xr:uid="{00000000-0005-0000-0000-0000F7B40000}"/>
    <cellStyle name="Standard 8 2 2 2 4 2 4 5" xfId="28903" xr:uid="{00000000-0005-0000-0000-0000F8B40000}"/>
    <cellStyle name="Standard 8 2 2 2 4 2 5" xfId="9135" xr:uid="{00000000-0005-0000-0000-0000F9B40000}"/>
    <cellStyle name="Standard 8 2 2 2 4 2 5 2" xfId="20431" xr:uid="{00000000-0005-0000-0000-0000FAB40000}"/>
    <cellStyle name="Standard 8 2 2 2 4 2 5 2 2" xfId="54319" xr:uid="{00000000-0005-0000-0000-0000FBB40000}"/>
    <cellStyle name="Standard 8 2 2 2 4 2 5 3" xfId="43023" xr:uid="{00000000-0005-0000-0000-0000FCB40000}"/>
    <cellStyle name="Standard 8 2 2 2 4 2 5 4" xfId="31727" xr:uid="{00000000-0005-0000-0000-0000FDB40000}"/>
    <cellStyle name="Standard 8 2 2 2 4 2 6" xfId="14783" xr:uid="{00000000-0005-0000-0000-0000FEB40000}"/>
    <cellStyle name="Standard 8 2 2 2 4 2 6 2" xfId="48671" xr:uid="{00000000-0005-0000-0000-0000FFB40000}"/>
    <cellStyle name="Standard 8 2 2 2 4 2 7" xfId="37375" xr:uid="{00000000-0005-0000-0000-000000B50000}"/>
    <cellStyle name="Standard 8 2 2 2 4 2 8" xfId="26079" xr:uid="{00000000-0005-0000-0000-000001B50000}"/>
    <cellStyle name="Standard 8 2 2 2 4 3" xfId="3815" xr:uid="{00000000-0005-0000-0000-000002B50000}"/>
    <cellStyle name="Standard 8 2 2 2 4 3 2" xfId="6926" xr:uid="{00000000-0005-0000-0000-000003B50000}"/>
    <cellStyle name="Standard 8 2 2 2 4 3 2 2" xfId="12575" xr:uid="{00000000-0005-0000-0000-000004B50000}"/>
    <cellStyle name="Standard 8 2 2 2 4 3 2 2 2" xfId="23871" xr:uid="{00000000-0005-0000-0000-000005B50000}"/>
    <cellStyle name="Standard 8 2 2 2 4 3 2 2 2 2" xfId="57759" xr:uid="{00000000-0005-0000-0000-000006B50000}"/>
    <cellStyle name="Standard 8 2 2 2 4 3 2 2 3" xfId="46463" xr:uid="{00000000-0005-0000-0000-000007B50000}"/>
    <cellStyle name="Standard 8 2 2 2 4 3 2 2 4" xfId="35167" xr:uid="{00000000-0005-0000-0000-000008B50000}"/>
    <cellStyle name="Standard 8 2 2 2 4 3 2 3" xfId="18223" xr:uid="{00000000-0005-0000-0000-000009B50000}"/>
    <cellStyle name="Standard 8 2 2 2 4 3 2 3 2" xfId="52111" xr:uid="{00000000-0005-0000-0000-00000AB50000}"/>
    <cellStyle name="Standard 8 2 2 2 4 3 2 4" xfId="40815" xr:uid="{00000000-0005-0000-0000-00000BB50000}"/>
    <cellStyle name="Standard 8 2 2 2 4 3 2 5" xfId="29519" xr:uid="{00000000-0005-0000-0000-00000CB50000}"/>
    <cellStyle name="Standard 8 2 2 2 4 3 3" xfId="9751" xr:uid="{00000000-0005-0000-0000-00000DB50000}"/>
    <cellStyle name="Standard 8 2 2 2 4 3 3 2" xfId="21047" xr:uid="{00000000-0005-0000-0000-00000EB50000}"/>
    <cellStyle name="Standard 8 2 2 2 4 3 3 2 2" xfId="54935" xr:uid="{00000000-0005-0000-0000-00000FB50000}"/>
    <cellStyle name="Standard 8 2 2 2 4 3 3 3" xfId="43639" xr:uid="{00000000-0005-0000-0000-000010B50000}"/>
    <cellStyle name="Standard 8 2 2 2 4 3 3 4" xfId="32343" xr:uid="{00000000-0005-0000-0000-000011B50000}"/>
    <cellStyle name="Standard 8 2 2 2 4 3 4" xfId="15399" xr:uid="{00000000-0005-0000-0000-000012B50000}"/>
    <cellStyle name="Standard 8 2 2 2 4 3 4 2" xfId="49287" xr:uid="{00000000-0005-0000-0000-000013B50000}"/>
    <cellStyle name="Standard 8 2 2 2 4 3 5" xfId="37991" xr:uid="{00000000-0005-0000-0000-000014B50000}"/>
    <cellStyle name="Standard 8 2 2 2 4 3 6" xfId="26695" xr:uid="{00000000-0005-0000-0000-000015B50000}"/>
    <cellStyle name="Standard 8 2 2 2 4 4" xfId="4873" xr:uid="{00000000-0005-0000-0000-000016B50000}"/>
    <cellStyle name="Standard 8 2 2 2 4 4 2" xfId="7699" xr:uid="{00000000-0005-0000-0000-000017B50000}"/>
    <cellStyle name="Standard 8 2 2 2 4 4 2 2" xfId="13348" xr:uid="{00000000-0005-0000-0000-000018B50000}"/>
    <cellStyle name="Standard 8 2 2 2 4 4 2 2 2" xfId="24644" xr:uid="{00000000-0005-0000-0000-000019B50000}"/>
    <cellStyle name="Standard 8 2 2 2 4 4 2 2 2 2" xfId="58532" xr:uid="{00000000-0005-0000-0000-00001AB50000}"/>
    <cellStyle name="Standard 8 2 2 2 4 4 2 2 3" xfId="47236" xr:uid="{00000000-0005-0000-0000-00001BB50000}"/>
    <cellStyle name="Standard 8 2 2 2 4 4 2 2 4" xfId="35940" xr:uid="{00000000-0005-0000-0000-00001CB50000}"/>
    <cellStyle name="Standard 8 2 2 2 4 4 2 3" xfId="18996" xr:uid="{00000000-0005-0000-0000-00001DB50000}"/>
    <cellStyle name="Standard 8 2 2 2 4 4 2 3 2" xfId="52884" xr:uid="{00000000-0005-0000-0000-00001EB50000}"/>
    <cellStyle name="Standard 8 2 2 2 4 4 2 4" xfId="41588" xr:uid="{00000000-0005-0000-0000-00001FB50000}"/>
    <cellStyle name="Standard 8 2 2 2 4 4 2 5" xfId="30292" xr:uid="{00000000-0005-0000-0000-000020B50000}"/>
    <cellStyle name="Standard 8 2 2 2 4 4 3" xfId="10524" xr:uid="{00000000-0005-0000-0000-000021B50000}"/>
    <cellStyle name="Standard 8 2 2 2 4 4 3 2" xfId="21820" xr:uid="{00000000-0005-0000-0000-000022B50000}"/>
    <cellStyle name="Standard 8 2 2 2 4 4 3 2 2" xfId="55708" xr:uid="{00000000-0005-0000-0000-000023B50000}"/>
    <cellStyle name="Standard 8 2 2 2 4 4 3 3" xfId="44412" xr:uid="{00000000-0005-0000-0000-000024B50000}"/>
    <cellStyle name="Standard 8 2 2 2 4 4 3 4" xfId="33116" xr:uid="{00000000-0005-0000-0000-000025B50000}"/>
    <cellStyle name="Standard 8 2 2 2 4 4 4" xfId="16172" xr:uid="{00000000-0005-0000-0000-000026B50000}"/>
    <cellStyle name="Standard 8 2 2 2 4 4 4 2" xfId="50060" xr:uid="{00000000-0005-0000-0000-000027B50000}"/>
    <cellStyle name="Standard 8 2 2 2 4 4 5" xfId="38764" xr:uid="{00000000-0005-0000-0000-000028B50000}"/>
    <cellStyle name="Standard 8 2 2 2 4 4 6" xfId="27468" xr:uid="{00000000-0005-0000-0000-000029B50000}"/>
    <cellStyle name="Standard 8 2 2 2 4 5" xfId="3520" xr:uid="{00000000-0005-0000-0000-00002AB50000}"/>
    <cellStyle name="Standard 8 2 2 2 4 5 2" xfId="6634" xr:uid="{00000000-0005-0000-0000-00002BB50000}"/>
    <cellStyle name="Standard 8 2 2 2 4 5 2 2" xfId="12283" xr:uid="{00000000-0005-0000-0000-00002CB50000}"/>
    <cellStyle name="Standard 8 2 2 2 4 5 2 2 2" xfId="23579" xr:uid="{00000000-0005-0000-0000-00002DB50000}"/>
    <cellStyle name="Standard 8 2 2 2 4 5 2 2 2 2" xfId="57467" xr:uid="{00000000-0005-0000-0000-00002EB50000}"/>
    <cellStyle name="Standard 8 2 2 2 4 5 2 2 3" xfId="46171" xr:uid="{00000000-0005-0000-0000-00002FB50000}"/>
    <cellStyle name="Standard 8 2 2 2 4 5 2 2 4" xfId="34875" xr:uid="{00000000-0005-0000-0000-000030B50000}"/>
    <cellStyle name="Standard 8 2 2 2 4 5 2 3" xfId="17931" xr:uid="{00000000-0005-0000-0000-000031B50000}"/>
    <cellStyle name="Standard 8 2 2 2 4 5 2 3 2" xfId="51819" xr:uid="{00000000-0005-0000-0000-000032B50000}"/>
    <cellStyle name="Standard 8 2 2 2 4 5 2 4" xfId="40523" xr:uid="{00000000-0005-0000-0000-000033B50000}"/>
    <cellStyle name="Standard 8 2 2 2 4 5 2 5" xfId="29227" xr:uid="{00000000-0005-0000-0000-000034B50000}"/>
    <cellStyle name="Standard 8 2 2 2 4 5 3" xfId="9459" xr:uid="{00000000-0005-0000-0000-000035B50000}"/>
    <cellStyle name="Standard 8 2 2 2 4 5 3 2" xfId="20755" xr:uid="{00000000-0005-0000-0000-000036B50000}"/>
    <cellStyle name="Standard 8 2 2 2 4 5 3 2 2" xfId="54643" xr:uid="{00000000-0005-0000-0000-000037B50000}"/>
    <cellStyle name="Standard 8 2 2 2 4 5 3 3" xfId="43347" xr:uid="{00000000-0005-0000-0000-000038B50000}"/>
    <cellStyle name="Standard 8 2 2 2 4 5 3 4" xfId="32051" xr:uid="{00000000-0005-0000-0000-000039B50000}"/>
    <cellStyle name="Standard 8 2 2 2 4 5 4" xfId="15107" xr:uid="{00000000-0005-0000-0000-00003AB50000}"/>
    <cellStyle name="Standard 8 2 2 2 4 5 4 2" xfId="48995" xr:uid="{00000000-0005-0000-0000-00003BB50000}"/>
    <cellStyle name="Standard 8 2 2 2 4 5 5" xfId="37699" xr:uid="{00000000-0005-0000-0000-00003CB50000}"/>
    <cellStyle name="Standard 8 2 2 2 4 5 6" xfId="26403" xr:uid="{00000000-0005-0000-0000-00003DB50000}"/>
    <cellStyle name="Standard 8 2 2 2 4 6" xfId="5809" xr:uid="{00000000-0005-0000-0000-00003EB50000}"/>
    <cellStyle name="Standard 8 2 2 2 4 6 2" xfId="11459" xr:uid="{00000000-0005-0000-0000-00003FB50000}"/>
    <cellStyle name="Standard 8 2 2 2 4 6 2 2" xfId="22755" xr:uid="{00000000-0005-0000-0000-000040B50000}"/>
    <cellStyle name="Standard 8 2 2 2 4 6 2 2 2" xfId="56643" xr:uid="{00000000-0005-0000-0000-000041B50000}"/>
    <cellStyle name="Standard 8 2 2 2 4 6 2 3" xfId="45347" xr:uid="{00000000-0005-0000-0000-000042B50000}"/>
    <cellStyle name="Standard 8 2 2 2 4 6 2 4" xfId="34051" xr:uid="{00000000-0005-0000-0000-000043B50000}"/>
    <cellStyle name="Standard 8 2 2 2 4 6 3" xfId="17107" xr:uid="{00000000-0005-0000-0000-000044B50000}"/>
    <cellStyle name="Standard 8 2 2 2 4 6 3 2" xfId="50995" xr:uid="{00000000-0005-0000-0000-000045B50000}"/>
    <cellStyle name="Standard 8 2 2 2 4 6 4" xfId="39699" xr:uid="{00000000-0005-0000-0000-000046B50000}"/>
    <cellStyle name="Standard 8 2 2 2 4 6 5" xfId="28403" xr:uid="{00000000-0005-0000-0000-000047B50000}"/>
    <cellStyle name="Standard 8 2 2 2 4 7" xfId="8635" xr:uid="{00000000-0005-0000-0000-000048B50000}"/>
    <cellStyle name="Standard 8 2 2 2 4 7 2" xfId="19931" xr:uid="{00000000-0005-0000-0000-000049B50000}"/>
    <cellStyle name="Standard 8 2 2 2 4 7 2 2" xfId="53819" xr:uid="{00000000-0005-0000-0000-00004AB50000}"/>
    <cellStyle name="Standard 8 2 2 2 4 7 3" xfId="42523" xr:uid="{00000000-0005-0000-0000-00004BB50000}"/>
    <cellStyle name="Standard 8 2 2 2 4 7 4" xfId="31227" xr:uid="{00000000-0005-0000-0000-00004CB50000}"/>
    <cellStyle name="Standard 8 2 2 2 4 8" xfId="14283" xr:uid="{00000000-0005-0000-0000-00004DB50000}"/>
    <cellStyle name="Standard 8 2 2 2 4 8 2" xfId="48171" xr:uid="{00000000-0005-0000-0000-00004EB50000}"/>
    <cellStyle name="Standard 8 2 2 2 4 9" xfId="36875" xr:uid="{00000000-0005-0000-0000-00004FB50000}"/>
    <cellStyle name="Standard 8 2 2 2 5" xfId="2934" xr:uid="{00000000-0005-0000-0000-000050B50000}"/>
    <cellStyle name="Standard 8 2 2 2 5 2" xfId="5376" xr:uid="{00000000-0005-0000-0000-000051B50000}"/>
    <cellStyle name="Standard 8 2 2 2 5 2 2" xfId="8202" xr:uid="{00000000-0005-0000-0000-000052B50000}"/>
    <cellStyle name="Standard 8 2 2 2 5 2 2 2" xfId="13851" xr:uid="{00000000-0005-0000-0000-000053B50000}"/>
    <cellStyle name="Standard 8 2 2 2 5 2 2 2 2" xfId="25147" xr:uid="{00000000-0005-0000-0000-000054B50000}"/>
    <cellStyle name="Standard 8 2 2 2 5 2 2 2 2 2" xfId="59035" xr:uid="{00000000-0005-0000-0000-000055B50000}"/>
    <cellStyle name="Standard 8 2 2 2 5 2 2 2 3" xfId="47739" xr:uid="{00000000-0005-0000-0000-000056B50000}"/>
    <cellStyle name="Standard 8 2 2 2 5 2 2 2 4" xfId="36443" xr:uid="{00000000-0005-0000-0000-000057B50000}"/>
    <cellStyle name="Standard 8 2 2 2 5 2 2 3" xfId="19499" xr:uid="{00000000-0005-0000-0000-000058B50000}"/>
    <cellStyle name="Standard 8 2 2 2 5 2 2 3 2" xfId="53387" xr:uid="{00000000-0005-0000-0000-000059B50000}"/>
    <cellStyle name="Standard 8 2 2 2 5 2 2 4" xfId="42091" xr:uid="{00000000-0005-0000-0000-00005AB50000}"/>
    <cellStyle name="Standard 8 2 2 2 5 2 2 5" xfId="30795" xr:uid="{00000000-0005-0000-0000-00005BB50000}"/>
    <cellStyle name="Standard 8 2 2 2 5 2 3" xfId="11027" xr:uid="{00000000-0005-0000-0000-00005CB50000}"/>
    <cellStyle name="Standard 8 2 2 2 5 2 3 2" xfId="22323" xr:uid="{00000000-0005-0000-0000-00005DB50000}"/>
    <cellStyle name="Standard 8 2 2 2 5 2 3 2 2" xfId="56211" xr:uid="{00000000-0005-0000-0000-00005EB50000}"/>
    <cellStyle name="Standard 8 2 2 2 5 2 3 3" xfId="44915" xr:uid="{00000000-0005-0000-0000-00005FB50000}"/>
    <cellStyle name="Standard 8 2 2 2 5 2 3 4" xfId="33619" xr:uid="{00000000-0005-0000-0000-000060B50000}"/>
    <cellStyle name="Standard 8 2 2 2 5 2 4" xfId="16675" xr:uid="{00000000-0005-0000-0000-000061B50000}"/>
    <cellStyle name="Standard 8 2 2 2 5 2 4 2" xfId="50563" xr:uid="{00000000-0005-0000-0000-000062B50000}"/>
    <cellStyle name="Standard 8 2 2 2 5 2 5" xfId="39267" xr:uid="{00000000-0005-0000-0000-000063B50000}"/>
    <cellStyle name="Standard 8 2 2 2 5 2 6" xfId="27971" xr:uid="{00000000-0005-0000-0000-000064B50000}"/>
    <cellStyle name="Standard 8 2 2 2 5 3" xfId="4601" xr:uid="{00000000-0005-0000-0000-000065B50000}"/>
    <cellStyle name="Standard 8 2 2 2 5 3 2" xfId="7468" xr:uid="{00000000-0005-0000-0000-000066B50000}"/>
    <cellStyle name="Standard 8 2 2 2 5 3 2 2" xfId="13117" xr:uid="{00000000-0005-0000-0000-000067B50000}"/>
    <cellStyle name="Standard 8 2 2 2 5 3 2 2 2" xfId="24413" xr:uid="{00000000-0005-0000-0000-000068B50000}"/>
    <cellStyle name="Standard 8 2 2 2 5 3 2 2 2 2" xfId="58301" xr:uid="{00000000-0005-0000-0000-000069B50000}"/>
    <cellStyle name="Standard 8 2 2 2 5 3 2 2 3" xfId="47005" xr:uid="{00000000-0005-0000-0000-00006AB50000}"/>
    <cellStyle name="Standard 8 2 2 2 5 3 2 2 4" xfId="35709" xr:uid="{00000000-0005-0000-0000-00006BB50000}"/>
    <cellStyle name="Standard 8 2 2 2 5 3 2 3" xfId="18765" xr:uid="{00000000-0005-0000-0000-00006CB50000}"/>
    <cellStyle name="Standard 8 2 2 2 5 3 2 3 2" xfId="52653" xr:uid="{00000000-0005-0000-0000-00006DB50000}"/>
    <cellStyle name="Standard 8 2 2 2 5 3 2 4" xfId="41357" xr:uid="{00000000-0005-0000-0000-00006EB50000}"/>
    <cellStyle name="Standard 8 2 2 2 5 3 2 5" xfId="30061" xr:uid="{00000000-0005-0000-0000-00006FB50000}"/>
    <cellStyle name="Standard 8 2 2 2 5 3 3" xfId="10293" xr:uid="{00000000-0005-0000-0000-000070B50000}"/>
    <cellStyle name="Standard 8 2 2 2 5 3 3 2" xfId="21589" xr:uid="{00000000-0005-0000-0000-000071B50000}"/>
    <cellStyle name="Standard 8 2 2 2 5 3 3 2 2" xfId="55477" xr:uid="{00000000-0005-0000-0000-000072B50000}"/>
    <cellStyle name="Standard 8 2 2 2 5 3 3 3" xfId="44181" xr:uid="{00000000-0005-0000-0000-000073B50000}"/>
    <cellStyle name="Standard 8 2 2 2 5 3 3 4" xfId="32885" xr:uid="{00000000-0005-0000-0000-000074B50000}"/>
    <cellStyle name="Standard 8 2 2 2 5 3 4" xfId="15941" xr:uid="{00000000-0005-0000-0000-000075B50000}"/>
    <cellStyle name="Standard 8 2 2 2 5 3 4 2" xfId="49829" xr:uid="{00000000-0005-0000-0000-000076B50000}"/>
    <cellStyle name="Standard 8 2 2 2 5 3 5" xfId="38533" xr:uid="{00000000-0005-0000-0000-000077B50000}"/>
    <cellStyle name="Standard 8 2 2 2 5 3 6" xfId="27237" xr:uid="{00000000-0005-0000-0000-000078B50000}"/>
    <cellStyle name="Standard 8 2 2 2 5 4" xfId="6062" xr:uid="{00000000-0005-0000-0000-000079B50000}"/>
    <cellStyle name="Standard 8 2 2 2 5 4 2" xfId="11712" xr:uid="{00000000-0005-0000-0000-00007AB50000}"/>
    <cellStyle name="Standard 8 2 2 2 5 4 2 2" xfId="23008" xr:uid="{00000000-0005-0000-0000-00007BB50000}"/>
    <cellStyle name="Standard 8 2 2 2 5 4 2 2 2" xfId="56896" xr:uid="{00000000-0005-0000-0000-00007CB50000}"/>
    <cellStyle name="Standard 8 2 2 2 5 4 2 3" xfId="45600" xr:uid="{00000000-0005-0000-0000-00007DB50000}"/>
    <cellStyle name="Standard 8 2 2 2 5 4 2 4" xfId="34304" xr:uid="{00000000-0005-0000-0000-00007EB50000}"/>
    <cellStyle name="Standard 8 2 2 2 5 4 3" xfId="17360" xr:uid="{00000000-0005-0000-0000-00007FB50000}"/>
    <cellStyle name="Standard 8 2 2 2 5 4 3 2" xfId="51248" xr:uid="{00000000-0005-0000-0000-000080B50000}"/>
    <cellStyle name="Standard 8 2 2 2 5 4 4" xfId="39952" xr:uid="{00000000-0005-0000-0000-000081B50000}"/>
    <cellStyle name="Standard 8 2 2 2 5 4 5" xfId="28656" xr:uid="{00000000-0005-0000-0000-000082B50000}"/>
    <cellStyle name="Standard 8 2 2 2 5 5" xfId="8888" xr:uid="{00000000-0005-0000-0000-000083B50000}"/>
    <cellStyle name="Standard 8 2 2 2 5 5 2" xfId="20184" xr:uid="{00000000-0005-0000-0000-000084B50000}"/>
    <cellStyle name="Standard 8 2 2 2 5 5 2 2" xfId="54072" xr:uid="{00000000-0005-0000-0000-000085B50000}"/>
    <cellStyle name="Standard 8 2 2 2 5 5 3" xfId="42776" xr:uid="{00000000-0005-0000-0000-000086B50000}"/>
    <cellStyle name="Standard 8 2 2 2 5 5 4" xfId="31480" xr:uid="{00000000-0005-0000-0000-000087B50000}"/>
    <cellStyle name="Standard 8 2 2 2 5 6" xfId="14536" xr:uid="{00000000-0005-0000-0000-000088B50000}"/>
    <cellStyle name="Standard 8 2 2 2 5 6 2" xfId="48424" xr:uid="{00000000-0005-0000-0000-000089B50000}"/>
    <cellStyle name="Standard 8 2 2 2 5 7" xfId="37128" xr:uid="{00000000-0005-0000-0000-00008AB50000}"/>
    <cellStyle name="Standard 8 2 2 2 5 8" xfId="25832" xr:uid="{00000000-0005-0000-0000-00008BB50000}"/>
    <cellStyle name="Standard 8 2 2 2 6" xfId="3748" xr:uid="{00000000-0005-0000-0000-00008CB50000}"/>
    <cellStyle name="Standard 8 2 2 2 6 2" xfId="6859" xr:uid="{00000000-0005-0000-0000-00008DB50000}"/>
    <cellStyle name="Standard 8 2 2 2 6 2 2" xfId="12508" xr:uid="{00000000-0005-0000-0000-00008EB50000}"/>
    <cellStyle name="Standard 8 2 2 2 6 2 2 2" xfId="23804" xr:uid="{00000000-0005-0000-0000-00008FB50000}"/>
    <cellStyle name="Standard 8 2 2 2 6 2 2 2 2" xfId="57692" xr:uid="{00000000-0005-0000-0000-000090B50000}"/>
    <cellStyle name="Standard 8 2 2 2 6 2 2 3" xfId="46396" xr:uid="{00000000-0005-0000-0000-000091B50000}"/>
    <cellStyle name="Standard 8 2 2 2 6 2 2 4" xfId="35100" xr:uid="{00000000-0005-0000-0000-000092B50000}"/>
    <cellStyle name="Standard 8 2 2 2 6 2 3" xfId="18156" xr:uid="{00000000-0005-0000-0000-000093B50000}"/>
    <cellStyle name="Standard 8 2 2 2 6 2 3 2" xfId="52044" xr:uid="{00000000-0005-0000-0000-000094B50000}"/>
    <cellStyle name="Standard 8 2 2 2 6 2 4" xfId="40748" xr:uid="{00000000-0005-0000-0000-000095B50000}"/>
    <cellStyle name="Standard 8 2 2 2 6 2 5" xfId="29452" xr:uid="{00000000-0005-0000-0000-000096B50000}"/>
    <cellStyle name="Standard 8 2 2 2 6 3" xfId="9684" xr:uid="{00000000-0005-0000-0000-000097B50000}"/>
    <cellStyle name="Standard 8 2 2 2 6 3 2" xfId="20980" xr:uid="{00000000-0005-0000-0000-000098B50000}"/>
    <cellStyle name="Standard 8 2 2 2 6 3 2 2" xfId="54868" xr:uid="{00000000-0005-0000-0000-000099B50000}"/>
    <cellStyle name="Standard 8 2 2 2 6 3 3" xfId="43572" xr:uid="{00000000-0005-0000-0000-00009AB50000}"/>
    <cellStyle name="Standard 8 2 2 2 6 3 4" xfId="32276" xr:uid="{00000000-0005-0000-0000-00009BB50000}"/>
    <cellStyle name="Standard 8 2 2 2 6 4" xfId="15332" xr:uid="{00000000-0005-0000-0000-00009CB50000}"/>
    <cellStyle name="Standard 8 2 2 2 6 4 2" xfId="49220" xr:uid="{00000000-0005-0000-0000-00009DB50000}"/>
    <cellStyle name="Standard 8 2 2 2 6 5" xfId="37924" xr:uid="{00000000-0005-0000-0000-00009EB50000}"/>
    <cellStyle name="Standard 8 2 2 2 6 6" xfId="26628" xr:uid="{00000000-0005-0000-0000-00009FB50000}"/>
    <cellStyle name="Standard 8 2 2 2 7" xfId="4806" xr:uid="{00000000-0005-0000-0000-0000A0B50000}"/>
    <cellStyle name="Standard 8 2 2 2 7 2" xfId="7632" xr:uid="{00000000-0005-0000-0000-0000A1B50000}"/>
    <cellStyle name="Standard 8 2 2 2 7 2 2" xfId="13281" xr:uid="{00000000-0005-0000-0000-0000A2B50000}"/>
    <cellStyle name="Standard 8 2 2 2 7 2 2 2" xfId="24577" xr:uid="{00000000-0005-0000-0000-0000A3B50000}"/>
    <cellStyle name="Standard 8 2 2 2 7 2 2 2 2" xfId="58465" xr:uid="{00000000-0005-0000-0000-0000A4B50000}"/>
    <cellStyle name="Standard 8 2 2 2 7 2 2 3" xfId="47169" xr:uid="{00000000-0005-0000-0000-0000A5B50000}"/>
    <cellStyle name="Standard 8 2 2 2 7 2 2 4" xfId="35873" xr:uid="{00000000-0005-0000-0000-0000A6B50000}"/>
    <cellStyle name="Standard 8 2 2 2 7 2 3" xfId="18929" xr:uid="{00000000-0005-0000-0000-0000A7B50000}"/>
    <cellStyle name="Standard 8 2 2 2 7 2 3 2" xfId="52817" xr:uid="{00000000-0005-0000-0000-0000A8B50000}"/>
    <cellStyle name="Standard 8 2 2 2 7 2 4" xfId="41521" xr:uid="{00000000-0005-0000-0000-0000A9B50000}"/>
    <cellStyle name="Standard 8 2 2 2 7 2 5" xfId="30225" xr:uid="{00000000-0005-0000-0000-0000AAB50000}"/>
    <cellStyle name="Standard 8 2 2 2 7 3" xfId="10457" xr:uid="{00000000-0005-0000-0000-0000ABB50000}"/>
    <cellStyle name="Standard 8 2 2 2 7 3 2" xfId="21753" xr:uid="{00000000-0005-0000-0000-0000ACB50000}"/>
    <cellStyle name="Standard 8 2 2 2 7 3 2 2" xfId="55641" xr:uid="{00000000-0005-0000-0000-0000ADB50000}"/>
    <cellStyle name="Standard 8 2 2 2 7 3 3" xfId="44345" xr:uid="{00000000-0005-0000-0000-0000AEB50000}"/>
    <cellStyle name="Standard 8 2 2 2 7 3 4" xfId="33049" xr:uid="{00000000-0005-0000-0000-0000AFB50000}"/>
    <cellStyle name="Standard 8 2 2 2 7 4" xfId="16105" xr:uid="{00000000-0005-0000-0000-0000B0B50000}"/>
    <cellStyle name="Standard 8 2 2 2 7 4 2" xfId="49993" xr:uid="{00000000-0005-0000-0000-0000B1B50000}"/>
    <cellStyle name="Standard 8 2 2 2 7 5" xfId="38697" xr:uid="{00000000-0005-0000-0000-0000B2B50000}"/>
    <cellStyle name="Standard 8 2 2 2 7 6" xfId="27401" xr:uid="{00000000-0005-0000-0000-0000B3B50000}"/>
    <cellStyle name="Standard 8 2 2 2 8" xfId="3449" xr:uid="{00000000-0005-0000-0000-0000B4B50000}"/>
    <cellStyle name="Standard 8 2 2 2 8 2" xfId="6564" xr:uid="{00000000-0005-0000-0000-0000B5B50000}"/>
    <cellStyle name="Standard 8 2 2 2 8 2 2" xfId="12213" xr:uid="{00000000-0005-0000-0000-0000B6B50000}"/>
    <cellStyle name="Standard 8 2 2 2 8 2 2 2" xfId="23509" xr:uid="{00000000-0005-0000-0000-0000B7B50000}"/>
    <cellStyle name="Standard 8 2 2 2 8 2 2 2 2" xfId="57397" xr:uid="{00000000-0005-0000-0000-0000B8B50000}"/>
    <cellStyle name="Standard 8 2 2 2 8 2 2 3" xfId="46101" xr:uid="{00000000-0005-0000-0000-0000B9B50000}"/>
    <cellStyle name="Standard 8 2 2 2 8 2 2 4" xfId="34805" xr:uid="{00000000-0005-0000-0000-0000BAB50000}"/>
    <cellStyle name="Standard 8 2 2 2 8 2 3" xfId="17861" xr:uid="{00000000-0005-0000-0000-0000BBB50000}"/>
    <cellStyle name="Standard 8 2 2 2 8 2 3 2" xfId="51749" xr:uid="{00000000-0005-0000-0000-0000BCB50000}"/>
    <cellStyle name="Standard 8 2 2 2 8 2 4" xfId="40453" xr:uid="{00000000-0005-0000-0000-0000BDB50000}"/>
    <cellStyle name="Standard 8 2 2 2 8 2 5" xfId="29157" xr:uid="{00000000-0005-0000-0000-0000BEB50000}"/>
    <cellStyle name="Standard 8 2 2 2 8 3" xfId="9389" xr:uid="{00000000-0005-0000-0000-0000BFB50000}"/>
    <cellStyle name="Standard 8 2 2 2 8 3 2" xfId="20685" xr:uid="{00000000-0005-0000-0000-0000C0B50000}"/>
    <cellStyle name="Standard 8 2 2 2 8 3 2 2" xfId="54573" xr:uid="{00000000-0005-0000-0000-0000C1B50000}"/>
    <cellStyle name="Standard 8 2 2 2 8 3 3" xfId="43277" xr:uid="{00000000-0005-0000-0000-0000C2B50000}"/>
    <cellStyle name="Standard 8 2 2 2 8 3 4" xfId="31981" xr:uid="{00000000-0005-0000-0000-0000C3B50000}"/>
    <cellStyle name="Standard 8 2 2 2 8 4" xfId="15037" xr:uid="{00000000-0005-0000-0000-0000C4B50000}"/>
    <cellStyle name="Standard 8 2 2 2 8 4 2" xfId="48925" xr:uid="{00000000-0005-0000-0000-0000C5B50000}"/>
    <cellStyle name="Standard 8 2 2 2 8 5" xfId="37629" xr:uid="{00000000-0005-0000-0000-0000C6B50000}"/>
    <cellStyle name="Standard 8 2 2 2 8 6" xfId="26333" xr:uid="{00000000-0005-0000-0000-0000C7B50000}"/>
    <cellStyle name="Standard 8 2 2 2 9" xfId="5562" xr:uid="{00000000-0005-0000-0000-0000C8B50000}"/>
    <cellStyle name="Standard 8 2 2 2 9 2" xfId="11212" xr:uid="{00000000-0005-0000-0000-0000C9B50000}"/>
    <cellStyle name="Standard 8 2 2 2 9 2 2" xfId="22508" xr:uid="{00000000-0005-0000-0000-0000CAB50000}"/>
    <cellStyle name="Standard 8 2 2 2 9 2 2 2" xfId="56396" xr:uid="{00000000-0005-0000-0000-0000CBB50000}"/>
    <cellStyle name="Standard 8 2 2 2 9 2 3" xfId="45100" xr:uid="{00000000-0005-0000-0000-0000CCB50000}"/>
    <cellStyle name="Standard 8 2 2 2 9 2 4" xfId="33804" xr:uid="{00000000-0005-0000-0000-0000CDB50000}"/>
    <cellStyle name="Standard 8 2 2 2 9 3" xfId="16860" xr:uid="{00000000-0005-0000-0000-0000CEB50000}"/>
    <cellStyle name="Standard 8 2 2 2 9 3 2" xfId="50748" xr:uid="{00000000-0005-0000-0000-0000CFB50000}"/>
    <cellStyle name="Standard 8 2 2 2 9 4" xfId="39452" xr:uid="{00000000-0005-0000-0000-0000D0B50000}"/>
    <cellStyle name="Standard 8 2 2 2 9 5" xfId="28156" xr:uid="{00000000-0005-0000-0000-0000D1B50000}"/>
    <cellStyle name="Standard 8 2 2 3" xfId="267" xr:uid="{00000000-0005-0000-0000-0000D2B50000}"/>
    <cellStyle name="Standard 8 2 2 3 10" xfId="14009" xr:uid="{00000000-0005-0000-0000-0000D3B50000}"/>
    <cellStyle name="Standard 8 2 2 3 10 2" xfId="47897" xr:uid="{00000000-0005-0000-0000-0000D4B50000}"/>
    <cellStyle name="Standard 8 2 2 3 11" xfId="36601" xr:uid="{00000000-0005-0000-0000-0000D5B50000}"/>
    <cellStyle name="Standard 8 2 2 3 12" xfId="25305" xr:uid="{00000000-0005-0000-0000-0000D6B50000}"/>
    <cellStyle name="Standard 8 2 2 3 2" xfId="1604" xr:uid="{00000000-0005-0000-0000-0000D7B50000}"/>
    <cellStyle name="Standard 8 2 2 3 2 10" xfId="36734" xr:uid="{00000000-0005-0000-0000-0000D8B50000}"/>
    <cellStyle name="Standard 8 2 2 3 2 11" xfId="25438" xr:uid="{00000000-0005-0000-0000-0000D9B50000}"/>
    <cellStyle name="Standard 8 2 2 3 2 2" xfId="2784" xr:uid="{00000000-0005-0000-0000-0000DAB50000}"/>
    <cellStyle name="Standard 8 2 2 3 2 2 2" xfId="3286" xr:uid="{00000000-0005-0000-0000-0000DBB50000}"/>
    <cellStyle name="Standard 8 2 2 3 2 2 2 2" xfId="5386" xr:uid="{00000000-0005-0000-0000-0000DCB50000}"/>
    <cellStyle name="Standard 8 2 2 3 2 2 2 2 2" xfId="8212" xr:uid="{00000000-0005-0000-0000-0000DDB50000}"/>
    <cellStyle name="Standard 8 2 2 3 2 2 2 2 2 2" xfId="13861" xr:uid="{00000000-0005-0000-0000-0000DEB50000}"/>
    <cellStyle name="Standard 8 2 2 3 2 2 2 2 2 2 2" xfId="25157" xr:uid="{00000000-0005-0000-0000-0000DFB50000}"/>
    <cellStyle name="Standard 8 2 2 3 2 2 2 2 2 2 2 2" xfId="59045" xr:uid="{00000000-0005-0000-0000-0000E0B50000}"/>
    <cellStyle name="Standard 8 2 2 3 2 2 2 2 2 2 3" xfId="47749" xr:uid="{00000000-0005-0000-0000-0000E1B50000}"/>
    <cellStyle name="Standard 8 2 2 3 2 2 2 2 2 2 4" xfId="36453" xr:uid="{00000000-0005-0000-0000-0000E2B50000}"/>
    <cellStyle name="Standard 8 2 2 3 2 2 2 2 2 3" xfId="19509" xr:uid="{00000000-0005-0000-0000-0000E3B50000}"/>
    <cellStyle name="Standard 8 2 2 3 2 2 2 2 2 3 2" xfId="53397" xr:uid="{00000000-0005-0000-0000-0000E4B50000}"/>
    <cellStyle name="Standard 8 2 2 3 2 2 2 2 2 4" xfId="42101" xr:uid="{00000000-0005-0000-0000-0000E5B50000}"/>
    <cellStyle name="Standard 8 2 2 3 2 2 2 2 2 5" xfId="30805" xr:uid="{00000000-0005-0000-0000-0000E6B50000}"/>
    <cellStyle name="Standard 8 2 2 3 2 2 2 2 3" xfId="11037" xr:uid="{00000000-0005-0000-0000-0000E7B50000}"/>
    <cellStyle name="Standard 8 2 2 3 2 2 2 2 3 2" xfId="22333" xr:uid="{00000000-0005-0000-0000-0000E8B50000}"/>
    <cellStyle name="Standard 8 2 2 3 2 2 2 2 3 2 2" xfId="56221" xr:uid="{00000000-0005-0000-0000-0000E9B50000}"/>
    <cellStyle name="Standard 8 2 2 3 2 2 2 2 3 3" xfId="44925" xr:uid="{00000000-0005-0000-0000-0000EAB50000}"/>
    <cellStyle name="Standard 8 2 2 3 2 2 2 2 3 4" xfId="33629" xr:uid="{00000000-0005-0000-0000-0000EBB50000}"/>
    <cellStyle name="Standard 8 2 2 3 2 2 2 2 4" xfId="16685" xr:uid="{00000000-0005-0000-0000-0000ECB50000}"/>
    <cellStyle name="Standard 8 2 2 3 2 2 2 2 4 2" xfId="50573" xr:uid="{00000000-0005-0000-0000-0000EDB50000}"/>
    <cellStyle name="Standard 8 2 2 3 2 2 2 2 5" xfId="39277" xr:uid="{00000000-0005-0000-0000-0000EEB50000}"/>
    <cellStyle name="Standard 8 2 2 3 2 2 2 2 6" xfId="27981" xr:uid="{00000000-0005-0000-0000-0000EFB50000}"/>
    <cellStyle name="Standard 8 2 2 3 2 2 2 3" xfId="6414" xr:uid="{00000000-0005-0000-0000-0000F0B50000}"/>
    <cellStyle name="Standard 8 2 2 3 2 2 2 3 2" xfId="12064" xr:uid="{00000000-0005-0000-0000-0000F1B50000}"/>
    <cellStyle name="Standard 8 2 2 3 2 2 2 3 2 2" xfId="23360" xr:uid="{00000000-0005-0000-0000-0000F2B50000}"/>
    <cellStyle name="Standard 8 2 2 3 2 2 2 3 2 2 2" xfId="57248" xr:uid="{00000000-0005-0000-0000-0000F3B50000}"/>
    <cellStyle name="Standard 8 2 2 3 2 2 2 3 2 3" xfId="45952" xr:uid="{00000000-0005-0000-0000-0000F4B50000}"/>
    <cellStyle name="Standard 8 2 2 3 2 2 2 3 2 4" xfId="34656" xr:uid="{00000000-0005-0000-0000-0000F5B50000}"/>
    <cellStyle name="Standard 8 2 2 3 2 2 2 3 3" xfId="17712" xr:uid="{00000000-0005-0000-0000-0000F6B50000}"/>
    <cellStyle name="Standard 8 2 2 3 2 2 2 3 3 2" xfId="51600" xr:uid="{00000000-0005-0000-0000-0000F7B50000}"/>
    <cellStyle name="Standard 8 2 2 3 2 2 2 3 4" xfId="40304" xr:uid="{00000000-0005-0000-0000-0000F8B50000}"/>
    <cellStyle name="Standard 8 2 2 3 2 2 2 3 5" xfId="29008" xr:uid="{00000000-0005-0000-0000-0000F9B50000}"/>
    <cellStyle name="Standard 8 2 2 3 2 2 2 4" xfId="9240" xr:uid="{00000000-0005-0000-0000-0000FAB50000}"/>
    <cellStyle name="Standard 8 2 2 3 2 2 2 4 2" xfId="20536" xr:uid="{00000000-0005-0000-0000-0000FBB50000}"/>
    <cellStyle name="Standard 8 2 2 3 2 2 2 4 2 2" xfId="54424" xr:uid="{00000000-0005-0000-0000-0000FCB50000}"/>
    <cellStyle name="Standard 8 2 2 3 2 2 2 4 3" xfId="43128" xr:uid="{00000000-0005-0000-0000-0000FDB50000}"/>
    <cellStyle name="Standard 8 2 2 3 2 2 2 4 4" xfId="31832" xr:uid="{00000000-0005-0000-0000-0000FEB50000}"/>
    <cellStyle name="Standard 8 2 2 3 2 2 2 5" xfId="14888" xr:uid="{00000000-0005-0000-0000-0000FFB50000}"/>
    <cellStyle name="Standard 8 2 2 3 2 2 2 5 2" xfId="48776" xr:uid="{00000000-0005-0000-0000-000000B60000}"/>
    <cellStyle name="Standard 8 2 2 3 2 2 2 6" xfId="37480" xr:uid="{00000000-0005-0000-0000-000001B60000}"/>
    <cellStyle name="Standard 8 2 2 3 2 2 2 7" xfId="26184" xr:uid="{00000000-0005-0000-0000-000002B60000}"/>
    <cellStyle name="Standard 8 2 2 3 2 2 3" xfId="4611" xr:uid="{00000000-0005-0000-0000-000003B60000}"/>
    <cellStyle name="Standard 8 2 2 3 2 2 3 2" xfId="7478" xr:uid="{00000000-0005-0000-0000-000004B60000}"/>
    <cellStyle name="Standard 8 2 2 3 2 2 3 2 2" xfId="13127" xr:uid="{00000000-0005-0000-0000-000005B60000}"/>
    <cellStyle name="Standard 8 2 2 3 2 2 3 2 2 2" xfId="24423" xr:uid="{00000000-0005-0000-0000-000006B60000}"/>
    <cellStyle name="Standard 8 2 2 3 2 2 3 2 2 2 2" xfId="58311" xr:uid="{00000000-0005-0000-0000-000007B60000}"/>
    <cellStyle name="Standard 8 2 2 3 2 2 3 2 2 3" xfId="47015" xr:uid="{00000000-0005-0000-0000-000008B60000}"/>
    <cellStyle name="Standard 8 2 2 3 2 2 3 2 2 4" xfId="35719" xr:uid="{00000000-0005-0000-0000-000009B60000}"/>
    <cellStyle name="Standard 8 2 2 3 2 2 3 2 3" xfId="18775" xr:uid="{00000000-0005-0000-0000-00000AB60000}"/>
    <cellStyle name="Standard 8 2 2 3 2 2 3 2 3 2" xfId="52663" xr:uid="{00000000-0005-0000-0000-00000BB60000}"/>
    <cellStyle name="Standard 8 2 2 3 2 2 3 2 4" xfId="41367" xr:uid="{00000000-0005-0000-0000-00000CB60000}"/>
    <cellStyle name="Standard 8 2 2 3 2 2 3 2 5" xfId="30071" xr:uid="{00000000-0005-0000-0000-00000DB60000}"/>
    <cellStyle name="Standard 8 2 2 3 2 2 3 3" xfId="10303" xr:uid="{00000000-0005-0000-0000-00000EB60000}"/>
    <cellStyle name="Standard 8 2 2 3 2 2 3 3 2" xfId="21599" xr:uid="{00000000-0005-0000-0000-00000FB60000}"/>
    <cellStyle name="Standard 8 2 2 3 2 2 3 3 2 2" xfId="55487" xr:uid="{00000000-0005-0000-0000-000010B60000}"/>
    <cellStyle name="Standard 8 2 2 3 2 2 3 3 3" xfId="44191" xr:uid="{00000000-0005-0000-0000-000011B60000}"/>
    <cellStyle name="Standard 8 2 2 3 2 2 3 3 4" xfId="32895" xr:uid="{00000000-0005-0000-0000-000012B60000}"/>
    <cellStyle name="Standard 8 2 2 3 2 2 3 4" xfId="15951" xr:uid="{00000000-0005-0000-0000-000013B60000}"/>
    <cellStyle name="Standard 8 2 2 3 2 2 3 4 2" xfId="49839" xr:uid="{00000000-0005-0000-0000-000014B60000}"/>
    <cellStyle name="Standard 8 2 2 3 2 2 3 5" xfId="38543" xr:uid="{00000000-0005-0000-0000-000015B60000}"/>
    <cellStyle name="Standard 8 2 2 3 2 2 3 6" xfId="27247" xr:uid="{00000000-0005-0000-0000-000016B60000}"/>
    <cellStyle name="Standard 8 2 2 3 2 2 4" xfId="5914" xr:uid="{00000000-0005-0000-0000-000017B60000}"/>
    <cellStyle name="Standard 8 2 2 3 2 2 4 2" xfId="11564" xr:uid="{00000000-0005-0000-0000-000018B60000}"/>
    <cellStyle name="Standard 8 2 2 3 2 2 4 2 2" xfId="22860" xr:uid="{00000000-0005-0000-0000-000019B60000}"/>
    <cellStyle name="Standard 8 2 2 3 2 2 4 2 2 2" xfId="56748" xr:uid="{00000000-0005-0000-0000-00001AB60000}"/>
    <cellStyle name="Standard 8 2 2 3 2 2 4 2 3" xfId="45452" xr:uid="{00000000-0005-0000-0000-00001BB60000}"/>
    <cellStyle name="Standard 8 2 2 3 2 2 4 2 4" xfId="34156" xr:uid="{00000000-0005-0000-0000-00001CB60000}"/>
    <cellStyle name="Standard 8 2 2 3 2 2 4 3" xfId="17212" xr:uid="{00000000-0005-0000-0000-00001DB60000}"/>
    <cellStyle name="Standard 8 2 2 3 2 2 4 3 2" xfId="51100" xr:uid="{00000000-0005-0000-0000-00001EB60000}"/>
    <cellStyle name="Standard 8 2 2 3 2 2 4 4" xfId="39804" xr:uid="{00000000-0005-0000-0000-00001FB60000}"/>
    <cellStyle name="Standard 8 2 2 3 2 2 4 5" xfId="28508" xr:uid="{00000000-0005-0000-0000-000020B60000}"/>
    <cellStyle name="Standard 8 2 2 3 2 2 5" xfId="8740" xr:uid="{00000000-0005-0000-0000-000021B60000}"/>
    <cellStyle name="Standard 8 2 2 3 2 2 5 2" xfId="20036" xr:uid="{00000000-0005-0000-0000-000022B60000}"/>
    <cellStyle name="Standard 8 2 2 3 2 2 5 2 2" xfId="53924" xr:uid="{00000000-0005-0000-0000-000023B60000}"/>
    <cellStyle name="Standard 8 2 2 3 2 2 5 3" xfId="42628" xr:uid="{00000000-0005-0000-0000-000024B60000}"/>
    <cellStyle name="Standard 8 2 2 3 2 2 5 4" xfId="31332" xr:uid="{00000000-0005-0000-0000-000025B60000}"/>
    <cellStyle name="Standard 8 2 2 3 2 2 6" xfId="14388" xr:uid="{00000000-0005-0000-0000-000026B60000}"/>
    <cellStyle name="Standard 8 2 2 3 2 2 6 2" xfId="48276" xr:uid="{00000000-0005-0000-0000-000027B60000}"/>
    <cellStyle name="Standard 8 2 2 3 2 2 7" xfId="36980" xr:uid="{00000000-0005-0000-0000-000028B60000}"/>
    <cellStyle name="Standard 8 2 2 3 2 2 8" xfId="25684" xr:uid="{00000000-0005-0000-0000-000029B60000}"/>
    <cellStyle name="Standard 8 2 2 3 2 3" xfId="3040" xr:uid="{00000000-0005-0000-0000-00002AB60000}"/>
    <cellStyle name="Standard 8 2 2 3 2 3 2" xfId="5385" xr:uid="{00000000-0005-0000-0000-00002BB60000}"/>
    <cellStyle name="Standard 8 2 2 3 2 3 2 2" xfId="8211" xr:uid="{00000000-0005-0000-0000-00002CB60000}"/>
    <cellStyle name="Standard 8 2 2 3 2 3 2 2 2" xfId="13860" xr:uid="{00000000-0005-0000-0000-00002DB60000}"/>
    <cellStyle name="Standard 8 2 2 3 2 3 2 2 2 2" xfId="25156" xr:uid="{00000000-0005-0000-0000-00002EB60000}"/>
    <cellStyle name="Standard 8 2 2 3 2 3 2 2 2 2 2" xfId="59044" xr:uid="{00000000-0005-0000-0000-00002FB60000}"/>
    <cellStyle name="Standard 8 2 2 3 2 3 2 2 2 3" xfId="47748" xr:uid="{00000000-0005-0000-0000-000030B60000}"/>
    <cellStyle name="Standard 8 2 2 3 2 3 2 2 2 4" xfId="36452" xr:uid="{00000000-0005-0000-0000-000031B60000}"/>
    <cellStyle name="Standard 8 2 2 3 2 3 2 2 3" xfId="19508" xr:uid="{00000000-0005-0000-0000-000032B60000}"/>
    <cellStyle name="Standard 8 2 2 3 2 3 2 2 3 2" xfId="53396" xr:uid="{00000000-0005-0000-0000-000033B60000}"/>
    <cellStyle name="Standard 8 2 2 3 2 3 2 2 4" xfId="42100" xr:uid="{00000000-0005-0000-0000-000034B60000}"/>
    <cellStyle name="Standard 8 2 2 3 2 3 2 2 5" xfId="30804" xr:uid="{00000000-0005-0000-0000-000035B60000}"/>
    <cellStyle name="Standard 8 2 2 3 2 3 2 3" xfId="11036" xr:uid="{00000000-0005-0000-0000-000036B60000}"/>
    <cellStyle name="Standard 8 2 2 3 2 3 2 3 2" xfId="22332" xr:uid="{00000000-0005-0000-0000-000037B60000}"/>
    <cellStyle name="Standard 8 2 2 3 2 3 2 3 2 2" xfId="56220" xr:uid="{00000000-0005-0000-0000-000038B60000}"/>
    <cellStyle name="Standard 8 2 2 3 2 3 2 3 3" xfId="44924" xr:uid="{00000000-0005-0000-0000-000039B60000}"/>
    <cellStyle name="Standard 8 2 2 3 2 3 2 3 4" xfId="33628" xr:uid="{00000000-0005-0000-0000-00003AB60000}"/>
    <cellStyle name="Standard 8 2 2 3 2 3 2 4" xfId="16684" xr:uid="{00000000-0005-0000-0000-00003BB60000}"/>
    <cellStyle name="Standard 8 2 2 3 2 3 2 4 2" xfId="50572" xr:uid="{00000000-0005-0000-0000-00003CB60000}"/>
    <cellStyle name="Standard 8 2 2 3 2 3 2 5" xfId="39276" xr:uid="{00000000-0005-0000-0000-00003DB60000}"/>
    <cellStyle name="Standard 8 2 2 3 2 3 2 6" xfId="27980" xr:uid="{00000000-0005-0000-0000-00003EB60000}"/>
    <cellStyle name="Standard 8 2 2 3 2 3 3" xfId="4610" xr:uid="{00000000-0005-0000-0000-00003FB60000}"/>
    <cellStyle name="Standard 8 2 2 3 2 3 3 2" xfId="7477" xr:uid="{00000000-0005-0000-0000-000040B60000}"/>
    <cellStyle name="Standard 8 2 2 3 2 3 3 2 2" xfId="13126" xr:uid="{00000000-0005-0000-0000-000041B60000}"/>
    <cellStyle name="Standard 8 2 2 3 2 3 3 2 2 2" xfId="24422" xr:uid="{00000000-0005-0000-0000-000042B60000}"/>
    <cellStyle name="Standard 8 2 2 3 2 3 3 2 2 2 2" xfId="58310" xr:uid="{00000000-0005-0000-0000-000043B60000}"/>
    <cellStyle name="Standard 8 2 2 3 2 3 3 2 2 3" xfId="47014" xr:uid="{00000000-0005-0000-0000-000044B60000}"/>
    <cellStyle name="Standard 8 2 2 3 2 3 3 2 2 4" xfId="35718" xr:uid="{00000000-0005-0000-0000-000045B60000}"/>
    <cellStyle name="Standard 8 2 2 3 2 3 3 2 3" xfId="18774" xr:uid="{00000000-0005-0000-0000-000046B60000}"/>
    <cellStyle name="Standard 8 2 2 3 2 3 3 2 3 2" xfId="52662" xr:uid="{00000000-0005-0000-0000-000047B60000}"/>
    <cellStyle name="Standard 8 2 2 3 2 3 3 2 4" xfId="41366" xr:uid="{00000000-0005-0000-0000-000048B60000}"/>
    <cellStyle name="Standard 8 2 2 3 2 3 3 2 5" xfId="30070" xr:uid="{00000000-0005-0000-0000-000049B60000}"/>
    <cellStyle name="Standard 8 2 2 3 2 3 3 3" xfId="10302" xr:uid="{00000000-0005-0000-0000-00004AB60000}"/>
    <cellStyle name="Standard 8 2 2 3 2 3 3 3 2" xfId="21598" xr:uid="{00000000-0005-0000-0000-00004BB60000}"/>
    <cellStyle name="Standard 8 2 2 3 2 3 3 3 2 2" xfId="55486" xr:uid="{00000000-0005-0000-0000-00004CB60000}"/>
    <cellStyle name="Standard 8 2 2 3 2 3 3 3 3" xfId="44190" xr:uid="{00000000-0005-0000-0000-00004DB60000}"/>
    <cellStyle name="Standard 8 2 2 3 2 3 3 3 4" xfId="32894" xr:uid="{00000000-0005-0000-0000-00004EB60000}"/>
    <cellStyle name="Standard 8 2 2 3 2 3 3 4" xfId="15950" xr:uid="{00000000-0005-0000-0000-00004FB60000}"/>
    <cellStyle name="Standard 8 2 2 3 2 3 3 4 2" xfId="49838" xr:uid="{00000000-0005-0000-0000-000050B60000}"/>
    <cellStyle name="Standard 8 2 2 3 2 3 3 5" xfId="38542" xr:uid="{00000000-0005-0000-0000-000051B60000}"/>
    <cellStyle name="Standard 8 2 2 3 2 3 3 6" xfId="27246" xr:uid="{00000000-0005-0000-0000-000052B60000}"/>
    <cellStyle name="Standard 8 2 2 3 2 3 4" xfId="6168" xr:uid="{00000000-0005-0000-0000-000053B60000}"/>
    <cellStyle name="Standard 8 2 2 3 2 3 4 2" xfId="11818" xr:uid="{00000000-0005-0000-0000-000054B60000}"/>
    <cellStyle name="Standard 8 2 2 3 2 3 4 2 2" xfId="23114" xr:uid="{00000000-0005-0000-0000-000055B60000}"/>
    <cellStyle name="Standard 8 2 2 3 2 3 4 2 2 2" xfId="57002" xr:uid="{00000000-0005-0000-0000-000056B60000}"/>
    <cellStyle name="Standard 8 2 2 3 2 3 4 2 3" xfId="45706" xr:uid="{00000000-0005-0000-0000-000057B60000}"/>
    <cellStyle name="Standard 8 2 2 3 2 3 4 2 4" xfId="34410" xr:uid="{00000000-0005-0000-0000-000058B60000}"/>
    <cellStyle name="Standard 8 2 2 3 2 3 4 3" xfId="17466" xr:uid="{00000000-0005-0000-0000-000059B60000}"/>
    <cellStyle name="Standard 8 2 2 3 2 3 4 3 2" xfId="51354" xr:uid="{00000000-0005-0000-0000-00005AB60000}"/>
    <cellStyle name="Standard 8 2 2 3 2 3 4 4" xfId="40058" xr:uid="{00000000-0005-0000-0000-00005BB60000}"/>
    <cellStyle name="Standard 8 2 2 3 2 3 4 5" xfId="28762" xr:uid="{00000000-0005-0000-0000-00005CB60000}"/>
    <cellStyle name="Standard 8 2 2 3 2 3 5" xfId="8994" xr:uid="{00000000-0005-0000-0000-00005DB60000}"/>
    <cellStyle name="Standard 8 2 2 3 2 3 5 2" xfId="20290" xr:uid="{00000000-0005-0000-0000-00005EB60000}"/>
    <cellStyle name="Standard 8 2 2 3 2 3 5 2 2" xfId="54178" xr:uid="{00000000-0005-0000-0000-00005FB60000}"/>
    <cellStyle name="Standard 8 2 2 3 2 3 5 3" xfId="42882" xr:uid="{00000000-0005-0000-0000-000060B60000}"/>
    <cellStyle name="Standard 8 2 2 3 2 3 5 4" xfId="31586" xr:uid="{00000000-0005-0000-0000-000061B60000}"/>
    <cellStyle name="Standard 8 2 2 3 2 3 6" xfId="14642" xr:uid="{00000000-0005-0000-0000-000062B60000}"/>
    <cellStyle name="Standard 8 2 2 3 2 3 6 2" xfId="48530" xr:uid="{00000000-0005-0000-0000-000063B60000}"/>
    <cellStyle name="Standard 8 2 2 3 2 3 7" xfId="37234" xr:uid="{00000000-0005-0000-0000-000064B60000}"/>
    <cellStyle name="Standard 8 2 2 3 2 3 8" xfId="25938" xr:uid="{00000000-0005-0000-0000-000065B60000}"/>
    <cellStyle name="Standard 8 2 2 3 2 4" xfId="3899" xr:uid="{00000000-0005-0000-0000-000066B60000}"/>
    <cellStyle name="Standard 8 2 2 3 2 4 2" xfId="7010" xr:uid="{00000000-0005-0000-0000-000067B60000}"/>
    <cellStyle name="Standard 8 2 2 3 2 4 2 2" xfId="12659" xr:uid="{00000000-0005-0000-0000-000068B60000}"/>
    <cellStyle name="Standard 8 2 2 3 2 4 2 2 2" xfId="23955" xr:uid="{00000000-0005-0000-0000-000069B60000}"/>
    <cellStyle name="Standard 8 2 2 3 2 4 2 2 2 2" xfId="57843" xr:uid="{00000000-0005-0000-0000-00006AB60000}"/>
    <cellStyle name="Standard 8 2 2 3 2 4 2 2 3" xfId="46547" xr:uid="{00000000-0005-0000-0000-00006BB60000}"/>
    <cellStyle name="Standard 8 2 2 3 2 4 2 2 4" xfId="35251" xr:uid="{00000000-0005-0000-0000-00006CB60000}"/>
    <cellStyle name="Standard 8 2 2 3 2 4 2 3" xfId="18307" xr:uid="{00000000-0005-0000-0000-00006DB60000}"/>
    <cellStyle name="Standard 8 2 2 3 2 4 2 3 2" xfId="52195" xr:uid="{00000000-0005-0000-0000-00006EB60000}"/>
    <cellStyle name="Standard 8 2 2 3 2 4 2 4" xfId="40899" xr:uid="{00000000-0005-0000-0000-00006FB60000}"/>
    <cellStyle name="Standard 8 2 2 3 2 4 2 5" xfId="29603" xr:uid="{00000000-0005-0000-0000-000070B60000}"/>
    <cellStyle name="Standard 8 2 2 3 2 4 3" xfId="9835" xr:uid="{00000000-0005-0000-0000-000071B60000}"/>
    <cellStyle name="Standard 8 2 2 3 2 4 3 2" xfId="21131" xr:uid="{00000000-0005-0000-0000-000072B60000}"/>
    <cellStyle name="Standard 8 2 2 3 2 4 3 2 2" xfId="55019" xr:uid="{00000000-0005-0000-0000-000073B60000}"/>
    <cellStyle name="Standard 8 2 2 3 2 4 3 3" xfId="43723" xr:uid="{00000000-0005-0000-0000-000074B60000}"/>
    <cellStyle name="Standard 8 2 2 3 2 4 3 4" xfId="32427" xr:uid="{00000000-0005-0000-0000-000075B60000}"/>
    <cellStyle name="Standard 8 2 2 3 2 4 4" xfId="15483" xr:uid="{00000000-0005-0000-0000-000076B60000}"/>
    <cellStyle name="Standard 8 2 2 3 2 4 4 2" xfId="49371" xr:uid="{00000000-0005-0000-0000-000077B60000}"/>
    <cellStyle name="Standard 8 2 2 3 2 4 5" xfId="38075" xr:uid="{00000000-0005-0000-0000-000078B60000}"/>
    <cellStyle name="Standard 8 2 2 3 2 4 6" xfId="26779" xr:uid="{00000000-0005-0000-0000-000079B60000}"/>
    <cellStyle name="Standard 8 2 2 3 2 5" xfId="4957" xr:uid="{00000000-0005-0000-0000-00007AB60000}"/>
    <cellStyle name="Standard 8 2 2 3 2 5 2" xfId="7783" xr:uid="{00000000-0005-0000-0000-00007BB60000}"/>
    <cellStyle name="Standard 8 2 2 3 2 5 2 2" xfId="13432" xr:uid="{00000000-0005-0000-0000-00007CB60000}"/>
    <cellStyle name="Standard 8 2 2 3 2 5 2 2 2" xfId="24728" xr:uid="{00000000-0005-0000-0000-00007DB60000}"/>
    <cellStyle name="Standard 8 2 2 3 2 5 2 2 2 2" xfId="58616" xr:uid="{00000000-0005-0000-0000-00007EB60000}"/>
    <cellStyle name="Standard 8 2 2 3 2 5 2 2 3" xfId="47320" xr:uid="{00000000-0005-0000-0000-00007FB60000}"/>
    <cellStyle name="Standard 8 2 2 3 2 5 2 2 4" xfId="36024" xr:uid="{00000000-0005-0000-0000-000080B60000}"/>
    <cellStyle name="Standard 8 2 2 3 2 5 2 3" xfId="19080" xr:uid="{00000000-0005-0000-0000-000081B60000}"/>
    <cellStyle name="Standard 8 2 2 3 2 5 2 3 2" xfId="52968" xr:uid="{00000000-0005-0000-0000-000082B60000}"/>
    <cellStyle name="Standard 8 2 2 3 2 5 2 4" xfId="41672" xr:uid="{00000000-0005-0000-0000-000083B60000}"/>
    <cellStyle name="Standard 8 2 2 3 2 5 2 5" xfId="30376" xr:uid="{00000000-0005-0000-0000-000084B60000}"/>
    <cellStyle name="Standard 8 2 2 3 2 5 3" xfId="10608" xr:uid="{00000000-0005-0000-0000-000085B60000}"/>
    <cellStyle name="Standard 8 2 2 3 2 5 3 2" xfId="21904" xr:uid="{00000000-0005-0000-0000-000086B60000}"/>
    <cellStyle name="Standard 8 2 2 3 2 5 3 2 2" xfId="55792" xr:uid="{00000000-0005-0000-0000-000087B60000}"/>
    <cellStyle name="Standard 8 2 2 3 2 5 3 3" xfId="44496" xr:uid="{00000000-0005-0000-0000-000088B60000}"/>
    <cellStyle name="Standard 8 2 2 3 2 5 3 4" xfId="33200" xr:uid="{00000000-0005-0000-0000-000089B60000}"/>
    <cellStyle name="Standard 8 2 2 3 2 5 4" xfId="16256" xr:uid="{00000000-0005-0000-0000-00008AB60000}"/>
    <cellStyle name="Standard 8 2 2 3 2 5 4 2" xfId="50144" xr:uid="{00000000-0005-0000-0000-00008BB60000}"/>
    <cellStyle name="Standard 8 2 2 3 2 5 5" xfId="38848" xr:uid="{00000000-0005-0000-0000-00008CB60000}"/>
    <cellStyle name="Standard 8 2 2 3 2 5 6" xfId="27552" xr:uid="{00000000-0005-0000-0000-00008DB60000}"/>
    <cellStyle name="Standard 8 2 2 3 2 6" xfId="3606" xr:uid="{00000000-0005-0000-0000-00008EB60000}"/>
    <cellStyle name="Standard 8 2 2 3 2 6 2" xfId="6719" xr:uid="{00000000-0005-0000-0000-00008FB60000}"/>
    <cellStyle name="Standard 8 2 2 3 2 6 2 2" xfId="12368" xr:uid="{00000000-0005-0000-0000-000090B60000}"/>
    <cellStyle name="Standard 8 2 2 3 2 6 2 2 2" xfId="23664" xr:uid="{00000000-0005-0000-0000-000091B60000}"/>
    <cellStyle name="Standard 8 2 2 3 2 6 2 2 2 2" xfId="57552" xr:uid="{00000000-0005-0000-0000-000092B60000}"/>
    <cellStyle name="Standard 8 2 2 3 2 6 2 2 3" xfId="46256" xr:uid="{00000000-0005-0000-0000-000093B60000}"/>
    <cellStyle name="Standard 8 2 2 3 2 6 2 2 4" xfId="34960" xr:uid="{00000000-0005-0000-0000-000094B60000}"/>
    <cellStyle name="Standard 8 2 2 3 2 6 2 3" xfId="18016" xr:uid="{00000000-0005-0000-0000-000095B60000}"/>
    <cellStyle name="Standard 8 2 2 3 2 6 2 3 2" xfId="51904" xr:uid="{00000000-0005-0000-0000-000096B60000}"/>
    <cellStyle name="Standard 8 2 2 3 2 6 2 4" xfId="40608" xr:uid="{00000000-0005-0000-0000-000097B60000}"/>
    <cellStyle name="Standard 8 2 2 3 2 6 2 5" xfId="29312" xr:uid="{00000000-0005-0000-0000-000098B60000}"/>
    <cellStyle name="Standard 8 2 2 3 2 6 3" xfId="9544" xr:uid="{00000000-0005-0000-0000-000099B60000}"/>
    <cellStyle name="Standard 8 2 2 3 2 6 3 2" xfId="20840" xr:uid="{00000000-0005-0000-0000-00009AB60000}"/>
    <cellStyle name="Standard 8 2 2 3 2 6 3 2 2" xfId="54728" xr:uid="{00000000-0005-0000-0000-00009BB60000}"/>
    <cellStyle name="Standard 8 2 2 3 2 6 3 3" xfId="43432" xr:uid="{00000000-0005-0000-0000-00009CB60000}"/>
    <cellStyle name="Standard 8 2 2 3 2 6 3 4" xfId="32136" xr:uid="{00000000-0005-0000-0000-00009DB60000}"/>
    <cellStyle name="Standard 8 2 2 3 2 6 4" xfId="15192" xr:uid="{00000000-0005-0000-0000-00009EB60000}"/>
    <cellStyle name="Standard 8 2 2 3 2 6 4 2" xfId="49080" xr:uid="{00000000-0005-0000-0000-00009FB60000}"/>
    <cellStyle name="Standard 8 2 2 3 2 6 5" xfId="37784" xr:uid="{00000000-0005-0000-0000-0000A0B60000}"/>
    <cellStyle name="Standard 8 2 2 3 2 6 6" xfId="26488" xr:uid="{00000000-0005-0000-0000-0000A1B60000}"/>
    <cellStyle name="Standard 8 2 2 3 2 7" xfId="5668" xr:uid="{00000000-0005-0000-0000-0000A2B60000}"/>
    <cellStyle name="Standard 8 2 2 3 2 7 2" xfId="11318" xr:uid="{00000000-0005-0000-0000-0000A3B60000}"/>
    <cellStyle name="Standard 8 2 2 3 2 7 2 2" xfId="22614" xr:uid="{00000000-0005-0000-0000-0000A4B60000}"/>
    <cellStyle name="Standard 8 2 2 3 2 7 2 2 2" xfId="56502" xr:uid="{00000000-0005-0000-0000-0000A5B60000}"/>
    <cellStyle name="Standard 8 2 2 3 2 7 2 3" xfId="45206" xr:uid="{00000000-0005-0000-0000-0000A6B60000}"/>
    <cellStyle name="Standard 8 2 2 3 2 7 2 4" xfId="33910" xr:uid="{00000000-0005-0000-0000-0000A7B60000}"/>
    <cellStyle name="Standard 8 2 2 3 2 7 3" xfId="16966" xr:uid="{00000000-0005-0000-0000-0000A8B60000}"/>
    <cellStyle name="Standard 8 2 2 3 2 7 3 2" xfId="50854" xr:uid="{00000000-0005-0000-0000-0000A9B60000}"/>
    <cellStyle name="Standard 8 2 2 3 2 7 4" xfId="39558" xr:uid="{00000000-0005-0000-0000-0000AAB60000}"/>
    <cellStyle name="Standard 8 2 2 3 2 7 5" xfId="28262" xr:uid="{00000000-0005-0000-0000-0000ABB60000}"/>
    <cellStyle name="Standard 8 2 2 3 2 8" xfId="8494" xr:uid="{00000000-0005-0000-0000-0000ACB60000}"/>
    <cellStyle name="Standard 8 2 2 3 2 8 2" xfId="19790" xr:uid="{00000000-0005-0000-0000-0000ADB60000}"/>
    <cellStyle name="Standard 8 2 2 3 2 8 2 2" xfId="53678" xr:uid="{00000000-0005-0000-0000-0000AEB60000}"/>
    <cellStyle name="Standard 8 2 2 3 2 8 3" xfId="42382" xr:uid="{00000000-0005-0000-0000-0000AFB60000}"/>
    <cellStyle name="Standard 8 2 2 3 2 8 4" xfId="31086" xr:uid="{00000000-0005-0000-0000-0000B0B60000}"/>
    <cellStyle name="Standard 8 2 2 3 2 9" xfId="14142" xr:uid="{00000000-0005-0000-0000-0000B1B60000}"/>
    <cellStyle name="Standard 8 2 2 3 2 9 2" xfId="48030" xr:uid="{00000000-0005-0000-0000-0000B2B60000}"/>
    <cellStyle name="Standard 8 2 2 3 3" xfId="2653" xr:uid="{00000000-0005-0000-0000-0000B3B60000}"/>
    <cellStyle name="Standard 8 2 2 3 3 2" xfId="3155" xr:uid="{00000000-0005-0000-0000-0000B4B60000}"/>
    <cellStyle name="Standard 8 2 2 3 3 2 2" xfId="5387" xr:uid="{00000000-0005-0000-0000-0000B5B60000}"/>
    <cellStyle name="Standard 8 2 2 3 3 2 2 2" xfId="8213" xr:uid="{00000000-0005-0000-0000-0000B6B60000}"/>
    <cellStyle name="Standard 8 2 2 3 3 2 2 2 2" xfId="13862" xr:uid="{00000000-0005-0000-0000-0000B7B60000}"/>
    <cellStyle name="Standard 8 2 2 3 3 2 2 2 2 2" xfId="25158" xr:uid="{00000000-0005-0000-0000-0000B8B60000}"/>
    <cellStyle name="Standard 8 2 2 3 3 2 2 2 2 2 2" xfId="59046" xr:uid="{00000000-0005-0000-0000-0000B9B60000}"/>
    <cellStyle name="Standard 8 2 2 3 3 2 2 2 2 3" xfId="47750" xr:uid="{00000000-0005-0000-0000-0000BAB60000}"/>
    <cellStyle name="Standard 8 2 2 3 3 2 2 2 2 4" xfId="36454" xr:uid="{00000000-0005-0000-0000-0000BBB60000}"/>
    <cellStyle name="Standard 8 2 2 3 3 2 2 2 3" xfId="19510" xr:uid="{00000000-0005-0000-0000-0000BCB60000}"/>
    <cellStyle name="Standard 8 2 2 3 3 2 2 2 3 2" xfId="53398" xr:uid="{00000000-0005-0000-0000-0000BDB60000}"/>
    <cellStyle name="Standard 8 2 2 3 3 2 2 2 4" xfId="42102" xr:uid="{00000000-0005-0000-0000-0000BEB60000}"/>
    <cellStyle name="Standard 8 2 2 3 3 2 2 2 5" xfId="30806" xr:uid="{00000000-0005-0000-0000-0000BFB60000}"/>
    <cellStyle name="Standard 8 2 2 3 3 2 2 3" xfId="11038" xr:uid="{00000000-0005-0000-0000-0000C0B60000}"/>
    <cellStyle name="Standard 8 2 2 3 3 2 2 3 2" xfId="22334" xr:uid="{00000000-0005-0000-0000-0000C1B60000}"/>
    <cellStyle name="Standard 8 2 2 3 3 2 2 3 2 2" xfId="56222" xr:uid="{00000000-0005-0000-0000-0000C2B60000}"/>
    <cellStyle name="Standard 8 2 2 3 3 2 2 3 3" xfId="44926" xr:uid="{00000000-0005-0000-0000-0000C3B60000}"/>
    <cellStyle name="Standard 8 2 2 3 3 2 2 3 4" xfId="33630" xr:uid="{00000000-0005-0000-0000-0000C4B60000}"/>
    <cellStyle name="Standard 8 2 2 3 3 2 2 4" xfId="16686" xr:uid="{00000000-0005-0000-0000-0000C5B60000}"/>
    <cellStyle name="Standard 8 2 2 3 3 2 2 4 2" xfId="50574" xr:uid="{00000000-0005-0000-0000-0000C6B60000}"/>
    <cellStyle name="Standard 8 2 2 3 3 2 2 5" xfId="39278" xr:uid="{00000000-0005-0000-0000-0000C7B60000}"/>
    <cellStyle name="Standard 8 2 2 3 3 2 2 6" xfId="27982" xr:uid="{00000000-0005-0000-0000-0000C8B60000}"/>
    <cellStyle name="Standard 8 2 2 3 3 2 3" xfId="6283" xr:uid="{00000000-0005-0000-0000-0000C9B60000}"/>
    <cellStyle name="Standard 8 2 2 3 3 2 3 2" xfId="11933" xr:uid="{00000000-0005-0000-0000-0000CAB60000}"/>
    <cellStyle name="Standard 8 2 2 3 3 2 3 2 2" xfId="23229" xr:uid="{00000000-0005-0000-0000-0000CBB60000}"/>
    <cellStyle name="Standard 8 2 2 3 3 2 3 2 2 2" xfId="57117" xr:uid="{00000000-0005-0000-0000-0000CCB60000}"/>
    <cellStyle name="Standard 8 2 2 3 3 2 3 2 3" xfId="45821" xr:uid="{00000000-0005-0000-0000-0000CDB60000}"/>
    <cellStyle name="Standard 8 2 2 3 3 2 3 2 4" xfId="34525" xr:uid="{00000000-0005-0000-0000-0000CEB60000}"/>
    <cellStyle name="Standard 8 2 2 3 3 2 3 3" xfId="17581" xr:uid="{00000000-0005-0000-0000-0000CFB60000}"/>
    <cellStyle name="Standard 8 2 2 3 3 2 3 3 2" xfId="51469" xr:uid="{00000000-0005-0000-0000-0000D0B60000}"/>
    <cellStyle name="Standard 8 2 2 3 3 2 3 4" xfId="40173" xr:uid="{00000000-0005-0000-0000-0000D1B60000}"/>
    <cellStyle name="Standard 8 2 2 3 3 2 3 5" xfId="28877" xr:uid="{00000000-0005-0000-0000-0000D2B60000}"/>
    <cellStyle name="Standard 8 2 2 3 3 2 4" xfId="9109" xr:uid="{00000000-0005-0000-0000-0000D3B60000}"/>
    <cellStyle name="Standard 8 2 2 3 3 2 4 2" xfId="20405" xr:uid="{00000000-0005-0000-0000-0000D4B60000}"/>
    <cellStyle name="Standard 8 2 2 3 3 2 4 2 2" xfId="54293" xr:uid="{00000000-0005-0000-0000-0000D5B60000}"/>
    <cellStyle name="Standard 8 2 2 3 3 2 4 3" xfId="42997" xr:uid="{00000000-0005-0000-0000-0000D6B60000}"/>
    <cellStyle name="Standard 8 2 2 3 3 2 4 4" xfId="31701" xr:uid="{00000000-0005-0000-0000-0000D7B60000}"/>
    <cellStyle name="Standard 8 2 2 3 3 2 5" xfId="14757" xr:uid="{00000000-0005-0000-0000-0000D8B60000}"/>
    <cellStyle name="Standard 8 2 2 3 3 2 5 2" xfId="48645" xr:uid="{00000000-0005-0000-0000-0000D9B60000}"/>
    <cellStyle name="Standard 8 2 2 3 3 2 6" xfId="37349" xr:uid="{00000000-0005-0000-0000-0000DAB60000}"/>
    <cellStyle name="Standard 8 2 2 3 3 2 7" xfId="26053" xr:uid="{00000000-0005-0000-0000-0000DBB60000}"/>
    <cellStyle name="Standard 8 2 2 3 3 3" xfId="4612" xr:uid="{00000000-0005-0000-0000-0000DCB60000}"/>
    <cellStyle name="Standard 8 2 2 3 3 3 2" xfId="7479" xr:uid="{00000000-0005-0000-0000-0000DDB60000}"/>
    <cellStyle name="Standard 8 2 2 3 3 3 2 2" xfId="13128" xr:uid="{00000000-0005-0000-0000-0000DEB60000}"/>
    <cellStyle name="Standard 8 2 2 3 3 3 2 2 2" xfId="24424" xr:uid="{00000000-0005-0000-0000-0000DFB60000}"/>
    <cellStyle name="Standard 8 2 2 3 3 3 2 2 2 2" xfId="58312" xr:uid="{00000000-0005-0000-0000-0000E0B60000}"/>
    <cellStyle name="Standard 8 2 2 3 3 3 2 2 3" xfId="47016" xr:uid="{00000000-0005-0000-0000-0000E1B60000}"/>
    <cellStyle name="Standard 8 2 2 3 3 3 2 2 4" xfId="35720" xr:uid="{00000000-0005-0000-0000-0000E2B60000}"/>
    <cellStyle name="Standard 8 2 2 3 3 3 2 3" xfId="18776" xr:uid="{00000000-0005-0000-0000-0000E3B60000}"/>
    <cellStyle name="Standard 8 2 2 3 3 3 2 3 2" xfId="52664" xr:uid="{00000000-0005-0000-0000-0000E4B60000}"/>
    <cellStyle name="Standard 8 2 2 3 3 3 2 4" xfId="41368" xr:uid="{00000000-0005-0000-0000-0000E5B60000}"/>
    <cellStyle name="Standard 8 2 2 3 3 3 2 5" xfId="30072" xr:uid="{00000000-0005-0000-0000-0000E6B60000}"/>
    <cellStyle name="Standard 8 2 2 3 3 3 3" xfId="10304" xr:uid="{00000000-0005-0000-0000-0000E7B60000}"/>
    <cellStyle name="Standard 8 2 2 3 3 3 3 2" xfId="21600" xr:uid="{00000000-0005-0000-0000-0000E8B60000}"/>
    <cellStyle name="Standard 8 2 2 3 3 3 3 2 2" xfId="55488" xr:uid="{00000000-0005-0000-0000-0000E9B60000}"/>
    <cellStyle name="Standard 8 2 2 3 3 3 3 3" xfId="44192" xr:uid="{00000000-0005-0000-0000-0000EAB60000}"/>
    <cellStyle name="Standard 8 2 2 3 3 3 3 4" xfId="32896" xr:uid="{00000000-0005-0000-0000-0000EBB60000}"/>
    <cellStyle name="Standard 8 2 2 3 3 3 4" xfId="15952" xr:uid="{00000000-0005-0000-0000-0000ECB60000}"/>
    <cellStyle name="Standard 8 2 2 3 3 3 4 2" xfId="49840" xr:uid="{00000000-0005-0000-0000-0000EDB60000}"/>
    <cellStyle name="Standard 8 2 2 3 3 3 5" xfId="38544" xr:uid="{00000000-0005-0000-0000-0000EEB60000}"/>
    <cellStyle name="Standard 8 2 2 3 3 3 6" xfId="27248" xr:uid="{00000000-0005-0000-0000-0000EFB60000}"/>
    <cellStyle name="Standard 8 2 2 3 3 4" xfId="5783" xr:uid="{00000000-0005-0000-0000-0000F0B60000}"/>
    <cellStyle name="Standard 8 2 2 3 3 4 2" xfId="11433" xr:uid="{00000000-0005-0000-0000-0000F1B60000}"/>
    <cellStyle name="Standard 8 2 2 3 3 4 2 2" xfId="22729" xr:uid="{00000000-0005-0000-0000-0000F2B60000}"/>
    <cellStyle name="Standard 8 2 2 3 3 4 2 2 2" xfId="56617" xr:uid="{00000000-0005-0000-0000-0000F3B60000}"/>
    <cellStyle name="Standard 8 2 2 3 3 4 2 3" xfId="45321" xr:uid="{00000000-0005-0000-0000-0000F4B60000}"/>
    <cellStyle name="Standard 8 2 2 3 3 4 2 4" xfId="34025" xr:uid="{00000000-0005-0000-0000-0000F5B60000}"/>
    <cellStyle name="Standard 8 2 2 3 3 4 3" xfId="17081" xr:uid="{00000000-0005-0000-0000-0000F6B60000}"/>
    <cellStyle name="Standard 8 2 2 3 3 4 3 2" xfId="50969" xr:uid="{00000000-0005-0000-0000-0000F7B60000}"/>
    <cellStyle name="Standard 8 2 2 3 3 4 4" xfId="39673" xr:uid="{00000000-0005-0000-0000-0000F8B60000}"/>
    <cellStyle name="Standard 8 2 2 3 3 4 5" xfId="28377" xr:uid="{00000000-0005-0000-0000-0000F9B60000}"/>
    <cellStyle name="Standard 8 2 2 3 3 5" xfId="8609" xr:uid="{00000000-0005-0000-0000-0000FAB60000}"/>
    <cellStyle name="Standard 8 2 2 3 3 5 2" xfId="19905" xr:uid="{00000000-0005-0000-0000-0000FBB60000}"/>
    <cellStyle name="Standard 8 2 2 3 3 5 2 2" xfId="53793" xr:uid="{00000000-0005-0000-0000-0000FCB60000}"/>
    <cellStyle name="Standard 8 2 2 3 3 5 3" xfId="42497" xr:uid="{00000000-0005-0000-0000-0000FDB60000}"/>
    <cellStyle name="Standard 8 2 2 3 3 5 4" xfId="31201" xr:uid="{00000000-0005-0000-0000-0000FEB60000}"/>
    <cellStyle name="Standard 8 2 2 3 3 6" xfId="14257" xr:uid="{00000000-0005-0000-0000-0000FFB60000}"/>
    <cellStyle name="Standard 8 2 2 3 3 6 2" xfId="48145" xr:uid="{00000000-0005-0000-0000-000000B70000}"/>
    <cellStyle name="Standard 8 2 2 3 3 7" xfId="36849" xr:uid="{00000000-0005-0000-0000-000001B70000}"/>
    <cellStyle name="Standard 8 2 2 3 3 8" xfId="25553" xr:uid="{00000000-0005-0000-0000-000002B70000}"/>
    <cellStyle name="Standard 8 2 2 3 4" xfId="2907" xr:uid="{00000000-0005-0000-0000-000003B70000}"/>
    <cellStyle name="Standard 8 2 2 3 4 2" xfId="5384" xr:uid="{00000000-0005-0000-0000-000004B70000}"/>
    <cellStyle name="Standard 8 2 2 3 4 2 2" xfId="8210" xr:uid="{00000000-0005-0000-0000-000005B70000}"/>
    <cellStyle name="Standard 8 2 2 3 4 2 2 2" xfId="13859" xr:uid="{00000000-0005-0000-0000-000006B70000}"/>
    <cellStyle name="Standard 8 2 2 3 4 2 2 2 2" xfId="25155" xr:uid="{00000000-0005-0000-0000-000007B70000}"/>
    <cellStyle name="Standard 8 2 2 3 4 2 2 2 2 2" xfId="59043" xr:uid="{00000000-0005-0000-0000-000008B70000}"/>
    <cellStyle name="Standard 8 2 2 3 4 2 2 2 3" xfId="47747" xr:uid="{00000000-0005-0000-0000-000009B70000}"/>
    <cellStyle name="Standard 8 2 2 3 4 2 2 2 4" xfId="36451" xr:uid="{00000000-0005-0000-0000-00000AB70000}"/>
    <cellStyle name="Standard 8 2 2 3 4 2 2 3" xfId="19507" xr:uid="{00000000-0005-0000-0000-00000BB70000}"/>
    <cellStyle name="Standard 8 2 2 3 4 2 2 3 2" xfId="53395" xr:uid="{00000000-0005-0000-0000-00000CB70000}"/>
    <cellStyle name="Standard 8 2 2 3 4 2 2 4" xfId="42099" xr:uid="{00000000-0005-0000-0000-00000DB70000}"/>
    <cellStyle name="Standard 8 2 2 3 4 2 2 5" xfId="30803" xr:uid="{00000000-0005-0000-0000-00000EB70000}"/>
    <cellStyle name="Standard 8 2 2 3 4 2 3" xfId="11035" xr:uid="{00000000-0005-0000-0000-00000FB70000}"/>
    <cellStyle name="Standard 8 2 2 3 4 2 3 2" xfId="22331" xr:uid="{00000000-0005-0000-0000-000010B70000}"/>
    <cellStyle name="Standard 8 2 2 3 4 2 3 2 2" xfId="56219" xr:uid="{00000000-0005-0000-0000-000011B70000}"/>
    <cellStyle name="Standard 8 2 2 3 4 2 3 3" xfId="44923" xr:uid="{00000000-0005-0000-0000-000012B70000}"/>
    <cellStyle name="Standard 8 2 2 3 4 2 3 4" xfId="33627" xr:uid="{00000000-0005-0000-0000-000013B70000}"/>
    <cellStyle name="Standard 8 2 2 3 4 2 4" xfId="16683" xr:uid="{00000000-0005-0000-0000-000014B70000}"/>
    <cellStyle name="Standard 8 2 2 3 4 2 4 2" xfId="50571" xr:uid="{00000000-0005-0000-0000-000015B70000}"/>
    <cellStyle name="Standard 8 2 2 3 4 2 5" xfId="39275" xr:uid="{00000000-0005-0000-0000-000016B70000}"/>
    <cellStyle name="Standard 8 2 2 3 4 2 6" xfId="27979" xr:uid="{00000000-0005-0000-0000-000017B70000}"/>
    <cellStyle name="Standard 8 2 2 3 4 3" xfId="4609" xr:uid="{00000000-0005-0000-0000-000018B70000}"/>
    <cellStyle name="Standard 8 2 2 3 4 3 2" xfId="7476" xr:uid="{00000000-0005-0000-0000-000019B70000}"/>
    <cellStyle name="Standard 8 2 2 3 4 3 2 2" xfId="13125" xr:uid="{00000000-0005-0000-0000-00001AB70000}"/>
    <cellStyle name="Standard 8 2 2 3 4 3 2 2 2" xfId="24421" xr:uid="{00000000-0005-0000-0000-00001BB70000}"/>
    <cellStyle name="Standard 8 2 2 3 4 3 2 2 2 2" xfId="58309" xr:uid="{00000000-0005-0000-0000-00001CB70000}"/>
    <cellStyle name="Standard 8 2 2 3 4 3 2 2 3" xfId="47013" xr:uid="{00000000-0005-0000-0000-00001DB70000}"/>
    <cellStyle name="Standard 8 2 2 3 4 3 2 2 4" xfId="35717" xr:uid="{00000000-0005-0000-0000-00001EB70000}"/>
    <cellStyle name="Standard 8 2 2 3 4 3 2 3" xfId="18773" xr:uid="{00000000-0005-0000-0000-00001FB70000}"/>
    <cellStyle name="Standard 8 2 2 3 4 3 2 3 2" xfId="52661" xr:uid="{00000000-0005-0000-0000-000020B70000}"/>
    <cellStyle name="Standard 8 2 2 3 4 3 2 4" xfId="41365" xr:uid="{00000000-0005-0000-0000-000021B70000}"/>
    <cellStyle name="Standard 8 2 2 3 4 3 2 5" xfId="30069" xr:uid="{00000000-0005-0000-0000-000022B70000}"/>
    <cellStyle name="Standard 8 2 2 3 4 3 3" xfId="10301" xr:uid="{00000000-0005-0000-0000-000023B70000}"/>
    <cellStyle name="Standard 8 2 2 3 4 3 3 2" xfId="21597" xr:uid="{00000000-0005-0000-0000-000024B70000}"/>
    <cellStyle name="Standard 8 2 2 3 4 3 3 2 2" xfId="55485" xr:uid="{00000000-0005-0000-0000-000025B70000}"/>
    <cellStyle name="Standard 8 2 2 3 4 3 3 3" xfId="44189" xr:uid="{00000000-0005-0000-0000-000026B70000}"/>
    <cellStyle name="Standard 8 2 2 3 4 3 3 4" xfId="32893" xr:uid="{00000000-0005-0000-0000-000027B70000}"/>
    <cellStyle name="Standard 8 2 2 3 4 3 4" xfId="15949" xr:uid="{00000000-0005-0000-0000-000028B70000}"/>
    <cellStyle name="Standard 8 2 2 3 4 3 4 2" xfId="49837" xr:uid="{00000000-0005-0000-0000-000029B70000}"/>
    <cellStyle name="Standard 8 2 2 3 4 3 5" xfId="38541" xr:uid="{00000000-0005-0000-0000-00002AB70000}"/>
    <cellStyle name="Standard 8 2 2 3 4 3 6" xfId="27245" xr:uid="{00000000-0005-0000-0000-00002BB70000}"/>
    <cellStyle name="Standard 8 2 2 3 4 4" xfId="6035" xr:uid="{00000000-0005-0000-0000-00002CB70000}"/>
    <cellStyle name="Standard 8 2 2 3 4 4 2" xfId="11685" xr:uid="{00000000-0005-0000-0000-00002DB70000}"/>
    <cellStyle name="Standard 8 2 2 3 4 4 2 2" xfId="22981" xr:uid="{00000000-0005-0000-0000-00002EB70000}"/>
    <cellStyle name="Standard 8 2 2 3 4 4 2 2 2" xfId="56869" xr:uid="{00000000-0005-0000-0000-00002FB70000}"/>
    <cellStyle name="Standard 8 2 2 3 4 4 2 3" xfId="45573" xr:uid="{00000000-0005-0000-0000-000030B70000}"/>
    <cellStyle name="Standard 8 2 2 3 4 4 2 4" xfId="34277" xr:uid="{00000000-0005-0000-0000-000031B70000}"/>
    <cellStyle name="Standard 8 2 2 3 4 4 3" xfId="17333" xr:uid="{00000000-0005-0000-0000-000032B70000}"/>
    <cellStyle name="Standard 8 2 2 3 4 4 3 2" xfId="51221" xr:uid="{00000000-0005-0000-0000-000033B70000}"/>
    <cellStyle name="Standard 8 2 2 3 4 4 4" xfId="39925" xr:uid="{00000000-0005-0000-0000-000034B70000}"/>
    <cellStyle name="Standard 8 2 2 3 4 4 5" xfId="28629" xr:uid="{00000000-0005-0000-0000-000035B70000}"/>
    <cellStyle name="Standard 8 2 2 3 4 5" xfId="8861" xr:uid="{00000000-0005-0000-0000-000036B70000}"/>
    <cellStyle name="Standard 8 2 2 3 4 5 2" xfId="20157" xr:uid="{00000000-0005-0000-0000-000037B70000}"/>
    <cellStyle name="Standard 8 2 2 3 4 5 2 2" xfId="54045" xr:uid="{00000000-0005-0000-0000-000038B70000}"/>
    <cellStyle name="Standard 8 2 2 3 4 5 3" xfId="42749" xr:uid="{00000000-0005-0000-0000-000039B70000}"/>
    <cellStyle name="Standard 8 2 2 3 4 5 4" xfId="31453" xr:uid="{00000000-0005-0000-0000-00003AB70000}"/>
    <cellStyle name="Standard 8 2 2 3 4 6" xfId="14509" xr:uid="{00000000-0005-0000-0000-00003BB70000}"/>
    <cellStyle name="Standard 8 2 2 3 4 6 2" xfId="48397" xr:uid="{00000000-0005-0000-0000-00003CB70000}"/>
    <cellStyle name="Standard 8 2 2 3 4 7" xfId="37101" xr:uid="{00000000-0005-0000-0000-00003DB70000}"/>
    <cellStyle name="Standard 8 2 2 3 4 8" xfId="25805" xr:uid="{00000000-0005-0000-0000-00003EB70000}"/>
    <cellStyle name="Standard 8 2 2 3 5" xfId="3789" xr:uid="{00000000-0005-0000-0000-00003FB70000}"/>
    <cellStyle name="Standard 8 2 2 3 5 2" xfId="6900" xr:uid="{00000000-0005-0000-0000-000040B70000}"/>
    <cellStyle name="Standard 8 2 2 3 5 2 2" xfId="12549" xr:uid="{00000000-0005-0000-0000-000041B70000}"/>
    <cellStyle name="Standard 8 2 2 3 5 2 2 2" xfId="23845" xr:uid="{00000000-0005-0000-0000-000042B70000}"/>
    <cellStyle name="Standard 8 2 2 3 5 2 2 2 2" xfId="57733" xr:uid="{00000000-0005-0000-0000-000043B70000}"/>
    <cellStyle name="Standard 8 2 2 3 5 2 2 3" xfId="46437" xr:uid="{00000000-0005-0000-0000-000044B70000}"/>
    <cellStyle name="Standard 8 2 2 3 5 2 2 4" xfId="35141" xr:uid="{00000000-0005-0000-0000-000045B70000}"/>
    <cellStyle name="Standard 8 2 2 3 5 2 3" xfId="18197" xr:uid="{00000000-0005-0000-0000-000046B70000}"/>
    <cellStyle name="Standard 8 2 2 3 5 2 3 2" xfId="52085" xr:uid="{00000000-0005-0000-0000-000047B70000}"/>
    <cellStyle name="Standard 8 2 2 3 5 2 4" xfId="40789" xr:uid="{00000000-0005-0000-0000-000048B70000}"/>
    <cellStyle name="Standard 8 2 2 3 5 2 5" xfId="29493" xr:uid="{00000000-0005-0000-0000-000049B70000}"/>
    <cellStyle name="Standard 8 2 2 3 5 3" xfId="9725" xr:uid="{00000000-0005-0000-0000-00004AB70000}"/>
    <cellStyle name="Standard 8 2 2 3 5 3 2" xfId="21021" xr:uid="{00000000-0005-0000-0000-00004BB70000}"/>
    <cellStyle name="Standard 8 2 2 3 5 3 2 2" xfId="54909" xr:uid="{00000000-0005-0000-0000-00004CB70000}"/>
    <cellStyle name="Standard 8 2 2 3 5 3 3" xfId="43613" xr:uid="{00000000-0005-0000-0000-00004DB70000}"/>
    <cellStyle name="Standard 8 2 2 3 5 3 4" xfId="32317" xr:uid="{00000000-0005-0000-0000-00004EB70000}"/>
    <cellStyle name="Standard 8 2 2 3 5 4" xfId="15373" xr:uid="{00000000-0005-0000-0000-00004FB70000}"/>
    <cellStyle name="Standard 8 2 2 3 5 4 2" xfId="49261" xr:uid="{00000000-0005-0000-0000-000050B70000}"/>
    <cellStyle name="Standard 8 2 2 3 5 5" xfId="37965" xr:uid="{00000000-0005-0000-0000-000051B70000}"/>
    <cellStyle name="Standard 8 2 2 3 5 6" xfId="26669" xr:uid="{00000000-0005-0000-0000-000052B70000}"/>
    <cellStyle name="Standard 8 2 2 3 6" xfId="4847" xr:uid="{00000000-0005-0000-0000-000053B70000}"/>
    <cellStyle name="Standard 8 2 2 3 6 2" xfId="7673" xr:uid="{00000000-0005-0000-0000-000054B70000}"/>
    <cellStyle name="Standard 8 2 2 3 6 2 2" xfId="13322" xr:uid="{00000000-0005-0000-0000-000055B70000}"/>
    <cellStyle name="Standard 8 2 2 3 6 2 2 2" xfId="24618" xr:uid="{00000000-0005-0000-0000-000056B70000}"/>
    <cellStyle name="Standard 8 2 2 3 6 2 2 2 2" xfId="58506" xr:uid="{00000000-0005-0000-0000-000057B70000}"/>
    <cellStyle name="Standard 8 2 2 3 6 2 2 3" xfId="47210" xr:uid="{00000000-0005-0000-0000-000058B70000}"/>
    <cellStyle name="Standard 8 2 2 3 6 2 2 4" xfId="35914" xr:uid="{00000000-0005-0000-0000-000059B70000}"/>
    <cellStyle name="Standard 8 2 2 3 6 2 3" xfId="18970" xr:uid="{00000000-0005-0000-0000-00005AB70000}"/>
    <cellStyle name="Standard 8 2 2 3 6 2 3 2" xfId="52858" xr:uid="{00000000-0005-0000-0000-00005BB70000}"/>
    <cellStyle name="Standard 8 2 2 3 6 2 4" xfId="41562" xr:uid="{00000000-0005-0000-0000-00005CB70000}"/>
    <cellStyle name="Standard 8 2 2 3 6 2 5" xfId="30266" xr:uid="{00000000-0005-0000-0000-00005DB70000}"/>
    <cellStyle name="Standard 8 2 2 3 6 3" xfId="10498" xr:uid="{00000000-0005-0000-0000-00005EB70000}"/>
    <cellStyle name="Standard 8 2 2 3 6 3 2" xfId="21794" xr:uid="{00000000-0005-0000-0000-00005FB70000}"/>
    <cellStyle name="Standard 8 2 2 3 6 3 2 2" xfId="55682" xr:uid="{00000000-0005-0000-0000-000060B70000}"/>
    <cellStyle name="Standard 8 2 2 3 6 3 3" xfId="44386" xr:uid="{00000000-0005-0000-0000-000061B70000}"/>
    <cellStyle name="Standard 8 2 2 3 6 3 4" xfId="33090" xr:uid="{00000000-0005-0000-0000-000062B70000}"/>
    <cellStyle name="Standard 8 2 2 3 6 4" xfId="16146" xr:uid="{00000000-0005-0000-0000-000063B70000}"/>
    <cellStyle name="Standard 8 2 2 3 6 4 2" xfId="50034" xr:uid="{00000000-0005-0000-0000-000064B70000}"/>
    <cellStyle name="Standard 8 2 2 3 6 5" xfId="38738" xr:uid="{00000000-0005-0000-0000-000065B70000}"/>
    <cellStyle name="Standard 8 2 2 3 6 6" xfId="27442" xr:uid="{00000000-0005-0000-0000-000066B70000}"/>
    <cellStyle name="Standard 8 2 2 3 7" xfId="3493" xr:uid="{00000000-0005-0000-0000-000067B70000}"/>
    <cellStyle name="Standard 8 2 2 3 7 2" xfId="6607" xr:uid="{00000000-0005-0000-0000-000068B70000}"/>
    <cellStyle name="Standard 8 2 2 3 7 2 2" xfId="12256" xr:uid="{00000000-0005-0000-0000-000069B70000}"/>
    <cellStyle name="Standard 8 2 2 3 7 2 2 2" xfId="23552" xr:uid="{00000000-0005-0000-0000-00006AB70000}"/>
    <cellStyle name="Standard 8 2 2 3 7 2 2 2 2" xfId="57440" xr:uid="{00000000-0005-0000-0000-00006BB70000}"/>
    <cellStyle name="Standard 8 2 2 3 7 2 2 3" xfId="46144" xr:uid="{00000000-0005-0000-0000-00006CB70000}"/>
    <cellStyle name="Standard 8 2 2 3 7 2 2 4" xfId="34848" xr:uid="{00000000-0005-0000-0000-00006DB70000}"/>
    <cellStyle name="Standard 8 2 2 3 7 2 3" xfId="17904" xr:uid="{00000000-0005-0000-0000-00006EB70000}"/>
    <cellStyle name="Standard 8 2 2 3 7 2 3 2" xfId="51792" xr:uid="{00000000-0005-0000-0000-00006FB70000}"/>
    <cellStyle name="Standard 8 2 2 3 7 2 4" xfId="40496" xr:uid="{00000000-0005-0000-0000-000070B70000}"/>
    <cellStyle name="Standard 8 2 2 3 7 2 5" xfId="29200" xr:uid="{00000000-0005-0000-0000-000071B70000}"/>
    <cellStyle name="Standard 8 2 2 3 7 3" xfId="9432" xr:uid="{00000000-0005-0000-0000-000072B70000}"/>
    <cellStyle name="Standard 8 2 2 3 7 3 2" xfId="20728" xr:uid="{00000000-0005-0000-0000-000073B70000}"/>
    <cellStyle name="Standard 8 2 2 3 7 3 2 2" xfId="54616" xr:uid="{00000000-0005-0000-0000-000074B70000}"/>
    <cellStyle name="Standard 8 2 2 3 7 3 3" xfId="43320" xr:uid="{00000000-0005-0000-0000-000075B70000}"/>
    <cellStyle name="Standard 8 2 2 3 7 3 4" xfId="32024" xr:uid="{00000000-0005-0000-0000-000076B70000}"/>
    <cellStyle name="Standard 8 2 2 3 7 4" xfId="15080" xr:uid="{00000000-0005-0000-0000-000077B70000}"/>
    <cellStyle name="Standard 8 2 2 3 7 4 2" xfId="48968" xr:uid="{00000000-0005-0000-0000-000078B70000}"/>
    <cellStyle name="Standard 8 2 2 3 7 5" xfId="37672" xr:uid="{00000000-0005-0000-0000-000079B70000}"/>
    <cellStyle name="Standard 8 2 2 3 7 6" xfId="26376" xr:uid="{00000000-0005-0000-0000-00007AB70000}"/>
    <cellStyle name="Standard 8 2 2 3 8" xfId="5535" xr:uid="{00000000-0005-0000-0000-00007BB70000}"/>
    <cellStyle name="Standard 8 2 2 3 8 2" xfId="11185" xr:uid="{00000000-0005-0000-0000-00007CB70000}"/>
    <cellStyle name="Standard 8 2 2 3 8 2 2" xfId="22481" xr:uid="{00000000-0005-0000-0000-00007DB70000}"/>
    <cellStyle name="Standard 8 2 2 3 8 2 2 2" xfId="56369" xr:uid="{00000000-0005-0000-0000-00007EB70000}"/>
    <cellStyle name="Standard 8 2 2 3 8 2 3" xfId="45073" xr:uid="{00000000-0005-0000-0000-00007FB70000}"/>
    <cellStyle name="Standard 8 2 2 3 8 2 4" xfId="33777" xr:uid="{00000000-0005-0000-0000-000080B70000}"/>
    <cellStyle name="Standard 8 2 2 3 8 3" xfId="16833" xr:uid="{00000000-0005-0000-0000-000081B70000}"/>
    <cellStyle name="Standard 8 2 2 3 8 3 2" xfId="50721" xr:uid="{00000000-0005-0000-0000-000082B70000}"/>
    <cellStyle name="Standard 8 2 2 3 8 4" xfId="39425" xr:uid="{00000000-0005-0000-0000-000083B70000}"/>
    <cellStyle name="Standard 8 2 2 3 8 5" xfId="28129" xr:uid="{00000000-0005-0000-0000-000084B70000}"/>
    <cellStyle name="Standard 8 2 2 3 9" xfId="8361" xr:uid="{00000000-0005-0000-0000-000085B70000}"/>
    <cellStyle name="Standard 8 2 2 3 9 2" xfId="19657" xr:uid="{00000000-0005-0000-0000-000086B70000}"/>
    <cellStyle name="Standard 8 2 2 3 9 2 2" xfId="53545" xr:uid="{00000000-0005-0000-0000-000087B70000}"/>
    <cellStyle name="Standard 8 2 2 3 9 3" xfId="42249" xr:uid="{00000000-0005-0000-0000-000088B70000}"/>
    <cellStyle name="Standard 8 2 2 3 9 4" xfId="30953" xr:uid="{00000000-0005-0000-0000-000089B70000}"/>
    <cellStyle name="Standard 8 2 2 4" xfId="689" xr:uid="{00000000-0005-0000-0000-00008AB70000}"/>
    <cellStyle name="Standard 8 2 2 4 10" xfId="14054" xr:uid="{00000000-0005-0000-0000-00008BB70000}"/>
    <cellStyle name="Standard 8 2 2 4 10 2" xfId="47942" xr:uid="{00000000-0005-0000-0000-00008CB70000}"/>
    <cellStyle name="Standard 8 2 2 4 11" xfId="36646" xr:uid="{00000000-0005-0000-0000-00008DB70000}"/>
    <cellStyle name="Standard 8 2 2 4 12" xfId="25350" xr:uid="{00000000-0005-0000-0000-00008EB70000}"/>
    <cellStyle name="Standard 8 2 2 4 2" xfId="1925" xr:uid="{00000000-0005-0000-0000-00008FB70000}"/>
    <cellStyle name="Standard 8 2 2 4 2 10" xfId="36779" xr:uid="{00000000-0005-0000-0000-000090B70000}"/>
    <cellStyle name="Standard 8 2 2 4 2 11" xfId="25483" xr:uid="{00000000-0005-0000-0000-000091B70000}"/>
    <cellStyle name="Standard 8 2 2 4 2 2" xfId="2829" xr:uid="{00000000-0005-0000-0000-000092B70000}"/>
    <cellStyle name="Standard 8 2 2 4 2 2 2" xfId="3331" xr:uid="{00000000-0005-0000-0000-000093B70000}"/>
    <cellStyle name="Standard 8 2 2 4 2 2 2 2" xfId="5390" xr:uid="{00000000-0005-0000-0000-000094B70000}"/>
    <cellStyle name="Standard 8 2 2 4 2 2 2 2 2" xfId="8216" xr:uid="{00000000-0005-0000-0000-000095B70000}"/>
    <cellStyle name="Standard 8 2 2 4 2 2 2 2 2 2" xfId="13865" xr:uid="{00000000-0005-0000-0000-000096B70000}"/>
    <cellStyle name="Standard 8 2 2 4 2 2 2 2 2 2 2" xfId="25161" xr:uid="{00000000-0005-0000-0000-000097B70000}"/>
    <cellStyle name="Standard 8 2 2 4 2 2 2 2 2 2 2 2" xfId="59049" xr:uid="{00000000-0005-0000-0000-000098B70000}"/>
    <cellStyle name="Standard 8 2 2 4 2 2 2 2 2 2 3" xfId="47753" xr:uid="{00000000-0005-0000-0000-000099B70000}"/>
    <cellStyle name="Standard 8 2 2 4 2 2 2 2 2 2 4" xfId="36457" xr:uid="{00000000-0005-0000-0000-00009AB70000}"/>
    <cellStyle name="Standard 8 2 2 4 2 2 2 2 2 3" xfId="19513" xr:uid="{00000000-0005-0000-0000-00009BB70000}"/>
    <cellStyle name="Standard 8 2 2 4 2 2 2 2 2 3 2" xfId="53401" xr:uid="{00000000-0005-0000-0000-00009CB70000}"/>
    <cellStyle name="Standard 8 2 2 4 2 2 2 2 2 4" xfId="42105" xr:uid="{00000000-0005-0000-0000-00009DB70000}"/>
    <cellStyle name="Standard 8 2 2 4 2 2 2 2 2 5" xfId="30809" xr:uid="{00000000-0005-0000-0000-00009EB70000}"/>
    <cellStyle name="Standard 8 2 2 4 2 2 2 2 3" xfId="11041" xr:uid="{00000000-0005-0000-0000-00009FB70000}"/>
    <cellStyle name="Standard 8 2 2 4 2 2 2 2 3 2" xfId="22337" xr:uid="{00000000-0005-0000-0000-0000A0B70000}"/>
    <cellStyle name="Standard 8 2 2 4 2 2 2 2 3 2 2" xfId="56225" xr:uid="{00000000-0005-0000-0000-0000A1B70000}"/>
    <cellStyle name="Standard 8 2 2 4 2 2 2 2 3 3" xfId="44929" xr:uid="{00000000-0005-0000-0000-0000A2B70000}"/>
    <cellStyle name="Standard 8 2 2 4 2 2 2 2 3 4" xfId="33633" xr:uid="{00000000-0005-0000-0000-0000A3B70000}"/>
    <cellStyle name="Standard 8 2 2 4 2 2 2 2 4" xfId="16689" xr:uid="{00000000-0005-0000-0000-0000A4B70000}"/>
    <cellStyle name="Standard 8 2 2 4 2 2 2 2 4 2" xfId="50577" xr:uid="{00000000-0005-0000-0000-0000A5B70000}"/>
    <cellStyle name="Standard 8 2 2 4 2 2 2 2 5" xfId="39281" xr:uid="{00000000-0005-0000-0000-0000A6B70000}"/>
    <cellStyle name="Standard 8 2 2 4 2 2 2 2 6" xfId="27985" xr:uid="{00000000-0005-0000-0000-0000A7B70000}"/>
    <cellStyle name="Standard 8 2 2 4 2 2 2 3" xfId="6459" xr:uid="{00000000-0005-0000-0000-0000A8B70000}"/>
    <cellStyle name="Standard 8 2 2 4 2 2 2 3 2" xfId="12109" xr:uid="{00000000-0005-0000-0000-0000A9B70000}"/>
    <cellStyle name="Standard 8 2 2 4 2 2 2 3 2 2" xfId="23405" xr:uid="{00000000-0005-0000-0000-0000AAB70000}"/>
    <cellStyle name="Standard 8 2 2 4 2 2 2 3 2 2 2" xfId="57293" xr:uid="{00000000-0005-0000-0000-0000ABB70000}"/>
    <cellStyle name="Standard 8 2 2 4 2 2 2 3 2 3" xfId="45997" xr:uid="{00000000-0005-0000-0000-0000ACB70000}"/>
    <cellStyle name="Standard 8 2 2 4 2 2 2 3 2 4" xfId="34701" xr:uid="{00000000-0005-0000-0000-0000ADB70000}"/>
    <cellStyle name="Standard 8 2 2 4 2 2 2 3 3" xfId="17757" xr:uid="{00000000-0005-0000-0000-0000AEB70000}"/>
    <cellStyle name="Standard 8 2 2 4 2 2 2 3 3 2" xfId="51645" xr:uid="{00000000-0005-0000-0000-0000AFB70000}"/>
    <cellStyle name="Standard 8 2 2 4 2 2 2 3 4" xfId="40349" xr:uid="{00000000-0005-0000-0000-0000B0B70000}"/>
    <cellStyle name="Standard 8 2 2 4 2 2 2 3 5" xfId="29053" xr:uid="{00000000-0005-0000-0000-0000B1B70000}"/>
    <cellStyle name="Standard 8 2 2 4 2 2 2 4" xfId="9285" xr:uid="{00000000-0005-0000-0000-0000B2B70000}"/>
    <cellStyle name="Standard 8 2 2 4 2 2 2 4 2" xfId="20581" xr:uid="{00000000-0005-0000-0000-0000B3B70000}"/>
    <cellStyle name="Standard 8 2 2 4 2 2 2 4 2 2" xfId="54469" xr:uid="{00000000-0005-0000-0000-0000B4B70000}"/>
    <cellStyle name="Standard 8 2 2 4 2 2 2 4 3" xfId="43173" xr:uid="{00000000-0005-0000-0000-0000B5B70000}"/>
    <cellStyle name="Standard 8 2 2 4 2 2 2 4 4" xfId="31877" xr:uid="{00000000-0005-0000-0000-0000B6B70000}"/>
    <cellStyle name="Standard 8 2 2 4 2 2 2 5" xfId="14933" xr:uid="{00000000-0005-0000-0000-0000B7B70000}"/>
    <cellStyle name="Standard 8 2 2 4 2 2 2 5 2" xfId="48821" xr:uid="{00000000-0005-0000-0000-0000B8B70000}"/>
    <cellStyle name="Standard 8 2 2 4 2 2 2 6" xfId="37525" xr:uid="{00000000-0005-0000-0000-0000B9B70000}"/>
    <cellStyle name="Standard 8 2 2 4 2 2 2 7" xfId="26229" xr:uid="{00000000-0005-0000-0000-0000BAB70000}"/>
    <cellStyle name="Standard 8 2 2 4 2 2 3" xfId="4615" xr:uid="{00000000-0005-0000-0000-0000BBB70000}"/>
    <cellStyle name="Standard 8 2 2 4 2 2 3 2" xfId="7482" xr:uid="{00000000-0005-0000-0000-0000BCB70000}"/>
    <cellStyle name="Standard 8 2 2 4 2 2 3 2 2" xfId="13131" xr:uid="{00000000-0005-0000-0000-0000BDB70000}"/>
    <cellStyle name="Standard 8 2 2 4 2 2 3 2 2 2" xfId="24427" xr:uid="{00000000-0005-0000-0000-0000BEB70000}"/>
    <cellStyle name="Standard 8 2 2 4 2 2 3 2 2 2 2" xfId="58315" xr:uid="{00000000-0005-0000-0000-0000BFB70000}"/>
    <cellStyle name="Standard 8 2 2 4 2 2 3 2 2 3" xfId="47019" xr:uid="{00000000-0005-0000-0000-0000C0B70000}"/>
    <cellStyle name="Standard 8 2 2 4 2 2 3 2 2 4" xfId="35723" xr:uid="{00000000-0005-0000-0000-0000C1B70000}"/>
    <cellStyle name="Standard 8 2 2 4 2 2 3 2 3" xfId="18779" xr:uid="{00000000-0005-0000-0000-0000C2B70000}"/>
    <cellStyle name="Standard 8 2 2 4 2 2 3 2 3 2" xfId="52667" xr:uid="{00000000-0005-0000-0000-0000C3B70000}"/>
    <cellStyle name="Standard 8 2 2 4 2 2 3 2 4" xfId="41371" xr:uid="{00000000-0005-0000-0000-0000C4B70000}"/>
    <cellStyle name="Standard 8 2 2 4 2 2 3 2 5" xfId="30075" xr:uid="{00000000-0005-0000-0000-0000C5B70000}"/>
    <cellStyle name="Standard 8 2 2 4 2 2 3 3" xfId="10307" xr:uid="{00000000-0005-0000-0000-0000C6B70000}"/>
    <cellStyle name="Standard 8 2 2 4 2 2 3 3 2" xfId="21603" xr:uid="{00000000-0005-0000-0000-0000C7B70000}"/>
    <cellStyle name="Standard 8 2 2 4 2 2 3 3 2 2" xfId="55491" xr:uid="{00000000-0005-0000-0000-0000C8B70000}"/>
    <cellStyle name="Standard 8 2 2 4 2 2 3 3 3" xfId="44195" xr:uid="{00000000-0005-0000-0000-0000C9B70000}"/>
    <cellStyle name="Standard 8 2 2 4 2 2 3 3 4" xfId="32899" xr:uid="{00000000-0005-0000-0000-0000CAB70000}"/>
    <cellStyle name="Standard 8 2 2 4 2 2 3 4" xfId="15955" xr:uid="{00000000-0005-0000-0000-0000CBB70000}"/>
    <cellStyle name="Standard 8 2 2 4 2 2 3 4 2" xfId="49843" xr:uid="{00000000-0005-0000-0000-0000CCB70000}"/>
    <cellStyle name="Standard 8 2 2 4 2 2 3 5" xfId="38547" xr:uid="{00000000-0005-0000-0000-0000CDB70000}"/>
    <cellStyle name="Standard 8 2 2 4 2 2 3 6" xfId="27251" xr:uid="{00000000-0005-0000-0000-0000CEB70000}"/>
    <cellStyle name="Standard 8 2 2 4 2 2 4" xfId="5959" xr:uid="{00000000-0005-0000-0000-0000CFB70000}"/>
    <cellStyle name="Standard 8 2 2 4 2 2 4 2" xfId="11609" xr:uid="{00000000-0005-0000-0000-0000D0B70000}"/>
    <cellStyle name="Standard 8 2 2 4 2 2 4 2 2" xfId="22905" xr:uid="{00000000-0005-0000-0000-0000D1B70000}"/>
    <cellStyle name="Standard 8 2 2 4 2 2 4 2 2 2" xfId="56793" xr:uid="{00000000-0005-0000-0000-0000D2B70000}"/>
    <cellStyle name="Standard 8 2 2 4 2 2 4 2 3" xfId="45497" xr:uid="{00000000-0005-0000-0000-0000D3B70000}"/>
    <cellStyle name="Standard 8 2 2 4 2 2 4 2 4" xfId="34201" xr:uid="{00000000-0005-0000-0000-0000D4B70000}"/>
    <cellStyle name="Standard 8 2 2 4 2 2 4 3" xfId="17257" xr:uid="{00000000-0005-0000-0000-0000D5B70000}"/>
    <cellStyle name="Standard 8 2 2 4 2 2 4 3 2" xfId="51145" xr:uid="{00000000-0005-0000-0000-0000D6B70000}"/>
    <cellStyle name="Standard 8 2 2 4 2 2 4 4" xfId="39849" xr:uid="{00000000-0005-0000-0000-0000D7B70000}"/>
    <cellStyle name="Standard 8 2 2 4 2 2 4 5" xfId="28553" xr:uid="{00000000-0005-0000-0000-0000D8B70000}"/>
    <cellStyle name="Standard 8 2 2 4 2 2 5" xfId="8785" xr:uid="{00000000-0005-0000-0000-0000D9B70000}"/>
    <cellStyle name="Standard 8 2 2 4 2 2 5 2" xfId="20081" xr:uid="{00000000-0005-0000-0000-0000DAB70000}"/>
    <cellStyle name="Standard 8 2 2 4 2 2 5 2 2" xfId="53969" xr:uid="{00000000-0005-0000-0000-0000DBB70000}"/>
    <cellStyle name="Standard 8 2 2 4 2 2 5 3" xfId="42673" xr:uid="{00000000-0005-0000-0000-0000DCB70000}"/>
    <cellStyle name="Standard 8 2 2 4 2 2 5 4" xfId="31377" xr:uid="{00000000-0005-0000-0000-0000DDB70000}"/>
    <cellStyle name="Standard 8 2 2 4 2 2 6" xfId="14433" xr:uid="{00000000-0005-0000-0000-0000DEB70000}"/>
    <cellStyle name="Standard 8 2 2 4 2 2 6 2" xfId="48321" xr:uid="{00000000-0005-0000-0000-0000DFB70000}"/>
    <cellStyle name="Standard 8 2 2 4 2 2 7" xfId="37025" xr:uid="{00000000-0005-0000-0000-0000E0B70000}"/>
    <cellStyle name="Standard 8 2 2 4 2 2 8" xfId="25729" xr:uid="{00000000-0005-0000-0000-0000E1B70000}"/>
    <cellStyle name="Standard 8 2 2 4 2 3" xfId="3085" xr:uid="{00000000-0005-0000-0000-0000E2B70000}"/>
    <cellStyle name="Standard 8 2 2 4 2 3 2" xfId="5389" xr:uid="{00000000-0005-0000-0000-0000E3B70000}"/>
    <cellStyle name="Standard 8 2 2 4 2 3 2 2" xfId="8215" xr:uid="{00000000-0005-0000-0000-0000E4B70000}"/>
    <cellStyle name="Standard 8 2 2 4 2 3 2 2 2" xfId="13864" xr:uid="{00000000-0005-0000-0000-0000E5B70000}"/>
    <cellStyle name="Standard 8 2 2 4 2 3 2 2 2 2" xfId="25160" xr:uid="{00000000-0005-0000-0000-0000E6B70000}"/>
    <cellStyle name="Standard 8 2 2 4 2 3 2 2 2 2 2" xfId="59048" xr:uid="{00000000-0005-0000-0000-0000E7B70000}"/>
    <cellStyle name="Standard 8 2 2 4 2 3 2 2 2 3" xfId="47752" xr:uid="{00000000-0005-0000-0000-0000E8B70000}"/>
    <cellStyle name="Standard 8 2 2 4 2 3 2 2 2 4" xfId="36456" xr:uid="{00000000-0005-0000-0000-0000E9B70000}"/>
    <cellStyle name="Standard 8 2 2 4 2 3 2 2 3" xfId="19512" xr:uid="{00000000-0005-0000-0000-0000EAB70000}"/>
    <cellStyle name="Standard 8 2 2 4 2 3 2 2 3 2" xfId="53400" xr:uid="{00000000-0005-0000-0000-0000EBB70000}"/>
    <cellStyle name="Standard 8 2 2 4 2 3 2 2 4" xfId="42104" xr:uid="{00000000-0005-0000-0000-0000ECB70000}"/>
    <cellStyle name="Standard 8 2 2 4 2 3 2 2 5" xfId="30808" xr:uid="{00000000-0005-0000-0000-0000EDB70000}"/>
    <cellStyle name="Standard 8 2 2 4 2 3 2 3" xfId="11040" xr:uid="{00000000-0005-0000-0000-0000EEB70000}"/>
    <cellStyle name="Standard 8 2 2 4 2 3 2 3 2" xfId="22336" xr:uid="{00000000-0005-0000-0000-0000EFB70000}"/>
    <cellStyle name="Standard 8 2 2 4 2 3 2 3 2 2" xfId="56224" xr:uid="{00000000-0005-0000-0000-0000F0B70000}"/>
    <cellStyle name="Standard 8 2 2 4 2 3 2 3 3" xfId="44928" xr:uid="{00000000-0005-0000-0000-0000F1B70000}"/>
    <cellStyle name="Standard 8 2 2 4 2 3 2 3 4" xfId="33632" xr:uid="{00000000-0005-0000-0000-0000F2B70000}"/>
    <cellStyle name="Standard 8 2 2 4 2 3 2 4" xfId="16688" xr:uid="{00000000-0005-0000-0000-0000F3B70000}"/>
    <cellStyle name="Standard 8 2 2 4 2 3 2 4 2" xfId="50576" xr:uid="{00000000-0005-0000-0000-0000F4B70000}"/>
    <cellStyle name="Standard 8 2 2 4 2 3 2 5" xfId="39280" xr:uid="{00000000-0005-0000-0000-0000F5B70000}"/>
    <cellStyle name="Standard 8 2 2 4 2 3 2 6" xfId="27984" xr:uid="{00000000-0005-0000-0000-0000F6B70000}"/>
    <cellStyle name="Standard 8 2 2 4 2 3 3" xfId="4614" xr:uid="{00000000-0005-0000-0000-0000F7B70000}"/>
    <cellStyle name="Standard 8 2 2 4 2 3 3 2" xfId="7481" xr:uid="{00000000-0005-0000-0000-0000F8B70000}"/>
    <cellStyle name="Standard 8 2 2 4 2 3 3 2 2" xfId="13130" xr:uid="{00000000-0005-0000-0000-0000F9B70000}"/>
    <cellStyle name="Standard 8 2 2 4 2 3 3 2 2 2" xfId="24426" xr:uid="{00000000-0005-0000-0000-0000FAB70000}"/>
    <cellStyle name="Standard 8 2 2 4 2 3 3 2 2 2 2" xfId="58314" xr:uid="{00000000-0005-0000-0000-0000FBB70000}"/>
    <cellStyle name="Standard 8 2 2 4 2 3 3 2 2 3" xfId="47018" xr:uid="{00000000-0005-0000-0000-0000FCB70000}"/>
    <cellStyle name="Standard 8 2 2 4 2 3 3 2 2 4" xfId="35722" xr:uid="{00000000-0005-0000-0000-0000FDB70000}"/>
    <cellStyle name="Standard 8 2 2 4 2 3 3 2 3" xfId="18778" xr:uid="{00000000-0005-0000-0000-0000FEB70000}"/>
    <cellStyle name="Standard 8 2 2 4 2 3 3 2 3 2" xfId="52666" xr:uid="{00000000-0005-0000-0000-0000FFB70000}"/>
    <cellStyle name="Standard 8 2 2 4 2 3 3 2 4" xfId="41370" xr:uid="{00000000-0005-0000-0000-000000B80000}"/>
    <cellStyle name="Standard 8 2 2 4 2 3 3 2 5" xfId="30074" xr:uid="{00000000-0005-0000-0000-000001B80000}"/>
    <cellStyle name="Standard 8 2 2 4 2 3 3 3" xfId="10306" xr:uid="{00000000-0005-0000-0000-000002B80000}"/>
    <cellStyle name="Standard 8 2 2 4 2 3 3 3 2" xfId="21602" xr:uid="{00000000-0005-0000-0000-000003B80000}"/>
    <cellStyle name="Standard 8 2 2 4 2 3 3 3 2 2" xfId="55490" xr:uid="{00000000-0005-0000-0000-000004B80000}"/>
    <cellStyle name="Standard 8 2 2 4 2 3 3 3 3" xfId="44194" xr:uid="{00000000-0005-0000-0000-000005B80000}"/>
    <cellStyle name="Standard 8 2 2 4 2 3 3 3 4" xfId="32898" xr:uid="{00000000-0005-0000-0000-000006B80000}"/>
    <cellStyle name="Standard 8 2 2 4 2 3 3 4" xfId="15954" xr:uid="{00000000-0005-0000-0000-000007B80000}"/>
    <cellStyle name="Standard 8 2 2 4 2 3 3 4 2" xfId="49842" xr:uid="{00000000-0005-0000-0000-000008B80000}"/>
    <cellStyle name="Standard 8 2 2 4 2 3 3 5" xfId="38546" xr:uid="{00000000-0005-0000-0000-000009B80000}"/>
    <cellStyle name="Standard 8 2 2 4 2 3 3 6" xfId="27250" xr:uid="{00000000-0005-0000-0000-00000AB80000}"/>
    <cellStyle name="Standard 8 2 2 4 2 3 4" xfId="6213" xr:uid="{00000000-0005-0000-0000-00000BB80000}"/>
    <cellStyle name="Standard 8 2 2 4 2 3 4 2" xfId="11863" xr:uid="{00000000-0005-0000-0000-00000CB80000}"/>
    <cellStyle name="Standard 8 2 2 4 2 3 4 2 2" xfId="23159" xr:uid="{00000000-0005-0000-0000-00000DB80000}"/>
    <cellStyle name="Standard 8 2 2 4 2 3 4 2 2 2" xfId="57047" xr:uid="{00000000-0005-0000-0000-00000EB80000}"/>
    <cellStyle name="Standard 8 2 2 4 2 3 4 2 3" xfId="45751" xr:uid="{00000000-0005-0000-0000-00000FB80000}"/>
    <cellStyle name="Standard 8 2 2 4 2 3 4 2 4" xfId="34455" xr:uid="{00000000-0005-0000-0000-000010B80000}"/>
    <cellStyle name="Standard 8 2 2 4 2 3 4 3" xfId="17511" xr:uid="{00000000-0005-0000-0000-000011B80000}"/>
    <cellStyle name="Standard 8 2 2 4 2 3 4 3 2" xfId="51399" xr:uid="{00000000-0005-0000-0000-000012B80000}"/>
    <cellStyle name="Standard 8 2 2 4 2 3 4 4" xfId="40103" xr:uid="{00000000-0005-0000-0000-000013B80000}"/>
    <cellStyle name="Standard 8 2 2 4 2 3 4 5" xfId="28807" xr:uid="{00000000-0005-0000-0000-000014B80000}"/>
    <cellStyle name="Standard 8 2 2 4 2 3 5" xfId="9039" xr:uid="{00000000-0005-0000-0000-000015B80000}"/>
    <cellStyle name="Standard 8 2 2 4 2 3 5 2" xfId="20335" xr:uid="{00000000-0005-0000-0000-000016B80000}"/>
    <cellStyle name="Standard 8 2 2 4 2 3 5 2 2" xfId="54223" xr:uid="{00000000-0005-0000-0000-000017B80000}"/>
    <cellStyle name="Standard 8 2 2 4 2 3 5 3" xfId="42927" xr:uid="{00000000-0005-0000-0000-000018B80000}"/>
    <cellStyle name="Standard 8 2 2 4 2 3 5 4" xfId="31631" xr:uid="{00000000-0005-0000-0000-000019B80000}"/>
    <cellStyle name="Standard 8 2 2 4 2 3 6" xfId="14687" xr:uid="{00000000-0005-0000-0000-00001AB80000}"/>
    <cellStyle name="Standard 8 2 2 4 2 3 6 2" xfId="48575" xr:uid="{00000000-0005-0000-0000-00001BB80000}"/>
    <cellStyle name="Standard 8 2 2 4 2 3 7" xfId="37279" xr:uid="{00000000-0005-0000-0000-00001CB80000}"/>
    <cellStyle name="Standard 8 2 2 4 2 3 8" xfId="25983" xr:uid="{00000000-0005-0000-0000-00001DB80000}"/>
    <cellStyle name="Standard 8 2 2 4 2 4" xfId="3943" xr:uid="{00000000-0005-0000-0000-00001EB80000}"/>
    <cellStyle name="Standard 8 2 2 4 2 4 2" xfId="7054" xr:uid="{00000000-0005-0000-0000-00001FB80000}"/>
    <cellStyle name="Standard 8 2 2 4 2 4 2 2" xfId="12703" xr:uid="{00000000-0005-0000-0000-000020B80000}"/>
    <cellStyle name="Standard 8 2 2 4 2 4 2 2 2" xfId="23999" xr:uid="{00000000-0005-0000-0000-000021B80000}"/>
    <cellStyle name="Standard 8 2 2 4 2 4 2 2 2 2" xfId="57887" xr:uid="{00000000-0005-0000-0000-000022B80000}"/>
    <cellStyle name="Standard 8 2 2 4 2 4 2 2 3" xfId="46591" xr:uid="{00000000-0005-0000-0000-000023B80000}"/>
    <cellStyle name="Standard 8 2 2 4 2 4 2 2 4" xfId="35295" xr:uid="{00000000-0005-0000-0000-000024B80000}"/>
    <cellStyle name="Standard 8 2 2 4 2 4 2 3" xfId="18351" xr:uid="{00000000-0005-0000-0000-000025B80000}"/>
    <cellStyle name="Standard 8 2 2 4 2 4 2 3 2" xfId="52239" xr:uid="{00000000-0005-0000-0000-000026B80000}"/>
    <cellStyle name="Standard 8 2 2 4 2 4 2 4" xfId="40943" xr:uid="{00000000-0005-0000-0000-000027B80000}"/>
    <cellStyle name="Standard 8 2 2 4 2 4 2 5" xfId="29647" xr:uid="{00000000-0005-0000-0000-000028B80000}"/>
    <cellStyle name="Standard 8 2 2 4 2 4 3" xfId="9879" xr:uid="{00000000-0005-0000-0000-000029B80000}"/>
    <cellStyle name="Standard 8 2 2 4 2 4 3 2" xfId="21175" xr:uid="{00000000-0005-0000-0000-00002AB80000}"/>
    <cellStyle name="Standard 8 2 2 4 2 4 3 2 2" xfId="55063" xr:uid="{00000000-0005-0000-0000-00002BB80000}"/>
    <cellStyle name="Standard 8 2 2 4 2 4 3 3" xfId="43767" xr:uid="{00000000-0005-0000-0000-00002CB80000}"/>
    <cellStyle name="Standard 8 2 2 4 2 4 3 4" xfId="32471" xr:uid="{00000000-0005-0000-0000-00002DB80000}"/>
    <cellStyle name="Standard 8 2 2 4 2 4 4" xfId="15527" xr:uid="{00000000-0005-0000-0000-00002EB80000}"/>
    <cellStyle name="Standard 8 2 2 4 2 4 4 2" xfId="49415" xr:uid="{00000000-0005-0000-0000-00002FB80000}"/>
    <cellStyle name="Standard 8 2 2 4 2 4 5" xfId="38119" xr:uid="{00000000-0005-0000-0000-000030B80000}"/>
    <cellStyle name="Standard 8 2 2 4 2 4 6" xfId="26823" xr:uid="{00000000-0005-0000-0000-000031B80000}"/>
    <cellStyle name="Standard 8 2 2 4 2 5" xfId="5001" xr:uid="{00000000-0005-0000-0000-000032B80000}"/>
    <cellStyle name="Standard 8 2 2 4 2 5 2" xfId="7827" xr:uid="{00000000-0005-0000-0000-000033B80000}"/>
    <cellStyle name="Standard 8 2 2 4 2 5 2 2" xfId="13476" xr:uid="{00000000-0005-0000-0000-000034B80000}"/>
    <cellStyle name="Standard 8 2 2 4 2 5 2 2 2" xfId="24772" xr:uid="{00000000-0005-0000-0000-000035B80000}"/>
    <cellStyle name="Standard 8 2 2 4 2 5 2 2 2 2" xfId="58660" xr:uid="{00000000-0005-0000-0000-000036B80000}"/>
    <cellStyle name="Standard 8 2 2 4 2 5 2 2 3" xfId="47364" xr:uid="{00000000-0005-0000-0000-000037B80000}"/>
    <cellStyle name="Standard 8 2 2 4 2 5 2 2 4" xfId="36068" xr:uid="{00000000-0005-0000-0000-000038B80000}"/>
    <cellStyle name="Standard 8 2 2 4 2 5 2 3" xfId="19124" xr:uid="{00000000-0005-0000-0000-000039B80000}"/>
    <cellStyle name="Standard 8 2 2 4 2 5 2 3 2" xfId="53012" xr:uid="{00000000-0005-0000-0000-00003AB80000}"/>
    <cellStyle name="Standard 8 2 2 4 2 5 2 4" xfId="41716" xr:uid="{00000000-0005-0000-0000-00003BB80000}"/>
    <cellStyle name="Standard 8 2 2 4 2 5 2 5" xfId="30420" xr:uid="{00000000-0005-0000-0000-00003CB80000}"/>
    <cellStyle name="Standard 8 2 2 4 2 5 3" xfId="10652" xr:uid="{00000000-0005-0000-0000-00003DB80000}"/>
    <cellStyle name="Standard 8 2 2 4 2 5 3 2" xfId="21948" xr:uid="{00000000-0005-0000-0000-00003EB80000}"/>
    <cellStyle name="Standard 8 2 2 4 2 5 3 2 2" xfId="55836" xr:uid="{00000000-0005-0000-0000-00003FB80000}"/>
    <cellStyle name="Standard 8 2 2 4 2 5 3 3" xfId="44540" xr:uid="{00000000-0005-0000-0000-000040B80000}"/>
    <cellStyle name="Standard 8 2 2 4 2 5 3 4" xfId="33244" xr:uid="{00000000-0005-0000-0000-000041B80000}"/>
    <cellStyle name="Standard 8 2 2 4 2 5 4" xfId="16300" xr:uid="{00000000-0005-0000-0000-000042B80000}"/>
    <cellStyle name="Standard 8 2 2 4 2 5 4 2" xfId="50188" xr:uid="{00000000-0005-0000-0000-000043B80000}"/>
    <cellStyle name="Standard 8 2 2 4 2 5 5" xfId="38892" xr:uid="{00000000-0005-0000-0000-000044B80000}"/>
    <cellStyle name="Standard 8 2 2 4 2 5 6" xfId="27596" xr:uid="{00000000-0005-0000-0000-000045B80000}"/>
    <cellStyle name="Standard 8 2 2 4 2 6" xfId="3651" xr:uid="{00000000-0005-0000-0000-000046B80000}"/>
    <cellStyle name="Standard 8 2 2 4 2 6 2" xfId="6764" xr:uid="{00000000-0005-0000-0000-000047B80000}"/>
    <cellStyle name="Standard 8 2 2 4 2 6 2 2" xfId="12413" xr:uid="{00000000-0005-0000-0000-000048B80000}"/>
    <cellStyle name="Standard 8 2 2 4 2 6 2 2 2" xfId="23709" xr:uid="{00000000-0005-0000-0000-000049B80000}"/>
    <cellStyle name="Standard 8 2 2 4 2 6 2 2 2 2" xfId="57597" xr:uid="{00000000-0005-0000-0000-00004AB80000}"/>
    <cellStyle name="Standard 8 2 2 4 2 6 2 2 3" xfId="46301" xr:uid="{00000000-0005-0000-0000-00004BB80000}"/>
    <cellStyle name="Standard 8 2 2 4 2 6 2 2 4" xfId="35005" xr:uid="{00000000-0005-0000-0000-00004CB80000}"/>
    <cellStyle name="Standard 8 2 2 4 2 6 2 3" xfId="18061" xr:uid="{00000000-0005-0000-0000-00004DB80000}"/>
    <cellStyle name="Standard 8 2 2 4 2 6 2 3 2" xfId="51949" xr:uid="{00000000-0005-0000-0000-00004EB80000}"/>
    <cellStyle name="Standard 8 2 2 4 2 6 2 4" xfId="40653" xr:uid="{00000000-0005-0000-0000-00004FB80000}"/>
    <cellStyle name="Standard 8 2 2 4 2 6 2 5" xfId="29357" xr:uid="{00000000-0005-0000-0000-000050B80000}"/>
    <cellStyle name="Standard 8 2 2 4 2 6 3" xfId="9589" xr:uid="{00000000-0005-0000-0000-000051B80000}"/>
    <cellStyle name="Standard 8 2 2 4 2 6 3 2" xfId="20885" xr:uid="{00000000-0005-0000-0000-000052B80000}"/>
    <cellStyle name="Standard 8 2 2 4 2 6 3 2 2" xfId="54773" xr:uid="{00000000-0005-0000-0000-000053B80000}"/>
    <cellStyle name="Standard 8 2 2 4 2 6 3 3" xfId="43477" xr:uid="{00000000-0005-0000-0000-000054B80000}"/>
    <cellStyle name="Standard 8 2 2 4 2 6 3 4" xfId="32181" xr:uid="{00000000-0005-0000-0000-000055B80000}"/>
    <cellStyle name="Standard 8 2 2 4 2 6 4" xfId="15237" xr:uid="{00000000-0005-0000-0000-000056B80000}"/>
    <cellStyle name="Standard 8 2 2 4 2 6 4 2" xfId="49125" xr:uid="{00000000-0005-0000-0000-000057B80000}"/>
    <cellStyle name="Standard 8 2 2 4 2 6 5" xfId="37829" xr:uid="{00000000-0005-0000-0000-000058B80000}"/>
    <cellStyle name="Standard 8 2 2 4 2 6 6" xfId="26533" xr:uid="{00000000-0005-0000-0000-000059B80000}"/>
    <cellStyle name="Standard 8 2 2 4 2 7" xfId="5713" xr:uid="{00000000-0005-0000-0000-00005AB80000}"/>
    <cellStyle name="Standard 8 2 2 4 2 7 2" xfId="11363" xr:uid="{00000000-0005-0000-0000-00005BB80000}"/>
    <cellStyle name="Standard 8 2 2 4 2 7 2 2" xfId="22659" xr:uid="{00000000-0005-0000-0000-00005CB80000}"/>
    <cellStyle name="Standard 8 2 2 4 2 7 2 2 2" xfId="56547" xr:uid="{00000000-0005-0000-0000-00005DB80000}"/>
    <cellStyle name="Standard 8 2 2 4 2 7 2 3" xfId="45251" xr:uid="{00000000-0005-0000-0000-00005EB80000}"/>
    <cellStyle name="Standard 8 2 2 4 2 7 2 4" xfId="33955" xr:uid="{00000000-0005-0000-0000-00005FB80000}"/>
    <cellStyle name="Standard 8 2 2 4 2 7 3" xfId="17011" xr:uid="{00000000-0005-0000-0000-000060B80000}"/>
    <cellStyle name="Standard 8 2 2 4 2 7 3 2" xfId="50899" xr:uid="{00000000-0005-0000-0000-000061B80000}"/>
    <cellStyle name="Standard 8 2 2 4 2 7 4" xfId="39603" xr:uid="{00000000-0005-0000-0000-000062B80000}"/>
    <cellStyle name="Standard 8 2 2 4 2 7 5" xfId="28307" xr:uid="{00000000-0005-0000-0000-000063B80000}"/>
    <cellStyle name="Standard 8 2 2 4 2 8" xfId="8539" xr:uid="{00000000-0005-0000-0000-000064B80000}"/>
    <cellStyle name="Standard 8 2 2 4 2 8 2" xfId="19835" xr:uid="{00000000-0005-0000-0000-000065B80000}"/>
    <cellStyle name="Standard 8 2 2 4 2 8 2 2" xfId="53723" xr:uid="{00000000-0005-0000-0000-000066B80000}"/>
    <cellStyle name="Standard 8 2 2 4 2 8 3" xfId="42427" xr:uid="{00000000-0005-0000-0000-000067B80000}"/>
    <cellStyle name="Standard 8 2 2 4 2 8 4" xfId="31131" xr:uid="{00000000-0005-0000-0000-000068B80000}"/>
    <cellStyle name="Standard 8 2 2 4 2 9" xfId="14187" xr:uid="{00000000-0005-0000-0000-000069B80000}"/>
    <cellStyle name="Standard 8 2 2 4 2 9 2" xfId="48075" xr:uid="{00000000-0005-0000-0000-00006AB80000}"/>
    <cellStyle name="Standard 8 2 2 4 3" xfId="2697" xr:uid="{00000000-0005-0000-0000-00006BB80000}"/>
    <cellStyle name="Standard 8 2 2 4 3 2" xfId="3199" xr:uid="{00000000-0005-0000-0000-00006CB80000}"/>
    <cellStyle name="Standard 8 2 2 4 3 2 2" xfId="5391" xr:uid="{00000000-0005-0000-0000-00006DB80000}"/>
    <cellStyle name="Standard 8 2 2 4 3 2 2 2" xfId="8217" xr:uid="{00000000-0005-0000-0000-00006EB80000}"/>
    <cellStyle name="Standard 8 2 2 4 3 2 2 2 2" xfId="13866" xr:uid="{00000000-0005-0000-0000-00006FB80000}"/>
    <cellStyle name="Standard 8 2 2 4 3 2 2 2 2 2" xfId="25162" xr:uid="{00000000-0005-0000-0000-000070B80000}"/>
    <cellStyle name="Standard 8 2 2 4 3 2 2 2 2 2 2" xfId="59050" xr:uid="{00000000-0005-0000-0000-000071B80000}"/>
    <cellStyle name="Standard 8 2 2 4 3 2 2 2 2 3" xfId="47754" xr:uid="{00000000-0005-0000-0000-000072B80000}"/>
    <cellStyle name="Standard 8 2 2 4 3 2 2 2 2 4" xfId="36458" xr:uid="{00000000-0005-0000-0000-000073B80000}"/>
    <cellStyle name="Standard 8 2 2 4 3 2 2 2 3" xfId="19514" xr:uid="{00000000-0005-0000-0000-000074B80000}"/>
    <cellStyle name="Standard 8 2 2 4 3 2 2 2 3 2" xfId="53402" xr:uid="{00000000-0005-0000-0000-000075B80000}"/>
    <cellStyle name="Standard 8 2 2 4 3 2 2 2 4" xfId="42106" xr:uid="{00000000-0005-0000-0000-000076B80000}"/>
    <cellStyle name="Standard 8 2 2 4 3 2 2 2 5" xfId="30810" xr:uid="{00000000-0005-0000-0000-000077B80000}"/>
    <cellStyle name="Standard 8 2 2 4 3 2 2 3" xfId="11042" xr:uid="{00000000-0005-0000-0000-000078B80000}"/>
    <cellStyle name="Standard 8 2 2 4 3 2 2 3 2" xfId="22338" xr:uid="{00000000-0005-0000-0000-000079B80000}"/>
    <cellStyle name="Standard 8 2 2 4 3 2 2 3 2 2" xfId="56226" xr:uid="{00000000-0005-0000-0000-00007AB80000}"/>
    <cellStyle name="Standard 8 2 2 4 3 2 2 3 3" xfId="44930" xr:uid="{00000000-0005-0000-0000-00007BB80000}"/>
    <cellStyle name="Standard 8 2 2 4 3 2 2 3 4" xfId="33634" xr:uid="{00000000-0005-0000-0000-00007CB80000}"/>
    <cellStyle name="Standard 8 2 2 4 3 2 2 4" xfId="16690" xr:uid="{00000000-0005-0000-0000-00007DB80000}"/>
    <cellStyle name="Standard 8 2 2 4 3 2 2 4 2" xfId="50578" xr:uid="{00000000-0005-0000-0000-00007EB80000}"/>
    <cellStyle name="Standard 8 2 2 4 3 2 2 5" xfId="39282" xr:uid="{00000000-0005-0000-0000-00007FB80000}"/>
    <cellStyle name="Standard 8 2 2 4 3 2 2 6" xfId="27986" xr:uid="{00000000-0005-0000-0000-000080B80000}"/>
    <cellStyle name="Standard 8 2 2 4 3 2 3" xfId="6327" xr:uid="{00000000-0005-0000-0000-000081B80000}"/>
    <cellStyle name="Standard 8 2 2 4 3 2 3 2" xfId="11977" xr:uid="{00000000-0005-0000-0000-000082B80000}"/>
    <cellStyle name="Standard 8 2 2 4 3 2 3 2 2" xfId="23273" xr:uid="{00000000-0005-0000-0000-000083B80000}"/>
    <cellStyle name="Standard 8 2 2 4 3 2 3 2 2 2" xfId="57161" xr:uid="{00000000-0005-0000-0000-000084B80000}"/>
    <cellStyle name="Standard 8 2 2 4 3 2 3 2 3" xfId="45865" xr:uid="{00000000-0005-0000-0000-000085B80000}"/>
    <cellStyle name="Standard 8 2 2 4 3 2 3 2 4" xfId="34569" xr:uid="{00000000-0005-0000-0000-000086B80000}"/>
    <cellStyle name="Standard 8 2 2 4 3 2 3 3" xfId="17625" xr:uid="{00000000-0005-0000-0000-000087B80000}"/>
    <cellStyle name="Standard 8 2 2 4 3 2 3 3 2" xfId="51513" xr:uid="{00000000-0005-0000-0000-000088B80000}"/>
    <cellStyle name="Standard 8 2 2 4 3 2 3 4" xfId="40217" xr:uid="{00000000-0005-0000-0000-000089B80000}"/>
    <cellStyle name="Standard 8 2 2 4 3 2 3 5" xfId="28921" xr:uid="{00000000-0005-0000-0000-00008AB80000}"/>
    <cellStyle name="Standard 8 2 2 4 3 2 4" xfId="9153" xr:uid="{00000000-0005-0000-0000-00008BB80000}"/>
    <cellStyle name="Standard 8 2 2 4 3 2 4 2" xfId="20449" xr:uid="{00000000-0005-0000-0000-00008CB80000}"/>
    <cellStyle name="Standard 8 2 2 4 3 2 4 2 2" xfId="54337" xr:uid="{00000000-0005-0000-0000-00008DB80000}"/>
    <cellStyle name="Standard 8 2 2 4 3 2 4 3" xfId="43041" xr:uid="{00000000-0005-0000-0000-00008EB80000}"/>
    <cellStyle name="Standard 8 2 2 4 3 2 4 4" xfId="31745" xr:uid="{00000000-0005-0000-0000-00008FB80000}"/>
    <cellStyle name="Standard 8 2 2 4 3 2 5" xfId="14801" xr:uid="{00000000-0005-0000-0000-000090B80000}"/>
    <cellStyle name="Standard 8 2 2 4 3 2 5 2" xfId="48689" xr:uid="{00000000-0005-0000-0000-000091B80000}"/>
    <cellStyle name="Standard 8 2 2 4 3 2 6" xfId="37393" xr:uid="{00000000-0005-0000-0000-000092B80000}"/>
    <cellStyle name="Standard 8 2 2 4 3 2 7" xfId="26097" xr:uid="{00000000-0005-0000-0000-000093B80000}"/>
    <cellStyle name="Standard 8 2 2 4 3 3" xfId="4616" xr:uid="{00000000-0005-0000-0000-000094B80000}"/>
    <cellStyle name="Standard 8 2 2 4 3 3 2" xfId="7483" xr:uid="{00000000-0005-0000-0000-000095B80000}"/>
    <cellStyle name="Standard 8 2 2 4 3 3 2 2" xfId="13132" xr:uid="{00000000-0005-0000-0000-000096B80000}"/>
    <cellStyle name="Standard 8 2 2 4 3 3 2 2 2" xfId="24428" xr:uid="{00000000-0005-0000-0000-000097B80000}"/>
    <cellStyle name="Standard 8 2 2 4 3 3 2 2 2 2" xfId="58316" xr:uid="{00000000-0005-0000-0000-000098B80000}"/>
    <cellStyle name="Standard 8 2 2 4 3 3 2 2 3" xfId="47020" xr:uid="{00000000-0005-0000-0000-000099B80000}"/>
    <cellStyle name="Standard 8 2 2 4 3 3 2 2 4" xfId="35724" xr:uid="{00000000-0005-0000-0000-00009AB80000}"/>
    <cellStyle name="Standard 8 2 2 4 3 3 2 3" xfId="18780" xr:uid="{00000000-0005-0000-0000-00009BB80000}"/>
    <cellStyle name="Standard 8 2 2 4 3 3 2 3 2" xfId="52668" xr:uid="{00000000-0005-0000-0000-00009CB80000}"/>
    <cellStyle name="Standard 8 2 2 4 3 3 2 4" xfId="41372" xr:uid="{00000000-0005-0000-0000-00009DB80000}"/>
    <cellStyle name="Standard 8 2 2 4 3 3 2 5" xfId="30076" xr:uid="{00000000-0005-0000-0000-00009EB80000}"/>
    <cellStyle name="Standard 8 2 2 4 3 3 3" xfId="10308" xr:uid="{00000000-0005-0000-0000-00009FB80000}"/>
    <cellStyle name="Standard 8 2 2 4 3 3 3 2" xfId="21604" xr:uid="{00000000-0005-0000-0000-0000A0B80000}"/>
    <cellStyle name="Standard 8 2 2 4 3 3 3 2 2" xfId="55492" xr:uid="{00000000-0005-0000-0000-0000A1B80000}"/>
    <cellStyle name="Standard 8 2 2 4 3 3 3 3" xfId="44196" xr:uid="{00000000-0005-0000-0000-0000A2B80000}"/>
    <cellStyle name="Standard 8 2 2 4 3 3 3 4" xfId="32900" xr:uid="{00000000-0005-0000-0000-0000A3B80000}"/>
    <cellStyle name="Standard 8 2 2 4 3 3 4" xfId="15956" xr:uid="{00000000-0005-0000-0000-0000A4B80000}"/>
    <cellStyle name="Standard 8 2 2 4 3 3 4 2" xfId="49844" xr:uid="{00000000-0005-0000-0000-0000A5B80000}"/>
    <cellStyle name="Standard 8 2 2 4 3 3 5" xfId="38548" xr:uid="{00000000-0005-0000-0000-0000A6B80000}"/>
    <cellStyle name="Standard 8 2 2 4 3 3 6" xfId="27252" xr:uid="{00000000-0005-0000-0000-0000A7B80000}"/>
    <cellStyle name="Standard 8 2 2 4 3 4" xfId="5827" xr:uid="{00000000-0005-0000-0000-0000A8B80000}"/>
    <cellStyle name="Standard 8 2 2 4 3 4 2" xfId="11477" xr:uid="{00000000-0005-0000-0000-0000A9B80000}"/>
    <cellStyle name="Standard 8 2 2 4 3 4 2 2" xfId="22773" xr:uid="{00000000-0005-0000-0000-0000AAB80000}"/>
    <cellStyle name="Standard 8 2 2 4 3 4 2 2 2" xfId="56661" xr:uid="{00000000-0005-0000-0000-0000ABB80000}"/>
    <cellStyle name="Standard 8 2 2 4 3 4 2 3" xfId="45365" xr:uid="{00000000-0005-0000-0000-0000ACB80000}"/>
    <cellStyle name="Standard 8 2 2 4 3 4 2 4" xfId="34069" xr:uid="{00000000-0005-0000-0000-0000ADB80000}"/>
    <cellStyle name="Standard 8 2 2 4 3 4 3" xfId="17125" xr:uid="{00000000-0005-0000-0000-0000AEB80000}"/>
    <cellStyle name="Standard 8 2 2 4 3 4 3 2" xfId="51013" xr:uid="{00000000-0005-0000-0000-0000AFB80000}"/>
    <cellStyle name="Standard 8 2 2 4 3 4 4" xfId="39717" xr:uid="{00000000-0005-0000-0000-0000B0B80000}"/>
    <cellStyle name="Standard 8 2 2 4 3 4 5" xfId="28421" xr:uid="{00000000-0005-0000-0000-0000B1B80000}"/>
    <cellStyle name="Standard 8 2 2 4 3 5" xfId="8653" xr:uid="{00000000-0005-0000-0000-0000B2B80000}"/>
    <cellStyle name="Standard 8 2 2 4 3 5 2" xfId="19949" xr:uid="{00000000-0005-0000-0000-0000B3B80000}"/>
    <cellStyle name="Standard 8 2 2 4 3 5 2 2" xfId="53837" xr:uid="{00000000-0005-0000-0000-0000B4B80000}"/>
    <cellStyle name="Standard 8 2 2 4 3 5 3" xfId="42541" xr:uid="{00000000-0005-0000-0000-0000B5B80000}"/>
    <cellStyle name="Standard 8 2 2 4 3 5 4" xfId="31245" xr:uid="{00000000-0005-0000-0000-0000B6B80000}"/>
    <cellStyle name="Standard 8 2 2 4 3 6" xfId="14301" xr:uid="{00000000-0005-0000-0000-0000B7B80000}"/>
    <cellStyle name="Standard 8 2 2 4 3 6 2" xfId="48189" xr:uid="{00000000-0005-0000-0000-0000B8B80000}"/>
    <cellStyle name="Standard 8 2 2 4 3 7" xfId="36893" xr:uid="{00000000-0005-0000-0000-0000B9B80000}"/>
    <cellStyle name="Standard 8 2 2 4 3 8" xfId="25597" xr:uid="{00000000-0005-0000-0000-0000BAB80000}"/>
    <cellStyle name="Standard 8 2 2 4 4" xfId="2952" xr:uid="{00000000-0005-0000-0000-0000BBB80000}"/>
    <cellStyle name="Standard 8 2 2 4 4 2" xfId="5388" xr:uid="{00000000-0005-0000-0000-0000BCB80000}"/>
    <cellStyle name="Standard 8 2 2 4 4 2 2" xfId="8214" xr:uid="{00000000-0005-0000-0000-0000BDB80000}"/>
    <cellStyle name="Standard 8 2 2 4 4 2 2 2" xfId="13863" xr:uid="{00000000-0005-0000-0000-0000BEB80000}"/>
    <cellStyle name="Standard 8 2 2 4 4 2 2 2 2" xfId="25159" xr:uid="{00000000-0005-0000-0000-0000BFB80000}"/>
    <cellStyle name="Standard 8 2 2 4 4 2 2 2 2 2" xfId="59047" xr:uid="{00000000-0005-0000-0000-0000C0B80000}"/>
    <cellStyle name="Standard 8 2 2 4 4 2 2 2 3" xfId="47751" xr:uid="{00000000-0005-0000-0000-0000C1B80000}"/>
    <cellStyle name="Standard 8 2 2 4 4 2 2 2 4" xfId="36455" xr:uid="{00000000-0005-0000-0000-0000C2B80000}"/>
    <cellStyle name="Standard 8 2 2 4 4 2 2 3" xfId="19511" xr:uid="{00000000-0005-0000-0000-0000C3B80000}"/>
    <cellStyle name="Standard 8 2 2 4 4 2 2 3 2" xfId="53399" xr:uid="{00000000-0005-0000-0000-0000C4B80000}"/>
    <cellStyle name="Standard 8 2 2 4 4 2 2 4" xfId="42103" xr:uid="{00000000-0005-0000-0000-0000C5B80000}"/>
    <cellStyle name="Standard 8 2 2 4 4 2 2 5" xfId="30807" xr:uid="{00000000-0005-0000-0000-0000C6B80000}"/>
    <cellStyle name="Standard 8 2 2 4 4 2 3" xfId="11039" xr:uid="{00000000-0005-0000-0000-0000C7B80000}"/>
    <cellStyle name="Standard 8 2 2 4 4 2 3 2" xfId="22335" xr:uid="{00000000-0005-0000-0000-0000C8B80000}"/>
    <cellStyle name="Standard 8 2 2 4 4 2 3 2 2" xfId="56223" xr:uid="{00000000-0005-0000-0000-0000C9B80000}"/>
    <cellStyle name="Standard 8 2 2 4 4 2 3 3" xfId="44927" xr:uid="{00000000-0005-0000-0000-0000CAB80000}"/>
    <cellStyle name="Standard 8 2 2 4 4 2 3 4" xfId="33631" xr:uid="{00000000-0005-0000-0000-0000CBB80000}"/>
    <cellStyle name="Standard 8 2 2 4 4 2 4" xfId="16687" xr:uid="{00000000-0005-0000-0000-0000CCB80000}"/>
    <cellStyle name="Standard 8 2 2 4 4 2 4 2" xfId="50575" xr:uid="{00000000-0005-0000-0000-0000CDB80000}"/>
    <cellStyle name="Standard 8 2 2 4 4 2 5" xfId="39279" xr:uid="{00000000-0005-0000-0000-0000CEB80000}"/>
    <cellStyle name="Standard 8 2 2 4 4 2 6" xfId="27983" xr:uid="{00000000-0005-0000-0000-0000CFB80000}"/>
    <cellStyle name="Standard 8 2 2 4 4 3" xfId="4613" xr:uid="{00000000-0005-0000-0000-0000D0B80000}"/>
    <cellStyle name="Standard 8 2 2 4 4 3 2" xfId="7480" xr:uid="{00000000-0005-0000-0000-0000D1B80000}"/>
    <cellStyle name="Standard 8 2 2 4 4 3 2 2" xfId="13129" xr:uid="{00000000-0005-0000-0000-0000D2B80000}"/>
    <cellStyle name="Standard 8 2 2 4 4 3 2 2 2" xfId="24425" xr:uid="{00000000-0005-0000-0000-0000D3B80000}"/>
    <cellStyle name="Standard 8 2 2 4 4 3 2 2 2 2" xfId="58313" xr:uid="{00000000-0005-0000-0000-0000D4B80000}"/>
    <cellStyle name="Standard 8 2 2 4 4 3 2 2 3" xfId="47017" xr:uid="{00000000-0005-0000-0000-0000D5B80000}"/>
    <cellStyle name="Standard 8 2 2 4 4 3 2 2 4" xfId="35721" xr:uid="{00000000-0005-0000-0000-0000D6B80000}"/>
    <cellStyle name="Standard 8 2 2 4 4 3 2 3" xfId="18777" xr:uid="{00000000-0005-0000-0000-0000D7B80000}"/>
    <cellStyle name="Standard 8 2 2 4 4 3 2 3 2" xfId="52665" xr:uid="{00000000-0005-0000-0000-0000D8B80000}"/>
    <cellStyle name="Standard 8 2 2 4 4 3 2 4" xfId="41369" xr:uid="{00000000-0005-0000-0000-0000D9B80000}"/>
    <cellStyle name="Standard 8 2 2 4 4 3 2 5" xfId="30073" xr:uid="{00000000-0005-0000-0000-0000DAB80000}"/>
    <cellStyle name="Standard 8 2 2 4 4 3 3" xfId="10305" xr:uid="{00000000-0005-0000-0000-0000DBB80000}"/>
    <cellStyle name="Standard 8 2 2 4 4 3 3 2" xfId="21601" xr:uid="{00000000-0005-0000-0000-0000DCB80000}"/>
    <cellStyle name="Standard 8 2 2 4 4 3 3 2 2" xfId="55489" xr:uid="{00000000-0005-0000-0000-0000DDB80000}"/>
    <cellStyle name="Standard 8 2 2 4 4 3 3 3" xfId="44193" xr:uid="{00000000-0005-0000-0000-0000DEB80000}"/>
    <cellStyle name="Standard 8 2 2 4 4 3 3 4" xfId="32897" xr:uid="{00000000-0005-0000-0000-0000DFB80000}"/>
    <cellStyle name="Standard 8 2 2 4 4 3 4" xfId="15953" xr:uid="{00000000-0005-0000-0000-0000E0B80000}"/>
    <cellStyle name="Standard 8 2 2 4 4 3 4 2" xfId="49841" xr:uid="{00000000-0005-0000-0000-0000E1B80000}"/>
    <cellStyle name="Standard 8 2 2 4 4 3 5" xfId="38545" xr:uid="{00000000-0005-0000-0000-0000E2B80000}"/>
    <cellStyle name="Standard 8 2 2 4 4 3 6" xfId="27249" xr:uid="{00000000-0005-0000-0000-0000E3B80000}"/>
    <cellStyle name="Standard 8 2 2 4 4 4" xfId="6080" xr:uid="{00000000-0005-0000-0000-0000E4B80000}"/>
    <cellStyle name="Standard 8 2 2 4 4 4 2" xfId="11730" xr:uid="{00000000-0005-0000-0000-0000E5B80000}"/>
    <cellStyle name="Standard 8 2 2 4 4 4 2 2" xfId="23026" xr:uid="{00000000-0005-0000-0000-0000E6B80000}"/>
    <cellStyle name="Standard 8 2 2 4 4 4 2 2 2" xfId="56914" xr:uid="{00000000-0005-0000-0000-0000E7B80000}"/>
    <cellStyle name="Standard 8 2 2 4 4 4 2 3" xfId="45618" xr:uid="{00000000-0005-0000-0000-0000E8B80000}"/>
    <cellStyle name="Standard 8 2 2 4 4 4 2 4" xfId="34322" xr:uid="{00000000-0005-0000-0000-0000E9B80000}"/>
    <cellStyle name="Standard 8 2 2 4 4 4 3" xfId="17378" xr:uid="{00000000-0005-0000-0000-0000EAB80000}"/>
    <cellStyle name="Standard 8 2 2 4 4 4 3 2" xfId="51266" xr:uid="{00000000-0005-0000-0000-0000EBB80000}"/>
    <cellStyle name="Standard 8 2 2 4 4 4 4" xfId="39970" xr:uid="{00000000-0005-0000-0000-0000ECB80000}"/>
    <cellStyle name="Standard 8 2 2 4 4 4 5" xfId="28674" xr:uid="{00000000-0005-0000-0000-0000EDB80000}"/>
    <cellStyle name="Standard 8 2 2 4 4 5" xfId="8906" xr:uid="{00000000-0005-0000-0000-0000EEB80000}"/>
    <cellStyle name="Standard 8 2 2 4 4 5 2" xfId="20202" xr:uid="{00000000-0005-0000-0000-0000EFB80000}"/>
    <cellStyle name="Standard 8 2 2 4 4 5 2 2" xfId="54090" xr:uid="{00000000-0005-0000-0000-0000F0B80000}"/>
    <cellStyle name="Standard 8 2 2 4 4 5 3" xfId="42794" xr:uid="{00000000-0005-0000-0000-0000F1B80000}"/>
    <cellStyle name="Standard 8 2 2 4 4 5 4" xfId="31498" xr:uid="{00000000-0005-0000-0000-0000F2B80000}"/>
    <cellStyle name="Standard 8 2 2 4 4 6" xfId="14554" xr:uid="{00000000-0005-0000-0000-0000F3B80000}"/>
    <cellStyle name="Standard 8 2 2 4 4 6 2" xfId="48442" xr:uid="{00000000-0005-0000-0000-0000F4B80000}"/>
    <cellStyle name="Standard 8 2 2 4 4 7" xfId="37146" xr:uid="{00000000-0005-0000-0000-0000F5B80000}"/>
    <cellStyle name="Standard 8 2 2 4 4 8" xfId="25850" xr:uid="{00000000-0005-0000-0000-0000F6B80000}"/>
    <cellStyle name="Standard 8 2 2 4 5" xfId="3833" xr:uid="{00000000-0005-0000-0000-0000F7B80000}"/>
    <cellStyle name="Standard 8 2 2 4 5 2" xfId="6944" xr:uid="{00000000-0005-0000-0000-0000F8B80000}"/>
    <cellStyle name="Standard 8 2 2 4 5 2 2" xfId="12593" xr:uid="{00000000-0005-0000-0000-0000F9B80000}"/>
    <cellStyle name="Standard 8 2 2 4 5 2 2 2" xfId="23889" xr:uid="{00000000-0005-0000-0000-0000FAB80000}"/>
    <cellStyle name="Standard 8 2 2 4 5 2 2 2 2" xfId="57777" xr:uid="{00000000-0005-0000-0000-0000FBB80000}"/>
    <cellStyle name="Standard 8 2 2 4 5 2 2 3" xfId="46481" xr:uid="{00000000-0005-0000-0000-0000FCB80000}"/>
    <cellStyle name="Standard 8 2 2 4 5 2 2 4" xfId="35185" xr:uid="{00000000-0005-0000-0000-0000FDB80000}"/>
    <cellStyle name="Standard 8 2 2 4 5 2 3" xfId="18241" xr:uid="{00000000-0005-0000-0000-0000FEB80000}"/>
    <cellStyle name="Standard 8 2 2 4 5 2 3 2" xfId="52129" xr:uid="{00000000-0005-0000-0000-0000FFB80000}"/>
    <cellStyle name="Standard 8 2 2 4 5 2 4" xfId="40833" xr:uid="{00000000-0005-0000-0000-000000B90000}"/>
    <cellStyle name="Standard 8 2 2 4 5 2 5" xfId="29537" xr:uid="{00000000-0005-0000-0000-000001B90000}"/>
    <cellStyle name="Standard 8 2 2 4 5 3" xfId="9769" xr:uid="{00000000-0005-0000-0000-000002B90000}"/>
    <cellStyle name="Standard 8 2 2 4 5 3 2" xfId="21065" xr:uid="{00000000-0005-0000-0000-000003B90000}"/>
    <cellStyle name="Standard 8 2 2 4 5 3 2 2" xfId="54953" xr:uid="{00000000-0005-0000-0000-000004B90000}"/>
    <cellStyle name="Standard 8 2 2 4 5 3 3" xfId="43657" xr:uid="{00000000-0005-0000-0000-000005B90000}"/>
    <cellStyle name="Standard 8 2 2 4 5 3 4" xfId="32361" xr:uid="{00000000-0005-0000-0000-000006B90000}"/>
    <cellStyle name="Standard 8 2 2 4 5 4" xfId="15417" xr:uid="{00000000-0005-0000-0000-000007B90000}"/>
    <cellStyle name="Standard 8 2 2 4 5 4 2" xfId="49305" xr:uid="{00000000-0005-0000-0000-000008B90000}"/>
    <cellStyle name="Standard 8 2 2 4 5 5" xfId="38009" xr:uid="{00000000-0005-0000-0000-000009B90000}"/>
    <cellStyle name="Standard 8 2 2 4 5 6" xfId="26713" xr:uid="{00000000-0005-0000-0000-00000AB90000}"/>
    <cellStyle name="Standard 8 2 2 4 6" xfId="4891" xr:uid="{00000000-0005-0000-0000-00000BB90000}"/>
    <cellStyle name="Standard 8 2 2 4 6 2" xfId="7717" xr:uid="{00000000-0005-0000-0000-00000CB90000}"/>
    <cellStyle name="Standard 8 2 2 4 6 2 2" xfId="13366" xr:uid="{00000000-0005-0000-0000-00000DB90000}"/>
    <cellStyle name="Standard 8 2 2 4 6 2 2 2" xfId="24662" xr:uid="{00000000-0005-0000-0000-00000EB90000}"/>
    <cellStyle name="Standard 8 2 2 4 6 2 2 2 2" xfId="58550" xr:uid="{00000000-0005-0000-0000-00000FB90000}"/>
    <cellStyle name="Standard 8 2 2 4 6 2 2 3" xfId="47254" xr:uid="{00000000-0005-0000-0000-000010B90000}"/>
    <cellStyle name="Standard 8 2 2 4 6 2 2 4" xfId="35958" xr:uid="{00000000-0005-0000-0000-000011B90000}"/>
    <cellStyle name="Standard 8 2 2 4 6 2 3" xfId="19014" xr:uid="{00000000-0005-0000-0000-000012B90000}"/>
    <cellStyle name="Standard 8 2 2 4 6 2 3 2" xfId="52902" xr:uid="{00000000-0005-0000-0000-000013B90000}"/>
    <cellStyle name="Standard 8 2 2 4 6 2 4" xfId="41606" xr:uid="{00000000-0005-0000-0000-000014B90000}"/>
    <cellStyle name="Standard 8 2 2 4 6 2 5" xfId="30310" xr:uid="{00000000-0005-0000-0000-000015B90000}"/>
    <cellStyle name="Standard 8 2 2 4 6 3" xfId="10542" xr:uid="{00000000-0005-0000-0000-000016B90000}"/>
    <cellStyle name="Standard 8 2 2 4 6 3 2" xfId="21838" xr:uid="{00000000-0005-0000-0000-000017B90000}"/>
    <cellStyle name="Standard 8 2 2 4 6 3 2 2" xfId="55726" xr:uid="{00000000-0005-0000-0000-000018B90000}"/>
    <cellStyle name="Standard 8 2 2 4 6 3 3" xfId="44430" xr:uid="{00000000-0005-0000-0000-000019B90000}"/>
    <cellStyle name="Standard 8 2 2 4 6 3 4" xfId="33134" xr:uid="{00000000-0005-0000-0000-00001AB90000}"/>
    <cellStyle name="Standard 8 2 2 4 6 4" xfId="16190" xr:uid="{00000000-0005-0000-0000-00001BB90000}"/>
    <cellStyle name="Standard 8 2 2 4 6 4 2" xfId="50078" xr:uid="{00000000-0005-0000-0000-00001CB90000}"/>
    <cellStyle name="Standard 8 2 2 4 6 5" xfId="38782" xr:uid="{00000000-0005-0000-0000-00001DB90000}"/>
    <cellStyle name="Standard 8 2 2 4 6 6" xfId="27486" xr:uid="{00000000-0005-0000-0000-00001EB90000}"/>
    <cellStyle name="Standard 8 2 2 4 7" xfId="3539" xr:uid="{00000000-0005-0000-0000-00001FB90000}"/>
    <cellStyle name="Standard 8 2 2 4 7 2" xfId="6652" xr:uid="{00000000-0005-0000-0000-000020B90000}"/>
    <cellStyle name="Standard 8 2 2 4 7 2 2" xfId="12301" xr:uid="{00000000-0005-0000-0000-000021B90000}"/>
    <cellStyle name="Standard 8 2 2 4 7 2 2 2" xfId="23597" xr:uid="{00000000-0005-0000-0000-000022B90000}"/>
    <cellStyle name="Standard 8 2 2 4 7 2 2 2 2" xfId="57485" xr:uid="{00000000-0005-0000-0000-000023B90000}"/>
    <cellStyle name="Standard 8 2 2 4 7 2 2 3" xfId="46189" xr:uid="{00000000-0005-0000-0000-000024B90000}"/>
    <cellStyle name="Standard 8 2 2 4 7 2 2 4" xfId="34893" xr:uid="{00000000-0005-0000-0000-000025B90000}"/>
    <cellStyle name="Standard 8 2 2 4 7 2 3" xfId="17949" xr:uid="{00000000-0005-0000-0000-000026B90000}"/>
    <cellStyle name="Standard 8 2 2 4 7 2 3 2" xfId="51837" xr:uid="{00000000-0005-0000-0000-000027B90000}"/>
    <cellStyle name="Standard 8 2 2 4 7 2 4" xfId="40541" xr:uid="{00000000-0005-0000-0000-000028B90000}"/>
    <cellStyle name="Standard 8 2 2 4 7 2 5" xfId="29245" xr:uid="{00000000-0005-0000-0000-000029B90000}"/>
    <cellStyle name="Standard 8 2 2 4 7 3" xfId="9477" xr:uid="{00000000-0005-0000-0000-00002AB90000}"/>
    <cellStyle name="Standard 8 2 2 4 7 3 2" xfId="20773" xr:uid="{00000000-0005-0000-0000-00002BB90000}"/>
    <cellStyle name="Standard 8 2 2 4 7 3 2 2" xfId="54661" xr:uid="{00000000-0005-0000-0000-00002CB90000}"/>
    <cellStyle name="Standard 8 2 2 4 7 3 3" xfId="43365" xr:uid="{00000000-0005-0000-0000-00002DB90000}"/>
    <cellStyle name="Standard 8 2 2 4 7 3 4" xfId="32069" xr:uid="{00000000-0005-0000-0000-00002EB90000}"/>
    <cellStyle name="Standard 8 2 2 4 7 4" xfId="15125" xr:uid="{00000000-0005-0000-0000-00002FB90000}"/>
    <cellStyle name="Standard 8 2 2 4 7 4 2" xfId="49013" xr:uid="{00000000-0005-0000-0000-000030B90000}"/>
    <cellStyle name="Standard 8 2 2 4 7 5" xfId="37717" xr:uid="{00000000-0005-0000-0000-000031B90000}"/>
    <cellStyle name="Standard 8 2 2 4 7 6" xfId="26421" xr:uid="{00000000-0005-0000-0000-000032B90000}"/>
    <cellStyle name="Standard 8 2 2 4 8" xfId="5580" xr:uid="{00000000-0005-0000-0000-000033B90000}"/>
    <cellStyle name="Standard 8 2 2 4 8 2" xfId="11230" xr:uid="{00000000-0005-0000-0000-000034B90000}"/>
    <cellStyle name="Standard 8 2 2 4 8 2 2" xfId="22526" xr:uid="{00000000-0005-0000-0000-000035B90000}"/>
    <cellStyle name="Standard 8 2 2 4 8 2 2 2" xfId="56414" xr:uid="{00000000-0005-0000-0000-000036B90000}"/>
    <cellStyle name="Standard 8 2 2 4 8 2 3" xfId="45118" xr:uid="{00000000-0005-0000-0000-000037B90000}"/>
    <cellStyle name="Standard 8 2 2 4 8 2 4" xfId="33822" xr:uid="{00000000-0005-0000-0000-000038B90000}"/>
    <cellStyle name="Standard 8 2 2 4 8 3" xfId="16878" xr:uid="{00000000-0005-0000-0000-000039B90000}"/>
    <cellStyle name="Standard 8 2 2 4 8 3 2" xfId="50766" xr:uid="{00000000-0005-0000-0000-00003AB90000}"/>
    <cellStyle name="Standard 8 2 2 4 8 4" xfId="39470" xr:uid="{00000000-0005-0000-0000-00003BB90000}"/>
    <cellStyle name="Standard 8 2 2 4 8 5" xfId="28174" xr:uid="{00000000-0005-0000-0000-00003CB90000}"/>
    <cellStyle name="Standard 8 2 2 4 9" xfId="8406" xr:uid="{00000000-0005-0000-0000-00003DB90000}"/>
    <cellStyle name="Standard 8 2 2 4 9 2" xfId="19702" xr:uid="{00000000-0005-0000-0000-00003EB90000}"/>
    <cellStyle name="Standard 8 2 2 4 9 2 2" xfId="53590" xr:uid="{00000000-0005-0000-0000-00003FB90000}"/>
    <cellStyle name="Standard 8 2 2 4 9 3" xfId="42294" xr:uid="{00000000-0005-0000-0000-000040B90000}"/>
    <cellStyle name="Standard 8 2 2 4 9 4" xfId="30998" xr:uid="{00000000-0005-0000-0000-000041B90000}"/>
    <cellStyle name="Standard 8 2 2 5" xfId="1570" xr:uid="{00000000-0005-0000-0000-000042B90000}"/>
    <cellStyle name="Standard 8 2 2 5 10" xfId="36716" xr:uid="{00000000-0005-0000-0000-000043B90000}"/>
    <cellStyle name="Standard 8 2 2 5 11" xfId="25420" xr:uid="{00000000-0005-0000-0000-000044B90000}"/>
    <cellStyle name="Standard 8 2 2 5 2" xfId="2766" xr:uid="{00000000-0005-0000-0000-000045B90000}"/>
    <cellStyle name="Standard 8 2 2 5 2 2" xfId="3268" xr:uid="{00000000-0005-0000-0000-000046B90000}"/>
    <cellStyle name="Standard 8 2 2 5 2 2 2" xfId="5393" xr:uid="{00000000-0005-0000-0000-000047B90000}"/>
    <cellStyle name="Standard 8 2 2 5 2 2 2 2" xfId="8219" xr:uid="{00000000-0005-0000-0000-000048B90000}"/>
    <cellStyle name="Standard 8 2 2 5 2 2 2 2 2" xfId="13868" xr:uid="{00000000-0005-0000-0000-000049B90000}"/>
    <cellStyle name="Standard 8 2 2 5 2 2 2 2 2 2" xfId="25164" xr:uid="{00000000-0005-0000-0000-00004AB90000}"/>
    <cellStyle name="Standard 8 2 2 5 2 2 2 2 2 2 2" xfId="59052" xr:uid="{00000000-0005-0000-0000-00004BB90000}"/>
    <cellStyle name="Standard 8 2 2 5 2 2 2 2 2 3" xfId="47756" xr:uid="{00000000-0005-0000-0000-00004CB90000}"/>
    <cellStyle name="Standard 8 2 2 5 2 2 2 2 2 4" xfId="36460" xr:uid="{00000000-0005-0000-0000-00004DB90000}"/>
    <cellStyle name="Standard 8 2 2 5 2 2 2 2 3" xfId="19516" xr:uid="{00000000-0005-0000-0000-00004EB90000}"/>
    <cellStyle name="Standard 8 2 2 5 2 2 2 2 3 2" xfId="53404" xr:uid="{00000000-0005-0000-0000-00004FB90000}"/>
    <cellStyle name="Standard 8 2 2 5 2 2 2 2 4" xfId="42108" xr:uid="{00000000-0005-0000-0000-000050B90000}"/>
    <cellStyle name="Standard 8 2 2 5 2 2 2 2 5" xfId="30812" xr:uid="{00000000-0005-0000-0000-000051B90000}"/>
    <cellStyle name="Standard 8 2 2 5 2 2 2 3" xfId="11044" xr:uid="{00000000-0005-0000-0000-000052B90000}"/>
    <cellStyle name="Standard 8 2 2 5 2 2 2 3 2" xfId="22340" xr:uid="{00000000-0005-0000-0000-000053B90000}"/>
    <cellStyle name="Standard 8 2 2 5 2 2 2 3 2 2" xfId="56228" xr:uid="{00000000-0005-0000-0000-000054B90000}"/>
    <cellStyle name="Standard 8 2 2 5 2 2 2 3 3" xfId="44932" xr:uid="{00000000-0005-0000-0000-000055B90000}"/>
    <cellStyle name="Standard 8 2 2 5 2 2 2 3 4" xfId="33636" xr:uid="{00000000-0005-0000-0000-000056B90000}"/>
    <cellStyle name="Standard 8 2 2 5 2 2 2 4" xfId="16692" xr:uid="{00000000-0005-0000-0000-000057B90000}"/>
    <cellStyle name="Standard 8 2 2 5 2 2 2 4 2" xfId="50580" xr:uid="{00000000-0005-0000-0000-000058B90000}"/>
    <cellStyle name="Standard 8 2 2 5 2 2 2 5" xfId="39284" xr:uid="{00000000-0005-0000-0000-000059B90000}"/>
    <cellStyle name="Standard 8 2 2 5 2 2 2 6" xfId="27988" xr:uid="{00000000-0005-0000-0000-00005AB90000}"/>
    <cellStyle name="Standard 8 2 2 5 2 2 3" xfId="6396" xr:uid="{00000000-0005-0000-0000-00005BB90000}"/>
    <cellStyle name="Standard 8 2 2 5 2 2 3 2" xfId="12046" xr:uid="{00000000-0005-0000-0000-00005CB90000}"/>
    <cellStyle name="Standard 8 2 2 5 2 2 3 2 2" xfId="23342" xr:uid="{00000000-0005-0000-0000-00005DB90000}"/>
    <cellStyle name="Standard 8 2 2 5 2 2 3 2 2 2" xfId="57230" xr:uid="{00000000-0005-0000-0000-00005EB90000}"/>
    <cellStyle name="Standard 8 2 2 5 2 2 3 2 3" xfId="45934" xr:uid="{00000000-0005-0000-0000-00005FB90000}"/>
    <cellStyle name="Standard 8 2 2 5 2 2 3 2 4" xfId="34638" xr:uid="{00000000-0005-0000-0000-000060B90000}"/>
    <cellStyle name="Standard 8 2 2 5 2 2 3 3" xfId="17694" xr:uid="{00000000-0005-0000-0000-000061B90000}"/>
    <cellStyle name="Standard 8 2 2 5 2 2 3 3 2" xfId="51582" xr:uid="{00000000-0005-0000-0000-000062B90000}"/>
    <cellStyle name="Standard 8 2 2 5 2 2 3 4" xfId="40286" xr:uid="{00000000-0005-0000-0000-000063B90000}"/>
    <cellStyle name="Standard 8 2 2 5 2 2 3 5" xfId="28990" xr:uid="{00000000-0005-0000-0000-000064B90000}"/>
    <cellStyle name="Standard 8 2 2 5 2 2 4" xfId="9222" xr:uid="{00000000-0005-0000-0000-000065B90000}"/>
    <cellStyle name="Standard 8 2 2 5 2 2 4 2" xfId="20518" xr:uid="{00000000-0005-0000-0000-000066B90000}"/>
    <cellStyle name="Standard 8 2 2 5 2 2 4 2 2" xfId="54406" xr:uid="{00000000-0005-0000-0000-000067B90000}"/>
    <cellStyle name="Standard 8 2 2 5 2 2 4 3" xfId="43110" xr:uid="{00000000-0005-0000-0000-000068B90000}"/>
    <cellStyle name="Standard 8 2 2 5 2 2 4 4" xfId="31814" xr:uid="{00000000-0005-0000-0000-000069B90000}"/>
    <cellStyle name="Standard 8 2 2 5 2 2 5" xfId="14870" xr:uid="{00000000-0005-0000-0000-00006AB90000}"/>
    <cellStyle name="Standard 8 2 2 5 2 2 5 2" xfId="48758" xr:uid="{00000000-0005-0000-0000-00006BB90000}"/>
    <cellStyle name="Standard 8 2 2 5 2 2 6" xfId="37462" xr:uid="{00000000-0005-0000-0000-00006CB90000}"/>
    <cellStyle name="Standard 8 2 2 5 2 2 7" xfId="26166" xr:uid="{00000000-0005-0000-0000-00006DB90000}"/>
    <cellStyle name="Standard 8 2 2 5 2 3" xfId="4618" xr:uid="{00000000-0005-0000-0000-00006EB90000}"/>
    <cellStyle name="Standard 8 2 2 5 2 3 2" xfId="7485" xr:uid="{00000000-0005-0000-0000-00006FB90000}"/>
    <cellStyle name="Standard 8 2 2 5 2 3 2 2" xfId="13134" xr:uid="{00000000-0005-0000-0000-000070B90000}"/>
    <cellStyle name="Standard 8 2 2 5 2 3 2 2 2" xfId="24430" xr:uid="{00000000-0005-0000-0000-000071B90000}"/>
    <cellStyle name="Standard 8 2 2 5 2 3 2 2 2 2" xfId="58318" xr:uid="{00000000-0005-0000-0000-000072B90000}"/>
    <cellStyle name="Standard 8 2 2 5 2 3 2 2 3" xfId="47022" xr:uid="{00000000-0005-0000-0000-000073B90000}"/>
    <cellStyle name="Standard 8 2 2 5 2 3 2 2 4" xfId="35726" xr:uid="{00000000-0005-0000-0000-000074B90000}"/>
    <cellStyle name="Standard 8 2 2 5 2 3 2 3" xfId="18782" xr:uid="{00000000-0005-0000-0000-000075B90000}"/>
    <cellStyle name="Standard 8 2 2 5 2 3 2 3 2" xfId="52670" xr:uid="{00000000-0005-0000-0000-000076B90000}"/>
    <cellStyle name="Standard 8 2 2 5 2 3 2 4" xfId="41374" xr:uid="{00000000-0005-0000-0000-000077B90000}"/>
    <cellStyle name="Standard 8 2 2 5 2 3 2 5" xfId="30078" xr:uid="{00000000-0005-0000-0000-000078B90000}"/>
    <cellStyle name="Standard 8 2 2 5 2 3 3" xfId="10310" xr:uid="{00000000-0005-0000-0000-000079B90000}"/>
    <cellStyle name="Standard 8 2 2 5 2 3 3 2" xfId="21606" xr:uid="{00000000-0005-0000-0000-00007AB90000}"/>
    <cellStyle name="Standard 8 2 2 5 2 3 3 2 2" xfId="55494" xr:uid="{00000000-0005-0000-0000-00007BB90000}"/>
    <cellStyle name="Standard 8 2 2 5 2 3 3 3" xfId="44198" xr:uid="{00000000-0005-0000-0000-00007CB90000}"/>
    <cellStyle name="Standard 8 2 2 5 2 3 3 4" xfId="32902" xr:uid="{00000000-0005-0000-0000-00007DB90000}"/>
    <cellStyle name="Standard 8 2 2 5 2 3 4" xfId="15958" xr:uid="{00000000-0005-0000-0000-00007EB90000}"/>
    <cellStyle name="Standard 8 2 2 5 2 3 4 2" xfId="49846" xr:uid="{00000000-0005-0000-0000-00007FB90000}"/>
    <cellStyle name="Standard 8 2 2 5 2 3 5" xfId="38550" xr:uid="{00000000-0005-0000-0000-000080B90000}"/>
    <cellStyle name="Standard 8 2 2 5 2 3 6" xfId="27254" xr:uid="{00000000-0005-0000-0000-000081B90000}"/>
    <cellStyle name="Standard 8 2 2 5 2 4" xfId="5896" xr:uid="{00000000-0005-0000-0000-000082B90000}"/>
    <cellStyle name="Standard 8 2 2 5 2 4 2" xfId="11546" xr:uid="{00000000-0005-0000-0000-000083B90000}"/>
    <cellStyle name="Standard 8 2 2 5 2 4 2 2" xfId="22842" xr:uid="{00000000-0005-0000-0000-000084B90000}"/>
    <cellStyle name="Standard 8 2 2 5 2 4 2 2 2" xfId="56730" xr:uid="{00000000-0005-0000-0000-000085B90000}"/>
    <cellStyle name="Standard 8 2 2 5 2 4 2 3" xfId="45434" xr:uid="{00000000-0005-0000-0000-000086B90000}"/>
    <cellStyle name="Standard 8 2 2 5 2 4 2 4" xfId="34138" xr:uid="{00000000-0005-0000-0000-000087B90000}"/>
    <cellStyle name="Standard 8 2 2 5 2 4 3" xfId="17194" xr:uid="{00000000-0005-0000-0000-000088B90000}"/>
    <cellStyle name="Standard 8 2 2 5 2 4 3 2" xfId="51082" xr:uid="{00000000-0005-0000-0000-000089B90000}"/>
    <cellStyle name="Standard 8 2 2 5 2 4 4" xfId="39786" xr:uid="{00000000-0005-0000-0000-00008AB90000}"/>
    <cellStyle name="Standard 8 2 2 5 2 4 5" xfId="28490" xr:uid="{00000000-0005-0000-0000-00008BB90000}"/>
    <cellStyle name="Standard 8 2 2 5 2 5" xfId="8722" xr:uid="{00000000-0005-0000-0000-00008CB90000}"/>
    <cellStyle name="Standard 8 2 2 5 2 5 2" xfId="20018" xr:uid="{00000000-0005-0000-0000-00008DB90000}"/>
    <cellStyle name="Standard 8 2 2 5 2 5 2 2" xfId="53906" xr:uid="{00000000-0005-0000-0000-00008EB90000}"/>
    <cellStyle name="Standard 8 2 2 5 2 5 3" xfId="42610" xr:uid="{00000000-0005-0000-0000-00008FB90000}"/>
    <cellStyle name="Standard 8 2 2 5 2 5 4" xfId="31314" xr:uid="{00000000-0005-0000-0000-000090B90000}"/>
    <cellStyle name="Standard 8 2 2 5 2 6" xfId="14370" xr:uid="{00000000-0005-0000-0000-000091B90000}"/>
    <cellStyle name="Standard 8 2 2 5 2 6 2" xfId="48258" xr:uid="{00000000-0005-0000-0000-000092B90000}"/>
    <cellStyle name="Standard 8 2 2 5 2 7" xfId="36962" xr:uid="{00000000-0005-0000-0000-000093B90000}"/>
    <cellStyle name="Standard 8 2 2 5 2 8" xfId="25666" xr:uid="{00000000-0005-0000-0000-000094B90000}"/>
    <cellStyle name="Standard 8 2 2 5 3" xfId="3022" xr:uid="{00000000-0005-0000-0000-000095B90000}"/>
    <cellStyle name="Standard 8 2 2 5 3 2" xfId="5392" xr:uid="{00000000-0005-0000-0000-000096B90000}"/>
    <cellStyle name="Standard 8 2 2 5 3 2 2" xfId="8218" xr:uid="{00000000-0005-0000-0000-000097B90000}"/>
    <cellStyle name="Standard 8 2 2 5 3 2 2 2" xfId="13867" xr:uid="{00000000-0005-0000-0000-000098B90000}"/>
    <cellStyle name="Standard 8 2 2 5 3 2 2 2 2" xfId="25163" xr:uid="{00000000-0005-0000-0000-000099B90000}"/>
    <cellStyle name="Standard 8 2 2 5 3 2 2 2 2 2" xfId="59051" xr:uid="{00000000-0005-0000-0000-00009AB90000}"/>
    <cellStyle name="Standard 8 2 2 5 3 2 2 2 3" xfId="47755" xr:uid="{00000000-0005-0000-0000-00009BB90000}"/>
    <cellStyle name="Standard 8 2 2 5 3 2 2 2 4" xfId="36459" xr:uid="{00000000-0005-0000-0000-00009CB90000}"/>
    <cellStyle name="Standard 8 2 2 5 3 2 2 3" xfId="19515" xr:uid="{00000000-0005-0000-0000-00009DB90000}"/>
    <cellStyle name="Standard 8 2 2 5 3 2 2 3 2" xfId="53403" xr:uid="{00000000-0005-0000-0000-00009EB90000}"/>
    <cellStyle name="Standard 8 2 2 5 3 2 2 4" xfId="42107" xr:uid="{00000000-0005-0000-0000-00009FB90000}"/>
    <cellStyle name="Standard 8 2 2 5 3 2 2 5" xfId="30811" xr:uid="{00000000-0005-0000-0000-0000A0B90000}"/>
    <cellStyle name="Standard 8 2 2 5 3 2 3" xfId="11043" xr:uid="{00000000-0005-0000-0000-0000A1B90000}"/>
    <cellStyle name="Standard 8 2 2 5 3 2 3 2" xfId="22339" xr:uid="{00000000-0005-0000-0000-0000A2B90000}"/>
    <cellStyle name="Standard 8 2 2 5 3 2 3 2 2" xfId="56227" xr:uid="{00000000-0005-0000-0000-0000A3B90000}"/>
    <cellStyle name="Standard 8 2 2 5 3 2 3 3" xfId="44931" xr:uid="{00000000-0005-0000-0000-0000A4B90000}"/>
    <cellStyle name="Standard 8 2 2 5 3 2 3 4" xfId="33635" xr:uid="{00000000-0005-0000-0000-0000A5B90000}"/>
    <cellStyle name="Standard 8 2 2 5 3 2 4" xfId="16691" xr:uid="{00000000-0005-0000-0000-0000A6B90000}"/>
    <cellStyle name="Standard 8 2 2 5 3 2 4 2" xfId="50579" xr:uid="{00000000-0005-0000-0000-0000A7B90000}"/>
    <cellStyle name="Standard 8 2 2 5 3 2 5" xfId="39283" xr:uid="{00000000-0005-0000-0000-0000A8B90000}"/>
    <cellStyle name="Standard 8 2 2 5 3 2 6" xfId="27987" xr:uid="{00000000-0005-0000-0000-0000A9B90000}"/>
    <cellStyle name="Standard 8 2 2 5 3 3" xfId="4617" xr:uid="{00000000-0005-0000-0000-0000AAB90000}"/>
    <cellStyle name="Standard 8 2 2 5 3 3 2" xfId="7484" xr:uid="{00000000-0005-0000-0000-0000ABB90000}"/>
    <cellStyle name="Standard 8 2 2 5 3 3 2 2" xfId="13133" xr:uid="{00000000-0005-0000-0000-0000ACB90000}"/>
    <cellStyle name="Standard 8 2 2 5 3 3 2 2 2" xfId="24429" xr:uid="{00000000-0005-0000-0000-0000ADB90000}"/>
    <cellStyle name="Standard 8 2 2 5 3 3 2 2 2 2" xfId="58317" xr:uid="{00000000-0005-0000-0000-0000AEB90000}"/>
    <cellStyle name="Standard 8 2 2 5 3 3 2 2 3" xfId="47021" xr:uid="{00000000-0005-0000-0000-0000AFB90000}"/>
    <cellStyle name="Standard 8 2 2 5 3 3 2 2 4" xfId="35725" xr:uid="{00000000-0005-0000-0000-0000B0B90000}"/>
    <cellStyle name="Standard 8 2 2 5 3 3 2 3" xfId="18781" xr:uid="{00000000-0005-0000-0000-0000B1B90000}"/>
    <cellStyle name="Standard 8 2 2 5 3 3 2 3 2" xfId="52669" xr:uid="{00000000-0005-0000-0000-0000B2B90000}"/>
    <cellStyle name="Standard 8 2 2 5 3 3 2 4" xfId="41373" xr:uid="{00000000-0005-0000-0000-0000B3B90000}"/>
    <cellStyle name="Standard 8 2 2 5 3 3 2 5" xfId="30077" xr:uid="{00000000-0005-0000-0000-0000B4B90000}"/>
    <cellStyle name="Standard 8 2 2 5 3 3 3" xfId="10309" xr:uid="{00000000-0005-0000-0000-0000B5B90000}"/>
    <cellStyle name="Standard 8 2 2 5 3 3 3 2" xfId="21605" xr:uid="{00000000-0005-0000-0000-0000B6B90000}"/>
    <cellStyle name="Standard 8 2 2 5 3 3 3 2 2" xfId="55493" xr:uid="{00000000-0005-0000-0000-0000B7B90000}"/>
    <cellStyle name="Standard 8 2 2 5 3 3 3 3" xfId="44197" xr:uid="{00000000-0005-0000-0000-0000B8B90000}"/>
    <cellStyle name="Standard 8 2 2 5 3 3 3 4" xfId="32901" xr:uid="{00000000-0005-0000-0000-0000B9B90000}"/>
    <cellStyle name="Standard 8 2 2 5 3 3 4" xfId="15957" xr:uid="{00000000-0005-0000-0000-0000BAB90000}"/>
    <cellStyle name="Standard 8 2 2 5 3 3 4 2" xfId="49845" xr:uid="{00000000-0005-0000-0000-0000BBB90000}"/>
    <cellStyle name="Standard 8 2 2 5 3 3 5" xfId="38549" xr:uid="{00000000-0005-0000-0000-0000BCB90000}"/>
    <cellStyle name="Standard 8 2 2 5 3 3 6" xfId="27253" xr:uid="{00000000-0005-0000-0000-0000BDB90000}"/>
    <cellStyle name="Standard 8 2 2 5 3 4" xfId="6150" xr:uid="{00000000-0005-0000-0000-0000BEB90000}"/>
    <cellStyle name="Standard 8 2 2 5 3 4 2" xfId="11800" xr:uid="{00000000-0005-0000-0000-0000BFB90000}"/>
    <cellStyle name="Standard 8 2 2 5 3 4 2 2" xfId="23096" xr:uid="{00000000-0005-0000-0000-0000C0B90000}"/>
    <cellStyle name="Standard 8 2 2 5 3 4 2 2 2" xfId="56984" xr:uid="{00000000-0005-0000-0000-0000C1B90000}"/>
    <cellStyle name="Standard 8 2 2 5 3 4 2 3" xfId="45688" xr:uid="{00000000-0005-0000-0000-0000C2B90000}"/>
    <cellStyle name="Standard 8 2 2 5 3 4 2 4" xfId="34392" xr:uid="{00000000-0005-0000-0000-0000C3B90000}"/>
    <cellStyle name="Standard 8 2 2 5 3 4 3" xfId="17448" xr:uid="{00000000-0005-0000-0000-0000C4B90000}"/>
    <cellStyle name="Standard 8 2 2 5 3 4 3 2" xfId="51336" xr:uid="{00000000-0005-0000-0000-0000C5B90000}"/>
    <cellStyle name="Standard 8 2 2 5 3 4 4" xfId="40040" xr:uid="{00000000-0005-0000-0000-0000C6B90000}"/>
    <cellStyle name="Standard 8 2 2 5 3 4 5" xfId="28744" xr:uid="{00000000-0005-0000-0000-0000C7B90000}"/>
    <cellStyle name="Standard 8 2 2 5 3 5" xfId="8976" xr:uid="{00000000-0005-0000-0000-0000C8B90000}"/>
    <cellStyle name="Standard 8 2 2 5 3 5 2" xfId="20272" xr:uid="{00000000-0005-0000-0000-0000C9B90000}"/>
    <cellStyle name="Standard 8 2 2 5 3 5 2 2" xfId="54160" xr:uid="{00000000-0005-0000-0000-0000CAB90000}"/>
    <cellStyle name="Standard 8 2 2 5 3 5 3" xfId="42864" xr:uid="{00000000-0005-0000-0000-0000CBB90000}"/>
    <cellStyle name="Standard 8 2 2 5 3 5 4" xfId="31568" xr:uid="{00000000-0005-0000-0000-0000CCB90000}"/>
    <cellStyle name="Standard 8 2 2 5 3 6" xfId="14624" xr:uid="{00000000-0005-0000-0000-0000CDB90000}"/>
    <cellStyle name="Standard 8 2 2 5 3 6 2" xfId="48512" xr:uid="{00000000-0005-0000-0000-0000CEB90000}"/>
    <cellStyle name="Standard 8 2 2 5 3 7" xfId="37216" xr:uid="{00000000-0005-0000-0000-0000CFB90000}"/>
    <cellStyle name="Standard 8 2 2 5 3 8" xfId="25920" xr:uid="{00000000-0005-0000-0000-0000D0B90000}"/>
    <cellStyle name="Standard 8 2 2 5 4" xfId="3881" xr:uid="{00000000-0005-0000-0000-0000D1B90000}"/>
    <cellStyle name="Standard 8 2 2 5 4 2" xfId="6992" xr:uid="{00000000-0005-0000-0000-0000D2B90000}"/>
    <cellStyle name="Standard 8 2 2 5 4 2 2" xfId="12641" xr:uid="{00000000-0005-0000-0000-0000D3B90000}"/>
    <cellStyle name="Standard 8 2 2 5 4 2 2 2" xfId="23937" xr:uid="{00000000-0005-0000-0000-0000D4B90000}"/>
    <cellStyle name="Standard 8 2 2 5 4 2 2 2 2" xfId="57825" xr:uid="{00000000-0005-0000-0000-0000D5B90000}"/>
    <cellStyle name="Standard 8 2 2 5 4 2 2 3" xfId="46529" xr:uid="{00000000-0005-0000-0000-0000D6B90000}"/>
    <cellStyle name="Standard 8 2 2 5 4 2 2 4" xfId="35233" xr:uid="{00000000-0005-0000-0000-0000D7B90000}"/>
    <cellStyle name="Standard 8 2 2 5 4 2 3" xfId="18289" xr:uid="{00000000-0005-0000-0000-0000D8B90000}"/>
    <cellStyle name="Standard 8 2 2 5 4 2 3 2" xfId="52177" xr:uid="{00000000-0005-0000-0000-0000D9B90000}"/>
    <cellStyle name="Standard 8 2 2 5 4 2 4" xfId="40881" xr:uid="{00000000-0005-0000-0000-0000DAB90000}"/>
    <cellStyle name="Standard 8 2 2 5 4 2 5" xfId="29585" xr:uid="{00000000-0005-0000-0000-0000DBB90000}"/>
    <cellStyle name="Standard 8 2 2 5 4 3" xfId="9817" xr:uid="{00000000-0005-0000-0000-0000DCB90000}"/>
    <cellStyle name="Standard 8 2 2 5 4 3 2" xfId="21113" xr:uid="{00000000-0005-0000-0000-0000DDB90000}"/>
    <cellStyle name="Standard 8 2 2 5 4 3 2 2" xfId="55001" xr:uid="{00000000-0005-0000-0000-0000DEB90000}"/>
    <cellStyle name="Standard 8 2 2 5 4 3 3" xfId="43705" xr:uid="{00000000-0005-0000-0000-0000DFB90000}"/>
    <cellStyle name="Standard 8 2 2 5 4 3 4" xfId="32409" xr:uid="{00000000-0005-0000-0000-0000E0B90000}"/>
    <cellStyle name="Standard 8 2 2 5 4 4" xfId="15465" xr:uid="{00000000-0005-0000-0000-0000E1B90000}"/>
    <cellStyle name="Standard 8 2 2 5 4 4 2" xfId="49353" xr:uid="{00000000-0005-0000-0000-0000E2B90000}"/>
    <cellStyle name="Standard 8 2 2 5 4 5" xfId="38057" xr:uid="{00000000-0005-0000-0000-0000E3B90000}"/>
    <cellStyle name="Standard 8 2 2 5 4 6" xfId="26761" xr:uid="{00000000-0005-0000-0000-0000E4B90000}"/>
    <cellStyle name="Standard 8 2 2 5 5" xfId="4939" xr:uid="{00000000-0005-0000-0000-0000E5B90000}"/>
    <cellStyle name="Standard 8 2 2 5 5 2" xfId="7765" xr:uid="{00000000-0005-0000-0000-0000E6B90000}"/>
    <cellStyle name="Standard 8 2 2 5 5 2 2" xfId="13414" xr:uid="{00000000-0005-0000-0000-0000E7B90000}"/>
    <cellStyle name="Standard 8 2 2 5 5 2 2 2" xfId="24710" xr:uid="{00000000-0005-0000-0000-0000E8B90000}"/>
    <cellStyle name="Standard 8 2 2 5 5 2 2 2 2" xfId="58598" xr:uid="{00000000-0005-0000-0000-0000E9B90000}"/>
    <cellStyle name="Standard 8 2 2 5 5 2 2 3" xfId="47302" xr:uid="{00000000-0005-0000-0000-0000EAB90000}"/>
    <cellStyle name="Standard 8 2 2 5 5 2 2 4" xfId="36006" xr:uid="{00000000-0005-0000-0000-0000EBB90000}"/>
    <cellStyle name="Standard 8 2 2 5 5 2 3" xfId="19062" xr:uid="{00000000-0005-0000-0000-0000ECB90000}"/>
    <cellStyle name="Standard 8 2 2 5 5 2 3 2" xfId="52950" xr:uid="{00000000-0005-0000-0000-0000EDB90000}"/>
    <cellStyle name="Standard 8 2 2 5 5 2 4" xfId="41654" xr:uid="{00000000-0005-0000-0000-0000EEB90000}"/>
    <cellStyle name="Standard 8 2 2 5 5 2 5" xfId="30358" xr:uid="{00000000-0005-0000-0000-0000EFB90000}"/>
    <cellStyle name="Standard 8 2 2 5 5 3" xfId="10590" xr:uid="{00000000-0005-0000-0000-0000F0B90000}"/>
    <cellStyle name="Standard 8 2 2 5 5 3 2" xfId="21886" xr:uid="{00000000-0005-0000-0000-0000F1B90000}"/>
    <cellStyle name="Standard 8 2 2 5 5 3 2 2" xfId="55774" xr:uid="{00000000-0005-0000-0000-0000F2B90000}"/>
    <cellStyle name="Standard 8 2 2 5 5 3 3" xfId="44478" xr:uid="{00000000-0005-0000-0000-0000F3B90000}"/>
    <cellStyle name="Standard 8 2 2 5 5 3 4" xfId="33182" xr:uid="{00000000-0005-0000-0000-0000F4B90000}"/>
    <cellStyle name="Standard 8 2 2 5 5 4" xfId="16238" xr:uid="{00000000-0005-0000-0000-0000F5B90000}"/>
    <cellStyle name="Standard 8 2 2 5 5 4 2" xfId="50126" xr:uid="{00000000-0005-0000-0000-0000F6B90000}"/>
    <cellStyle name="Standard 8 2 2 5 5 5" xfId="38830" xr:uid="{00000000-0005-0000-0000-0000F7B90000}"/>
    <cellStyle name="Standard 8 2 2 5 5 6" xfId="27534" xr:uid="{00000000-0005-0000-0000-0000F8B90000}"/>
    <cellStyle name="Standard 8 2 2 5 6" xfId="3588" xr:uid="{00000000-0005-0000-0000-0000F9B90000}"/>
    <cellStyle name="Standard 8 2 2 5 6 2" xfId="6701" xr:uid="{00000000-0005-0000-0000-0000FAB90000}"/>
    <cellStyle name="Standard 8 2 2 5 6 2 2" xfId="12350" xr:uid="{00000000-0005-0000-0000-0000FBB90000}"/>
    <cellStyle name="Standard 8 2 2 5 6 2 2 2" xfId="23646" xr:uid="{00000000-0005-0000-0000-0000FCB90000}"/>
    <cellStyle name="Standard 8 2 2 5 6 2 2 2 2" xfId="57534" xr:uid="{00000000-0005-0000-0000-0000FDB90000}"/>
    <cellStyle name="Standard 8 2 2 5 6 2 2 3" xfId="46238" xr:uid="{00000000-0005-0000-0000-0000FEB90000}"/>
    <cellStyle name="Standard 8 2 2 5 6 2 2 4" xfId="34942" xr:uid="{00000000-0005-0000-0000-0000FFB90000}"/>
    <cellStyle name="Standard 8 2 2 5 6 2 3" xfId="17998" xr:uid="{00000000-0005-0000-0000-000000BA0000}"/>
    <cellStyle name="Standard 8 2 2 5 6 2 3 2" xfId="51886" xr:uid="{00000000-0005-0000-0000-000001BA0000}"/>
    <cellStyle name="Standard 8 2 2 5 6 2 4" xfId="40590" xr:uid="{00000000-0005-0000-0000-000002BA0000}"/>
    <cellStyle name="Standard 8 2 2 5 6 2 5" xfId="29294" xr:uid="{00000000-0005-0000-0000-000003BA0000}"/>
    <cellStyle name="Standard 8 2 2 5 6 3" xfId="9526" xr:uid="{00000000-0005-0000-0000-000004BA0000}"/>
    <cellStyle name="Standard 8 2 2 5 6 3 2" xfId="20822" xr:uid="{00000000-0005-0000-0000-000005BA0000}"/>
    <cellStyle name="Standard 8 2 2 5 6 3 2 2" xfId="54710" xr:uid="{00000000-0005-0000-0000-000006BA0000}"/>
    <cellStyle name="Standard 8 2 2 5 6 3 3" xfId="43414" xr:uid="{00000000-0005-0000-0000-000007BA0000}"/>
    <cellStyle name="Standard 8 2 2 5 6 3 4" xfId="32118" xr:uid="{00000000-0005-0000-0000-000008BA0000}"/>
    <cellStyle name="Standard 8 2 2 5 6 4" xfId="15174" xr:uid="{00000000-0005-0000-0000-000009BA0000}"/>
    <cellStyle name="Standard 8 2 2 5 6 4 2" xfId="49062" xr:uid="{00000000-0005-0000-0000-00000ABA0000}"/>
    <cellStyle name="Standard 8 2 2 5 6 5" xfId="37766" xr:uid="{00000000-0005-0000-0000-00000BBA0000}"/>
    <cellStyle name="Standard 8 2 2 5 6 6" xfId="26470" xr:uid="{00000000-0005-0000-0000-00000CBA0000}"/>
    <cellStyle name="Standard 8 2 2 5 7" xfId="5650" xr:uid="{00000000-0005-0000-0000-00000DBA0000}"/>
    <cellStyle name="Standard 8 2 2 5 7 2" xfId="11300" xr:uid="{00000000-0005-0000-0000-00000EBA0000}"/>
    <cellStyle name="Standard 8 2 2 5 7 2 2" xfId="22596" xr:uid="{00000000-0005-0000-0000-00000FBA0000}"/>
    <cellStyle name="Standard 8 2 2 5 7 2 2 2" xfId="56484" xr:uid="{00000000-0005-0000-0000-000010BA0000}"/>
    <cellStyle name="Standard 8 2 2 5 7 2 3" xfId="45188" xr:uid="{00000000-0005-0000-0000-000011BA0000}"/>
    <cellStyle name="Standard 8 2 2 5 7 2 4" xfId="33892" xr:uid="{00000000-0005-0000-0000-000012BA0000}"/>
    <cellStyle name="Standard 8 2 2 5 7 3" xfId="16948" xr:uid="{00000000-0005-0000-0000-000013BA0000}"/>
    <cellStyle name="Standard 8 2 2 5 7 3 2" xfId="50836" xr:uid="{00000000-0005-0000-0000-000014BA0000}"/>
    <cellStyle name="Standard 8 2 2 5 7 4" xfId="39540" xr:uid="{00000000-0005-0000-0000-000015BA0000}"/>
    <cellStyle name="Standard 8 2 2 5 7 5" xfId="28244" xr:uid="{00000000-0005-0000-0000-000016BA0000}"/>
    <cellStyle name="Standard 8 2 2 5 8" xfId="8476" xr:uid="{00000000-0005-0000-0000-000017BA0000}"/>
    <cellStyle name="Standard 8 2 2 5 8 2" xfId="19772" xr:uid="{00000000-0005-0000-0000-000018BA0000}"/>
    <cellStyle name="Standard 8 2 2 5 8 2 2" xfId="53660" xr:uid="{00000000-0005-0000-0000-000019BA0000}"/>
    <cellStyle name="Standard 8 2 2 5 8 3" xfId="42364" xr:uid="{00000000-0005-0000-0000-00001ABA0000}"/>
    <cellStyle name="Standard 8 2 2 5 8 4" xfId="31068" xr:uid="{00000000-0005-0000-0000-00001BBA0000}"/>
    <cellStyle name="Standard 8 2 2 5 9" xfId="14124" xr:uid="{00000000-0005-0000-0000-00001CBA0000}"/>
    <cellStyle name="Standard 8 2 2 5 9 2" xfId="48012" xr:uid="{00000000-0005-0000-0000-00001DBA0000}"/>
    <cellStyle name="Standard 8 2 2 6" xfId="2635" xr:uid="{00000000-0005-0000-0000-00001EBA0000}"/>
    <cellStyle name="Standard 8 2 2 6 10" xfId="25535" xr:uid="{00000000-0005-0000-0000-00001FBA0000}"/>
    <cellStyle name="Standard 8 2 2 6 2" xfId="3137" xr:uid="{00000000-0005-0000-0000-000020BA0000}"/>
    <cellStyle name="Standard 8 2 2 6 2 2" xfId="5394" xr:uid="{00000000-0005-0000-0000-000021BA0000}"/>
    <cellStyle name="Standard 8 2 2 6 2 2 2" xfId="8220" xr:uid="{00000000-0005-0000-0000-000022BA0000}"/>
    <cellStyle name="Standard 8 2 2 6 2 2 2 2" xfId="13869" xr:uid="{00000000-0005-0000-0000-000023BA0000}"/>
    <cellStyle name="Standard 8 2 2 6 2 2 2 2 2" xfId="25165" xr:uid="{00000000-0005-0000-0000-000024BA0000}"/>
    <cellStyle name="Standard 8 2 2 6 2 2 2 2 2 2" xfId="59053" xr:uid="{00000000-0005-0000-0000-000025BA0000}"/>
    <cellStyle name="Standard 8 2 2 6 2 2 2 2 3" xfId="47757" xr:uid="{00000000-0005-0000-0000-000026BA0000}"/>
    <cellStyle name="Standard 8 2 2 6 2 2 2 2 4" xfId="36461" xr:uid="{00000000-0005-0000-0000-000027BA0000}"/>
    <cellStyle name="Standard 8 2 2 6 2 2 2 3" xfId="19517" xr:uid="{00000000-0005-0000-0000-000028BA0000}"/>
    <cellStyle name="Standard 8 2 2 6 2 2 2 3 2" xfId="53405" xr:uid="{00000000-0005-0000-0000-000029BA0000}"/>
    <cellStyle name="Standard 8 2 2 6 2 2 2 4" xfId="42109" xr:uid="{00000000-0005-0000-0000-00002ABA0000}"/>
    <cellStyle name="Standard 8 2 2 6 2 2 2 5" xfId="30813" xr:uid="{00000000-0005-0000-0000-00002BBA0000}"/>
    <cellStyle name="Standard 8 2 2 6 2 2 3" xfId="11045" xr:uid="{00000000-0005-0000-0000-00002CBA0000}"/>
    <cellStyle name="Standard 8 2 2 6 2 2 3 2" xfId="22341" xr:uid="{00000000-0005-0000-0000-00002DBA0000}"/>
    <cellStyle name="Standard 8 2 2 6 2 2 3 2 2" xfId="56229" xr:uid="{00000000-0005-0000-0000-00002EBA0000}"/>
    <cellStyle name="Standard 8 2 2 6 2 2 3 3" xfId="44933" xr:uid="{00000000-0005-0000-0000-00002FBA0000}"/>
    <cellStyle name="Standard 8 2 2 6 2 2 3 4" xfId="33637" xr:uid="{00000000-0005-0000-0000-000030BA0000}"/>
    <cellStyle name="Standard 8 2 2 6 2 2 4" xfId="16693" xr:uid="{00000000-0005-0000-0000-000031BA0000}"/>
    <cellStyle name="Standard 8 2 2 6 2 2 4 2" xfId="50581" xr:uid="{00000000-0005-0000-0000-000032BA0000}"/>
    <cellStyle name="Standard 8 2 2 6 2 2 5" xfId="39285" xr:uid="{00000000-0005-0000-0000-000033BA0000}"/>
    <cellStyle name="Standard 8 2 2 6 2 2 6" xfId="27989" xr:uid="{00000000-0005-0000-0000-000034BA0000}"/>
    <cellStyle name="Standard 8 2 2 6 2 3" xfId="4619" xr:uid="{00000000-0005-0000-0000-000035BA0000}"/>
    <cellStyle name="Standard 8 2 2 6 2 3 2" xfId="7486" xr:uid="{00000000-0005-0000-0000-000036BA0000}"/>
    <cellStyle name="Standard 8 2 2 6 2 3 2 2" xfId="13135" xr:uid="{00000000-0005-0000-0000-000037BA0000}"/>
    <cellStyle name="Standard 8 2 2 6 2 3 2 2 2" xfId="24431" xr:uid="{00000000-0005-0000-0000-000038BA0000}"/>
    <cellStyle name="Standard 8 2 2 6 2 3 2 2 2 2" xfId="58319" xr:uid="{00000000-0005-0000-0000-000039BA0000}"/>
    <cellStyle name="Standard 8 2 2 6 2 3 2 2 3" xfId="47023" xr:uid="{00000000-0005-0000-0000-00003ABA0000}"/>
    <cellStyle name="Standard 8 2 2 6 2 3 2 2 4" xfId="35727" xr:uid="{00000000-0005-0000-0000-00003BBA0000}"/>
    <cellStyle name="Standard 8 2 2 6 2 3 2 3" xfId="18783" xr:uid="{00000000-0005-0000-0000-00003CBA0000}"/>
    <cellStyle name="Standard 8 2 2 6 2 3 2 3 2" xfId="52671" xr:uid="{00000000-0005-0000-0000-00003DBA0000}"/>
    <cellStyle name="Standard 8 2 2 6 2 3 2 4" xfId="41375" xr:uid="{00000000-0005-0000-0000-00003EBA0000}"/>
    <cellStyle name="Standard 8 2 2 6 2 3 2 5" xfId="30079" xr:uid="{00000000-0005-0000-0000-00003FBA0000}"/>
    <cellStyle name="Standard 8 2 2 6 2 3 3" xfId="10311" xr:uid="{00000000-0005-0000-0000-000040BA0000}"/>
    <cellStyle name="Standard 8 2 2 6 2 3 3 2" xfId="21607" xr:uid="{00000000-0005-0000-0000-000041BA0000}"/>
    <cellStyle name="Standard 8 2 2 6 2 3 3 2 2" xfId="55495" xr:uid="{00000000-0005-0000-0000-000042BA0000}"/>
    <cellStyle name="Standard 8 2 2 6 2 3 3 3" xfId="44199" xr:uid="{00000000-0005-0000-0000-000043BA0000}"/>
    <cellStyle name="Standard 8 2 2 6 2 3 3 4" xfId="32903" xr:uid="{00000000-0005-0000-0000-000044BA0000}"/>
    <cellStyle name="Standard 8 2 2 6 2 3 4" xfId="15959" xr:uid="{00000000-0005-0000-0000-000045BA0000}"/>
    <cellStyle name="Standard 8 2 2 6 2 3 4 2" xfId="49847" xr:uid="{00000000-0005-0000-0000-000046BA0000}"/>
    <cellStyle name="Standard 8 2 2 6 2 3 5" xfId="38551" xr:uid="{00000000-0005-0000-0000-000047BA0000}"/>
    <cellStyle name="Standard 8 2 2 6 2 3 6" xfId="27255" xr:uid="{00000000-0005-0000-0000-000048BA0000}"/>
    <cellStyle name="Standard 8 2 2 6 2 4" xfId="6265" xr:uid="{00000000-0005-0000-0000-000049BA0000}"/>
    <cellStyle name="Standard 8 2 2 6 2 4 2" xfId="11915" xr:uid="{00000000-0005-0000-0000-00004ABA0000}"/>
    <cellStyle name="Standard 8 2 2 6 2 4 2 2" xfId="23211" xr:uid="{00000000-0005-0000-0000-00004BBA0000}"/>
    <cellStyle name="Standard 8 2 2 6 2 4 2 2 2" xfId="57099" xr:uid="{00000000-0005-0000-0000-00004CBA0000}"/>
    <cellStyle name="Standard 8 2 2 6 2 4 2 3" xfId="45803" xr:uid="{00000000-0005-0000-0000-00004DBA0000}"/>
    <cellStyle name="Standard 8 2 2 6 2 4 2 4" xfId="34507" xr:uid="{00000000-0005-0000-0000-00004EBA0000}"/>
    <cellStyle name="Standard 8 2 2 6 2 4 3" xfId="17563" xr:uid="{00000000-0005-0000-0000-00004FBA0000}"/>
    <cellStyle name="Standard 8 2 2 6 2 4 3 2" xfId="51451" xr:uid="{00000000-0005-0000-0000-000050BA0000}"/>
    <cellStyle name="Standard 8 2 2 6 2 4 4" xfId="40155" xr:uid="{00000000-0005-0000-0000-000051BA0000}"/>
    <cellStyle name="Standard 8 2 2 6 2 4 5" xfId="28859" xr:uid="{00000000-0005-0000-0000-000052BA0000}"/>
    <cellStyle name="Standard 8 2 2 6 2 5" xfId="9091" xr:uid="{00000000-0005-0000-0000-000053BA0000}"/>
    <cellStyle name="Standard 8 2 2 6 2 5 2" xfId="20387" xr:uid="{00000000-0005-0000-0000-000054BA0000}"/>
    <cellStyle name="Standard 8 2 2 6 2 5 2 2" xfId="54275" xr:uid="{00000000-0005-0000-0000-000055BA0000}"/>
    <cellStyle name="Standard 8 2 2 6 2 5 3" xfId="42979" xr:uid="{00000000-0005-0000-0000-000056BA0000}"/>
    <cellStyle name="Standard 8 2 2 6 2 5 4" xfId="31683" xr:uid="{00000000-0005-0000-0000-000057BA0000}"/>
    <cellStyle name="Standard 8 2 2 6 2 6" xfId="14739" xr:uid="{00000000-0005-0000-0000-000058BA0000}"/>
    <cellStyle name="Standard 8 2 2 6 2 6 2" xfId="48627" xr:uid="{00000000-0005-0000-0000-000059BA0000}"/>
    <cellStyle name="Standard 8 2 2 6 2 7" xfId="37331" xr:uid="{00000000-0005-0000-0000-00005ABA0000}"/>
    <cellStyle name="Standard 8 2 2 6 2 8" xfId="26035" xr:uid="{00000000-0005-0000-0000-00005BBA0000}"/>
    <cellStyle name="Standard 8 2 2 6 3" xfId="3771" xr:uid="{00000000-0005-0000-0000-00005CBA0000}"/>
    <cellStyle name="Standard 8 2 2 6 3 2" xfId="6882" xr:uid="{00000000-0005-0000-0000-00005DBA0000}"/>
    <cellStyle name="Standard 8 2 2 6 3 2 2" xfId="12531" xr:uid="{00000000-0005-0000-0000-00005EBA0000}"/>
    <cellStyle name="Standard 8 2 2 6 3 2 2 2" xfId="23827" xr:uid="{00000000-0005-0000-0000-00005FBA0000}"/>
    <cellStyle name="Standard 8 2 2 6 3 2 2 2 2" xfId="57715" xr:uid="{00000000-0005-0000-0000-000060BA0000}"/>
    <cellStyle name="Standard 8 2 2 6 3 2 2 3" xfId="46419" xr:uid="{00000000-0005-0000-0000-000061BA0000}"/>
    <cellStyle name="Standard 8 2 2 6 3 2 2 4" xfId="35123" xr:uid="{00000000-0005-0000-0000-000062BA0000}"/>
    <cellStyle name="Standard 8 2 2 6 3 2 3" xfId="18179" xr:uid="{00000000-0005-0000-0000-000063BA0000}"/>
    <cellStyle name="Standard 8 2 2 6 3 2 3 2" xfId="52067" xr:uid="{00000000-0005-0000-0000-000064BA0000}"/>
    <cellStyle name="Standard 8 2 2 6 3 2 4" xfId="40771" xr:uid="{00000000-0005-0000-0000-000065BA0000}"/>
    <cellStyle name="Standard 8 2 2 6 3 2 5" xfId="29475" xr:uid="{00000000-0005-0000-0000-000066BA0000}"/>
    <cellStyle name="Standard 8 2 2 6 3 3" xfId="9707" xr:uid="{00000000-0005-0000-0000-000067BA0000}"/>
    <cellStyle name="Standard 8 2 2 6 3 3 2" xfId="21003" xr:uid="{00000000-0005-0000-0000-000068BA0000}"/>
    <cellStyle name="Standard 8 2 2 6 3 3 2 2" xfId="54891" xr:uid="{00000000-0005-0000-0000-000069BA0000}"/>
    <cellStyle name="Standard 8 2 2 6 3 3 3" xfId="43595" xr:uid="{00000000-0005-0000-0000-00006ABA0000}"/>
    <cellStyle name="Standard 8 2 2 6 3 3 4" xfId="32299" xr:uid="{00000000-0005-0000-0000-00006BBA0000}"/>
    <cellStyle name="Standard 8 2 2 6 3 4" xfId="15355" xr:uid="{00000000-0005-0000-0000-00006CBA0000}"/>
    <cellStyle name="Standard 8 2 2 6 3 4 2" xfId="49243" xr:uid="{00000000-0005-0000-0000-00006DBA0000}"/>
    <cellStyle name="Standard 8 2 2 6 3 5" xfId="37947" xr:uid="{00000000-0005-0000-0000-00006EBA0000}"/>
    <cellStyle name="Standard 8 2 2 6 3 6" xfId="26651" xr:uid="{00000000-0005-0000-0000-00006FBA0000}"/>
    <cellStyle name="Standard 8 2 2 6 4" xfId="4829" xr:uid="{00000000-0005-0000-0000-000070BA0000}"/>
    <cellStyle name="Standard 8 2 2 6 4 2" xfId="7655" xr:uid="{00000000-0005-0000-0000-000071BA0000}"/>
    <cellStyle name="Standard 8 2 2 6 4 2 2" xfId="13304" xr:uid="{00000000-0005-0000-0000-000072BA0000}"/>
    <cellStyle name="Standard 8 2 2 6 4 2 2 2" xfId="24600" xr:uid="{00000000-0005-0000-0000-000073BA0000}"/>
    <cellStyle name="Standard 8 2 2 6 4 2 2 2 2" xfId="58488" xr:uid="{00000000-0005-0000-0000-000074BA0000}"/>
    <cellStyle name="Standard 8 2 2 6 4 2 2 3" xfId="47192" xr:uid="{00000000-0005-0000-0000-000075BA0000}"/>
    <cellStyle name="Standard 8 2 2 6 4 2 2 4" xfId="35896" xr:uid="{00000000-0005-0000-0000-000076BA0000}"/>
    <cellStyle name="Standard 8 2 2 6 4 2 3" xfId="18952" xr:uid="{00000000-0005-0000-0000-000077BA0000}"/>
    <cellStyle name="Standard 8 2 2 6 4 2 3 2" xfId="52840" xr:uid="{00000000-0005-0000-0000-000078BA0000}"/>
    <cellStyle name="Standard 8 2 2 6 4 2 4" xfId="41544" xr:uid="{00000000-0005-0000-0000-000079BA0000}"/>
    <cellStyle name="Standard 8 2 2 6 4 2 5" xfId="30248" xr:uid="{00000000-0005-0000-0000-00007ABA0000}"/>
    <cellStyle name="Standard 8 2 2 6 4 3" xfId="10480" xr:uid="{00000000-0005-0000-0000-00007BBA0000}"/>
    <cellStyle name="Standard 8 2 2 6 4 3 2" xfId="21776" xr:uid="{00000000-0005-0000-0000-00007CBA0000}"/>
    <cellStyle name="Standard 8 2 2 6 4 3 2 2" xfId="55664" xr:uid="{00000000-0005-0000-0000-00007DBA0000}"/>
    <cellStyle name="Standard 8 2 2 6 4 3 3" xfId="44368" xr:uid="{00000000-0005-0000-0000-00007EBA0000}"/>
    <cellStyle name="Standard 8 2 2 6 4 3 4" xfId="33072" xr:uid="{00000000-0005-0000-0000-00007FBA0000}"/>
    <cellStyle name="Standard 8 2 2 6 4 4" xfId="16128" xr:uid="{00000000-0005-0000-0000-000080BA0000}"/>
    <cellStyle name="Standard 8 2 2 6 4 4 2" xfId="50016" xr:uid="{00000000-0005-0000-0000-000081BA0000}"/>
    <cellStyle name="Standard 8 2 2 6 4 5" xfId="38720" xr:uid="{00000000-0005-0000-0000-000082BA0000}"/>
    <cellStyle name="Standard 8 2 2 6 4 6" xfId="27424" xr:uid="{00000000-0005-0000-0000-000083BA0000}"/>
    <cellStyle name="Standard 8 2 2 6 5" xfId="3474" xr:uid="{00000000-0005-0000-0000-000084BA0000}"/>
    <cellStyle name="Standard 8 2 2 6 5 2" xfId="6589" xr:uid="{00000000-0005-0000-0000-000085BA0000}"/>
    <cellStyle name="Standard 8 2 2 6 5 2 2" xfId="12238" xr:uid="{00000000-0005-0000-0000-000086BA0000}"/>
    <cellStyle name="Standard 8 2 2 6 5 2 2 2" xfId="23534" xr:uid="{00000000-0005-0000-0000-000087BA0000}"/>
    <cellStyle name="Standard 8 2 2 6 5 2 2 2 2" xfId="57422" xr:uid="{00000000-0005-0000-0000-000088BA0000}"/>
    <cellStyle name="Standard 8 2 2 6 5 2 2 3" xfId="46126" xr:uid="{00000000-0005-0000-0000-000089BA0000}"/>
    <cellStyle name="Standard 8 2 2 6 5 2 2 4" xfId="34830" xr:uid="{00000000-0005-0000-0000-00008ABA0000}"/>
    <cellStyle name="Standard 8 2 2 6 5 2 3" xfId="17886" xr:uid="{00000000-0005-0000-0000-00008BBA0000}"/>
    <cellStyle name="Standard 8 2 2 6 5 2 3 2" xfId="51774" xr:uid="{00000000-0005-0000-0000-00008CBA0000}"/>
    <cellStyle name="Standard 8 2 2 6 5 2 4" xfId="40478" xr:uid="{00000000-0005-0000-0000-00008DBA0000}"/>
    <cellStyle name="Standard 8 2 2 6 5 2 5" xfId="29182" xr:uid="{00000000-0005-0000-0000-00008EBA0000}"/>
    <cellStyle name="Standard 8 2 2 6 5 3" xfId="9414" xr:uid="{00000000-0005-0000-0000-00008FBA0000}"/>
    <cellStyle name="Standard 8 2 2 6 5 3 2" xfId="20710" xr:uid="{00000000-0005-0000-0000-000090BA0000}"/>
    <cellStyle name="Standard 8 2 2 6 5 3 2 2" xfId="54598" xr:uid="{00000000-0005-0000-0000-000091BA0000}"/>
    <cellStyle name="Standard 8 2 2 6 5 3 3" xfId="43302" xr:uid="{00000000-0005-0000-0000-000092BA0000}"/>
    <cellStyle name="Standard 8 2 2 6 5 3 4" xfId="32006" xr:uid="{00000000-0005-0000-0000-000093BA0000}"/>
    <cellStyle name="Standard 8 2 2 6 5 4" xfId="15062" xr:uid="{00000000-0005-0000-0000-000094BA0000}"/>
    <cellStyle name="Standard 8 2 2 6 5 4 2" xfId="48950" xr:uid="{00000000-0005-0000-0000-000095BA0000}"/>
    <cellStyle name="Standard 8 2 2 6 5 5" xfId="37654" xr:uid="{00000000-0005-0000-0000-000096BA0000}"/>
    <cellStyle name="Standard 8 2 2 6 5 6" xfId="26358" xr:uid="{00000000-0005-0000-0000-000097BA0000}"/>
    <cellStyle name="Standard 8 2 2 6 6" xfId="5765" xr:uid="{00000000-0005-0000-0000-000098BA0000}"/>
    <cellStyle name="Standard 8 2 2 6 6 2" xfId="11415" xr:uid="{00000000-0005-0000-0000-000099BA0000}"/>
    <cellStyle name="Standard 8 2 2 6 6 2 2" xfId="22711" xr:uid="{00000000-0005-0000-0000-00009ABA0000}"/>
    <cellStyle name="Standard 8 2 2 6 6 2 2 2" xfId="56599" xr:uid="{00000000-0005-0000-0000-00009BBA0000}"/>
    <cellStyle name="Standard 8 2 2 6 6 2 3" xfId="45303" xr:uid="{00000000-0005-0000-0000-00009CBA0000}"/>
    <cellStyle name="Standard 8 2 2 6 6 2 4" xfId="34007" xr:uid="{00000000-0005-0000-0000-00009DBA0000}"/>
    <cellStyle name="Standard 8 2 2 6 6 3" xfId="17063" xr:uid="{00000000-0005-0000-0000-00009EBA0000}"/>
    <cellStyle name="Standard 8 2 2 6 6 3 2" xfId="50951" xr:uid="{00000000-0005-0000-0000-00009FBA0000}"/>
    <cellStyle name="Standard 8 2 2 6 6 4" xfId="39655" xr:uid="{00000000-0005-0000-0000-0000A0BA0000}"/>
    <cellStyle name="Standard 8 2 2 6 6 5" xfId="28359" xr:uid="{00000000-0005-0000-0000-0000A1BA0000}"/>
    <cellStyle name="Standard 8 2 2 6 7" xfId="8591" xr:uid="{00000000-0005-0000-0000-0000A2BA0000}"/>
    <cellStyle name="Standard 8 2 2 6 7 2" xfId="19887" xr:uid="{00000000-0005-0000-0000-0000A3BA0000}"/>
    <cellStyle name="Standard 8 2 2 6 7 2 2" xfId="53775" xr:uid="{00000000-0005-0000-0000-0000A4BA0000}"/>
    <cellStyle name="Standard 8 2 2 6 7 3" xfId="42479" xr:uid="{00000000-0005-0000-0000-0000A5BA0000}"/>
    <cellStyle name="Standard 8 2 2 6 7 4" xfId="31183" xr:uid="{00000000-0005-0000-0000-0000A6BA0000}"/>
    <cellStyle name="Standard 8 2 2 6 8" xfId="14239" xr:uid="{00000000-0005-0000-0000-0000A7BA0000}"/>
    <cellStyle name="Standard 8 2 2 6 8 2" xfId="48127" xr:uid="{00000000-0005-0000-0000-0000A8BA0000}"/>
    <cellStyle name="Standard 8 2 2 6 9" xfId="36831" xr:uid="{00000000-0005-0000-0000-0000A9BA0000}"/>
    <cellStyle name="Standard 8 2 2 7" xfId="2889" xr:uid="{00000000-0005-0000-0000-0000AABA0000}"/>
    <cellStyle name="Standard 8 2 2 7 2" xfId="5375" xr:uid="{00000000-0005-0000-0000-0000ABBA0000}"/>
    <cellStyle name="Standard 8 2 2 7 2 2" xfId="8201" xr:uid="{00000000-0005-0000-0000-0000ACBA0000}"/>
    <cellStyle name="Standard 8 2 2 7 2 2 2" xfId="13850" xr:uid="{00000000-0005-0000-0000-0000ADBA0000}"/>
    <cellStyle name="Standard 8 2 2 7 2 2 2 2" xfId="25146" xr:uid="{00000000-0005-0000-0000-0000AEBA0000}"/>
    <cellStyle name="Standard 8 2 2 7 2 2 2 2 2" xfId="59034" xr:uid="{00000000-0005-0000-0000-0000AFBA0000}"/>
    <cellStyle name="Standard 8 2 2 7 2 2 2 3" xfId="47738" xr:uid="{00000000-0005-0000-0000-0000B0BA0000}"/>
    <cellStyle name="Standard 8 2 2 7 2 2 2 4" xfId="36442" xr:uid="{00000000-0005-0000-0000-0000B1BA0000}"/>
    <cellStyle name="Standard 8 2 2 7 2 2 3" xfId="19498" xr:uid="{00000000-0005-0000-0000-0000B2BA0000}"/>
    <cellStyle name="Standard 8 2 2 7 2 2 3 2" xfId="53386" xr:uid="{00000000-0005-0000-0000-0000B3BA0000}"/>
    <cellStyle name="Standard 8 2 2 7 2 2 4" xfId="42090" xr:uid="{00000000-0005-0000-0000-0000B4BA0000}"/>
    <cellStyle name="Standard 8 2 2 7 2 2 5" xfId="30794" xr:uid="{00000000-0005-0000-0000-0000B5BA0000}"/>
    <cellStyle name="Standard 8 2 2 7 2 3" xfId="11026" xr:uid="{00000000-0005-0000-0000-0000B6BA0000}"/>
    <cellStyle name="Standard 8 2 2 7 2 3 2" xfId="22322" xr:uid="{00000000-0005-0000-0000-0000B7BA0000}"/>
    <cellStyle name="Standard 8 2 2 7 2 3 2 2" xfId="56210" xr:uid="{00000000-0005-0000-0000-0000B8BA0000}"/>
    <cellStyle name="Standard 8 2 2 7 2 3 3" xfId="44914" xr:uid="{00000000-0005-0000-0000-0000B9BA0000}"/>
    <cellStyle name="Standard 8 2 2 7 2 3 4" xfId="33618" xr:uid="{00000000-0005-0000-0000-0000BABA0000}"/>
    <cellStyle name="Standard 8 2 2 7 2 4" xfId="16674" xr:uid="{00000000-0005-0000-0000-0000BBBA0000}"/>
    <cellStyle name="Standard 8 2 2 7 2 4 2" xfId="50562" xr:uid="{00000000-0005-0000-0000-0000BCBA0000}"/>
    <cellStyle name="Standard 8 2 2 7 2 5" xfId="39266" xr:uid="{00000000-0005-0000-0000-0000BDBA0000}"/>
    <cellStyle name="Standard 8 2 2 7 2 6" xfId="27970" xr:uid="{00000000-0005-0000-0000-0000BEBA0000}"/>
    <cellStyle name="Standard 8 2 2 7 3" xfId="4600" xr:uid="{00000000-0005-0000-0000-0000BFBA0000}"/>
    <cellStyle name="Standard 8 2 2 7 3 2" xfId="7467" xr:uid="{00000000-0005-0000-0000-0000C0BA0000}"/>
    <cellStyle name="Standard 8 2 2 7 3 2 2" xfId="13116" xr:uid="{00000000-0005-0000-0000-0000C1BA0000}"/>
    <cellStyle name="Standard 8 2 2 7 3 2 2 2" xfId="24412" xr:uid="{00000000-0005-0000-0000-0000C2BA0000}"/>
    <cellStyle name="Standard 8 2 2 7 3 2 2 2 2" xfId="58300" xr:uid="{00000000-0005-0000-0000-0000C3BA0000}"/>
    <cellStyle name="Standard 8 2 2 7 3 2 2 3" xfId="47004" xr:uid="{00000000-0005-0000-0000-0000C4BA0000}"/>
    <cellStyle name="Standard 8 2 2 7 3 2 2 4" xfId="35708" xr:uid="{00000000-0005-0000-0000-0000C5BA0000}"/>
    <cellStyle name="Standard 8 2 2 7 3 2 3" xfId="18764" xr:uid="{00000000-0005-0000-0000-0000C6BA0000}"/>
    <cellStyle name="Standard 8 2 2 7 3 2 3 2" xfId="52652" xr:uid="{00000000-0005-0000-0000-0000C7BA0000}"/>
    <cellStyle name="Standard 8 2 2 7 3 2 4" xfId="41356" xr:uid="{00000000-0005-0000-0000-0000C8BA0000}"/>
    <cellStyle name="Standard 8 2 2 7 3 2 5" xfId="30060" xr:uid="{00000000-0005-0000-0000-0000C9BA0000}"/>
    <cellStyle name="Standard 8 2 2 7 3 3" xfId="10292" xr:uid="{00000000-0005-0000-0000-0000CABA0000}"/>
    <cellStyle name="Standard 8 2 2 7 3 3 2" xfId="21588" xr:uid="{00000000-0005-0000-0000-0000CBBA0000}"/>
    <cellStyle name="Standard 8 2 2 7 3 3 2 2" xfId="55476" xr:uid="{00000000-0005-0000-0000-0000CCBA0000}"/>
    <cellStyle name="Standard 8 2 2 7 3 3 3" xfId="44180" xr:uid="{00000000-0005-0000-0000-0000CDBA0000}"/>
    <cellStyle name="Standard 8 2 2 7 3 3 4" xfId="32884" xr:uid="{00000000-0005-0000-0000-0000CEBA0000}"/>
    <cellStyle name="Standard 8 2 2 7 3 4" xfId="15940" xr:uid="{00000000-0005-0000-0000-0000CFBA0000}"/>
    <cellStyle name="Standard 8 2 2 7 3 4 2" xfId="49828" xr:uid="{00000000-0005-0000-0000-0000D0BA0000}"/>
    <cellStyle name="Standard 8 2 2 7 3 5" xfId="38532" xr:uid="{00000000-0005-0000-0000-0000D1BA0000}"/>
    <cellStyle name="Standard 8 2 2 7 3 6" xfId="27236" xr:uid="{00000000-0005-0000-0000-0000D2BA0000}"/>
    <cellStyle name="Standard 8 2 2 7 4" xfId="6017" xr:uid="{00000000-0005-0000-0000-0000D3BA0000}"/>
    <cellStyle name="Standard 8 2 2 7 4 2" xfId="11667" xr:uid="{00000000-0005-0000-0000-0000D4BA0000}"/>
    <cellStyle name="Standard 8 2 2 7 4 2 2" xfId="22963" xr:uid="{00000000-0005-0000-0000-0000D5BA0000}"/>
    <cellStyle name="Standard 8 2 2 7 4 2 2 2" xfId="56851" xr:uid="{00000000-0005-0000-0000-0000D6BA0000}"/>
    <cellStyle name="Standard 8 2 2 7 4 2 3" xfId="45555" xr:uid="{00000000-0005-0000-0000-0000D7BA0000}"/>
    <cellStyle name="Standard 8 2 2 7 4 2 4" xfId="34259" xr:uid="{00000000-0005-0000-0000-0000D8BA0000}"/>
    <cellStyle name="Standard 8 2 2 7 4 3" xfId="17315" xr:uid="{00000000-0005-0000-0000-0000D9BA0000}"/>
    <cellStyle name="Standard 8 2 2 7 4 3 2" xfId="51203" xr:uid="{00000000-0005-0000-0000-0000DABA0000}"/>
    <cellStyle name="Standard 8 2 2 7 4 4" xfId="39907" xr:uid="{00000000-0005-0000-0000-0000DBBA0000}"/>
    <cellStyle name="Standard 8 2 2 7 4 5" xfId="28611" xr:uid="{00000000-0005-0000-0000-0000DCBA0000}"/>
    <cellStyle name="Standard 8 2 2 7 5" xfId="8843" xr:uid="{00000000-0005-0000-0000-0000DDBA0000}"/>
    <cellStyle name="Standard 8 2 2 7 5 2" xfId="20139" xr:uid="{00000000-0005-0000-0000-0000DEBA0000}"/>
    <cellStyle name="Standard 8 2 2 7 5 2 2" xfId="54027" xr:uid="{00000000-0005-0000-0000-0000DFBA0000}"/>
    <cellStyle name="Standard 8 2 2 7 5 3" xfId="42731" xr:uid="{00000000-0005-0000-0000-0000E0BA0000}"/>
    <cellStyle name="Standard 8 2 2 7 5 4" xfId="31435" xr:uid="{00000000-0005-0000-0000-0000E1BA0000}"/>
    <cellStyle name="Standard 8 2 2 7 6" xfId="14491" xr:uid="{00000000-0005-0000-0000-0000E2BA0000}"/>
    <cellStyle name="Standard 8 2 2 7 6 2" xfId="48379" xr:uid="{00000000-0005-0000-0000-0000E3BA0000}"/>
    <cellStyle name="Standard 8 2 2 7 7" xfId="37083" xr:uid="{00000000-0005-0000-0000-0000E4BA0000}"/>
    <cellStyle name="Standard 8 2 2 7 8" xfId="25787" xr:uid="{00000000-0005-0000-0000-0000E5BA0000}"/>
    <cellStyle name="Standard 8 2 2 8" xfId="3724" xr:uid="{00000000-0005-0000-0000-0000E6BA0000}"/>
    <cellStyle name="Standard 8 2 2 8 2" xfId="6835" xr:uid="{00000000-0005-0000-0000-0000E7BA0000}"/>
    <cellStyle name="Standard 8 2 2 8 2 2" xfId="12484" xr:uid="{00000000-0005-0000-0000-0000E8BA0000}"/>
    <cellStyle name="Standard 8 2 2 8 2 2 2" xfId="23780" xr:uid="{00000000-0005-0000-0000-0000E9BA0000}"/>
    <cellStyle name="Standard 8 2 2 8 2 2 2 2" xfId="57668" xr:uid="{00000000-0005-0000-0000-0000EABA0000}"/>
    <cellStyle name="Standard 8 2 2 8 2 2 3" xfId="46372" xr:uid="{00000000-0005-0000-0000-0000EBBA0000}"/>
    <cellStyle name="Standard 8 2 2 8 2 2 4" xfId="35076" xr:uid="{00000000-0005-0000-0000-0000ECBA0000}"/>
    <cellStyle name="Standard 8 2 2 8 2 3" xfId="18132" xr:uid="{00000000-0005-0000-0000-0000EDBA0000}"/>
    <cellStyle name="Standard 8 2 2 8 2 3 2" xfId="52020" xr:uid="{00000000-0005-0000-0000-0000EEBA0000}"/>
    <cellStyle name="Standard 8 2 2 8 2 4" xfId="40724" xr:uid="{00000000-0005-0000-0000-0000EFBA0000}"/>
    <cellStyle name="Standard 8 2 2 8 2 5" xfId="29428" xr:uid="{00000000-0005-0000-0000-0000F0BA0000}"/>
    <cellStyle name="Standard 8 2 2 8 3" xfId="9660" xr:uid="{00000000-0005-0000-0000-0000F1BA0000}"/>
    <cellStyle name="Standard 8 2 2 8 3 2" xfId="20956" xr:uid="{00000000-0005-0000-0000-0000F2BA0000}"/>
    <cellStyle name="Standard 8 2 2 8 3 2 2" xfId="54844" xr:uid="{00000000-0005-0000-0000-0000F3BA0000}"/>
    <cellStyle name="Standard 8 2 2 8 3 3" xfId="43548" xr:uid="{00000000-0005-0000-0000-0000F4BA0000}"/>
    <cellStyle name="Standard 8 2 2 8 3 4" xfId="32252" xr:uid="{00000000-0005-0000-0000-0000F5BA0000}"/>
    <cellStyle name="Standard 8 2 2 8 4" xfId="15308" xr:uid="{00000000-0005-0000-0000-0000F6BA0000}"/>
    <cellStyle name="Standard 8 2 2 8 4 2" xfId="49196" xr:uid="{00000000-0005-0000-0000-0000F7BA0000}"/>
    <cellStyle name="Standard 8 2 2 8 5" xfId="37900" xr:uid="{00000000-0005-0000-0000-0000F8BA0000}"/>
    <cellStyle name="Standard 8 2 2 8 6" xfId="26604" xr:uid="{00000000-0005-0000-0000-0000F9BA0000}"/>
    <cellStyle name="Standard 8 2 2 9" xfId="4782" xr:uid="{00000000-0005-0000-0000-0000FABA0000}"/>
    <cellStyle name="Standard 8 2 2 9 2" xfId="7608" xr:uid="{00000000-0005-0000-0000-0000FBBA0000}"/>
    <cellStyle name="Standard 8 2 2 9 2 2" xfId="13257" xr:uid="{00000000-0005-0000-0000-0000FCBA0000}"/>
    <cellStyle name="Standard 8 2 2 9 2 2 2" xfId="24553" xr:uid="{00000000-0005-0000-0000-0000FDBA0000}"/>
    <cellStyle name="Standard 8 2 2 9 2 2 2 2" xfId="58441" xr:uid="{00000000-0005-0000-0000-0000FEBA0000}"/>
    <cellStyle name="Standard 8 2 2 9 2 2 3" xfId="47145" xr:uid="{00000000-0005-0000-0000-0000FFBA0000}"/>
    <cellStyle name="Standard 8 2 2 9 2 2 4" xfId="35849" xr:uid="{00000000-0005-0000-0000-000000BB0000}"/>
    <cellStyle name="Standard 8 2 2 9 2 3" xfId="18905" xr:uid="{00000000-0005-0000-0000-000001BB0000}"/>
    <cellStyle name="Standard 8 2 2 9 2 3 2" xfId="52793" xr:uid="{00000000-0005-0000-0000-000002BB0000}"/>
    <cellStyle name="Standard 8 2 2 9 2 4" xfId="41497" xr:uid="{00000000-0005-0000-0000-000003BB0000}"/>
    <cellStyle name="Standard 8 2 2 9 2 5" xfId="30201" xr:uid="{00000000-0005-0000-0000-000004BB0000}"/>
    <cellStyle name="Standard 8 2 2 9 3" xfId="10433" xr:uid="{00000000-0005-0000-0000-000005BB0000}"/>
    <cellStyle name="Standard 8 2 2 9 3 2" xfId="21729" xr:uid="{00000000-0005-0000-0000-000006BB0000}"/>
    <cellStyle name="Standard 8 2 2 9 3 2 2" xfId="55617" xr:uid="{00000000-0005-0000-0000-000007BB0000}"/>
    <cellStyle name="Standard 8 2 2 9 3 3" xfId="44321" xr:uid="{00000000-0005-0000-0000-000008BB0000}"/>
    <cellStyle name="Standard 8 2 2 9 3 4" xfId="33025" xr:uid="{00000000-0005-0000-0000-000009BB0000}"/>
    <cellStyle name="Standard 8 2 2 9 4" xfId="16081" xr:uid="{00000000-0005-0000-0000-00000ABB0000}"/>
    <cellStyle name="Standard 8 2 2 9 4 2" xfId="49969" xr:uid="{00000000-0005-0000-0000-00000BBB0000}"/>
    <cellStyle name="Standard 8 2 2 9 5" xfId="38673" xr:uid="{00000000-0005-0000-0000-00000CBB0000}"/>
    <cellStyle name="Standard 8 2 2 9 6" xfId="27377" xr:uid="{00000000-0005-0000-0000-00000DBB0000}"/>
    <cellStyle name="Standard 8 2 3" xfId="320" xr:uid="{00000000-0005-0000-0000-00000EBB0000}"/>
    <cellStyle name="Standard 8 2 3 10" xfId="8377" xr:uid="{00000000-0005-0000-0000-00000FBB0000}"/>
    <cellStyle name="Standard 8 2 3 10 2" xfId="19673" xr:uid="{00000000-0005-0000-0000-000010BB0000}"/>
    <cellStyle name="Standard 8 2 3 10 2 2" xfId="53561" xr:uid="{00000000-0005-0000-0000-000011BB0000}"/>
    <cellStyle name="Standard 8 2 3 10 3" xfId="42265" xr:uid="{00000000-0005-0000-0000-000012BB0000}"/>
    <cellStyle name="Standard 8 2 3 10 4" xfId="30969" xr:uid="{00000000-0005-0000-0000-000013BB0000}"/>
    <cellStyle name="Standard 8 2 3 11" xfId="14025" xr:uid="{00000000-0005-0000-0000-000014BB0000}"/>
    <cellStyle name="Standard 8 2 3 11 2" xfId="47913" xr:uid="{00000000-0005-0000-0000-000015BB0000}"/>
    <cellStyle name="Standard 8 2 3 12" xfId="36617" xr:uid="{00000000-0005-0000-0000-000016BB0000}"/>
    <cellStyle name="Standard 8 2 3 13" xfId="25321" xr:uid="{00000000-0005-0000-0000-000017BB0000}"/>
    <cellStyle name="Standard 8 2 3 2" xfId="716" xr:uid="{00000000-0005-0000-0000-000018BB0000}"/>
    <cellStyle name="Standard 8 2 3 2 10" xfId="14069" xr:uid="{00000000-0005-0000-0000-000019BB0000}"/>
    <cellStyle name="Standard 8 2 3 2 10 2" xfId="47957" xr:uid="{00000000-0005-0000-0000-00001ABB0000}"/>
    <cellStyle name="Standard 8 2 3 2 11" xfId="36661" xr:uid="{00000000-0005-0000-0000-00001BBB0000}"/>
    <cellStyle name="Standard 8 2 3 2 12" xfId="25365" xr:uid="{00000000-0005-0000-0000-00001CBB0000}"/>
    <cellStyle name="Standard 8 2 3 2 2" xfId="1952" xr:uid="{00000000-0005-0000-0000-00001DBB0000}"/>
    <cellStyle name="Standard 8 2 3 2 2 10" xfId="36794" xr:uid="{00000000-0005-0000-0000-00001EBB0000}"/>
    <cellStyle name="Standard 8 2 3 2 2 11" xfId="25498" xr:uid="{00000000-0005-0000-0000-00001FBB0000}"/>
    <cellStyle name="Standard 8 2 3 2 2 2" xfId="2844" xr:uid="{00000000-0005-0000-0000-000020BB0000}"/>
    <cellStyle name="Standard 8 2 3 2 2 2 2" xfId="3346" xr:uid="{00000000-0005-0000-0000-000021BB0000}"/>
    <cellStyle name="Standard 8 2 3 2 2 2 2 2" xfId="5398" xr:uid="{00000000-0005-0000-0000-000022BB0000}"/>
    <cellStyle name="Standard 8 2 3 2 2 2 2 2 2" xfId="8224" xr:uid="{00000000-0005-0000-0000-000023BB0000}"/>
    <cellStyle name="Standard 8 2 3 2 2 2 2 2 2 2" xfId="13873" xr:uid="{00000000-0005-0000-0000-000024BB0000}"/>
    <cellStyle name="Standard 8 2 3 2 2 2 2 2 2 2 2" xfId="25169" xr:uid="{00000000-0005-0000-0000-000025BB0000}"/>
    <cellStyle name="Standard 8 2 3 2 2 2 2 2 2 2 2 2" xfId="59057" xr:uid="{00000000-0005-0000-0000-000026BB0000}"/>
    <cellStyle name="Standard 8 2 3 2 2 2 2 2 2 2 3" xfId="47761" xr:uid="{00000000-0005-0000-0000-000027BB0000}"/>
    <cellStyle name="Standard 8 2 3 2 2 2 2 2 2 2 4" xfId="36465" xr:uid="{00000000-0005-0000-0000-000028BB0000}"/>
    <cellStyle name="Standard 8 2 3 2 2 2 2 2 2 3" xfId="19521" xr:uid="{00000000-0005-0000-0000-000029BB0000}"/>
    <cellStyle name="Standard 8 2 3 2 2 2 2 2 2 3 2" xfId="53409" xr:uid="{00000000-0005-0000-0000-00002ABB0000}"/>
    <cellStyle name="Standard 8 2 3 2 2 2 2 2 2 4" xfId="42113" xr:uid="{00000000-0005-0000-0000-00002BBB0000}"/>
    <cellStyle name="Standard 8 2 3 2 2 2 2 2 2 5" xfId="30817" xr:uid="{00000000-0005-0000-0000-00002CBB0000}"/>
    <cellStyle name="Standard 8 2 3 2 2 2 2 2 3" xfId="11049" xr:uid="{00000000-0005-0000-0000-00002DBB0000}"/>
    <cellStyle name="Standard 8 2 3 2 2 2 2 2 3 2" xfId="22345" xr:uid="{00000000-0005-0000-0000-00002EBB0000}"/>
    <cellStyle name="Standard 8 2 3 2 2 2 2 2 3 2 2" xfId="56233" xr:uid="{00000000-0005-0000-0000-00002FBB0000}"/>
    <cellStyle name="Standard 8 2 3 2 2 2 2 2 3 3" xfId="44937" xr:uid="{00000000-0005-0000-0000-000030BB0000}"/>
    <cellStyle name="Standard 8 2 3 2 2 2 2 2 3 4" xfId="33641" xr:uid="{00000000-0005-0000-0000-000031BB0000}"/>
    <cellStyle name="Standard 8 2 3 2 2 2 2 2 4" xfId="16697" xr:uid="{00000000-0005-0000-0000-000032BB0000}"/>
    <cellStyle name="Standard 8 2 3 2 2 2 2 2 4 2" xfId="50585" xr:uid="{00000000-0005-0000-0000-000033BB0000}"/>
    <cellStyle name="Standard 8 2 3 2 2 2 2 2 5" xfId="39289" xr:uid="{00000000-0005-0000-0000-000034BB0000}"/>
    <cellStyle name="Standard 8 2 3 2 2 2 2 2 6" xfId="27993" xr:uid="{00000000-0005-0000-0000-000035BB0000}"/>
    <cellStyle name="Standard 8 2 3 2 2 2 2 3" xfId="6474" xr:uid="{00000000-0005-0000-0000-000036BB0000}"/>
    <cellStyle name="Standard 8 2 3 2 2 2 2 3 2" xfId="12124" xr:uid="{00000000-0005-0000-0000-000037BB0000}"/>
    <cellStyle name="Standard 8 2 3 2 2 2 2 3 2 2" xfId="23420" xr:uid="{00000000-0005-0000-0000-000038BB0000}"/>
    <cellStyle name="Standard 8 2 3 2 2 2 2 3 2 2 2" xfId="57308" xr:uid="{00000000-0005-0000-0000-000039BB0000}"/>
    <cellStyle name="Standard 8 2 3 2 2 2 2 3 2 3" xfId="46012" xr:uid="{00000000-0005-0000-0000-00003ABB0000}"/>
    <cellStyle name="Standard 8 2 3 2 2 2 2 3 2 4" xfId="34716" xr:uid="{00000000-0005-0000-0000-00003BBB0000}"/>
    <cellStyle name="Standard 8 2 3 2 2 2 2 3 3" xfId="17772" xr:uid="{00000000-0005-0000-0000-00003CBB0000}"/>
    <cellStyle name="Standard 8 2 3 2 2 2 2 3 3 2" xfId="51660" xr:uid="{00000000-0005-0000-0000-00003DBB0000}"/>
    <cellStyle name="Standard 8 2 3 2 2 2 2 3 4" xfId="40364" xr:uid="{00000000-0005-0000-0000-00003EBB0000}"/>
    <cellStyle name="Standard 8 2 3 2 2 2 2 3 5" xfId="29068" xr:uid="{00000000-0005-0000-0000-00003FBB0000}"/>
    <cellStyle name="Standard 8 2 3 2 2 2 2 4" xfId="9300" xr:uid="{00000000-0005-0000-0000-000040BB0000}"/>
    <cellStyle name="Standard 8 2 3 2 2 2 2 4 2" xfId="20596" xr:uid="{00000000-0005-0000-0000-000041BB0000}"/>
    <cellStyle name="Standard 8 2 3 2 2 2 2 4 2 2" xfId="54484" xr:uid="{00000000-0005-0000-0000-000042BB0000}"/>
    <cellStyle name="Standard 8 2 3 2 2 2 2 4 3" xfId="43188" xr:uid="{00000000-0005-0000-0000-000043BB0000}"/>
    <cellStyle name="Standard 8 2 3 2 2 2 2 4 4" xfId="31892" xr:uid="{00000000-0005-0000-0000-000044BB0000}"/>
    <cellStyle name="Standard 8 2 3 2 2 2 2 5" xfId="14948" xr:uid="{00000000-0005-0000-0000-000045BB0000}"/>
    <cellStyle name="Standard 8 2 3 2 2 2 2 5 2" xfId="48836" xr:uid="{00000000-0005-0000-0000-000046BB0000}"/>
    <cellStyle name="Standard 8 2 3 2 2 2 2 6" xfId="37540" xr:uid="{00000000-0005-0000-0000-000047BB0000}"/>
    <cellStyle name="Standard 8 2 3 2 2 2 2 7" xfId="26244" xr:uid="{00000000-0005-0000-0000-000048BB0000}"/>
    <cellStyle name="Standard 8 2 3 2 2 2 3" xfId="4623" xr:uid="{00000000-0005-0000-0000-000049BB0000}"/>
    <cellStyle name="Standard 8 2 3 2 2 2 3 2" xfId="7490" xr:uid="{00000000-0005-0000-0000-00004ABB0000}"/>
    <cellStyle name="Standard 8 2 3 2 2 2 3 2 2" xfId="13139" xr:uid="{00000000-0005-0000-0000-00004BBB0000}"/>
    <cellStyle name="Standard 8 2 3 2 2 2 3 2 2 2" xfId="24435" xr:uid="{00000000-0005-0000-0000-00004CBB0000}"/>
    <cellStyle name="Standard 8 2 3 2 2 2 3 2 2 2 2" xfId="58323" xr:uid="{00000000-0005-0000-0000-00004DBB0000}"/>
    <cellStyle name="Standard 8 2 3 2 2 2 3 2 2 3" xfId="47027" xr:uid="{00000000-0005-0000-0000-00004EBB0000}"/>
    <cellStyle name="Standard 8 2 3 2 2 2 3 2 2 4" xfId="35731" xr:uid="{00000000-0005-0000-0000-00004FBB0000}"/>
    <cellStyle name="Standard 8 2 3 2 2 2 3 2 3" xfId="18787" xr:uid="{00000000-0005-0000-0000-000050BB0000}"/>
    <cellStyle name="Standard 8 2 3 2 2 2 3 2 3 2" xfId="52675" xr:uid="{00000000-0005-0000-0000-000051BB0000}"/>
    <cellStyle name="Standard 8 2 3 2 2 2 3 2 4" xfId="41379" xr:uid="{00000000-0005-0000-0000-000052BB0000}"/>
    <cellStyle name="Standard 8 2 3 2 2 2 3 2 5" xfId="30083" xr:uid="{00000000-0005-0000-0000-000053BB0000}"/>
    <cellStyle name="Standard 8 2 3 2 2 2 3 3" xfId="10315" xr:uid="{00000000-0005-0000-0000-000054BB0000}"/>
    <cellStyle name="Standard 8 2 3 2 2 2 3 3 2" xfId="21611" xr:uid="{00000000-0005-0000-0000-000055BB0000}"/>
    <cellStyle name="Standard 8 2 3 2 2 2 3 3 2 2" xfId="55499" xr:uid="{00000000-0005-0000-0000-000056BB0000}"/>
    <cellStyle name="Standard 8 2 3 2 2 2 3 3 3" xfId="44203" xr:uid="{00000000-0005-0000-0000-000057BB0000}"/>
    <cellStyle name="Standard 8 2 3 2 2 2 3 3 4" xfId="32907" xr:uid="{00000000-0005-0000-0000-000058BB0000}"/>
    <cellStyle name="Standard 8 2 3 2 2 2 3 4" xfId="15963" xr:uid="{00000000-0005-0000-0000-000059BB0000}"/>
    <cellStyle name="Standard 8 2 3 2 2 2 3 4 2" xfId="49851" xr:uid="{00000000-0005-0000-0000-00005ABB0000}"/>
    <cellStyle name="Standard 8 2 3 2 2 2 3 5" xfId="38555" xr:uid="{00000000-0005-0000-0000-00005BBB0000}"/>
    <cellStyle name="Standard 8 2 3 2 2 2 3 6" xfId="27259" xr:uid="{00000000-0005-0000-0000-00005CBB0000}"/>
    <cellStyle name="Standard 8 2 3 2 2 2 4" xfId="5974" xr:uid="{00000000-0005-0000-0000-00005DBB0000}"/>
    <cellStyle name="Standard 8 2 3 2 2 2 4 2" xfId="11624" xr:uid="{00000000-0005-0000-0000-00005EBB0000}"/>
    <cellStyle name="Standard 8 2 3 2 2 2 4 2 2" xfId="22920" xr:uid="{00000000-0005-0000-0000-00005FBB0000}"/>
    <cellStyle name="Standard 8 2 3 2 2 2 4 2 2 2" xfId="56808" xr:uid="{00000000-0005-0000-0000-000060BB0000}"/>
    <cellStyle name="Standard 8 2 3 2 2 2 4 2 3" xfId="45512" xr:uid="{00000000-0005-0000-0000-000061BB0000}"/>
    <cellStyle name="Standard 8 2 3 2 2 2 4 2 4" xfId="34216" xr:uid="{00000000-0005-0000-0000-000062BB0000}"/>
    <cellStyle name="Standard 8 2 3 2 2 2 4 3" xfId="17272" xr:uid="{00000000-0005-0000-0000-000063BB0000}"/>
    <cellStyle name="Standard 8 2 3 2 2 2 4 3 2" xfId="51160" xr:uid="{00000000-0005-0000-0000-000064BB0000}"/>
    <cellStyle name="Standard 8 2 3 2 2 2 4 4" xfId="39864" xr:uid="{00000000-0005-0000-0000-000065BB0000}"/>
    <cellStyle name="Standard 8 2 3 2 2 2 4 5" xfId="28568" xr:uid="{00000000-0005-0000-0000-000066BB0000}"/>
    <cellStyle name="Standard 8 2 3 2 2 2 5" xfId="8800" xr:uid="{00000000-0005-0000-0000-000067BB0000}"/>
    <cellStyle name="Standard 8 2 3 2 2 2 5 2" xfId="20096" xr:uid="{00000000-0005-0000-0000-000068BB0000}"/>
    <cellStyle name="Standard 8 2 3 2 2 2 5 2 2" xfId="53984" xr:uid="{00000000-0005-0000-0000-000069BB0000}"/>
    <cellStyle name="Standard 8 2 3 2 2 2 5 3" xfId="42688" xr:uid="{00000000-0005-0000-0000-00006ABB0000}"/>
    <cellStyle name="Standard 8 2 3 2 2 2 5 4" xfId="31392" xr:uid="{00000000-0005-0000-0000-00006BBB0000}"/>
    <cellStyle name="Standard 8 2 3 2 2 2 6" xfId="14448" xr:uid="{00000000-0005-0000-0000-00006CBB0000}"/>
    <cellStyle name="Standard 8 2 3 2 2 2 6 2" xfId="48336" xr:uid="{00000000-0005-0000-0000-00006DBB0000}"/>
    <cellStyle name="Standard 8 2 3 2 2 2 7" xfId="37040" xr:uid="{00000000-0005-0000-0000-00006EBB0000}"/>
    <cellStyle name="Standard 8 2 3 2 2 2 8" xfId="25744" xr:uid="{00000000-0005-0000-0000-00006FBB0000}"/>
    <cellStyle name="Standard 8 2 3 2 2 3" xfId="3100" xr:uid="{00000000-0005-0000-0000-000070BB0000}"/>
    <cellStyle name="Standard 8 2 3 2 2 3 2" xfId="5397" xr:uid="{00000000-0005-0000-0000-000071BB0000}"/>
    <cellStyle name="Standard 8 2 3 2 2 3 2 2" xfId="8223" xr:uid="{00000000-0005-0000-0000-000072BB0000}"/>
    <cellStyle name="Standard 8 2 3 2 2 3 2 2 2" xfId="13872" xr:uid="{00000000-0005-0000-0000-000073BB0000}"/>
    <cellStyle name="Standard 8 2 3 2 2 3 2 2 2 2" xfId="25168" xr:uid="{00000000-0005-0000-0000-000074BB0000}"/>
    <cellStyle name="Standard 8 2 3 2 2 3 2 2 2 2 2" xfId="59056" xr:uid="{00000000-0005-0000-0000-000075BB0000}"/>
    <cellStyle name="Standard 8 2 3 2 2 3 2 2 2 3" xfId="47760" xr:uid="{00000000-0005-0000-0000-000076BB0000}"/>
    <cellStyle name="Standard 8 2 3 2 2 3 2 2 2 4" xfId="36464" xr:uid="{00000000-0005-0000-0000-000077BB0000}"/>
    <cellStyle name="Standard 8 2 3 2 2 3 2 2 3" xfId="19520" xr:uid="{00000000-0005-0000-0000-000078BB0000}"/>
    <cellStyle name="Standard 8 2 3 2 2 3 2 2 3 2" xfId="53408" xr:uid="{00000000-0005-0000-0000-000079BB0000}"/>
    <cellStyle name="Standard 8 2 3 2 2 3 2 2 4" xfId="42112" xr:uid="{00000000-0005-0000-0000-00007ABB0000}"/>
    <cellStyle name="Standard 8 2 3 2 2 3 2 2 5" xfId="30816" xr:uid="{00000000-0005-0000-0000-00007BBB0000}"/>
    <cellStyle name="Standard 8 2 3 2 2 3 2 3" xfId="11048" xr:uid="{00000000-0005-0000-0000-00007CBB0000}"/>
    <cellStyle name="Standard 8 2 3 2 2 3 2 3 2" xfId="22344" xr:uid="{00000000-0005-0000-0000-00007DBB0000}"/>
    <cellStyle name="Standard 8 2 3 2 2 3 2 3 2 2" xfId="56232" xr:uid="{00000000-0005-0000-0000-00007EBB0000}"/>
    <cellStyle name="Standard 8 2 3 2 2 3 2 3 3" xfId="44936" xr:uid="{00000000-0005-0000-0000-00007FBB0000}"/>
    <cellStyle name="Standard 8 2 3 2 2 3 2 3 4" xfId="33640" xr:uid="{00000000-0005-0000-0000-000080BB0000}"/>
    <cellStyle name="Standard 8 2 3 2 2 3 2 4" xfId="16696" xr:uid="{00000000-0005-0000-0000-000081BB0000}"/>
    <cellStyle name="Standard 8 2 3 2 2 3 2 4 2" xfId="50584" xr:uid="{00000000-0005-0000-0000-000082BB0000}"/>
    <cellStyle name="Standard 8 2 3 2 2 3 2 5" xfId="39288" xr:uid="{00000000-0005-0000-0000-000083BB0000}"/>
    <cellStyle name="Standard 8 2 3 2 2 3 2 6" xfId="27992" xr:uid="{00000000-0005-0000-0000-000084BB0000}"/>
    <cellStyle name="Standard 8 2 3 2 2 3 3" xfId="4622" xr:uid="{00000000-0005-0000-0000-000085BB0000}"/>
    <cellStyle name="Standard 8 2 3 2 2 3 3 2" xfId="7489" xr:uid="{00000000-0005-0000-0000-000086BB0000}"/>
    <cellStyle name="Standard 8 2 3 2 2 3 3 2 2" xfId="13138" xr:uid="{00000000-0005-0000-0000-000087BB0000}"/>
    <cellStyle name="Standard 8 2 3 2 2 3 3 2 2 2" xfId="24434" xr:uid="{00000000-0005-0000-0000-000088BB0000}"/>
    <cellStyle name="Standard 8 2 3 2 2 3 3 2 2 2 2" xfId="58322" xr:uid="{00000000-0005-0000-0000-000089BB0000}"/>
    <cellStyle name="Standard 8 2 3 2 2 3 3 2 2 3" xfId="47026" xr:uid="{00000000-0005-0000-0000-00008ABB0000}"/>
    <cellStyle name="Standard 8 2 3 2 2 3 3 2 2 4" xfId="35730" xr:uid="{00000000-0005-0000-0000-00008BBB0000}"/>
    <cellStyle name="Standard 8 2 3 2 2 3 3 2 3" xfId="18786" xr:uid="{00000000-0005-0000-0000-00008CBB0000}"/>
    <cellStyle name="Standard 8 2 3 2 2 3 3 2 3 2" xfId="52674" xr:uid="{00000000-0005-0000-0000-00008DBB0000}"/>
    <cellStyle name="Standard 8 2 3 2 2 3 3 2 4" xfId="41378" xr:uid="{00000000-0005-0000-0000-00008EBB0000}"/>
    <cellStyle name="Standard 8 2 3 2 2 3 3 2 5" xfId="30082" xr:uid="{00000000-0005-0000-0000-00008FBB0000}"/>
    <cellStyle name="Standard 8 2 3 2 2 3 3 3" xfId="10314" xr:uid="{00000000-0005-0000-0000-000090BB0000}"/>
    <cellStyle name="Standard 8 2 3 2 2 3 3 3 2" xfId="21610" xr:uid="{00000000-0005-0000-0000-000091BB0000}"/>
    <cellStyle name="Standard 8 2 3 2 2 3 3 3 2 2" xfId="55498" xr:uid="{00000000-0005-0000-0000-000092BB0000}"/>
    <cellStyle name="Standard 8 2 3 2 2 3 3 3 3" xfId="44202" xr:uid="{00000000-0005-0000-0000-000093BB0000}"/>
    <cellStyle name="Standard 8 2 3 2 2 3 3 3 4" xfId="32906" xr:uid="{00000000-0005-0000-0000-000094BB0000}"/>
    <cellStyle name="Standard 8 2 3 2 2 3 3 4" xfId="15962" xr:uid="{00000000-0005-0000-0000-000095BB0000}"/>
    <cellStyle name="Standard 8 2 3 2 2 3 3 4 2" xfId="49850" xr:uid="{00000000-0005-0000-0000-000096BB0000}"/>
    <cellStyle name="Standard 8 2 3 2 2 3 3 5" xfId="38554" xr:uid="{00000000-0005-0000-0000-000097BB0000}"/>
    <cellStyle name="Standard 8 2 3 2 2 3 3 6" xfId="27258" xr:uid="{00000000-0005-0000-0000-000098BB0000}"/>
    <cellStyle name="Standard 8 2 3 2 2 3 4" xfId="6228" xr:uid="{00000000-0005-0000-0000-000099BB0000}"/>
    <cellStyle name="Standard 8 2 3 2 2 3 4 2" xfId="11878" xr:uid="{00000000-0005-0000-0000-00009ABB0000}"/>
    <cellStyle name="Standard 8 2 3 2 2 3 4 2 2" xfId="23174" xr:uid="{00000000-0005-0000-0000-00009BBB0000}"/>
    <cellStyle name="Standard 8 2 3 2 2 3 4 2 2 2" xfId="57062" xr:uid="{00000000-0005-0000-0000-00009CBB0000}"/>
    <cellStyle name="Standard 8 2 3 2 2 3 4 2 3" xfId="45766" xr:uid="{00000000-0005-0000-0000-00009DBB0000}"/>
    <cellStyle name="Standard 8 2 3 2 2 3 4 2 4" xfId="34470" xr:uid="{00000000-0005-0000-0000-00009EBB0000}"/>
    <cellStyle name="Standard 8 2 3 2 2 3 4 3" xfId="17526" xr:uid="{00000000-0005-0000-0000-00009FBB0000}"/>
    <cellStyle name="Standard 8 2 3 2 2 3 4 3 2" xfId="51414" xr:uid="{00000000-0005-0000-0000-0000A0BB0000}"/>
    <cellStyle name="Standard 8 2 3 2 2 3 4 4" xfId="40118" xr:uid="{00000000-0005-0000-0000-0000A1BB0000}"/>
    <cellStyle name="Standard 8 2 3 2 2 3 4 5" xfId="28822" xr:uid="{00000000-0005-0000-0000-0000A2BB0000}"/>
    <cellStyle name="Standard 8 2 3 2 2 3 5" xfId="9054" xr:uid="{00000000-0005-0000-0000-0000A3BB0000}"/>
    <cellStyle name="Standard 8 2 3 2 2 3 5 2" xfId="20350" xr:uid="{00000000-0005-0000-0000-0000A4BB0000}"/>
    <cellStyle name="Standard 8 2 3 2 2 3 5 2 2" xfId="54238" xr:uid="{00000000-0005-0000-0000-0000A5BB0000}"/>
    <cellStyle name="Standard 8 2 3 2 2 3 5 3" xfId="42942" xr:uid="{00000000-0005-0000-0000-0000A6BB0000}"/>
    <cellStyle name="Standard 8 2 3 2 2 3 5 4" xfId="31646" xr:uid="{00000000-0005-0000-0000-0000A7BB0000}"/>
    <cellStyle name="Standard 8 2 3 2 2 3 6" xfId="14702" xr:uid="{00000000-0005-0000-0000-0000A8BB0000}"/>
    <cellStyle name="Standard 8 2 3 2 2 3 6 2" xfId="48590" xr:uid="{00000000-0005-0000-0000-0000A9BB0000}"/>
    <cellStyle name="Standard 8 2 3 2 2 3 7" xfId="37294" xr:uid="{00000000-0005-0000-0000-0000AABB0000}"/>
    <cellStyle name="Standard 8 2 3 2 2 3 8" xfId="25998" xr:uid="{00000000-0005-0000-0000-0000ABBB0000}"/>
    <cellStyle name="Standard 8 2 3 2 2 4" xfId="3958" xr:uid="{00000000-0005-0000-0000-0000ACBB0000}"/>
    <cellStyle name="Standard 8 2 3 2 2 4 2" xfId="7069" xr:uid="{00000000-0005-0000-0000-0000ADBB0000}"/>
    <cellStyle name="Standard 8 2 3 2 2 4 2 2" xfId="12718" xr:uid="{00000000-0005-0000-0000-0000AEBB0000}"/>
    <cellStyle name="Standard 8 2 3 2 2 4 2 2 2" xfId="24014" xr:uid="{00000000-0005-0000-0000-0000AFBB0000}"/>
    <cellStyle name="Standard 8 2 3 2 2 4 2 2 2 2" xfId="57902" xr:uid="{00000000-0005-0000-0000-0000B0BB0000}"/>
    <cellStyle name="Standard 8 2 3 2 2 4 2 2 3" xfId="46606" xr:uid="{00000000-0005-0000-0000-0000B1BB0000}"/>
    <cellStyle name="Standard 8 2 3 2 2 4 2 2 4" xfId="35310" xr:uid="{00000000-0005-0000-0000-0000B2BB0000}"/>
    <cellStyle name="Standard 8 2 3 2 2 4 2 3" xfId="18366" xr:uid="{00000000-0005-0000-0000-0000B3BB0000}"/>
    <cellStyle name="Standard 8 2 3 2 2 4 2 3 2" xfId="52254" xr:uid="{00000000-0005-0000-0000-0000B4BB0000}"/>
    <cellStyle name="Standard 8 2 3 2 2 4 2 4" xfId="40958" xr:uid="{00000000-0005-0000-0000-0000B5BB0000}"/>
    <cellStyle name="Standard 8 2 3 2 2 4 2 5" xfId="29662" xr:uid="{00000000-0005-0000-0000-0000B6BB0000}"/>
    <cellStyle name="Standard 8 2 3 2 2 4 3" xfId="9894" xr:uid="{00000000-0005-0000-0000-0000B7BB0000}"/>
    <cellStyle name="Standard 8 2 3 2 2 4 3 2" xfId="21190" xr:uid="{00000000-0005-0000-0000-0000B8BB0000}"/>
    <cellStyle name="Standard 8 2 3 2 2 4 3 2 2" xfId="55078" xr:uid="{00000000-0005-0000-0000-0000B9BB0000}"/>
    <cellStyle name="Standard 8 2 3 2 2 4 3 3" xfId="43782" xr:uid="{00000000-0005-0000-0000-0000BABB0000}"/>
    <cellStyle name="Standard 8 2 3 2 2 4 3 4" xfId="32486" xr:uid="{00000000-0005-0000-0000-0000BBBB0000}"/>
    <cellStyle name="Standard 8 2 3 2 2 4 4" xfId="15542" xr:uid="{00000000-0005-0000-0000-0000BCBB0000}"/>
    <cellStyle name="Standard 8 2 3 2 2 4 4 2" xfId="49430" xr:uid="{00000000-0005-0000-0000-0000BDBB0000}"/>
    <cellStyle name="Standard 8 2 3 2 2 4 5" xfId="38134" xr:uid="{00000000-0005-0000-0000-0000BEBB0000}"/>
    <cellStyle name="Standard 8 2 3 2 2 4 6" xfId="26838" xr:uid="{00000000-0005-0000-0000-0000BFBB0000}"/>
    <cellStyle name="Standard 8 2 3 2 2 5" xfId="5016" xr:uid="{00000000-0005-0000-0000-0000C0BB0000}"/>
    <cellStyle name="Standard 8 2 3 2 2 5 2" xfId="7842" xr:uid="{00000000-0005-0000-0000-0000C1BB0000}"/>
    <cellStyle name="Standard 8 2 3 2 2 5 2 2" xfId="13491" xr:uid="{00000000-0005-0000-0000-0000C2BB0000}"/>
    <cellStyle name="Standard 8 2 3 2 2 5 2 2 2" xfId="24787" xr:uid="{00000000-0005-0000-0000-0000C3BB0000}"/>
    <cellStyle name="Standard 8 2 3 2 2 5 2 2 2 2" xfId="58675" xr:uid="{00000000-0005-0000-0000-0000C4BB0000}"/>
    <cellStyle name="Standard 8 2 3 2 2 5 2 2 3" xfId="47379" xr:uid="{00000000-0005-0000-0000-0000C5BB0000}"/>
    <cellStyle name="Standard 8 2 3 2 2 5 2 2 4" xfId="36083" xr:uid="{00000000-0005-0000-0000-0000C6BB0000}"/>
    <cellStyle name="Standard 8 2 3 2 2 5 2 3" xfId="19139" xr:uid="{00000000-0005-0000-0000-0000C7BB0000}"/>
    <cellStyle name="Standard 8 2 3 2 2 5 2 3 2" xfId="53027" xr:uid="{00000000-0005-0000-0000-0000C8BB0000}"/>
    <cellStyle name="Standard 8 2 3 2 2 5 2 4" xfId="41731" xr:uid="{00000000-0005-0000-0000-0000C9BB0000}"/>
    <cellStyle name="Standard 8 2 3 2 2 5 2 5" xfId="30435" xr:uid="{00000000-0005-0000-0000-0000CABB0000}"/>
    <cellStyle name="Standard 8 2 3 2 2 5 3" xfId="10667" xr:uid="{00000000-0005-0000-0000-0000CBBB0000}"/>
    <cellStyle name="Standard 8 2 3 2 2 5 3 2" xfId="21963" xr:uid="{00000000-0005-0000-0000-0000CCBB0000}"/>
    <cellStyle name="Standard 8 2 3 2 2 5 3 2 2" xfId="55851" xr:uid="{00000000-0005-0000-0000-0000CDBB0000}"/>
    <cellStyle name="Standard 8 2 3 2 2 5 3 3" xfId="44555" xr:uid="{00000000-0005-0000-0000-0000CEBB0000}"/>
    <cellStyle name="Standard 8 2 3 2 2 5 3 4" xfId="33259" xr:uid="{00000000-0005-0000-0000-0000CFBB0000}"/>
    <cellStyle name="Standard 8 2 3 2 2 5 4" xfId="16315" xr:uid="{00000000-0005-0000-0000-0000D0BB0000}"/>
    <cellStyle name="Standard 8 2 3 2 2 5 4 2" xfId="50203" xr:uid="{00000000-0005-0000-0000-0000D1BB0000}"/>
    <cellStyle name="Standard 8 2 3 2 2 5 5" xfId="38907" xr:uid="{00000000-0005-0000-0000-0000D2BB0000}"/>
    <cellStyle name="Standard 8 2 3 2 2 5 6" xfId="27611" xr:uid="{00000000-0005-0000-0000-0000D3BB0000}"/>
    <cellStyle name="Standard 8 2 3 2 2 6" xfId="3666" xr:uid="{00000000-0005-0000-0000-0000D4BB0000}"/>
    <cellStyle name="Standard 8 2 3 2 2 6 2" xfId="6779" xr:uid="{00000000-0005-0000-0000-0000D5BB0000}"/>
    <cellStyle name="Standard 8 2 3 2 2 6 2 2" xfId="12428" xr:uid="{00000000-0005-0000-0000-0000D6BB0000}"/>
    <cellStyle name="Standard 8 2 3 2 2 6 2 2 2" xfId="23724" xr:uid="{00000000-0005-0000-0000-0000D7BB0000}"/>
    <cellStyle name="Standard 8 2 3 2 2 6 2 2 2 2" xfId="57612" xr:uid="{00000000-0005-0000-0000-0000D8BB0000}"/>
    <cellStyle name="Standard 8 2 3 2 2 6 2 2 3" xfId="46316" xr:uid="{00000000-0005-0000-0000-0000D9BB0000}"/>
    <cellStyle name="Standard 8 2 3 2 2 6 2 2 4" xfId="35020" xr:uid="{00000000-0005-0000-0000-0000DABB0000}"/>
    <cellStyle name="Standard 8 2 3 2 2 6 2 3" xfId="18076" xr:uid="{00000000-0005-0000-0000-0000DBBB0000}"/>
    <cellStyle name="Standard 8 2 3 2 2 6 2 3 2" xfId="51964" xr:uid="{00000000-0005-0000-0000-0000DCBB0000}"/>
    <cellStyle name="Standard 8 2 3 2 2 6 2 4" xfId="40668" xr:uid="{00000000-0005-0000-0000-0000DDBB0000}"/>
    <cellStyle name="Standard 8 2 3 2 2 6 2 5" xfId="29372" xr:uid="{00000000-0005-0000-0000-0000DEBB0000}"/>
    <cellStyle name="Standard 8 2 3 2 2 6 3" xfId="9604" xr:uid="{00000000-0005-0000-0000-0000DFBB0000}"/>
    <cellStyle name="Standard 8 2 3 2 2 6 3 2" xfId="20900" xr:uid="{00000000-0005-0000-0000-0000E0BB0000}"/>
    <cellStyle name="Standard 8 2 3 2 2 6 3 2 2" xfId="54788" xr:uid="{00000000-0005-0000-0000-0000E1BB0000}"/>
    <cellStyle name="Standard 8 2 3 2 2 6 3 3" xfId="43492" xr:uid="{00000000-0005-0000-0000-0000E2BB0000}"/>
    <cellStyle name="Standard 8 2 3 2 2 6 3 4" xfId="32196" xr:uid="{00000000-0005-0000-0000-0000E3BB0000}"/>
    <cellStyle name="Standard 8 2 3 2 2 6 4" xfId="15252" xr:uid="{00000000-0005-0000-0000-0000E4BB0000}"/>
    <cellStyle name="Standard 8 2 3 2 2 6 4 2" xfId="49140" xr:uid="{00000000-0005-0000-0000-0000E5BB0000}"/>
    <cellStyle name="Standard 8 2 3 2 2 6 5" xfId="37844" xr:uid="{00000000-0005-0000-0000-0000E6BB0000}"/>
    <cellStyle name="Standard 8 2 3 2 2 6 6" xfId="26548" xr:uid="{00000000-0005-0000-0000-0000E7BB0000}"/>
    <cellStyle name="Standard 8 2 3 2 2 7" xfId="5728" xr:uid="{00000000-0005-0000-0000-0000E8BB0000}"/>
    <cellStyle name="Standard 8 2 3 2 2 7 2" xfId="11378" xr:uid="{00000000-0005-0000-0000-0000E9BB0000}"/>
    <cellStyle name="Standard 8 2 3 2 2 7 2 2" xfId="22674" xr:uid="{00000000-0005-0000-0000-0000EABB0000}"/>
    <cellStyle name="Standard 8 2 3 2 2 7 2 2 2" xfId="56562" xr:uid="{00000000-0005-0000-0000-0000EBBB0000}"/>
    <cellStyle name="Standard 8 2 3 2 2 7 2 3" xfId="45266" xr:uid="{00000000-0005-0000-0000-0000ECBB0000}"/>
    <cellStyle name="Standard 8 2 3 2 2 7 2 4" xfId="33970" xr:uid="{00000000-0005-0000-0000-0000EDBB0000}"/>
    <cellStyle name="Standard 8 2 3 2 2 7 3" xfId="17026" xr:uid="{00000000-0005-0000-0000-0000EEBB0000}"/>
    <cellStyle name="Standard 8 2 3 2 2 7 3 2" xfId="50914" xr:uid="{00000000-0005-0000-0000-0000EFBB0000}"/>
    <cellStyle name="Standard 8 2 3 2 2 7 4" xfId="39618" xr:uid="{00000000-0005-0000-0000-0000F0BB0000}"/>
    <cellStyle name="Standard 8 2 3 2 2 7 5" xfId="28322" xr:uid="{00000000-0005-0000-0000-0000F1BB0000}"/>
    <cellStyle name="Standard 8 2 3 2 2 8" xfId="8554" xr:uid="{00000000-0005-0000-0000-0000F2BB0000}"/>
    <cellStyle name="Standard 8 2 3 2 2 8 2" xfId="19850" xr:uid="{00000000-0005-0000-0000-0000F3BB0000}"/>
    <cellStyle name="Standard 8 2 3 2 2 8 2 2" xfId="53738" xr:uid="{00000000-0005-0000-0000-0000F4BB0000}"/>
    <cellStyle name="Standard 8 2 3 2 2 8 3" xfId="42442" xr:uid="{00000000-0005-0000-0000-0000F5BB0000}"/>
    <cellStyle name="Standard 8 2 3 2 2 8 4" xfId="31146" xr:uid="{00000000-0005-0000-0000-0000F6BB0000}"/>
    <cellStyle name="Standard 8 2 3 2 2 9" xfId="14202" xr:uid="{00000000-0005-0000-0000-0000F7BB0000}"/>
    <cellStyle name="Standard 8 2 3 2 2 9 2" xfId="48090" xr:uid="{00000000-0005-0000-0000-0000F8BB0000}"/>
    <cellStyle name="Standard 8 2 3 2 3" xfId="2712" xr:uid="{00000000-0005-0000-0000-0000F9BB0000}"/>
    <cellStyle name="Standard 8 2 3 2 3 2" xfId="3214" xr:uid="{00000000-0005-0000-0000-0000FABB0000}"/>
    <cellStyle name="Standard 8 2 3 2 3 2 2" xfId="5399" xr:uid="{00000000-0005-0000-0000-0000FBBB0000}"/>
    <cellStyle name="Standard 8 2 3 2 3 2 2 2" xfId="8225" xr:uid="{00000000-0005-0000-0000-0000FCBB0000}"/>
    <cellStyle name="Standard 8 2 3 2 3 2 2 2 2" xfId="13874" xr:uid="{00000000-0005-0000-0000-0000FDBB0000}"/>
    <cellStyle name="Standard 8 2 3 2 3 2 2 2 2 2" xfId="25170" xr:uid="{00000000-0005-0000-0000-0000FEBB0000}"/>
    <cellStyle name="Standard 8 2 3 2 3 2 2 2 2 2 2" xfId="59058" xr:uid="{00000000-0005-0000-0000-0000FFBB0000}"/>
    <cellStyle name="Standard 8 2 3 2 3 2 2 2 2 3" xfId="47762" xr:uid="{00000000-0005-0000-0000-000000BC0000}"/>
    <cellStyle name="Standard 8 2 3 2 3 2 2 2 2 4" xfId="36466" xr:uid="{00000000-0005-0000-0000-000001BC0000}"/>
    <cellStyle name="Standard 8 2 3 2 3 2 2 2 3" xfId="19522" xr:uid="{00000000-0005-0000-0000-000002BC0000}"/>
    <cellStyle name="Standard 8 2 3 2 3 2 2 2 3 2" xfId="53410" xr:uid="{00000000-0005-0000-0000-000003BC0000}"/>
    <cellStyle name="Standard 8 2 3 2 3 2 2 2 4" xfId="42114" xr:uid="{00000000-0005-0000-0000-000004BC0000}"/>
    <cellStyle name="Standard 8 2 3 2 3 2 2 2 5" xfId="30818" xr:uid="{00000000-0005-0000-0000-000005BC0000}"/>
    <cellStyle name="Standard 8 2 3 2 3 2 2 3" xfId="11050" xr:uid="{00000000-0005-0000-0000-000006BC0000}"/>
    <cellStyle name="Standard 8 2 3 2 3 2 2 3 2" xfId="22346" xr:uid="{00000000-0005-0000-0000-000007BC0000}"/>
    <cellStyle name="Standard 8 2 3 2 3 2 2 3 2 2" xfId="56234" xr:uid="{00000000-0005-0000-0000-000008BC0000}"/>
    <cellStyle name="Standard 8 2 3 2 3 2 2 3 3" xfId="44938" xr:uid="{00000000-0005-0000-0000-000009BC0000}"/>
    <cellStyle name="Standard 8 2 3 2 3 2 2 3 4" xfId="33642" xr:uid="{00000000-0005-0000-0000-00000ABC0000}"/>
    <cellStyle name="Standard 8 2 3 2 3 2 2 4" xfId="16698" xr:uid="{00000000-0005-0000-0000-00000BBC0000}"/>
    <cellStyle name="Standard 8 2 3 2 3 2 2 4 2" xfId="50586" xr:uid="{00000000-0005-0000-0000-00000CBC0000}"/>
    <cellStyle name="Standard 8 2 3 2 3 2 2 5" xfId="39290" xr:uid="{00000000-0005-0000-0000-00000DBC0000}"/>
    <cellStyle name="Standard 8 2 3 2 3 2 2 6" xfId="27994" xr:uid="{00000000-0005-0000-0000-00000EBC0000}"/>
    <cellStyle name="Standard 8 2 3 2 3 2 3" xfId="6342" xr:uid="{00000000-0005-0000-0000-00000FBC0000}"/>
    <cellStyle name="Standard 8 2 3 2 3 2 3 2" xfId="11992" xr:uid="{00000000-0005-0000-0000-000010BC0000}"/>
    <cellStyle name="Standard 8 2 3 2 3 2 3 2 2" xfId="23288" xr:uid="{00000000-0005-0000-0000-000011BC0000}"/>
    <cellStyle name="Standard 8 2 3 2 3 2 3 2 2 2" xfId="57176" xr:uid="{00000000-0005-0000-0000-000012BC0000}"/>
    <cellStyle name="Standard 8 2 3 2 3 2 3 2 3" xfId="45880" xr:uid="{00000000-0005-0000-0000-000013BC0000}"/>
    <cellStyle name="Standard 8 2 3 2 3 2 3 2 4" xfId="34584" xr:uid="{00000000-0005-0000-0000-000014BC0000}"/>
    <cellStyle name="Standard 8 2 3 2 3 2 3 3" xfId="17640" xr:uid="{00000000-0005-0000-0000-000015BC0000}"/>
    <cellStyle name="Standard 8 2 3 2 3 2 3 3 2" xfId="51528" xr:uid="{00000000-0005-0000-0000-000016BC0000}"/>
    <cellStyle name="Standard 8 2 3 2 3 2 3 4" xfId="40232" xr:uid="{00000000-0005-0000-0000-000017BC0000}"/>
    <cellStyle name="Standard 8 2 3 2 3 2 3 5" xfId="28936" xr:uid="{00000000-0005-0000-0000-000018BC0000}"/>
    <cellStyle name="Standard 8 2 3 2 3 2 4" xfId="9168" xr:uid="{00000000-0005-0000-0000-000019BC0000}"/>
    <cellStyle name="Standard 8 2 3 2 3 2 4 2" xfId="20464" xr:uid="{00000000-0005-0000-0000-00001ABC0000}"/>
    <cellStyle name="Standard 8 2 3 2 3 2 4 2 2" xfId="54352" xr:uid="{00000000-0005-0000-0000-00001BBC0000}"/>
    <cellStyle name="Standard 8 2 3 2 3 2 4 3" xfId="43056" xr:uid="{00000000-0005-0000-0000-00001CBC0000}"/>
    <cellStyle name="Standard 8 2 3 2 3 2 4 4" xfId="31760" xr:uid="{00000000-0005-0000-0000-00001DBC0000}"/>
    <cellStyle name="Standard 8 2 3 2 3 2 5" xfId="14816" xr:uid="{00000000-0005-0000-0000-00001EBC0000}"/>
    <cellStyle name="Standard 8 2 3 2 3 2 5 2" xfId="48704" xr:uid="{00000000-0005-0000-0000-00001FBC0000}"/>
    <cellStyle name="Standard 8 2 3 2 3 2 6" xfId="37408" xr:uid="{00000000-0005-0000-0000-000020BC0000}"/>
    <cellStyle name="Standard 8 2 3 2 3 2 7" xfId="26112" xr:uid="{00000000-0005-0000-0000-000021BC0000}"/>
    <cellStyle name="Standard 8 2 3 2 3 3" xfId="4624" xr:uid="{00000000-0005-0000-0000-000022BC0000}"/>
    <cellStyle name="Standard 8 2 3 2 3 3 2" xfId="7491" xr:uid="{00000000-0005-0000-0000-000023BC0000}"/>
    <cellStyle name="Standard 8 2 3 2 3 3 2 2" xfId="13140" xr:uid="{00000000-0005-0000-0000-000024BC0000}"/>
    <cellStyle name="Standard 8 2 3 2 3 3 2 2 2" xfId="24436" xr:uid="{00000000-0005-0000-0000-000025BC0000}"/>
    <cellStyle name="Standard 8 2 3 2 3 3 2 2 2 2" xfId="58324" xr:uid="{00000000-0005-0000-0000-000026BC0000}"/>
    <cellStyle name="Standard 8 2 3 2 3 3 2 2 3" xfId="47028" xr:uid="{00000000-0005-0000-0000-000027BC0000}"/>
    <cellStyle name="Standard 8 2 3 2 3 3 2 2 4" xfId="35732" xr:uid="{00000000-0005-0000-0000-000028BC0000}"/>
    <cellStyle name="Standard 8 2 3 2 3 3 2 3" xfId="18788" xr:uid="{00000000-0005-0000-0000-000029BC0000}"/>
    <cellStyle name="Standard 8 2 3 2 3 3 2 3 2" xfId="52676" xr:uid="{00000000-0005-0000-0000-00002ABC0000}"/>
    <cellStyle name="Standard 8 2 3 2 3 3 2 4" xfId="41380" xr:uid="{00000000-0005-0000-0000-00002BBC0000}"/>
    <cellStyle name="Standard 8 2 3 2 3 3 2 5" xfId="30084" xr:uid="{00000000-0005-0000-0000-00002CBC0000}"/>
    <cellStyle name="Standard 8 2 3 2 3 3 3" xfId="10316" xr:uid="{00000000-0005-0000-0000-00002DBC0000}"/>
    <cellStyle name="Standard 8 2 3 2 3 3 3 2" xfId="21612" xr:uid="{00000000-0005-0000-0000-00002EBC0000}"/>
    <cellStyle name="Standard 8 2 3 2 3 3 3 2 2" xfId="55500" xr:uid="{00000000-0005-0000-0000-00002FBC0000}"/>
    <cellStyle name="Standard 8 2 3 2 3 3 3 3" xfId="44204" xr:uid="{00000000-0005-0000-0000-000030BC0000}"/>
    <cellStyle name="Standard 8 2 3 2 3 3 3 4" xfId="32908" xr:uid="{00000000-0005-0000-0000-000031BC0000}"/>
    <cellStyle name="Standard 8 2 3 2 3 3 4" xfId="15964" xr:uid="{00000000-0005-0000-0000-000032BC0000}"/>
    <cellStyle name="Standard 8 2 3 2 3 3 4 2" xfId="49852" xr:uid="{00000000-0005-0000-0000-000033BC0000}"/>
    <cellStyle name="Standard 8 2 3 2 3 3 5" xfId="38556" xr:uid="{00000000-0005-0000-0000-000034BC0000}"/>
    <cellStyle name="Standard 8 2 3 2 3 3 6" xfId="27260" xr:uid="{00000000-0005-0000-0000-000035BC0000}"/>
    <cellStyle name="Standard 8 2 3 2 3 4" xfId="5842" xr:uid="{00000000-0005-0000-0000-000036BC0000}"/>
    <cellStyle name="Standard 8 2 3 2 3 4 2" xfId="11492" xr:uid="{00000000-0005-0000-0000-000037BC0000}"/>
    <cellStyle name="Standard 8 2 3 2 3 4 2 2" xfId="22788" xr:uid="{00000000-0005-0000-0000-000038BC0000}"/>
    <cellStyle name="Standard 8 2 3 2 3 4 2 2 2" xfId="56676" xr:uid="{00000000-0005-0000-0000-000039BC0000}"/>
    <cellStyle name="Standard 8 2 3 2 3 4 2 3" xfId="45380" xr:uid="{00000000-0005-0000-0000-00003ABC0000}"/>
    <cellStyle name="Standard 8 2 3 2 3 4 2 4" xfId="34084" xr:uid="{00000000-0005-0000-0000-00003BBC0000}"/>
    <cellStyle name="Standard 8 2 3 2 3 4 3" xfId="17140" xr:uid="{00000000-0005-0000-0000-00003CBC0000}"/>
    <cellStyle name="Standard 8 2 3 2 3 4 3 2" xfId="51028" xr:uid="{00000000-0005-0000-0000-00003DBC0000}"/>
    <cellStyle name="Standard 8 2 3 2 3 4 4" xfId="39732" xr:uid="{00000000-0005-0000-0000-00003EBC0000}"/>
    <cellStyle name="Standard 8 2 3 2 3 4 5" xfId="28436" xr:uid="{00000000-0005-0000-0000-00003FBC0000}"/>
    <cellStyle name="Standard 8 2 3 2 3 5" xfId="8668" xr:uid="{00000000-0005-0000-0000-000040BC0000}"/>
    <cellStyle name="Standard 8 2 3 2 3 5 2" xfId="19964" xr:uid="{00000000-0005-0000-0000-000041BC0000}"/>
    <cellStyle name="Standard 8 2 3 2 3 5 2 2" xfId="53852" xr:uid="{00000000-0005-0000-0000-000042BC0000}"/>
    <cellStyle name="Standard 8 2 3 2 3 5 3" xfId="42556" xr:uid="{00000000-0005-0000-0000-000043BC0000}"/>
    <cellStyle name="Standard 8 2 3 2 3 5 4" xfId="31260" xr:uid="{00000000-0005-0000-0000-000044BC0000}"/>
    <cellStyle name="Standard 8 2 3 2 3 6" xfId="14316" xr:uid="{00000000-0005-0000-0000-000045BC0000}"/>
    <cellStyle name="Standard 8 2 3 2 3 6 2" xfId="48204" xr:uid="{00000000-0005-0000-0000-000046BC0000}"/>
    <cellStyle name="Standard 8 2 3 2 3 7" xfId="36908" xr:uid="{00000000-0005-0000-0000-000047BC0000}"/>
    <cellStyle name="Standard 8 2 3 2 3 8" xfId="25612" xr:uid="{00000000-0005-0000-0000-000048BC0000}"/>
    <cellStyle name="Standard 8 2 3 2 4" xfId="2967" xr:uid="{00000000-0005-0000-0000-000049BC0000}"/>
    <cellStyle name="Standard 8 2 3 2 4 2" xfId="5396" xr:uid="{00000000-0005-0000-0000-00004ABC0000}"/>
    <cellStyle name="Standard 8 2 3 2 4 2 2" xfId="8222" xr:uid="{00000000-0005-0000-0000-00004BBC0000}"/>
    <cellStyle name="Standard 8 2 3 2 4 2 2 2" xfId="13871" xr:uid="{00000000-0005-0000-0000-00004CBC0000}"/>
    <cellStyle name="Standard 8 2 3 2 4 2 2 2 2" xfId="25167" xr:uid="{00000000-0005-0000-0000-00004DBC0000}"/>
    <cellStyle name="Standard 8 2 3 2 4 2 2 2 2 2" xfId="59055" xr:uid="{00000000-0005-0000-0000-00004EBC0000}"/>
    <cellStyle name="Standard 8 2 3 2 4 2 2 2 3" xfId="47759" xr:uid="{00000000-0005-0000-0000-00004FBC0000}"/>
    <cellStyle name="Standard 8 2 3 2 4 2 2 2 4" xfId="36463" xr:uid="{00000000-0005-0000-0000-000050BC0000}"/>
    <cellStyle name="Standard 8 2 3 2 4 2 2 3" xfId="19519" xr:uid="{00000000-0005-0000-0000-000051BC0000}"/>
    <cellStyle name="Standard 8 2 3 2 4 2 2 3 2" xfId="53407" xr:uid="{00000000-0005-0000-0000-000052BC0000}"/>
    <cellStyle name="Standard 8 2 3 2 4 2 2 4" xfId="42111" xr:uid="{00000000-0005-0000-0000-000053BC0000}"/>
    <cellStyle name="Standard 8 2 3 2 4 2 2 5" xfId="30815" xr:uid="{00000000-0005-0000-0000-000054BC0000}"/>
    <cellStyle name="Standard 8 2 3 2 4 2 3" xfId="11047" xr:uid="{00000000-0005-0000-0000-000055BC0000}"/>
    <cellStyle name="Standard 8 2 3 2 4 2 3 2" xfId="22343" xr:uid="{00000000-0005-0000-0000-000056BC0000}"/>
    <cellStyle name="Standard 8 2 3 2 4 2 3 2 2" xfId="56231" xr:uid="{00000000-0005-0000-0000-000057BC0000}"/>
    <cellStyle name="Standard 8 2 3 2 4 2 3 3" xfId="44935" xr:uid="{00000000-0005-0000-0000-000058BC0000}"/>
    <cellStyle name="Standard 8 2 3 2 4 2 3 4" xfId="33639" xr:uid="{00000000-0005-0000-0000-000059BC0000}"/>
    <cellStyle name="Standard 8 2 3 2 4 2 4" xfId="16695" xr:uid="{00000000-0005-0000-0000-00005ABC0000}"/>
    <cellStyle name="Standard 8 2 3 2 4 2 4 2" xfId="50583" xr:uid="{00000000-0005-0000-0000-00005BBC0000}"/>
    <cellStyle name="Standard 8 2 3 2 4 2 5" xfId="39287" xr:uid="{00000000-0005-0000-0000-00005CBC0000}"/>
    <cellStyle name="Standard 8 2 3 2 4 2 6" xfId="27991" xr:uid="{00000000-0005-0000-0000-00005DBC0000}"/>
    <cellStyle name="Standard 8 2 3 2 4 3" xfId="4621" xr:uid="{00000000-0005-0000-0000-00005EBC0000}"/>
    <cellStyle name="Standard 8 2 3 2 4 3 2" xfId="7488" xr:uid="{00000000-0005-0000-0000-00005FBC0000}"/>
    <cellStyle name="Standard 8 2 3 2 4 3 2 2" xfId="13137" xr:uid="{00000000-0005-0000-0000-000060BC0000}"/>
    <cellStyle name="Standard 8 2 3 2 4 3 2 2 2" xfId="24433" xr:uid="{00000000-0005-0000-0000-000061BC0000}"/>
    <cellStyle name="Standard 8 2 3 2 4 3 2 2 2 2" xfId="58321" xr:uid="{00000000-0005-0000-0000-000062BC0000}"/>
    <cellStyle name="Standard 8 2 3 2 4 3 2 2 3" xfId="47025" xr:uid="{00000000-0005-0000-0000-000063BC0000}"/>
    <cellStyle name="Standard 8 2 3 2 4 3 2 2 4" xfId="35729" xr:uid="{00000000-0005-0000-0000-000064BC0000}"/>
    <cellStyle name="Standard 8 2 3 2 4 3 2 3" xfId="18785" xr:uid="{00000000-0005-0000-0000-000065BC0000}"/>
    <cellStyle name="Standard 8 2 3 2 4 3 2 3 2" xfId="52673" xr:uid="{00000000-0005-0000-0000-000066BC0000}"/>
    <cellStyle name="Standard 8 2 3 2 4 3 2 4" xfId="41377" xr:uid="{00000000-0005-0000-0000-000067BC0000}"/>
    <cellStyle name="Standard 8 2 3 2 4 3 2 5" xfId="30081" xr:uid="{00000000-0005-0000-0000-000068BC0000}"/>
    <cellStyle name="Standard 8 2 3 2 4 3 3" xfId="10313" xr:uid="{00000000-0005-0000-0000-000069BC0000}"/>
    <cellStyle name="Standard 8 2 3 2 4 3 3 2" xfId="21609" xr:uid="{00000000-0005-0000-0000-00006ABC0000}"/>
    <cellStyle name="Standard 8 2 3 2 4 3 3 2 2" xfId="55497" xr:uid="{00000000-0005-0000-0000-00006BBC0000}"/>
    <cellStyle name="Standard 8 2 3 2 4 3 3 3" xfId="44201" xr:uid="{00000000-0005-0000-0000-00006CBC0000}"/>
    <cellStyle name="Standard 8 2 3 2 4 3 3 4" xfId="32905" xr:uid="{00000000-0005-0000-0000-00006DBC0000}"/>
    <cellStyle name="Standard 8 2 3 2 4 3 4" xfId="15961" xr:uid="{00000000-0005-0000-0000-00006EBC0000}"/>
    <cellStyle name="Standard 8 2 3 2 4 3 4 2" xfId="49849" xr:uid="{00000000-0005-0000-0000-00006FBC0000}"/>
    <cellStyle name="Standard 8 2 3 2 4 3 5" xfId="38553" xr:uid="{00000000-0005-0000-0000-000070BC0000}"/>
    <cellStyle name="Standard 8 2 3 2 4 3 6" xfId="27257" xr:uid="{00000000-0005-0000-0000-000071BC0000}"/>
    <cellStyle name="Standard 8 2 3 2 4 4" xfId="6095" xr:uid="{00000000-0005-0000-0000-000072BC0000}"/>
    <cellStyle name="Standard 8 2 3 2 4 4 2" xfId="11745" xr:uid="{00000000-0005-0000-0000-000073BC0000}"/>
    <cellStyle name="Standard 8 2 3 2 4 4 2 2" xfId="23041" xr:uid="{00000000-0005-0000-0000-000074BC0000}"/>
    <cellStyle name="Standard 8 2 3 2 4 4 2 2 2" xfId="56929" xr:uid="{00000000-0005-0000-0000-000075BC0000}"/>
    <cellStyle name="Standard 8 2 3 2 4 4 2 3" xfId="45633" xr:uid="{00000000-0005-0000-0000-000076BC0000}"/>
    <cellStyle name="Standard 8 2 3 2 4 4 2 4" xfId="34337" xr:uid="{00000000-0005-0000-0000-000077BC0000}"/>
    <cellStyle name="Standard 8 2 3 2 4 4 3" xfId="17393" xr:uid="{00000000-0005-0000-0000-000078BC0000}"/>
    <cellStyle name="Standard 8 2 3 2 4 4 3 2" xfId="51281" xr:uid="{00000000-0005-0000-0000-000079BC0000}"/>
    <cellStyle name="Standard 8 2 3 2 4 4 4" xfId="39985" xr:uid="{00000000-0005-0000-0000-00007ABC0000}"/>
    <cellStyle name="Standard 8 2 3 2 4 4 5" xfId="28689" xr:uid="{00000000-0005-0000-0000-00007BBC0000}"/>
    <cellStyle name="Standard 8 2 3 2 4 5" xfId="8921" xr:uid="{00000000-0005-0000-0000-00007CBC0000}"/>
    <cellStyle name="Standard 8 2 3 2 4 5 2" xfId="20217" xr:uid="{00000000-0005-0000-0000-00007DBC0000}"/>
    <cellStyle name="Standard 8 2 3 2 4 5 2 2" xfId="54105" xr:uid="{00000000-0005-0000-0000-00007EBC0000}"/>
    <cellStyle name="Standard 8 2 3 2 4 5 3" xfId="42809" xr:uid="{00000000-0005-0000-0000-00007FBC0000}"/>
    <cellStyle name="Standard 8 2 3 2 4 5 4" xfId="31513" xr:uid="{00000000-0005-0000-0000-000080BC0000}"/>
    <cellStyle name="Standard 8 2 3 2 4 6" xfId="14569" xr:uid="{00000000-0005-0000-0000-000081BC0000}"/>
    <cellStyle name="Standard 8 2 3 2 4 6 2" xfId="48457" xr:uid="{00000000-0005-0000-0000-000082BC0000}"/>
    <cellStyle name="Standard 8 2 3 2 4 7" xfId="37161" xr:uid="{00000000-0005-0000-0000-000083BC0000}"/>
    <cellStyle name="Standard 8 2 3 2 4 8" xfId="25865" xr:uid="{00000000-0005-0000-0000-000084BC0000}"/>
    <cellStyle name="Standard 8 2 3 2 5" xfId="3848" xr:uid="{00000000-0005-0000-0000-000085BC0000}"/>
    <cellStyle name="Standard 8 2 3 2 5 2" xfId="6959" xr:uid="{00000000-0005-0000-0000-000086BC0000}"/>
    <cellStyle name="Standard 8 2 3 2 5 2 2" xfId="12608" xr:uid="{00000000-0005-0000-0000-000087BC0000}"/>
    <cellStyle name="Standard 8 2 3 2 5 2 2 2" xfId="23904" xr:uid="{00000000-0005-0000-0000-000088BC0000}"/>
    <cellStyle name="Standard 8 2 3 2 5 2 2 2 2" xfId="57792" xr:uid="{00000000-0005-0000-0000-000089BC0000}"/>
    <cellStyle name="Standard 8 2 3 2 5 2 2 3" xfId="46496" xr:uid="{00000000-0005-0000-0000-00008ABC0000}"/>
    <cellStyle name="Standard 8 2 3 2 5 2 2 4" xfId="35200" xr:uid="{00000000-0005-0000-0000-00008BBC0000}"/>
    <cellStyle name="Standard 8 2 3 2 5 2 3" xfId="18256" xr:uid="{00000000-0005-0000-0000-00008CBC0000}"/>
    <cellStyle name="Standard 8 2 3 2 5 2 3 2" xfId="52144" xr:uid="{00000000-0005-0000-0000-00008DBC0000}"/>
    <cellStyle name="Standard 8 2 3 2 5 2 4" xfId="40848" xr:uid="{00000000-0005-0000-0000-00008EBC0000}"/>
    <cellStyle name="Standard 8 2 3 2 5 2 5" xfId="29552" xr:uid="{00000000-0005-0000-0000-00008FBC0000}"/>
    <cellStyle name="Standard 8 2 3 2 5 3" xfId="9784" xr:uid="{00000000-0005-0000-0000-000090BC0000}"/>
    <cellStyle name="Standard 8 2 3 2 5 3 2" xfId="21080" xr:uid="{00000000-0005-0000-0000-000091BC0000}"/>
    <cellStyle name="Standard 8 2 3 2 5 3 2 2" xfId="54968" xr:uid="{00000000-0005-0000-0000-000092BC0000}"/>
    <cellStyle name="Standard 8 2 3 2 5 3 3" xfId="43672" xr:uid="{00000000-0005-0000-0000-000093BC0000}"/>
    <cellStyle name="Standard 8 2 3 2 5 3 4" xfId="32376" xr:uid="{00000000-0005-0000-0000-000094BC0000}"/>
    <cellStyle name="Standard 8 2 3 2 5 4" xfId="15432" xr:uid="{00000000-0005-0000-0000-000095BC0000}"/>
    <cellStyle name="Standard 8 2 3 2 5 4 2" xfId="49320" xr:uid="{00000000-0005-0000-0000-000096BC0000}"/>
    <cellStyle name="Standard 8 2 3 2 5 5" xfId="38024" xr:uid="{00000000-0005-0000-0000-000097BC0000}"/>
    <cellStyle name="Standard 8 2 3 2 5 6" xfId="26728" xr:uid="{00000000-0005-0000-0000-000098BC0000}"/>
    <cellStyle name="Standard 8 2 3 2 6" xfId="4906" xr:uid="{00000000-0005-0000-0000-000099BC0000}"/>
    <cellStyle name="Standard 8 2 3 2 6 2" xfId="7732" xr:uid="{00000000-0005-0000-0000-00009ABC0000}"/>
    <cellStyle name="Standard 8 2 3 2 6 2 2" xfId="13381" xr:uid="{00000000-0005-0000-0000-00009BBC0000}"/>
    <cellStyle name="Standard 8 2 3 2 6 2 2 2" xfId="24677" xr:uid="{00000000-0005-0000-0000-00009CBC0000}"/>
    <cellStyle name="Standard 8 2 3 2 6 2 2 2 2" xfId="58565" xr:uid="{00000000-0005-0000-0000-00009DBC0000}"/>
    <cellStyle name="Standard 8 2 3 2 6 2 2 3" xfId="47269" xr:uid="{00000000-0005-0000-0000-00009EBC0000}"/>
    <cellStyle name="Standard 8 2 3 2 6 2 2 4" xfId="35973" xr:uid="{00000000-0005-0000-0000-00009FBC0000}"/>
    <cellStyle name="Standard 8 2 3 2 6 2 3" xfId="19029" xr:uid="{00000000-0005-0000-0000-0000A0BC0000}"/>
    <cellStyle name="Standard 8 2 3 2 6 2 3 2" xfId="52917" xr:uid="{00000000-0005-0000-0000-0000A1BC0000}"/>
    <cellStyle name="Standard 8 2 3 2 6 2 4" xfId="41621" xr:uid="{00000000-0005-0000-0000-0000A2BC0000}"/>
    <cellStyle name="Standard 8 2 3 2 6 2 5" xfId="30325" xr:uid="{00000000-0005-0000-0000-0000A3BC0000}"/>
    <cellStyle name="Standard 8 2 3 2 6 3" xfId="10557" xr:uid="{00000000-0005-0000-0000-0000A4BC0000}"/>
    <cellStyle name="Standard 8 2 3 2 6 3 2" xfId="21853" xr:uid="{00000000-0005-0000-0000-0000A5BC0000}"/>
    <cellStyle name="Standard 8 2 3 2 6 3 2 2" xfId="55741" xr:uid="{00000000-0005-0000-0000-0000A6BC0000}"/>
    <cellStyle name="Standard 8 2 3 2 6 3 3" xfId="44445" xr:uid="{00000000-0005-0000-0000-0000A7BC0000}"/>
    <cellStyle name="Standard 8 2 3 2 6 3 4" xfId="33149" xr:uid="{00000000-0005-0000-0000-0000A8BC0000}"/>
    <cellStyle name="Standard 8 2 3 2 6 4" xfId="16205" xr:uid="{00000000-0005-0000-0000-0000A9BC0000}"/>
    <cellStyle name="Standard 8 2 3 2 6 4 2" xfId="50093" xr:uid="{00000000-0005-0000-0000-0000AABC0000}"/>
    <cellStyle name="Standard 8 2 3 2 6 5" xfId="38797" xr:uid="{00000000-0005-0000-0000-0000ABBC0000}"/>
    <cellStyle name="Standard 8 2 3 2 6 6" xfId="27501" xr:uid="{00000000-0005-0000-0000-0000ACBC0000}"/>
    <cellStyle name="Standard 8 2 3 2 7" xfId="3554" xr:uid="{00000000-0005-0000-0000-0000ADBC0000}"/>
    <cellStyle name="Standard 8 2 3 2 7 2" xfId="6667" xr:uid="{00000000-0005-0000-0000-0000AEBC0000}"/>
    <cellStyle name="Standard 8 2 3 2 7 2 2" xfId="12316" xr:uid="{00000000-0005-0000-0000-0000AFBC0000}"/>
    <cellStyle name="Standard 8 2 3 2 7 2 2 2" xfId="23612" xr:uid="{00000000-0005-0000-0000-0000B0BC0000}"/>
    <cellStyle name="Standard 8 2 3 2 7 2 2 2 2" xfId="57500" xr:uid="{00000000-0005-0000-0000-0000B1BC0000}"/>
    <cellStyle name="Standard 8 2 3 2 7 2 2 3" xfId="46204" xr:uid="{00000000-0005-0000-0000-0000B2BC0000}"/>
    <cellStyle name="Standard 8 2 3 2 7 2 2 4" xfId="34908" xr:uid="{00000000-0005-0000-0000-0000B3BC0000}"/>
    <cellStyle name="Standard 8 2 3 2 7 2 3" xfId="17964" xr:uid="{00000000-0005-0000-0000-0000B4BC0000}"/>
    <cellStyle name="Standard 8 2 3 2 7 2 3 2" xfId="51852" xr:uid="{00000000-0005-0000-0000-0000B5BC0000}"/>
    <cellStyle name="Standard 8 2 3 2 7 2 4" xfId="40556" xr:uid="{00000000-0005-0000-0000-0000B6BC0000}"/>
    <cellStyle name="Standard 8 2 3 2 7 2 5" xfId="29260" xr:uid="{00000000-0005-0000-0000-0000B7BC0000}"/>
    <cellStyle name="Standard 8 2 3 2 7 3" xfId="9492" xr:uid="{00000000-0005-0000-0000-0000B8BC0000}"/>
    <cellStyle name="Standard 8 2 3 2 7 3 2" xfId="20788" xr:uid="{00000000-0005-0000-0000-0000B9BC0000}"/>
    <cellStyle name="Standard 8 2 3 2 7 3 2 2" xfId="54676" xr:uid="{00000000-0005-0000-0000-0000BABC0000}"/>
    <cellStyle name="Standard 8 2 3 2 7 3 3" xfId="43380" xr:uid="{00000000-0005-0000-0000-0000BBBC0000}"/>
    <cellStyle name="Standard 8 2 3 2 7 3 4" xfId="32084" xr:uid="{00000000-0005-0000-0000-0000BCBC0000}"/>
    <cellStyle name="Standard 8 2 3 2 7 4" xfId="15140" xr:uid="{00000000-0005-0000-0000-0000BDBC0000}"/>
    <cellStyle name="Standard 8 2 3 2 7 4 2" xfId="49028" xr:uid="{00000000-0005-0000-0000-0000BEBC0000}"/>
    <cellStyle name="Standard 8 2 3 2 7 5" xfId="37732" xr:uid="{00000000-0005-0000-0000-0000BFBC0000}"/>
    <cellStyle name="Standard 8 2 3 2 7 6" xfId="26436" xr:uid="{00000000-0005-0000-0000-0000C0BC0000}"/>
    <cellStyle name="Standard 8 2 3 2 8" xfId="5595" xr:uid="{00000000-0005-0000-0000-0000C1BC0000}"/>
    <cellStyle name="Standard 8 2 3 2 8 2" xfId="11245" xr:uid="{00000000-0005-0000-0000-0000C2BC0000}"/>
    <cellStyle name="Standard 8 2 3 2 8 2 2" xfId="22541" xr:uid="{00000000-0005-0000-0000-0000C3BC0000}"/>
    <cellStyle name="Standard 8 2 3 2 8 2 2 2" xfId="56429" xr:uid="{00000000-0005-0000-0000-0000C4BC0000}"/>
    <cellStyle name="Standard 8 2 3 2 8 2 3" xfId="45133" xr:uid="{00000000-0005-0000-0000-0000C5BC0000}"/>
    <cellStyle name="Standard 8 2 3 2 8 2 4" xfId="33837" xr:uid="{00000000-0005-0000-0000-0000C6BC0000}"/>
    <cellStyle name="Standard 8 2 3 2 8 3" xfId="16893" xr:uid="{00000000-0005-0000-0000-0000C7BC0000}"/>
    <cellStyle name="Standard 8 2 3 2 8 3 2" xfId="50781" xr:uid="{00000000-0005-0000-0000-0000C8BC0000}"/>
    <cellStyle name="Standard 8 2 3 2 8 4" xfId="39485" xr:uid="{00000000-0005-0000-0000-0000C9BC0000}"/>
    <cellStyle name="Standard 8 2 3 2 8 5" xfId="28189" xr:uid="{00000000-0005-0000-0000-0000CABC0000}"/>
    <cellStyle name="Standard 8 2 3 2 9" xfId="8421" xr:uid="{00000000-0005-0000-0000-0000CBBC0000}"/>
    <cellStyle name="Standard 8 2 3 2 9 2" xfId="19717" xr:uid="{00000000-0005-0000-0000-0000CCBC0000}"/>
    <cellStyle name="Standard 8 2 3 2 9 2 2" xfId="53605" xr:uid="{00000000-0005-0000-0000-0000CDBC0000}"/>
    <cellStyle name="Standard 8 2 3 2 9 3" xfId="42309" xr:uid="{00000000-0005-0000-0000-0000CEBC0000}"/>
    <cellStyle name="Standard 8 2 3 2 9 4" xfId="31013" xr:uid="{00000000-0005-0000-0000-0000CFBC0000}"/>
    <cellStyle name="Standard 8 2 3 3" xfId="1634" xr:uid="{00000000-0005-0000-0000-0000D0BC0000}"/>
    <cellStyle name="Standard 8 2 3 3 10" xfId="36750" xr:uid="{00000000-0005-0000-0000-0000D1BC0000}"/>
    <cellStyle name="Standard 8 2 3 3 11" xfId="25454" xr:uid="{00000000-0005-0000-0000-0000D2BC0000}"/>
    <cellStyle name="Standard 8 2 3 3 2" xfId="2800" xr:uid="{00000000-0005-0000-0000-0000D3BC0000}"/>
    <cellStyle name="Standard 8 2 3 3 2 2" xfId="3302" xr:uid="{00000000-0005-0000-0000-0000D4BC0000}"/>
    <cellStyle name="Standard 8 2 3 3 2 2 2" xfId="5401" xr:uid="{00000000-0005-0000-0000-0000D5BC0000}"/>
    <cellStyle name="Standard 8 2 3 3 2 2 2 2" xfId="8227" xr:uid="{00000000-0005-0000-0000-0000D6BC0000}"/>
    <cellStyle name="Standard 8 2 3 3 2 2 2 2 2" xfId="13876" xr:uid="{00000000-0005-0000-0000-0000D7BC0000}"/>
    <cellStyle name="Standard 8 2 3 3 2 2 2 2 2 2" xfId="25172" xr:uid="{00000000-0005-0000-0000-0000D8BC0000}"/>
    <cellStyle name="Standard 8 2 3 3 2 2 2 2 2 2 2" xfId="59060" xr:uid="{00000000-0005-0000-0000-0000D9BC0000}"/>
    <cellStyle name="Standard 8 2 3 3 2 2 2 2 2 3" xfId="47764" xr:uid="{00000000-0005-0000-0000-0000DABC0000}"/>
    <cellStyle name="Standard 8 2 3 3 2 2 2 2 2 4" xfId="36468" xr:uid="{00000000-0005-0000-0000-0000DBBC0000}"/>
    <cellStyle name="Standard 8 2 3 3 2 2 2 2 3" xfId="19524" xr:uid="{00000000-0005-0000-0000-0000DCBC0000}"/>
    <cellStyle name="Standard 8 2 3 3 2 2 2 2 3 2" xfId="53412" xr:uid="{00000000-0005-0000-0000-0000DDBC0000}"/>
    <cellStyle name="Standard 8 2 3 3 2 2 2 2 4" xfId="42116" xr:uid="{00000000-0005-0000-0000-0000DEBC0000}"/>
    <cellStyle name="Standard 8 2 3 3 2 2 2 2 5" xfId="30820" xr:uid="{00000000-0005-0000-0000-0000DFBC0000}"/>
    <cellStyle name="Standard 8 2 3 3 2 2 2 3" xfId="11052" xr:uid="{00000000-0005-0000-0000-0000E0BC0000}"/>
    <cellStyle name="Standard 8 2 3 3 2 2 2 3 2" xfId="22348" xr:uid="{00000000-0005-0000-0000-0000E1BC0000}"/>
    <cellStyle name="Standard 8 2 3 3 2 2 2 3 2 2" xfId="56236" xr:uid="{00000000-0005-0000-0000-0000E2BC0000}"/>
    <cellStyle name="Standard 8 2 3 3 2 2 2 3 3" xfId="44940" xr:uid="{00000000-0005-0000-0000-0000E3BC0000}"/>
    <cellStyle name="Standard 8 2 3 3 2 2 2 3 4" xfId="33644" xr:uid="{00000000-0005-0000-0000-0000E4BC0000}"/>
    <cellStyle name="Standard 8 2 3 3 2 2 2 4" xfId="16700" xr:uid="{00000000-0005-0000-0000-0000E5BC0000}"/>
    <cellStyle name="Standard 8 2 3 3 2 2 2 4 2" xfId="50588" xr:uid="{00000000-0005-0000-0000-0000E6BC0000}"/>
    <cellStyle name="Standard 8 2 3 3 2 2 2 5" xfId="39292" xr:uid="{00000000-0005-0000-0000-0000E7BC0000}"/>
    <cellStyle name="Standard 8 2 3 3 2 2 2 6" xfId="27996" xr:uid="{00000000-0005-0000-0000-0000E8BC0000}"/>
    <cellStyle name="Standard 8 2 3 3 2 2 3" xfId="6430" xr:uid="{00000000-0005-0000-0000-0000E9BC0000}"/>
    <cellStyle name="Standard 8 2 3 3 2 2 3 2" xfId="12080" xr:uid="{00000000-0005-0000-0000-0000EABC0000}"/>
    <cellStyle name="Standard 8 2 3 3 2 2 3 2 2" xfId="23376" xr:uid="{00000000-0005-0000-0000-0000EBBC0000}"/>
    <cellStyle name="Standard 8 2 3 3 2 2 3 2 2 2" xfId="57264" xr:uid="{00000000-0005-0000-0000-0000ECBC0000}"/>
    <cellStyle name="Standard 8 2 3 3 2 2 3 2 3" xfId="45968" xr:uid="{00000000-0005-0000-0000-0000EDBC0000}"/>
    <cellStyle name="Standard 8 2 3 3 2 2 3 2 4" xfId="34672" xr:uid="{00000000-0005-0000-0000-0000EEBC0000}"/>
    <cellStyle name="Standard 8 2 3 3 2 2 3 3" xfId="17728" xr:uid="{00000000-0005-0000-0000-0000EFBC0000}"/>
    <cellStyle name="Standard 8 2 3 3 2 2 3 3 2" xfId="51616" xr:uid="{00000000-0005-0000-0000-0000F0BC0000}"/>
    <cellStyle name="Standard 8 2 3 3 2 2 3 4" xfId="40320" xr:uid="{00000000-0005-0000-0000-0000F1BC0000}"/>
    <cellStyle name="Standard 8 2 3 3 2 2 3 5" xfId="29024" xr:uid="{00000000-0005-0000-0000-0000F2BC0000}"/>
    <cellStyle name="Standard 8 2 3 3 2 2 4" xfId="9256" xr:uid="{00000000-0005-0000-0000-0000F3BC0000}"/>
    <cellStyle name="Standard 8 2 3 3 2 2 4 2" xfId="20552" xr:uid="{00000000-0005-0000-0000-0000F4BC0000}"/>
    <cellStyle name="Standard 8 2 3 3 2 2 4 2 2" xfId="54440" xr:uid="{00000000-0005-0000-0000-0000F5BC0000}"/>
    <cellStyle name="Standard 8 2 3 3 2 2 4 3" xfId="43144" xr:uid="{00000000-0005-0000-0000-0000F6BC0000}"/>
    <cellStyle name="Standard 8 2 3 3 2 2 4 4" xfId="31848" xr:uid="{00000000-0005-0000-0000-0000F7BC0000}"/>
    <cellStyle name="Standard 8 2 3 3 2 2 5" xfId="14904" xr:uid="{00000000-0005-0000-0000-0000F8BC0000}"/>
    <cellStyle name="Standard 8 2 3 3 2 2 5 2" xfId="48792" xr:uid="{00000000-0005-0000-0000-0000F9BC0000}"/>
    <cellStyle name="Standard 8 2 3 3 2 2 6" xfId="37496" xr:uid="{00000000-0005-0000-0000-0000FABC0000}"/>
    <cellStyle name="Standard 8 2 3 3 2 2 7" xfId="26200" xr:uid="{00000000-0005-0000-0000-0000FBBC0000}"/>
    <cellStyle name="Standard 8 2 3 3 2 3" xfId="4626" xr:uid="{00000000-0005-0000-0000-0000FCBC0000}"/>
    <cellStyle name="Standard 8 2 3 3 2 3 2" xfId="7493" xr:uid="{00000000-0005-0000-0000-0000FDBC0000}"/>
    <cellStyle name="Standard 8 2 3 3 2 3 2 2" xfId="13142" xr:uid="{00000000-0005-0000-0000-0000FEBC0000}"/>
    <cellStyle name="Standard 8 2 3 3 2 3 2 2 2" xfId="24438" xr:uid="{00000000-0005-0000-0000-0000FFBC0000}"/>
    <cellStyle name="Standard 8 2 3 3 2 3 2 2 2 2" xfId="58326" xr:uid="{00000000-0005-0000-0000-000000BD0000}"/>
    <cellStyle name="Standard 8 2 3 3 2 3 2 2 3" xfId="47030" xr:uid="{00000000-0005-0000-0000-000001BD0000}"/>
    <cellStyle name="Standard 8 2 3 3 2 3 2 2 4" xfId="35734" xr:uid="{00000000-0005-0000-0000-000002BD0000}"/>
    <cellStyle name="Standard 8 2 3 3 2 3 2 3" xfId="18790" xr:uid="{00000000-0005-0000-0000-000003BD0000}"/>
    <cellStyle name="Standard 8 2 3 3 2 3 2 3 2" xfId="52678" xr:uid="{00000000-0005-0000-0000-000004BD0000}"/>
    <cellStyle name="Standard 8 2 3 3 2 3 2 4" xfId="41382" xr:uid="{00000000-0005-0000-0000-000005BD0000}"/>
    <cellStyle name="Standard 8 2 3 3 2 3 2 5" xfId="30086" xr:uid="{00000000-0005-0000-0000-000006BD0000}"/>
    <cellStyle name="Standard 8 2 3 3 2 3 3" xfId="10318" xr:uid="{00000000-0005-0000-0000-000007BD0000}"/>
    <cellStyle name="Standard 8 2 3 3 2 3 3 2" xfId="21614" xr:uid="{00000000-0005-0000-0000-000008BD0000}"/>
    <cellStyle name="Standard 8 2 3 3 2 3 3 2 2" xfId="55502" xr:uid="{00000000-0005-0000-0000-000009BD0000}"/>
    <cellStyle name="Standard 8 2 3 3 2 3 3 3" xfId="44206" xr:uid="{00000000-0005-0000-0000-00000ABD0000}"/>
    <cellStyle name="Standard 8 2 3 3 2 3 3 4" xfId="32910" xr:uid="{00000000-0005-0000-0000-00000BBD0000}"/>
    <cellStyle name="Standard 8 2 3 3 2 3 4" xfId="15966" xr:uid="{00000000-0005-0000-0000-00000CBD0000}"/>
    <cellStyle name="Standard 8 2 3 3 2 3 4 2" xfId="49854" xr:uid="{00000000-0005-0000-0000-00000DBD0000}"/>
    <cellStyle name="Standard 8 2 3 3 2 3 5" xfId="38558" xr:uid="{00000000-0005-0000-0000-00000EBD0000}"/>
    <cellStyle name="Standard 8 2 3 3 2 3 6" xfId="27262" xr:uid="{00000000-0005-0000-0000-00000FBD0000}"/>
    <cellStyle name="Standard 8 2 3 3 2 4" xfId="5930" xr:uid="{00000000-0005-0000-0000-000010BD0000}"/>
    <cellStyle name="Standard 8 2 3 3 2 4 2" xfId="11580" xr:uid="{00000000-0005-0000-0000-000011BD0000}"/>
    <cellStyle name="Standard 8 2 3 3 2 4 2 2" xfId="22876" xr:uid="{00000000-0005-0000-0000-000012BD0000}"/>
    <cellStyle name="Standard 8 2 3 3 2 4 2 2 2" xfId="56764" xr:uid="{00000000-0005-0000-0000-000013BD0000}"/>
    <cellStyle name="Standard 8 2 3 3 2 4 2 3" xfId="45468" xr:uid="{00000000-0005-0000-0000-000014BD0000}"/>
    <cellStyle name="Standard 8 2 3 3 2 4 2 4" xfId="34172" xr:uid="{00000000-0005-0000-0000-000015BD0000}"/>
    <cellStyle name="Standard 8 2 3 3 2 4 3" xfId="17228" xr:uid="{00000000-0005-0000-0000-000016BD0000}"/>
    <cellStyle name="Standard 8 2 3 3 2 4 3 2" xfId="51116" xr:uid="{00000000-0005-0000-0000-000017BD0000}"/>
    <cellStyle name="Standard 8 2 3 3 2 4 4" xfId="39820" xr:uid="{00000000-0005-0000-0000-000018BD0000}"/>
    <cellStyle name="Standard 8 2 3 3 2 4 5" xfId="28524" xr:uid="{00000000-0005-0000-0000-000019BD0000}"/>
    <cellStyle name="Standard 8 2 3 3 2 5" xfId="8756" xr:uid="{00000000-0005-0000-0000-00001ABD0000}"/>
    <cellStyle name="Standard 8 2 3 3 2 5 2" xfId="20052" xr:uid="{00000000-0005-0000-0000-00001BBD0000}"/>
    <cellStyle name="Standard 8 2 3 3 2 5 2 2" xfId="53940" xr:uid="{00000000-0005-0000-0000-00001CBD0000}"/>
    <cellStyle name="Standard 8 2 3 3 2 5 3" xfId="42644" xr:uid="{00000000-0005-0000-0000-00001DBD0000}"/>
    <cellStyle name="Standard 8 2 3 3 2 5 4" xfId="31348" xr:uid="{00000000-0005-0000-0000-00001EBD0000}"/>
    <cellStyle name="Standard 8 2 3 3 2 6" xfId="14404" xr:uid="{00000000-0005-0000-0000-00001FBD0000}"/>
    <cellStyle name="Standard 8 2 3 3 2 6 2" xfId="48292" xr:uid="{00000000-0005-0000-0000-000020BD0000}"/>
    <cellStyle name="Standard 8 2 3 3 2 7" xfId="36996" xr:uid="{00000000-0005-0000-0000-000021BD0000}"/>
    <cellStyle name="Standard 8 2 3 3 2 8" xfId="25700" xr:uid="{00000000-0005-0000-0000-000022BD0000}"/>
    <cellStyle name="Standard 8 2 3 3 3" xfId="3056" xr:uid="{00000000-0005-0000-0000-000023BD0000}"/>
    <cellStyle name="Standard 8 2 3 3 3 2" xfId="5400" xr:uid="{00000000-0005-0000-0000-000024BD0000}"/>
    <cellStyle name="Standard 8 2 3 3 3 2 2" xfId="8226" xr:uid="{00000000-0005-0000-0000-000025BD0000}"/>
    <cellStyle name="Standard 8 2 3 3 3 2 2 2" xfId="13875" xr:uid="{00000000-0005-0000-0000-000026BD0000}"/>
    <cellStyle name="Standard 8 2 3 3 3 2 2 2 2" xfId="25171" xr:uid="{00000000-0005-0000-0000-000027BD0000}"/>
    <cellStyle name="Standard 8 2 3 3 3 2 2 2 2 2" xfId="59059" xr:uid="{00000000-0005-0000-0000-000028BD0000}"/>
    <cellStyle name="Standard 8 2 3 3 3 2 2 2 3" xfId="47763" xr:uid="{00000000-0005-0000-0000-000029BD0000}"/>
    <cellStyle name="Standard 8 2 3 3 3 2 2 2 4" xfId="36467" xr:uid="{00000000-0005-0000-0000-00002ABD0000}"/>
    <cellStyle name="Standard 8 2 3 3 3 2 2 3" xfId="19523" xr:uid="{00000000-0005-0000-0000-00002BBD0000}"/>
    <cellStyle name="Standard 8 2 3 3 3 2 2 3 2" xfId="53411" xr:uid="{00000000-0005-0000-0000-00002CBD0000}"/>
    <cellStyle name="Standard 8 2 3 3 3 2 2 4" xfId="42115" xr:uid="{00000000-0005-0000-0000-00002DBD0000}"/>
    <cellStyle name="Standard 8 2 3 3 3 2 2 5" xfId="30819" xr:uid="{00000000-0005-0000-0000-00002EBD0000}"/>
    <cellStyle name="Standard 8 2 3 3 3 2 3" xfId="11051" xr:uid="{00000000-0005-0000-0000-00002FBD0000}"/>
    <cellStyle name="Standard 8 2 3 3 3 2 3 2" xfId="22347" xr:uid="{00000000-0005-0000-0000-000030BD0000}"/>
    <cellStyle name="Standard 8 2 3 3 3 2 3 2 2" xfId="56235" xr:uid="{00000000-0005-0000-0000-000031BD0000}"/>
    <cellStyle name="Standard 8 2 3 3 3 2 3 3" xfId="44939" xr:uid="{00000000-0005-0000-0000-000032BD0000}"/>
    <cellStyle name="Standard 8 2 3 3 3 2 3 4" xfId="33643" xr:uid="{00000000-0005-0000-0000-000033BD0000}"/>
    <cellStyle name="Standard 8 2 3 3 3 2 4" xfId="16699" xr:uid="{00000000-0005-0000-0000-000034BD0000}"/>
    <cellStyle name="Standard 8 2 3 3 3 2 4 2" xfId="50587" xr:uid="{00000000-0005-0000-0000-000035BD0000}"/>
    <cellStyle name="Standard 8 2 3 3 3 2 5" xfId="39291" xr:uid="{00000000-0005-0000-0000-000036BD0000}"/>
    <cellStyle name="Standard 8 2 3 3 3 2 6" xfId="27995" xr:uid="{00000000-0005-0000-0000-000037BD0000}"/>
    <cellStyle name="Standard 8 2 3 3 3 3" xfId="4625" xr:uid="{00000000-0005-0000-0000-000038BD0000}"/>
    <cellStyle name="Standard 8 2 3 3 3 3 2" xfId="7492" xr:uid="{00000000-0005-0000-0000-000039BD0000}"/>
    <cellStyle name="Standard 8 2 3 3 3 3 2 2" xfId="13141" xr:uid="{00000000-0005-0000-0000-00003ABD0000}"/>
    <cellStyle name="Standard 8 2 3 3 3 3 2 2 2" xfId="24437" xr:uid="{00000000-0005-0000-0000-00003BBD0000}"/>
    <cellStyle name="Standard 8 2 3 3 3 3 2 2 2 2" xfId="58325" xr:uid="{00000000-0005-0000-0000-00003CBD0000}"/>
    <cellStyle name="Standard 8 2 3 3 3 3 2 2 3" xfId="47029" xr:uid="{00000000-0005-0000-0000-00003DBD0000}"/>
    <cellStyle name="Standard 8 2 3 3 3 3 2 2 4" xfId="35733" xr:uid="{00000000-0005-0000-0000-00003EBD0000}"/>
    <cellStyle name="Standard 8 2 3 3 3 3 2 3" xfId="18789" xr:uid="{00000000-0005-0000-0000-00003FBD0000}"/>
    <cellStyle name="Standard 8 2 3 3 3 3 2 3 2" xfId="52677" xr:uid="{00000000-0005-0000-0000-000040BD0000}"/>
    <cellStyle name="Standard 8 2 3 3 3 3 2 4" xfId="41381" xr:uid="{00000000-0005-0000-0000-000041BD0000}"/>
    <cellStyle name="Standard 8 2 3 3 3 3 2 5" xfId="30085" xr:uid="{00000000-0005-0000-0000-000042BD0000}"/>
    <cellStyle name="Standard 8 2 3 3 3 3 3" xfId="10317" xr:uid="{00000000-0005-0000-0000-000043BD0000}"/>
    <cellStyle name="Standard 8 2 3 3 3 3 3 2" xfId="21613" xr:uid="{00000000-0005-0000-0000-000044BD0000}"/>
    <cellStyle name="Standard 8 2 3 3 3 3 3 2 2" xfId="55501" xr:uid="{00000000-0005-0000-0000-000045BD0000}"/>
    <cellStyle name="Standard 8 2 3 3 3 3 3 3" xfId="44205" xr:uid="{00000000-0005-0000-0000-000046BD0000}"/>
    <cellStyle name="Standard 8 2 3 3 3 3 3 4" xfId="32909" xr:uid="{00000000-0005-0000-0000-000047BD0000}"/>
    <cellStyle name="Standard 8 2 3 3 3 3 4" xfId="15965" xr:uid="{00000000-0005-0000-0000-000048BD0000}"/>
    <cellStyle name="Standard 8 2 3 3 3 3 4 2" xfId="49853" xr:uid="{00000000-0005-0000-0000-000049BD0000}"/>
    <cellStyle name="Standard 8 2 3 3 3 3 5" xfId="38557" xr:uid="{00000000-0005-0000-0000-00004ABD0000}"/>
    <cellStyle name="Standard 8 2 3 3 3 3 6" xfId="27261" xr:uid="{00000000-0005-0000-0000-00004BBD0000}"/>
    <cellStyle name="Standard 8 2 3 3 3 4" xfId="6184" xr:uid="{00000000-0005-0000-0000-00004CBD0000}"/>
    <cellStyle name="Standard 8 2 3 3 3 4 2" xfId="11834" xr:uid="{00000000-0005-0000-0000-00004DBD0000}"/>
    <cellStyle name="Standard 8 2 3 3 3 4 2 2" xfId="23130" xr:uid="{00000000-0005-0000-0000-00004EBD0000}"/>
    <cellStyle name="Standard 8 2 3 3 3 4 2 2 2" xfId="57018" xr:uid="{00000000-0005-0000-0000-00004FBD0000}"/>
    <cellStyle name="Standard 8 2 3 3 3 4 2 3" xfId="45722" xr:uid="{00000000-0005-0000-0000-000050BD0000}"/>
    <cellStyle name="Standard 8 2 3 3 3 4 2 4" xfId="34426" xr:uid="{00000000-0005-0000-0000-000051BD0000}"/>
    <cellStyle name="Standard 8 2 3 3 3 4 3" xfId="17482" xr:uid="{00000000-0005-0000-0000-000052BD0000}"/>
    <cellStyle name="Standard 8 2 3 3 3 4 3 2" xfId="51370" xr:uid="{00000000-0005-0000-0000-000053BD0000}"/>
    <cellStyle name="Standard 8 2 3 3 3 4 4" xfId="40074" xr:uid="{00000000-0005-0000-0000-000054BD0000}"/>
    <cellStyle name="Standard 8 2 3 3 3 4 5" xfId="28778" xr:uid="{00000000-0005-0000-0000-000055BD0000}"/>
    <cellStyle name="Standard 8 2 3 3 3 5" xfId="9010" xr:uid="{00000000-0005-0000-0000-000056BD0000}"/>
    <cellStyle name="Standard 8 2 3 3 3 5 2" xfId="20306" xr:uid="{00000000-0005-0000-0000-000057BD0000}"/>
    <cellStyle name="Standard 8 2 3 3 3 5 2 2" xfId="54194" xr:uid="{00000000-0005-0000-0000-000058BD0000}"/>
    <cellStyle name="Standard 8 2 3 3 3 5 3" xfId="42898" xr:uid="{00000000-0005-0000-0000-000059BD0000}"/>
    <cellStyle name="Standard 8 2 3 3 3 5 4" xfId="31602" xr:uid="{00000000-0005-0000-0000-00005ABD0000}"/>
    <cellStyle name="Standard 8 2 3 3 3 6" xfId="14658" xr:uid="{00000000-0005-0000-0000-00005BBD0000}"/>
    <cellStyle name="Standard 8 2 3 3 3 6 2" xfId="48546" xr:uid="{00000000-0005-0000-0000-00005CBD0000}"/>
    <cellStyle name="Standard 8 2 3 3 3 7" xfId="37250" xr:uid="{00000000-0005-0000-0000-00005DBD0000}"/>
    <cellStyle name="Standard 8 2 3 3 3 8" xfId="25954" xr:uid="{00000000-0005-0000-0000-00005EBD0000}"/>
    <cellStyle name="Standard 8 2 3 3 4" xfId="3914" xr:uid="{00000000-0005-0000-0000-00005FBD0000}"/>
    <cellStyle name="Standard 8 2 3 3 4 2" xfId="7025" xr:uid="{00000000-0005-0000-0000-000060BD0000}"/>
    <cellStyle name="Standard 8 2 3 3 4 2 2" xfId="12674" xr:uid="{00000000-0005-0000-0000-000061BD0000}"/>
    <cellStyle name="Standard 8 2 3 3 4 2 2 2" xfId="23970" xr:uid="{00000000-0005-0000-0000-000062BD0000}"/>
    <cellStyle name="Standard 8 2 3 3 4 2 2 2 2" xfId="57858" xr:uid="{00000000-0005-0000-0000-000063BD0000}"/>
    <cellStyle name="Standard 8 2 3 3 4 2 2 3" xfId="46562" xr:uid="{00000000-0005-0000-0000-000064BD0000}"/>
    <cellStyle name="Standard 8 2 3 3 4 2 2 4" xfId="35266" xr:uid="{00000000-0005-0000-0000-000065BD0000}"/>
    <cellStyle name="Standard 8 2 3 3 4 2 3" xfId="18322" xr:uid="{00000000-0005-0000-0000-000066BD0000}"/>
    <cellStyle name="Standard 8 2 3 3 4 2 3 2" xfId="52210" xr:uid="{00000000-0005-0000-0000-000067BD0000}"/>
    <cellStyle name="Standard 8 2 3 3 4 2 4" xfId="40914" xr:uid="{00000000-0005-0000-0000-000068BD0000}"/>
    <cellStyle name="Standard 8 2 3 3 4 2 5" xfId="29618" xr:uid="{00000000-0005-0000-0000-000069BD0000}"/>
    <cellStyle name="Standard 8 2 3 3 4 3" xfId="9850" xr:uid="{00000000-0005-0000-0000-00006ABD0000}"/>
    <cellStyle name="Standard 8 2 3 3 4 3 2" xfId="21146" xr:uid="{00000000-0005-0000-0000-00006BBD0000}"/>
    <cellStyle name="Standard 8 2 3 3 4 3 2 2" xfId="55034" xr:uid="{00000000-0005-0000-0000-00006CBD0000}"/>
    <cellStyle name="Standard 8 2 3 3 4 3 3" xfId="43738" xr:uid="{00000000-0005-0000-0000-00006DBD0000}"/>
    <cellStyle name="Standard 8 2 3 3 4 3 4" xfId="32442" xr:uid="{00000000-0005-0000-0000-00006EBD0000}"/>
    <cellStyle name="Standard 8 2 3 3 4 4" xfId="15498" xr:uid="{00000000-0005-0000-0000-00006FBD0000}"/>
    <cellStyle name="Standard 8 2 3 3 4 4 2" xfId="49386" xr:uid="{00000000-0005-0000-0000-000070BD0000}"/>
    <cellStyle name="Standard 8 2 3 3 4 5" xfId="38090" xr:uid="{00000000-0005-0000-0000-000071BD0000}"/>
    <cellStyle name="Standard 8 2 3 3 4 6" xfId="26794" xr:uid="{00000000-0005-0000-0000-000072BD0000}"/>
    <cellStyle name="Standard 8 2 3 3 5" xfId="4972" xr:uid="{00000000-0005-0000-0000-000073BD0000}"/>
    <cellStyle name="Standard 8 2 3 3 5 2" xfId="7798" xr:uid="{00000000-0005-0000-0000-000074BD0000}"/>
    <cellStyle name="Standard 8 2 3 3 5 2 2" xfId="13447" xr:uid="{00000000-0005-0000-0000-000075BD0000}"/>
    <cellStyle name="Standard 8 2 3 3 5 2 2 2" xfId="24743" xr:uid="{00000000-0005-0000-0000-000076BD0000}"/>
    <cellStyle name="Standard 8 2 3 3 5 2 2 2 2" xfId="58631" xr:uid="{00000000-0005-0000-0000-000077BD0000}"/>
    <cellStyle name="Standard 8 2 3 3 5 2 2 3" xfId="47335" xr:uid="{00000000-0005-0000-0000-000078BD0000}"/>
    <cellStyle name="Standard 8 2 3 3 5 2 2 4" xfId="36039" xr:uid="{00000000-0005-0000-0000-000079BD0000}"/>
    <cellStyle name="Standard 8 2 3 3 5 2 3" xfId="19095" xr:uid="{00000000-0005-0000-0000-00007ABD0000}"/>
    <cellStyle name="Standard 8 2 3 3 5 2 3 2" xfId="52983" xr:uid="{00000000-0005-0000-0000-00007BBD0000}"/>
    <cellStyle name="Standard 8 2 3 3 5 2 4" xfId="41687" xr:uid="{00000000-0005-0000-0000-00007CBD0000}"/>
    <cellStyle name="Standard 8 2 3 3 5 2 5" xfId="30391" xr:uid="{00000000-0005-0000-0000-00007DBD0000}"/>
    <cellStyle name="Standard 8 2 3 3 5 3" xfId="10623" xr:uid="{00000000-0005-0000-0000-00007EBD0000}"/>
    <cellStyle name="Standard 8 2 3 3 5 3 2" xfId="21919" xr:uid="{00000000-0005-0000-0000-00007FBD0000}"/>
    <cellStyle name="Standard 8 2 3 3 5 3 2 2" xfId="55807" xr:uid="{00000000-0005-0000-0000-000080BD0000}"/>
    <cellStyle name="Standard 8 2 3 3 5 3 3" xfId="44511" xr:uid="{00000000-0005-0000-0000-000081BD0000}"/>
    <cellStyle name="Standard 8 2 3 3 5 3 4" xfId="33215" xr:uid="{00000000-0005-0000-0000-000082BD0000}"/>
    <cellStyle name="Standard 8 2 3 3 5 4" xfId="16271" xr:uid="{00000000-0005-0000-0000-000083BD0000}"/>
    <cellStyle name="Standard 8 2 3 3 5 4 2" xfId="50159" xr:uid="{00000000-0005-0000-0000-000084BD0000}"/>
    <cellStyle name="Standard 8 2 3 3 5 5" xfId="38863" xr:uid="{00000000-0005-0000-0000-000085BD0000}"/>
    <cellStyle name="Standard 8 2 3 3 5 6" xfId="27567" xr:uid="{00000000-0005-0000-0000-000086BD0000}"/>
    <cellStyle name="Standard 8 2 3 3 6" xfId="3622" xr:uid="{00000000-0005-0000-0000-000087BD0000}"/>
    <cellStyle name="Standard 8 2 3 3 6 2" xfId="6735" xr:uid="{00000000-0005-0000-0000-000088BD0000}"/>
    <cellStyle name="Standard 8 2 3 3 6 2 2" xfId="12384" xr:uid="{00000000-0005-0000-0000-000089BD0000}"/>
    <cellStyle name="Standard 8 2 3 3 6 2 2 2" xfId="23680" xr:uid="{00000000-0005-0000-0000-00008ABD0000}"/>
    <cellStyle name="Standard 8 2 3 3 6 2 2 2 2" xfId="57568" xr:uid="{00000000-0005-0000-0000-00008BBD0000}"/>
    <cellStyle name="Standard 8 2 3 3 6 2 2 3" xfId="46272" xr:uid="{00000000-0005-0000-0000-00008CBD0000}"/>
    <cellStyle name="Standard 8 2 3 3 6 2 2 4" xfId="34976" xr:uid="{00000000-0005-0000-0000-00008DBD0000}"/>
    <cellStyle name="Standard 8 2 3 3 6 2 3" xfId="18032" xr:uid="{00000000-0005-0000-0000-00008EBD0000}"/>
    <cellStyle name="Standard 8 2 3 3 6 2 3 2" xfId="51920" xr:uid="{00000000-0005-0000-0000-00008FBD0000}"/>
    <cellStyle name="Standard 8 2 3 3 6 2 4" xfId="40624" xr:uid="{00000000-0005-0000-0000-000090BD0000}"/>
    <cellStyle name="Standard 8 2 3 3 6 2 5" xfId="29328" xr:uid="{00000000-0005-0000-0000-000091BD0000}"/>
    <cellStyle name="Standard 8 2 3 3 6 3" xfId="9560" xr:uid="{00000000-0005-0000-0000-000092BD0000}"/>
    <cellStyle name="Standard 8 2 3 3 6 3 2" xfId="20856" xr:uid="{00000000-0005-0000-0000-000093BD0000}"/>
    <cellStyle name="Standard 8 2 3 3 6 3 2 2" xfId="54744" xr:uid="{00000000-0005-0000-0000-000094BD0000}"/>
    <cellStyle name="Standard 8 2 3 3 6 3 3" xfId="43448" xr:uid="{00000000-0005-0000-0000-000095BD0000}"/>
    <cellStyle name="Standard 8 2 3 3 6 3 4" xfId="32152" xr:uid="{00000000-0005-0000-0000-000096BD0000}"/>
    <cellStyle name="Standard 8 2 3 3 6 4" xfId="15208" xr:uid="{00000000-0005-0000-0000-000097BD0000}"/>
    <cellStyle name="Standard 8 2 3 3 6 4 2" xfId="49096" xr:uid="{00000000-0005-0000-0000-000098BD0000}"/>
    <cellStyle name="Standard 8 2 3 3 6 5" xfId="37800" xr:uid="{00000000-0005-0000-0000-000099BD0000}"/>
    <cellStyle name="Standard 8 2 3 3 6 6" xfId="26504" xr:uid="{00000000-0005-0000-0000-00009ABD0000}"/>
    <cellStyle name="Standard 8 2 3 3 7" xfId="5684" xr:uid="{00000000-0005-0000-0000-00009BBD0000}"/>
    <cellStyle name="Standard 8 2 3 3 7 2" xfId="11334" xr:uid="{00000000-0005-0000-0000-00009CBD0000}"/>
    <cellStyle name="Standard 8 2 3 3 7 2 2" xfId="22630" xr:uid="{00000000-0005-0000-0000-00009DBD0000}"/>
    <cellStyle name="Standard 8 2 3 3 7 2 2 2" xfId="56518" xr:uid="{00000000-0005-0000-0000-00009EBD0000}"/>
    <cellStyle name="Standard 8 2 3 3 7 2 3" xfId="45222" xr:uid="{00000000-0005-0000-0000-00009FBD0000}"/>
    <cellStyle name="Standard 8 2 3 3 7 2 4" xfId="33926" xr:uid="{00000000-0005-0000-0000-0000A0BD0000}"/>
    <cellStyle name="Standard 8 2 3 3 7 3" xfId="16982" xr:uid="{00000000-0005-0000-0000-0000A1BD0000}"/>
    <cellStyle name="Standard 8 2 3 3 7 3 2" xfId="50870" xr:uid="{00000000-0005-0000-0000-0000A2BD0000}"/>
    <cellStyle name="Standard 8 2 3 3 7 4" xfId="39574" xr:uid="{00000000-0005-0000-0000-0000A3BD0000}"/>
    <cellStyle name="Standard 8 2 3 3 7 5" xfId="28278" xr:uid="{00000000-0005-0000-0000-0000A4BD0000}"/>
    <cellStyle name="Standard 8 2 3 3 8" xfId="8510" xr:uid="{00000000-0005-0000-0000-0000A5BD0000}"/>
    <cellStyle name="Standard 8 2 3 3 8 2" xfId="19806" xr:uid="{00000000-0005-0000-0000-0000A6BD0000}"/>
    <cellStyle name="Standard 8 2 3 3 8 2 2" xfId="53694" xr:uid="{00000000-0005-0000-0000-0000A7BD0000}"/>
    <cellStyle name="Standard 8 2 3 3 8 3" xfId="42398" xr:uid="{00000000-0005-0000-0000-0000A8BD0000}"/>
    <cellStyle name="Standard 8 2 3 3 8 4" xfId="31102" xr:uid="{00000000-0005-0000-0000-0000A9BD0000}"/>
    <cellStyle name="Standard 8 2 3 3 9" xfId="14158" xr:uid="{00000000-0005-0000-0000-0000AABD0000}"/>
    <cellStyle name="Standard 8 2 3 3 9 2" xfId="48046" xr:uid="{00000000-0005-0000-0000-0000ABBD0000}"/>
    <cellStyle name="Standard 8 2 3 4" xfId="2668" xr:uid="{00000000-0005-0000-0000-0000ACBD0000}"/>
    <cellStyle name="Standard 8 2 3 4 10" xfId="25568" xr:uid="{00000000-0005-0000-0000-0000ADBD0000}"/>
    <cellStyle name="Standard 8 2 3 4 2" xfId="3170" xr:uid="{00000000-0005-0000-0000-0000AEBD0000}"/>
    <cellStyle name="Standard 8 2 3 4 2 2" xfId="5402" xr:uid="{00000000-0005-0000-0000-0000AFBD0000}"/>
    <cellStyle name="Standard 8 2 3 4 2 2 2" xfId="8228" xr:uid="{00000000-0005-0000-0000-0000B0BD0000}"/>
    <cellStyle name="Standard 8 2 3 4 2 2 2 2" xfId="13877" xr:uid="{00000000-0005-0000-0000-0000B1BD0000}"/>
    <cellStyle name="Standard 8 2 3 4 2 2 2 2 2" xfId="25173" xr:uid="{00000000-0005-0000-0000-0000B2BD0000}"/>
    <cellStyle name="Standard 8 2 3 4 2 2 2 2 2 2" xfId="59061" xr:uid="{00000000-0005-0000-0000-0000B3BD0000}"/>
    <cellStyle name="Standard 8 2 3 4 2 2 2 2 3" xfId="47765" xr:uid="{00000000-0005-0000-0000-0000B4BD0000}"/>
    <cellStyle name="Standard 8 2 3 4 2 2 2 2 4" xfId="36469" xr:uid="{00000000-0005-0000-0000-0000B5BD0000}"/>
    <cellStyle name="Standard 8 2 3 4 2 2 2 3" xfId="19525" xr:uid="{00000000-0005-0000-0000-0000B6BD0000}"/>
    <cellStyle name="Standard 8 2 3 4 2 2 2 3 2" xfId="53413" xr:uid="{00000000-0005-0000-0000-0000B7BD0000}"/>
    <cellStyle name="Standard 8 2 3 4 2 2 2 4" xfId="42117" xr:uid="{00000000-0005-0000-0000-0000B8BD0000}"/>
    <cellStyle name="Standard 8 2 3 4 2 2 2 5" xfId="30821" xr:uid="{00000000-0005-0000-0000-0000B9BD0000}"/>
    <cellStyle name="Standard 8 2 3 4 2 2 3" xfId="11053" xr:uid="{00000000-0005-0000-0000-0000BABD0000}"/>
    <cellStyle name="Standard 8 2 3 4 2 2 3 2" xfId="22349" xr:uid="{00000000-0005-0000-0000-0000BBBD0000}"/>
    <cellStyle name="Standard 8 2 3 4 2 2 3 2 2" xfId="56237" xr:uid="{00000000-0005-0000-0000-0000BCBD0000}"/>
    <cellStyle name="Standard 8 2 3 4 2 2 3 3" xfId="44941" xr:uid="{00000000-0005-0000-0000-0000BDBD0000}"/>
    <cellStyle name="Standard 8 2 3 4 2 2 3 4" xfId="33645" xr:uid="{00000000-0005-0000-0000-0000BEBD0000}"/>
    <cellStyle name="Standard 8 2 3 4 2 2 4" xfId="16701" xr:uid="{00000000-0005-0000-0000-0000BFBD0000}"/>
    <cellStyle name="Standard 8 2 3 4 2 2 4 2" xfId="50589" xr:uid="{00000000-0005-0000-0000-0000C0BD0000}"/>
    <cellStyle name="Standard 8 2 3 4 2 2 5" xfId="39293" xr:uid="{00000000-0005-0000-0000-0000C1BD0000}"/>
    <cellStyle name="Standard 8 2 3 4 2 2 6" xfId="27997" xr:uid="{00000000-0005-0000-0000-0000C2BD0000}"/>
    <cellStyle name="Standard 8 2 3 4 2 3" xfId="4627" xr:uid="{00000000-0005-0000-0000-0000C3BD0000}"/>
    <cellStyle name="Standard 8 2 3 4 2 3 2" xfId="7494" xr:uid="{00000000-0005-0000-0000-0000C4BD0000}"/>
    <cellStyle name="Standard 8 2 3 4 2 3 2 2" xfId="13143" xr:uid="{00000000-0005-0000-0000-0000C5BD0000}"/>
    <cellStyle name="Standard 8 2 3 4 2 3 2 2 2" xfId="24439" xr:uid="{00000000-0005-0000-0000-0000C6BD0000}"/>
    <cellStyle name="Standard 8 2 3 4 2 3 2 2 2 2" xfId="58327" xr:uid="{00000000-0005-0000-0000-0000C7BD0000}"/>
    <cellStyle name="Standard 8 2 3 4 2 3 2 2 3" xfId="47031" xr:uid="{00000000-0005-0000-0000-0000C8BD0000}"/>
    <cellStyle name="Standard 8 2 3 4 2 3 2 2 4" xfId="35735" xr:uid="{00000000-0005-0000-0000-0000C9BD0000}"/>
    <cellStyle name="Standard 8 2 3 4 2 3 2 3" xfId="18791" xr:uid="{00000000-0005-0000-0000-0000CABD0000}"/>
    <cellStyle name="Standard 8 2 3 4 2 3 2 3 2" xfId="52679" xr:uid="{00000000-0005-0000-0000-0000CBBD0000}"/>
    <cellStyle name="Standard 8 2 3 4 2 3 2 4" xfId="41383" xr:uid="{00000000-0005-0000-0000-0000CCBD0000}"/>
    <cellStyle name="Standard 8 2 3 4 2 3 2 5" xfId="30087" xr:uid="{00000000-0005-0000-0000-0000CDBD0000}"/>
    <cellStyle name="Standard 8 2 3 4 2 3 3" xfId="10319" xr:uid="{00000000-0005-0000-0000-0000CEBD0000}"/>
    <cellStyle name="Standard 8 2 3 4 2 3 3 2" xfId="21615" xr:uid="{00000000-0005-0000-0000-0000CFBD0000}"/>
    <cellStyle name="Standard 8 2 3 4 2 3 3 2 2" xfId="55503" xr:uid="{00000000-0005-0000-0000-0000D0BD0000}"/>
    <cellStyle name="Standard 8 2 3 4 2 3 3 3" xfId="44207" xr:uid="{00000000-0005-0000-0000-0000D1BD0000}"/>
    <cellStyle name="Standard 8 2 3 4 2 3 3 4" xfId="32911" xr:uid="{00000000-0005-0000-0000-0000D2BD0000}"/>
    <cellStyle name="Standard 8 2 3 4 2 3 4" xfId="15967" xr:uid="{00000000-0005-0000-0000-0000D3BD0000}"/>
    <cellStyle name="Standard 8 2 3 4 2 3 4 2" xfId="49855" xr:uid="{00000000-0005-0000-0000-0000D4BD0000}"/>
    <cellStyle name="Standard 8 2 3 4 2 3 5" xfId="38559" xr:uid="{00000000-0005-0000-0000-0000D5BD0000}"/>
    <cellStyle name="Standard 8 2 3 4 2 3 6" xfId="27263" xr:uid="{00000000-0005-0000-0000-0000D6BD0000}"/>
    <cellStyle name="Standard 8 2 3 4 2 4" xfId="6298" xr:uid="{00000000-0005-0000-0000-0000D7BD0000}"/>
    <cellStyle name="Standard 8 2 3 4 2 4 2" xfId="11948" xr:uid="{00000000-0005-0000-0000-0000D8BD0000}"/>
    <cellStyle name="Standard 8 2 3 4 2 4 2 2" xfId="23244" xr:uid="{00000000-0005-0000-0000-0000D9BD0000}"/>
    <cellStyle name="Standard 8 2 3 4 2 4 2 2 2" xfId="57132" xr:uid="{00000000-0005-0000-0000-0000DABD0000}"/>
    <cellStyle name="Standard 8 2 3 4 2 4 2 3" xfId="45836" xr:uid="{00000000-0005-0000-0000-0000DBBD0000}"/>
    <cellStyle name="Standard 8 2 3 4 2 4 2 4" xfId="34540" xr:uid="{00000000-0005-0000-0000-0000DCBD0000}"/>
    <cellStyle name="Standard 8 2 3 4 2 4 3" xfId="17596" xr:uid="{00000000-0005-0000-0000-0000DDBD0000}"/>
    <cellStyle name="Standard 8 2 3 4 2 4 3 2" xfId="51484" xr:uid="{00000000-0005-0000-0000-0000DEBD0000}"/>
    <cellStyle name="Standard 8 2 3 4 2 4 4" xfId="40188" xr:uid="{00000000-0005-0000-0000-0000DFBD0000}"/>
    <cellStyle name="Standard 8 2 3 4 2 4 5" xfId="28892" xr:uid="{00000000-0005-0000-0000-0000E0BD0000}"/>
    <cellStyle name="Standard 8 2 3 4 2 5" xfId="9124" xr:uid="{00000000-0005-0000-0000-0000E1BD0000}"/>
    <cellStyle name="Standard 8 2 3 4 2 5 2" xfId="20420" xr:uid="{00000000-0005-0000-0000-0000E2BD0000}"/>
    <cellStyle name="Standard 8 2 3 4 2 5 2 2" xfId="54308" xr:uid="{00000000-0005-0000-0000-0000E3BD0000}"/>
    <cellStyle name="Standard 8 2 3 4 2 5 3" xfId="43012" xr:uid="{00000000-0005-0000-0000-0000E4BD0000}"/>
    <cellStyle name="Standard 8 2 3 4 2 5 4" xfId="31716" xr:uid="{00000000-0005-0000-0000-0000E5BD0000}"/>
    <cellStyle name="Standard 8 2 3 4 2 6" xfId="14772" xr:uid="{00000000-0005-0000-0000-0000E6BD0000}"/>
    <cellStyle name="Standard 8 2 3 4 2 6 2" xfId="48660" xr:uid="{00000000-0005-0000-0000-0000E7BD0000}"/>
    <cellStyle name="Standard 8 2 3 4 2 7" xfId="37364" xr:uid="{00000000-0005-0000-0000-0000E8BD0000}"/>
    <cellStyle name="Standard 8 2 3 4 2 8" xfId="26068" xr:uid="{00000000-0005-0000-0000-0000E9BD0000}"/>
    <cellStyle name="Standard 8 2 3 4 3" xfId="3804" xr:uid="{00000000-0005-0000-0000-0000EABD0000}"/>
    <cellStyle name="Standard 8 2 3 4 3 2" xfId="6915" xr:uid="{00000000-0005-0000-0000-0000EBBD0000}"/>
    <cellStyle name="Standard 8 2 3 4 3 2 2" xfId="12564" xr:uid="{00000000-0005-0000-0000-0000ECBD0000}"/>
    <cellStyle name="Standard 8 2 3 4 3 2 2 2" xfId="23860" xr:uid="{00000000-0005-0000-0000-0000EDBD0000}"/>
    <cellStyle name="Standard 8 2 3 4 3 2 2 2 2" xfId="57748" xr:uid="{00000000-0005-0000-0000-0000EEBD0000}"/>
    <cellStyle name="Standard 8 2 3 4 3 2 2 3" xfId="46452" xr:uid="{00000000-0005-0000-0000-0000EFBD0000}"/>
    <cellStyle name="Standard 8 2 3 4 3 2 2 4" xfId="35156" xr:uid="{00000000-0005-0000-0000-0000F0BD0000}"/>
    <cellStyle name="Standard 8 2 3 4 3 2 3" xfId="18212" xr:uid="{00000000-0005-0000-0000-0000F1BD0000}"/>
    <cellStyle name="Standard 8 2 3 4 3 2 3 2" xfId="52100" xr:uid="{00000000-0005-0000-0000-0000F2BD0000}"/>
    <cellStyle name="Standard 8 2 3 4 3 2 4" xfId="40804" xr:uid="{00000000-0005-0000-0000-0000F3BD0000}"/>
    <cellStyle name="Standard 8 2 3 4 3 2 5" xfId="29508" xr:uid="{00000000-0005-0000-0000-0000F4BD0000}"/>
    <cellStyle name="Standard 8 2 3 4 3 3" xfId="9740" xr:uid="{00000000-0005-0000-0000-0000F5BD0000}"/>
    <cellStyle name="Standard 8 2 3 4 3 3 2" xfId="21036" xr:uid="{00000000-0005-0000-0000-0000F6BD0000}"/>
    <cellStyle name="Standard 8 2 3 4 3 3 2 2" xfId="54924" xr:uid="{00000000-0005-0000-0000-0000F7BD0000}"/>
    <cellStyle name="Standard 8 2 3 4 3 3 3" xfId="43628" xr:uid="{00000000-0005-0000-0000-0000F8BD0000}"/>
    <cellStyle name="Standard 8 2 3 4 3 3 4" xfId="32332" xr:uid="{00000000-0005-0000-0000-0000F9BD0000}"/>
    <cellStyle name="Standard 8 2 3 4 3 4" xfId="15388" xr:uid="{00000000-0005-0000-0000-0000FABD0000}"/>
    <cellStyle name="Standard 8 2 3 4 3 4 2" xfId="49276" xr:uid="{00000000-0005-0000-0000-0000FBBD0000}"/>
    <cellStyle name="Standard 8 2 3 4 3 5" xfId="37980" xr:uid="{00000000-0005-0000-0000-0000FCBD0000}"/>
    <cellStyle name="Standard 8 2 3 4 3 6" xfId="26684" xr:uid="{00000000-0005-0000-0000-0000FDBD0000}"/>
    <cellStyle name="Standard 8 2 3 4 4" xfId="4862" xr:uid="{00000000-0005-0000-0000-0000FEBD0000}"/>
    <cellStyle name="Standard 8 2 3 4 4 2" xfId="7688" xr:uid="{00000000-0005-0000-0000-0000FFBD0000}"/>
    <cellStyle name="Standard 8 2 3 4 4 2 2" xfId="13337" xr:uid="{00000000-0005-0000-0000-000000BE0000}"/>
    <cellStyle name="Standard 8 2 3 4 4 2 2 2" xfId="24633" xr:uid="{00000000-0005-0000-0000-000001BE0000}"/>
    <cellStyle name="Standard 8 2 3 4 4 2 2 2 2" xfId="58521" xr:uid="{00000000-0005-0000-0000-000002BE0000}"/>
    <cellStyle name="Standard 8 2 3 4 4 2 2 3" xfId="47225" xr:uid="{00000000-0005-0000-0000-000003BE0000}"/>
    <cellStyle name="Standard 8 2 3 4 4 2 2 4" xfId="35929" xr:uid="{00000000-0005-0000-0000-000004BE0000}"/>
    <cellStyle name="Standard 8 2 3 4 4 2 3" xfId="18985" xr:uid="{00000000-0005-0000-0000-000005BE0000}"/>
    <cellStyle name="Standard 8 2 3 4 4 2 3 2" xfId="52873" xr:uid="{00000000-0005-0000-0000-000006BE0000}"/>
    <cellStyle name="Standard 8 2 3 4 4 2 4" xfId="41577" xr:uid="{00000000-0005-0000-0000-000007BE0000}"/>
    <cellStyle name="Standard 8 2 3 4 4 2 5" xfId="30281" xr:uid="{00000000-0005-0000-0000-000008BE0000}"/>
    <cellStyle name="Standard 8 2 3 4 4 3" xfId="10513" xr:uid="{00000000-0005-0000-0000-000009BE0000}"/>
    <cellStyle name="Standard 8 2 3 4 4 3 2" xfId="21809" xr:uid="{00000000-0005-0000-0000-00000ABE0000}"/>
    <cellStyle name="Standard 8 2 3 4 4 3 2 2" xfId="55697" xr:uid="{00000000-0005-0000-0000-00000BBE0000}"/>
    <cellStyle name="Standard 8 2 3 4 4 3 3" xfId="44401" xr:uid="{00000000-0005-0000-0000-00000CBE0000}"/>
    <cellStyle name="Standard 8 2 3 4 4 3 4" xfId="33105" xr:uid="{00000000-0005-0000-0000-00000DBE0000}"/>
    <cellStyle name="Standard 8 2 3 4 4 4" xfId="16161" xr:uid="{00000000-0005-0000-0000-00000EBE0000}"/>
    <cellStyle name="Standard 8 2 3 4 4 4 2" xfId="50049" xr:uid="{00000000-0005-0000-0000-00000FBE0000}"/>
    <cellStyle name="Standard 8 2 3 4 4 5" xfId="38753" xr:uid="{00000000-0005-0000-0000-000010BE0000}"/>
    <cellStyle name="Standard 8 2 3 4 4 6" xfId="27457" xr:uid="{00000000-0005-0000-0000-000011BE0000}"/>
    <cellStyle name="Standard 8 2 3 4 5" xfId="3509" xr:uid="{00000000-0005-0000-0000-000012BE0000}"/>
    <cellStyle name="Standard 8 2 3 4 5 2" xfId="6623" xr:uid="{00000000-0005-0000-0000-000013BE0000}"/>
    <cellStyle name="Standard 8 2 3 4 5 2 2" xfId="12272" xr:uid="{00000000-0005-0000-0000-000014BE0000}"/>
    <cellStyle name="Standard 8 2 3 4 5 2 2 2" xfId="23568" xr:uid="{00000000-0005-0000-0000-000015BE0000}"/>
    <cellStyle name="Standard 8 2 3 4 5 2 2 2 2" xfId="57456" xr:uid="{00000000-0005-0000-0000-000016BE0000}"/>
    <cellStyle name="Standard 8 2 3 4 5 2 2 3" xfId="46160" xr:uid="{00000000-0005-0000-0000-000017BE0000}"/>
    <cellStyle name="Standard 8 2 3 4 5 2 2 4" xfId="34864" xr:uid="{00000000-0005-0000-0000-000018BE0000}"/>
    <cellStyle name="Standard 8 2 3 4 5 2 3" xfId="17920" xr:uid="{00000000-0005-0000-0000-000019BE0000}"/>
    <cellStyle name="Standard 8 2 3 4 5 2 3 2" xfId="51808" xr:uid="{00000000-0005-0000-0000-00001ABE0000}"/>
    <cellStyle name="Standard 8 2 3 4 5 2 4" xfId="40512" xr:uid="{00000000-0005-0000-0000-00001BBE0000}"/>
    <cellStyle name="Standard 8 2 3 4 5 2 5" xfId="29216" xr:uid="{00000000-0005-0000-0000-00001CBE0000}"/>
    <cellStyle name="Standard 8 2 3 4 5 3" xfId="9448" xr:uid="{00000000-0005-0000-0000-00001DBE0000}"/>
    <cellStyle name="Standard 8 2 3 4 5 3 2" xfId="20744" xr:uid="{00000000-0005-0000-0000-00001EBE0000}"/>
    <cellStyle name="Standard 8 2 3 4 5 3 2 2" xfId="54632" xr:uid="{00000000-0005-0000-0000-00001FBE0000}"/>
    <cellStyle name="Standard 8 2 3 4 5 3 3" xfId="43336" xr:uid="{00000000-0005-0000-0000-000020BE0000}"/>
    <cellStyle name="Standard 8 2 3 4 5 3 4" xfId="32040" xr:uid="{00000000-0005-0000-0000-000021BE0000}"/>
    <cellStyle name="Standard 8 2 3 4 5 4" xfId="15096" xr:uid="{00000000-0005-0000-0000-000022BE0000}"/>
    <cellStyle name="Standard 8 2 3 4 5 4 2" xfId="48984" xr:uid="{00000000-0005-0000-0000-000023BE0000}"/>
    <cellStyle name="Standard 8 2 3 4 5 5" xfId="37688" xr:uid="{00000000-0005-0000-0000-000024BE0000}"/>
    <cellStyle name="Standard 8 2 3 4 5 6" xfId="26392" xr:uid="{00000000-0005-0000-0000-000025BE0000}"/>
    <cellStyle name="Standard 8 2 3 4 6" xfId="5798" xr:uid="{00000000-0005-0000-0000-000026BE0000}"/>
    <cellStyle name="Standard 8 2 3 4 6 2" xfId="11448" xr:uid="{00000000-0005-0000-0000-000027BE0000}"/>
    <cellStyle name="Standard 8 2 3 4 6 2 2" xfId="22744" xr:uid="{00000000-0005-0000-0000-000028BE0000}"/>
    <cellStyle name="Standard 8 2 3 4 6 2 2 2" xfId="56632" xr:uid="{00000000-0005-0000-0000-000029BE0000}"/>
    <cellStyle name="Standard 8 2 3 4 6 2 3" xfId="45336" xr:uid="{00000000-0005-0000-0000-00002ABE0000}"/>
    <cellStyle name="Standard 8 2 3 4 6 2 4" xfId="34040" xr:uid="{00000000-0005-0000-0000-00002BBE0000}"/>
    <cellStyle name="Standard 8 2 3 4 6 3" xfId="17096" xr:uid="{00000000-0005-0000-0000-00002CBE0000}"/>
    <cellStyle name="Standard 8 2 3 4 6 3 2" xfId="50984" xr:uid="{00000000-0005-0000-0000-00002DBE0000}"/>
    <cellStyle name="Standard 8 2 3 4 6 4" xfId="39688" xr:uid="{00000000-0005-0000-0000-00002EBE0000}"/>
    <cellStyle name="Standard 8 2 3 4 6 5" xfId="28392" xr:uid="{00000000-0005-0000-0000-00002FBE0000}"/>
    <cellStyle name="Standard 8 2 3 4 7" xfId="8624" xr:uid="{00000000-0005-0000-0000-000030BE0000}"/>
    <cellStyle name="Standard 8 2 3 4 7 2" xfId="19920" xr:uid="{00000000-0005-0000-0000-000031BE0000}"/>
    <cellStyle name="Standard 8 2 3 4 7 2 2" xfId="53808" xr:uid="{00000000-0005-0000-0000-000032BE0000}"/>
    <cellStyle name="Standard 8 2 3 4 7 3" xfId="42512" xr:uid="{00000000-0005-0000-0000-000033BE0000}"/>
    <cellStyle name="Standard 8 2 3 4 7 4" xfId="31216" xr:uid="{00000000-0005-0000-0000-000034BE0000}"/>
    <cellStyle name="Standard 8 2 3 4 8" xfId="14272" xr:uid="{00000000-0005-0000-0000-000035BE0000}"/>
    <cellStyle name="Standard 8 2 3 4 8 2" xfId="48160" xr:uid="{00000000-0005-0000-0000-000036BE0000}"/>
    <cellStyle name="Standard 8 2 3 4 9" xfId="36864" xr:uid="{00000000-0005-0000-0000-000037BE0000}"/>
    <cellStyle name="Standard 8 2 3 5" xfId="2923" xr:uid="{00000000-0005-0000-0000-000038BE0000}"/>
    <cellStyle name="Standard 8 2 3 5 2" xfId="5395" xr:uid="{00000000-0005-0000-0000-000039BE0000}"/>
    <cellStyle name="Standard 8 2 3 5 2 2" xfId="8221" xr:uid="{00000000-0005-0000-0000-00003ABE0000}"/>
    <cellStyle name="Standard 8 2 3 5 2 2 2" xfId="13870" xr:uid="{00000000-0005-0000-0000-00003BBE0000}"/>
    <cellStyle name="Standard 8 2 3 5 2 2 2 2" xfId="25166" xr:uid="{00000000-0005-0000-0000-00003CBE0000}"/>
    <cellStyle name="Standard 8 2 3 5 2 2 2 2 2" xfId="59054" xr:uid="{00000000-0005-0000-0000-00003DBE0000}"/>
    <cellStyle name="Standard 8 2 3 5 2 2 2 3" xfId="47758" xr:uid="{00000000-0005-0000-0000-00003EBE0000}"/>
    <cellStyle name="Standard 8 2 3 5 2 2 2 4" xfId="36462" xr:uid="{00000000-0005-0000-0000-00003FBE0000}"/>
    <cellStyle name="Standard 8 2 3 5 2 2 3" xfId="19518" xr:uid="{00000000-0005-0000-0000-000040BE0000}"/>
    <cellStyle name="Standard 8 2 3 5 2 2 3 2" xfId="53406" xr:uid="{00000000-0005-0000-0000-000041BE0000}"/>
    <cellStyle name="Standard 8 2 3 5 2 2 4" xfId="42110" xr:uid="{00000000-0005-0000-0000-000042BE0000}"/>
    <cellStyle name="Standard 8 2 3 5 2 2 5" xfId="30814" xr:uid="{00000000-0005-0000-0000-000043BE0000}"/>
    <cellStyle name="Standard 8 2 3 5 2 3" xfId="11046" xr:uid="{00000000-0005-0000-0000-000044BE0000}"/>
    <cellStyle name="Standard 8 2 3 5 2 3 2" xfId="22342" xr:uid="{00000000-0005-0000-0000-000045BE0000}"/>
    <cellStyle name="Standard 8 2 3 5 2 3 2 2" xfId="56230" xr:uid="{00000000-0005-0000-0000-000046BE0000}"/>
    <cellStyle name="Standard 8 2 3 5 2 3 3" xfId="44934" xr:uid="{00000000-0005-0000-0000-000047BE0000}"/>
    <cellStyle name="Standard 8 2 3 5 2 3 4" xfId="33638" xr:uid="{00000000-0005-0000-0000-000048BE0000}"/>
    <cellStyle name="Standard 8 2 3 5 2 4" xfId="16694" xr:uid="{00000000-0005-0000-0000-000049BE0000}"/>
    <cellStyle name="Standard 8 2 3 5 2 4 2" xfId="50582" xr:uid="{00000000-0005-0000-0000-00004ABE0000}"/>
    <cellStyle name="Standard 8 2 3 5 2 5" xfId="39286" xr:uid="{00000000-0005-0000-0000-00004BBE0000}"/>
    <cellStyle name="Standard 8 2 3 5 2 6" xfId="27990" xr:uid="{00000000-0005-0000-0000-00004CBE0000}"/>
    <cellStyle name="Standard 8 2 3 5 3" xfId="4620" xr:uid="{00000000-0005-0000-0000-00004DBE0000}"/>
    <cellStyle name="Standard 8 2 3 5 3 2" xfId="7487" xr:uid="{00000000-0005-0000-0000-00004EBE0000}"/>
    <cellStyle name="Standard 8 2 3 5 3 2 2" xfId="13136" xr:uid="{00000000-0005-0000-0000-00004FBE0000}"/>
    <cellStyle name="Standard 8 2 3 5 3 2 2 2" xfId="24432" xr:uid="{00000000-0005-0000-0000-000050BE0000}"/>
    <cellStyle name="Standard 8 2 3 5 3 2 2 2 2" xfId="58320" xr:uid="{00000000-0005-0000-0000-000051BE0000}"/>
    <cellStyle name="Standard 8 2 3 5 3 2 2 3" xfId="47024" xr:uid="{00000000-0005-0000-0000-000052BE0000}"/>
    <cellStyle name="Standard 8 2 3 5 3 2 2 4" xfId="35728" xr:uid="{00000000-0005-0000-0000-000053BE0000}"/>
    <cellStyle name="Standard 8 2 3 5 3 2 3" xfId="18784" xr:uid="{00000000-0005-0000-0000-000054BE0000}"/>
    <cellStyle name="Standard 8 2 3 5 3 2 3 2" xfId="52672" xr:uid="{00000000-0005-0000-0000-000055BE0000}"/>
    <cellStyle name="Standard 8 2 3 5 3 2 4" xfId="41376" xr:uid="{00000000-0005-0000-0000-000056BE0000}"/>
    <cellStyle name="Standard 8 2 3 5 3 2 5" xfId="30080" xr:uid="{00000000-0005-0000-0000-000057BE0000}"/>
    <cellStyle name="Standard 8 2 3 5 3 3" xfId="10312" xr:uid="{00000000-0005-0000-0000-000058BE0000}"/>
    <cellStyle name="Standard 8 2 3 5 3 3 2" xfId="21608" xr:uid="{00000000-0005-0000-0000-000059BE0000}"/>
    <cellStyle name="Standard 8 2 3 5 3 3 2 2" xfId="55496" xr:uid="{00000000-0005-0000-0000-00005ABE0000}"/>
    <cellStyle name="Standard 8 2 3 5 3 3 3" xfId="44200" xr:uid="{00000000-0005-0000-0000-00005BBE0000}"/>
    <cellStyle name="Standard 8 2 3 5 3 3 4" xfId="32904" xr:uid="{00000000-0005-0000-0000-00005CBE0000}"/>
    <cellStyle name="Standard 8 2 3 5 3 4" xfId="15960" xr:uid="{00000000-0005-0000-0000-00005DBE0000}"/>
    <cellStyle name="Standard 8 2 3 5 3 4 2" xfId="49848" xr:uid="{00000000-0005-0000-0000-00005EBE0000}"/>
    <cellStyle name="Standard 8 2 3 5 3 5" xfId="38552" xr:uid="{00000000-0005-0000-0000-00005FBE0000}"/>
    <cellStyle name="Standard 8 2 3 5 3 6" xfId="27256" xr:uid="{00000000-0005-0000-0000-000060BE0000}"/>
    <cellStyle name="Standard 8 2 3 5 4" xfId="6051" xr:uid="{00000000-0005-0000-0000-000061BE0000}"/>
    <cellStyle name="Standard 8 2 3 5 4 2" xfId="11701" xr:uid="{00000000-0005-0000-0000-000062BE0000}"/>
    <cellStyle name="Standard 8 2 3 5 4 2 2" xfId="22997" xr:uid="{00000000-0005-0000-0000-000063BE0000}"/>
    <cellStyle name="Standard 8 2 3 5 4 2 2 2" xfId="56885" xr:uid="{00000000-0005-0000-0000-000064BE0000}"/>
    <cellStyle name="Standard 8 2 3 5 4 2 3" xfId="45589" xr:uid="{00000000-0005-0000-0000-000065BE0000}"/>
    <cellStyle name="Standard 8 2 3 5 4 2 4" xfId="34293" xr:uid="{00000000-0005-0000-0000-000066BE0000}"/>
    <cellStyle name="Standard 8 2 3 5 4 3" xfId="17349" xr:uid="{00000000-0005-0000-0000-000067BE0000}"/>
    <cellStyle name="Standard 8 2 3 5 4 3 2" xfId="51237" xr:uid="{00000000-0005-0000-0000-000068BE0000}"/>
    <cellStyle name="Standard 8 2 3 5 4 4" xfId="39941" xr:uid="{00000000-0005-0000-0000-000069BE0000}"/>
    <cellStyle name="Standard 8 2 3 5 4 5" xfId="28645" xr:uid="{00000000-0005-0000-0000-00006ABE0000}"/>
    <cellStyle name="Standard 8 2 3 5 5" xfId="8877" xr:uid="{00000000-0005-0000-0000-00006BBE0000}"/>
    <cellStyle name="Standard 8 2 3 5 5 2" xfId="20173" xr:uid="{00000000-0005-0000-0000-00006CBE0000}"/>
    <cellStyle name="Standard 8 2 3 5 5 2 2" xfId="54061" xr:uid="{00000000-0005-0000-0000-00006DBE0000}"/>
    <cellStyle name="Standard 8 2 3 5 5 3" xfId="42765" xr:uid="{00000000-0005-0000-0000-00006EBE0000}"/>
    <cellStyle name="Standard 8 2 3 5 5 4" xfId="31469" xr:uid="{00000000-0005-0000-0000-00006FBE0000}"/>
    <cellStyle name="Standard 8 2 3 5 6" xfId="14525" xr:uid="{00000000-0005-0000-0000-000070BE0000}"/>
    <cellStyle name="Standard 8 2 3 5 6 2" xfId="48413" xr:uid="{00000000-0005-0000-0000-000071BE0000}"/>
    <cellStyle name="Standard 8 2 3 5 7" xfId="37117" xr:uid="{00000000-0005-0000-0000-000072BE0000}"/>
    <cellStyle name="Standard 8 2 3 5 8" xfId="25821" xr:uid="{00000000-0005-0000-0000-000073BE0000}"/>
    <cellStyle name="Standard 8 2 3 6" xfId="3737" xr:uid="{00000000-0005-0000-0000-000074BE0000}"/>
    <cellStyle name="Standard 8 2 3 6 2" xfId="6848" xr:uid="{00000000-0005-0000-0000-000075BE0000}"/>
    <cellStyle name="Standard 8 2 3 6 2 2" xfId="12497" xr:uid="{00000000-0005-0000-0000-000076BE0000}"/>
    <cellStyle name="Standard 8 2 3 6 2 2 2" xfId="23793" xr:uid="{00000000-0005-0000-0000-000077BE0000}"/>
    <cellStyle name="Standard 8 2 3 6 2 2 2 2" xfId="57681" xr:uid="{00000000-0005-0000-0000-000078BE0000}"/>
    <cellStyle name="Standard 8 2 3 6 2 2 3" xfId="46385" xr:uid="{00000000-0005-0000-0000-000079BE0000}"/>
    <cellStyle name="Standard 8 2 3 6 2 2 4" xfId="35089" xr:uid="{00000000-0005-0000-0000-00007ABE0000}"/>
    <cellStyle name="Standard 8 2 3 6 2 3" xfId="18145" xr:uid="{00000000-0005-0000-0000-00007BBE0000}"/>
    <cellStyle name="Standard 8 2 3 6 2 3 2" xfId="52033" xr:uid="{00000000-0005-0000-0000-00007CBE0000}"/>
    <cellStyle name="Standard 8 2 3 6 2 4" xfId="40737" xr:uid="{00000000-0005-0000-0000-00007DBE0000}"/>
    <cellStyle name="Standard 8 2 3 6 2 5" xfId="29441" xr:uid="{00000000-0005-0000-0000-00007EBE0000}"/>
    <cellStyle name="Standard 8 2 3 6 3" xfId="9673" xr:uid="{00000000-0005-0000-0000-00007FBE0000}"/>
    <cellStyle name="Standard 8 2 3 6 3 2" xfId="20969" xr:uid="{00000000-0005-0000-0000-000080BE0000}"/>
    <cellStyle name="Standard 8 2 3 6 3 2 2" xfId="54857" xr:uid="{00000000-0005-0000-0000-000081BE0000}"/>
    <cellStyle name="Standard 8 2 3 6 3 3" xfId="43561" xr:uid="{00000000-0005-0000-0000-000082BE0000}"/>
    <cellStyle name="Standard 8 2 3 6 3 4" xfId="32265" xr:uid="{00000000-0005-0000-0000-000083BE0000}"/>
    <cellStyle name="Standard 8 2 3 6 4" xfId="15321" xr:uid="{00000000-0005-0000-0000-000084BE0000}"/>
    <cellStyle name="Standard 8 2 3 6 4 2" xfId="49209" xr:uid="{00000000-0005-0000-0000-000085BE0000}"/>
    <cellStyle name="Standard 8 2 3 6 5" xfId="37913" xr:uid="{00000000-0005-0000-0000-000086BE0000}"/>
    <cellStyle name="Standard 8 2 3 6 6" xfId="26617" xr:uid="{00000000-0005-0000-0000-000087BE0000}"/>
    <cellStyle name="Standard 8 2 3 7" xfId="4795" xr:uid="{00000000-0005-0000-0000-000088BE0000}"/>
    <cellStyle name="Standard 8 2 3 7 2" xfId="7621" xr:uid="{00000000-0005-0000-0000-000089BE0000}"/>
    <cellStyle name="Standard 8 2 3 7 2 2" xfId="13270" xr:uid="{00000000-0005-0000-0000-00008ABE0000}"/>
    <cellStyle name="Standard 8 2 3 7 2 2 2" xfId="24566" xr:uid="{00000000-0005-0000-0000-00008BBE0000}"/>
    <cellStyle name="Standard 8 2 3 7 2 2 2 2" xfId="58454" xr:uid="{00000000-0005-0000-0000-00008CBE0000}"/>
    <cellStyle name="Standard 8 2 3 7 2 2 3" xfId="47158" xr:uid="{00000000-0005-0000-0000-00008DBE0000}"/>
    <cellStyle name="Standard 8 2 3 7 2 2 4" xfId="35862" xr:uid="{00000000-0005-0000-0000-00008EBE0000}"/>
    <cellStyle name="Standard 8 2 3 7 2 3" xfId="18918" xr:uid="{00000000-0005-0000-0000-00008FBE0000}"/>
    <cellStyle name="Standard 8 2 3 7 2 3 2" xfId="52806" xr:uid="{00000000-0005-0000-0000-000090BE0000}"/>
    <cellStyle name="Standard 8 2 3 7 2 4" xfId="41510" xr:uid="{00000000-0005-0000-0000-000091BE0000}"/>
    <cellStyle name="Standard 8 2 3 7 2 5" xfId="30214" xr:uid="{00000000-0005-0000-0000-000092BE0000}"/>
    <cellStyle name="Standard 8 2 3 7 3" xfId="10446" xr:uid="{00000000-0005-0000-0000-000093BE0000}"/>
    <cellStyle name="Standard 8 2 3 7 3 2" xfId="21742" xr:uid="{00000000-0005-0000-0000-000094BE0000}"/>
    <cellStyle name="Standard 8 2 3 7 3 2 2" xfId="55630" xr:uid="{00000000-0005-0000-0000-000095BE0000}"/>
    <cellStyle name="Standard 8 2 3 7 3 3" xfId="44334" xr:uid="{00000000-0005-0000-0000-000096BE0000}"/>
    <cellStyle name="Standard 8 2 3 7 3 4" xfId="33038" xr:uid="{00000000-0005-0000-0000-000097BE0000}"/>
    <cellStyle name="Standard 8 2 3 7 4" xfId="16094" xr:uid="{00000000-0005-0000-0000-000098BE0000}"/>
    <cellStyle name="Standard 8 2 3 7 4 2" xfId="49982" xr:uid="{00000000-0005-0000-0000-000099BE0000}"/>
    <cellStyle name="Standard 8 2 3 7 5" xfId="38686" xr:uid="{00000000-0005-0000-0000-00009ABE0000}"/>
    <cellStyle name="Standard 8 2 3 7 6" xfId="27390" xr:uid="{00000000-0005-0000-0000-00009BBE0000}"/>
    <cellStyle name="Standard 8 2 3 8" xfId="3436" xr:uid="{00000000-0005-0000-0000-00009CBE0000}"/>
    <cellStyle name="Standard 8 2 3 8 2" xfId="6551" xr:uid="{00000000-0005-0000-0000-00009DBE0000}"/>
    <cellStyle name="Standard 8 2 3 8 2 2" xfId="12200" xr:uid="{00000000-0005-0000-0000-00009EBE0000}"/>
    <cellStyle name="Standard 8 2 3 8 2 2 2" xfId="23496" xr:uid="{00000000-0005-0000-0000-00009FBE0000}"/>
    <cellStyle name="Standard 8 2 3 8 2 2 2 2" xfId="57384" xr:uid="{00000000-0005-0000-0000-0000A0BE0000}"/>
    <cellStyle name="Standard 8 2 3 8 2 2 3" xfId="46088" xr:uid="{00000000-0005-0000-0000-0000A1BE0000}"/>
    <cellStyle name="Standard 8 2 3 8 2 2 4" xfId="34792" xr:uid="{00000000-0005-0000-0000-0000A2BE0000}"/>
    <cellStyle name="Standard 8 2 3 8 2 3" xfId="17848" xr:uid="{00000000-0005-0000-0000-0000A3BE0000}"/>
    <cellStyle name="Standard 8 2 3 8 2 3 2" xfId="51736" xr:uid="{00000000-0005-0000-0000-0000A4BE0000}"/>
    <cellStyle name="Standard 8 2 3 8 2 4" xfId="40440" xr:uid="{00000000-0005-0000-0000-0000A5BE0000}"/>
    <cellStyle name="Standard 8 2 3 8 2 5" xfId="29144" xr:uid="{00000000-0005-0000-0000-0000A6BE0000}"/>
    <cellStyle name="Standard 8 2 3 8 3" xfId="9376" xr:uid="{00000000-0005-0000-0000-0000A7BE0000}"/>
    <cellStyle name="Standard 8 2 3 8 3 2" xfId="20672" xr:uid="{00000000-0005-0000-0000-0000A8BE0000}"/>
    <cellStyle name="Standard 8 2 3 8 3 2 2" xfId="54560" xr:uid="{00000000-0005-0000-0000-0000A9BE0000}"/>
    <cellStyle name="Standard 8 2 3 8 3 3" xfId="43264" xr:uid="{00000000-0005-0000-0000-0000AABE0000}"/>
    <cellStyle name="Standard 8 2 3 8 3 4" xfId="31968" xr:uid="{00000000-0005-0000-0000-0000ABBE0000}"/>
    <cellStyle name="Standard 8 2 3 8 4" xfId="15024" xr:uid="{00000000-0005-0000-0000-0000ACBE0000}"/>
    <cellStyle name="Standard 8 2 3 8 4 2" xfId="48912" xr:uid="{00000000-0005-0000-0000-0000ADBE0000}"/>
    <cellStyle name="Standard 8 2 3 8 5" xfId="37616" xr:uid="{00000000-0005-0000-0000-0000AEBE0000}"/>
    <cellStyle name="Standard 8 2 3 8 6" xfId="26320" xr:uid="{00000000-0005-0000-0000-0000AFBE0000}"/>
    <cellStyle name="Standard 8 2 3 9" xfId="5551" xr:uid="{00000000-0005-0000-0000-0000B0BE0000}"/>
    <cellStyle name="Standard 8 2 3 9 2" xfId="11201" xr:uid="{00000000-0005-0000-0000-0000B1BE0000}"/>
    <cellStyle name="Standard 8 2 3 9 2 2" xfId="22497" xr:uid="{00000000-0005-0000-0000-0000B2BE0000}"/>
    <cellStyle name="Standard 8 2 3 9 2 2 2" xfId="56385" xr:uid="{00000000-0005-0000-0000-0000B3BE0000}"/>
    <cellStyle name="Standard 8 2 3 9 2 3" xfId="45089" xr:uid="{00000000-0005-0000-0000-0000B4BE0000}"/>
    <cellStyle name="Standard 8 2 3 9 2 4" xfId="33793" xr:uid="{00000000-0005-0000-0000-0000B5BE0000}"/>
    <cellStyle name="Standard 8 2 3 9 3" xfId="16849" xr:uid="{00000000-0005-0000-0000-0000B6BE0000}"/>
    <cellStyle name="Standard 8 2 3 9 3 2" xfId="50737" xr:uid="{00000000-0005-0000-0000-0000B7BE0000}"/>
    <cellStyle name="Standard 8 2 3 9 4" xfId="39441" xr:uid="{00000000-0005-0000-0000-0000B8BE0000}"/>
    <cellStyle name="Standard 8 2 3 9 5" xfId="28145" xr:uid="{00000000-0005-0000-0000-0000B9BE0000}"/>
    <cellStyle name="Standard 8 2 4" xfId="243" xr:uid="{00000000-0005-0000-0000-0000BABE0000}"/>
    <cellStyle name="Standard 8 2 4 10" xfId="14000" xr:uid="{00000000-0005-0000-0000-0000BBBE0000}"/>
    <cellStyle name="Standard 8 2 4 10 2" xfId="47888" xr:uid="{00000000-0005-0000-0000-0000BCBE0000}"/>
    <cellStyle name="Standard 8 2 4 11" xfId="36592" xr:uid="{00000000-0005-0000-0000-0000BDBE0000}"/>
    <cellStyle name="Standard 8 2 4 12" xfId="25296" xr:uid="{00000000-0005-0000-0000-0000BEBE0000}"/>
    <cellStyle name="Standard 8 2 4 2" xfId="1586" xr:uid="{00000000-0005-0000-0000-0000BFBE0000}"/>
    <cellStyle name="Standard 8 2 4 2 10" xfId="36725" xr:uid="{00000000-0005-0000-0000-0000C0BE0000}"/>
    <cellStyle name="Standard 8 2 4 2 11" xfId="25429" xr:uid="{00000000-0005-0000-0000-0000C1BE0000}"/>
    <cellStyle name="Standard 8 2 4 2 2" xfId="2775" xr:uid="{00000000-0005-0000-0000-0000C2BE0000}"/>
    <cellStyle name="Standard 8 2 4 2 2 2" xfId="3277" xr:uid="{00000000-0005-0000-0000-0000C3BE0000}"/>
    <cellStyle name="Standard 8 2 4 2 2 2 2" xfId="5405" xr:uid="{00000000-0005-0000-0000-0000C4BE0000}"/>
    <cellStyle name="Standard 8 2 4 2 2 2 2 2" xfId="8231" xr:uid="{00000000-0005-0000-0000-0000C5BE0000}"/>
    <cellStyle name="Standard 8 2 4 2 2 2 2 2 2" xfId="13880" xr:uid="{00000000-0005-0000-0000-0000C6BE0000}"/>
    <cellStyle name="Standard 8 2 4 2 2 2 2 2 2 2" xfId="25176" xr:uid="{00000000-0005-0000-0000-0000C7BE0000}"/>
    <cellStyle name="Standard 8 2 4 2 2 2 2 2 2 2 2" xfId="59064" xr:uid="{00000000-0005-0000-0000-0000C8BE0000}"/>
    <cellStyle name="Standard 8 2 4 2 2 2 2 2 2 3" xfId="47768" xr:uid="{00000000-0005-0000-0000-0000C9BE0000}"/>
    <cellStyle name="Standard 8 2 4 2 2 2 2 2 2 4" xfId="36472" xr:uid="{00000000-0005-0000-0000-0000CABE0000}"/>
    <cellStyle name="Standard 8 2 4 2 2 2 2 2 3" xfId="19528" xr:uid="{00000000-0005-0000-0000-0000CBBE0000}"/>
    <cellStyle name="Standard 8 2 4 2 2 2 2 2 3 2" xfId="53416" xr:uid="{00000000-0005-0000-0000-0000CCBE0000}"/>
    <cellStyle name="Standard 8 2 4 2 2 2 2 2 4" xfId="42120" xr:uid="{00000000-0005-0000-0000-0000CDBE0000}"/>
    <cellStyle name="Standard 8 2 4 2 2 2 2 2 5" xfId="30824" xr:uid="{00000000-0005-0000-0000-0000CEBE0000}"/>
    <cellStyle name="Standard 8 2 4 2 2 2 2 3" xfId="11056" xr:uid="{00000000-0005-0000-0000-0000CFBE0000}"/>
    <cellStyle name="Standard 8 2 4 2 2 2 2 3 2" xfId="22352" xr:uid="{00000000-0005-0000-0000-0000D0BE0000}"/>
    <cellStyle name="Standard 8 2 4 2 2 2 2 3 2 2" xfId="56240" xr:uid="{00000000-0005-0000-0000-0000D1BE0000}"/>
    <cellStyle name="Standard 8 2 4 2 2 2 2 3 3" xfId="44944" xr:uid="{00000000-0005-0000-0000-0000D2BE0000}"/>
    <cellStyle name="Standard 8 2 4 2 2 2 2 3 4" xfId="33648" xr:uid="{00000000-0005-0000-0000-0000D3BE0000}"/>
    <cellStyle name="Standard 8 2 4 2 2 2 2 4" xfId="16704" xr:uid="{00000000-0005-0000-0000-0000D4BE0000}"/>
    <cellStyle name="Standard 8 2 4 2 2 2 2 4 2" xfId="50592" xr:uid="{00000000-0005-0000-0000-0000D5BE0000}"/>
    <cellStyle name="Standard 8 2 4 2 2 2 2 5" xfId="39296" xr:uid="{00000000-0005-0000-0000-0000D6BE0000}"/>
    <cellStyle name="Standard 8 2 4 2 2 2 2 6" xfId="28000" xr:uid="{00000000-0005-0000-0000-0000D7BE0000}"/>
    <cellStyle name="Standard 8 2 4 2 2 2 3" xfId="6405" xr:uid="{00000000-0005-0000-0000-0000D8BE0000}"/>
    <cellStyle name="Standard 8 2 4 2 2 2 3 2" xfId="12055" xr:uid="{00000000-0005-0000-0000-0000D9BE0000}"/>
    <cellStyle name="Standard 8 2 4 2 2 2 3 2 2" xfId="23351" xr:uid="{00000000-0005-0000-0000-0000DABE0000}"/>
    <cellStyle name="Standard 8 2 4 2 2 2 3 2 2 2" xfId="57239" xr:uid="{00000000-0005-0000-0000-0000DBBE0000}"/>
    <cellStyle name="Standard 8 2 4 2 2 2 3 2 3" xfId="45943" xr:uid="{00000000-0005-0000-0000-0000DCBE0000}"/>
    <cellStyle name="Standard 8 2 4 2 2 2 3 2 4" xfId="34647" xr:uid="{00000000-0005-0000-0000-0000DDBE0000}"/>
    <cellStyle name="Standard 8 2 4 2 2 2 3 3" xfId="17703" xr:uid="{00000000-0005-0000-0000-0000DEBE0000}"/>
    <cellStyle name="Standard 8 2 4 2 2 2 3 3 2" xfId="51591" xr:uid="{00000000-0005-0000-0000-0000DFBE0000}"/>
    <cellStyle name="Standard 8 2 4 2 2 2 3 4" xfId="40295" xr:uid="{00000000-0005-0000-0000-0000E0BE0000}"/>
    <cellStyle name="Standard 8 2 4 2 2 2 3 5" xfId="28999" xr:uid="{00000000-0005-0000-0000-0000E1BE0000}"/>
    <cellStyle name="Standard 8 2 4 2 2 2 4" xfId="9231" xr:uid="{00000000-0005-0000-0000-0000E2BE0000}"/>
    <cellStyle name="Standard 8 2 4 2 2 2 4 2" xfId="20527" xr:uid="{00000000-0005-0000-0000-0000E3BE0000}"/>
    <cellStyle name="Standard 8 2 4 2 2 2 4 2 2" xfId="54415" xr:uid="{00000000-0005-0000-0000-0000E4BE0000}"/>
    <cellStyle name="Standard 8 2 4 2 2 2 4 3" xfId="43119" xr:uid="{00000000-0005-0000-0000-0000E5BE0000}"/>
    <cellStyle name="Standard 8 2 4 2 2 2 4 4" xfId="31823" xr:uid="{00000000-0005-0000-0000-0000E6BE0000}"/>
    <cellStyle name="Standard 8 2 4 2 2 2 5" xfId="14879" xr:uid="{00000000-0005-0000-0000-0000E7BE0000}"/>
    <cellStyle name="Standard 8 2 4 2 2 2 5 2" xfId="48767" xr:uid="{00000000-0005-0000-0000-0000E8BE0000}"/>
    <cellStyle name="Standard 8 2 4 2 2 2 6" xfId="37471" xr:uid="{00000000-0005-0000-0000-0000E9BE0000}"/>
    <cellStyle name="Standard 8 2 4 2 2 2 7" xfId="26175" xr:uid="{00000000-0005-0000-0000-0000EABE0000}"/>
    <cellStyle name="Standard 8 2 4 2 2 3" xfId="4630" xr:uid="{00000000-0005-0000-0000-0000EBBE0000}"/>
    <cellStyle name="Standard 8 2 4 2 2 3 2" xfId="7497" xr:uid="{00000000-0005-0000-0000-0000ECBE0000}"/>
    <cellStyle name="Standard 8 2 4 2 2 3 2 2" xfId="13146" xr:uid="{00000000-0005-0000-0000-0000EDBE0000}"/>
    <cellStyle name="Standard 8 2 4 2 2 3 2 2 2" xfId="24442" xr:uid="{00000000-0005-0000-0000-0000EEBE0000}"/>
    <cellStyle name="Standard 8 2 4 2 2 3 2 2 2 2" xfId="58330" xr:uid="{00000000-0005-0000-0000-0000EFBE0000}"/>
    <cellStyle name="Standard 8 2 4 2 2 3 2 2 3" xfId="47034" xr:uid="{00000000-0005-0000-0000-0000F0BE0000}"/>
    <cellStyle name="Standard 8 2 4 2 2 3 2 2 4" xfId="35738" xr:uid="{00000000-0005-0000-0000-0000F1BE0000}"/>
    <cellStyle name="Standard 8 2 4 2 2 3 2 3" xfId="18794" xr:uid="{00000000-0005-0000-0000-0000F2BE0000}"/>
    <cellStyle name="Standard 8 2 4 2 2 3 2 3 2" xfId="52682" xr:uid="{00000000-0005-0000-0000-0000F3BE0000}"/>
    <cellStyle name="Standard 8 2 4 2 2 3 2 4" xfId="41386" xr:uid="{00000000-0005-0000-0000-0000F4BE0000}"/>
    <cellStyle name="Standard 8 2 4 2 2 3 2 5" xfId="30090" xr:uid="{00000000-0005-0000-0000-0000F5BE0000}"/>
    <cellStyle name="Standard 8 2 4 2 2 3 3" xfId="10322" xr:uid="{00000000-0005-0000-0000-0000F6BE0000}"/>
    <cellStyle name="Standard 8 2 4 2 2 3 3 2" xfId="21618" xr:uid="{00000000-0005-0000-0000-0000F7BE0000}"/>
    <cellStyle name="Standard 8 2 4 2 2 3 3 2 2" xfId="55506" xr:uid="{00000000-0005-0000-0000-0000F8BE0000}"/>
    <cellStyle name="Standard 8 2 4 2 2 3 3 3" xfId="44210" xr:uid="{00000000-0005-0000-0000-0000F9BE0000}"/>
    <cellStyle name="Standard 8 2 4 2 2 3 3 4" xfId="32914" xr:uid="{00000000-0005-0000-0000-0000FABE0000}"/>
    <cellStyle name="Standard 8 2 4 2 2 3 4" xfId="15970" xr:uid="{00000000-0005-0000-0000-0000FBBE0000}"/>
    <cellStyle name="Standard 8 2 4 2 2 3 4 2" xfId="49858" xr:uid="{00000000-0005-0000-0000-0000FCBE0000}"/>
    <cellStyle name="Standard 8 2 4 2 2 3 5" xfId="38562" xr:uid="{00000000-0005-0000-0000-0000FDBE0000}"/>
    <cellStyle name="Standard 8 2 4 2 2 3 6" xfId="27266" xr:uid="{00000000-0005-0000-0000-0000FEBE0000}"/>
    <cellStyle name="Standard 8 2 4 2 2 4" xfId="5905" xr:uid="{00000000-0005-0000-0000-0000FFBE0000}"/>
    <cellStyle name="Standard 8 2 4 2 2 4 2" xfId="11555" xr:uid="{00000000-0005-0000-0000-000000BF0000}"/>
    <cellStyle name="Standard 8 2 4 2 2 4 2 2" xfId="22851" xr:uid="{00000000-0005-0000-0000-000001BF0000}"/>
    <cellStyle name="Standard 8 2 4 2 2 4 2 2 2" xfId="56739" xr:uid="{00000000-0005-0000-0000-000002BF0000}"/>
    <cellStyle name="Standard 8 2 4 2 2 4 2 3" xfId="45443" xr:uid="{00000000-0005-0000-0000-000003BF0000}"/>
    <cellStyle name="Standard 8 2 4 2 2 4 2 4" xfId="34147" xr:uid="{00000000-0005-0000-0000-000004BF0000}"/>
    <cellStyle name="Standard 8 2 4 2 2 4 3" xfId="17203" xr:uid="{00000000-0005-0000-0000-000005BF0000}"/>
    <cellStyle name="Standard 8 2 4 2 2 4 3 2" xfId="51091" xr:uid="{00000000-0005-0000-0000-000006BF0000}"/>
    <cellStyle name="Standard 8 2 4 2 2 4 4" xfId="39795" xr:uid="{00000000-0005-0000-0000-000007BF0000}"/>
    <cellStyle name="Standard 8 2 4 2 2 4 5" xfId="28499" xr:uid="{00000000-0005-0000-0000-000008BF0000}"/>
    <cellStyle name="Standard 8 2 4 2 2 5" xfId="8731" xr:uid="{00000000-0005-0000-0000-000009BF0000}"/>
    <cellStyle name="Standard 8 2 4 2 2 5 2" xfId="20027" xr:uid="{00000000-0005-0000-0000-00000ABF0000}"/>
    <cellStyle name="Standard 8 2 4 2 2 5 2 2" xfId="53915" xr:uid="{00000000-0005-0000-0000-00000BBF0000}"/>
    <cellStyle name="Standard 8 2 4 2 2 5 3" xfId="42619" xr:uid="{00000000-0005-0000-0000-00000CBF0000}"/>
    <cellStyle name="Standard 8 2 4 2 2 5 4" xfId="31323" xr:uid="{00000000-0005-0000-0000-00000DBF0000}"/>
    <cellStyle name="Standard 8 2 4 2 2 6" xfId="14379" xr:uid="{00000000-0005-0000-0000-00000EBF0000}"/>
    <cellStyle name="Standard 8 2 4 2 2 6 2" xfId="48267" xr:uid="{00000000-0005-0000-0000-00000FBF0000}"/>
    <cellStyle name="Standard 8 2 4 2 2 7" xfId="36971" xr:uid="{00000000-0005-0000-0000-000010BF0000}"/>
    <cellStyle name="Standard 8 2 4 2 2 8" xfId="25675" xr:uid="{00000000-0005-0000-0000-000011BF0000}"/>
    <cellStyle name="Standard 8 2 4 2 3" xfId="3031" xr:uid="{00000000-0005-0000-0000-000012BF0000}"/>
    <cellStyle name="Standard 8 2 4 2 3 2" xfId="5404" xr:uid="{00000000-0005-0000-0000-000013BF0000}"/>
    <cellStyle name="Standard 8 2 4 2 3 2 2" xfId="8230" xr:uid="{00000000-0005-0000-0000-000014BF0000}"/>
    <cellStyle name="Standard 8 2 4 2 3 2 2 2" xfId="13879" xr:uid="{00000000-0005-0000-0000-000015BF0000}"/>
    <cellStyle name="Standard 8 2 4 2 3 2 2 2 2" xfId="25175" xr:uid="{00000000-0005-0000-0000-000016BF0000}"/>
    <cellStyle name="Standard 8 2 4 2 3 2 2 2 2 2" xfId="59063" xr:uid="{00000000-0005-0000-0000-000017BF0000}"/>
    <cellStyle name="Standard 8 2 4 2 3 2 2 2 3" xfId="47767" xr:uid="{00000000-0005-0000-0000-000018BF0000}"/>
    <cellStyle name="Standard 8 2 4 2 3 2 2 2 4" xfId="36471" xr:uid="{00000000-0005-0000-0000-000019BF0000}"/>
    <cellStyle name="Standard 8 2 4 2 3 2 2 3" xfId="19527" xr:uid="{00000000-0005-0000-0000-00001ABF0000}"/>
    <cellStyle name="Standard 8 2 4 2 3 2 2 3 2" xfId="53415" xr:uid="{00000000-0005-0000-0000-00001BBF0000}"/>
    <cellStyle name="Standard 8 2 4 2 3 2 2 4" xfId="42119" xr:uid="{00000000-0005-0000-0000-00001CBF0000}"/>
    <cellStyle name="Standard 8 2 4 2 3 2 2 5" xfId="30823" xr:uid="{00000000-0005-0000-0000-00001DBF0000}"/>
    <cellStyle name="Standard 8 2 4 2 3 2 3" xfId="11055" xr:uid="{00000000-0005-0000-0000-00001EBF0000}"/>
    <cellStyle name="Standard 8 2 4 2 3 2 3 2" xfId="22351" xr:uid="{00000000-0005-0000-0000-00001FBF0000}"/>
    <cellStyle name="Standard 8 2 4 2 3 2 3 2 2" xfId="56239" xr:uid="{00000000-0005-0000-0000-000020BF0000}"/>
    <cellStyle name="Standard 8 2 4 2 3 2 3 3" xfId="44943" xr:uid="{00000000-0005-0000-0000-000021BF0000}"/>
    <cellStyle name="Standard 8 2 4 2 3 2 3 4" xfId="33647" xr:uid="{00000000-0005-0000-0000-000022BF0000}"/>
    <cellStyle name="Standard 8 2 4 2 3 2 4" xfId="16703" xr:uid="{00000000-0005-0000-0000-000023BF0000}"/>
    <cellStyle name="Standard 8 2 4 2 3 2 4 2" xfId="50591" xr:uid="{00000000-0005-0000-0000-000024BF0000}"/>
    <cellStyle name="Standard 8 2 4 2 3 2 5" xfId="39295" xr:uid="{00000000-0005-0000-0000-000025BF0000}"/>
    <cellStyle name="Standard 8 2 4 2 3 2 6" xfId="27999" xr:uid="{00000000-0005-0000-0000-000026BF0000}"/>
    <cellStyle name="Standard 8 2 4 2 3 3" xfId="4629" xr:uid="{00000000-0005-0000-0000-000027BF0000}"/>
    <cellStyle name="Standard 8 2 4 2 3 3 2" xfId="7496" xr:uid="{00000000-0005-0000-0000-000028BF0000}"/>
    <cellStyle name="Standard 8 2 4 2 3 3 2 2" xfId="13145" xr:uid="{00000000-0005-0000-0000-000029BF0000}"/>
    <cellStyle name="Standard 8 2 4 2 3 3 2 2 2" xfId="24441" xr:uid="{00000000-0005-0000-0000-00002ABF0000}"/>
    <cellStyle name="Standard 8 2 4 2 3 3 2 2 2 2" xfId="58329" xr:uid="{00000000-0005-0000-0000-00002BBF0000}"/>
    <cellStyle name="Standard 8 2 4 2 3 3 2 2 3" xfId="47033" xr:uid="{00000000-0005-0000-0000-00002CBF0000}"/>
    <cellStyle name="Standard 8 2 4 2 3 3 2 2 4" xfId="35737" xr:uid="{00000000-0005-0000-0000-00002DBF0000}"/>
    <cellStyle name="Standard 8 2 4 2 3 3 2 3" xfId="18793" xr:uid="{00000000-0005-0000-0000-00002EBF0000}"/>
    <cellStyle name="Standard 8 2 4 2 3 3 2 3 2" xfId="52681" xr:uid="{00000000-0005-0000-0000-00002FBF0000}"/>
    <cellStyle name="Standard 8 2 4 2 3 3 2 4" xfId="41385" xr:uid="{00000000-0005-0000-0000-000030BF0000}"/>
    <cellStyle name="Standard 8 2 4 2 3 3 2 5" xfId="30089" xr:uid="{00000000-0005-0000-0000-000031BF0000}"/>
    <cellStyle name="Standard 8 2 4 2 3 3 3" xfId="10321" xr:uid="{00000000-0005-0000-0000-000032BF0000}"/>
    <cellStyle name="Standard 8 2 4 2 3 3 3 2" xfId="21617" xr:uid="{00000000-0005-0000-0000-000033BF0000}"/>
    <cellStyle name="Standard 8 2 4 2 3 3 3 2 2" xfId="55505" xr:uid="{00000000-0005-0000-0000-000034BF0000}"/>
    <cellStyle name="Standard 8 2 4 2 3 3 3 3" xfId="44209" xr:uid="{00000000-0005-0000-0000-000035BF0000}"/>
    <cellStyle name="Standard 8 2 4 2 3 3 3 4" xfId="32913" xr:uid="{00000000-0005-0000-0000-000036BF0000}"/>
    <cellStyle name="Standard 8 2 4 2 3 3 4" xfId="15969" xr:uid="{00000000-0005-0000-0000-000037BF0000}"/>
    <cellStyle name="Standard 8 2 4 2 3 3 4 2" xfId="49857" xr:uid="{00000000-0005-0000-0000-000038BF0000}"/>
    <cellStyle name="Standard 8 2 4 2 3 3 5" xfId="38561" xr:uid="{00000000-0005-0000-0000-000039BF0000}"/>
    <cellStyle name="Standard 8 2 4 2 3 3 6" xfId="27265" xr:uid="{00000000-0005-0000-0000-00003ABF0000}"/>
    <cellStyle name="Standard 8 2 4 2 3 4" xfId="6159" xr:uid="{00000000-0005-0000-0000-00003BBF0000}"/>
    <cellStyle name="Standard 8 2 4 2 3 4 2" xfId="11809" xr:uid="{00000000-0005-0000-0000-00003CBF0000}"/>
    <cellStyle name="Standard 8 2 4 2 3 4 2 2" xfId="23105" xr:uid="{00000000-0005-0000-0000-00003DBF0000}"/>
    <cellStyle name="Standard 8 2 4 2 3 4 2 2 2" xfId="56993" xr:uid="{00000000-0005-0000-0000-00003EBF0000}"/>
    <cellStyle name="Standard 8 2 4 2 3 4 2 3" xfId="45697" xr:uid="{00000000-0005-0000-0000-00003FBF0000}"/>
    <cellStyle name="Standard 8 2 4 2 3 4 2 4" xfId="34401" xr:uid="{00000000-0005-0000-0000-000040BF0000}"/>
    <cellStyle name="Standard 8 2 4 2 3 4 3" xfId="17457" xr:uid="{00000000-0005-0000-0000-000041BF0000}"/>
    <cellStyle name="Standard 8 2 4 2 3 4 3 2" xfId="51345" xr:uid="{00000000-0005-0000-0000-000042BF0000}"/>
    <cellStyle name="Standard 8 2 4 2 3 4 4" xfId="40049" xr:uid="{00000000-0005-0000-0000-000043BF0000}"/>
    <cellStyle name="Standard 8 2 4 2 3 4 5" xfId="28753" xr:uid="{00000000-0005-0000-0000-000044BF0000}"/>
    <cellStyle name="Standard 8 2 4 2 3 5" xfId="8985" xr:uid="{00000000-0005-0000-0000-000045BF0000}"/>
    <cellStyle name="Standard 8 2 4 2 3 5 2" xfId="20281" xr:uid="{00000000-0005-0000-0000-000046BF0000}"/>
    <cellStyle name="Standard 8 2 4 2 3 5 2 2" xfId="54169" xr:uid="{00000000-0005-0000-0000-000047BF0000}"/>
    <cellStyle name="Standard 8 2 4 2 3 5 3" xfId="42873" xr:uid="{00000000-0005-0000-0000-000048BF0000}"/>
    <cellStyle name="Standard 8 2 4 2 3 5 4" xfId="31577" xr:uid="{00000000-0005-0000-0000-000049BF0000}"/>
    <cellStyle name="Standard 8 2 4 2 3 6" xfId="14633" xr:uid="{00000000-0005-0000-0000-00004ABF0000}"/>
    <cellStyle name="Standard 8 2 4 2 3 6 2" xfId="48521" xr:uid="{00000000-0005-0000-0000-00004BBF0000}"/>
    <cellStyle name="Standard 8 2 4 2 3 7" xfId="37225" xr:uid="{00000000-0005-0000-0000-00004CBF0000}"/>
    <cellStyle name="Standard 8 2 4 2 3 8" xfId="25929" xr:uid="{00000000-0005-0000-0000-00004DBF0000}"/>
    <cellStyle name="Standard 8 2 4 2 4" xfId="3890" xr:uid="{00000000-0005-0000-0000-00004EBF0000}"/>
    <cellStyle name="Standard 8 2 4 2 4 2" xfId="7001" xr:uid="{00000000-0005-0000-0000-00004FBF0000}"/>
    <cellStyle name="Standard 8 2 4 2 4 2 2" xfId="12650" xr:uid="{00000000-0005-0000-0000-000050BF0000}"/>
    <cellStyle name="Standard 8 2 4 2 4 2 2 2" xfId="23946" xr:uid="{00000000-0005-0000-0000-000051BF0000}"/>
    <cellStyle name="Standard 8 2 4 2 4 2 2 2 2" xfId="57834" xr:uid="{00000000-0005-0000-0000-000052BF0000}"/>
    <cellStyle name="Standard 8 2 4 2 4 2 2 3" xfId="46538" xr:uid="{00000000-0005-0000-0000-000053BF0000}"/>
    <cellStyle name="Standard 8 2 4 2 4 2 2 4" xfId="35242" xr:uid="{00000000-0005-0000-0000-000054BF0000}"/>
    <cellStyle name="Standard 8 2 4 2 4 2 3" xfId="18298" xr:uid="{00000000-0005-0000-0000-000055BF0000}"/>
    <cellStyle name="Standard 8 2 4 2 4 2 3 2" xfId="52186" xr:uid="{00000000-0005-0000-0000-000056BF0000}"/>
    <cellStyle name="Standard 8 2 4 2 4 2 4" xfId="40890" xr:uid="{00000000-0005-0000-0000-000057BF0000}"/>
    <cellStyle name="Standard 8 2 4 2 4 2 5" xfId="29594" xr:uid="{00000000-0005-0000-0000-000058BF0000}"/>
    <cellStyle name="Standard 8 2 4 2 4 3" xfId="9826" xr:uid="{00000000-0005-0000-0000-000059BF0000}"/>
    <cellStyle name="Standard 8 2 4 2 4 3 2" xfId="21122" xr:uid="{00000000-0005-0000-0000-00005ABF0000}"/>
    <cellStyle name="Standard 8 2 4 2 4 3 2 2" xfId="55010" xr:uid="{00000000-0005-0000-0000-00005BBF0000}"/>
    <cellStyle name="Standard 8 2 4 2 4 3 3" xfId="43714" xr:uid="{00000000-0005-0000-0000-00005CBF0000}"/>
    <cellStyle name="Standard 8 2 4 2 4 3 4" xfId="32418" xr:uid="{00000000-0005-0000-0000-00005DBF0000}"/>
    <cellStyle name="Standard 8 2 4 2 4 4" xfId="15474" xr:uid="{00000000-0005-0000-0000-00005EBF0000}"/>
    <cellStyle name="Standard 8 2 4 2 4 4 2" xfId="49362" xr:uid="{00000000-0005-0000-0000-00005FBF0000}"/>
    <cellStyle name="Standard 8 2 4 2 4 5" xfId="38066" xr:uid="{00000000-0005-0000-0000-000060BF0000}"/>
    <cellStyle name="Standard 8 2 4 2 4 6" xfId="26770" xr:uid="{00000000-0005-0000-0000-000061BF0000}"/>
    <cellStyle name="Standard 8 2 4 2 5" xfId="4948" xr:uid="{00000000-0005-0000-0000-000062BF0000}"/>
    <cellStyle name="Standard 8 2 4 2 5 2" xfId="7774" xr:uid="{00000000-0005-0000-0000-000063BF0000}"/>
    <cellStyle name="Standard 8 2 4 2 5 2 2" xfId="13423" xr:uid="{00000000-0005-0000-0000-000064BF0000}"/>
    <cellStyle name="Standard 8 2 4 2 5 2 2 2" xfId="24719" xr:uid="{00000000-0005-0000-0000-000065BF0000}"/>
    <cellStyle name="Standard 8 2 4 2 5 2 2 2 2" xfId="58607" xr:uid="{00000000-0005-0000-0000-000066BF0000}"/>
    <cellStyle name="Standard 8 2 4 2 5 2 2 3" xfId="47311" xr:uid="{00000000-0005-0000-0000-000067BF0000}"/>
    <cellStyle name="Standard 8 2 4 2 5 2 2 4" xfId="36015" xr:uid="{00000000-0005-0000-0000-000068BF0000}"/>
    <cellStyle name="Standard 8 2 4 2 5 2 3" xfId="19071" xr:uid="{00000000-0005-0000-0000-000069BF0000}"/>
    <cellStyle name="Standard 8 2 4 2 5 2 3 2" xfId="52959" xr:uid="{00000000-0005-0000-0000-00006ABF0000}"/>
    <cellStyle name="Standard 8 2 4 2 5 2 4" xfId="41663" xr:uid="{00000000-0005-0000-0000-00006BBF0000}"/>
    <cellStyle name="Standard 8 2 4 2 5 2 5" xfId="30367" xr:uid="{00000000-0005-0000-0000-00006CBF0000}"/>
    <cellStyle name="Standard 8 2 4 2 5 3" xfId="10599" xr:uid="{00000000-0005-0000-0000-00006DBF0000}"/>
    <cellStyle name="Standard 8 2 4 2 5 3 2" xfId="21895" xr:uid="{00000000-0005-0000-0000-00006EBF0000}"/>
    <cellStyle name="Standard 8 2 4 2 5 3 2 2" xfId="55783" xr:uid="{00000000-0005-0000-0000-00006FBF0000}"/>
    <cellStyle name="Standard 8 2 4 2 5 3 3" xfId="44487" xr:uid="{00000000-0005-0000-0000-000070BF0000}"/>
    <cellStyle name="Standard 8 2 4 2 5 3 4" xfId="33191" xr:uid="{00000000-0005-0000-0000-000071BF0000}"/>
    <cellStyle name="Standard 8 2 4 2 5 4" xfId="16247" xr:uid="{00000000-0005-0000-0000-000072BF0000}"/>
    <cellStyle name="Standard 8 2 4 2 5 4 2" xfId="50135" xr:uid="{00000000-0005-0000-0000-000073BF0000}"/>
    <cellStyle name="Standard 8 2 4 2 5 5" xfId="38839" xr:uid="{00000000-0005-0000-0000-000074BF0000}"/>
    <cellStyle name="Standard 8 2 4 2 5 6" xfId="27543" xr:uid="{00000000-0005-0000-0000-000075BF0000}"/>
    <cellStyle name="Standard 8 2 4 2 6" xfId="3597" xr:uid="{00000000-0005-0000-0000-000076BF0000}"/>
    <cellStyle name="Standard 8 2 4 2 6 2" xfId="6710" xr:uid="{00000000-0005-0000-0000-000077BF0000}"/>
    <cellStyle name="Standard 8 2 4 2 6 2 2" xfId="12359" xr:uid="{00000000-0005-0000-0000-000078BF0000}"/>
    <cellStyle name="Standard 8 2 4 2 6 2 2 2" xfId="23655" xr:uid="{00000000-0005-0000-0000-000079BF0000}"/>
    <cellStyle name="Standard 8 2 4 2 6 2 2 2 2" xfId="57543" xr:uid="{00000000-0005-0000-0000-00007ABF0000}"/>
    <cellStyle name="Standard 8 2 4 2 6 2 2 3" xfId="46247" xr:uid="{00000000-0005-0000-0000-00007BBF0000}"/>
    <cellStyle name="Standard 8 2 4 2 6 2 2 4" xfId="34951" xr:uid="{00000000-0005-0000-0000-00007CBF0000}"/>
    <cellStyle name="Standard 8 2 4 2 6 2 3" xfId="18007" xr:uid="{00000000-0005-0000-0000-00007DBF0000}"/>
    <cellStyle name="Standard 8 2 4 2 6 2 3 2" xfId="51895" xr:uid="{00000000-0005-0000-0000-00007EBF0000}"/>
    <cellStyle name="Standard 8 2 4 2 6 2 4" xfId="40599" xr:uid="{00000000-0005-0000-0000-00007FBF0000}"/>
    <cellStyle name="Standard 8 2 4 2 6 2 5" xfId="29303" xr:uid="{00000000-0005-0000-0000-000080BF0000}"/>
    <cellStyle name="Standard 8 2 4 2 6 3" xfId="9535" xr:uid="{00000000-0005-0000-0000-000081BF0000}"/>
    <cellStyle name="Standard 8 2 4 2 6 3 2" xfId="20831" xr:uid="{00000000-0005-0000-0000-000082BF0000}"/>
    <cellStyle name="Standard 8 2 4 2 6 3 2 2" xfId="54719" xr:uid="{00000000-0005-0000-0000-000083BF0000}"/>
    <cellStyle name="Standard 8 2 4 2 6 3 3" xfId="43423" xr:uid="{00000000-0005-0000-0000-000084BF0000}"/>
    <cellStyle name="Standard 8 2 4 2 6 3 4" xfId="32127" xr:uid="{00000000-0005-0000-0000-000085BF0000}"/>
    <cellStyle name="Standard 8 2 4 2 6 4" xfId="15183" xr:uid="{00000000-0005-0000-0000-000086BF0000}"/>
    <cellStyle name="Standard 8 2 4 2 6 4 2" xfId="49071" xr:uid="{00000000-0005-0000-0000-000087BF0000}"/>
    <cellStyle name="Standard 8 2 4 2 6 5" xfId="37775" xr:uid="{00000000-0005-0000-0000-000088BF0000}"/>
    <cellStyle name="Standard 8 2 4 2 6 6" xfId="26479" xr:uid="{00000000-0005-0000-0000-000089BF0000}"/>
    <cellStyle name="Standard 8 2 4 2 7" xfId="5659" xr:uid="{00000000-0005-0000-0000-00008ABF0000}"/>
    <cellStyle name="Standard 8 2 4 2 7 2" xfId="11309" xr:uid="{00000000-0005-0000-0000-00008BBF0000}"/>
    <cellStyle name="Standard 8 2 4 2 7 2 2" xfId="22605" xr:uid="{00000000-0005-0000-0000-00008CBF0000}"/>
    <cellStyle name="Standard 8 2 4 2 7 2 2 2" xfId="56493" xr:uid="{00000000-0005-0000-0000-00008DBF0000}"/>
    <cellStyle name="Standard 8 2 4 2 7 2 3" xfId="45197" xr:uid="{00000000-0005-0000-0000-00008EBF0000}"/>
    <cellStyle name="Standard 8 2 4 2 7 2 4" xfId="33901" xr:uid="{00000000-0005-0000-0000-00008FBF0000}"/>
    <cellStyle name="Standard 8 2 4 2 7 3" xfId="16957" xr:uid="{00000000-0005-0000-0000-000090BF0000}"/>
    <cellStyle name="Standard 8 2 4 2 7 3 2" xfId="50845" xr:uid="{00000000-0005-0000-0000-000091BF0000}"/>
    <cellStyle name="Standard 8 2 4 2 7 4" xfId="39549" xr:uid="{00000000-0005-0000-0000-000092BF0000}"/>
    <cellStyle name="Standard 8 2 4 2 7 5" xfId="28253" xr:uid="{00000000-0005-0000-0000-000093BF0000}"/>
    <cellStyle name="Standard 8 2 4 2 8" xfId="8485" xr:uid="{00000000-0005-0000-0000-000094BF0000}"/>
    <cellStyle name="Standard 8 2 4 2 8 2" xfId="19781" xr:uid="{00000000-0005-0000-0000-000095BF0000}"/>
    <cellStyle name="Standard 8 2 4 2 8 2 2" xfId="53669" xr:uid="{00000000-0005-0000-0000-000096BF0000}"/>
    <cellStyle name="Standard 8 2 4 2 8 3" xfId="42373" xr:uid="{00000000-0005-0000-0000-000097BF0000}"/>
    <cellStyle name="Standard 8 2 4 2 8 4" xfId="31077" xr:uid="{00000000-0005-0000-0000-000098BF0000}"/>
    <cellStyle name="Standard 8 2 4 2 9" xfId="14133" xr:uid="{00000000-0005-0000-0000-000099BF0000}"/>
    <cellStyle name="Standard 8 2 4 2 9 2" xfId="48021" xr:uid="{00000000-0005-0000-0000-00009ABF0000}"/>
    <cellStyle name="Standard 8 2 4 3" xfId="2644" xr:uid="{00000000-0005-0000-0000-00009BBF0000}"/>
    <cellStyle name="Standard 8 2 4 3 2" xfId="3146" xr:uid="{00000000-0005-0000-0000-00009CBF0000}"/>
    <cellStyle name="Standard 8 2 4 3 2 2" xfId="5406" xr:uid="{00000000-0005-0000-0000-00009DBF0000}"/>
    <cellStyle name="Standard 8 2 4 3 2 2 2" xfId="8232" xr:uid="{00000000-0005-0000-0000-00009EBF0000}"/>
    <cellStyle name="Standard 8 2 4 3 2 2 2 2" xfId="13881" xr:uid="{00000000-0005-0000-0000-00009FBF0000}"/>
    <cellStyle name="Standard 8 2 4 3 2 2 2 2 2" xfId="25177" xr:uid="{00000000-0005-0000-0000-0000A0BF0000}"/>
    <cellStyle name="Standard 8 2 4 3 2 2 2 2 2 2" xfId="59065" xr:uid="{00000000-0005-0000-0000-0000A1BF0000}"/>
    <cellStyle name="Standard 8 2 4 3 2 2 2 2 3" xfId="47769" xr:uid="{00000000-0005-0000-0000-0000A2BF0000}"/>
    <cellStyle name="Standard 8 2 4 3 2 2 2 2 4" xfId="36473" xr:uid="{00000000-0005-0000-0000-0000A3BF0000}"/>
    <cellStyle name="Standard 8 2 4 3 2 2 2 3" xfId="19529" xr:uid="{00000000-0005-0000-0000-0000A4BF0000}"/>
    <cellStyle name="Standard 8 2 4 3 2 2 2 3 2" xfId="53417" xr:uid="{00000000-0005-0000-0000-0000A5BF0000}"/>
    <cellStyle name="Standard 8 2 4 3 2 2 2 4" xfId="42121" xr:uid="{00000000-0005-0000-0000-0000A6BF0000}"/>
    <cellStyle name="Standard 8 2 4 3 2 2 2 5" xfId="30825" xr:uid="{00000000-0005-0000-0000-0000A7BF0000}"/>
    <cellStyle name="Standard 8 2 4 3 2 2 3" xfId="11057" xr:uid="{00000000-0005-0000-0000-0000A8BF0000}"/>
    <cellStyle name="Standard 8 2 4 3 2 2 3 2" xfId="22353" xr:uid="{00000000-0005-0000-0000-0000A9BF0000}"/>
    <cellStyle name="Standard 8 2 4 3 2 2 3 2 2" xfId="56241" xr:uid="{00000000-0005-0000-0000-0000AABF0000}"/>
    <cellStyle name="Standard 8 2 4 3 2 2 3 3" xfId="44945" xr:uid="{00000000-0005-0000-0000-0000ABBF0000}"/>
    <cellStyle name="Standard 8 2 4 3 2 2 3 4" xfId="33649" xr:uid="{00000000-0005-0000-0000-0000ACBF0000}"/>
    <cellStyle name="Standard 8 2 4 3 2 2 4" xfId="16705" xr:uid="{00000000-0005-0000-0000-0000ADBF0000}"/>
    <cellStyle name="Standard 8 2 4 3 2 2 4 2" xfId="50593" xr:uid="{00000000-0005-0000-0000-0000AEBF0000}"/>
    <cellStyle name="Standard 8 2 4 3 2 2 5" xfId="39297" xr:uid="{00000000-0005-0000-0000-0000AFBF0000}"/>
    <cellStyle name="Standard 8 2 4 3 2 2 6" xfId="28001" xr:uid="{00000000-0005-0000-0000-0000B0BF0000}"/>
    <cellStyle name="Standard 8 2 4 3 2 3" xfId="6274" xr:uid="{00000000-0005-0000-0000-0000B1BF0000}"/>
    <cellStyle name="Standard 8 2 4 3 2 3 2" xfId="11924" xr:uid="{00000000-0005-0000-0000-0000B2BF0000}"/>
    <cellStyle name="Standard 8 2 4 3 2 3 2 2" xfId="23220" xr:uid="{00000000-0005-0000-0000-0000B3BF0000}"/>
    <cellStyle name="Standard 8 2 4 3 2 3 2 2 2" xfId="57108" xr:uid="{00000000-0005-0000-0000-0000B4BF0000}"/>
    <cellStyle name="Standard 8 2 4 3 2 3 2 3" xfId="45812" xr:uid="{00000000-0005-0000-0000-0000B5BF0000}"/>
    <cellStyle name="Standard 8 2 4 3 2 3 2 4" xfId="34516" xr:uid="{00000000-0005-0000-0000-0000B6BF0000}"/>
    <cellStyle name="Standard 8 2 4 3 2 3 3" xfId="17572" xr:uid="{00000000-0005-0000-0000-0000B7BF0000}"/>
    <cellStyle name="Standard 8 2 4 3 2 3 3 2" xfId="51460" xr:uid="{00000000-0005-0000-0000-0000B8BF0000}"/>
    <cellStyle name="Standard 8 2 4 3 2 3 4" xfId="40164" xr:uid="{00000000-0005-0000-0000-0000B9BF0000}"/>
    <cellStyle name="Standard 8 2 4 3 2 3 5" xfId="28868" xr:uid="{00000000-0005-0000-0000-0000BABF0000}"/>
    <cellStyle name="Standard 8 2 4 3 2 4" xfId="9100" xr:uid="{00000000-0005-0000-0000-0000BBBF0000}"/>
    <cellStyle name="Standard 8 2 4 3 2 4 2" xfId="20396" xr:uid="{00000000-0005-0000-0000-0000BCBF0000}"/>
    <cellStyle name="Standard 8 2 4 3 2 4 2 2" xfId="54284" xr:uid="{00000000-0005-0000-0000-0000BDBF0000}"/>
    <cellStyle name="Standard 8 2 4 3 2 4 3" xfId="42988" xr:uid="{00000000-0005-0000-0000-0000BEBF0000}"/>
    <cellStyle name="Standard 8 2 4 3 2 4 4" xfId="31692" xr:uid="{00000000-0005-0000-0000-0000BFBF0000}"/>
    <cellStyle name="Standard 8 2 4 3 2 5" xfId="14748" xr:uid="{00000000-0005-0000-0000-0000C0BF0000}"/>
    <cellStyle name="Standard 8 2 4 3 2 5 2" xfId="48636" xr:uid="{00000000-0005-0000-0000-0000C1BF0000}"/>
    <cellStyle name="Standard 8 2 4 3 2 6" xfId="37340" xr:uid="{00000000-0005-0000-0000-0000C2BF0000}"/>
    <cellStyle name="Standard 8 2 4 3 2 7" xfId="26044" xr:uid="{00000000-0005-0000-0000-0000C3BF0000}"/>
    <cellStyle name="Standard 8 2 4 3 3" xfId="4631" xr:uid="{00000000-0005-0000-0000-0000C4BF0000}"/>
    <cellStyle name="Standard 8 2 4 3 3 2" xfId="7498" xr:uid="{00000000-0005-0000-0000-0000C5BF0000}"/>
    <cellStyle name="Standard 8 2 4 3 3 2 2" xfId="13147" xr:uid="{00000000-0005-0000-0000-0000C6BF0000}"/>
    <cellStyle name="Standard 8 2 4 3 3 2 2 2" xfId="24443" xr:uid="{00000000-0005-0000-0000-0000C7BF0000}"/>
    <cellStyle name="Standard 8 2 4 3 3 2 2 2 2" xfId="58331" xr:uid="{00000000-0005-0000-0000-0000C8BF0000}"/>
    <cellStyle name="Standard 8 2 4 3 3 2 2 3" xfId="47035" xr:uid="{00000000-0005-0000-0000-0000C9BF0000}"/>
    <cellStyle name="Standard 8 2 4 3 3 2 2 4" xfId="35739" xr:uid="{00000000-0005-0000-0000-0000CABF0000}"/>
    <cellStyle name="Standard 8 2 4 3 3 2 3" xfId="18795" xr:uid="{00000000-0005-0000-0000-0000CBBF0000}"/>
    <cellStyle name="Standard 8 2 4 3 3 2 3 2" xfId="52683" xr:uid="{00000000-0005-0000-0000-0000CCBF0000}"/>
    <cellStyle name="Standard 8 2 4 3 3 2 4" xfId="41387" xr:uid="{00000000-0005-0000-0000-0000CDBF0000}"/>
    <cellStyle name="Standard 8 2 4 3 3 2 5" xfId="30091" xr:uid="{00000000-0005-0000-0000-0000CEBF0000}"/>
    <cellStyle name="Standard 8 2 4 3 3 3" xfId="10323" xr:uid="{00000000-0005-0000-0000-0000CFBF0000}"/>
    <cellStyle name="Standard 8 2 4 3 3 3 2" xfId="21619" xr:uid="{00000000-0005-0000-0000-0000D0BF0000}"/>
    <cellStyle name="Standard 8 2 4 3 3 3 2 2" xfId="55507" xr:uid="{00000000-0005-0000-0000-0000D1BF0000}"/>
    <cellStyle name="Standard 8 2 4 3 3 3 3" xfId="44211" xr:uid="{00000000-0005-0000-0000-0000D2BF0000}"/>
    <cellStyle name="Standard 8 2 4 3 3 3 4" xfId="32915" xr:uid="{00000000-0005-0000-0000-0000D3BF0000}"/>
    <cellStyle name="Standard 8 2 4 3 3 4" xfId="15971" xr:uid="{00000000-0005-0000-0000-0000D4BF0000}"/>
    <cellStyle name="Standard 8 2 4 3 3 4 2" xfId="49859" xr:uid="{00000000-0005-0000-0000-0000D5BF0000}"/>
    <cellStyle name="Standard 8 2 4 3 3 5" xfId="38563" xr:uid="{00000000-0005-0000-0000-0000D6BF0000}"/>
    <cellStyle name="Standard 8 2 4 3 3 6" xfId="27267" xr:uid="{00000000-0005-0000-0000-0000D7BF0000}"/>
    <cellStyle name="Standard 8 2 4 3 4" xfId="5774" xr:uid="{00000000-0005-0000-0000-0000D8BF0000}"/>
    <cellStyle name="Standard 8 2 4 3 4 2" xfId="11424" xr:uid="{00000000-0005-0000-0000-0000D9BF0000}"/>
    <cellStyle name="Standard 8 2 4 3 4 2 2" xfId="22720" xr:uid="{00000000-0005-0000-0000-0000DABF0000}"/>
    <cellStyle name="Standard 8 2 4 3 4 2 2 2" xfId="56608" xr:uid="{00000000-0005-0000-0000-0000DBBF0000}"/>
    <cellStyle name="Standard 8 2 4 3 4 2 3" xfId="45312" xr:uid="{00000000-0005-0000-0000-0000DCBF0000}"/>
    <cellStyle name="Standard 8 2 4 3 4 2 4" xfId="34016" xr:uid="{00000000-0005-0000-0000-0000DDBF0000}"/>
    <cellStyle name="Standard 8 2 4 3 4 3" xfId="17072" xr:uid="{00000000-0005-0000-0000-0000DEBF0000}"/>
    <cellStyle name="Standard 8 2 4 3 4 3 2" xfId="50960" xr:uid="{00000000-0005-0000-0000-0000DFBF0000}"/>
    <cellStyle name="Standard 8 2 4 3 4 4" xfId="39664" xr:uid="{00000000-0005-0000-0000-0000E0BF0000}"/>
    <cellStyle name="Standard 8 2 4 3 4 5" xfId="28368" xr:uid="{00000000-0005-0000-0000-0000E1BF0000}"/>
    <cellStyle name="Standard 8 2 4 3 5" xfId="8600" xr:uid="{00000000-0005-0000-0000-0000E2BF0000}"/>
    <cellStyle name="Standard 8 2 4 3 5 2" xfId="19896" xr:uid="{00000000-0005-0000-0000-0000E3BF0000}"/>
    <cellStyle name="Standard 8 2 4 3 5 2 2" xfId="53784" xr:uid="{00000000-0005-0000-0000-0000E4BF0000}"/>
    <cellStyle name="Standard 8 2 4 3 5 3" xfId="42488" xr:uid="{00000000-0005-0000-0000-0000E5BF0000}"/>
    <cellStyle name="Standard 8 2 4 3 5 4" xfId="31192" xr:uid="{00000000-0005-0000-0000-0000E6BF0000}"/>
    <cellStyle name="Standard 8 2 4 3 6" xfId="14248" xr:uid="{00000000-0005-0000-0000-0000E7BF0000}"/>
    <cellStyle name="Standard 8 2 4 3 6 2" xfId="48136" xr:uid="{00000000-0005-0000-0000-0000E8BF0000}"/>
    <cellStyle name="Standard 8 2 4 3 7" xfId="36840" xr:uid="{00000000-0005-0000-0000-0000E9BF0000}"/>
    <cellStyle name="Standard 8 2 4 3 8" xfId="25544" xr:uid="{00000000-0005-0000-0000-0000EABF0000}"/>
    <cellStyle name="Standard 8 2 4 4" xfId="2898" xr:uid="{00000000-0005-0000-0000-0000EBBF0000}"/>
    <cellStyle name="Standard 8 2 4 4 2" xfId="5403" xr:uid="{00000000-0005-0000-0000-0000ECBF0000}"/>
    <cellStyle name="Standard 8 2 4 4 2 2" xfId="8229" xr:uid="{00000000-0005-0000-0000-0000EDBF0000}"/>
    <cellStyle name="Standard 8 2 4 4 2 2 2" xfId="13878" xr:uid="{00000000-0005-0000-0000-0000EEBF0000}"/>
    <cellStyle name="Standard 8 2 4 4 2 2 2 2" xfId="25174" xr:uid="{00000000-0005-0000-0000-0000EFBF0000}"/>
    <cellStyle name="Standard 8 2 4 4 2 2 2 2 2" xfId="59062" xr:uid="{00000000-0005-0000-0000-0000F0BF0000}"/>
    <cellStyle name="Standard 8 2 4 4 2 2 2 3" xfId="47766" xr:uid="{00000000-0005-0000-0000-0000F1BF0000}"/>
    <cellStyle name="Standard 8 2 4 4 2 2 2 4" xfId="36470" xr:uid="{00000000-0005-0000-0000-0000F2BF0000}"/>
    <cellStyle name="Standard 8 2 4 4 2 2 3" xfId="19526" xr:uid="{00000000-0005-0000-0000-0000F3BF0000}"/>
    <cellStyle name="Standard 8 2 4 4 2 2 3 2" xfId="53414" xr:uid="{00000000-0005-0000-0000-0000F4BF0000}"/>
    <cellStyle name="Standard 8 2 4 4 2 2 4" xfId="42118" xr:uid="{00000000-0005-0000-0000-0000F5BF0000}"/>
    <cellStyle name="Standard 8 2 4 4 2 2 5" xfId="30822" xr:uid="{00000000-0005-0000-0000-0000F6BF0000}"/>
    <cellStyle name="Standard 8 2 4 4 2 3" xfId="11054" xr:uid="{00000000-0005-0000-0000-0000F7BF0000}"/>
    <cellStyle name="Standard 8 2 4 4 2 3 2" xfId="22350" xr:uid="{00000000-0005-0000-0000-0000F8BF0000}"/>
    <cellStyle name="Standard 8 2 4 4 2 3 2 2" xfId="56238" xr:uid="{00000000-0005-0000-0000-0000F9BF0000}"/>
    <cellStyle name="Standard 8 2 4 4 2 3 3" xfId="44942" xr:uid="{00000000-0005-0000-0000-0000FABF0000}"/>
    <cellStyle name="Standard 8 2 4 4 2 3 4" xfId="33646" xr:uid="{00000000-0005-0000-0000-0000FBBF0000}"/>
    <cellStyle name="Standard 8 2 4 4 2 4" xfId="16702" xr:uid="{00000000-0005-0000-0000-0000FCBF0000}"/>
    <cellStyle name="Standard 8 2 4 4 2 4 2" xfId="50590" xr:uid="{00000000-0005-0000-0000-0000FDBF0000}"/>
    <cellStyle name="Standard 8 2 4 4 2 5" xfId="39294" xr:uid="{00000000-0005-0000-0000-0000FEBF0000}"/>
    <cellStyle name="Standard 8 2 4 4 2 6" xfId="27998" xr:uid="{00000000-0005-0000-0000-0000FFBF0000}"/>
    <cellStyle name="Standard 8 2 4 4 3" xfId="4628" xr:uid="{00000000-0005-0000-0000-000000C00000}"/>
    <cellStyle name="Standard 8 2 4 4 3 2" xfId="7495" xr:uid="{00000000-0005-0000-0000-000001C00000}"/>
    <cellStyle name="Standard 8 2 4 4 3 2 2" xfId="13144" xr:uid="{00000000-0005-0000-0000-000002C00000}"/>
    <cellStyle name="Standard 8 2 4 4 3 2 2 2" xfId="24440" xr:uid="{00000000-0005-0000-0000-000003C00000}"/>
    <cellStyle name="Standard 8 2 4 4 3 2 2 2 2" xfId="58328" xr:uid="{00000000-0005-0000-0000-000004C00000}"/>
    <cellStyle name="Standard 8 2 4 4 3 2 2 3" xfId="47032" xr:uid="{00000000-0005-0000-0000-000005C00000}"/>
    <cellStyle name="Standard 8 2 4 4 3 2 2 4" xfId="35736" xr:uid="{00000000-0005-0000-0000-000006C00000}"/>
    <cellStyle name="Standard 8 2 4 4 3 2 3" xfId="18792" xr:uid="{00000000-0005-0000-0000-000007C00000}"/>
    <cellStyle name="Standard 8 2 4 4 3 2 3 2" xfId="52680" xr:uid="{00000000-0005-0000-0000-000008C00000}"/>
    <cellStyle name="Standard 8 2 4 4 3 2 4" xfId="41384" xr:uid="{00000000-0005-0000-0000-000009C00000}"/>
    <cellStyle name="Standard 8 2 4 4 3 2 5" xfId="30088" xr:uid="{00000000-0005-0000-0000-00000AC00000}"/>
    <cellStyle name="Standard 8 2 4 4 3 3" xfId="10320" xr:uid="{00000000-0005-0000-0000-00000BC00000}"/>
    <cellStyle name="Standard 8 2 4 4 3 3 2" xfId="21616" xr:uid="{00000000-0005-0000-0000-00000CC00000}"/>
    <cellStyle name="Standard 8 2 4 4 3 3 2 2" xfId="55504" xr:uid="{00000000-0005-0000-0000-00000DC00000}"/>
    <cellStyle name="Standard 8 2 4 4 3 3 3" xfId="44208" xr:uid="{00000000-0005-0000-0000-00000EC00000}"/>
    <cellStyle name="Standard 8 2 4 4 3 3 4" xfId="32912" xr:uid="{00000000-0005-0000-0000-00000FC00000}"/>
    <cellStyle name="Standard 8 2 4 4 3 4" xfId="15968" xr:uid="{00000000-0005-0000-0000-000010C00000}"/>
    <cellStyle name="Standard 8 2 4 4 3 4 2" xfId="49856" xr:uid="{00000000-0005-0000-0000-000011C00000}"/>
    <cellStyle name="Standard 8 2 4 4 3 5" xfId="38560" xr:uid="{00000000-0005-0000-0000-000012C00000}"/>
    <cellStyle name="Standard 8 2 4 4 3 6" xfId="27264" xr:uid="{00000000-0005-0000-0000-000013C00000}"/>
    <cellStyle name="Standard 8 2 4 4 4" xfId="6026" xr:uid="{00000000-0005-0000-0000-000014C00000}"/>
    <cellStyle name="Standard 8 2 4 4 4 2" xfId="11676" xr:uid="{00000000-0005-0000-0000-000015C00000}"/>
    <cellStyle name="Standard 8 2 4 4 4 2 2" xfId="22972" xr:uid="{00000000-0005-0000-0000-000016C00000}"/>
    <cellStyle name="Standard 8 2 4 4 4 2 2 2" xfId="56860" xr:uid="{00000000-0005-0000-0000-000017C00000}"/>
    <cellStyle name="Standard 8 2 4 4 4 2 3" xfId="45564" xr:uid="{00000000-0005-0000-0000-000018C00000}"/>
    <cellStyle name="Standard 8 2 4 4 4 2 4" xfId="34268" xr:uid="{00000000-0005-0000-0000-000019C00000}"/>
    <cellStyle name="Standard 8 2 4 4 4 3" xfId="17324" xr:uid="{00000000-0005-0000-0000-00001AC00000}"/>
    <cellStyle name="Standard 8 2 4 4 4 3 2" xfId="51212" xr:uid="{00000000-0005-0000-0000-00001BC00000}"/>
    <cellStyle name="Standard 8 2 4 4 4 4" xfId="39916" xr:uid="{00000000-0005-0000-0000-00001CC00000}"/>
    <cellStyle name="Standard 8 2 4 4 4 5" xfId="28620" xr:uid="{00000000-0005-0000-0000-00001DC00000}"/>
    <cellStyle name="Standard 8 2 4 4 5" xfId="8852" xr:uid="{00000000-0005-0000-0000-00001EC00000}"/>
    <cellStyle name="Standard 8 2 4 4 5 2" xfId="20148" xr:uid="{00000000-0005-0000-0000-00001FC00000}"/>
    <cellStyle name="Standard 8 2 4 4 5 2 2" xfId="54036" xr:uid="{00000000-0005-0000-0000-000020C00000}"/>
    <cellStyle name="Standard 8 2 4 4 5 3" xfId="42740" xr:uid="{00000000-0005-0000-0000-000021C00000}"/>
    <cellStyle name="Standard 8 2 4 4 5 4" xfId="31444" xr:uid="{00000000-0005-0000-0000-000022C00000}"/>
    <cellStyle name="Standard 8 2 4 4 6" xfId="14500" xr:uid="{00000000-0005-0000-0000-000023C00000}"/>
    <cellStyle name="Standard 8 2 4 4 6 2" xfId="48388" xr:uid="{00000000-0005-0000-0000-000024C00000}"/>
    <cellStyle name="Standard 8 2 4 4 7" xfId="37092" xr:uid="{00000000-0005-0000-0000-000025C00000}"/>
    <cellStyle name="Standard 8 2 4 4 8" xfId="25796" xr:uid="{00000000-0005-0000-0000-000026C00000}"/>
    <cellStyle name="Standard 8 2 4 5" xfId="3780" xr:uid="{00000000-0005-0000-0000-000027C00000}"/>
    <cellStyle name="Standard 8 2 4 5 2" xfId="6891" xr:uid="{00000000-0005-0000-0000-000028C00000}"/>
    <cellStyle name="Standard 8 2 4 5 2 2" xfId="12540" xr:uid="{00000000-0005-0000-0000-000029C00000}"/>
    <cellStyle name="Standard 8 2 4 5 2 2 2" xfId="23836" xr:uid="{00000000-0005-0000-0000-00002AC00000}"/>
    <cellStyle name="Standard 8 2 4 5 2 2 2 2" xfId="57724" xr:uid="{00000000-0005-0000-0000-00002BC00000}"/>
    <cellStyle name="Standard 8 2 4 5 2 2 3" xfId="46428" xr:uid="{00000000-0005-0000-0000-00002CC00000}"/>
    <cellStyle name="Standard 8 2 4 5 2 2 4" xfId="35132" xr:uid="{00000000-0005-0000-0000-00002DC00000}"/>
    <cellStyle name="Standard 8 2 4 5 2 3" xfId="18188" xr:uid="{00000000-0005-0000-0000-00002EC00000}"/>
    <cellStyle name="Standard 8 2 4 5 2 3 2" xfId="52076" xr:uid="{00000000-0005-0000-0000-00002FC00000}"/>
    <cellStyle name="Standard 8 2 4 5 2 4" xfId="40780" xr:uid="{00000000-0005-0000-0000-000030C00000}"/>
    <cellStyle name="Standard 8 2 4 5 2 5" xfId="29484" xr:uid="{00000000-0005-0000-0000-000031C00000}"/>
    <cellStyle name="Standard 8 2 4 5 3" xfId="9716" xr:uid="{00000000-0005-0000-0000-000032C00000}"/>
    <cellStyle name="Standard 8 2 4 5 3 2" xfId="21012" xr:uid="{00000000-0005-0000-0000-000033C00000}"/>
    <cellStyle name="Standard 8 2 4 5 3 2 2" xfId="54900" xr:uid="{00000000-0005-0000-0000-000034C00000}"/>
    <cellStyle name="Standard 8 2 4 5 3 3" xfId="43604" xr:uid="{00000000-0005-0000-0000-000035C00000}"/>
    <cellStyle name="Standard 8 2 4 5 3 4" xfId="32308" xr:uid="{00000000-0005-0000-0000-000036C00000}"/>
    <cellStyle name="Standard 8 2 4 5 4" xfId="15364" xr:uid="{00000000-0005-0000-0000-000037C00000}"/>
    <cellStyle name="Standard 8 2 4 5 4 2" xfId="49252" xr:uid="{00000000-0005-0000-0000-000038C00000}"/>
    <cellStyle name="Standard 8 2 4 5 5" xfId="37956" xr:uid="{00000000-0005-0000-0000-000039C00000}"/>
    <cellStyle name="Standard 8 2 4 5 6" xfId="26660" xr:uid="{00000000-0005-0000-0000-00003AC00000}"/>
    <cellStyle name="Standard 8 2 4 6" xfId="4838" xr:uid="{00000000-0005-0000-0000-00003BC00000}"/>
    <cellStyle name="Standard 8 2 4 6 2" xfId="7664" xr:uid="{00000000-0005-0000-0000-00003CC00000}"/>
    <cellStyle name="Standard 8 2 4 6 2 2" xfId="13313" xr:uid="{00000000-0005-0000-0000-00003DC00000}"/>
    <cellStyle name="Standard 8 2 4 6 2 2 2" xfId="24609" xr:uid="{00000000-0005-0000-0000-00003EC00000}"/>
    <cellStyle name="Standard 8 2 4 6 2 2 2 2" xfId="58497" xr:uid="{00000000-0005-0000-0000-00003FC00000}"/>
    <cellStyle name="Standard 8 2 4 6 2 2 3" xfId="47201" xr:uid="{00000000-0005-0000-0000-000040C00000}"/>
    <cellStyle name="Standard 8 2 4 6 2 2 4" xfId="35905" xr:uid="{00000000-0005-0000-0000-000041C00000}"/>
    <cellStyle name="Standard 8 2 4 6 2 3" xfId="18961" xr:uid="{00000000-0005-0000-0000-000042C00000}"/>
    <cellStyle name="Standard 8 2 4 6 2 3 2" xfId="52849" xr:uid="{00000000-0005-0000-0000-000043C00000}"/>
    <cellStyle name="Standard 8 2 4 6 2 4" xfId="41553" xr:uid="{00000000-0005-0000-0000-000044C00000}"/>
    <cellStyle name="Standard 8 2 4 6 2 5" xfId="30257" xr:uid="{00000000-0005-0000-0000-000045C00000}"/>
    <cellStyle name="Standard 8 2 4 6 3" xfId="10489" xr:uid="{00000000-0005-0000-0000-000046C00000}"/>
    <cellStyle name="Standard 8 2 4 6 3 2" xfId="21785" xr:uid="{00000000-0005-0000-0000-000047C00000}"/>
    <cellStyle name="Standard 8 2 4 6 3 2 2" xfId="55673" xr:uid="{00000000-0005-0000-0000-000048C00000}"/>
    <cellStyle name="Standard 8 2 4 6 3 3" xfId="44377" xr:uid="{00000000-0005-0000-0000-000049C00000}"/>
    <cellStyle name="Standard 8 2 4 6 3 4" xfId="33081" xr:uid="{00000000-0005-0000-0000-00004AC00000}"/>
    <cellStyle name="Standard 8 2 4 6 4" xfId="16137" xr:uid="{00000000-0005-0000-0000-00004BC00000}"/>
    <cellStyle name="Standard 8 2 4 6 4 2" xfId="50025" xr:uid="{00000000-0005-0000-0000-00004CC00000}"/>
    <cellStyle name="Standard 8 2 4 6 5" xfId="38729" xr:uid="{00000000-0005-0000-0000-00004DC00000}"/>
    <cellStyle name="Standard 8 2 4 6 6" xfId="27433" xr:uid="{00000000-0005-0000-0000-00004EC00000}"/>
    <cellStyle name="Standard 8 2 4 7" xfId="3484" xr:uid="{00000000-0005-0000-0000-00004FC00000}"/>
    <cellStyle name="Standard 8 2 4 7 2" xfId="6598" xr:uid="{00000000-0005-0000-0000-000050C00000}"/>
    <cellStyle name="Standard 8 2 4 7 2 2" xfId="12247" xr:uid="{00000000-0005-0000-0000-000051C00000}"/>
    <cellStyle name="Standard 8 2 4 7 2 2 2" xfId="23543" xr:uid="{00000000-0005-0000-0000-000052C00000}"/>
    <cellStyle name="Standard 8 2 4 7 2 2 2 2" xfId="57431" xr:uid="{00000000-0005-0000-0000-000053C00000}"/>
    <cellStyle name="Standard 8 2 4 7 2 2 3" xfId="46135" xr:uid="{00000000-0005-0000-0000-000054C00000}"/>
    <cellStyle name="Standard 8 2 4 7 2 2 4" xfId="34839" xr:uid="{00000000-0005-0000-0000-000055C00000}"/>
    <cellStyle name="Standard 8 2 4 7 2 3" xfId="17895" xr:uid="{00000000-0005-0000-0000-000056C00000}"/>
    <cellStyle name="Standard 8 2 4 7 2 3 2" xfId="51783" xr:uid="{00000000-0005-0000-0000-000057C00000}"/>
    <cellStyle name="Standard 8 2 4 7 2 4" xfId="40487" xr:uid="{00000000-0005-0000-0000-000058C00000}"/>
    <cellStyle name="Standard 8 2 4 7 2 5" xfId="29191" xr:uid="{00000000-0005-0000-0000-000059C00000}"/>
    <cellStyle name="Standard 8 2 4 7 3" xfId="9423" xr:uid="{00000000-0005-0000-0000-00005AC00000}"/>
    <cellStyle name="Standard 8 2 4 7 3 2" xfId="20719" xr:uid="{00000000-0005-0000-0000-00005BC00000}"/>
    <cellStyle name="Standard 8 2 4 7 3 2 2" xfId="54607" xr:uid="{00000000-0005-0000-0000-00005CC00000}"/>
    <cellStyle name="Standard 8 2 4 7 3 3" xfId="43311" xr:uid="{00000000-0005-0000-0000-00005DC00000}"/>
    <cellStyle name="Standard 8 2 4 7 3 4" xfId="32015" xr:uid="{00000000-0005-0000-0000-00005EC00000}"/>
    <cellStyle name="Standard 8 2 4 7 4" xfId="15071" xr:uid="{00000000-0005-0000-0000-00005FC00000}"/>
    <cellStyle name="Standard 8 2 4 7 4 2" xfId="48959" xr:uid="{00000000-0005-0000-0000-000060C00000}"/>
    <cellStyle name="Standard 8 2 4 7 5" xfId="37663" xr:uid="{00000000-0005-0000-0000-000061C00000}"/>
    <cellStyle name="Standard 8 2 4 7 6" xfId="26367" xr:uid="{00000000-0005-0000-0000-000062C00000}"/>
    <cellStyle name="Standard 8 2 4 8" xfId="5526" xr:uid="{00000000-0005-0000-0000-000063C00000}"/>
    <cellStyle name="Standard 8 2 4 8 2" xfId="11176" xr:uid="{00000000-0005-0000-0000-000064C00000}"/>
    <cellStyle name="Standard 8 2 4 8 2 2" xfId="22472" xr:uid="{00000000-0005-0000-0000-000065C00000}"/>
    <cellStyle name="Standard 8 2 4 8 2 2 2" xfId="56360" xr:uid="{00000000-0005-0000-0000-000066C00000}"/>
    <cellStyle name="Standard 8 2 4 8 2 3" xfId="45064" xr:uid="{00000000-0005-0000-0000-000067C00000}"/>
    <cellStyle name="Standard 8 2 4 8 2 4" xfId="33768" xr:uid="{00000000-0005-0000-0000-000068C00000}"/>
    <cellStyle name="Standard 8 2 4 8 3" xfId="16824" xr:uid="{00000000-0005-0000-0000-000069C00000}"/>
    <cellStyle name="Standard 8 2 4 8 3 2" xfId="50712" xr:uid="{00000000-0005-0000-0000-00006AC00000}"/>
    <cellStyle name="Standard 8 2 4 8 4" xfId="39416" xr:uid="{00000000-0005-0000-0000-00006BC00000}"/>
    <cellStyle name="Standard 8 2 4 8 5" xfId="28120" xr:uid="{00000000-0005-0000-0000-00006CC00000}"/>
    <cellStyle name="Standard 8 2 4 9" xfId="8352" xr:uid="{00000000-0005-0000-0000-00006DC00000}"/>
    <cellStyle name="Standard 8 2 4 9 2" xfId="19648" xr:uid="{00000000-0005-0000-0000-00006EC00000}"/>
    <cellStyle name="Standard 8 2 4 9 2 2" xfId="53536" xr:uid="{00000000-0005-0000-0000-00006FC00000}"/>
    <cellStyle name="Standard 8 2 4 9 3" xfId="42240" xr:uid="{00000000-0005-0000-0000-000070C00000}"/>
    <cellStyle name="Standard 8 2 4 9 4" xfId="30944" xr:uid="{00000000-0005-0000-0000-000071C00000}"/>
    <cellStyle name="Standard 8 2 5" xfId="674" xr:uid="{00000000-0005-0000-0000-000072C00000}"/>
    <cellStyle name="Standard 8 2 5 10" xfId="14045" xr:uid="{00000000-0005-0000-0000-000073C00000}"/>
    <cellStyle name="Standard 8 2 5 10 2" xfId="47933" xr:uid="{00000000-0005-0000-0000-000074C00000}"/>
    <cellStyle name="Standard 8 2 5 11" xfId="36637" xr:uid="{00000000-0005-0000-0000-000075C00000}"/>
    <cellStyle name="Standard 8 2 5 12" xfId="25341" xr:uid="{00000000-0005-0000-0000-000076C00000}"/>
    <cellStyle name="Standard 8 2 5 2" xfId="1910" xr:uid="{00000000-0005-0000-0000-000077C00000}"/>
    <cellStyle name="Standard 8 2 5 2 10" xfId="36770" xr:uid="{00000000-0005-0000-0000-000078C00000}"/>
    <cellStyle name="Standard 8 2 5 2 11" xfId="25474" xr:uid="{00000000-0005-0000-0000-000079C00000}"/>
    <cellStyle name="Standard 8 2 5 2 2" xfId="2820" xr:uid="{00000000-0005-0000-0000-00007AC00000}"/>
    <cellStyle name="Standard 8 2 5 2 2 2" xfId="3322" xr:uid="{00000000-0005-0000-0000-00007BC00000}"/>
    <cellStyle name="Standard 8 2 5 2 2 2 2" xfId="5409" xr:uid="{00000000-0005-0000-0000-00007CC00000}"/>
    <cellStyle name="Standard 8 2 5 2 2 2 2 2" xfId="8235" xr:uid="{00000000-0005-0000-0000-00007DC00000}"/>
    <cellStyle name="Standard 8 2 5 2 2 2 2 2 2" xfId="13884" xr:uid="{00000000-0005-0000-0000-00007EC00000}"/>
    <cellStyle name="Standard 8 2 5 2 2 2 2 2 2 2" xfId="25180" xr:uid="{00000000-0005-0000-0000-00007FC00000}"/>
    <cellStyle name="Standard 8 2 5 2 2 2 2 2 2 2 2" xfId="59068" xr:uid="{00000000-0005-0000-0000-000080C00000}"/>
    <cellStyle name="Standard 8 2 5 2 2 2 2 2 2 3" xfId="47772" xr:uid="{00000000-0005-0000-0000-000081C00000}"/>
    <cellStyle name="Standard 8 2 5 2 2 2 2 2 2 4" xfId="36476" xr:uid="{00000000-0005-0000-0000-000082C00000}"/>
    <cellStyle name="Standard 8 2 5 2 2 2 2 2 3" xfId="19532" xr:uid="{00000000-0005-0000-0000-000083C00000}"/>
    <cellStyle name="Standard 8 2 5 2 2 2 2 2 3 2" xfId="53420" xr:uid="{00000000-0005-0000-0000-000084C00000}"/>
    <cellStyle name="Standard 8 2 5 2 2 2 2 2 4" xfId="42124" xr:uid="{00000000-0005-0000-0000-000085C00000}"/>
    <cellStyle name="Standard 8 2 5 2 2 2 2 2 5" xfId="30828" xr:uid="{00000000-0005-0000-0000-000086C00000}"/>
    <cellStyle name="Standard 8 2 5 2 2 2 2 3" xfId="11060" xr:uid="{00000000-0005-0000-0000-000087C00000}"/>
    <cellStyle name="Standard 8 2 5 2 2 2 2 3 2" xfId="22356" xr:uid="{00000000-0005-0000-0000-000088C00000}"/>
    <cellStyle name="Standard 8 2 5 2 2 2 2 3 2 2" xfId="56244" xr:uid="{00000000-0005-0000-0000-000089C00000}"/>
    <cellStyle name="Standard 8 2 5 2 2 2 2 3 3" xfId="44948" xr:uid="{00000000-0005-0000-0000-00008AC00000}"/>
    <cellStyle name="Standard 8 2 5 2 2 2 2 3 4" xfId="33652" xr:uid="{00000000-0005-0000-0000-00008BC00000}"/>
    <cellStyle name="Standard 8 2 5 2 2 2 2 4" xfId="16708" xr:uid="{00000000-0005-0000-0000-00008CC00000}"/>
    <cellStyle name="Standard 8 2 5 2 2 2 2 4 2" xfId="50596" xr:uid="{00000000-0005-0000-0000-00008DC00000}"/>
    <cellStyle name="Standard 8 2 5 2 2 2 2 5" xfId="39300" xr:uid="{00000000-0005-0000-0000-00008EC00000}"/>
    <cellStyle name="Standard 8 2 5 2 2 2 2 6" xfId="28004" xr:uid="{00000000-0005-0000-0000-00008FC00000}"/>
    <cellStyle name="Standard 8 2 5 2 2 2 3" xfId="6450" xr:uid="{00000000-0005-0000-0000-000090C00000}"/>
    <cellStyle name="Standard 8 2 5 2 2 2 3 2" xfId="12100" xr:uid="{00000000-0005-0000-0000-000091C00000}"/>
    <cellStyle name="Standard 8 2 5 2 2 2 3 2 2" xfId="23396" xr:uid="{00000000-0005-0000-0000-000092C00000}"/>
    <cellStyle name="Standard 8 2 5 2 2 2 3 2 2 2" xfId="57284" xr:uid="{00000000-0005-0000-0000-000093C00000}"/>
    <cellStyle name="Standard 8 2 5 2 2 2 3 2 3" xfId="45988" xr:uid="{00000000-0005-0000-0000-000094C00000}"/>
    <cellStyle name="Standard 8 2 5 2 2 2 3 2 4" xfId="34692" xr:uid="{00000000-0005-0000-0000-000095C00000}"/>
    <cellStyle name="Standard 8 2 5 2 2 2 3 3" xfId="17748" xr:uid="{00000000-0005-0000-0000-000096C00000}"/>
    <cellStyle name="Standard 8 2 5 2 2 2 3 3 2" xfId="51636" xr:uid="{00000000-0005-0000-0000-000097C00000}"/>
    <cellStyle name="Standard 8 2 5 2 2 2 3 4" xfId="40340" xr:uid="{00000000-0005-0000-0000-000098C00000}"/>
    <cellStyle name="Standard 8 2 5 2 2 2 3 5" xfId="29044" xr:uid="{00000000-0005-0000-0000-000099C00000}"/>
    <cellStyle name="Standard 8 2 5 2 2 2 4" xfId="9276" xr:uid="{00000000-0005-0000-0000-00009AC00000}"/>
    <cellStyle name="Standard 8 2 5 2 2 2 4 2" xfId="20572" xr:uid="{00000000-0005-0000-0000-00009BC00000}"/>
    <cellStyle name="Standard 8 2 5 2 2 2 4 2 2" xfId="54460" xr:uid="{00000000-0005-0000-0000-00009CC00000}"/>
    <cellStyle name="Standard 8 2 5 2 2 2 4 3" xfId="43164" xr:uid="{00000000-0005-0000-0000-00009DC00000}"/>
    <cellStyle name="Standard 8 2 5 2 2 2 4 4" xfId="31868" xr:uid="{00000000-0005-0000-0000-00009EC00000}"/>
    <cellStyle name="Standard 8 2 5 2 2 2 5" xfId="14924" xr:uid="{00000000-0005-0000-0000-00009FC00000}"/>
    <cellStyle name="Standard 8 2 5 2 2 2 5 2" xfId="48812" xr:uid="{00000000-0005-0000-0000-0000A0C00000}"/>
    <cellStyle name="Standard 8 2 5 2 2 2 6" xfId="37516" xr:uid="{00000000-0005-0000-0000-0000A1C00000}"/>
    <cellStyle name="Standard 8 2 5 2 2 2 7" xfId="26220" xr:uid="{00000000-0005-0000-0000-0000A2C00000}"/>
    <cellStyle name="Standard 8 2 5 2 2 3" xfId="4634" xr:uid="{00000000-0005-0000-0000-0000A3C00000}"/>
    <cellStyle name="Standard 8 2 5 2 2 3 2" xfId="7501" xr:uid="{00000000-0005-0000-0000-0000A4C00000}"/>
    <cellStyle name="Standard 8 2 5 2 2 3 2 2" xfId="13150" xr:uid="{00000000-0005-0000-0000-0000A5C00000}"/>
    <cellStyle name="Standard 8 2 5 2 2 3 2 2 2" xfId="24446" xr:uid="{00000000-0005-0000-0000-0000A6C00000}"/>
    <cellStyle name="Standard 8 2 5 2 2 3 2 2 2 2" xfId="58334" xr:uid="{00000000-0005-0000-0000-0000A7C00000}"/>
    <cellStyle name="Standard 8 2 5 2 2 3 2 2 3" xfId="47038" xr:uid="{00000000-0005-0000-0000-0000A8C00000}"/>
    <cellStyle name="Standard 8 2 5 2 2 3 2 2 4" xfId="35742" xr:uid="{00000000-0005-0000-0000-0000A9C00000}"/>
    <cellStyle name="Standard 8 2 5 2 2 3 2 3" xfId="18798" xr:uid="{00000000-0005-0000-0000-0000AAC00000}"/>
    <cellStyle name="Standard 8 2 5 2 2 3 2 3 2" xfId="52686" xr:uid="{00000000-0005-0000-0000-0000ABC00000}"/>
    <cellStyle name="Standard 8 2 5 2 2 3 2 4" xfId="41390" xr:uid="{00000000-0005-0000-0000-0000ACC00000}"/>
    <cellStyle name="Standard 8 2 5 2 2 3 2 5" xfId="30094" xr:uid="{00000000-0005-0000-0000-0000ADC00000}"/>
    <cellStyle name="Standard 8 2 5 2 2 3 3" xfId="10326" xr:uid="{00000000-0005-0000-0000-0000AEC00000}"/>
    <cellStyle name="Standard 8 2 5 2 2 3 3 2" xfId="21622" xr:uid="{00000000-0005-0000-0000-0000AFC00000}"/>
    <cellStyle name="Standard 8 2 5 2 2 3 3 2 2" xfId="55510" xr:uid="{00000000-0005-0000-0000-0000B0C00000}"/>
    <cellStyle name="Standard 8 2 5 2 2 3 3 3" xfId="44214" xr:uid="{00000000-0005-0000-0000-0000B1C00000}"/>
    <cellStyle name="Standard 8 2 5 2 2 3 3 4" xfId="32918" xr:uid="{00000000-0005-0000-0000-0000B2C00000}"/>
    <cellStyle name="Standard 8 2 5 2 2 3 4" xfId="15974" xr:uid="{00000000-0005-0000-0000-0000B3C00000}"/>
    <cellStyle name="Standard 8 2 5 2 2 3 4 2" xfId="49862" xr:uid="{00000000-0005-0000-0000-0000B4C00000}"/>
    <cellStyle name="Standard 8 2 5 2 2 3 5" xfId="38566" xr:uid="{00000000-0005-0000-0000-0000B5C00000}"/>
    <cellStyle name="Standard 8 2 5 2 2 3 6" xfId="27270" xr:uid="{00000000-0005-0000-0000-0000B6C00000}"/>
    <cellStyle name="Standard 8 2 5 2 2 4" xfId="5950" xr:uid="{00000000-0005-0000-0000-0000B7C00000}"/>
    <cellStyle name="Standard 8 2 5 2 2 4 2" xfId="11600" xr:uid="{00000000-0005-0000-0000-0000B8C00000}"/>
    <cellStyle name="Standard 8 2 5 2 2 4 2 2" xfId="22896" xr:uid="{00000000-0005-0000-0000-0000B9C00000}"/>
    <cellStyle name="Standard 8 2 5 2 2 4 2 2 2" xfId="56784" xr:uid="{00000000-0005-0000-0000-0000BAC00000}"/>
    <cellStyle name="Standard 8 2 5 2 2 4 2 3" xfId="45488" xr:uid="{00000000-0005-0000-0000-0000BBC00000}"/>
    <cellStyle name="Standard 8 2 5 2 2 4 2 4" xfId="34192" xr:uid="{00000000-0005-0000-0000-0000BCC00000}"/>
    <cellStyle name="Standard 8 2 5 2 2 4 3" xfId="17248" xr:uid="{00000000-0005-0000-0000-0000BDC00000}"/>
    <cellStyle name="Standard 8 2 5 2 2 4 3 2" xfId="51136" xr:uid="{00000000-0005-0000-0000-0000BEC00000}"/>
    <cellStyle name="Standard 8 2 5 2 2 4 4" xfId="39840" xr:uid="{00000000-0005-0000-0000-0000BFC00000}"/>
    <cellStyle name="Standard 8 2 5 2 2 4 5" xfId="28544" xr:uid="{00000000-0005-0000-0000-0000C0C00000}"/>
    <cellStyle name="Standard 8 2 5 2 2 5" xfId="8776" xr:uid="{00000000-0005-0000-0000-0000C1C00000}"/>
    <cellStyle name="Standard 8 2 5 2 2 5 2" xfId="20072" xr:uid="{00000000-0005-0000-0000-0000C2C00000}"/>
    <cellStyle name="Standard 8 2 5 2 2 5 2 2" xfId="53960" xr:uid="{00000000-0005-0000-0000-0000C3C00000}"/>
    <cellStyle name="Standard 8 2 5 2 2 5 3" xfId="42664" xr:uid="{00000000-0005-0000-0000-0000C4C00000}"/>
    <cellStyle name="Standard 8 2 5 2 2 5 4" xfId="31368" xr:uid="{00000000-0005-0000-0000-0000C5C00000}"/>
    <cellStyle name="Standard 8 2 5 2 2 6" xfId="14424" xr:uid="{00000000-0005-0000-0000-0000C6C00000}"/>
    <cellStyle name="Standard 8 2 5 2 2 6 2" xfId="48312" xr:uid="{00000000-0005-0000-0000-0000C7C00000}"/>
    <cellStyle name="Standard 8 2 5 2 2 7" xfId="37016" xr:uid="{00000000-0005-0000-0000-0000C8C00000}"/>
    <cellStyle name="Standard 8 2 5 2 2 8" xfId="25720" xr:uid="{00000000-0005-0000-0000-0000C9C00000}"/>
    <cellStyle name="Standard 8 2 5 2 3" xfId="3076" xr:uid="{00000000-0005-0000-0000-0000CAC00000}"/>
    <cellStyle name="Standard 8 2 5 2 3 2" xfId="5408" xr:uid="{00000000-0005-0000-0000-0000CBC00000}"/>
    <cellStyle name="Standard 8 2 5 2 3 2 2" xfId="8234" xr:uid="{00000000-0005-0000-0000-0000CCC00000}"/>
    <cellStyle name="Standard 8 2 5 2 3 2 2 2" xfId="13883" xr:uid="{00000000-0005-0000-0000-0000CDC00000}"/>
    <cellStyle name="Standard 8 2 5 2 3 2 2 2 2" xfId="25179" xr:uid="{00000000-0005-0000-0000-0000CEC00000}"/>
    <cellStyle name="Standard 8 2 5 2 3 2 2 2 2 2" xfId="59067" xr:uid="{00000000-0005-0000-0000-0000CFC00000}"/>
    <cellStyle name="Standard 8 2 5 2 3 2 2 2 3" xfId="47771" xr:uid="{00000000-0005-0000-0000-0000D0C00000}"/>
    <cellStyle name="Standard 8 2 5 2 3 2 2 2 4" xfId="36475" xr:uid="{00000000-0005-0000-0000-0000D1C00000}"/>
    <cellStyle name="Standard 8 2 5 2 3 2 2 3" xfId="19531" xr:uid="{00000000-0005-0000-0000-0000D2C00000}"/>
    <cellStyle name="Standard 8 2 5 2 3 2 2 3 2" xfId="53419" xr:uid="{00000000-0005-0000-0000-0000D3C00000}"/>
    <cellStyle name="Standard 8 2 5 2 3 2 2 4" xfId="42123" xr:uid="{00000000-0005-0000-0000-0000D4C00000}"/>
    <cellStyle name="Standard 8 2 5 2 3 2 2 5" xfId="30827" xr:uid="{00000000-0005-0000-0000-0000D5C00000}"/>
    <cellStyle name="Standard 8 2 5 2 3 2 3" xfId="11059" xr:uid="{00000000-0005-0000-0000-0000D6C00000}"/>
    <cellStyle name="Standard 8 2 5 2 3 2 3 2" xfId="22355" xr:uid="{00000000-0005-0000-0000-0000D7C00000}"/>
    <cellStyle name="Standard 8 2 5 2 3 2 3 2 2" xfId="56243" xr:uid="{00000000-0005-0000-0000-0000D8C00000}"/>
    <cellStyle name="Standard 8 2 5 2 3 2 3 3" xfId="44947" xr:uid="{00000000-0005-0000-0000-0000D9C00000}"/>
    <cellStyle name="Standard 8 2 5 2 3 2 3 4" xfId="33651" xr:uid="{00000000-0005-0000-0000-0000DAC00000}"/>
    <cellStyle name="Standard 8 2 5 2 3 2 4" xfId="16707" xr:uid="{00000000-0005-0000-0000-0000DBC00000}"/>
    <cellStyle name="Standard 8 2 5 2 3 2 4 2" xfId="50595" xr:uid="{00000000-0005-0000-0000-0000DCC00000}"/>
    <cellStyle name="Standard 8 2 5 2 3 2 5" xfId="39299" xr:uid="{00000000-0005-0000-0000-0000DDC00000}"/>
    <cellStyle name="Standard 8 2 5 2 3 2 6" xfId="28003" xr:uid="{00000000-0005-0000-0000-0000DEC00000}"/>
    <cellStyle name="Standard 8 2 5 2 3 3" xfId="4633" xr:uid="{00000000-0005-0000-0000-0000DFC00000}"/>
    <cellStyle name="Standard 8 2 5 2 3 3 2" xfId="7500" xr:uid="{00000000-0005-0000-0000-0000E0C00000}"/>
    <cellStyle name="Standard 8 2 5 2 3 3 2 2" xfId="13149" xr:uid="{00000000-0005-0000-0000-0000E1C00000}"/>
    <cellStyle name="Standard 8 2 5 2 3 3 2 2 2" xfId="24445" xr:uid="{00000000-0005-0000-0000-0000E2C00000}"/>
    <cellStyle name="Standard 8 2 5 2 3 3 2 2 2 2" xfId="58333" xr:uid="{00000000-0005-0000-0000-0000E3C00000}"/>
    <cellStyle name="Standard 8 2 5 2 3 3 2 2 3" xfId="47037" xr:uid="{00000000-0005-0000-0000-0000E4C00000}"/>
    <cellStyle name="Standard 8 2 5 2 3 3 2 2 4" xfId="35741" xr:uid="{00000000-0005-0000-0000-0000E5C00000}"/>
    <cellStyle name="Standard 8 2 5 2 3 3 2 3" xfId="18797" xr:uid="{00000000-0005-0000-0000-0000E6C00000}"/>
    <cellStyle name="Standard 8 2 5 2 3 3 2 3 2" xfId="52685" xr:uid="{00000000-0005-0000-0000-0000E7C00000}"/>
    <cellStyle name="Standard 8 2 5 2 3 3 2 4" xfId="41389" xr:uid="{00000000-0005-0000-0000-0000E8C00000}"/>
    <cellStyle name="Standard 8 2 5 2 3 3 2 5" xfId="30093" xr:uid="{00000000-0005-0000-0000-0000E9C00000}"/>
    <cellStyle name="Standard 8 2 5 2 3 3 3" xfId="10325" xr:uid="{00000000-0005-0000-0000-0000EAC00000}"/>
    <cellStyle name="Standard 8 2 5 2 3 3 3 2" xfId="21621" xr:uid="{00000000-0005-0000-0000-0000EBC00000}"/>
    <cellStyle name="Standard 8 2 5 2 3 3 3 2 2" xfId="55509" xr:uid="{00000000-0005-0000-0000-0000ECC00000}"/>
    <cellStyle name="Standard 8 2 5 2 3 3 3 3" xfId="44213" xr:uid="{00000000-0005-0000-0000-0000EDC00000}"/>
    <cellStyle name="Standard 8 2 5 2 3 3 3 4" xfId="32917" xr:uid="{00000000-0005-0000-0000-0000EEC00000}"/>
    <cellStyle name="Standard 8 2 5 2 3 3 4" xfId="15973" xr:uid="{00000000-0005-0000-0000-0000EFC00000}"/>
    <cellStyle name="Standard 8 2 5 2 3 3 4 2" xfId="49861" xr:uid="{00000000-0005-0000-0000-0000F0C00000}"/>
    <cellStyle name="Standard 8 2 5 2 3 3 5" xfId="38565" xr:uid="{00000000-0005-0000-0000-0000F1C00000}"/>
    <cellStyle name="Standard 8 2 5 2 3 3 6" xfId="27269" xr:uid="{00000000-0005-0000-0000-0000F2C00000}"/>
    <cellStyle name="Standard 8 2 5 2 3 4" xfId="6204" xr:uid="{00000000-0005-0000-0000-0000F3C00000}"/>
    <cellStyle name="Standard 8 2 5 2 3 4 2" xfId="11854" xr:uid="{00000000-0005-0000-0000-0000F4C00000}"/>
    <cellStyle name="Standard 8 2 5 2 3 4 2 2" xfId="23150" xr:uid="{00000000-0005-0000-0000-0000F5C00000}"/>
    <cellStyle name="Standard 8 2 5 2 3 4 2 2 2" xfId="57038" xr:uid="{00000000-0005-0000-0000-0000F6C00000}"/>
    <cellStyle name="Standard 8 2 5 2 3 4 2 3" xfId="45742" xr:uid="{00000000-0005-0000-0000-0000F7C00000}"/>
    <cellStyle name="Standard 8 2 5 2 3 4 2 4" xfId="34446" xr:uid="{00000000-0005-0000-0000-0000F8C00000}"/>
    <cellStyle name="Standard 8 2 5 2 3 4 3" xfId="17502" xr:uid="{00000000-0005-0000-0000-0000F9C00000}"/>
    <cellStyle name="Standard 8 2 5 2 3 4 3 2" xfId="51390" xr:uid="{00000000-0005-0000-0000-0000FAC00000}"/>
    <cellStyle name="Standard 8 2 5 2 3 4 4" xfId="40094" xr:uid="{00000000-0005-0000-0000-0000FBC00000}"/>
    <cellStyle name="Standard 8 2 5 2 3 4 5" xfId="28798" xr:uid="{00000000-0005-0000-0000-0000FCC00000}"/>
    <cellStyle name="Standard 8 2 5 2 3 5" xfId="9030" xr:uid="{00000000-0005-0000-0000-0000FDC00000}"/>
    <cellStyle name="Standard 8 2 5 2 3 5 2" xfId="20326" xr:uid="{00000000-0005-0000-0000-0000FEC00000}"/>
    <cellStyle name="Standard 8 2 5 2 3 5 2 2" xfId="54214" xr:uid="{00000000-0005-0000-0000-0000FFC00000}"/>
    <cellStyle name="Standard 8 2 5 2 3 5 3" xfId="42918" xr:uid="{00000000-0005-0000-0000-000000C10000}"/>
    <cellStyle name="Standard 8 2 5 2 3 5 4" xfId="31622" xr:uid="{00000000-0005-0000-0000-000001C10000}"/>
    <cellStyle name="Standard 8 2 5 2 3 6" xfId="14678" xr:uid="{00000000-0005-0000-0000-000002C10000}"/>
    <cellStyle name="Standard 8 2 5 2 3 6 2" xfId="48566" xr:uid="{00000000-0005-0000-0000-000003C10000}"/>
    <cellStyle name="Standard 8 2 5 2 3 7" xfId="37270" xr:uid="{00000000-0005-0000-0000-000004C10000}"/>
    <cellStyle name="Standard 8 2 5 2 3 8" xfId="25974" xr:uid="{00000000-0005-0000-0000-000005C10000}"/>
    <cellStyle name="Standard 8 2 5 2 4" xfId="3934" xr:uid="{00000000-0005-0000-0000-000006C10000}"/>
    <cellStyle name="Standard 8 2 5 2 4 2" xfId="7045" xr:uid="{00000000-0005-0000-0000-000007C10000}"/>
    <cellStyle name="Standard 8 2 5 2 4 2 2" xfId="12694" xr:uid="{00000000-0005-0000-0000-000008C10000}"/>
    <cellStyle name="Standard 8 2 5 2 4 2 2 2" xfId="23990" xr:uid="{00000000-0005-0000-0000-000009C10000}"/>
    <cellStyle name="Standard 8 2 5 2 4 2 2 2 2" xfId="57878" xr:uid="{00000000-0005-0000-0000-00000AC10000}"/>
    <cellStyle name="Standard 8 2 5 2 4 2 2 3" xfId="46582" xr:uid="{00000000-0005-0000-0000-00000BC10000}"/>
    <cellStyle name="Standard 8 2 5 2 4 2 2 4" xfId="35286" xr:uid="{00000000-0005-0000-0000-00000CC10000}"/>
    <cellStyle name="Standard 8 2 5 2 4 2 3" xfId="18342" xr:uid="{00000000-0005-0000-0000-00000DC10000}"/>
    <cellStyle name="Standard 8 2 5 2 4 2 3 2" xfId="52230" xr:uid="{00000000-0005-0000-0000-00000EC10000}"/>
    <cellStyle name="Standard 8 2 5 2 4 2 4" xfId="40934" xr:uid="{00000000-0005-0000-0000-00000FC10000}"/>
    <cellStyle name="Standard 8 2 5 2 4 2 5" xfId="29638" xr:uid="{00000000-0005-0000-0000-000010C10000}"/>
    <cellStyle name="Standard 8 2 5 2 4 3" xfId="9870" xr:uid="{00000000-0005-0000-0000-000011C10000}"/>
    <cellStyle name="Standard 8 2 5 2 4 3 2" xfId="21166" xr:uid="{00000000-0005-0000-0000-000012C10000}"/>
    <cellStyle name="Standard 8 2 5 2 4 3 2 2" xfId="55054" xr:uid="{00000000-0005-0000-0000-000013C10000}"/>
    <cellStyle name="Standard 8 2 5 2 4 3 3" xfId="43758" xr:uid="{00000000-0005-0000-0000-000014C10000}"/>
    <cellStyle name="Standard 8 2 5 2 4 3 4" xfId="32462" xr:uid="{00000000-0005-0000-0000-000015C10000}"/>
    <cellStyle name="Standard 8 2 5 2 4 4" xfId="15518" xr:uid="{00000000-0005-0000-0000-000016C10000}"/>
    <cellStyle name="Standard 8 2 5 2 4 4 2" xfId="49406" xr:uid="{00000000-0005-0000-0000-000017C10000}"/>
    <cellStyle name="Standard 8 2 5 2 4 5" xfId="38110" xr:uid="{00000000-0005-0000-0000-000018C10000}"/>
    <cellStyle name="Standard 8 2 5 2 4 6" xfId="26814" xr:uid="{00000000-0005-0000-0000-000019C10000}"/>
    <cellStyle name="Standard 8 2 5 2 5" xfId="4992" xr:uid="{00000000-0005-0000-0000-00001AC10000}"/>
    <cellStyle name="Standard 8 2 5 2 5 2" xfId="7818" xr:uid="{00000000-0005-0000-0000-00001BC10000}"/>
    <cellStyle name="Standard 8 2 5 2 5 2 2" xfId="13467" xr:uid="{00000000-0005-0000-0000-00001CC10000}"/>
    <cellStyle name="Standard 8 2 5 2 5 2 2 2" xfId="24763" xr:uid="{00000000-0005-0000-0000-00001DC10000}"/>
    <cellStyle name="Standard 8 2 5 2 5 2 2 2 2" xfId="58651" xr:uid="{00000000-0005-0000-0000-00001EC10000}"/>
    <cellStyle name="Standard 8 2 5 2 5 2 2 3" xfId="47355" xr:uid="{00000000-0005-0000-0000-00001FC10000}"/>
    <cellStyle name="Standard 8 2 5 2 5 2 2 4" xfId="36059" xr:uid="{00000000-0005-0000-0000-000020C10000}"/>
    <cellStyle name="Standard 8 2 5 2 5 2 3" xfId="19115" xr:uid="{00000000-0005-0000-0000-000021C10000}"/>
    <cellStyle name="Standard 8 2 5 2 5 2 3 2" xfId="53003" xr:uid="{00000000-0005-0000-0000-000022C10000}"/>
    <cellStyle name="Standard 8 2 5 2 5 2 4" xfId="41707" xr:uid="{00000000-0005-0000-0000-000023C10000}"/>
    <cellStyle name="Standard 8 2 5 2 5 2 5" xfId="30411" xr:uid="{00000000-0005-0000-0000-000024C10000}"/>
    <cellStyle name="Standard 8 2 5 2 5 3" xfId="10643" xr:uid="{00000000-0005-0000-0000-000025C10000}"/>
    <cellStyle name="Standard 8 2 5 2 5 3 2" xfId="21939" xr:uid="{00000000-0005-0000-0000-000026C10000}"/>
    <cellStyle name="Standard 8 2 5 2 5 3 2 2" xfId="55827" xr:uid="{00000000-0005-0000-0000-000027C10000}"/>
    <cellStyle name="Standard 8 2 5 2 5 3 3" xfId="44531" xr:uid="{00000000-0005-0000-0000-000028C10000}"/>
    <cellStyle name="Standard 8 2 5 2 5 3 4" xfId="33235" xr:uid="{00000000-0005-0000-0000-000029C10000}"/>
    <cellStyle name="Standard 8 2 5 2 5 4" xfId="16291" xr:uid="{00000000-0005-0000-0000-00002AC10000}"/>
    <cellStyle name="Standard 8 2 5 2 5 4 2" xfId="50179" xr:uid="{00000000-0005-0000-0000-00002BC10000}"/>
    <cellStyle name="Standard 8 2 5 2 5 5" xfId="38883" xr:uid="{00000000-0005-0000-0000-00002CC10000}"/>
    <cellStyle name="Standard 8 2 5 2 5 6" xfId="27587" xr:uid="{00000000-0005-0000-0000-00002DC10000}"/>
    <cellStyle name="Standard 8 2 5 2 6" xfId="3642" xr:uid="{00000000-0005-0000-0000-00002EC10000}"/>
    <cellStyle name="Standard 8 2 5 2 6 2" xfId="6755" xr:uid="{00000000-0005-0000-0000-00002FC10000}"/>
    <cellStyle name="Standard 8 2 5 2 6 2 2" xfId="12404" xr:uid="{00000000-0005-0000-0000-000030C10000}"/>
    <cellStyle name="Standard 8 2 5 2 6 2 2 2" xfId="23700" xr:uid="{00000000-0005-0000-0000-000031C10000}"/>
    <cellStyle name="Standard 8 2 5 2 6 2 2 2 2" xfId="57588" xr:uid="{00000000-0005-0000-0000-000032C10000}"/>
    <cellStyle name="Standard 8 2 5 2 6 2 2 3" xfId="46292" xr:uid="{00000000-0005-0000-0000-000033C10000}"/>
    <cellStyle name="Standard 8 2 5 2 6 2 2 4" xfId="34996" xr:uid="{00000000-0005-0000-0000-000034C10000}"/>
    <cellStyle name="Standard 8 2 5 2 6 2 3" xfId="18052" xr:uid="{00000000-0005-0000-0000-000035C10000}"/>
    <cellStyle name="Standard 8 2 5 2 6 2 3 2" xfId="51940" xr:uid="{00000000-0005-0000-0000-000036C10000}"/>
    <cellStyle name="Standard 8 2 5 2 6 2 4" xfId="40644" xr:uid="{00000000-0005-0000-0000-000037C10000}"/>
    <cellStyle name="Standard 8 2 5 2 6 2 5" xfId="29348" xr:uid="{00000000-0005-0000-0000-000038C10000}"/>
    <cellStyle name="Standard 8 2 5 2 6 3" xfId="9580" xr:uid="{00000000-0005-0000-0000-000039C10000}"/>
    <cellStyle name="Standard 8 2 5 2 6 3 2" xfId="20876" xr:uid="{00000000-0005-0000-0000-00003AC10000}"/>
    <cellStyle name="Standard 8 2 5 2 6 3 2 2" xfId="54764" xr:uid="{00000000-0005-0000-0000-00003BC10000}"/>
    <cellStyle name="Standard 8 2 5 2 6 3 3" xfId="43468" xr:uid="{00000000-0005-0000-0000-00003CC10000}"/>
    <cellStyle name="Standard 8 2 5 2 6 3 4" xfId="32172" xr:uid="{00000000-0005-0000-0000-00003DC10000}"/>
    <cellStyle name="Standard 8 2 5 2 6 4" xfId="15228" xr:uid="{00000000-0005-0000-0000-00003EC10000}"/>
    <cellStyle name="Standard 8 2 5 2 6 4 2" xfId="49116" xr:uid="{00000000-0005-0000-0000-00003FC10000}"/>
    <cellStyle name="Standard 8 2 5 2 6 5" xfId="37820" xr:uid="{00000000-0005-0000-0000-000040C10000}"/>
    <cellStyle name="Standard 8 2 5 2 6 6" xfId="26524" xr:uid="{00000000-0005-0000-0000-000041C10000}"/>
    <cellStyle name="Standard 8 2 5 2 7" xfId="5704" xr:uid="{00000000-0005-0000-0000-000042C10000}"/>
    <cellStyle name="Standard 8 2 5 2 7 2" xfId="11354" xr:uid="{00000000-0005-0000-0000-000043C10000}"/>
    <cellStyle name="Standard 8 2 5 2 7 2 2" xfId="22650" xr:uid="{00000000-0005-0000-0000-000044C10000}"/>
    <cellStyle name="Standard 8 2 5 2 7 2 2 2" xfId="56538" xr:uid="{00000000-0005-0000-0000-000045C10000}"/>
    <cellStyle name="Standard 8 2 5 2 7 2 3" xfId="45242" xr:uid="{00000000-0005-0000-0000-000046C10000}"/>
    <cellStyle name="Standard 8 2 5 2 7 2 4" xfId="33946" xr:uid="{00000000-0005-0000-0000-000047C10000}"/>
    <cellStyle name="Standard 8 2 5 2 7 3" xfId="17002" xr:uid="{00000000-0005-0000-0000-000048C10000}"/>
    <cellStyle name="Standard 8 2 5 2 7 3 2" xfId="50890" xr:uid="{00000000-0005-0000-0000-000049C10000}"/>
    <cellStyle name="Standard 8 2 5 2 7 4" xfId="39594" xr:uid="{00000000-0005-0000-0000-00004AC10000}"/>
    <cellStyle name="Standard 8 2 5 2 7 5" xfId="28298" xr:uid="{00000000-0005-0000-0000-00004BC10000}"/>
    <cellStyle name="Standard 8 2 5 2 8" xfId="8530" xr:uid="{00000000-0005-0000-0000-00004CC10000}"/>
    <cellStyle name="Standard 8 2 5 2 8 2" xfId="19826" xr:uid="{00000000-0005-0000-0000-00004DC10000}"/>
    <cellStyle name="Standard 8 2 5 2 8 2 2" xfId="53714" xr:uid="{00000000-0005-0000-0000-00004EC10000}"/>
    <cellStyle name="Standard 8 2 5 2 8 3" xfId="42418" xr:uid="{00000000-0005-0000-0000-00004FC10000}"/>
    <cellStyle name="Standard 8 2 5 2 8 4" xfId="31122" xr:uid="{00000000-0005-0000-0000-000050C10000}"/>
    <cellStyle name="Standard 8 2 5 2 9" xfId="14178" xr:uid="{00000000-0005-0000-0000-000051C10000}"/>
    <cellStyle name="Standard 8 2 5 2 9 2" xfId="48066" xr:uid="{00000000-0005-0000-0000-000052C10000}"/>
    <cellStyle name="Standard 8 2 5 3" xfId="2688" xr:uid="{00000000-0005-0000-0000-000053C10000}"/>
    <cellStyle name="Standard 8 2 5 3 2" xfId="3190" xr:uid="{00000000-0005-0000-0000-000054C10000}"/>
    <cellStyle name="Standard 8 2 5 3 2 2" xfId="5410" xr:uid="{00000000-0005-0000-0000-000055C10000}"/>
    <cellStyle name="Standard 8 2 5 3 2 2 2" xfId="8236" xr:uid="{00000000-0005-0000-0000-000056C10000}"/>
    <cellStyle name="Standard 8 2 5 3 2 2 2 2" xfId="13885" xr:uid="{00000000-0005-0000-0000-000057C10000}"/>
    <cellStyle name="Standard 8 2 5 3 2 2 2 2 2" xfId="25181" xr:uid="{00000000-0005-0000-0000-000058C10000}"/>
    <cellStyle name="Standard 8 2 5 3 2 2 2 2 2 2" xfId="59069" xr:uid="{00000000-0005-0000-0000-000059C10000}"/>
    <cellStyle name="Standard 8 2 5 3 2 2 2 2 3" xfId="47773" xr:uid="{00000000-0005-0000-0000-00005AC10000}"/>
    <cellStyle name="Standard 8 2 5 3 2 2 2 2 4" xfId="36477" xr:uid="{00000000-0005-0000-0000-00005BC10000}"/>
    <cellStyle name="Standard 8 2 5 3 2 2 2 3" xfId="19533" xr:uid="{00000000-0005-0000-0000-00005CC10000}"/>
    <cellStyle name="Standard 8 2 5 3 2 2 2 3 2" xfId="53421" xr:uid="{00000000-0005-0000-0000-00005DC10000}"/>
    <cellStyle name="Standard 8 2 5 3 2 2 2 4" xfId="42125" xr:uid="{00000000-0005-0000-0000-00005EC10000}"/>
    <cellStyle name="Standard 8 2 5 3 2 2 2 5" xfId="30829" xr:uid="{00000000-0005-0000-0000-00005FC10000}"/>
    <cellStyle name="Standard 8 2 5 3 2 2 3" xfId="11061" xr:uid="{00000000-0005-0000-0000-000060C10000}"/>
    <cellStyle name="Standard 8 2 5 3 2 2 3 2" xfId="22357" xr:uid="{00000000-0005-0000-0000-000061C10000}"/>
    <cellStyle name="Standard 8 2 5 3 2 2 3 2 2" xfId="56245" xr:uid="{00000000-0005-0000-0000-000062C10000}"/>
    <cellStyle name="Standard 8 2 5 3 2 2 3 3" xfId="44949" xr:uid="{00000000-0005-0000-0000-000063C10000}"/>
    <cellStyle name="Standard 8 2 5 3 2 2 3 4" xfId="33653" xr:uid="{00000000-0005-0000-0000-000064C10000}"/>
    <cellStyle name="Standard 8 2 5 3 2 2 4" xfId="16709" xr:uid="{00000000-0005-0000-0000-000065C10000}"/>
    <cellStyle name="Standard 8 2 5 3 2 2 4 2" xfId="50597" xr:uid="{00000000-0005-0000-0000-000066C10000}"/>
    <cellStyle name="Standard 8 2 5 3 2 2 5" xfId="39301" xr:uid="{00000000-0005-0000-0000-000067C10000}"/>
    <cellStyle name="Standard 8 2 5 3 2 2 6" xfId="28005" xr:uid="{00000000-0005-0000-0000-000068C10000}"/>
    <cellStyle name="Standard 8 2 5 3 2 3" xfId="6318" xr:uid="{00000000-0005-0000-0000-000069C10000}"/>
    <cellStyle name="Standard 8 2 5 3 2 3 2" xfId="11968" xr:uid="{00000000-0005-0000-0000-00006AC10000}"/>
    <cellStyle name="Standard 8 2 5 3 2 3 2 2" xfId="23264" xr:uid="{00000000-0005-0000-0000-00006BC10000}"/>
    <cellStyle name="Standard 8 2 5 3 2 3 2 2 2" xfId="57152" xr:uid="{00000000-0005-0000-0000-00006CC10000}"/>
    <cellStyle name="Standard 8 2 5 3 2 3 2 3" xfId="45856" xr:uid="{00000000-0005-0000-0000-00006DC10000}"/>
    <cellStyle name="Standard 8 2 5 3 2 3 2 4" xfId="34560" xr:uid="{00000000-0005-0000-0000-00006EC10000}"/>
    <cellStyle name="Standard 8 2 5 3 2 3 3" xfId="17616" xr:uid="{00000000-0005-0000-0000-00006FC10000}"/>
    <cellStyle name="Standard 8 2 5 3 2 3 3 2" xfId="51504" xr:uid="{00000000-0005-0000-0000-000070C10000}"/>
    <cellStyle name="Standard 8 2 5 3 2 3 4" xfId="40208" xr:uid="{00000000-0005-0000-0000-000071C10000}"/>
    <cellStyle name="Standard 8 2 5 3 2 3 5" xfId="28912" xr:uid="{00000000-0005-0000-0000-000072C10000}"/>
    <cellStyle name="Standard 8 2 5 3 2 4" xfId="9144" xr:uid="{00000000-0005-0000-0000-000073C10000}"/>
    <cellStyle name="Standard 8 2 5 3 2 4 2" xfId="20440" xr:uid="{00000000-0005-0000-0000-000074C10000}"/>
    <cellStyle name="Standard 8 2 5 3 2 4 2 2" xfId="54328" xr:uid="{00000000-0005-0000-0000-000075C10000}"/>
    <cellStyle name="Standard 8 2 5 3 2 4 3" xfId="43032" xr:uid="{00000000-0005-0000-0000-000076C10000}"/>
    <cellStyle name="Standard 8 2 5 3 2 4 4" xfId="31736" xr:uid="{00000000-0005-0000-0000-000077C10000}"/>
    <cellStyle name="Standard 8 2 5 3 2 5" xfId="14792" xr:uid="{00000000-0005-0000-0000-000078C10000}"/>
    <cellStyle name="Standard 8 2 5 3 2 5 2" xfId="48680" xr:uid="{00000000-0005-0000-0000-000079C10000}"/>
    <cellStyle name="Standard 8 2 5 3 2 6" xfId="37384" xr:uid="{00000000-0005-0000-0000-00007AC10000}"/>
    <cellStyle name="Standard 8 2 5 3 2 7" xfId="26088" xr:uid="{00000000-0005-0000-0000-00007BC10000}"/>
    <cellStyle name="Standard 8 2 5 3 3" xfId="4635" xr:uid="{00000000-0005-0000-0000-00007CC10000}"/>
    <cellStyle name="Standard 8 2 5 3 3 2" xfId="7502" xr:uid="{00000000-0005-0000-0000-00007DC10000}"/>
    <cellStyle name="Standard 8 2 5 3 3 2 2" xfId="13151" xr:uid="{00000000-0005-0000-0000-00007EC10000}"/>
    <cellStyle name="Standard 8 2 5 3 3 2 2 2" xfId="24447" xr:uid="{00000000-0005-0000-0000-00007FC10000}"/>
    <cellStyle name="Standard 8 2 5 3 3 2 2 2 2" xfId="58335" xr:uid="{00000000-0005-0000-0000-000080C10000}"/>
    <cellStyle name="Standard 8 2 5 3 3 2 2 3" xfId="47039" xr:uid="{00000000-0005-0000-0000-000081C10000}"/>
    <cellStyle name="Standard 8 2 5 3 3 2 2 4" xfId="35743" xr:uid="{00000000-0005-0000-0000-000082C10000}"/>
    <cellStyle name="Standard 8 2 5 3 3 2 3" xfId="18799" xr:uid="{00000000-0005-0000-0000-000083C10000}"/>
    <cellStyle name="Standard 8 2 5 3 3 2 3 2" xfId="52687" xr:uid="{00000000-0005-0000-0000-000084C10000}"/>
    <cellStyle name="Standard 8 2 5 3 3 2 4" xfId="41391" xr:uid="{00000000-0005-0000-0000-000085C10000}"/>
    <cellStyle name="Standard 8 2 5 3 3 2 5" xfId="30095" xr:uid="{00000000-0005-0000-0000-000086C10000}"/>
    <cellStyle name="Standard 8 2 5 3 3 3" xfId="10327" xr:uid="{00000000-0005-0000-0000-000087C10000}"/>
    <cellStyle name="Standard 8 2 5 3 3 3 2" xfId="21623" xr:uid="{00000000-0005-0000-0000-000088C10000}"/>
    <cellStyle name="Standard 8 2 5 3 3 3 2 2" xfId="55511" xr:uid="{00000000-0005-0000-0000-000089C10000}"/>
    <cellStyle name="Standard 8 2 5 3 3 3 3" xfId="44215" xr:uid="{00000000-0005-0000-0000-00008AC10000}"/>
    <cellStyle name="Standard 8 2 5 3 3 3 4" xfId="32919" xr:uid="{00000000-0005-0000-0000-00008BC10000}"/>
    <cellStyle name="Standard 8 2 5 3 3 4" xfId="15975" xr:uid="{00000000-0005-0000-0000-00008CC10000}"/>
    <cellStyle name="Standard 8 2 5 3 3 4 2" xfId="49863" xr:uid="{00000000-0005-0000-0000-00008DC10000}"/>
    <cellStyle name="Standard 8 2 5 3 3 5" xfId="38567" xr:uid="{00000000-0005-0000-0000-00008EC10000}"/>
    <cellStyle name="Standard 8 2 5 3 3 6" xfId="27271" xr:uid="{00000000-0005-0000-0000-00008FC10000}"/>
    <cellStyle name="Standard 8 2 5 3 4" xfId="5818" xr:uid="{00000000-0005-0000-0000-000090C10000}"/>
    <cellStyle name="Standard 8 2 5 3 4 2" xfId="11468" xr:uid="{00000000-0005-0000-0000-000091C10000}"/>
    <cellStyle name="Standard 8 2 5 3 4 2 2" xfId="22764" xr:uid="{00000000-0005-0000-0000-000092C10000}"/>
    <cellStyle name="Standard 8 2 5 3 4 2 2 2" xfId="56652" xr:uid="{00000000-0005-0000-0000-000093C10000}"/>
    <cellStyle name="Standard 8 2 5 3 4 2 3" xfId="45356" xr:uid="{00000000-0005-0000-0000-000094C10000}"/>
    <cellStyle name="Standard 8 2 5 3 4 2 4" xfId="34060" xr:uid="{00000000-0005-0000-0000-000095C10000}"/>
    <cellStyle name="Standard 8 2 5 3 4 3" xfId="17116" xr:uid="{00000000-0005-0000-0000-000096C10000}"/>
    <cellStyle name="Standard 8 2 5 3 4 3 2" xfId="51004" xr:uid="{00000000-0005-0000-0000-000097C10000}"/>
    <cellStyle name="Standard 8 2 5 3 4 4" xfId="39708" xr:uid="{00000000-0005-0000-0000-000098C10000}"/>
    <cellStyle name="Standard 8 2 5 3 4 5" xfId="28412" xr:uid="{00000000-0005-0000-0000-000099C10000}"/>
    <cellStyle name="Standard 8 2 5 3 5" xfId="8644" xr:uid="{00000000-0005-0000-0000-00009AC10000}"/>
    <cellStyle name="Standard 8 2 5 3 5 2" xfId="19940" xr:uid="{00000000-0005-0000-0000-00009BC10000}"/>
    <cellStyle name="Standard 8 2 5 3 5 2 2" xfId="53828" xr:uid="{00000000-0005-0000-0000-00009CC10000}"/>
    <cellStyle name="Standard 8 2 5 3 5 3" xfId="42532" xr:uid="{00000000-0005-0000-0000-00009DC10000}"/>
    <cellStyle name="Standard 8 2 5 3 5 4" xfId="31236" xr:uid="{00000000-0005-0000-0000-00009EC10000}"/>
    <cellStyle name="Standard 8 2 5 3 6" xfId="14292" xr:uid="{00000000-0005-0000-0000-00009FC10000}"/>
    <cellStyle name="Standard 8 2 5 3 6 2" xfId="48180" xr:uid="{00000000-0005-0000-0000-0000A0C10000}"/>
    <cellStyle name="Standard 8 2 5 3 7" xfId="36884" xr:uid="{00000000-0005-0000-0000-0000A1C10000}"/>
    <cellStyle name="Standard 8 2 5 3 8" xfId="25588" xr:uid="{00000000-0005-0000-0000-0000A2C10000}"/>
    <cellStyle name="Standard 8 2 5 4" xfId="2943" xr:uid="{00000000-0005-0000-0000-0000A3C10000}"/>
    <cellStyle name="Standard 8 2 5 4 2" xfId="5407" xr:uid="{00000000-0005-0000-0000-0000A4C10000}"/>
    <cellStyle name="Standard 8 2 5 4 2 2" xfId="8233" xr:uid="{00000000-0005-0000-0000-0000A5C10000}"/>
    <cellStyle name="Standard 8 2 5 4 2 2 2" xfId="13882" xr:uid="{00000000-0005-0000-0000-0000A6C10000}"/>
    <cellStyle name="Standard 8 2 5 4 2 2 2 2" xfId="25178" xr:uid="{00000000-0005-0000-0000-0000A7C10000}"/>
    <cellStyle name="Standard 8 2 5 4 2 2 2 2 2" xfId="59066" xr:uid="{00000000-0005-0000-0000-0000A8C10000}"/>
    <cellStyle name="Standard 8 2 5 4 2 2 2 3" xfId="47770" xr:uid="{00000000-0005-0000-0000-0000A9C10000}"/>
    <cellStyle name="Standard 8 2 5 4 2 2 2 4" xfId="36474" xr:uid="{00000000-0005-0000-0000-0000AAC10000}"/>
    <cellStyle name="Standard 8 2 5 4 2 2 3" xfId="19530" xr:uid="{00000000-0005-0000-0000-0000ABC10000}"/>
    <cellStyle name="Standard 8 2 5 4 2 2 3 2" xfId="53418" xr:uid="{00000000-0005-0000-0000-0000ACC10000}"/>
    <cellStyle name="Standard 8 2 5 4 2 2 4" xfId="42122" xr:uid="{00000000-0005-0000-0000-0000ADC10000}"/>
    <cellStyle name="Standard 8 2 5 4 2 2 5" xfId="30826" xr:uid="{00000000-0005-0000-0000-0000AEC10000}"/>
    <cellStyle name="Standard 8 2 5 4 2 3" xfId="11058" xr:uid="{00000000-0005-0000-0000-0000AFC10000}"/>
    <cellStyle name="Standard 8 2 5 4 2 3 2" xfId="22354" xr:uid="{00000000-0005-0000-0000-0000B0C10000}"/>
    <cellStyle name="Standard 8 2 5 4 2 3 2 2" xfId="56242" xr:uid="{00000000-0005-0000-0000-0000B1C10000}"/>
    <cellStyle name="Standard 8 2 5 4 2 3 3" xfId="44946" xr:uid="{00000000-0005-0000-0000-0000B2C10000}"/>
    <cellStyle name="Standard 8 2 5 4 2 3 4" xfId="33650" xr:uid="{00000000-0005-0000-0000-0000B3C10000}"/>
    <cellStyle name="Standard 8 2 5 4 2 4" xfId="16706" xr:uid="{00000000-0005-0000-0000-0000B4C10000}"/>
    <cellStyle name="Standard 8 2 5 4 2 4 2" xfId="50594" xr:uid="{00000000-0005-0000-0000-0000B5C10000}"/>
    <cellStyle name="Standard 8 2 5 4 2 5" xfId="39298" xr:uid="{00000000-0005-0000-0000-0000B6C10000}"/>
    <cellStyle name="Standard 8 2 5 4 2 6" xfId="28002" xr:uid="{00000000-0005-0000-0000-0000B7C10000}"/>
    <cellStyle name="Standard 8 2 5 4 3" xfId="4632" xr:uid="{00000000-0005-0000-0000-0000B8C10000}"/>
    <cellStyle name="Standard 8 2 5 4 3 2" xfId="7499" xr:uid="{00000000-0005-0000-0000-0000B9C10000}"/>
    <cellStyle name="Standard 8 2 5 4 3 2 2" xfId="13148" xr:uid="{00000000-0005-0000-0000-0000BAC10000}"/>
    <cellStyle name="Standard 8 2 5 4 3 2 2 2" xfId="24444" xr:uid="{00000000-0005-0000-0000-0000BBC10000}"/>
    <cellStyle name="Standard 8 2 5 4 3 2 2 2 2" xfId="58332" xr:uid="{00000000-0005-0000-0000-0000BCC10000}"/>
    <cellStyle name="Standard 8 2 5 4 3 2 2 3" xfId="47036" xr:uid="{00000000-0005-0000-0000-0000BDC10000}"/>
    <cellStyle name="Standard 8 2 5 4 3 2 2 4" xfId="35740" xr:uid="{00000000-0005-0000-0000-0000BEC10000}"/>
    <cellStyle name="Standard 8 2 5 4 3 2 3" xfId="18796" xr:uid="{00000000-0005-0000-0000-0000BFC10000}"/>
    <cellStyle name="Standard 8 2 5 4 3 2 3 2" xfId="52684" xr:uid="{00000000-0005-0000-0000-0000C0C10000}"/>
    <cellStyle name="Standard 8 2 5 4 3 2 4" xfId="41388" xr:uid="{00000000-0005-0000-0000-0000C1C10000}"/>
    <cellStyle name="Standard 8 2 5 4 3 2 5" xfId="30092" xr:uid="{00000000-0005-0000-0000-0000C2C10000}"/>
    <cellStyle name="Standard 8 2 5 4 3 3" xfId="10324" xr:uid="{00000000-0005-0000-0000-0000C3C10000}"/>
    <cellStyle name="Standard 8 2 5 4 3 3 2" xfId="21620" xr:uid="{00000000-0005-0000-0000-0000C4C10000}"/>
    <cellStyle name="Standard 8 2 5 4 3 3 2 2" xfId="55508" xr:uid="{00000000-0005-0000-0000-0000C5C10000}"/>
    <cellStyle name="Standard 8 2 5 4 3 3 3" xfId="44212" xr:uid="{00000000-0005-0000-0000-0000C6C10000}"/>
    <cellStyle name="Standard 8 2 5 4 3 3 4" xfId="32916" xr:uid="{00000000-0005-0000-0000-0000C7C10000}"/>
    <cellStyle name="Standard 8 2 5 4 3 4" xfId="15972" xr:uid="{00000000-0005-0000-0000-0000C8C10000}"/>
    <cellStyle name="Standard 8 2 5 4 3 4 2" xfId="49860" xr:uid="{00000000-0005-0000-0000-0000C9C10000}"/>
    <cellStyle name="Standard 8 2 5 4 3 5" xfId="38564" xr:uid="{00000000-0005-0000-0000-0000CAC10000}"/>
    <cellStyle name="Standard 8 2 5 4 3 6" xfId="27268" xr:uid="{00000000-0005-0000-0000-0000CBC10000}"/>
    <cellStyle name="Standard 8 2 5 4 4" xfId="6071" xr:uid="{00000000-0005-0000-0000-0000CCC10000}"/>
    <cellStyle name="Standard 8 2 5 4 4 2" xfId="11721" xr:uid="{00000000-0005-0000-0000-0000CDC10000}"/>
    <cellStyle name="Standard 8 2 5 4 4 2 2" xfId="23017" xr:uid="{00000000-0005-0000-0000-0000CEC10000}"/>
    <cellStyle name="Standard 8 2 5 4 4 2 2 2" xfId="56905" xr:uid="{00000000-0005-0000-0000-0000CFC10000}"/>
    <cellStyle name="Standard 8 2 5 4 4 2 3" xfId="45609" xr:uid="{00000000-0005-0000-0000-0000D0C10000}"/>
    <cellStyle name="Standard 8 2 5 4 4 2 4" xfId="34313" xr:uid="{00000000-0005-0000-0000-0000D1C10000}"/>
    <cellStyle name="Standard 8 2 5 4 4 3" xfId="17369" xr:uid="{00000000-0005-0000-0000-0000D2C10000}"/>
    <cellStyle name="Standard 8 2 5 4 4 3 2" xfId="51257" xr:uid="{00000000-0005-0000-0000-0000D3C10000}"/>
    <cellStyle name="Standard 8 2 5 4 4 4" xfId="39961" xr:uid="{00000000-0005-0000-0000-0000D4C10000}"/>
    <cellStyle name="Standard 8 2 5 4 4 5" xfId="28665" xr:uid="{00000000-0005-0000-0000-0000D5C10000}"/>
    <cellStyle name="Standard 8 2 5 4 5" xfId="8897" xr:uid="{00000000-0005-0000-0000-0000D6C10000}"/>
    <cellStyle name="Standard 8 2 5 4 5 2" xfId="20193" xr:uid="{00000000-0005-0000-0000-0000D7C10000}"/>
    <cellStyle name="Standard 8 2 5 4 5 2 2" xfId="54081" xr:uid="{00000000-0005-0000-0000-0000D8C10000}"/>
    <cellStyle name="Standard 8 2 5 4 5 3" xfId="42785" xr:uid="{00000000-0005-0000-0000-0000D9C10000}"/>
    <cellStyle name="Standard 8 2 5 4 5 4" xfId="31489" xr:uid="{00000000-0005-0000-0000-0000DAC10000}"/>
    <cellStyle name="Standard 8 2 5 4 6" xfId="14545" xr:uid="{00000000-0005-0000-0000-0000DBC10000}"/>
    <cellStyle name="Standard 8 2 5 4 6 2" xfId="48433" xr:uid="{00000000-0005-0000-0000-0000DCC10000}"/>
    <cellStyle name="Standard 8 2 5 4 7" xfId="37137" xr:uid="{00000000-0005-0000-0000-0000DDC10000}"/>
    <cellStyle name="Standard 8 2 5 4 8" xfId="25841" xr:uid="{00000000-0005-0000-0000-0000DEC10000}"/>
    <cellStyle name="Standard 8 2 5 5" xfId="3824" xr:uid="{00000000-0005-0000-0000-0000DFC10000}"/>
    <cellStyle name="Standard 8 2 5 5 2" xfId="6935" xr:uid="{00000000-0005-0000-0000-0000E0C10000}"/>
    <cellStyle name="Standard 8 2 5 5 2 2" xfId="12584" xr:uid="{00000000-0005-0000-0000-0000E1C10000}"/>
    <cellStyle name="Standard 8 2 5 5 2 2 2" xfId="23880" xr:uid="{00000000-0005-0000-0000-0000E2C10000}"/>
    <cellStyle name="Standard 8 2 5 5 2 2 2 2" xfId="57768" xr:uid="{00000000-0005-0000-0000-0000E3C10000}"/>
    <cellStyle name="Standard 8 2 5 5 2 2 3" xfId="46472" xr:uid="{00000000-0005-0000-0000-0000E4C10000}"/>
    <cellStyle name="Standard 8 2 5 5 2 2 4" xfId="35176" xr:uid="{00000000-0005-0000-0000-0000E5C10000}"/>
    <cellStyle name="Standard 8 2 5 5 2 3" xfId="18232" xr:uid="{00000000-0005-0000-0000-0000E6C10000}"/>
    <cellStyle name="Standard 8 2 5 5 2 3 2" xfId="52120" xr:uid="{00000000-0005-0000-0000-0000E7C10000}"/>
    <cellStyle name="Standard 8 2 5 5 2 4" xfId="40824" xr:uid="{00000000-0005-0000-0000-0000E8C10000}"/>
    <cellStyle name="Standard 8 2 5 5 2 5" xfId="29528" xr:uid="{00000000-0005-0000-0000-0000E9C10000}"/>
    <cellStyle name="Standard 8 2 5 5 3" xfId="9760" xr:uid="{00000000-0005-0000-0000-0000EAC10000}"/>
    <cellStyle name="Standard 8 2 5 5 3 2" xfId="21056" xr:uid="{00000000-0005-0000-0000-0000EBC10000}"/>
    <cellStyle name="Standard 8 2 5 5 3 2 2" xfId="54944" xr:uid="{00000000-0005-0000-0000-0000ECC10000}"/>
    <cellStyle name="Standard 8 2 5 5 3 3" xfId="43648" xr:uid="{00000000-0005-0000-0000-0000EDC10000}"/>
    <cellStyle name="Standard 8 2 5 5 3 4" xfId="32352" xr:uid="{00000000-0005-0000-0000-0000EEC10000}"/>
    <cellStyle name="Standard 8 2 5 5 4" xfId="15408" xr:uid="{00000000-0005-0000-0000-0000EFC10000}"/>
    <cellStyle name="Standard 8 2 5 5 4 2" xfId="49296" xr:uid="{00000000-0005-0000-0000-0000F0C10000}"/>
    <cellStyle name="Standard 8 2 5 5 5" xfId="38000" xr:uid="{00000000-0005-0000-0000-0000F1C10000}"/>
    <cellStyle name="Standard 8 2 5 5 6" xfId="26704" xr:uid="{00000000-0005-0000-0000-0000F2C10000}"/>
    <cellStyle name="Standard 8 2 5 6" xfId="4882" xr:uid="{00000000-0005-0000-0000-0000F3C10000}"/>
    <cellStyle name="Standard 8 2 5 6 2" xfId="7708" xr:uid="{00000000-0005-0000-0000-0000F4C10000}"/>
    <cellStyle name="Standard 8 2 5 6 2 2" xfId="13357" xr:uid="{00000000-0005-0000-0000-0000F5C10000}"/>
    <cellStyle name="Standard 8 2 5 6 2 2 2" xfId="24653" xr:uid="{00000000-0005-0000-0000-0000F6C10000}"/>
    <cellStyle name="Standard 8 2 5 6 2 2 2 2" xfId="58541" xr:uid="{00000000-0005-0000-0000-0000F7C10000}"/>
    <cellStyle name="Standard 8 2 5 6 2 2 3" xfId="47245" xr:uid="{00000000-0005-0000-0000-0000F8C10000}"/>
    <cellStyle name="Standard 8 2 5 6 2 2 4" xfId="35949" xr:uid="{00000000-0005-0000-0000-0000F9C10000}"/>
    <cellStyle name="Standard 8 2 5 6 2 3" xfId="19005" xr:uid="{00000000-0005-0000-0000-0000FAC10000}"/>
    <cellStyle name="Standard 8 2 5 6 2 3 2" xfId="52893" xr:uid="{00000000-0005-0000-0000-0000FBC10000}"/>
    <cellStyle name="Standard 8 2 5 6 2 4" xfId="41597" xr:uid="{00000000-0005-0000-0000-0000FCC10000}"/>
    <cellStyle name="Standard 8 2 5 6 2 5" xfId="30301" xr:uid="{00000000-0005-0000-0000-0000FDC10000}"/>
    <cellStyle name="Standard 8 2 5 6 3" xfId="10533" xr:uid="{00000000-0005-0000-0000-0000FEC10000}"/>
    <cellStyle name="Standard 8 2 5 6 3 2" xfId="21829" xr:uid="{00000000-0005-0000-0000-0000FFC10000}"/>
    <cellStyle name="Standard 8 2 5 6 3 2 2" xfId="55717" xr:uid="{00000000-0005-0000-0000-000000C20000}"/>
    <cellStyle name="Standard 8 2 5 6 3 3" xfId="44421" xr:uid="{00000000-0005-0000-0000-000001C20000}"/>
    <cellStyle name="Standard 8 2 5 6 3 4" xfId="33125" xr:uid="{00000000-0005-0000-0000-000002C20000}"/>
    <cellStyle name="Standard 8 2 5 6 4" xfId="16181" xr:uid="{00000000-0005-0000-0000-000003C20000}"/>
    <cellStyle name="Standard 8 2 5 6 4 2" xfId="50069" xr:uid="{00000000-0005-0000-0000-000004C20000}"/>
    <cellStyle name="Standard 8 2 5 6 5" xfId="38773" xr:uid="{00000000-0005-0000-0000-000005C20000}"/>
    <cellStyle name="Standard 8 2 5 6 6" xfId="27477" xr:uid="{00000000-0005-0000-0000-000006C20000}"/>
    <cellStyle name="Standard 8 2 5 7" xfId="3530" xr:uid="{00000000-0005-0000-0000-000007C20000}"/>
    <cellStyle name="Standard 8 2 5 7 2" xfId="6643" xr:uid="{00000000-0005-0000-0000-000008C20000}"/>
    <cellStyle name="Standard 8 2 5 7 2 2" xfId="12292" xr:uid="{00000000-0005-0000-0000-000009C20000}"/>
    <cellStyle name="Standard 8 2 5 7 2 2 2" xfId="23588" xr:uid="{00000000-0005-0000-0000-00000AC20000}"/>
    <cellStyle name="Standard 8 2 5 7 2 2 2 2" xfId="57476" xr:uid="{00000000-0005-0000-0000-00000BC20000}"/>
    <cellStyle name="Standard 8 2 5 7 2 2 3" xfId="46180" xr:uid="{00000000-0005-0000-0000-00000CC20000}"/>
    <cellStyle name="Standard 8 2 5 7 2 2 4" xfId="34884" xr:uid="{00000000-0005-0000-0000-00000DC20000}"/>
    <cellStyle name="Standard 8 2 5 7 2 3" xfId="17940" xr:uid="{00000000-0005-0000-0000-00000EC20000}"/>
    <cellStyle name="Standard 8 2 5 7 2 3 2" xfId="51828" xr:uid="{00000000-0005-0000-0000-00000FC20000}"/>
    <cellStyle name="Standard 8 2 5 7 2 4" xfId="40532" xr:uid="{00000000-0005-0000-0000-000010C20000}"/>
    <cellStyle name="Standard 8 2 5 7 2 5" xfId="29236" xr:uid="{00000000-0005-0000-0000-000011C20000}"/>
    <cellStyle name="Standard 8 2 5 7 3" xfId="9468" xr:uid="{00000000-0005-0000-0000-000012C20000}"/>
    <cellStyle name="Standard 8 2 5 7 3 2" xfId="20764" xr:uid="{00000000-0005-0000-0000-000013C20000}"/>
    <cellStyle name="Standard 8 2 5 7 3 2 2" xfId="54652" xr:uid="{00000000-0005-0000-0000-000014C20000}"/>
    <cellStyle name="Standard 8 2 5 7 3 3" xfId="43356" xr:uid="{00000000-0005-0000-0000-000015C20000}"/>
    <cellStyle name="Standard 8 2 5 7 3 4" xfId="32060" xr:uid="{00000000-0005-0000-0000-000016C20000}"/>
    <cellStyle name="Standard 8 2 5 7 4" xfId="15116" xr:uid="{00000000-0005-0000-0000-000017C20000}"/>
    <cellStyle name="Standard 8 2 5 7 4 2" xfId="49004" xr:uid="{00000000-0005-0000-0000-000018C20000}"/>
    <cellStyle name="Standard 8 2 5 7 5" xfId="37708" xr:uid="{00000000-0005-0000-0000-000019C20000}"/>
    <cellStyle name="Standard 8 2 5 7 6" xfId="26412" xr:uid="{00000000-0005-0000-0000-00001AC20000}"/>
    <cellStyle name="Standard 8 2 5 8" xfId="5571" xr:uid="{00000000-0005-0000-0000-00001BC20000}"/>
    <cellStyle name="Standard 8 2 5 8 2" xfId="11221" xr:uid="{00000000-0005-0000-0000-00001CC20000}"/>
    <cellStyle name="Standard 8 2 5 8 2 2" xfId="22517" xr:uid="{00000000-0005-0000-0000-00001DC20000}"/>
    <cellStyle name="Standard 8 2 5 8 2 2 2" xfId="56405" xr:uid="{00000000-0005-0000-0000-00001EC20000}"/>
    <cellStyle name="Standard 8 2 5 8 2 3" xfId="45109" xr:uid="{00000000-0005-0000-0000-00001FC20000}"/>
    <cellStyle name="Standard 8 2 5 8 2 4" xfId="33813" xr:uid="{00000000-0005-0000-0000-000020C20000}"/>
    <cellStyle name="Standard 8 2 5 8 3" xfId="16869" xr:uid="{00000000-0005-0000-0000-000021C20000}"/>
    <cellStyle name="Standard 8 2 5 8 3 2" xfId="50757" xr:uid="{00000000-0005-0000-0000-000022C20000}"/>
    <cellStyle name="Standard 8 2 5 8 4" xfId="39461" xr:uid="{00000000-0005-0000-0000-000023C20000}"/>
    <cellStyle name="Standard 8 2 5 8 5" xfId="28165" xr:uid="{00000000-0005-0000-0000-000024C20000}"/>
    <cellStyle name="Standard 8 2 5 9" xfId="8397" xr:uid="{00000000-0005-0000-0000-000025C20000}"/>
    <cellStyle name="Standard 8 2 5 9 2" xfId="19693" xr:uid="{00000000-0005-0000-0000-000026C20000}"/>
    <cellStyle name="Standard 8 2 5 9 2 2" xfId="53581" xr:uid="{00000000-0005-0000-0000-000027C20000}"/>
    <cellStyle name="Standard 8 2 5 9 3" xfId="42285" xr:uid="{00000000-0005-0000-0000-000028C20000}"/>
    <cellStyle name="Standard 8 2 5 9 4" xfId="30989" xr:uid="{00000000-0005-0000-0000-000029C20000}"/>
    <cellStyle name="Standard 8 2 6" xfId="1549" xr:uid="{00000000-0005-0000-0000-00002AC20000}"/>
    <cellStyle name="Standard 8 2 6 2" xfId="4637" xr:uid="{00000000-0005-0000-0000-00002BC20000}"/>
    <cellStyle name="Standard 8 2 6 3" xfId="4636" xr:uid="{00000000-0005-0000-0000-00002CC20000}"/>
    <cellStyle name="Standard 8 2 6 3 2" xfId="5411" xr:uid="{00000000-0005-0000-0000-00002DC20000}"/>
    <cellStyle name="Standard 8 2 6 3 2 2" xfId="8237" xr:uid="{00000000-0005-0000-0000-00002EC20000}"/>
    <cellStyle name="Standard 8 2 6 3 2 2 2" xfId="13886" xr:uid="{00000000-0005-0000-0000-00002FC20000}"/>
    <cellStyle name="Standard 8 2 6 3 2 2 2 2" xfId="25182" xr:uid="{00000000-0005-0000-0000-000030C20000}"/>
    <cellStyle name="Standard 8 2 6 3 2 2 2 2 2" xfId="59070" xr:uid="{00000000-0005-0000-0000-000031C20000}"/>
    <cellStyle name="Standard 8 2 6 3 2 2 2 3" xfId="47774" xr:uid="{00000000-0005-0000-0000-000032C20000}"/>
    <cellStyle name="Standard 8 2 6 3 2 2 2 4" xfId="36478" xr:uid="{00000000-0005-0000-0000-000033C20000}"/>
    <cellStyle name="Standard 8 2 6 3 2 2 3" xfId="19534" xr:uid="{00000000-0005-0000-0000-000034C20000}"/>
    <cellStyle name="Standard 8 2 6 3 2 2 3 2" xfId="53422" xr:uid="{00000000-0005-0000-0000-000035C20000}"/>
    <cellStyle name="Standard 8 2 6 3 2 2 4" xfId="42126" xr:uid="{00000000-0005-0000-0000-000036C20000}"/>
    <cellStyle name="Standard 8 2 6 3 2 2 5" xfId="30830" xr:uid="{00000000-0005-0000-0000-000037C20000}"/>
    <cellStyle name="Standard 8 2 6 3 2 3" xfId="11062" xr:uid="{00000000-0005-0000-0000-000038C20000}"/>
    <cellStyle name="Standard 8 2 6 3 2 3 2" xfId="22358" xr:uid="{00000000-0005-0000-0000-000039C20000}"/>
    <cellStyle name="Standard 8 2 6 3 2 3 2 2" xfId="56246" xr:uid="{00000000-0005-0000-0000-00003AC20000}"/>
    <cellStyle name="Standard 8 2 6 3 2 3 3" xfId="44950" xr:uid="{00000000-0005-0000-0000-00003BC20000}"/>
    <cellStyle name="Standard 8 2 6 3 2 3 4" xfId="33654" xr:uid="{00000000-0005-0000-0000-00003CC20000}"/>
    <cellStyle name="Standard 8 2 6 3 2 4" xfId="16710" xr:uid="{00000000-0005-0000-0000-00003DC20000}"/>
    <cellStyle name="Standard 8 2 6 3 2 4 2" xfId="50598" xr:uid="{00000000-0005-0000-0000-00003EC20000}"/>
    <cellStyle name="Standard 8 2 6 3 2 5" xfId="39302" xr:uid="{00000000-0005-0000-0000-00003FC20000}"/>
    <cellStyle name="Standard 8 2 6 3 2 6" xfId="28006" xr:uid="{00000000-0005-0000-0000-000040C20000}"/>
    <cellStyle name="Standard 8 2 6 3 3" xfId="7503" xr:uid="{00000000-0005-0000-0000-000041C20000}"/>
    <cellStyle name="Standard 8 2 6 3 3 2" xfId="13152" xr:uid="{00000000-0005-0000-0000-000042C20000}"/>
    <cellStyle name="Standard 8 2 6 3 3 2 2" xfId="24448" xr:uid="{00000000-0005-0000-0000-000043C20000}"/>
    <cellStyle name="Standard 8 2 6 3 3 2 2 2" xfId="58336" xr:uid="{00000000-0005-0000-0000-000044C20000}"/>
    <cellStyle name="Standard 8 2 6 3 3 2 3" xfId="47040" xr:uid="{00000000-0005-0000-0000-000045C20000}"/>
    <cellStyle name="Standard 8 2 6 3 3 2 4" xfId="35744" xr:uid="{00000000-0005-0000-0000-000046C20000}"/>
    <cellStyle name="Standard 8 2 6 3 3 3" xfId="18800" xr:uid="{00000000-0005-0000-0000-000047C20000}"/>
    <cellStyle name="Standard 8 2 6 3 3 3 2" xfId="52688" xr:uid="{00000000-0005-0000-0000-000048C20000}"/>
    <cellStyle name="Standard 8 2 6 3 3 4" xfId="41392" xr:uid="{00000000-0005-0000-0000-000049C20000}"/>
    <cellStyle name="Standard 8 2 6 3 3 5" xfId="30096" xr:uid="{00000000-0005-0000-0000-00004AC20000}"/>
    <cellStyle name="Standard 8 2 6 3 4" xfId="10328" xr:uid="{00000000-0005-0000-0000-00004BC20000}"/>
    <cellStyle name="Standard 8 2 6 3 4 2" xfId="21624" xr:uid="{00000000-0005-0000-0000-00004CC20000}"/>
    <cellStyle name="Standard 8 2 6 3 4 2 2" xfId="55512" xr:uid="{00000000-0005-0000-0000-00004DC20000}"/>
    <cellStyle name="Standard 8 2 6 3 4 3" xfId="44216" xr:uid="{00000000-0005-0000-0000-00004EC20000}"/>
    <cellStyle name="Standard 8 2 6 3 4 4" xfId="32920" xr:uid="{00000000-0005-0000-0000-00004FC20000}"/>
    <cellStyle name="Standard 8 2 6 3 5" xfId="15976" xr:uid="{00000000-0005-0000-0000-000050C20000}"/>
    <cellStyle name="Standard 8 2 6 3 5 2" xfId="49864" xr:uid="{00000000-0005-0000-0000-000051C20000}"/>
    <cellStyle name="Standard 8 2 6 3 6" xfId="38568" xr:uid="{00000000-0005-0000-0000-000052C20000}"/>
    <cellStyle name="Standard 8 2 6 3 7" xfId="27272" xr:uid="{00000000-0005-0000-0000-000053C20000}"/>
    <cellStyle name="Standard 8 2 6 4" xfId="3870" xr:uid="{00000000-0005-0000-0000-000054C20000}"/>
    <cellStyle name="Standard 8 2 6 4 2" xfId="6981" xr:uid="{00000000-0005-0000-0000-000055C20000}"/>
    <cellStyle name="Standard 8 2 6 4 2 2" xfId="12630" xr:uid="{00000000-0005-0000-0000-000056C20000}"/>
    <cellStyle name="Standard 8 2 6 4 2 2 2" xfId="23926" xr:uid="{00000000-0005-0000-0000-000057C20000}"/>
    <cellStyle name="Standard 8 2 6 4 2 2 2 2" xfId="57814" xr:uid="{00000000-0005-0000-0000-000058C20000}"/>
    <cellStyle name="Standard 8 2 6 4 2 2 3" xfId="46518" xr:uid="{00000000-0005-0000-0000-000059C20000}"/>
    <cellStyle name="Standard 8 2 6 4 2 2 4" xfId="35222" xr:uid="{00000000-0005-0000-0000-00005AC20000}"/>
    <cellStyle name="Standard 8 2 6 4 2 3" xfId="18278" xr:uid="{00000000-0005-0000-0000-00005BC20000}"/>
    <cellStyle name="Standard 8 2 6 4 2 3 2" xfId="52166" xr:uid="{00000000-0005-0000-0000-00005CC20000}"/>
    <cellStyle name="Standard 8 2 6 4 2 4" xfId="40870" xr:uid="{00000000-0005-0000-0000-00005DC20000}"/>
    <cellStyle name="Standard 8 2 6 4 2 5" xfId="29574" xr:uid="{00000000-0005-0000-0000-00005EC20000}"/>
    <cellStyle name="Standard 8 2 6 4 3" xfId="9806" xr:uid="{00000000-0005-0000-0000-00005FC20000}"/>
    <cellStyle name="Standard 8 2 6 4 3 2" xfId="21102" xr:uid="{00000000-0005-0000-0000-000060C20000}"/>
    <cellStyle name="Standard 8 2 6 4 3 2 2" xfId="54990" xr:uid="{00000000-0005-0000-0000-000061C20000}"/>
    <cellStyle name="Standard 8 2 6 4 3 3" xfId="43694" xr:uid="{00000000-0005-0000-0000-000062C20000}"/>
    <cellStyle name="Standard 8 2 6 4 3 4" xfId="32398" xr:uid="{00000000-0005-0000-0000-000063C20000}"/>
    <cellStyle name="Standard 8 2 6 4 4" xfId="15454" xr:uid="{00000000-0005-0000-0000-000064C20000}"/>
    <cellStyle name="Standard 8 2 6 4 4 2" xfId="49342" xr:uid="{00000000-0005-0000-0000-000065C20000}"/>
    <cellStyle name="Standard 8 2 6 4 5" xfId="38046" xr:uid="{00000000-0005-0000-0000-000066C20000}"/>
    <cellStyle name="Standard 8 2 6 4 6" xfId="26750" xr:uid="{00000000-0005-0000-0000-000067C20000}"/>
    <cellStyle name="Standard 8 2 6 5" xfId="4928" xr:uid="{00000000-0005-0000-0000-000068C20000}"/>
    <cellStyle name="Standard 8 2 6 5 2" xfId="7754" xr:uid="{00000000-0005-0000-0000-000069C20000}"/>
    <cellStyle name="Standard 8 2 6 5 2 2" xfId="13403" xr:uid="{00000000-0005-0000-0000-00006AC20000}"/>
    <cellStyle name="Standard 8 2 6 5 2 2 2" xfId="24699" xr:uid="{00000000-0005-0000-0000-00006BC20000}"/>
    <cellStyle name="Standard 8 2 6 5 2 2 2 2" xfId="58587" xr:uid="{00000000-0005-0000-0000-00006CC20000}"/>
    <cellStyle name="Standard 8 2 6 5 2 2 3" xfId="47291" xr:uid="{00000000-0005-0000-0000-00006DC20000}"/>
    <cellStyle name="Standard 8 2 6 5 2 2 4" xfId="35995" xr:uid="{00000000-0005-0000-0000-00006EC20000}"/>
    <cellStyle name="Standard 8 2 6 5 2 3" xfId="19051" xr:uid="{00000000-0005-0000-0000-00006FC20000}"/>
    <cellStyle name="Standard 8 2 6 5 2 3 2" xfId="52939" xr:uid="{00000000-0005-0000-0000-000070C20000}"/>
    <cellStyle name="Standard 8 2 6 5 2 4" xfId="41643" xr:uid="{00000000-0005-0000-0000-000071C20000}"/>
    <cellStyle name="Standard 8 2 6 5 2 5" xfId="30347" xr:uid="{00000000-0005-0000-0000-000072C20000}"/>
    <cellStyle name="Standard 8 2 6 5 3" xfId="10579" xr:uid="{00000000-0005-0000-0000-000073C20000}"/>
    <cellStyle name="Standard 8 2 6 5 3 2" xfId="21875" xr:uid="{00000000-0005-0000-0000-000074C20000}"/>
    <cellStyle name="Standard 8 2 6 5 3 2 2" xfId="55763" xr:uid="{00000000-0005-0000-0000-000075C20000}"/>
    <cellStyle name="Standard 8 2 6 5 3 3" xfId="44467" xr:uid="{00000000-0005-0000-0000-000076C20000}"/>
    <cellStyle name="Standard 8 2 6 5 3 4" xfId="33171" xr:uid="{00000000-0005-0000-0000-000077C20000}"/>
    <cellStyle name="Standard 8 2 6 5 4" xfId="16227" xr:uid="{00000000-0005-0000-0000-000078C20000}"/>
    <cellStyle name="Standard 8 2 6 5 4 2" xfId="50115" xr:uid="{00000000-0005-0000-0000-000079C20000}"/>
    <cellStyle name="Standard 8 2 6 5 5" xfId="38819" xr:uid="{00000000-0005-0000-0000-00007AC20000}"/>
    <cellStyle name="Standard 8 2 6 5 6" xfId="27523" xr:uid="{00000000-0005-0000-0000-00007BC20000}"/>
    <cellStyle name="Standard 8 2 6 6" xfId="3577" xr:uid="{00000000-0005-0000-0000-00007CC20000}"/>
    <cellStyle name="Standard 8 2 6 6 2" xfId="6690" xr:uid="{00000000-0005-0000-0000-00007DC20000}"/>
    <cellStyle name="Standard 8 2 6 6 2 2" xfId="12339" xr:uid="{00000000-0005-0000-0000-00007EC20000}"/>
    <cellStyle name="Standard 8 2 6 6 2 2 2" xfId="23635" xr:uid="{00000000-0005-0000-0000-00007FC20000}"/>
    <cellStyle name="Standard 8 2 6 6 2 2 2 2" xfId="57523" xr:uid="{00000000-0005-0000-0000-000080C20000}"/>
    <cellStyle name="Standard 8 2 6 6 2 2 3" xfId="46227" xr:uid="{00000000-0005-0000-0000-000081C20000}"/>
    <cellStyle name="Standard 8 2 6 6 2 2 4" xfId="34931" xr:uid="{00000000-0005-0000-0000-000082C20000}"/>
    <cellStyle name="Standard 8 2 6 6 2 3" xfId="17987" xr:uid="{00000000-0005-0000-0000-000083C20000}"/>
    <cellStyle name="Standard 8 2 6 6 2 3 2" xfId="51875" xr:uid="{00000000-0005-0000-0000-000084C20000}"/>
    <cellStyle name="Standard 8 2 6 6 2 4" xfId="40579" xr:uid="{00000000-0005-0000-0000-000085C20000}"/>
    <cellStyle name="Standard 8 2 6 6 2 5" xfId="29283" xr:uid="{00000000-0005-0000-0000-000086C20000}"/>
    <cellStyle name="Standard 8 2 6 6 3" xfId="9515" xr:uid="{00000000-0005-0000-0000-000087C20000}"/>
    <cellStyle name="Standard 8 2 6 6 3 2" xfId="20811" xr:uid="{00000000-0005-0000-0000-000088C20000}"/>
    <cellStyle name="Standard 8 2 6 6 3 2 2" xfId="54699" xr:uid="{00000000-0005-0000-0000-000089C20000}"/>
    <cellStyle name="Standard 8 2 6 6 3 3" xfId="43403" xr:uid="{00000000-0005-0000-0000-00008AC20000}"/>
    <cellStyle name="Standard 8 2 6 6 3 4" xfId="32107" xr:uid="{00000000-0005-0000-0000-00008BC20000}"/>
    <cellStyle name="Standard 8 2 6 6 4" xfId="15163" xr:uid="{00000000-0005-0000-0000-00008CC20000}"/>
    <cellStyle name="Standard 8 2 6 6 4 2" xfId="49051" xr:uid="{00000000-0005-0000-0000-00008DC20000}"/>
    <cellStyle name="Standard 8 2 6 6 5" xfId="37755" xr:uid="{00000000-0005-0000-0000-00008EC20000}"/>
    <cellStyle name="Standard 8 2 6 6 6" xfId="26459" xr:uid="{00000000-0005-0000-0000-00008FC20000}"/>
    <cellStyle name="Standard 8 2 7" xfId="1558" xr:uid="{00000000-0005-0000-0000-000090C20000}"/>
    <cellStyle name="Standard 8 2 7 10" xfId="36704" xr:uid="{00000000-0005-0000-0000-000091C20000}"/>
    <cellStyle name="Standard 8 2 7 11" xfId="25408" xr:uid="{00000000-0005-0000-0000-000092C20000}"/>
    <cellStyle name="Standard 8 2 7 2" xfId="2754" xr:uid="{00000000-0005-0000-0000-000093C20000}"/>
    <cellStyle name="Standard 8 2 7 2 2" xfId="3256" xr:uid="{00000000-0005-0000-0000-000094C20000}"/>
    <cellStyle name="Standard 8 2 7 2 2 2" xfId="5413" xr:uid="{00000000-0005-0000-0000-000095C20000}"/>
    <cellStyle name="Standard 8 2 7 2 2 2 2" xfId="8239" xr:uid="{00000000-0005-0000-0000-000096C20000}"/>
    <cellStyle name="Standard 8 2 7 2 2 2 2 2" xfId="13888" xr:uid="{00000000-0005-0000-0000-000097C20000}"/>
    <cellStyle name="Standard 8 2 7 2 2 2 2 2 2" xfId="25184" xr:uid="{00000000-0005-0000-0000-000098C20000}"/>
    <cellStyle name="Standard 8 2 7 2 2 2 2 2 2 2" xfId="59072" xr:uid="{00000000-0005-0000-0000-000099C20000}"/>
    <cellStyle name="Standard 8 2 7 2 2 2 2 2 3" xfId="47776" xr:uid="{00000000-0005-0000-0000-00009AC20000}"/>
    <cellStyle name="Standard 8 2 7 2 2 2 2 2 4" xfId="36480" xr:uid="{00000000-0005-0000-0000-00009BC20000}"/>
    <cellStyle name="Standard 8 2 7 2 2 2 2 3" xfId="19536" xr:uid="{00000000-0005-0000-0000-00009CC20000}"/>
    <cellStyle name="Standard 8 2 7 2 2 2 2 3 2" xfId="53424" xr:uid="{00000000-0005-0000-0000-00009DC20000}"/>
    <cellStyle name="Standard 8 2 7 2 2 2 2 4" xfId="42128" xr:uid="{00000000-0005-0000-0000-00009EC20000}"/>
    <cellStyle name="Standard 8 2 7 2 2 2 2 5" xfId="30832" xr:uid="{00000000-0005-0000-0000-00009FC20000}"/>
    <cellStyle name="Standard 8 2 7 2 2 2 3" xfId="11064" xr:uid="{00000000-0005-0000-0000-0000A0C20000}"/>
    <cellStyle name="Standard 8 2 7 2 2 2 3 2" xfId="22360" xr:uid="{00000000-0005-0000-0000-0000A1C20000}"/>
    <cellStyle name="Standard 8 2 7 2 2 2 3 2 2" xfId="56248" xr:uid="{00000000-0005-0000-0000-0000A2C20000}"/>
    <cellStyle name="Standard 8 2 7 2 2 2 3 3" xfId="44952" xr:uid="{00000000-0005-0000-0000-0000A3C20000}"/>
    <cellStyle name="Standard 8 2 7 2 2 2 3 4" xfId="33656" xr:uid="{00000000-0005-0000-0000-0000A4C20000}"/>
    <cellStyle name="Standard 8 2 7 2 2 2 4" xfId="16712" xr:uid="{00000000-0005-0000-0000-0000A5C20000}"/>
    <cellStyle name="Standard 8 2 7 2 2 2 4 2" xfId="50600" xr:uid="{00000000-0005-0000-0000-0000A6C20000}"/>
    <cellStyle name="Standard 8 2 7 2 2 2 5" xfId="39304" xr:uid="{00000000-0005-0000-0000-0000A7C20000}"/>
    <cellStyle name="Standard 8 2 7 2 2 2 6" xfId="28008" xr:uid="{00000000-0005-0000-0000-0000A8C20000}"/>
    <cellStyle name="Standard 8 2 7 2 2 3" xfId="6384" xr:uid="{00000000-0005-0000-0000-0000A9C20000}"/>
    <cellStyle name="Standard 8 2 7 2 2 3 2" xfId="12034" xr:uid="{00000000-0005-0000-0000-0000AAC20000}"/>
    <cellStyle name="Standard 8 2 7 2 2 3 2 2" xfId="23330" xr:uid="{00000000-0005-0000-0000-0000ABC20000}"/>
    <cellStyle name="Standard 8 2 7 2 2 3 2 2 2" xfId="57218" xr:uid="{00000000-0005-0000-0000-0000ACC20000}"/>
    <cellStyle name="Standard 8 2 7 2 2 3 2 3" xfId="45922" xr:uid="{00000000-0005-0000-0000-0000ADC20000}"/>
    <cellStyle name="Standard 8 2 7 2 2 3 2 4" xfId="34626" xr:uid="{00000000-0005-0000-0000-0000AEC20000}"/>
    <cellStyle name="Standard 8 2 7 2 2 3 3" xfId="17682" xr:uid="{00000000-0005-0000-0000-0000AFC20000}"/>
    <cellStyle name="Standard 8 2 7 2 2 3 3 2" xfId="51570" xr:uid="{00000000-0005-0000-0000-0000B0C20000}"/>
    <cellStyle name="Standard 8 2 7 2 2 3 4" xfId="40274" xr:uid="{00000000-0005-0000-0000-0000B1C20000}"/>
    <cellStyle name="Standard 8 2 7 2 2 3 5" xfId="28978" xr:uid="{00000000-0005-0000-0000-0000B2C20000}"/>
    <cellStyle name="Standard 8 2 7 2 2 4" xfId="9210" xr:uid="{00000000-0005-0000-0000-0000B3C20000}"/>
    <cellStyle name="Standard 8 2 7 2 2 4 2" xfId="20506" xr:uid="{00000000-0005-0000-0000-0000B4C20000}"/>
    <cellStyle name="Standard 8 2 7 2 2 4 2 2" xfId="54394" xr:uid="{00000000-0005-0000-0000-0000B5C20000}"/>
    <cellStyle name="Standard 8 2 7 2 2 4 3" xfId="43098" xr:uid="{00000000-0005-0000-0000-0000B6C20000}"/>
    <cellStyle name="Standard 8 2 7 2 2 4 4" xfId="31802" xr:uid="{00000000-0005-0000-0000-0000B7C20000}"/>
    <cellStyle name="Standard 8 2 7 2 2 5" xfId="14858" xr:uid="{00000000-0005-0000-0000-0000B8C20000}"/>
    <cellStyle name="Standard 8 2 7 2 2 5 2" xfId="48746" xr:uid="{00000000-0005-0000-0000-0000B9C20000}"/>
    <cellStyle name="Standard 8 2 7 2 2 6" xfId="37450" xr:uid="{00000000-0005-0000-0000-0000BAC20000}"/>
    <cellStyle name="Standard 8 2 7 2 2 7" xfId="26154" xr:uid="{00000000-0005-0000-0000-0000BBC20000}"/>
    <cellStyle name="Standard 8 2 7 2 3" xfId="4639" xr:uid="{00000000-0005-0000-0000-0000BCC20000}"/>
    <cellStyle name="Standard 8 2 7 2 3 2" xfId="7505" xr:uid="{00000000-0005-0000-0000-0000BDC20000}"/>
    <cellStyle name="Standard 8 2 7 2 3 2 2" xfId="13154" xr:uid="{00000000-0005-0000-0000-0000BEC20000}"/>
    <cellStyle name="Standard 8 2 7 2 3 2 2 2" xfId="24450" xr:uid="{00000000-0005-0000-0000-0000BFC20000}"/>
    <cellStyle name="Standard 8 2 7 2 3 2 2 2 2" xfId="58338" xr:uid="{00000000-0005-0000-0000-0000C0C20000}"/>
    <cellStyle name="Standard 8 2 7 2 3 2 2 3" xfId="47042" xr:uid="{00000000-0005-0000-0000-0000C1C20000}"/>
    <cellStyle name="Standard 8 2 7 2 3 2 2 4" xfId="35746" xr:uid="{00000000-0005-0000-0000-0000C2C20000}"/>
    <cellStyle name="Standard 8 2 7 2 3 2 3" xfId="18802" xr:uid="{00000000-0005-0000-0000-0000C3C20000}"/>
    <cellStyle name="Standard 8 2 7 2 3 2 3 2" xfId="52690" xr:uid="{00000000-0005-0000-0000-0000C4C20000}"/>
    <cellStyle name="Standard 8 2 7 2 3 2 4" xfId="41394" xr:uid="{00000000-0005-0000-0000-0000C5C20000}"/>
    <cellStyle name="Standard 8 2 7 2 3 2 5" xfId="30098" xr:uid="{00000000-0005-0000-0000-0000C6C20000}"/>
    <cellStyle name="Standard 8 2 7 2 3 3" xfId="10330" xr:uid="{00000000-0005-0000-0000-0000C7C20000}"/>
    <cellStyle name="Standard 8 2 7 2 3 3 2" xfId="21626" xr:uid="{00000000-0005-0000-0000-0000C8C20000}"/>
    <cellStyle name="Standard 8 2 7 2 3 3 2 2" xfId="55514" xr:uid="{00000000-0005-0000-0000-0000C9C20000}"/>
    <cellStyle name="Standard 8 2 7 2 3 3 3" xfId="44218" xr:uid="{00000000-0005-0000-0000-0000CAC20000}"/>
    <cellStyle name="Standard 8 2 7 2 3 3 4" xfId="32922" xr:uid="{00000000-0005-0000-0000-0000CBC20000}"/>
    <cellStyle name="Standard 8 2 7 2 3 4" xfId="15978" xr:uid="{00000000-0005-0000-0000-0000CCC20000}"/>
    <cellStyle name="Standard 8 2 7 2 3 4 2" xfId="49866" xr:uid="{00000000-0005-0000-0000-0000CDC20000}"/>
    <cellStyle name="Standard 8 2 7 2 3 5" xfId="38570" xr:uid="{00000000-0005-0000-0000-0000CEC20000}"/>
    <cellStyle name="Standard 8 2 7 2 3 6" xfId="27274" xr:uid="{00000000-0005-0000-0000-0000CFC20000}"/>
    <cellStyle name="Standard 8 2 7 2 4" xfId="5884" xr:uid="{00000000-0005-0000-0000-0000D0C20000}"/>
    <cellStyle name="Standard 8 2 7 2 4 2" xfId="11534" xr:uid="{00000000-0005-0000-0000-0000D1C20000}"/>
    <cellStyle name="Standard 8 2 7 2 4 2 2" xfId="22830" xr:uid="{00000000-0005-0000-0000-0000D2C20000}"/>
    <cellStyle name="Standard 8 2 7 2 4 2 2 2" xfId="56718" xr:uid="{00000000-0005-0000-0000-0000D3C20000}"/>
    <cellStyle name="Standard 8 2 7 2 4 2 3" xfId="45422" xr:uid="{00000000-0005-0000-0000-0000D4C20000}"/>
    <cellStyle name="Standard 8 2 7 2 4 2 4" xfId="34126" xr:uid="{00000000-0005-0000-0000-0000D5C20000}"/>
    <cellStyle name="Standard 8 2 7 2 4 3" xfId="17182" xr:uid="{00000000-0005-0000-0000-0000D6C20000}"/>
    <cellStyle name="Standard 8 2 7 2 4 3 2" xfId="51070" xr:uid="{00000000-0005-0000-0000-0000D7C20000}"/>
    <cellStyle name="Standard 8 2 7 2 4 4" xfId="39774" xr:uid="{00000000-0005-0000-0000-0000D8C20000}"/>
    <cellStyle name="Standard 8 2 7 2 4 5" xfId="28478" xr:uid="{00000000-0005-0000-0000-0000D9C20000}"/>
    <cellStyle name="Standard 8 2 7 2 5" xfId="8710" xr:uid="{00000000-0005-0000-0000-0000DAC20000}"/>
    <cellStyle name="Standard 8 2 7 2 5 2" xfId="20006" xr:uid="{00000000-0005-0000-0000-0000DBC20000}"/>
    <cellStyle name="Standard 8 2 7 2 5 2 2" xfId="53894" xr:uid="{00000000-0005-0000-0000-0000DCC20000}"/>
    <cellStyle name="Standard 8 2 7 2 5 3" xfId="42598" xr:uid="{00000000-0005-0000-0000-0000DDC20000}"/>
    <cellStyle name="Standard 8 2 7 2 5 4" xfId="31302" xr:uid="{00000000-0005-0000-0000-0000DEC20000}"/>
    <cellStyle name="Standard 8 2 7 2 6" xfId="14358" xr:uid="{00000000-0005-0000-0000-0000DFC20000}"/>
    <cellStyle name="Standard 8 2 7 2 6 2" xfId="48246" xr:uid="{00000000-0005-0000-0000-0000E0C20000}"/>
    <cellStyle name="Standard 8 2 7 2 7" xfId="36950" xr:uid="{00000000-0005-0000-0000-0000E1C20000}"/>
    <cellStyle name="Standard 8 2 7 2 8" xfId="25654" xr:uid="{00000000-0005-0000-0000-0000E2C20000}"/>
    <cellStyle name="Standard 8 2 7 3" xfId="3010" xr:uid="{00000000-0005-0000-0000-0000E3C20000}"/>
    <cellStyle name="Standard 8 2 7 3 2" xfId="5412" xr:uid="{00000000-0005-0000-0000-0000E4C20000}"/>
    <cellStyle name="Standard 8 2 7 3 2 2" xfId="8238" xr:uid="{00000000-0005-0000-0000-0000E5C20000}"/>
    <cellStyle name="Standard 8 2 7 3 2 2 2" xfId="13887" xr:uid="{00000000-0005-0000-0000-0000E6C20000}"/>
    <cellStyle name="Standard 8 2 7 3 2 2 2 2" xfId="25183" xr:uid="{00000000-0005-0000-0000-0000E7C20000}"/>
    <cellStyle name="Standard 8 2 7 3 2 2 2 2 2" xfId="59071" xr:uid="{00000000-0005-0000-0000-0000E8C20000}"/>
    <cellStyle name="Standard 8 2 7 3 2 2 2 3" xfId="47775" xr:uid="{00000000-0005-0000-0000-0000E9C20000}"/>
    <cellStyle name="Standard 8 2 7 3 2 2 2 4" xfId="36479" xr:uid="{00000000-0005-0000-0000-0000EAC20000}"/>
    <cellStyle name="Standard 8 2 7 3 2 2 3" xfId="19535" xr:uid="{00000000-0005-0000-0000-0000EBC20000}"/>
    <cellStyle name="Standard 8 2 7 3 2 2 3 2" xfId="53423" xr:uid="{00000000-0005-0000-0000-0000ECC20000}"/>
    <cellStyle name="Standard 8 2 7 3 2 2 4" xfId="42127" xr:uid="{00000000-0005-0000-0000-0000EDC20000}"/>
    <cellStyle name="Standard 8 2 7 3 2 2 5" xfId="30831" xr:uid="{00000000-0005-0000-0000-0000EEC20000}"/>
    <cellStyle name="Standard 8 2 7 3 2 3" xfId="11063" xr:uid="{00000000-0005-0000-0000-0000EFC20000}"/>
    <cellStyle name="Standard 8 2 7 3 2 3 2" xfId="22359" xr:uid="{00000000-0005-0000-0000-0000F0C20000}"/>
    <cellStyle name="Standard 8 2 7 3 2 3 2 2" xfId="56247" xr:uid="{00000000-0005-0000-0000-0000F1C20000}"/>
    <cellStyle name="Standard 8 2 7 3 2 3 3" xfId="44951" xr:uid="{00000000-0005-0000-0000-0000F2C20000}"/>
    <cellStyle name="Standard 8 2 7 3 2 3 4" xfId="33655" xr:uid="{00000000-0005-0000-0000-0000F3C20000}"/>
    <cellStyle name="Standard 8 2 7 3 2 4" xfId="16711" xr:uid="{00000000-0005-0000-0000-0000F4C20000}"/>
    <cellStyle name="Standard 8 2 7 3 2 4 2" xfId="50599" xr:uid="{00000000-0005-0000-0000-0000F5C20000}"/>
    <cellStyle name="Standard 8 2 7 3 2 5" xfId="39303" xr:uid="{00000000-0005-0000-0000-0000F6C20000}"/>
    <cellStyle name="Standard 8 2 7 3 2 6" xfId="28007" xr:uid="{00000000-0005-0000-0000-0000F7C20000}"/>
    <cellStyle name="Standard 8 2 7 3 3" xfId="4638" xr:uid="{00000000-0005-0000-0000-0000F8C20000}"/>
    <cellStyle name="Standard 8 2 7 3 3 2" xfId="7504" xr:uid="{00000000-0005-0000-0000-0000F9C20000}"/>
    <cellStyle name="Standard 8 2 7 3 3 2 2" xfId="13153" xr:uid="{00000000-0005-0000-0000-0000FAC20000}"/>
    <cellStyle name="Standard 8 2 7 3 3 2 2 2" xfId="24449" xr:uid="{00000000-0005-0000-0000-0000FBC20000}"/>
    <cellStyle name="Standard 8 2 7 3 3 2 2 2 2" xfId="58337" xr:uid="{00000000-0005-0000-0000-0000FCC20000}"/>
    <cellStyle name="Standard 8 2 7 3 3 2 2 3" xfId="47041" xr:uid="{00000000-0005-0000-0000-0000FDC20000}"/>
    <cellStyle name="Standard 8 2 7 3 3 2 2 4" xfId="35745" xr:uid="{00000000-0005-0000-0000-0000FEC20000}"/>
    <cellStyle name="Standard 8 2 7 3 3 2 3" xfId="18801" xr:uid="{00000000-0005-0000-0000-0000FFC20000}"/>
    <cellStyle name="Standard 8 2 7 3 3 2 3 2" xfId="52689" xr:uid="{00000000-0005-0000-0000-000000C30000}"/>
    <cellStyle name="Standard 8 2 7 3 3 2 4" xfId="41393" xr:uid="{00000000-0005-0000-0000-000001C30000}"/>
    <cellStyle name="Standard 8 2 7 3 3 2 5" xfId="30097" xr:uid="{00000000-0005-0000-0000-000002C30000}"/>
    <cellStyle name="Standard 8 2 7 3 3 3" xfId="10329" xr:uid="{00000000-0005-0000-0000-000003C30000}"/>
    <cellStyle name="Standard 8 2 7 3 3 3 2" xfId="21625" xr:uid="{00000000-0005-0000-0000-000004C30000}"/>
    <cellStyle name="Standard 8 2 7 3 3 3 2 2" xfId="55513" xr:uid="{00000000-0005-0000-0000-000005C30000}"/>
    <cellStyle name="Standard 8 2 7 3 3 3 3" xfId="44217" xr:uid="{00000000-0005-0000-0000-000006C30000}"/>
    <cellStyle name="Standard 8 2 7 3 3 3 4" xfId="32921" xr:uid="{00000000-0005-0000-0000-000007C30000}"/>
    <cellStyle name="Standard 8 2 7 3 3 4" xfId="15977" xr:uid="{00000000-0005-0000-0000-000008C30000}"/>
    <cellStyle name="Standard 8 2 7 3 3 4 2" xfId="49865" xr:uid="{00000000-0005-0000-0000-000009C30000}"/>
    <cellStyle name="Standard 8 2 7 3 3 5" xfId="38569" xr:uid="{00000000-0005-0000-0000-00000AC30000}"/>
    <cellStyle name="Standard 8 2 7 3 3 6" xfId="27273" xr:uid="{00000000-0005-0000-0000-00000BC30000}"/>
    <cellStyle name="Standard 8 2 7 3 4" xfId="6138" xr:uid="{00000000-0005-0000-0000-00000CC30000}"/>
    <cellStyle name="Standard 8 2 7 3 4 2" xfId="11788" xr:uid="{00000000-0005-0000-0000-00000DC30000}"/>
    <cellStyle name="Standard 8 2 7 3 4 2 2" xfId="23084" xr:uid="{00000000-0005-0000-0000-00000EC30000}"/>
    <cellStyle name="Standard 8 2 7 3 4 2 2 2" xfId="56972" xr:uid="{00000000-0005-0000-0000-00000FC30000}"/>
    <cellStyle name="Standard 8 2 7 3 4 2 3" xfId="45676" xr:uid="{00000000-0005-0000-0000-000010C30000}"/>
    <cellStyle name="Standard 8 2 7 3 4 2 4" xfId="34380" xr:uid="{00000000-0005-0000-0000-000011C30000}"/>
    <cellStyle name="Standard 8 2 7 3 4 3" xfId="17436" xr:uid="{00000000-0005-0000-0000-000012C30000}"/>
    <cellStyle name="Standard 8 2 7 3 4 3 2" xfId="51324" xr:uid="{00000000-0005-0000-0000-000013C30000}"/>
    <cellStyle name="Standard 8 2 7 3 4 4" xfId="40028" xr:uid="{00000000-0005-0000-0000-000014C30000}"/>
    <cellStyle name="Standard 8 2 7 3 4 5" xfId="28732" xr:uid="{00000000-0005-0000-0000-000015C30000}"/>
    <cellStyle name="Standard 8 2 7 3 5" xfId="8964" xr:uid="{00000000-0005-0000-0000-000016C30000}"/>
    <cellStyle name="Standard 8 2 7 3 5 2" xfId="20260" xr:uid="{00000000-0005-0000-0000-000017C30000}"/>
    <cellStyle name="Standard 8 2 7 3 5 2 2" xfId="54148" xr:uid="{00000000-0005-0000-0000-000018C30000}"/>
    <cellStyle name="Standard 8 2 7 3 5 3" xfId="42852" xr:uid="{00000000-0005-0000-0000-000019C30000}"/>
    <cellStyle name="Standard 8 2 7 3 5 4" xfId="31556" xr:uid="{00000000-0005-0000-0000-00001AC30000}"/>
    <cellStyle name="Standard 8 2 7 3 6" xfId="14612" xr:uid="{00000000-0005-0000-0000-00001BC30000}"/>
    <cellStyle name="Standard 8 2 7 3 6 2" xfId="48500" xr:uid="{00000000-0005-0000-0000-00001CC30000}"/>
    <cellStyle name="Standard 8 2 7 3 7" xfId="37204" xr:uid="{00000000-0005-0000-0000-00001DC30000}"/>
    <cellStyle name="Standard 8 2 7 3 8" xfId="25908" xr:uid="{00000000-0005-0000-0000-00001EC30000}"/>
    <cellStyle name="Standard 8 2 7 4" xfId="3760" xr:uid="{00000000-0005-0000-0000-00001FC30000}"/>
    <cellStyle name="Standard 8 2 7 4 2" xfId="6871" xr:uid="{00000000-0005-0000-0000-000020C30000}"/>
    <cellStyle name="Standard 8 2 7 4 2 2" xfId="12520" xr:uid="{00000000-0005-0000-0000-000021C30000}"/>
    <cellStyle name="Standard 8 2 7 4 2 2 2" xfId="23816" xr:uid="{00000000-0005-0000-0000-000022C30000}"/>
    <cellStyle name="Standard 8 2 7 4 2 2 2 2" xfId="57704" xr:uid="{00000000-0005-0000-0000-000023C30000}"/>
    <cellStyle name="Standard 8 2 7 4 2 2 3" xfId="46408" xr:uid="{00000000-0005-0000-0000-000024C30000}"/>
    <cellStyle name="Standard 8 2 7 4 2 2 4" xfId="35112" xr:uid="{00000000-0005-0000-0000-000025C30000}"/>
    <cellStyle name="Standard 8 2 7 4 2 3" xfId="18168" xr:uid="{00000000-0005-0000-0000-000026C30000}"/>
    <cellStyle name="Standard 8 2 7 4 2 3 2" xfId="52056" xr:uid="{00000000-0005-0000-0000-000027C30000}"/>
    <cellStyle name="Standard 8 2 7 4 2 4" xfId="40760" xr:uid="{00000000-0005-0000-0000-000028C30000}"/>
    <cellStyle name="Standard 8 2 7 4 2 5" xfId="29464" xr:uid="{00000000-0005-0000-0000-000029C30000}"/>
    <cellStyle name="Standard 8 2 7 4 3" xfId="9696" xr:uid="{00000000-0005-0000-0000-00002AC30000}"/>
    <cellStyle name="Standard 8 2 7 4 3 2" xfId="20992" xr:uid="{00000000-0005-0000-0000-00002BC30000}"/>
    <cellStyle name="Standard 8 2 7 4 3 2 2" xfId="54880" xr:uid="{00000000-0005-0000-0000-00002CC30000}"/>
    <cellStyle name="Standard 8 2 7 4 3 3" xfId="43584" xr:uid="{00000000-0005-0000-0000-00002DC30000}"/>
    <cellStyle name="Standard 8 2 7 4 3 4" xfId="32288" xr:uid="{00000000-0005-0000-0000-00002EC30000}"/>
    <cellStyle name="Standard 8 2 7 4 4" xfId="15344" xr:uid="{00000000-0005-0000-0000-00002FC30000}"/>
    <cellStyle name="Standard 8 2 7 4 4 2" xfId="49232" xr:uid="{00000000-0005-0000-0000-000030C30000}"/>
    <cellStyle name="Standard 8 2 7 4 5" xfId="37936" xr:uid="{00000000-0005-0000-0000-000031C30000}"/>
    <cellStyle name="Standard 8 2 7 4 6" xfId="26640" xr:uid="{00000000-0005-0000-0000-000032C30000}"/>
    <cellStyle name="Standard 8 2 7 5" xfId="4818" xr:uid="{00000000-0005-0000-0000-000033C30000}"/>
    <cellStyle name="Standard 8 2 7 5 2" xfId="7644" xr:uid="{00000000-0005-0000-0000-000034C30000}"/>
    <cellStyle name="Standard 8 2 7 5 2 2" xfId="13293" xr:uid="{00000000-0005-0000-0000-000035C30000}"/>
    <cellStyle name="Standard 8 2 7 5 2 2 2" xfId="24589" xr:uid="{00000000-0005-0000-0000-000036C30000}"/>
    <cellStyle name="Standard 8 2 7 5 2 2 2 2" xfId="58477" xr:uid="{00000000-0005-0000-0000-000037C30000}"/>
    <cellStyle name="Standard 8 2 7 5 2 2 3" xfId="47181" xr:uid="{00000000-0005-0000-0000-000038C30000}"/>
    <cellStyle name="Standard 8 2 7 5 2 2 4" xfId="35885" xr:uid="{00000000-0005-0000-0000-000039C30000}"/>
    <cellStyle name="Standard 8 2 7 5 2 3" xfId="18941" xr:uid="{00000000-0005-0000-0000-00003AC30000}"/>
    <cellStyle name="Standard 8 2 7 5 2 3 2" xfId="52829" xr:uid="{00000000-0005-0000-0000-00003BC30000}"/>
    <cellStyle name="Standard 8 2 7 5 2 4" xfId="41533" xr:uid="{00000000-0005-0000-0000-00003CC30000}"/>
    <cellStyle name="Standard 8 2 7 5 2 5" xfId="30237" xr:uid="{00000000-0005-0000-0000-00003DC30000}"/>
    <cellStyle name="Standard 8 2 7 5 3" xfId="10469" xr:uid="{00000000-0005-0000-0000-00003EC30000}"/>
    <cellStyle name="Standard 8 2 7 5 3 2" xfId="21765" xr:uid="{00000000-0005-0000-0000-00003FC30000}"/>
    <cellStyle name="Standard 8 2 7 5 3 2 2" xfId="55653" xr:uid="{00000000-0005-0000-0000-000040C30000}"/>
    <cellStyle name="Standard 8 2 7 5 3 3" xfId="44357" xr:uid="{00000000-0005-0000-0000-000041C30000}"/>
    <cellStyle name="Standard 8 2 7 5 3 4" xfId="33061" xr:uid="{00000000-0005-0000-0000-000042C30000}"/>
    <cellStyle name="Standard 8 2 7 5 4" xfId="16117" xr:uid="{00000000-0005-0000-0000-000043C30000}"/>
    <cellStyle name="Standard 8 2 7 5 4 2" xfId="50005" xr:uid="{00000000-0005-0000-0000-000044C30000}"/>
    <cellStyle name="Standard 8 2 7 5 5" xfId="38709" xr:uid="{00000000-0005-0000-0000-000045C30000}"/>
    <cellStyle name="Standard 8 2 7 5 6" xfId="27413" xr:uid="{00000000-0005-0000-0000-000046C30000}"/>
    <cellStyle name="Standard 8 2 7 6" xfId="3462" xr:uid="{00000000-0005-0000-0000-000047C30000}"/>
    <cellStyle name="Standard 8 2 7 6 2" xfId="6577" xr:uid="{00000000-0005-0000-0000-000048C30000}"/>
    <cellStyle name="Standard 8 2 7 6 2 2" xfId="12226" xr:uid="{00000000-0005-0000-0000-000049C30000}"/>
    <cellStyle name="Standard 8 2 7 6 2 2 2" xfId="23522" xr:uid="{00000000-0005-0000-0000-00004AC30000}"/>
    <cellStyle name="Standard 8 2 7 6 2 2 2 2" xfId="57410" xr:uid="{00000000-0005-0000-0000-00004BC30000}"/>
    <cellStyle name="Standard 8 2 7 6 2 2 3" xfId="46114" xr:uid="{00000000-0005-0000-0000-00004CC30000}"/>
    <cellStyle name="Standard 8 2 7 6 2 2 4" xfId="34818" xr:uid="{00000000-0005-0000-0000-00004DC30000}"/>
    <cellStyle name="Standard 8 2 7 6 2 3" xfId="17874" xr:uid="{00000000-0005-0000-0000-00004EC30000}"/>
    <cellStyle name="Standard 8 2 7 6 2 3 2" xfId="51762" xr:uid="{00000000-0005-0000-0000-00004FC30000}"/>
    <cellStyle name="Standard 8 2 7 6 2 4" xfId="40466" xr:uid="{00000000-0005-0000-0000-000050C30000}"/>
    <cellStyle name="Standard 8 2 7 6 2 5" xfId="29170" xr:uid="{00000000-0005-0000-0000-000051C30000}"/>
    <cellStyle name="Standard 8 2 7 6 3" xfId="9402" xr:uid="{00000000-0005-0000-0000-000052C30000}"/>
    <cellStyle name="Standard 8 2 7 6 3 2" xfId="20698" xr:uid="{00000000-0005-0000-0000-000053C30000}"/>
    <cellStyle name="Standard 8 2 7 6 3 2 2" xfId="54586" xr:uid="{00000000-0005-0000-0000-000054C30000}"/>
    <cellStyle name="Standard 8 2 7 6 3 3" xfId="43290" xr:uid="{00000000-0005-0000-0000-000055C30000}"/>
    <cellStyle name="Standard 8 2 7 6 3 4" xfId="31994" xr:uid="{00000000-0005-0000-0000-000056C30000}"/>
    <cellStyle name="Standard 8 2 7 6 4" xfId="15050" xr:uid="{00000000-0005-0000-0000-000057C30000}"/>
    <cellStyle name="Standard 8 2 7 6 4 2" xfId="48938" xr:uid="{00000000-0005-0000-0000-000058C30000}"/>
    <cellStyle name="Standard 8 2 7 6 5" xfId="37642" xr:uid="{00000000-0005-0000-0000-000059C30000}"/>
    <cellStyle name="Standard 8 2 7 6 6" xfId="26346" xr:uid="{00000000-0005-0000-0000-00005AC30000}"/>
    <cellStyle name="Standard 8 2 7 7" xfId="5638" xr:uid="{00000000-0005-0000-0000-00005BC30000}"/>
    <cellStyle name="Standard 8 2 7 7 2" xfId="11288" xr:uid="{00000000-0005-0000-0000-00005CC30000}"/>
    <cellStyle name="Standard 8 2 7 7 2 2" xfId="22584" xr:uid="{00000000-0005-0000-0000-00005DC30000}"/>
    <cellStyle name="Standard 8 2 7 7 2 2 2" xfId="56472" xr:uid="{00000000-0005-0000-0000-00005EC30000}"/>
    <cellStyle name="Standard 8 2 7 7 2 3" xfId="45176" xr:uid="{00000000-0005-0000-0000-00005FC30000}"/>
    <cellStyle name="Standard 8 2 7 7 2 4" xfId="33880" xr:uid="{00000000-0005-0000-0000-000060C30000}"/>
    <cellStyle name="Standard 8 2 7 7 3" xfId="16936" xr:uid="{00000000-0005-0000-0000-000061C30000}"/>
    <cellStyle name="Standard 8 2 7 7 3 2" xfId="50824" xr:uid="{00000000-0005-0000-0000-000062C30000}"/>
    <cellStyle name="Standard 8 2 7 7 4" xfId="39528" xr:uid="{00000000-0005-0000-0000-000063C30000}"/>
    <cellStyle name="Standard 8 2 7 7 5" xfId="28232" xr:uid="{00000000-0005-0000-0000-000064C30000}"/>
    <cellStyle name="Standard 8 2 7 8" xfId="8464" xr:uid="{00000000-0005-0000-0000-000065C30000}"/>
    <cellStyle name="Standard 8 2 7 8 2" xfId="19760" xr:uid="{00000000-0005-0000-0000-000066C30000}"/>
    <cellStyle name="Standard 8 2 7 8 2 2" xfId="53648" xr:uid="{00000000-0005-0000-0000-000067C30000}"/>
    <cellStyle name="Standard 8 2 7 8 3" xfId="42352" xr:uid="{00000000-0005-0000-0000-000068C30000}"/>
    <cellStyle name="Standard 8 2 7 8 4" xfId="31056" xr:uid="{00000000-0005-0000-0000-000069C30000}"/>
    <cellStyle name="Standard 8 2 7 9" xfId="14112" xr:uid="{00000000-0005-0000-0000-00006AC30000}"/>
    <cellStyle name="Standard 8 2 7 9 2" xfId="48000" xr:uid="{00000000-0005-0000-0000-00006BC30000}"/>
    <cellStyle name="Standard 8 2 8" xfId="2623" xr:uid="{00000000-0005-0000-0000-00006CC30000}"/>
    <cellStyle name="Standard 8 2 8 2" xfId="3125" xr:uid="{00000000-0005-0000-0000-00006DC30000}"/>
    <cellStyle name="Standard 8 2 8 2 2" xfId="5414" xr:uid="{00000000-0005-0000-0000-00006EC30000}"/>
    <cellStyle name="Standard 8 2 8 2 2 2" xfId="8240" xr:uid="{00000000-0005-0000-0000-00006FC30000}"/>
    <cellStyle name="Standard 8 2 8 2 2 2 2" xfId="13889" xr:uid="{00000000-0005-0000-0000-000070C30000}"/>
    <cellStyle name="Standard 8 2 8 2 2 2 2 2" xfId="25185" xr:uid="{00000000-0005-0000-0000-000071C30000}"/>
    <cellStyle name="Standard 8 2 8 2 2 2 2 2 2" xfId="59073" xr:uid="{00000000-0005-0000-0000-000072C30000}"/>
    <cellStyle name="Standard 8 2 8 2 2 2 2 3" xfId="47777" xr:uid="{00000000-0005-0000-0000-000073C30000}"/>
    <cellStyle name="Standard 8 2 8 2 2 2 2 4" xfId="36481" xr:uid="{00000000-0005-0000-0000-000074C30000}"/>
    <cellStyle name="Standard 8 2 8 2 2 2 3" xfId="19537" xr:uid="{00000000-0005-0000-0000-000075C30000}"/>
    <cellStyle name="Standard 8 2 8 2 2 2 3 2" xfId="53425" xr:uid="{00000000-0005-0000-0000-000076C30000}"/>
    <cellStyle name="Standard 8 2 8 2 2 2 4" xfId="42129" xr:uid="{00000000-0005-0000-0000-000077C30000}"/>
    <cellStyle name="Standard 8 2 8 2 2 2 5" xfId="30833" xr:uid="{00000000-0005-0000-0000-000078C30000}"/>
    <cellStyle name="Standard 8 2 8 2 2 3" xfId="11065" xr:uid="{00000000-0005-0000-0000-000079C30000}"/>
    <cellStyle name="Standard 8 2 8 2 2 3 2" xfId="22361" xr:uid="{00000000-0005-0000-0000-00007AC30000}"/>
    <cellStyle name="Standard 8 2 8 2 2 3 2 2" xfId="56249" xr:uid="{00000000-0005-0000-0000-00007BC30000}"/>
    <cellStyle name="Standard 8 2 8 2 2 3 3" xfId="44953" xr:uid="{00000000-0005-0000-0000-00007CC30000}"/>
    <cellStyle name="Standard 8 2 8 2 2 3 4" xfId="33657" xr:uid="{00000000-0005-0000-0000-00007DC30000}"/>
    <cellStyle name="Standard 8 2 8 2 2 4" xfId="16713" xr:uid="{00000000-0005-0000-0000-00007EC30000}"/>
    <cellStyle name="Standard 8 2 8 2 2 4 2" xfId="50601" xr:uid="{00000000-0005-0000-0000-00007FC30000}"/>
    <cellStyle name="Standard 8 2 8 2 2 5" xfId="39305" xr:uid="{00000000-0005-0000-0000-000080C30000}"/>
    <cellStyle name="Standard 8 2 8 2 2 6" xfId="28009" xr:uid="{00000000-0005-0000-0000-000081C30000}"/>
    <cellStyle name="Standard 8 2 8 2 3" xfId="6253" xr:uid="{00000000-0005-0000-0000-000082C30000}"/>
    <cellStyle name="Standard 8 2 8 2 3 2" xfId="11903" xr:uid="{00000000-0005-0000-0000-000083C30000}"/>
    <cellStyle name="Standard 8 2 8 2 3 2 2" xfId="23199" xr:uid="{00000000-0005-0000-0000-000084C30000}"/>
    <cellStyle name="Standard 8 2 8 2 3 2 2 2" xfId="57087" xr:uid="{00000000-0005-0000-0000-000085C30000}"/>
    <cellStyle name="Standard 8 2 8 2 3 2 3" xfId="45791" xr:uid="{00000000-0005-0000-0000-000086C30000}"/>
    <cellStyle name="Standard 8 2 8 2 3 2 4" xfId="34495" xr:uid="{00000000-0005-0000-0000-000087C30000}"/>
    <cellStyle name="Standard 8 2 8 2 3 3" xfId="17551" xr:uid="{00000000-0005-0000-0000-000088C30000}"/>
    <cellStyle name="Standard 8 2 8 2 3 3 2" xfId="51439" xr:uid="{00000000-0005-0000-0000-000089C30000}"/>
    <cellStyle name="Standard 8 2 8 2 3 4" xfId="40143" xr:uid="{00000000-0005-0000-0000-00008AC30000}"/>
    <cellStyle name="Standard 8 2 8 2 3 5" xfId="28847" xr:uid="{00000000-0005-0000-0000-00008BC30000}"/>
    <cellStyle name="Standard 8 2 8 2 4" xfId="9079" xr:uid="{00000000-0005-0000-0000-00008CC30000}"/>
    <cellStyle name="Standard 8 2 8 2 4 2" xfId="20375" xr:uid="{00000000-0005-0000-0000-00008DC30000}"/>
    <cellStyle name="Standard 8 2 8 2 4 2 2" xfId="54263" xr:uid="{00000000-0005-0000-0000-00008EC30000}"/>
    <cellStyle name="Standard 8 2 8 2 4 3" xfId="42967" xr:uid="{00000000-0005-0000-0000-00008FC30000}"/>
    <cellStyle name="Standard 8 2 8 2 4 4" xfId="31671" xr:uid="{00000000-0005-0000-0000-000090C30000}"/>
    <cellStyle name="Standard 8 2 8 2 5" xfId="14727" xr:uid="{00000000-0005-0000-0000-000091C30000}"/>
    <cellStyle name="Standard 8 2 8 2 5 2" xfId="48615" xr:uid="{00000000-0005-0000-0000-000092C30000}"/>
    <cellStyle name="Standard 8 2 8 2 6" xfId="37319" xr:uid="{00000000-0005-0000-0000-000093C30000}"/>
    <cellStyle name="Standard 8 2 8 2 7" xfId="26023" xr:uid="{00000000-0005-0000-0000-000094C30000}"/>
    <cellStyle name="Standard 8 2 8 3" xfId="4640" xr:uid="{00000000-0005-0000-0000-000095C30000}"/>
    <cellStyle name="Standard 8 2 8 3 2" xfId="7506" xr:uid="{00000000-0005-0000-0000-000096C30000}"/>
    <cellStyle name="Standard 8 2 8 3 2 2" xfId="13155" xr:uid="{00000000-0005-0000-0000-000097C30000}"/>
    <cellStyle name="Standard 8 2 8 3 2 2 2" xfId="24451" xr:uid="{00000000-0005-0000-0000-000098C30000}"/>
    <cellStyle name="Standard 8 2 8 3 2 2 2 2" xfId="58339" xr:uid="{00000000-0005-0000-0000-000099C30000}"/>
    <cellStyle name="Standard 8 2 8 3 2 2 3" xfId="47043" xr:uid="{00000000-0005-0000-0000-00009AC30000}"/>
    <cellStyle name="Standard 8 2 8 3 2 2 4" xfId="35747" xr:uid="{00000000-0005-0000-0000-00009BC30000}"/>
    <cellStyle name="Standard 8 2 8 3 2 3" xfId="18803" xr:uid="{00000000-0005-0000-0000-00009CC30000}"/>
    <cellStyle name="Standard 8 2 8 3 2 3 2" xfId="52691" xr:uid="{00000000-0005-0000-0000-00009DC30000}"/>
    <cellStyle name="Standard 8 2 8 3 2 4" xfId="41395" xr:uid="{00000000-0005-0000-0000-00009EC30000}"/>
    <cellStyle name="Standard 8 2 8 3 2 5" xfId="30099" xr:uid="{00000000-0005-0000-0000-00009FC30000}"/>
    <cellStyle name="Standard 8 2 8 3 3" xfId="10331" xr:uid="{00000000-0005-0000-0000-0000A0C30000}"/>
    <cellStyle name="Standard 8 2 8 3 3 2" xfId="21627" xr:uid="{00000000-0005-0000-0000-0000A1C30000}"/>
    <cellStyle name="Standard 8 2 8 3 3 2 2" xfId="55515" xr:uid="{00000000-0005-0000-0000-0000A2C30000}"/>
    <cellStyle name="Standard 8 2 8 3 3 3" xfId="44219" xr:uid="{00000000-0005-0000-0000-0000A3C30000}"/>
    <cellStyle name="Standard 8 2 8 3 3 4" xfId="32923" xr:uid="{00000000-0005-0000-0000-0000A4C30000}"/>
    <cellStyle name="Standard 8 2 8 3 4" xfId="15979" xr:uid="{00000000-0005-0000-0000-0000A5C30000}"/>
    <cellStyle name="Standard 8 2 8 3 4 2" xfId="49867" xr:uid="{00000000-0005-0000-0000-0000A6C30000}"/>
    <cellStyle name="Standard 8 2 8 3 5" xfId="38571" xr:uid="{00000000-0005-0000-0000-0000A7C30000}"/>
    <cellStyle name="Standard 8 2 8 3 6" xfId="27275" xr:uid="{00000000-0005-0000-0000-0000A8C30000}"/>
    <cellStyle name="Standard 8 2 8 4" xfId="5753" xr:uid="{00000000-0005-0000-0000-0000A9C30000}"/>
    <cellStyle name="Standard 8 2 8 4 2" xfId="11403" xr:uid="{00000000-0005-0000-0000-0000AAC30000}"/>
    <cellStyle name="Standard 8 2 8 4 2 2" xfId="22699" xr:uid="{00000000-0005-0000-0000-0000ABC30000}"/>
    <cellStyle name="Standard 8 2 8 4 2 2 2" xfId="56587" xr:uid="{00000000-0005-0000-0000-0000ACC30000}"/>
    <cellStyle name="Standard 8 2 8 4 2 3" xfId="45291" xr:uid="{00000000-0005-0000-0000-0000ADC30000}"/>
    <cellStyle name="Standard 8 2 8 4 2 4" xfId="33995" xr:uid="{00000000-0005-0000-0000-0000AEC30000}"/>
    <cellStyle name="Standard 8 2 8 4 3" xfId="17051" xr:uid="{00000000-0005-0000-0000-0000AFC30000}"/>
    <cellStyle name="Standard 8 2 8 4 3 2" xfId="50939" xr:uid="{00000000-0005-0000-0000-0000B0C30000}"/>
    <cellStyle name="Standard 8 2 8 4 4" xfId="39643" xr:uid="{00000000-0005-0000-0000-0000B1C30000}"/>
    <cellStyle name="Standard 8 2 8 4 5" xfId="28347" xr:uid="{00000000-0005-0000-0000-0000B2C30000}"/>
    <cellStyle name="Standard 8 2 8 5" xfId="8579" xr:uid="{00000000-0005-0000-0000-0000B3C30000}"/>
    <cellStyle name="Standard 8 2 8 5 2" xfId="19875" xr:uid="{00000000-0005-0000-0000-0000B4C30000}"/>
    <cellStyle name="Standard 8 2 8 5 2 2" xfId="53763" xr:uid="{00000000-0005-0000-0000-0000B5C30000}"/>
    <cellStyle name="Standard 8 2 8 5 3" xfId="42467" xr:uid="{00000000-0005-0000-0000-0000B6C30000}"/>
    <cellStyle name="Standard 8 2 8 5 4" xfId="31171" xr:uid="{00000000-0005-0000-0000-0000B7C30000}"/>
    <cellStyle name="Standard 8 2 8 6" xfId="14227" xr:uid="{00000000-0005-0000-0000-0000B8C30000}"/>
    <cellStyle name="Standard 8 2 8 6 2" xfId="48115" xr:uid="{00000000-0005-0000-0000-0000B9C30000}"/>
    <cellStyle name="Standard 8 2 8 7" xfId="36819" xr:uid="{00000000-0005-0000-0000-0000BAC30000}"/>
    <cellStyle name="Standard 8 2 8 8" xfId="25523" xr:uid="{00000000-0005-0000-0000-0000BBC30000}"/>
    <cellStyle name="Standard 8 2 9" xfId="2876" xr:uid="{00000000-0005-0000-0000-0000BCC30000}"/>
    <cellStyle name="Standard 8 2 9 2" xfId="5374" xr:uid="{00000000-0005-0000-0000-0000BDC30000}"/>
    <cellStyle name="Standard 8 2 9 2 2" xfId="8200" xr:uid="{00000000-0005-0000-0000-0000BEC30000}"/>
    <cellStyle name="Standard 8 2 9 2 2 2" xfId="13849" xr:uid="{00000000-0005-0000-0000-0000BFC30000}"/>
    <cellStyle name="Standard 8 2 9 2 2 2 2" xfId="25145" xr:uid="{00000000-0005-0000-0000-0000C0C30000}"/>
    <cellStyle name="Standard 8 2 9 2 2 2 2 2" xfId="59033" xr:uid="{00000000-0005-0000-0000-0000C1C30000}"/>
    <cellStyle name="Standard 8 2 9 2 2 2 3" xfId="47737" xr:uid="{00000000-0005-0000-0000-0000C2C30000}"/>
    <cellStyle name="Standard 8 2 9 2 2 2 4" xfId="36441" xr:uid="{00000000-0005-0000-0000-0000C3C30000}"/>
    <cellStyle name="Standard 8 2 9 2 2 3" xfId="19497" xr:uid="{00000000-0005-0000-0000-0000C4C30000}"/>
    <cellStyle name="Standard 8 2 9 2 2 3 2" xfId="53385" xr:uid="{00000000-0005-0000-0000-0000C5C30000}"/>
    <cellStyle name="Standard 8 2 9 2 2 4" xfId="42089" xr:uid="{00000000-0005-0000-0000-0000C6C30000}"/>
    <cellStyle name="Standard 8 2 9 2 2 5" xfId="30793" xr:uid="{00000000-0005-0000-0000-0000C7C30000}"/>
    <cellStyle name="Standard 8 2 9 2 3" xfId="11025" xr:uid="{00000000-0005-0000-0000-0000C8C30000}"/>
    <cellStyle name="Standard 8 2 9 2 3 2" xfId="22321" xr:uid="{00000000-0005-0000-0000-0000C9C30000}"/>
    <cellStyle name="Standard 8 2 9 2 3 2 2" xfId="56209" xr:uid="{00000000-0005-0000-0000-0000CAC30000}"/>
    <cellStyle name="Standard 8 2 9 2 3 3" xfId="44913" xr:uid="{00000000-0005-0000-0000-0000CBC30000}"/>
    <cellStyle name="Standard 8 2 9 2 3 4" xfId="33617" xr:uid="{00000000-0005-0000-0000-0000CCC30000}"/>
    <cellStyle name="Standard 8 2 9 2 4" xfId="16673" xr:uid="{00000000-0005-0000-0000-0000CDC30000}"/>
    <cellStyle name="Standard 8 2 9 2 4 2" xfId="50561" xr:uid="{00000000-0005-0000-0000-0000CEC30000}"/>
    <cellStyle name="Standard 8 2 9 2 5" xfId="39265" xr:uid="{00000000-0005-0000-0000-0000CFC30000}"/>
    <cellStyle name="Standard 8 2 9 2 6" xfId="27969" xr:uid="{00000000-0005-0000-0000-0000D0C30000}"/>
    <cellStyle name="Standard 8 2 9 3" xfId="4599" xr:uid="{00000000-0005-0000-0000-0000D1C30000}"/>
    <cellStyle name="Standard 8 2 9 3 2" xfId="7466" xr:uid="{00000000-0005-0000-0000-0000D2C30000}"/>
    <cellStyle name="Standard 8 2 9 3 2 2" xfId="13115" xr:uid="{00000000-0005-0000-0000-0000D3C30000}"/>
    <cellStyle name="Standard 8 2 9 3 2 2 2" xfId="24411" xr:uid="{00000000-0005-0000-0000-0000D4C30000}"/>
    <cellStyle name="Standard 8 2 9 3 2 2 2 2" xfId="58299" xr:uid="{00000000-0005-0000-0000-0000D5C30000}"/>
    <cellStyle name="Standard 8 2 9 3 2 2 3" xfId="47003" xr:uid="{00000000-0005-0000-0000-0000D6C30000}"/>
    <cellStyle name="Standard 8 2 9 3 2 2 4" xfId="35707" xr:uid="{00000000-0005-0000-0000-0000D7C30000}"/>
    <cellStyle name="Standard 8 2 9 3 2 3" xfId="18763" xr:uid="{00000000-0005-0000-0000-0000D8C30000}"/>
    <cellStyle name="Standard 8 2 9 3 2 3 2" xfId="52651" xr:uid="{00000000-0005-0000-0000-0000D9C30000}"/>
    <cellStyle name="Standard 8 2 9 3 2 4" xfId="41355" xr:uid="{00000000-0005-0000-0000-0000DAC30000}"/>
    <cellStyle name="Standard 8 2 9 3 2 5" xfId="30059" xr:uid="{00000000-0005-0000-0000-0000DBC30000}"/>
    <cellStyle name="Standard 8 2 9 3 3" xfId="10291" xr:uid="{00000000-0005-0000-0000-0000DCC30000}"/>
    <cellStyle name="Standard 8 2 9 3 3 2" xfId="21587" xr:uid="{00000000-0005-0000-0000-0000DDC30000}"/>
    <cellStyle name="Standard 8 2 9 3 3 2 2" xfId="55475" xr:uid="{00000000-0005-0000-0000-0000DEC30000}"/>
    <cellStyle name="Standard 8 2 9 3 3 3" xfId="44179" xr:uid="{00000000-0005-0000-0000-0000DFC30000}"/>
    <cellStyle name="Standard 8 2 9 3 3 4" xfId="32883" xr:uid="{00000000-0005-0000-0000-0000E0C30000}"/>
    <cellStyle name="Standard 8 2 9 3 4" xfId="15939" xr:uid="{00000000-0005-0000-0000-0000E1C30000}"/>
    <cellStyle name="Standard 8 2 9 3 4 2" xfId="49827" xr:uid="{00000000-0005-0000-0000-0000E2C30000}"/>
    <cellStyle name="Standard 8 2 9 3 5" xfId="38531" xr:uid="{00000000-0005-0000-0000-0000E3C30000}"/>
    <cellStyle name="Standard 8 2 9 3 6" xfId="27235" xr:uid="{00000000-0005-0000-0000-0000E4C30000}"/>
    <cellStyle name="Standard 8 2 9 4" xfId="6004" xr:uid="{00000000-0005-0000-0000-0000E5C30000}"/>
    <cellStyle name="Standard 8 2 9 4 2" xfId="11654" xr:uid="{00000000-0005-0000-0000-0000E6C30000}"/>
    <cellStyle name="Standard 8 2 9 4 2 2" xfId="22950" xr:uid="{00000000-0005-0000-0000-0000E7C30000}"/>
    <cellStyle name="Standard 8 2 9 4 2 2 2" xfId="56838" xr:uid="{00000000-0005-0000-0000-0000E8C30000}"/>
    <cellStyle name="Standard 8 2 9 4 2 3" xfId="45542" xr:uid="{00000000-0005-0000-0000-0000E9C30000}"/>
    <cellStyle name="Standard 8 2 9 4 2 4" xfId="34246" xr:uid="{00000000-0005-0000-0000-0000EAC30000}"/>
    <cellStyle name="Standard 8 2 9 4 3" xfId="17302" xr:uid="{00000000-0005-0000-0000-0000EBC30000}"/>
    <cellStyle name="Standard 8 2 9 4 3 2" xfId="51190" xr:uid="{00000000-0005-0000-0000-0000ECC30000}"/>
    <cellStyle name="Standard 8 2 9 4 4" xfId="39894" xr:uid="{00000000-0005-0000-0000-0000EDC30000}"/>
    <cellStyle name="Standard 8 2 9 4 5" xfId="28598" xr:uid="{00000000-0005-0000-0000-0000EEC30000}"/>
    <cellStyle name="Standard 8 2 9 5" xfId="8830" xr:uid="{00000000-0005-0000-0000-0000EFC30000}"/>
    <cellStyle name="Standard 8 2 9 5 2" xfId="20126" xr:uid="{00000000-0005-0000-0000-0000F0C30000}"/>
    <cellStyle name="Standard 8 2 9 5 2 2" xfId="54014" xr:uid="{00000000-0005-0000-0000-0000F1C30000}"/>
    <cellStyle name="Standard 8 2 9 5 3" xfId="42718" xr:uid="{00000000-0005-0000-0000-0000F2C30000}"/>
    <cellStyle name="Standard 8 2 9 5 4" xfId="31422" xr:uid="{00000000-0005-0000-0000-0000F3C30000}"/>
    <cellStyle name="Standard 8 2 9 6" xfId="14478" xr:uid="{00000000-0005-0000-0000-0000F4C30000}"/>
    <cellStyle name="Standard 8 2 9 6 2" xfId="48366" xr:uid="{00000000-0005-0000-0000-0000F5C30000}"/>
    <cellStyle name="Standard 8 2 9 7" xfId="37070" xr:uid="{00000000-0005-0000-0000-0000F6C30000}"/>
    <cellStyle name="Standard 8 2 9 8" xfId="25774" xr:uid="{00000000-0005-0000-0000-0000F7C30000}"/>
    <cellStyle name="Standard 8 3" xfId="226" xr:uid="{00000000-0005-0000-0000-0000F8C30000}"/>
    <cellStyle name="Standard 8 3 10" xfId="3418" xr:uid="{00000000-0005-0000-0000-0000F9C30000}"/>
    <cellStyle name="Standard 8 3 10 2" xfId="6533" xr:uid="{00000000-0005-0000-0000-0000FAC30000}"/>
    <cellStyle name="Standard 8 3 10 2 2" xfId="12182" xr:uid="{00000000-0005-0000-0000-0000FBC30000}"/>
    <cellStyle name="Standard 8 3 10 2 2 2" xfId="23478" xr:uid="{00000000-0005-0000-0000-0000FCC30000}"/>
    <cellStyle name="Standard 8 3 10 2 2 2 2" xfId="57366" xr:uid="{00000000-0005-0000-0000-0000FDC30000}"/>
    <cellStyle name="Standard 8 3 10 2 2 3" xfId="46070" xr:uid="{00000000-0005-0000-0000-0000FEC30000}"/>
    <cellStyle name="Standard 8 3 10 2 2 4" xfId="34774" xr:uid="{00000000-0005-0000-0000-0000FFC30000}"/>
    <cellStyle name="Standard 8 3 10 2 3" xfId="17830" xr:uid="{00000000-0005-0000-0000-000000C40000}"/>
    <cellStyle name="Standard 8 3 10 2 3 2" xfId="51718" xr:uid="{00000000-0005-0000-0000-000001C40000}"/>
    <cellStyle name="Standard 8 3 10 2 4" xfId="40422" xr:uid="{00000000-0005-0000-0000-000002C40000}"/>
    <cellStyle name="Standard 8 3 10 2 5" xfId="29126" xr:uid="{00000000-0005-0000-0000-000003C40000}"/>
    <cellStyle name="Standard 8 3 10 3" xfId="9358" xr:uid="{00000000-0005-0000-0000-000004C40000}"/>
    <cellStyle name="Standard 8 3 10 3 2" xfId="20654" xr:uid="{00000000-0005-0000-0000-000005C40000}"/>
    <cellStyle name="Standard 8 3 10 3 2 2" xfId="54542" xr:uid="{00000000-0005-0000-0000-000006C40000}"/>
    <cellStyle name="Standard 8 3 10 3 3" xfId="43246" xr:uid="{00000000-0005-0000-0000-000007C40000}"/>
    <cellStyle name="Standard 8 3 10 3 4" xfId="31950" xr:uid="{00000000-0005-0000-0000-000008C40000}"/>
    <cellStyle name="Standard 8 3 10 4" xfId="15006" xr:uid="{00000000-0005-0000-0000-000009C40000}"/>
    <cellStyle name="Standard 8 3 10 4 2" xfId="48894" xr:uid="{00000000-0005-0000-0000-00000AC40000}"/>
    <cellStyle name="Standard 8 3 10 5" xfId="37598" xr:uid="{00000000-0005-0000-0000-00000BC40000}"/>
    <cellStyle name="Standard 8 3 10 6" xfId="26302" xr:uid="{00000000-0005-0000-0000-00000CC40000}"/>
    <cellStyle name="Standard 8 3 11" xfId="5518" xr:uid="{00000000-0005-0000-0000-00000DC40000}"/>
    <cellStyle name="Standard 8 3 11 2" xfId="11168" xr:uid="{00000000-0005-0000-0000-00000EC40000}"/>
    <cellStyle name="Standard 8 3 11 2 2" xfId="22464" xr:uid="{00000000-0005-0000-0000-00000FC40000}"/>
    <cellStyle name="Standard 8 3 11 2 2 2" xfId="56352" xr:uid="{00000000-0005-0000-0000-000010C40000}"/>
    <cellStyle name="Standard 8 3 11 2 3" xfId="45056" xr:uid="{00000000-0005-0000-0000-000011C40000}"/>
    <cellStyle name="Standard 8 3 11 2 4" xfId="33760" xr:uid="{00000000-0005-0000-0000-000012C40000}"/>
    <cellStyle name="Standard 8 3 11 3" xfId="16816" xr:uid="{00000000-0005-0000-0000-000013C40000}"/>
    <cellStyle name="Standard 8 3 11 3 2" xfId="50704" xr:uid="{00000000-0005-0000-0000-000014C40000}"/>
    <cellStyle name="Standard 8 3 11 4" xfId="39408" xr:uid="{00000000-0005-0000-0000-000015C40000}"/>
    <cellStyle name="Standard 8 3 11 5" xfId="28112" xr:uid="{00000000-0005-0000-0000-000016C40000}"/>
    <cellStyle name="Standard 8 3 12" xfId="8344" xr:uid="{00000000-0005-0000-0000-000017C40000}"/>
    <cellStyle name="Standard 8 3 12 2" xfId="19640" xr:uid="{00000000-0005-0000-0000-000018C40000}"/>
    <cellStyle name="Standard 8 3 12 2 2" xfId="53528" xr:uid="{00000000-0005-0000-0000-000019C40000}"/>
    <cellStyle name="Standard 8 3 12 3" xfId="42232" xr:uid="{00000000-0005-0000-0000-00001AC40000}"/>
    <cellStyle name="Standard 8 3 12 4" xfId="30936" xr:uid="{00000000-0005-0000-0000-00001BC40000}"/>
    <cellStyle name="Standard 8 3 13" xfId="13992" xr:uid="{00000000-0005-0000-0000-00001CC40000}"/>
    <cellStyle name="Standard 8 3 13 2" xfId="47880" xr:uid="{00000000-0005-0000-0000-00001DC40000}"/>
    <cellStyle name="Standard 8 3 14" xfId="36584" xr:uid="{00000000-0005-0000-0000-00001EC40000}"/>
    <cellStyle name="Standard 8 3 15" xfId="25288" xr:uid="{00000000-0005-0000-0000-00001FC40000}"/>
    <cellStyle name="Standard 8 3 2" xfId="342" xr:uid="{00000000-0005-0000-0000-000020C40000}"/>
    <cellStyle name="Standard 8 3 2 10" xfId="8389" xr:uid="{00000000-0005-0000-0000-000021C40000}"/>
    <cellStyle name="Standard 8 3 2 10 2" xfId="19685" xr:uid="{00000000-0005-0000-0000-000022C40000}"/>
    <cellStyle name="Standard 8 3 2 10 2 2" xfId="53573" xr:uid="{00000000-0005-0000-0000-000023C40000}"/>
    <cellStyle name="Standard 8 3 2 10 3" xfId="42277" xr:uid="{00000000-0005-0000-0000-000024C40000}"/>
    <cellStyle name="Standard 8 3 2 10 4" xfId="30981" xr:uid="{00000000-0005-0000-0000-000025C40000}"/>
    <cellStyle name="Standard 8 3 2 11" xfId="14037" xr:uid="{00000000-0005-0000-0000-000026C40000}"/>
    <cellStyle name="Standard 8 3 2 11 2" xfId="47925" xr:uid="{00000000-0005-0000-0000-000027C40000}"/>
    <cellStyle name="Standard 8 3 2 12" xfId="36629" xr:uid="{00000000-0005-0000-0000-000028C40000}"/>
    <cellStyle name="Standard 8 3 2 13" xfId="25333" xr:uid="{00000000-0005-0000-0000-000029C40000}"/>
    <cellStyle name="Standard 8 3 2 2" xfId="733" xr:uid="{00000000-0005-0000-0000-00002AC40000}"/>
    <cellStyle name="Standard 8 3 2 2 10" xfId="14081" xr:uid="{00000000-0005-0000-0000-00002BC40000}"/>
    <cellStyle name="Standard 8 3 2 2 10 2" xfId="47969" xr:uid="{00000000-0005-0000-0000-00002CC40000}"/>
    <cellStyle name="Standard 8 3 2 2 11" xfId="36673" xr:uid="{00000000-0005-0000-0000-00002DC40000}"/>
    <cellStyle name="Standard 8 3 2 2 12" xfId="25377" xr:uid="{00000000-0005-0000-0000-00002EC40000}"/>
    <cellStyle name="Standard 8 3 2 2 2" xfId="1969" xr:uid="{00000000-0005-0000-0000-00002FC40000}"/>
    <cellStyle name="Standard 8 3 2 2 2 10" xfId="36806" xr:uid="{00000000-0005-0000-0000-000030C40000}"/>
    <cellStyle name="Standard 8 3 2 2 2 11" xfId="25510" xr:uid="{00000000-0005-0000-0000-000031C40000}"/>
    <cellStyle name="Standard 8 3 2 2 2 2" xfId="2856" xr:uid="{00000000-0005-0000-0000-000032C40000}"/>
    <cellStyle name="Standard 8 3 2 2 2 2 2" xfId="3358" xr:uid="{00000000-0005-0000-0000-000033C40000}"/>
    <cellStyle name="Standard 8 3 2 2 2 2 2 2" xfId="5419" xr:uid="{00000000-0005-0000-0000-000034C40000}"/>
    <cellStyle name="Standard 8 3 2 2 2 2 2 2 2" xfId="8245" xr:uid="{00000000-0005-0000-0000-000035C40000}"/>
    <cellStyle name="Standard 8 3 2 2 2 2 2 2 2 2" xfId="13894" xr:uid="{00000000-0005-0000-0000-000036C40000}"/>
    <cellStyle name="Standard 8 3 2 2 2 2 2 2 2 2 2" xfId="25190" xr:uid="{00000000-0005-0000-0000-000037C40000}"/>
    <cellStyle name="Standard 8 3 2 2 2 2 2 2 2 2 2 2" xfId="59078" xr:uid="{00000000-0005-0000-0000-000038C40000}"/>
    <cellStyle name="Standard 8 3 2 2 2 2 2 2 2 2 3" xfId="47782" xr:uid="{00000000-0005-0000-0000-000039C40000}"/>
    <cellStyle name="Standard 8 3 2 2 2 2 2 2 2 2 4" xfId="36486" xr:uid="{00000000-0005-0000-0000-00003AC40000}"/>
    <cellStyle name="Standard 8 3 2 2 2 2 2 2 2 3" xfId="19542" xr:uid="{00000000-0005-0000-0000-00003BC40000}"/>
    <cellStyle name="Standard 8 3 2 2 2 2 2 2 2 3 2" xfId="53430" xr:uid="{00000000-0005-0000-0000-00003CC40000}"/>
    <cellStyle name="Standard 8 3 2 2 2 2 2 2 2 4" xfId="42134" xr:uid="{00000000-0005-0000-0000-00003DC40000}"/>
    <cellStyle name="Standard 8 3 2 2 2 2 2 2 2 5" xfId="30838" xr:uid="{00000000-0005-0000-0000-00003EC40000}"/>
    <cellStyle name="Standard 8 3 2 2 2 2 2 2 3" xfId="11070" xr:uid="{00000000-0005-0000-0000-00003FC40000}"/>
    <cellStyle name="Standard 8 3 2 2 2 2 2 2 3 2" xfId="22366" xr:uid="{00000000-0005-0000-0000-000040C40000}"/>
    <cellStyle name="Standard 8 3 2 2 2 2 2 2 3 2 2" xfId="56254" xr:uid="{00000000-0005-0000-0000-000041C40000}"/>
    <cellStyle name="Standard 8 3 2 2 2 2 2 2 3 3" xfId="44958" xr:uid="{00000000-0005-0000-0000-000042C40000}"/>
    <cellStyle name="Standard 8 3 2 2 2 2 2 2 3 4" xfId="33662" xr:uid="{00000000-0005-0000-0000-000043C40000}"/>
    <cellStyle name="Standard 8 3 2 2 2 2 2 2 4" xfId="16718" xr:uid="{00000000-0005-0000-0000-000044C40000}"/>
    <cellStyle name="Standard 8 3 2 2 2 2 2 2 4 2" xfId="50606" xr:uid="{00000000-0005-0000-0000-000045C40000}"/>
    <cellStyle name="Standard 8 3 2 2 2 2 2 2 5" xfId="39310" xr:uid="{00000000-0005-0000-0000-000046C40000}"/>
    <cellStyle name="Standard 8 3 2 2 2 2 2 2 6" xfId="28014" xr:uid="{00000000-0005-0000-0000-000047C40000}"/>
    <cellStyle name="Standard 8 3 2 2 2 2 2 3" xfId="6486" xr:uid="{00000000-0005-0000-0000-000048C40000}"/>
    <cellStyle name="Standard 8 3 2 2 2 2 2 3 2" xfId="12136" xr:uid="{00000000-0005-0000-0000-000049C40000}"/>
    <cellStyle name="Standard 8 3 2 2 2 2 2 3 2 2" xfId="23432" xr:uid="{00000000-0005-0000-0000-00004AC40000}"/>
    <cellStyle name="Standard 8 3 2 2 2 2 2 3 2 2 2" xfId="57320" xr:uid="{00000000-0005-0000-0000-00004BC40000}"/>
    <cellStyle name="Standard 8 3 2 2 2 2 2 3 2 3" xfId="46024" xr:uid="{00000000-0005-0000-0000-00004CC40000}"/>
    <cellStyle name="Standard 8 3 2 2 2 2 2 3 2 4" xfId="34728" xr:uid="{00000000-0005-0000-0000-00004DC40000}"/>
    <cellStyle name="Standard 8 3 2 2 2 2 2 3 3" xfId="17784" xr:uid="{00000000-0005-0000-0000-00004EC40000}"/>
    <cellStyle name="Standard 8 3 2 2 2 2 2 3 3 2" xfId="51672" xr:uid="{00000000-0005-0000-0000-00004FC40000}"/>
    <cellStyle name="Standard 8 3 2 2 2 2 2 3 4" xfId="40376" xr:uid="{00000000-0005-0000-0000-000050C40000}"/>
    <cellStyle name="Standard 8 3 2 2 2 2 2 3 5" xfId="29080" xr:uid="{00000000-0005-0000-0000-000051C40000}"/>
    <cellStyle name="Standard 8 3 2 2 2 2 2 4" xfId="9312" xr:uid="{00000000-0005-0000-0000-000052C40000}"/>
    <cellStyle name="Standard 8 3 2 2 2 2 2 4 2" xfId="20608" xr:uid="{00000000-0005-0000-0000-000053C40000}"/>
    <cellStyle name="Standard 8 3 2 2 2 2 2 4 2 2" xfId="54496" xr:uid="{00000000-0005-0000-0000-000054C40000}"/>
    <cellStyle name="Standard 8 3 2 2 2 2 2 4 3" xfId="43200" xr:uid="{00000000-0005-0000-0000-000055C40000}"/>
    <cellStyle name="Standard 8 3 2 2 2 2 2 4 4" xfId="31904" xr:uid="{00000000-0005-0000-0000-000056C40000}"/>
    <cellStyle name="Standard 8 3 2 2 2 2 2 5" xfId="14960" xr:uid="{00000000-0005-0000-0000-000057C40000}"/>
    <cellStyle name="Standard 8 3 2 2 2 2 2 5 2" xfId="48848" xr:uid="{00000000-0005-0000-0000-000058C40000}"/>
    <cellStyle name="Standard 8 3 2 2 2 2 2 6" xfId="37552" xr:uid="{00000000-0005-0000-0000-000059C40000}"/>
    <cellStyle name="Standard 8 3 2 2 2 2 2 7" xfId="26256" xr:uid="{00000000-0005-0000-0000-00005AC40000}"/>
    <cellStyle name="Standard 8 3 2 2 2 2 3" xfId="4645" xr:uid="{00000000-0005-0000-0000-00005BC40000}"/>
    <cellStyle name="Standard 8 3 2 2 2 2 3 2" xfId="7511" xr:uid="{00000000-0005-0000-0000-00005CC40000}"/>
    <cellStyle name="Standard 8 3 2 2 2 2 3 2 2" xfId="13160" xr:uid="{00000000-0005-0000-0000-00005DC40000}"/>
    <cellStyle name="Standard 8 3 2 2 2 2 3 2 2 2" xfId="24456" xr:uid="{00000000-0005-0000-0000-00005EC40000}"/>
    <cellStyle name="Standard 8 3 2 2 2 2 3 2 2 2 2" xfId="58344" xr:uid="{00000000-0005-0000-0000-00005FC40000}"/>
    <cellStyle name="Standard 8 3 2 2 2 2 3 2 2 3" xfId="47048" xr:uid="{00000000-0005-0000-0000-000060C40000}"/>
    <cellStyle name="Standard 8 3 2 2 2 2 3 2 2 4" xfId="35752" xr:uid="{00000000-0005-0000-0000-000061C40000}"/>
    <cellStyle name="Standard 8 3 2 2 2 2 3 2 3" xfId="18808" xr:uid="{00000000-0005-0000-0000-000062C40000}"/>
    <cellStyle name="Standard 8 3 2 2 2 2 3 2 3 2" xfId="52696" xr:uid="{00000000-0005-0000-0000-000063C40000}"/>
    <cellStyle name="Standard 8 3 2 2 2 2 3 2 4" xfId="41400" xr:uid="{00000000-0005-0000-0000-000064C40000}"/>
    <cellStyle name="Standard 8 3 2 2 2 2 3 2 5" xfId="30104" xr:uid="{00000000-0005-0000-0000-000065C40000}"/>
    <cellStyle name="Standard 8 3 2 2 2 2 3 3" xfId="10336" xr:uid="{00000000-0005-0000-0000-000066C40000}"/>
    <cellStyle name="Standard 8 3 2 2 2 2 3 3 2" xfId="21632" xr:uid="{00000000-0005-0000-0000-000067C40000}"/>
    <cellStyle name="Standard 8 3 2 2 2 2 3 3 2 2" xfId="55520" xr:uid="{00000000-0005-0000-0000-000068C40000}"/>
    <cellStyle name="Standard 8 3 2 2 2 2 3 3 3" xfId="44224" xr:uid="{00000000-0005-0000-0000-000069C40000}"/>
    <cellStyle name="Standard 8 3 2 2 2 2 3 3 4" xfId="32928" xr:uid="{00000000-0005-0000-0000-00006AC40000}"/>
    <cellStyle name="Standard 8 3 2 2 2 2 3 4" xfId="15984" xr:uid="{00000000-0005-0000-0000-00006BC40000}"/>
    <cellStyle name="Standard 8 3 2 2 2 2 3 4 2" xfId="49872" xr:uid="{00000000-0005-0000-0000-00006CC40000}"/>
    <cellStyle name="Standard 8 3 2 2 2 2 3 5" xfId="38576" xr:uid="{00000000-0005-0000-0000-00006DC40000}"/>
    <cellStyle name="Standard 8 3 2 2 2 2 3 6" xfId="27280" xr:uid="{00000000-0005-0000-0000-00006EC40000}"/>
    <cellStyle name="Standard 8 3 2 2 2 2 4" xfId="5986" xr:uid="{00000000-0005-0000-0000-00006FC40000}"/>
    <cellStyle name="Standard 8 3 2 2 2 2 4 2" xfId="11636" xr:uid="{00000000-0005-0000-0000-000070C40000}"/>
    <cellStyle name="Standard 8 3 2 2 2 2 4 2 2" xfId="22932" xr:uid="{00000000-0005-0000-0000-000071C40000}"/>
    <cellStyle name="Standard 8 3 2 2 2 2 4 2 2 2" xfId="56820" xr:uid="{00000000-0005-0000-0000-000072C40000}"/>
    <cellStyle name="Standard 8 3 2 2 2 2 4 2 3" xfId="45524" xr:uid="{00000000-0005-0000-0000-000073C40000}"/>
    <cellStyle name="Standard 8 3 2 2 2 2 4 2 4" xfId="34228" xr:uid="{00000000-0005-0000-0000-000074C40000}"/>
    <cellStyle name="Standard 8 3 2 2 2 2 4 3" xfId="17284" xr:uid="{00000000-0005-0000-0000-000075C40000}"/>
    <cellStyle name="Standard 8 3 2 2 2 2 4 3 2" xfId="51172" xr:uid="{00000000-0005-0000-0000-000076C40000}"/>
    <cellStyle name="Standard 8 3 2 2 2 2 4 4" xfId="39876" xr:uid="{00000000-0005-0000-0000-000077C40000}"/>
    <cellStyle name="Standard 8 3 2 2 2 2 4 5" xfId="28580" xr:uid="{00000000-0005-0000-0000-000078C40000}"/>
    <cellStyle name="Standard 8 3 2 2 2 2 5" xfId="8812" xr:uid="{00000000-0005-0000-0000-000079C40000}"/>
    <cellStyle name="Standard 8 3 2 2 2 2 5 2" xfId="20108" xr:uid="{00000000-0005-0000-0000-00007AC40000}"/>
    <cellStyle name="Standard 8 3 2 2 2 2 5 2 2" xfId="53996" xr:uid="{00000000-0005-0000-0000-00007BC40000}"/>
    <cellStyle name="Standard 8 3 2 2 2 2 5 3" xfId="42700" xr:uid="{00000000-0005-0000-0000-00007CC40000}"/>
    <cellStyle name="Standard 8 3 2 2 2 2 5 4" xfId="31404" xr:uid="{00000000-0005-0000-0000-00007DC40000}"/>
    <cellStyle name="Standard 8 3 2 2 2 2 6" xfId="14460" xr:uid="{00000000-0005-0000-0000-00007EC40000}"/>
    <cellStyle name="Standard 8 3 2 2 2 2 6 2" xfId="48348" xr:uid="{00000000-0005-0000-0000-00007FC40000}"/>
    <cellStyle name="Standard 8 3 2 2 2 2 7" xfId="37052" xr:uid="{00000000-0005-0000-0000-000080C40000}"/>
    <cellStyle name="Standard 8 3 2 2 2 2 8" xfId="25756" xr:uid="{00000000-0005-0000-0000-000081C40000}"/>
    <cellStyle name="Standard 8 3 2 2 2 3" xfId="3112" xr:uid="{00000000-0005-0000-0000-000082C40000}"/>
    <cellStyle name="Standard 8 3 2 2 2 3 2" xfId="5418" xr:uid="{00000000-0005-0000-0000-000083C40000}"/>
    <cellStyle name="Standard 8 3 2 2 2 3 2 2" xfId="8244" xr:uid="{00000000-0005-0000-0000-000084C40000}"/>
    <cellStyle name="Standard 8 3 2 2 2 3 2 2 2" xfId="13893" xr:uid="{00000000-0005-0000-0000-000085C40000}"/>
    <cellStyle name="Standard 8 3 2 2 2 3 2 2 2 2" xfId="25189" xr:uid="{00000000-0005-0000-0000-000086C40000}"/>
    <cellStyle name="Standard 8 3 2 2 2 3 2 2 2 2 2" xfId="59077" xr:uid="{00000000-0005-0000-0000-000087C40000}"/>
    <cellStyle name="Standard 8 3 2 2 2 3 2 2 2 3" xfId="47781" xr:uid="{00000000-0005-0000-0000-000088C40000}"/>
    <cellStyle name="Standard 8 3 2 2 2 3 2 2 2 4" xfId="36485" xr:uid="{00000000-0005-0000-0000-000089C40000}"/>
    <cellStyle name="Standard 8 3 2 2 2 3 2 2 3" xfId="19541" xr:uid="{00000000-0005-0000-0000-00008AC40000}"/>
    <cellStyle name="Standard 8 3 2 2 2 3 2 2 3 2" xfId="53429" xr:uid="{00000000-0005-0000-0000-00008BC40000}"/>
    <cellStyle name="Standard 8 3 2 2 2 3 2 2 4" xfId="42133" xr:uid="{00000000-0005-0000-0000-00008CC40000}"/>
    <cellStyle name="Standard 8 3 2 2 2 3 2 2 5" xfId="30837" xr:uid="{00000000-0005-0000-0000-00008DC40000}"/>
    <cellStyle name="Standard 8 3 2 2 2 3 2 3" xfId="11069" xr:uid="{00000000-0005-0000-0000-00008EC40000}"/>
    <cellStyle name="Standard 8 3 2 2 2 3 2 3 2" xfId="22365" xr:uid="{00000000-0005-0000-0000-00008FC40000}"/>
    <cellStyle name="Standard 8 3 2 2 2 3 2 3 2 2" xfId="56253" xr:uid="{00000000-0005-0000-0000-000090C40000}"/>
    <cellStyle name="Standard 8 3 2 2 2 3 2 3 3" xfId="44957" xr:uid="{00000000-0005-0000-0000-000091C40000}"/>
    <cellStyle name="Standard 8 3 2 2 2 3 2 3 4" xfId="33661" xr:uid="{00000000-0005-0000-0000-000092C40000}"/>
    <cellStyle name="Standard 8 3 2 2 2 3 2 4" xfId="16717" xr:uid="{00000000-0005-0000-0000-000093C40000}"/>
    <cellStyle name="Standard 8 3 2 2 2 3 2 4 2" xfId="50605" xr:uid="{00000000-0005-0000-0000-000094C40000}"/>
    <cellStyle name="Standard 8 3 2 2 2 3 2 5" xfId="39309" xr:uid="{00000000-0005-0000-0000-000095C40000}"/>
    <cellStyle name="Standard 8 3 2 2 2 3 2 6" xfId="28013" xr:uid="{00000000-0005-0000-0000-000096C40000}"/>
    <cellStyle name="Standard 8 3 2 2 2 3 3" xfId="4644" xr:uid="{00000000-0005-0000-0000-000097C40000}"/>
    <cellStyle name="Standard 8 3 2 2 2 3 3 2" xfId="7510" xr:uid="{00000000-0005-0000-0000-000098C40000}"/>
    <cellStyle name="Standard 8 3 2 2 2 3 3 2 2" xfId="13159" xr:uid="{00000000-0005-0000-0000-000099C40000}"/>
    <cellStyle name="Standard 8 3 2 2 2 3 3 2 2 2" xfId="24455" xr:uid="{00000000-0005-0000-0000-00009AC40000}"/>
    <cellStyle name="Standard 8 3 2 2 2 3 3 2 2 2 2" xfId="58343" xr:uid="{00000000-0005-0000-0000-00009BC40000}"/>
    <cellStyle name="Standard 8 3 2 2 2 3 3 2 2 3" xfId="47047" xr:uid="{00000000-0005-0000-0000-00009CC40000}"/>
    <cellStyle name="Standard 8 3 2 2 2 3 3 2 2 4" xfId="35751" xr:uid="{00000000-0005-0000-0000-00009DC40000}"/>
    <cellStyle name="Standard 8 3 2 2 2 3 3 2 3" xfId="18807" xr:uid="{00000000-0005-0000-0000-00009EC40000}"/>
    <cellStyle name="Standard 8 3 2 2 2 3 3 2 3 2" xfId="52695" xr:uid="{00000000-0005-0000-0000-00009FC40000}"/>
    <cellStyle name="Standard 8 3 2 2 2 3 3 2 4" xfId="41399" xr:uid="{00000000-0005-0000-0000-0000A0C40000}"/>
    <cellStyle name="Standard 8 3 2 2 2 3 3 2 5" xfId="30103" xr:uid="{00000000-0005-0000-0000-0000A1C40000}"/>
    <cellStyle name="Standard 8 3 2 2 2 3 3 3" xfId="10335" xr:uid="{00000000-0005-0000-0000-0000A2C40000}"/>
    <cellStyle name="Standard 8 3 2 2 2 3 3 3 2" xfId="21631" xr:uid="{00000000-0005-0000-0000-0000A3C40000}"/>
    <cellStyle name="Standard 8 3 2 2 2 3 3 3 2 2" xfId="55519" xr:uid="{00000000-0005-0000-0000-0000A4C40000}"/>
    <cellStyle name="Standard 8 3 2 2 2 3 3 3 3" xfId="44223" xr:uid="{00000000-0005-0000-0000-0000A5C40000}"/>
    <cellStyle name="Standard 8 3 2 2 2 3 3 3 4" xfId="32927" xr:uid="{00000000-0005-0000-0000-0000A6C40000}"/>
    <cellStyle name="Standard 8 3 2 2 2 3 3 4" xfId="15983" xr:uid="{00000000-0005-0000-0000-0000A7C40000}"/>
    <cellStyle name="Standard 8 3 2 2 2 3 3 4 2" xfId="49871" xr:uid="{00000000-0005-0000-0000-0000A8C40000}"/>
    <cellStyle name="Standard 8 3 2 2 2 3 3 5" xfId="38575" xr:uid="{00000000-0005-0000-0000-0000A9C40000}"/>
    <cellStyle name="Standard 8 3 2 2 2 3 3 6" xfId="27279" xr:uid="{00000000-0005-0000-0000-0000AAC40000}"/>
    <cellStyle name="Standard 8 3 2 2 2 3 4" xfId="6240" xr:uid="{00000000-0005-0000-0000-0000ABC40000}"/>
    <cellStyle name="Standard 8 3 2 2 2 3 4 2" xfId="11890" xr:uid="{00000000-0005-0000-0000-0000ACC40000}"/>
    <cellStyle name="Standard 8 3 2 2 2 3 4 2 2" xfId="23186" xr:uid="{00000000-0005-0000-0000-0000ADC40000}"/>
    <cellStyle name="Standard 8 3 2 2 2 3 4 2 2 2" xfId="57074" xr:uid="{00000000-0005-0000-0000-0000AEC40000}"/>
    <cellStyle name="Standard 8 3 2 2 2 3 4 2 3" xfId="45778" xr:uid="{00000000-0005-0000-0000-0000AFC40000}"/>
    <cellStyle name="Standard 8 3 2 2 2 3 4 2 4" xfId="34482" xr:uid="{00000000-0005-0000-0000-0000B0C40000}"/>
    <cellStyle name="Standard 8 3 2 2 2 3 4 3" xfId="17538" xr:uid="{00000000-0005-0000-0000-0000B1C40000}"/>
    <cellStyle name="Standard 8 3 2 2 2 3 4 3 2" xfId="51426" xr:uid="{00000000-0005-0000-0000-0000B2C40000}"/>
    <cellStyle name="Standard 8 3 2 2 2 3 4 4" xfId="40130" xr:uid="{00000000-0005-0000-0000-0000B3C40000}"/>
    <cellStyle name="Standard 8 3 2 2 2 3 4 5" xfId="28834" xr:uid="{00000000-0005-0000-0000-0000B4C40000}"/>
    <cellStyle name="Standard 8 3 2 2 2 3 5" xfId="9066" xr:uid="{00000000-0005-0000-0000-0000B5C40000}"/>
    <cellStyle name="Standard 8 3 2 2 2 3 5 2" xfId="20362" xr:uid="{00000000-0005-0000-0000-0000B6C40000}"/>
    <cellStyle name="Standard 8 3 2 2 2 3 5 2 2" xfId="54250" xr:uid="{00000000-0005-0000-0000-0000B7C40000}"/>
    <cellStyle name="Standard 8 3 2 2 2 3 5 3" xfId="42954" xr:uid="{00000000-0005-0000-0000-0000B8C40000}"/>
    <cellStyle name="Standard 8 3 2 2 2 3 5 4" xfId="31658" xr:uid="{00000000-0005-0000-0000-0000B9C40000}"/>
    <cellStyle name="Standard 8 3 2 2 2 3 6" xfId="14714" xr:uid="{00000000-0005-0000-0000-0000BAC40000}"/>
    <cellStyle name="Standard 8 3 2 2 2 3 6 2" xfId="48602" xr:uid="{00000000-0005-0000-0000-0000BBC40000}"/>
    <cellStyle name="Standard 8 3 2 2 2 3 7" xfId="37306" xr:uid="{00000000-0005-0000-0000-0000BCC40000}"/>
    <cellStyle name="Standard 8 3 2 2 2 3 8" xfId="26010" xr:uid="{00000000-0005-0000-0000-0000BDC40000}"/>
    <cellStyle name="Standard 8 3 2 2 2 4" xfId="3970" xr:uid="{00000000-0005-0000-0000-0000BEC40000}"/>
    <cellStyle name="Standard 8 3 2 2 2 4 2" xfId="7081" xr:uid="{00000000-0005-0000-0000-0000BFC40000}"/>
    <cellStyle name="Standard 8 3 2 2 2 4 2 2" xfId="12730" xr:uid="{00000000-0005-0000-0000-0000C0C40000}"/>
    <cellStyle name="Standard 8 3 2 2 2 4 2 2 2" xfId="24026" xr:uid="{00000000-0005-0000-0000-0000C1C40000}"/>
    <cellStyle name="Standard 8 3 2 2 2 4 2 2 2 2" xfId="57914" xr:uid="{00000000-0005-0000-0000-0000C2C40000}"/>
    <cellStyle name="Standard 8 3 2 2 2 4 2 2 3" xfId="46618" xr:uid="{00000000-0005-0000-0000-0000C3C40000}"/>
    <cellStyle name="Standard 8 3 2 2 2 4 2 2 4" xfId="35322" xr:uid="{00000000-0005-0000-0000-0000C4C40000}"/>
    <cellStyle name="Standard 8 3 2 2 2 4 2 3" xfId="18378" xr:uid="{00000000-0005-0000-0000-0000C5C40000}"/>
    <cellStyle name="Standard 8 3 2 2 2 4 2 3 2" xfId="52266" xr:uid="{00000000-0005-0000-0000-0000C6C40000}"/>
    <cellStyle name="Standard 8 3 2 2 2 4 2 4" xfId="40970" xr:uid="{00000000-0005-0000-0000-0000C7C40000}"/>
    <cellStyle name="Standard 8 3 2 2 2 4 2 5" xfId="29674" xr:uid="{00000000-0005-0000-0000-0000C8C40000}"/>
    <cellStyle name="Standard 8 3 2 2 2 4 3" xfId="9906" xr:uid="{00000000-0005-0000-0000-0000C9C40000}"/>
    <cellStyle name="Standard 8 3 2 2 2 4 3 2" xfId="21202" xr:uid="{00000000-0005-0000-0000-0000CAC40000}"/>
    <cellStyle name="Standard 8 3 2 2 2 4 3 2 2" xfId="55090" xr:uid="{00000000-0005-0000-0000-0000CBC40000}"/>
    <cellStyle name="Standard 8 3 2 2 2 4 3 3" xfId="43794" xr:uid="{00000000-0005-0000-0000-0000CCC40000}"/>
    <cellStyle name="Standard 8 3 2 2 2 4 3 4" xfId="32498" xr:uid="{00000000-0005-0000-0000-0000CDC40000}"/>
    <cellStyle name="Standard 8 3 2 2 2 4 4" xfId="15554" xr:uid="{00000000-0005-0000-0000-0000CEC40000}"/>
    <cellStyle name="Standard 8 3 2 2 2 4 4 2" xfId="49442" xr:uid="{00000000-0005-0000-0000-0000CFC40000}"/>
    <cellStyle name="Standard 8 3 2 2 2 4 5" xfId="38146" xr:uid="{00000000-0005-0000-0000-0000D0C40000}"/>
    <cellStyle name="Standard 8 3 2 2 2 4 6" xfId="26850" xr:uid="{00000000-0005-0000-0000-0000D1C40000}"/>
    <cellStyle name="Standard 8 3 2 2 2 5" xfId="5028" xr:uid="{00000000-0005-0000-0000-0000D2C40000}"/>
    <cellStyle name="Standard 8 3 2 2 2 5 2" xfId="7854" xr:uid="{00000000-0005-0000-0000-0000D3C40000}"/>
    <cellStyle name="Standard 8 3 2 2 2 5 2 2" xfId="13503" xr:uid="{00000000-0005-0000-0000-0000D4C40000}"/>
    <cellStyle name="Standard 8 3 2 2 2 5 2 2 2" xfId="24799" xr:uid="{00000000-0005-0000-0000-0000D5C40000}"/>
    <cellStyle name="Standard 8 3 2 2 2 5 2 2 2 2" xfId="58687" xr:uid="{00000000-0005-0000-0000-0000D6C40000}"/>
    <cellStyle name="Standard 8 3 2 2 2 5 2 2 3" xfId="47391" xr:uid="{00000000-0005-0000-0000-0000D7C40000}"/>
    <cellStyle name="Standard 8 3 2 2 2 5 2 2 4" xfId="36095" xr:uid="{00000000-0005-0000-0000-0000D8C40000}"/>
    <cellStyle name="Standard 8 3 2 2 2 5 2 3" xfId="19151" xr:uid="{00000000-0005-0000-0000-0000D9C40000}"/>
    <cellStyle name="Standard 8 3 2 2 2 5 2 3 2" xfId="53039" xr:uid="{00000000-0005-0000-0000-0000DAC40000}"/>
    <cellStyle name="Standard 8 3 2 2 2 5 2 4" xfId="41743" xr:uid="{00000000-0005-0000-0000-0000DBC40000}"/>
    <cellStyle name="Standard 8 3 2 2 2 5 2 5" xfId="30447" xr:uid="{00000000-0005-0000-0000-0000DCC40000}"/>
    <cellStyle name="Standard 8 3 2 2 2 5 3" xfId="10679" xr:uid="{00000000-0005-0000-0000-0000DDC40000}"/>
    <cellStyle name="Standard 8 3 2 2 2 5 3 2" xfId="21975" xr:uid="{00000000-0005-0000-0000-0000DEC40000}"/>
    <cellStyle name="Standard 8 3 2 2 2 5 3 2 2" xfId="55863" xr:uid="{00000000-0005-0000-0000-0000DFC40000}"/>
    <cellStyle name="Standard 8 3 2 2 2 5 3 3" xfId="44567" xr:uid="{00000000-0005-0000-0000-0000E0C40000}"/>
    <cellStyle name="Standard 8 3 2 2 2 5 3 4" xfId="33271" xr:uid="{00000000-0005-0000-0000-0000E1C40000}"/>
    <cellStyle name="Standard 8 3 2 2 2 5 4" xfId="16327" xr:uid="{00000000-0005-0000-0000-0000E2C40000}"/>
    <cellStyle name="Standard 8 3 2 2 2 5 4 2" xfId="50215" xr:uid="{00000000-0005-0000-0000-0000E3C40000}"/>
    <cellStyle name="Standard 8 3 2 2 2 5 5" xfId="38919" xr:uid="{00000000-0005-0000-0000-0000E4C40000}"/>
    <cellStyle name="Standard 8 3 2 2 2 5 6" xfId="27623" xr:uid="{00000000-0005-0000-0000-0000E5C40000}"/>
    <cellStyle name="Standard 8 3 2 2 2 6" xfId="3678" xr:uid="{00000000-0005-0000-0000-0000E6C40000}"/>
    <cellStyle name="Standard 8 3 2 2 2 6 2" xfId="6791" xr:uid="{00000000-0005-0000-0000-0000E7C40000}"/>
    <cellStyle name="Standard 8 3 2 2 2 6 2 2" xfId="12440" xr:uid="{00000000-0005-0000-0000-0000E8C40000}"/>
    <cellStyle name="Standard 8 3 2 2 2 6 2 2 2" xfId="23736" xr:uid="{00000000-0005-0000-0000-0000E9C40000}"/>
    <cellStyle name="Standard 8 3 2 2 2 6 2 2 2 2" xfId="57624" xr:uid="{00000000-0005-0000-0000-0000EAC40000}"/>
    <cellStyle name="Standard 8 3 2 2 2 6 2 2 3" xfId="46328" xr:uid="{00000000-0005-0000-0000-0000EBC40000}"/>
    <cellStyle name="Standard 8 3 2 2 2 6 2 2 4" xfId="35032" xr:uid="{00000000-0005-0000-0000-0000ECC40000}"/>
    <cellStyle name="Standard 8 3 2 2 2 6 2 3" xfId="18088" xr:uid="{00000000-0005-0000-0000-0000EDC40000}"/>
    <cellStyle name="Standard 8 3 2 2 2 6 2 3 2" xfId="51976" xr:uid="{00000000-0005-0000-0000-0000EEC40000}"/>
    <cellStyle name="Standard 8 3 2 2 2 6 2 4" xfId="40680" xr:uid="{00000000-0005-0000-0000-0000EFC40000}"/>
    <cellStyle name="Standard 8 3 2 2 2 6 2 5" xfId="29384" xr:uid="{00000000-0005-0000-0000-0000F0C40000}"/>
    <cellStyle name="Standard 8 3 2 2 2 6 3" xfId="9616" xr:uid="{00000000-0005-0000-0000-0000F1C40000}"/>
    <cellStyle name="Standard 8 3 2 2 2 6 3 2" xfId="20912" xr:uid="{00000000-0005-0000-0000-0000F2C40000}"/>
    <cellStyle name="Standard 8 3 2 2 2 6 3 2 2" xfId="54800" xr:uid="{00000000-0005-0000-0000-0000F3C40000}"/>
    <cellStyle name="Standard 8 3 2 2 2 6 3 3" xfId="43504" xr:uid="{00000000-0005-0000-0000-0000F4C40000}"/>
    <cellStyle name="Standard 8 3 2 2 2 6 3 4" xfId="32208" xr:uid="{00000000-0005-0000-0000-0000F5C40000}"/>
    <cellStyle name="Standard 8 3 2 2 2 6 4" xfId="15264" xr:uid="{00000000-0005-0000-0000-0000F6C40000}"/>
    <cellStyle name="Standard 8 3 2 2 2 6 4 2" xfId="49152" xr:uid="{00000000-0005-0000-0000-0000F7C40000}"/>
    <cellStyle name="Standard 8 3 2 2 2 6 5" xfId="37856" xr:uid="{00000000-0005-0000-0000-0000F8C40000}"/>
    <cellStyle name="Standard 8 3 2 2 2 6 6" xfId="26560" xr:uid="{00000000-0005-0000-0000-0000F9C40000}"/>
    <cellStyle name="Standard 8 3 2 2 2 7" xfId="5740" xr:uid="{00000000-0005-0000-0000-0000FAC40000}"/>
    <cellStyle name="Standard 8 3 2 2 2 7 2" xfId="11390" xr:uid="{00000000-0005-0000-0000-0000FBC40000}"/>
    <cellStyle name="Standard 8 3 2 2 2 7 2 2" xfId="22686" xr:uid="{00000000-0005-0000-0000-0000FCC40000}"/>
    <cellStyle name="Standard 8 3 2 2 2 7 2 2 2" xfId="56574" xr:uid="{00000000-0005-0000-0000-0000FDC40000}"/>
    <cellStyle name="Standard 8 3 2 2 2 7 2 3" xfId="45278" xr:uid="{00000000-0005-0000-0000-0000FEC40000}"/>
    <cellStyle name="Standard 8 3 2 2 2 7 2 4" xfId="33982" xr:uid="{00000000-0005-0000-0000-0000FFC40000}"/>
    <cellStyle name="Standard 8 3 2 2 2 7 3" xfId="17038" xr:uid="{00000000-0005-0000-0000-000000C50000}"/>
    <cellStyle name="Standard 8 3 2 2 2 7 3 2" xfId="50926" xr:uid="{00000000-0005-0000-0000-000001C50000}"/>
    <cellStyle name="Standard 8 3 2 2 2 7 4" xfId="39630" xr:uid="{00000000-0005-0000-0000-000002C50000}"/>
    <cellStyle name="Standard 8 3 2 2 2 7 5" xfId="28334" xr:uid="{00000000-0005-0000-0000-000003C50000}"/>
    <cellStyle name="Standard 8 3 2 2 2 8" xfId="8566" xr:uid="{00000000-0005-0000-0000-000004C50000}"/>
    <cellStyle name="Standard 8 3 2 2 2 8 2" xfId="19862" xr:uid="{00000000-0005-0000-0000-000005C50000}"/>
    <cellStyle name="Standard 8 3 2 2 2 8 2 2" xfId="53750" xr:uid="{00000000-0005-0000-0000-000006C50000}"/>
    <cellStyle name="Standard 8 3 2 2 2 8 3" xfId="42454" xr:uid="{00000000-0005-0000-0000-000007C50000}"/>
    <cellStyle name="Standard 8 3 2 2 2 8 4" xfId="31158" xr:uid="{00000000-0005-0000-0000-000008C50000}"/>
    <cellStyle name="Standard 8 3 2 2 2 9" xfId="14214" xr:uid="{00000000-0005-0000-0000-000009C50000}"/>
    <cellStyle name="Standard 8 3 2 2 2 9 2" xfId="48102" xr:uid="{00000000-0005-0000-0000-00000AC50000}"/>
    <cellStyle name="Standard 8 3 2 2 3" xfId="2724" xr:uid="{00000000-0005-0000-0000-00000BC50000}"/>
    <cellStyle name="Standard 8 3 2 2 3 2" xfId="3226" xr:uid="{00000000-0005-0000-0000-00000CC50000}"/>
    <cellStyle name="Standard 8 3 2 2 3 2 2" xfId="5420" xr:uid="{00000000-0005-0000-0000-00000DC50000}"/>
    <cellStyle name="Standard 8 3 2 2 3 2 2 2" xfId="8246" xr:uid="{00000000-0005-0000-0000-00000EC50000}"/>
    <cellStyle name="Standard 8 3 2 2 3 2 2 2 2" xfId="13895" xr:uid="{00000000-0005-0000-0000-00000FC50000}"/>
    <cellStyle name="Standard 8 3 2 2 3 2 2 2 2 2" xfId="25191" xr:uid="{00000000-0005-0000-0000-000010C50000}"/>
    <cellStyle name="Standard 8 3 2 2 3 2 2 2 2 2 2" xfId="59079" xr:uid="{00000000-0005-0000-0000-000011C50000}"/>
    <cellStyle name="Standard 8 3 2 2 3 2 2 2 2 3" xfId="47783" xr:uid="{00000000-0005-0000-0000-000012C50000}"/>
    <cellStyle name="Standard 8 3 2 2 3 2 2 2 2 4" xfId="36487" xr:uid="{00000000-0005-0000-0000-000013C50000}"/>
    <cellStyle name="Standard 8 3 2 2 3 2 2 2 3" xfId="19543" xr:uid="{00000000-0005-0000-0000-000014C50000}"/>
    <cellStyle name="Standard 8 3 2 2 3 2 2 2 3 2" xfId="53431" xr:uid="{00000000-0005-0000-0000-000015C50000}"/>
    <cellStyle name="Standard 8 3 2 2 3 2 2 2 4" xfId="42135" xr:uid="{00000000-0005-0000-0000-000016C50000}"/>
    <cellStyle name="Standard 8 3 2 2 3 2 2 2 5" xfId="30839" xr:uid="{00000000-0005-0000-0000-000017C50000}"/>
    <cellStyle name="Standard 8 3 2 2 3 2 2 3" xfId="11071" xr:uid="{00000000-0005-0000-0000-000018C50000}"/>
    <cellStyle name="Standard 8 3 2 2 3 2 2 3 2" xfId="22367" xr:uid="{00000000-0005-0000-0000-000019C50000}"/>
    <cellStyle name="Standard 8 3 2 2 3 2 2 3 2 2" xfId="56255" xr:uid="{00000000-0005-0000-0000-00001AC50000}"/>
    <cellStyle name="Standard 8 3 2 2 3 2 2 3 3" xfId="44959" xr:uid="{00000000-0005-0000-0000-00001BC50000}"/>
    <cellStyle name="Standard 8 3 2 2 3 2 2 3 4" xfId="33663" xr:uid="{00000000-0005-0000-0000-00001CC50000}"/>
    <cellStyle name="Standard 8 3 2 2 3 2 2 4" xfId="16719" xr:uid="{00000000-0005-0000-0000-00001DC50000}"/>
    <cellStyle name="Standard 8 3 2 2 3 2 2 4 2" xfId="50607" xr:uid="{00000000-0005-0000-0000-00001EC50000}"/>
    <cellStyle name="Standard 8 3 2 2 3 2 2 5" xfId="39311" xr:uid="{00000000-0005-0000-0000-00001FC50000}"/>
    <cellStyle name="Standard 8 3 2 2 3 2 2 6" xfId="28015" xr:uid="{00000000-0005-0000-0000-000020C50000}"/>
    <cellStyle name="Standard 8 3 2 2 3 2 3" xfId="6354" xr:uid="{00000000-0005-0000-0000-000021C50000}"/>
    <cellStyle name="Standard 8 3 2 2 3 2 3 2" xfId="12004" xr:uid="{00000000-0005-0000-0000-000022C50000}"/>
    <cellStyle name="Standard 8 3 2 2 3 2 3 2 2" xfId="23300" xr:uid="{00000000-0005-0000-0000-000023C50000}"/>
    <cellStyle name="Standard 8 3 2 2 3 2 3 2 2 2" xfId="57188" xr:uid="{00000000-0005-0000-0000-000024C50000}"/>
    <cellStyle name="Standard 8 3 2 2 3 2 3 2 3" xfId="45892" xr:uid="{00000000-0005-0000-0000-000025C50000}"/>
    <cellStyle name="Standard 8 3 2 2 3 2 3 2 4" xfId="34596" xr:uid="{00000000-0005-0000-0000-000026C50000}"/>
    <cellStyle name="Standard 8 3 2 2 3 2 3 3" xfId="17652" xr:uid="{00000000-0005-0000-0000-000027C50000}"/>
    <cellStyle name="Standard 8 3 2 2 3 2 3 3 2" xfId="51540" xr:uid="{00000000-0005-0000-0000-000028C50000}"/>
    <cellStyle name="Standard 8 3 2 2 3 2 3 4" xfId="40244" xr:uid="{00000000-0005-0000-0000-000029C50000}"/>
    <cellStyle name="Standard 8 3 2 2 3 2 3 5" xfId="28948" xr:uid="{00000000-0005-0000-0000-00002AC50000}"/>
    <cellStyle name="Standard 8 3 2 2 3 2 4" xfId="9180" xr:uid="{00000000-0005-0000-0000-00002BC50000}"/>
    <cellStyle name="Standard 8 3 2 2 3 2 4 2" xfId="20476" xr:uid="{00000000-0005-0000-0000-00002CC50000}"/>
    <cellStyle name="Standard 8 3 2 2 3 2 4 2 2" xfId="54364" xr:uid="{00000000-0005-0000-0000-00002DC50000}"/>
    <cellStyle name="Standard 8 3 2 2 3 2 4 3" xfId="43068" xr:uid="{00000000-0005-0000-0000-00002EC50000}"/>
    <cellStyle name="Standard 8 3 2 2 3 2 4 4" xfId="31772" xr:uid="{00000000-0005-0000-0000-00002FC50000}"/>
    <cellStyle name="Standard 8 3 2 2 3 2 5" xfId="14828" xr:uid="{00000000-0005-0000-0000-000030C50000}"/>
    <cellStyle name="Standard 8 3 2 2 3 2 5 2" xfId="48716" xr:uid="{00000000-0005-0000-0000-000031C50000}"/>
    <cellStyle name="Standard 8 3 2 2 3 2 6" xfId="37420" xr:uid="{00000000-0005-0000-0000-000032C50000}"/>
    <cellStyle name="Standard 8 3 2 2 3 2 7" xfId="26124" xr:uid="{00000000-0005-0000-0000-000033C50000}"/>
    <cellStyle name="Standard 8 3 2 2 3 3" xfId="4646" xr:uid="{00000000-0005-0000-0000-000034C50000}"/>
    <cellStyle name="Standard 8 3 2 2 3 3 2" xfId="7512" xr:uid="{00000000-0005-0000-0000-000035C50000}"/>
    <cellStyle name="Standard 8 3 2 2 3 3 2 2" xfId="13161" xr:uid="{00000000-0005-0000-0000-000036C50000}"/>
    <cellStyle name="Standard 8 3 2 2 3 3 2 2 2" xfId="24457" xr:uid="{00000000-0005-0000-0000-000037C50000}"/>
    <cellStyle name="Standard 8 3 2 2 3 3 2 2 2 2" xfId="58345" xr:uid="{00000000-0005-0000-0000-000038C50000}"/>
    <cellStyle name="Standard 8 3 2 2 3 3 2 2 3" xfId="47049" xr:uid="{00000000-0005-0000-0000-000039C50000}"/>
    <cellStyle name="Standard 8 3 2 2 3 3 2 2 4" xfId="35753" xr:uid="{00000000-0005-0000-0000-00003AC50000}"/>
    <cellStyle name="Standard 8 3 2 2 3 3 2 3" xfId="18809" xr:uid="{00000000-0005-0000-0000-00003BC50000}"/>
    <cellStyle name="Standard 8 3 2 2 3 3 2 3 2" xfId="52697" xr:uid="{00000000-0005-0000-0000-00003CC50000}"/>
    <cellStyle name="Standard 8 3 2 2 3 3 2 4" xfId="41401" xr:uid="{00000000-0005-0000-0000-00003DC50000}"/>
    <cellStyle name="Standard 8 3 2 2 3 3 2 5" xfId="30105" xr:uid="{00000000-0005-0000-0000-00003EC50000}"/>
    <cellStyle name="Standard 8 3 2 2 3 3 3" xfId="10337" xr:uid="{00000000-0005-0000-0000-00003FC50000}"/>
    <cellStyle name="Standard 8 3 2 2 3 3 3 2" xfId="21633" xr:uid="{00000000-0005-0000-0000-000040C50000}"/>
    <cellStyle name="Standard 8 3 2 2 3 3 3 2 2" xfId="55521" xr:uid="{00000000-0005-0000-0000-000041C50000}"/>
    <cellStyle name="Standard 8 3 2 2 3 3 3 3" xfId="44225" xr:uid="{00000000-0005-0000-0000-000042C50000}"/>
    <cellStyle name="Standard 8 3 2 2 3 3 3 4" xfId="32929" xr:uid="{00000000-0005-0000-0000-000043C50000}"/>
    <cellStyle name="Standard 8 3 2 2 3 3 4" xfId="15985" xr:uid="{00000000-0005-0000-0000-000044C50000}"/>
    <cellStyle name="Standard 8 3 2 2 3 3 4 2" xfId="49873" xr:uid="{00000000-0005-0000-0000-000045C50000}"/>
    <cellStyle name="Standard 8 3 2 2 3 3 5" xfId="38577" xr:uid="{00000000-0005-0000-0000-000046C50000}"/>
    <cellStyle name="Standard 8 3 2 2 3 3 6" xfId="27281" xr:uid="{00000000-0005-0000-0000-000047C50000}"/>
    <cellStyle name="Standard 8 3 2 2 3 4" xfId="5854" xr:uid="{00000000-0005-0000-0000-000048C50000}"/>
    <cellStyle name="Standard 8 3 2 2 3 4 2" xfId="11504" xr:uid="{00000000-0005-0000-0000-000049C50000}"/>
    <cellStyle name="Standard 8 3 2 2 3 4 2 2" xfId="22800" xr:uid="{00000000-0005-0000-0000-00004AC50000}"/>
    <cellStyle name="Standard 8 3 2 2 3 4 2 2 2" xfId="56688" xr:uid="{00000000-0005-0000-0000-00004BC50000}"/>
    <cellStyle name="Standard 8 3 2 2 3 4 2 3" xfId="45392" xr:uid="{00000000-0005-0000-0000-00004CC50000}"/>
    <cellStyle name="Standard 8 3 2 2 3 4 2 4" xfId="34096" xr:uid="{00000000-0005-0000-0000-00004DC50000}"/>
    <cellStyle name="Standard 8 3 2 2 3 4 3" xfId="17152" xr:uid="{00000000-0005-0000-0000-00004EC50000}"/>
    <cellStyle name="Standard 8 3 2 2 3 4 3 2" xfId="51040" xr:uid="{00000000-0005-0000-0000-00004FC50000}"/>
    <cellStyle name="Standard 8 3 2 2 3 4 4" xfId="39744" xr:uid="{00000000-0005-0000-0000-000050C50000}"/>
    <cellStyle name="Standard 8 3 2 2 3 4 5" xfId="28448" xr:uid="{00000000-0005-0000-0000-000051C50000}"/>
    <cellStyle name="Standard 8 3 2 2 3 5" xfId="8680" xr:uid="{00000000-0005-0000-0000-000052C50000}"/>
    <cellStyle name="Standard 8 3 2 2 3 5 2" xfId="19976" xr:uid="{00000000-0005-0000-0000-000053C50000}"/>
    <cellStyle name="Standard 8 3 2 2 3 5 2 2" xfId="53864" xr:uid="{00000000-0005-0000-0000-000054C50000}"/>
    <cellStyle name="Standard 8 3 2 2 3 5 3" xfId="42568" xr:uid="{00000000-0005-0000-0000-000055C50000}"/>
    <cellStyle name="Standard 8 3 2 2 3 5 4" xfId="31272" xr:uid="{00000000-0005-0000-0000-000056C50000}"/>
    <cellStyle name="Standard 8 3 2 2 3 6" xfId="14328" xr:uid="{00000000-0005-0000-0000-000057C50000}"/>
    <cellStyle name="Standard 8 3 2 2 3 6 2" xfId="48216" xr:uid="{00000000-0005-0000-0000-000058C50000}"/>
    <cellStyle name="Standard 8 3 2 2 3 7" xfId="36920" xr:uid="{00000000-0005-0000-0000-000059C50000}"/>
    <cellStyle name="Standard 8 3 2 2 3 8" xfId="25624" xr:uid="{00000000-0005-0000-0000-00005AC50000}"/>
    <cellStyle name="Standard 8 3 2 2 4" xfId="2979" xr:uid="{00000000-0005-0000-0000-00005BC50000}"/>
    <cellStyle name="Standard 8 3 2 2 4 2" xfId="5417" xr:uid="{00000000-0005-0000-0000-00005CC50000}"/>
    <cellStyle name="Standard 8 3 2 2 4 2 2" xfId="8243" xr:uid="{00000000-0005-0000-0000-00005DC50000}"/>
    <cellStyle name="Standard 8 3 2 2 4 2 2 2" xfId="13892" xr:uid="{00000000-0005-0000-0000-00005EC50000}"/>
    <cellStyle name="Standard 8 3 2 2 4 2 2 2 2" xfId="25188" xr:uid="{00000000-0005-0000-0000-00005FC50000}"/>
    <cellStyle name="Standard 8 3 2 2 4 2 2 2 2 2" xfId="59076" xr:uid="{00000000-0005-0000-0000-000060C50000}"/>
    <cellStyle name="Standard 8 3 2 2 4 2 2 2 3" xfId="47780" xr:uid="{00000000-0005-0000-0000-000061C50000}"/>
    <cellStyle name="Standard 8 3 2 2 4 2 2 2 4" xfId="36484" xr:uid="{00000000-0005-0000-0000-000062C50000}"/>
    <cellStyle name="Standard 8 3 2 2 4 2 2 3" xfId="19540" xr:uid="{00000000-0005-0000-0000-000063C50000}"/>
    <cellStyle name="Standard 8 3 2 2 4 2 2 3 2" xfId="53428" xr:uid="{00000000-0005-0000-0000-000064C50000}"/>
    <cellStyle name="Standard 8 3 2 2 4 2 2 4" xfId="42132" xr:uid="{00000000-0005-0000-0000-000065C50000}"/>
    <cellStyle name="Standard 8 3 2 2 4 2 2 5" xfId="30836" xr:uid="{00000000-0005-0000-0000-000066C50000}"/>
    <cellStyle name="Standard 8 3 2 2 4 2 3" xfId="11068" xr:uid="{00000000-0005-0000-0000-000067C50000}"/>
    <cellStyle name="Standard 8 3 2 2 4 2 3 2" xfId="22364" xr:uid="{00000000-0005-0000-0000-000068C50000}"/>
    <cellStyle name="Standard 8 3 2 2 4 2 3 2 2" xfId="56252" xr:uid="{00000000-0005-0000-0000-000069C50000}"/>
    <cellStyle name="Standard 8 3 2 2 4 2 3 3" xfId="44956" xr:uid="{00000000-0005-0000-0000-00006AC50000}"/>
    <cellStyle name="Standard 8 3 2 2 4 2 3 4" xfId="33660" xr:uid="{00000000-0005-0000-0000-00006BC50000}"/>
    <cellStyle name="Standard 8 3 2 2 4 2 4" xfId="16716" xr:uid="{00000000-0005-0000-0000-00006CC50000}"/>
    <cellStyle name="Standard 8 3 2 2 4 2 4 2" xfId="50604" xr:uid="{00000000-0005-0000-0000-00006DC50000}"/>
    <cellStyle name="Standard 8 3 2 2 4 2 5" xfId="39308" xr:uid="{00000000-0005-0000-0000-00006EC50000}"/>
    <cellStyle name="Standard 8 3 2 2 4 2 6" xfId="28012" xr:uid="{00000000-0005-0000-0000-00006FC50000}"/>
    <cellStyle name="Standard 8 3 2 2 4 3" xfId="4643" xr:uid="{00000000-0005-0000-0000-000070C50000}"/>
    <cellStyle name="Standard 8 3 2 2 4 3 2" xfId="7509" xr:uid="{00000000-0005-0000-0000-000071C50000}"/>
    <cellStyle name="Standard 8 3 2 2 4 3 2 2" xfId="13158" xr:uid="{00000000-0005-0000-0000-000072C50000}"/>
    <cellStyle name="Standard 8 3 2 2 4 3 2 2 2" xfId="24454" xr:uid="{00000000-0005-0000-0000-000073C50000}"/>
    <cellStyle name="Standard 8 3 2 2 4 3 2 2 2 2" xfId="58342" xr:uid="{00000000-0005-0000-0000-000074C50000}"/>
    <cellStyle name="Standard 8 3 2 2 4 3 2 2 3" xfId="47046" xr:uid="{00000000-0005-0000-0000-000075C50000}"/>
    <cellStyle name="Standard 8 3 2 2 4 3 2 2 4" xfId="35750" xr:uid="{00000000-0005-0000-0000-000076C50000}"/>
    <cellStyle name="Standard 8 3 2 2 4 3 2 3" xfId="18806" xr:uid="{00000000-0005-0000-0000-000077C50000}"/>
    <cellStyle name="Standard 8 3 2 2 4 3 2 3 2" xfId="52694" xr:uid="{00000000-0005-0000-0000-000078C50000}"/>
    <cellStyle name="Standard 8 3 2 2 4 3 2 4" xfId="41398" xr:uid="{00000000-0005-0000-0000-000079C50000}"/>
    <cellStyle name="Standard 8 3 2 2 4 3 2 5" xfId="30102" xr:uid="{00000000-0005-0000-0000-00007AC50000}"/>
    <cellStyle name="Standard 8 3 2 2 4 3 3" xfId="10334" xr:uid="{00000000-0005-0000-0000-00007BC50000}"/>
    <cellStyle name="Standard 8 3 2 2 4 3 3 2" xfId="21630" xr:uid="{00000000-0005-0000-0000-00007CC50000}"/>
    <cellStyle name="Standard 8 3 2 2 4 3 3 2 2" xfId="55518" xr:uid="{00000000-0005-0000-0000-00007DC50000}"/>
    <cellStyle name="Standard 8 3 2 2 4 3 3 3" xfId="44222" xr:uid="{00000000-0005-0000-0000-00007EC50000}"/>
    <cellStyle name="Standard 8 3 2 2 4 3 3 4" xfId="32926" xr:uid="{00000000-0005-0000-0000-00007FC50000}"/>
    <cellStyle name="Standard 8 3 2 2 4 3 4" xfId="15982" xr:uid="{00000000-0005-0000-0000-000080C50000}"/>
    <cellStyle name="Standard 8 3 2 2 4 3 4 2" xfId="49870" xr:uid="{00000000-0005-0000-0000-000081C50000}"/>
    <cellStyle name="Standard 8 3 2 2 4 3 5" xfId="38574" xr:uid="{00000000-0005-0000-0000-000082C50000}"/>
    <cellStyle name="Standard 8 3 2 2 4 3 6" xfId="27278" xr:uid="{00000000-0005-0000-0000-000083C50000}"/>
    <cellStyle name="Standard 8 3 2 2 4 4" xfId="6107" xr:uid="{00000000-0005-0000-0000-000084C50000}"/>
    <cellStyle name="Standard 8 3 2 2 4 4 2" xfId="11757" xr:uid="{00000000-0005-0000-0000-000085C50000}"/>
    <cellStyle name="Standard 8 3 2 2 4 4 2 2" xfId="23053" xr:uid="{00000000-0005-0000-0000-000086C50000}"/>
    <cellStyle name="Standard 8 3 2 2 4 4 2 2 2" xfId="56941" xr:uid="{00000000-0005-0000-0000-000087C50000}"/>
    <cellStyle name="Standard 8 3 2 2 4 4 2 3" xfId="45645" xr:uid="{00000000-0005-0000-0000-000088C50000}"/>
    <cellStyle name="Standard 8 3 2 2 4 4 2 4" xfId="34349" xr:uid="{00000000-0005-0000-0000-000089C50000}"/>
    <cellStyle name="Standard 8 3 2 2 4 4 3" xfId="17405" xr:uid="{00000000-0005-0000-0000-00008AC50000}"/>
    <cellStyle name="Standard 8 3 2 2 4 4 3 2" xfId="51293" xr:uid="{00000000-0005-0000-0000-00008BC50000}"/>
    <cellStyle name="Standard 8 3 2 2 4 4 4" xfId="39997" xr:uid="{00000000-0005-0000-0000-00008CC50000}"/>
    <cellStyle name="Standard 8 3 2 2 4 4 5" xfId="28701" xr:uid="{00000000-0005-0000-0000-00008DC50000}"/>
    <cellStyle name="Standard 8 3 2 2 4 5" xfId="8933" xr:uid="{00000000-0005-0000-0000-00008EC50000}"/>
    <cellStyle name="Standard 8 3 2 2 4 5 2" xfId="20229" xr:uid="{00000000-0005-0000-0000-00008FC50000}"/>
    <cellStyle name="Standard 8 3 2 2 4 5 2 2" xfId="54117" xr:uid="{00000000-0005-0000-0000-000090C50000}"/>
    <cellStyle name="Standard 8 3 2 2 4 5 3" xfId="42821" xr:uid="{00000000-0005-0000-0000-000091C50000}"/>
    <cellStyle name="Standard 8 3 2 2 4 5 4" xfId="31525" xr:uid="{00000000-0005-0000-0000-000092C50000}"/>
    <cellStyle name="Standard 8 3 2 2 4 6" xfId="14581" xr:uid="{00000000-0005-0000-0000-000093C50000}"/>
    <cellStyle name="Standard 8 3 2 2 4 6 2" xfId="48469" xr:uid="{00000000-0005-0000-0000-000094C50000}"/>
    <cellStyle name="Standard 8 3 2 2 4 7" xfId="37173" xr:uid="{00000000-0005-0000-0000-000095C50000}"/>
    <cellStyle name="Standard 8 3 2 2 4 8" xfId="25877" xr:uid="{00000000-0005-0000-0000-000096C50000}"/>
    <cellStyle name="Standard 8 3 2 2 5" xfId="3860" xr:uid="{00000000-0005-0000-0000-000097C50000}"/>
    <cellStyle name="Standard 8 3 2 2 5 2" xfId="6971" xr:uid="{00000000-0005-0000-0000-000098C50000}"/>
    <cellStyle name="Standard 8 3 2 2 5 2 2" xfId="12620" xr:uid="{00000000-0005-0000-0000-000099C50000}"/>
    <cellStyle name="Standard 8 3 2 2 5 2 2 2" xfId="23916" xr:uid="{00000000-0005-0000-0000-00009AC50000}"/>
    <cellStyle name="Standard 8 3 2 2 5 2 2 2 2" xfId="57804" xr:uid="{00000000-0005-0000-0000-00009BC50000}"/>
    <cellStyle name="Standard 8 3 2 2 5 2 2 3" xfId="46508" xr:uid="{00000000-0005-0000-0000-00009CC50000}"/>
    <cellStyle name="Standard 8 3 2 2 5 2 2 4" xfId="35212" xr:uid="{00000000-0005-0000-0000-00009DC50000}"/>
    <cellStyle name="Standard 8 3 2 2 5 2 3" xfId="18268" xr:uid="{00000000-0005-0000-0000-00009EC50000}"/>
    <cellStyle name="Standard 8 3 2 2 5 2 3 2" xfId="52156" xr:uid="{00000000-0005-0000-0000-00009FC50000}"/>
    <cellStyle name="Standard 8 3 2 2 5 2 4" xfId="40860" xr:uid="{00000000-0005-0000-0000-0000A0C50000}"/>
    <cellStyle name="Standard 8 3 2 2 5 2 5" xfId="29564" xr:uid="{00000000-0005-0000-0000-0000A1C50000}"/>
    <cellStyle name="Standard 8 3 2 2 5 3" xfId="9796" xr:uid="{00000000-0005-0000-0000-0000A2C50000}"/>
    <cellStyle name="Standard 8 3 2 2 5 3 2" xfId="21092" xr:uid="{00000000-0005-0000-0000-0000A3C50000}"/>
    <cellStyle name="Standard 8 3 2 2 5 3 2 2" xfId="54980" xr:uid="{00000000-0005-0000-0000-0000A4C50000}"/>
    <cellStyle name="Standard 8 3 2 2 5 3 3" xfId="43684" xr:uid="{00000000-0005-0000-0000-0000A5C50000}"/>
    <cellStyle name="Standard 8 3 2 2 5 3 4" xfId="32388" xr:uid="{00000000-0005-0000-0000-0000A6C50000}"/>
    <cellStyle name="Standard 8 3 2 2 5 4" xfId="15444" xr:uid="{00000000-0005-0000-0000-0000A7C50000}"/>
    <cellStyle name="Standard 8 3 2 2 5 4 2" xfId="49332" xr:uid="{00000000-0005-0000-0000-0000A8C50000}"/>
    <cellStyle name="Standard 8 3 2 2 5 5" xfId="38036" xr:uid="{00000000-0005-0000-0000-0000A9C50000}"/>
    <cellStyle name="Standard 8 3 2 2 5 6" xfId="26740" xr:uid="{00000000-0005-0000-0000-0000AAC50000}"/>
    <cellStyle name="Standard 8 3 2 2 6" xfId="4918" xr:uid="{00000000-0005-0000-0000-0000ABC50000}"/>
    <cellStyle name="Standard 8 3 2 2 6 2" xfId="7744" xr:uid="{00000000-0005-0000-0000-0000ACC50000}"/>
    <cellStyle name="Standard 8 3 2 2 6 2 2" xfId="13393" xr:uid="{00000000-0005-0000-0000-0000ADC50000}"/>
    <cellStyle name="Standard 8 3 2 2 6 2 2 2" xfId="24689" xr:uid="{00000000-0005-0000-0000-0000AEC50000}"/>
    <cellStyle name="Standard 8 3 2 2 6 2 2 2 2" xfId="58577" xr:uid="{00000000-0005-0000-0000-0000AFC50000}"/>
    <cellStyle name="Standard 8 3 2 2 6 2 2 3" xfId="47281" xr:uid="{00000000-0005-0000-0000-0000B0C50000}"/>
    <cellStyle name="Standard 8 3 2 2 6 2 2 4" xfId="35985" xr:uid="{00000000-0005-0000-0000-0000B1C50000}"/>
    <cellStyle name="Standard 8 3 2 2 6 2 3" xfId="19041" xr:uid="{00000000-0005-0000-0000-0000B2C50000}"/>
    <cellStyle name="Standard 8 3 2 2 6 2 3 2" xfId="52929" xr:uid="{00000000-0005-0000-0000-0000B3C50000}"/>
    <cellStyle name="Standard 8 3 2 2 6 2 4" xfId="41633" xr:uid="{00000000-0005-0000-0000-0000B4C50000}"/>
    <cellStyle name="Standard 8 3 2 2 6 2 5" xfId="30337" xr:uid="{00000000-0005-0000-0000-0000B5C50000}"/>
    <cellStyle name="Standard 8 3 2 2 6 3" xfId="10569" xr:uid="{00000000-0005-0000-0000-0000B6C50000}"/>
    <cellStyle name="Standard 8 3 2 2 6 3 2" xfId="21865" xr:uid="{00000000-0005-0000-0000-0000B7C50000}"/>
    <cellStyle name="Standard 8 3 2 2 6 3 2 2" xfId="55753" xr:uid="{00000000-0005-0000-0000-0000B8C50000}"/>
    <cellStyle name="Standard 8 3 2 2 6 3 3" xfId="44457" xr:uid="{00000000-0005-0000-0000-0000B9C50000}"/>
    <cellStyle name="Standard 8 3 2 2 6 3 4" xfId="33161" xr:uid="{00000000-0005-0000-0000-0000BAC50000}"/>
    <cellStyle name="Standard 8 3 2 2 6 4" xfId="16217" xr:uid="{00000000-0005-0000-0000-0000BBC50000}"/>
    <cellStyle name="Standard 8 3 2 2 6 4 2" xfId="50105" xr:uid="{00000000-0005-0000-0000-0000BCC50000}"/>
    <cellStyle name="Standard 8 3 2 2 6 5" xfId="38809" xr:uid="{00000000-0005-0000-0000-0000BDC50000}"/>
    <cellStyle name="Standard 8 3 2 2 6 6" xfId="27513" xr:uid="{00000000-0005-0000-0000-0000BEC50000}"/>
    <cellStyle name="Standard 8 3 2 2 7" xfId="3566" xr:uid="{00000000-0005-0000-0000-0000BFC50000}"/>
    <cellStyle name="Standard 8 3 2 2 7 2" xfId="6679" xr:uid="{00000000-0005-0000-0000-0000C0C50000}"/>
    <cellStyle name="Standard 8 3 2 2 7 2 2" xfId="12328" xr:uid="{00000000-0005-0000-0000-0000C1C50000}"/>
    <cellStyle name="Standard 8 3 2 2 7 2 2 2" xfId="23624" xr:uid="{00000000-0005-0000-0000-0000C2C50000}"/>
    <cellStyle name="Standard 8 3 2 2 7 2 2 2 2" xfId="57512" xr:uid="{00000000-0005-0000-0000-0000C3C50000}"/>
    <cellStyle name="Standard 8 3 2 2 7 2 2 3" xfId="46216" xr:uid="{00000000-0005-0000-0000-0000C4C50000}"/>
    <cellStyle name="Standard 8 3 2 2 7 2 2 4" xfId="34920" xr:uid="{00000000-0005-0000-0000-0000C5C50000}"/>
    <cellStyle name="Standard 8 3 2 2 7 2 3" xfId="17976" xr:uid="{00000000-0005-0000-0000-0000C6C50000}"/>
    <cellStyle name="Standard 8 3 2 2 7 2 3 2" xfId="51864" xr:uid="{00000000-0005-0000-0000-0000C7C50000}"/>
    <cellStyle name="Standard 8 3 2 2 7 2 4" xfId="40568" xr:uid="{00000000-0005-0000-0000-0000C8C50000}"/>
    <cellStyle name="Standard 8 3 2 2 7 2 5" xfId="29272" xr:uid="{00000000-0005-0000-0000-0000C9C50000}"/>
    <cellStyle name="Standard 8 3 2 2 7 3" xfId="9504" xr:uid="{00000000-0005-0000-0000-0000CAC50000}"/>
    <cellStyle name="Standard 8 3 2 2 7 3 2" xfId="20800" xr:uid="{00000000-0005-0000-0000-0000CBC50000}"/>
    <cellStyle name="Standard 8 3 2 2 7 3 2 2" xfId="54688" xr:uid="{00000000-0005-0000-0000-0000CCC50000}"/>
    <cellStyle name="Standard 8 3 2 2 7 3 3" xfId="43392" xr:uid="{00000000-0005-0000-0000-0000CDC50000}"/>
    <cellStyle name="Standard 8 3 2 2 7 3 4" xfId="32096" xr:uid="{00000000-0005-0000-0000-0000CEC50000}"/>
    <cellStyle name="Standard 8 3 2 2 7 4" xfId="15152" xr:uid="{00000000-0005-0000-0000-0000CFC50000}"/>
    <cellStyle name="Standard 8 3 2 2 7 4 2" xfId="49040" xr:uid="{00000000-0005-0000-0000-0000D0C50000}"/>
    <cellStyle name="Standard 8 3 2 2 7 5" xfId="37744" xr:uid="{00000000-0005-0000-0000-0000D1C50000}"/>
    <cellStyle name="Standard 8 3 2 2 7 6" xfId="26448" xr:uid="{00000000-0005-0000-0000-0000D2C50000}"/>
    <cellStyle name="Standard 8 3 2 2 8" xfId="5607" xr:uid="{00000000-0005-0000-0000-0000D3C50000}"/>
    <cellStyle name="Standard 8 3 2 2 8 2" xfId="11257" xr:uid="{00000000-0005-0000-0000-0000D4C50000}"/>
    <cellStyle name="Standard 8 3 2 2 8 2 2" xfId="22553" xr:uid="{00000000-0005-0000-0000-0000D5C50000}"/>
    <cellStyle name="Standard 8 3 2 2 8 2 2 2" xfId="56441" xr:uid="{00000000-0005-0000-0000-0000D6C50000}"/>
    <cellStyle name="Standard 8 3 2 2 8 2 3" xfId="45145" xr:uid="{00000000-0005-0000-0000-0000D7C50000}"/>
    <cellStyle name="Standard 8 3 2 2 8 2 4" xfId="33849" xr:uid="{00000000-0005-0000-0000-0000D8C50000}"/>
    <cellStyle name="Standard 8 3 2 2 8 3" xfId="16905" xr:uid="{00000000-0005-0000-0000-0000D9C50000}"/>
    <cellStyle name="Standard 8 3 2 2 8 3 2" xfId="50793" xr:uid="{00000000-0005-0000-0000-0000DAC50000}"/>
    <cellStyle name="Standard 8 3 2 2 8 4" xfId="39497" xr:uid="{00000000-0005-0000-0000-0000DBC50000}"/>
    <cellStyle name="Standard 8 3 2 2 8 5" xfId="28201" xr:uid="{00000000-0005-0000-0000-0000DCC50000}"/>
    <cellStyle name="Standard 8 3 2 2 9" xfId="8433" xr:uid="{00000000-0005-0000-0000-0000DDC50000}"/>
    <cellStyle name="Standard 8 3 2 2 9 2" xfId="19729" xr:uid="{00000000-0005-0000-0000-0000DEC50000}"/>
    <cellStyle name="Standard 8 3 2 2 9 2 2" xfId="53617" xr:uid="{00000000-0005-0000-0000-0000DFC50000}"/>
    <cellStyle name="Standard 8 3 2 2 9 3" xfId="42321" xr:uid="{00000000-0005-0000-0000-0000E0C50000}"/>
    <cellStyle name="Standard 8 3 2 2 9 4" xfId="31025" xr:uid="{00000000-0005-0000-0000-0000E1C50000}"/>
    <cellStyle name="Standard 8 3 2 3" xfId="1652" xr:uid="{00000000-0005-0000-0000-0000E2C50000}"/>
    <cellStyle name="Standard 8 3 2 3 10" xfId="36762" xr:uid="{00000000-0005-0000-0000-0000E3C50000}"/>
    <cellStyle name="Standard 8 3 2 3 11" xfId="25466" xr:uid="{00000000-0005-0000-0000-0000E4C50000}"/>
    <cellStyle name="Standard 8 3 2 3 2" xfId="2812" xr:uid="{00000000-0005-0000-0000-0000E5C50000}"/>
    <cellStyle name="Standard 8 3 2 3 2 2" xfId="3314" xr:uid="{00000000-0005-0000-0000-0000E6C50000}"/>
    <cellStyle name="Standard 8 3 2 3 2 2 2" xfId="5422" xr:uid="{00000000-0005-0000-0000-0000E7C50000}"/>
    <cellStyle name="Standard 8 3 2 3 2 2 2 2" xfId="8248" xr:uid="{00000000-0005-0000-0000-0000E8C50000}"/>
    <cellStyle name="Standard 8 3 2 3 2 2 2 2 2" xfId="13897" xr:uid="{00000000-0005-0000-0000-0000E9C50000}"/>
    <cellStyle name="Standard 8 3 2 3 2 2 2 2 2 2" xfId="25193" xr:uid="{00000000-0005-0000-0000-0000EAC50000}"/>
    <cellStyle name="Standard 8 3 2 3 2 2 2 2 2 2 2" xfId="59081" xr:uid="{00000000-0005-0000-0000-0000EBC50000}"/>
    <cellStyle name="Standard 8 3 2 3 2 2 2 2 2 3" xfId="47785" xr:uid="{00000000-0005-0000-0000-0000ECC50000}"/>
    <cellStyle name="Standard 8 3 2 3 2 2 2 2 2 4" xfId="36489" xr:uid="{00000000-0005-0000-0000-0000EDC50000}"/>
    <cellStyle name="Standard 8 3 2 3 2 2 2 2 3" xfId="19545" xr:uid="{00000000-0005-0000-0000-0000EEC50000}"/>
    <cellStyle name="Standard 8 3 2 3 2 2 2 2 3 2" xfId="53433" xr:uid="{00000000-0005-0000-0000-0000EFC50000}"/>
    <cellStyle name="Standard 8 3 2 3 2 2 2 2 4" xfId="42137" xr:uid="{00000000-0005-0000-0000-0000F0C50000}"/>
    <cellStyle name="Standard 8 3 2 3 2 2 2 2 5" xfId="30841" xr:uid="{00000000-0005-0000-0000-0000F1C50000}"/>
    <cellStyle name="Standard 8 3 2 3 2 2 2 3" xfId="11073" xr:uid="{00000000-0005-0000-0000-0000F2C50000}"/>
    <cellStyle name="Standard 8 3 2 3 2 2 2 3 2" xfId="22369" xr:uid="{00000000-0005-0000-0000-0000F3C50000}"/>
    <cellStyle name="Standard 8 3 2 3 2 2 2 3 2 2" xfId="56257" xr:uid="{00000000-0005-0000-0000-0000F4C50000}"/>
    <cellStyle name="Standard 8 3 2 3 2 2 2 3 3" xfId="44961" xr:uid="{00000000-0005-0000-0000-0000F5C50000}"/>
    <cellStyle name="Standard 8 3 2 3 2 2 2 3 4" xfId="33665" xr:uid="{00000000-0005-0000-0000-0000F6C50000}"/>
    <cellStyle name="Standard 8 3 2 3 2 2 2 4" xfId="16721" xr:uid="{00000000-0005-0000-0000-0000F7C50000}"/>
    <cellStyle name="Standard 8 3 2 3 2 2 2 4 2" xfId="50609" xr:uid="{00000000-0005-0000-0000-0000F8C50000}"/>
    <cellStyle name="Standard 8 3 2 3 2 2 2 5" xfId="39313" xr:uid="{00000000-0005-0000-0000-0000F9C50000}"/>
    <cellStyle name="Standard 8 3 2 3 2 2 2 6" xfId="28017" xr:uid="{00000000-0005-0000-0000-0000FAC50000}"/>
    <cellStyle name="Standard 8 3 2 3 2 2 3" xfId="6442" xr:uid="{00000000-0005-0000-0000-0000FBC50000}"/>
    <cellStyle name="Standard 8 3 2 3 2 2 3 2" xfId="12092" xr:uid="{00000000-0005-0000-0000-0000FCC50000}"/>
    <cellStyle name="Standard 8 3 2 3 2 2 3 2 2" xfId="23388" xr:uid="{00000000-0005-0000-0000-0000FDC50000}"/>
    <cellStyle name="Standard 8 3 2 3 2 2 3 2 2 2" xfId="57276" xr:uid="{00000000-0005-0000-0000-0000FEC50000}"/>
    <cellStyle name="Standard 8 3 2 3 2 2 3 2 3" xfId="45980" xr:uid="{00000000-0005-0000-0000-0000FFC50000}"/>
    <cellStyle name="Standard 8 3 2 3 2 2 3 2 4" xfId="34684" xr:uid="{00000000-0005-0000-0000-000000C60000}"/>
    <cellStyle name="Standard 8 3 2 3 2 2 3 3" xfId="17740" xr:uid="{00000000-0005-0000-0000-000001C60000}"/>
    <cellStyle name="Standard 8 3 2 3 2 2 3 3 2" xfId="51628" xr:uid="{00000000-0005-0000-0000-000002C60000}"/>
    <cellStyle name="Standard 8 3 2 3 2 2 3 4" xfId="40332" xr:uid="{00000000-0005-0000-0000-000003C60000}"/>
    <cellStyle name="Standard 8 3 2 3 2 2 3 5" xfId="29036" xr:uid="{00000000-0005-0000-0000-000004C60000}"/>
    <cellStyle name="Standard 8 3 2 3 2 2 4" xfId="9268" xr:uid="{00000000-0005-0000-0000-000005C60000}"/>
    <cellStyle name="Standard 8 3 2 3 2 2 4 2" xfId="20564" xr:uid="{00000000-0005-0000-0000-000006C60000}"/>
    <cellStyle name="Standard 8 3 2 3 2 2 4 2 2" xfId="54452" xr:uid="{00000000-0005-0000-0000-000007C60000}"/>
    <cellStyle name="Standard 8 3 2 3 2 2 4 3" xfId="43156" xr:uid="{00000000-0005-0000-0000-000008C60000}"/>
    <cellStyle name="Standard 8 3 2 3 2 2 4 4" xfId="31860" xr:uid="{00000000-0005-0000-0000-000009C60000}"/>
    <cellStyle name="Standard 8 3 2 3 2 2 5" xfId="14916" xr:uid="{00000000-0005-0000-0000-00000AC60000}"/>
    <cellStyle name="Standard 8 3 2 3 2 2 5 2" xfId="48804" xr:uid="{00000000-0005-0000-0000-00000BC60000}"/>
    <cellStyle name="Standard 8 3 2 3 2 2 6" xfId="37508" xr:uid="{00000000-0005-0000-0000-00000CC60000}"/>
    <cellStyle name="Standard 8 3 2 3 2 2 7" xfId="26212" xr:uid="{00000000-0005-0000-0000-00000DC60000}"/>
    <cellStyle name="Standard 8 3 2 3 2 3" xfId="4648" xr:uid="{00000000-0005-0000-0000-00000EC60000}"/>
    <cellStyle name="Standard 8 3 2 3 2 3 2" xfId="7514" xr:uid="{00000000-0005-0000-0000-00000FC60000}"/>
    <cellStyle name="Standard 8 3 2 3 2 3 2 2" xfId="13163" xr:uid="{00000000-0005-0000-0000-000010C60000}"/>
    <cellStyle name="Standard 8 3 2 3 2 3 2 2 2" xfId="24459" xr:uid="{00000000-0005-0000-0000-000011C60000}"/>
    <cellStyle name="Standard 8 3 2 3 2 3 2 2 2 2" xfId="58347" xr:uid="{00000000-0005-0000-0000-000012C60000}"/>
    <cellStyle name="Standard 8 3 2 3 2 3 2 2 3" xfId="47051" xr:uid="{00000000-0005-0000-0000-000013C60000}"/>
    <cellStyle name="Standard 8 3 2 3 2 3 2 2 4" xfId="35755" xr:uid="{00000000-0005-0000-0000-000014C60000}"/>
    <cellStyle name="Standard 8 3 2 3 2 3 2 3" xfId="18811" xr:uid="{00000000-0005-0000-0000-000015C60000}"/>
    <cellStyle name="Standard 8 3 2 3 2 3 2 3 2" xfId="52699" xr:uid="{00000000-0005-0000-0000-000016C60000}"/>
    <cellStyle name="Standard 8 3 2 3 2 3 2 4" xfId="41403" xr:uid="{00000000-0005-0000-0000-000017C60000}"/>
    <cellStyle name="Standard 8 3 2 3 2 3 2 5" xfId="30107" xr:uid="{00000000-0005-0000-0000-000018C60000}"/>
    <cellStyle name="Standard 8 3 2 3 2 3 3" xfId="10339" xr:uid="{00000000-0005-0000-0000-000019C60000}"/>
    <cellStyle name="Standard 8 3 2 3 2 3 3 2" xfId="21635" xr:uid="{00000000-0005-0000-0000-00001AC60000}"/>
    <cellStyle name="Standard 8 3 2 3 2 3 3 2 2" xfId="55523" xr:uid="{00000000-0005-0000-0000-00001BC60000}"/>
    <cellStyle name="Standard 8 3 2 3 2 3 3 3" xfId="44227" xr:uid="{00000000-0005-0000-0000-00001CC60000}"/>
    <cellStyle name="Standard 8 3 2 3 2 3 3 4" xfId="32931" xr:uid="{00000000-0005-0000-0000-00001DC60000}"/>
    <cellStyle name="Standard 8 3 2 3 2 3 4" xfId="15987" xr:uid="{00000000-0005-0000-0000-00001EC60000}"/>
    <cellStyle name="Standard 8 3 2 3 2 3 4 2" xfId="49875" xr:uid="{00000000-0005-0000-0000-00001FC60000}"/>
    <cellStyle name="Standard 8 3 2 3 2 3 5" xfId="38579" xr:uid="{00000000-0005-0000-0000-000020C60000}"/>
    <cellStyle name="Standard 8 3 2 3 2 3 6" xfId="27283" xr:uid="{00000000-0005-0000-0000-000021C60000}"/>
    <cellStyle name="Standard 8 3 2 3 2 4" xfId="5942" xr:uid="{00000000-0005-0000-0000-000022C60000}"/>
    <cellStyle name="Standard 8 3 2 3 2 4 2" xfId="11592" xr:uid="{00000000-0005-0000-0000-000023C60000}"/>
    <cellStyle name="Standard 8 3 2 3 2 4 2 2" xfId="22888" xr:uid="{00000000-0005-0000-0000-000024C60000}"/>
    <cellStyle name="Standard 8 3 2 3 2 4 2 2 2" xfId="56776" xr:uid="{00000000-0005-0000-0000-000025C60000}"/>
    <cellStyle name="Standard 8 3 2 3 2 4 2 3" xfId="45480" xr:uid="{00000000-0005-0000-0000-000026C60000}"/>
    <cellStyle name="Standard 8 3 2 3 2 4 2 4" xfId="34184" xr:uid="{00000000-0005-0000-0000-000027C60000}"/>
    <cellStyle name="Standard 8 3 2 3 2 4 3" xfId="17240" xr:uid="{00000000-0005-0000-0000-000028C60000}"/>
    <cellStyle name="Standard 8 3 2 3 2 4 3 2" xfId="51128" xr:uid="{00000000-0005-0000-0000-000029C60000}"/>
    <cellStyle name="Standard 8 3 2 3 2 4 4" xfId="39832" xr:uid="{00000000-0005-0000-0000-00002AC60000}"/>
    <cellStyle name="Standard 8 3 2 3 2 4 5" xfId="28536" xr:uid="{00000000-0005-0000-0000-00002BC60000}"/>
    <cellStyle name="Standard 8 3 2 3 2 5" xfId="8768" xr:uid="{00000000-0005-0000-0000-00002CC60000}"/>
    <cellStyle name="Standard 8 3 2 3 2 5 2" xfId="20064" xr:uid="{00000000-0005-0000-0000-00002DC60000}"/>
    <cellStyle name="Standard 8 3 2 3 2 5 2 2" xfId="53952" xr:uid="{00000000-0005-0000-0000-00002EC60000}"/>
    <cellStyle name="Standard 8 3 2 3 2 5 3" xfId="42656" xr:uid="{00000000-0005-0000-0000-00002FC60000}"/>
    <cellStyle name="Standard 8 3 2 3 2 5 4" xfId="31360" xr:uid="{00000000-0005-0000-0000-000030C60000}"/>
    <cellStyle name="Standard 8 3 2 3 2 6" xfId="14416" xr:uid="{00000000-0005-0000-0000-000031C60000}"/>
    <cellStyle name="Standard 8 3 2 3 2 6 2" xfId="48304" xr:uid="{00000000-0005-0000-0000-000032C60000}"/>
    <cellStyle name="Standard 8 3 2 3 2 7" xfId="37008" xr:uid="{00000000-0005-0000-0000-000033C60000}"/>
    <cellStyle name="Standard 8 3 2 3 2 8" xfId="25712" xr:uid="{00000000-0005-0000-0000-000034C60000}"/>
    <cellStyle name="Standard 8 3 2 3 3" xfId="3068" xr:uid="{00000000-0005-0000-0000-000035C60000}"/>
    <cellStyle name="Standard 8 3 2 3 3 2" xfId="5421" xr:uid="{00000000-0005-0000-0000-000036C60000}"/>
    <cellStyle name="Standard 8 3 2 3 3 2 2" xfId="8247" xr:uid="{00000000-0005-0000-0000-000037C60000}"/>
    <cellStyle name="Standard 8 3 2 3 3 2 2 2" xfId="13896" xr:uid="{00000000-0005-0000-0000-000038C60000}"/>
    <cellStyle name="Standard 8 3 2 3 3 2 2 2 2" xfId="25192" xr:uid="{00000000-0005-0000-0000-000039C60000}"/>
    <cellStyle name="Standard 8 3 2 3 3 2 2 2 2 2" xfId="59080" xr:uid="{00000000-0005-0000-0000-00003AC60000}"/>
    <cellStyle name="Standard 8 3 2 3 3 2 2 2 3" xfId="47784" xr:uid="{00000000-0005-0000-0000-00003BC60000}"/>
    <cellStyle name="Standard 8 3 2 3 3 2 2 2 4" xfId="36488" xr:uid="{00000000-0005-0000-0000-00003CC60000}"/>
    <cellStyle name="Standard 8 3 2 3 3 2 2 3" xfId="19544" xr:uid="{00000000-0005-0000-0000-00003DC60000}"/>
    <cellStyle name="Standard 8 3 2 3 3 2 2 3 2" xfId="53432" xr:uid="{00000000-0005-0000-0000-00003EC60000}"/>
    <cellStyle name="Standard 8 3 2 3 3 2 2 4" xfId="42136" xr:uid="{00000000-0005-0000-0000-00003FC60000}"/>
    <cellStyle name="Standard 8 3 2 3 3 2 2 5" xfId="30840" xr:uid="{00000000-0005-0000-0000-000040C60000}"/>
    <cellStyle name="Standard 8 3 2 3 3 2 3" xfId="11072" xr:uid="{00000000-0005-0000-0000-000041C60000}"/>
    <cellStyle name="Standard 8 3 2 3 3 2 3 2" xfId="22368" xr:uid="{00000000-0005-0000-0000-000042C60000}"/>
    <cellStyle name="Standard 8 3 2 3 3 2 3 2 2" xfId="56256" xr:uid="{00000000-0005-0000-0000-000043C60000}"/>
    <cellStyle name="Standard 8 3 2 3 3 2 3 3" xfId="44960" xr:uid="{00000000-0005-0000-0000-000044C60000}"/>
    <cellStyle name="Standard 8 3 2 3 3 2 3 4" xfId="33664" xr:uid="{00000000-0005-0000-0000-000045C60000}"/>
    <cellStyle name="Standard 8 3 2 3 3 2 4" xfId="16720" xr:uid="{00000000-0005-0000-0000-000046C60000}"/>
    <cellStyle name="Standard 8 3 2 3 3 2 4 2" xfId="50608" xr:uid="{00000000-0005-0000-0000-000047C60000}"/>
    <cellStyle name="Standard 8 3 2 3 3 2 5" xfId="39312" xr:uid="{00000000-0005-0000-0000-000048C60000}"/>
    <cellStyle name="Standard 8 3 2 3 3 2 6" xfId="28016" xr:uid="{00000000-0005-0000-0000-000049C60000}"/>
    <cellStyle name="Standard 8 3 2 3 3 3" xfId="4647" xr:uid="{00000000-0005-0000-0000-00004AC60000}"/>
    <cellStyle name="Standard 8 3 2 3 3 3 2" xfId="7513" xr:uid="{00000000-0005-0000-0000-00004BC60000}"/>
    <cellStyle name="Standard 8 3 2 3 3 3 2 2" xfId="13162" xr:uid="{00000000-0005-0000-0000-00004CC60000}"/>
    <cellStyle name="Standard 8 3 2 3 3 3 2 2 2" xfId="24458" xr:uid="{00000000-0005-0000-0000-00004DC60000}"/>
    <cellStyle name="Standard 8 3 2 3 3 3 2 2 2 2" xfId="58346" xr:uid="{00000000-0005-0000-0000-00004EC60000}"/>
    <cellStyle name="Standard 8 3 2 3 3 3 2 2 3" xfId="47050" xr:uid="{00000000-0005-0000-0000-00004FC60000}"/>
    <cellStyle name="Standard 8 3 2 3 3 3 2 2 4" xfId="35754" xr:uid="{00000000-0005-0000-0000-000050C60000}"/>
    <cellStyle name="Standard 8 3 2 3 3 3 2 3" xfId="18810" xr:uid="{00000000-0005-0000-0000-000051C60000}"/>
    <cellStyle name="Standard 8 3 2 3 3 3 2 3 2" xfId="52698" xr:uid="{00000000-0005-0000-0000-000052C60000}"/>
    <cellStyle name="Standard 8 3 2 3 3 3 2 4" xfId="41402" xr:uid="{00000000-0005-0000-0000-000053C60000}"/>
    <cellStyle name="Standard 8 3 2 3 3 3 2 5" xfId="30106" xr:uid="{00000000-0005-0000-0000-000054C60000}"/>
    <cellStyle name="Standard 8 3 2 3 3 3 3" xfId="10338" xr:uid="{00000000-0005-0000-0000-000055C60000}"/>
    <cellStyle name="Standard 8 3 2 3 3 3 3 2" xfId="21634" xr:uid="{00000000-0005-0000-0000-000056C60000}"/>
    <cellStyle name="Standard 8 3 2 3 3 3 3 2 2" xfId="55522" xr:uid="{00000000-0005-0000-0000-000057C60000}"/>
    <cellStyle name="Standard 8 3 2 3 3 3 3 3" xfId="44226" xr:uid="{00000000-0005-0000-0000-000058C60000}"/>
    <cellStyle name="Standard 8 3 2 3 3 3 3 4" xfId="32930" xr:uid="{00000000-0005-0000-0000-000059C60000}"/>
    <cellStyle name="Standard 8 3 2 3 3 3 4" xfId="15986" xr:uid="{00000000-0005-0000-0000-00005AC60000}"/>
    <cellStyle name="Standard 8 3 2 3 3 3 4 2" xfId="49874" xr:uid="{00000000-0005-0000-0000-00005BC60000}"/>
    <cellStyle name="Standard 8 3 2 3 3 3 5" xfId="38578" xr:uid="{00000000-0005-0000-0000-00005CC60000}"/>
    <cellStyle name="Standard 8 3 2 3 3 3 6" xfId="27282" xr:uid="{00000000-0005-0000-0000-00005DC60000}"/>
    <cellStyle name="Standard 8 3 2 3 3 4" xfId="6196" xr:uid="{00000000-0005-0000-0000-00005EC60000}"/>
    <cellStyle name="Standard 8 3 2 3 3 4 2" xfId="11846" xr:uid="{00000000-0005-0000-0000-00005FC60000}"/>
    <cellStyle name="Standard 8 3 2 3 3 4 2 2" xfId="23142" xr:uid="{00000000-0005-0000-0000-000060C60000}"/>
    <cellStyle name="Standard 8 3 2 3 3 4 2 2 2" xfId="57030" xr:uid="{00000000-0005-0000-0000-000061C60000}"/>
    <cellStyle name="Standard 8 3 2 3 3 4 2 3" xfId="45734" xr:uid="{00000000-0005-0000-0000-000062C60000}"/>
    <cellStyle name="Standard 8 3 2 3 3 4 2 4" xfId="34438" xr:uid="{00000000-0005-0000-0000-000063C60000}"/>
    <cellStyle name="Standard 8 3 2 3 3 4 3" xfId="17494" xr:uid="{00000000-0005-0000-0000-000064C60000}"/>
    <cellStyle name="Standard 8 3 2 3 3 4 3 2" xfId="51382" xr:uid="{00000000-0005-0000-0000-000065C60000}"/>
    <cellStyle name="Standard 8 3 2 3 3 4 4" xfId="40086" xr:uid="{00000000-0005-0000-0000-000066C60000}"/>
    <cellStyle name="Standard 8 3 2 3 3 4 5" xfId="28790" xr:uid="{00000000-0005-0000-0000-000067C60000}"/>
    <cellStyle name="Standard 8 3 2 3 3 5" xfId="9022" xr:uid="{00000000-0005-0000-0000-000068C60000}"/>
    <cellStyle name="Standard 8 3 2 3 3 5 2" xfId="20318" xr:uid="{00000000-0005-0000-0000-000069C60000}"/>
    <cellStyle name="Standard 8 3 2 3 3 5 2 2" xfId="54206" xr:uid="{00000000-0005-0000-0000-00006AC60000}"/>
    <cellStyle name="Standard 8 3 2 3 3 5 3" xfId="42910" xr:uid="{00000000-0005-0000-0000-00006BC60000}"/>
    <cellStyle name="Standard 8 3 2 3 3 5 4" xfId="31614" xr:uid="{00000000-0005-0000-0000-00006CC60000}"/>
    <cellStyle name="Standard 8 3 2 3 3 6" xfId="14670" xr:uid="{00000000-0005-0000-0000-00006DC60000}"/>
    <cellStyle name="Standard 8 3 2 3 3 6 2" xfId="48558" xr:uid="{00000000-0005-0000-0000-00006EC60000}"/>
    <cellStyle name="Standard 8 3 2 3 3 7" xfId="37262" xr:uid="{00000000-0005-0000-0000-00006FC60000}"/>
    <cellStyle name="Standard 8 3 2 3 3 8" xfId="25966" xr:uid="{00000000-0005-0000-0000-000070C60000}"/>
    <cellStyle name="Standard 8 3 2 3 4" xfId="3926" xr:uid="{00000000-0005-0000-0000-000071C60000}"/>
    <cellStyle name="Standard 8 3 2 3 4 2" xfId="7037" xr:uid="{00000000-0005-0000-0000-000072C60000}"/>
    <cellStyle name="Standard 8 3 2 3 4 2 2" xfId="12686" xr:uid="{00000000-0005-0000-0000-000073C60000}"/>
    <cellStyle name="Standard 8 3 2 3 4 2 2 2" xfId="23982" xr:uid="{00000000-0005-0000-0000-000074C60000}"/>
    <cellStyle name="Standard 8 3 2 3 4 2 2 2 2" xfId="57870" xr:uid="{00000000-0005-0000-0000-000075C60000}"/>
    <cellStyle name="Standard 8 3 2 3 4 2 2 3" xfId="46574" xr:uid="{00000000-0005-0000-0000-000076C60000}"/>
    <cellStyle name="Standard 8 3 2 3 4 2 2 4" xfId="35278" xr:uid="{00000000-0005-0000-0000-000077C60000}"/>
    <cellStyle name="Standard 8 3 2 3 4 2 3" xfId="18334" xr:uid="{00000000-0005-0000-0000-000078C60000}"/>
    <cellStyle name="Standard 8 3 2 3 4 2 3 2" xfId="52222" xr:uid="{00000000-0005-0000-0000-000079C60000}"/>
    <cellStyle name="Standard 8 3 2 3 4 2 4" xfId="40926" xr:uid="{00000000-0005-0000-0000-00007AC60000}"/>
    <cellStyle name="Standard 8 3 2 3 4 2 5" xfId="29630" xr:uid="{00000000-0005-0000-0000-00007BC60000}"/>
    <cellStyle name="Standard 8 3 2 3 4 3" xfId="9862" xr:uid="{00000000-0005-0000-0000-00007CC60000}"/>
    <cellStyle name="Standard 8 3 2 3 4 3 2" xfId="21158" xr:uid="{00000000-0005-0000-0000-00007DC60000}"/>
    <cellStyle name="Standard 8 3 2 3 4 3 2 2" xfId="55046" xr:uid="{00000000-0005-0000-0000-00007EC60000}"/>
    <cellStyle name="Standard 8 3 2 3 4 3 3" xfId="43750" xr:uid="{00000000-0005-0000-0000-00007FC60000}"/>
    <cellStyle name="Standard 8 3 2 3 4 3 4" xfId="32454" xr:uid="{00000000-0005-0000-0000-000080C60000}"/>
    <cellStyle name="Standard 8 3 2 3 4 4" xfId="15510" xr:uid="{00000000-0005-0000-0000-000081C60000}"/>
    <cellStyle name="Standard 8 3 2 3 4 4 2" xfId="49398" xr:uid="{00000000-0005-0000-0000-000082C60000}"/>
    <cellStyle name="Standard 8 3 2 3 4 5" xfId="38102" xr:uid="{00000000-0005-0000-0000-000083C60000}"/>
    <cellStyle name="Standard 8 3 2 3 4 6" xfId="26806" xr:uid="{00000000-0005-0000-0000-000084C60000}"/>
    <cellStyle name="Standard 8 3 2 3 5" xfId="4984" xr:uid="{00000000-0005-0000-0000-000085C60000}"/>
    <cellStyle name="Standard 8 3 2 3 5 2" xfId="7810" xr:uid="{00000000-0005-0000-0000-000086C60000}"/>
    <cellStyle name="Standard 8 3 2 3 5 2 2" xfId="13459" xr:uid="{00000000-0005-0000-0000-000087C60000}"/>
    <cellStyle name="Standard 8 3 2 3 5 2 2 2" xfId="24755" xr:uid="{00000000-0005-0000-0000-000088C60000}"/>
    <cellStyle name="Standard 8 3 2 3 5 2 2 2 2" xfId="58643" xr:uid="{00000000-0005-0000-0000-000089C60000}"/>
    <cellStyle name="Standard 8 3 2 3 5 2 2 3" xfId="47347" xr:uid="{00000000-0005-0000-0000-00008AC60000}"/>
    <cellStyle name="Standard 8 3 2 3 5 2 2 4" xfId="36051" xr:uid="{00000000-0005-0000-0000-00008BC60000}"/>
    <cellStyle name="Standard 8 3 2 3 5 2 3" xfId="19107" xr:uid="{00000000-0005-0000-0000-00008CC60000}"/>
    <cellStyle name="Standard 8 3 2 3 5 2 3 2" xfId="52995" xr:uid="{00000000-0005-0000-0000-00008DC60000}"/>
    <cellStyle name="Standard 8 3 2 3 5 2 4" xfId="41699" xr:uid="{00000000-0005-0000-0000-00008EC60000}"/>
    <cellStyle name="Standard 8 3 2 3 5 2 5" xfId="30403" xr:uid="{00000000-0005-0000-0000-00008FC60000}"/>
    <cellStyle name="Standard 8 3 2 3 5 3" xfId="10635" xr:uid="{00000000-0005-0000-0000-000090C60000}"/>
    <cellStyle name="Standard 8 3 2 3 5 3 2" xfId="21931" xr:uid="{00000000-0005-0000-0000-000091C60000}"/>
    <cellStyle name="Standard 8 3 2 3 5 3 2 2" xfId="55819" xr:uid="{00000000-0005-0000-0000-000092C60000}"/>
    <cellStyle name="Standard 8 3 2 3 5 3 3" xfId="44523" xr:uid="{00000000-0005-0000-0000-000093C60000}"/>
    <cellStyle name="Standard 8 3 2 3 5 3 4" xfId="33227" xr:uid="{00000000-0005-0000-0000-000094C60000}"/>
    <cellStyle name="Standard 8 3 2 3 5 4" xfId="16283" xr:uid="{00000000-0005-0000-0000-000095C60000}"/>
    <cellStyle name="Standard 8 3 2 3 5 4 2" xfId="50171" xr:uid="{00000000-0005-0000-0000-000096C60000}"/>
    <cellStyle name="Standard 8 3 2 3 5 5" xfId="38875" xr:uid="{00000000-0005-0000-0000-000097C60000}"/>
    <cellStyle name="Standard 8 3 2 3 5 6" xfId="27579" xr:uid="{00000000-0005-0000-0000-000098C60000}"/>
    <cellStyle name="Standard 8 3 2 3 6" xfId="3634" xr:uid="{00000000-0005-0000-0000-000099C60000}"/>
    <cellStyle name="Standard 8 3 2 3 6 2" xfId="6747" xr:uid="{00000000-0005-0000-0000-00009AC60000}"/>
    <cellStyle name="Standard 8 3 2 3 6 2 2" xfId="12396" xr:uid="{00000000-0005-0000-0000-00009BC60000}"/>
    <cellStyle name="Standard 8 3 2 3 6 2 2 2" xfId="23692" xr:uid="{00000000-0005-0000-0000-00009CC60000}"/>
    <cellStyle name="Standard 8 3 2 3 6 2 2 2 2" xfId="57580" xr:uid="{00000000-0005-0000-0000-00009DC60000}"/>
    <cellStyle name="Standard 8 3 2 3 6 2 2 3" xfId="46284" xr:uid="{00000000-0005-0000-0000-00009EC60000}"/>
    <cellStyle name="Standard 8 3 2 3 6 2 2 4" xfId="34988" xr:uid="{00000000-0005-0000-0000-00009FC60000}"/>
    <cellStyle name="Standard 8 3 2 3 6 2 3" xfId="18044" xr:uid="{00000000-0005-0000-0000-0000A0C60000}"/>
    <cellStyle name="Standard 8 3 2 3 6 2 3 2" xfId="51932" xr:uid="{00000000-0005-0000-0000-0000A1C60000}"/>
    <cellStyle name="Standard 8 3 2 3 6 2 4" xfId="40636" xr:uid="{00000000-0005-0000-0000-0000A2C60000}"/>
    <cellStyle name="Standard 8 3 2 3 6 2 5" xfId="29340" xr:uid="{00000000-0005-0000-0000-0000A3C60000}"/>
    <cellStyle name="Standard 8 3 2 3 6 3" xfId="9572" xr:uid="{00000000-0005-0000-0000-0000A4C60000}"/>
    <cellStyle name="Standard 8 3 2 3 6 3 2" xfId="20868" xr:uid="{00000000-0005-0000-0000-0000A5C60000}"/>
    <cellStyle name="Standard 8 3 2 3 6 3 2 2" xfId="54756" xr:uid="{00000000-0005-0000-0000-0000A6C60000}"/>
    <cellStyle name="Standard 8 3 2 3 6 3 3" xfId="43460" xr:uid="{00000000-0005-0000-0000-0000A7C60000}"/>
    <cellStyle name="Standard 8 3 2 3 6 3 4" xfId="32164" xr:uid="{00000000-0005-0000-0000-0000A8C60000}"/>
    <cellStyle name="Standard 8 3 2 3 6 4" xfId="15220" xr:uid="{00000000-0005-0000-0000-0000A9C60000}"/>
    <cellStyle name="Standard 8 3 2 3 6 4 2" xfId="49108" xr:uid="{00000000-0005-0000-0000-0000AAC60000}"/>
    <cellStyle name="Standard 8 3 2 3 6 5" xfId="37812" xr:uid="{00000000-0005-0000-0000-0000ABC60000}"/>
    <cellStyle name="Standard 8 3 2 3 6 6" xfId="26516" xr:uid="{00000000-0005-0000-0000-0000ACC60000}"/>
    <cellStyle name="Standard 8 3 2 3 7" xfId="5696" xr:uid="{00000000-0005-0000-0000-0000ADC60000}"/>
    <cellStyle name="Standard 8 3 2 3 7 2" xfId="11346" xr:uid="{00000000-0005-0000-0000-0000AEC60000}"/>
    <cellStyle name="Standard 8 3 2 3 7 2 2" xfId="22642" xr:uid="{00000000-0005-0000-0000-0000AFC60000}"/>
    <cellStyle name="Standard 8 3 2 3 7 2 2 2" xfId="56530" xr:uid="{00000000-0005-0000-0000-0000B0C60000}"/>
    <cellStyle name="Standard 8 3 2 3 7 2 3" xfId="45234" xr:uid="{00000000-0005-0000-0000-0000B1C60000}"/>
    <cellStyle name="Standard 8 3 2 3 7 2 4" xfId="33938" xr:uid="{00000000-0005-0000-0000-0000B2C60000}"/>
    <cellStyle name="Standard 8 3 2 3 7 3" xfId="16994" xr:uid="{00000000-0005-0000-0000-0000B3C60000}"/>
    <cellStyle name="Standard 8 3 2 3 7 3 2" xfId="50882" xr:uid="{00000000-0005-0000-0000-0000B4C60000}"/>
    <cellStyle name="Standard 8 3 2 3 7 4" xfId="39586" xr:uid="{00000000-0005-0000-0000-0000B5C60000}"/>
    <cellStyle name="Standard 8 3 2 3 7 5" xfId="28290" xr:uid="{00000000-0005-0000-0000-0000B6C60000}"/>
    <cellStyle name="Standard 8 3 2 3 8" xfId="8522" xr:uid="{00000000-0005-0000-0000-0000B7C60000}"/>
    <cellStyle name="Standard 8 3 2 3 8 2" xfId="19818" xr:uid="{00000000-0005-0000-0000-0000B8C60000}"/>
    <cellStyle name="Standard 8 3 2 3 8 2 2" xfId="53706" xr:uid="{00000000-0005-0000-0000-0000B9C60000}"/>
    <cellStyle name="Standard 8 3 2 3 8 3" xfId="42410" xr:uid="{00000000-0005-0000-0000-0000BAC60000}"/>
    <cellStyle name="Standard 8 3 2 3 8 4" xfId="31114" xr:uid="{00000000-0005-0000-0000-0000BBC60000}"/>
    <cellStyle name="Standard 8 3 2 3 9" xfId="14170" xr:uid="{00000000-0005-0000-0000-0000BCC60000}"/>
    <cellStyle name="Standard 8 3 2 3 9 2" xfId="48058" xr:uid="{00000000-0005-0000-0000-0000BDC60000}"/>
    <cellStyle name="Standard 8 3 2 4" xfId="2680" xr:uid="{00000000-0005-0000-0000-0000BEC60000}"/>
    <cellStyle name="Standard 8 3 2 4 10" xfId="25580" xr:uid="{00000000-0005-0000-0000-0000BFC60000}"/>
    <cellStyle name="Standard 8 3 2 4 2" xfId="3182" xr:uid="{00000000-0005-0000-0000-0000C0C60000}"/>
    <cellStyle name="Standard 8 3 2 4 2 2" xfId="5423" xr:uid="{00000000-0005-0000-0000-0000C1C60000}"/>
    <cellStyle name="Standard 8 3 2 4 2 2 2" xfId="8249" xr:uid="{00000000-0005-0000-0000-0000C2C60000}"/>
    <cellStyle name="Standard 8 3 2 4 2 2 2 2" xfId="13898" xr:uid="{00000000-0005-0000-0000-0000C3C60000}"/>
    <cellStyle name="Standard 8 3 2 4 2 2 2 2 2" xfId="25194" xr:uid="{00000000-0005-0000-0000-0000C4C60000}"/>
    <cellStyle name="Standard 8 3 2 4 2 2 2 2 2 2" xfId="59082" xr:uid="{00000000-0005-0000-0000-0000C5C60000}"/>
    <cellStyle name="Standard 8 3 2 4 2 2 2 2 3" xfId="47786" xr:uid="{00000000-0005-0000-0000-0000C6C60000}"/>
    <cellStyle name="Standard 8 3 2 4 2 2 2 2 4" xfId="36490" xr:uid="{00000000-0005-0000-0000-0000C7C60000}"/>
    <cellStyle name="Standard 8 3 2 4 2 2 2 3" xfId="19546" xr:uid="{00000000-0005-0000-0000-0000C8C60000}"/>
    <cellStyle name="Standard 8 3 2 4 2 2 2 3 2" xfId="53434" xr:uid="{00000000-0005-0000-0000-0000C9C60000}"/>
    <cellStyle name="Standard 8 3 2 4 2 2 2 4" xfId="42138" xr:uid="{00000000-0005-0000-0000-0000CAC60000}"/>
    <cellStyle name="Standard 8 3 2 4 2 2 2 5" xfId="30842" xr:uid="{00000000-0005-0000-0000-0000CBC60000}"/>
    <cellStyle name="Standard 8 3 2 4 2 2 3" xfId="11074" xr:uid="{00000000-0005-0000-0000-0000CCC60000}"/>
    <cellStyle name="Standard 8 3 2 4 2 2 3 2" xfId="22370" xr:uid="{00000000-0005-0000-0000-0000CDC60000}"/>
    <cellStyle name="Standard 8 3 2 4 2 2 3 2 2" xfId="56258" xr:uid="{00000000-0005-0000-0000-0000CEC60000}"/>
    <cellStyle name="Standard 8 3 2 4 2 2 3 3" xfId="44962" xr:uid="{00000000-0005-0000-0000-0000CFC60000}"/>
    <cellStyle name="Standard 8 3 2 4 2 2 3 4" xfId="33666" xr:uid="{00000000-0005-0000-0000-0000D0C60000}"/>
    <cellStyle name="Standard 8 3 2 4 2 2 4" xfId="16722" xr:uid="{00000000-0005-0000-0000-0000D1C60000}"/>
    <cellStyle name="Standard 8 3 2 4 2 2 4 2" xfId="50610" xr:uid="{00000000-0005-0000-0000-0000D2C60000}"/>
    <cellStyle name="Standard 8 3 2 4 2 2 5" xfId="39314" xr:uid="{00000000-0005-0000-0000-0000D3C60000}"/>
    <cellStyle name="Standard 8 3 2 4 2 2 6" xfId="28018" xr:uid="{00000000-0005-0000-0000-0000D4C60000}"/>
    <cellStyle name="Standard 8 3 2 4 2 3" xfId="4649" xr:uid="{00000000-0005-0000-0000-0000D5C60000}"/>
    <cellStyle name="Standard 8 3 2 4 2 3 2" xfId="7515" xr:uid="{00000000-0005-0000-0000-0000D6C60000}"/>
    <cellStyle name="Standard 8 3 2 4 2 3 2 2" xfId="13164" xr:uid="{00000000-0005-0000-0000-0000D7C60000}"/>
    <cellStyle name="Standard 8 3 2 4 2 3 2 2 2" xfId="24460" xr:uid="{00000000-0005-0000-0000-0000D8C60000}"/>
    <cellStyle name="Standard 8 3 2 4 2 3 2 2 2 2" xfId="58348" xr:uid="{00000000-0005-0000-0000-0000D9C60000}"/>
    <cellStyle name="Standard 8 3 2 4 2 3 2 2 3" xfId="47052" xr:uid="{00000000-0005-0000-0000-0000DAC60000}"/>
    <cellStyle name="Standard 8 3 2 4 2 3 2 2 4" xfId="35756" xr:uid="{00000000-0005-0000-0000-0000DBC60000}"/>
    <cellStyle name="Standard 8 3 2 4 2 3 2 3" xfId="18812" xr:uid="{00000000-0005-0000-0000-0000DCC60000}"/>
    <cellStyle name="Standard 8 3 2 4 2 3 2 3 2" xfId="52700" xr:uid="{00000000-0005-0000-0000-0000DDC60000}"/>
    <cellStyle name="Standard 8 3 2 4 2 3 2 4" xfId="41404" xr:uid="{00000000-0005-0000-0000-0000DEC60000}"/>
    <cellStyle name="Standard 8 3 2 4 2 3 2 5" xfId="30108" xr:uid="{00000000-0005-0000-0000-0000DFC60000}"/>
    <cellStyle name="Standard 8 3 2 4 2 3 3" xfId="10340" xr:uid="{00000000-0005-0000-0000-0000E0C60000}"/>
    <cellStyle name="Standard 8 3 2 4 2 3 3 2" xfId="21636" xr:uid="{00000000-0005-0000-0000-0000E1C60000}"/>
    <cellStyle name="Standard 8 3 2 4 2 3 3 2 2" xfId="55524" xr:uid="{00000000-0005-0000-0000-0000E2C60000}"/>
    <cellStyle name="Standard 8 3 2 4 2 3 3 3" xfId="44228" xr:uid="{00000000-0005-0000-0000-0000E3C60000}"/>
    <cellStyle name="Standard 8 3 2 4 2 3 3 4" xfId="32932" xr:uid="{00000000-0005-0000-0000-0000E4C60000}"/>
    <cellStyle name="Standard 8 3 2 4 2 3 4" xfId="15988" xr:uid="{00000000-0005-0000-0000-0000E5C60000}"/>
    <cellStyle name="Standard 8 3 2 4 2 3 4 2" xfId="49876" xr:uid="{00000000-0005-0000-0000-0000E6C60000}"/>
    <cellStyle name="Standard 8 3 2 4 2 3 5" xfId="38580" xr:uid="{00000000-0005-0000-0000-0000E7C60000}"/>
    <cellStyle name="Standard 8 3 2 4 2 3 6" xfId="27284" xr:uid="{00000000-0005-0000-0000-0000E8C60000}"/>
    <cellStyle name="Standard 8 3 2 4 2 4" xfId="6310" xr:uid="{00000000-0005-0000-0000-0000E9C60000}"/>
    <cellStyle name="Standard 8 3 2 4 2 4 2" xfId="11960" xr:uid="{00000000-0005-0000-0000-0000EAC60000}"/>
    <cellStyle name="Standard 8 3 2 4 2 4 2 2" xfId="23256" xr:uid="{00000000-0005-0000-0000-0000EBC60000}"/>
    <cellStyle name="Standard 8 3 2 4 2 4 2 2 2" xfId="57144" xr:uid="{00000000-0005-0000-0000-0000ECC60000}"/>
    <cellStyle name="Standard 8 3 2 4 2 4 2 3" xfId="45848" xr:uid="{00000000-0005-0000-0000-0000EDC60000}"/>
    <cellStyle name="Standard 8 3 2 4 2 4 2 4" xfId="34552" xr:uid="{00000000-0005-0000-0000-0000EEC60000}"/>
    <cellStyle name="Standard 8 3 2 4 2 4 3" xfId="17608" xr:uid="{00000000-0005-0000-0000-0000EFC60000}"/>
    <cellStyle name="Standard 8 3 2 4 2 4 3 2" xfId="51496" xr:uid="{00000000-0005-0000-0000-0000F0C60000}"/>
    <cellStyle name="Standard 8 3 2 4 2 4 4" xfId="40200" xr:uid="{00000000-0005-0000-0000-0000F1C60000}"/>
    <cellStyle name="Standard 8 3 2 4 2 4 5" xfId="28904" xr:uid="{00000000-0005-0000-0000-0000F2C60000}"/>
    <cellStyle name="Standard 8 3 2 4 2 5" xfId="9136" xr:uid="{00000000-0005-0000-0000-0000F3C60000}"/>
    <cellStyle name="Standard 8 3 2 4 2 5 2" xfId="20432" xr:uid="{00000000-0005-0000-0000-0000F4C60000}"/>
    <cellStyle name="Standard 8 3 2 4 2 5 2 2" xfId="54320" xr:uid="{00000000-0005-0000-0000-0000F5C60000}"/>
    <cellStyle name="Standard 8 3 2 4 2 5 3" xfId="43024" xr:uid="{00000000-0005-0000-0000-0000F6C60000}"/>
    <cellStyle name="Standard 8 3 2 4 2 5 4" xfId="31728" xr:uid="{00000000-0005-0000-0000-0000F7C60000}"/>
    <cellStyle name="Standard 8 3 2 4 2 6" xfId="14784" xr:uid="{00000000-0005-0000-0000-0000F8C60000}"/>
    <cellStyle name="Standard 8 3 2 4 2 6 2" xfId="48672" xr:uid="{00000000-0005-0000-0000-0000F9C60000}"/>
    <cellStyle name="Standard 8 3 2 4 2 7" xfId="37376" xr:uid="{00000000-0005-0000-0000-0000FAC60000}"/>
    <cellStyle name="Standard 8 3 2 4 2 8" xfId="26080" xr:uid="{00000000-0005-0000-0000-0000FBC60000}"/>
    <cellStyle name="Standard 8 3 2 4 3" xfId="3816" xr:uid="{00000000-0005-0000-0000-0000FCC60000}"/>
    <cellStyle name="Standard 8 3 2 4 3 2" xfId="6927" xr:uid="{00000000-0005-0000-0000-0000FDC60000}"/>
    <cellStyle name="Standard 8 3 2 4 3 2 2" xfId="12576" xr:uid="{00000000-0005-0000-0000-0000FEC60000}"/>
    <cellStyle name="Standard 8 3 2 4 3 2 2 2" xfId="23872" xr:uid="{00000000-0005-0000-0000-0000FFC60000}"/>
    <cellStyle name="Standard 8 3 2 4 3 2 2 2 2" xfId="57760" xr:uid="{00000000-0005-0000-0000-000000C70000}"/>
    <cellStyle name="Standard 8 3 2 4 3 2 2 3" xfId="46464" xr:uid="{00000000-0005-0000-0000-000001C70000}"/>
    <cellStyle name="Standard 8 3 2 4 3 2 2 4" xfId="35168" xr:uid="{00000000-0005-0000-0000-000002C70000}"/>
    <cellStyle name="Standard 8 3 2 4 3 2 3" xfId="18224" xr:uid="{00000000-0005-0000-0000-000003C70000}"/>
    <cellStyle name="Standard 8 3 2 4 3 2 3 2" xfId="52112" xr:uid="{00000000-0005-0000-0000-000004C70000}"/>
    <cellStyle name="Standard 8 3 2 4 3 2 4" xfId="40816" xr:uid="{00000000-0005-0000-0000-000005C70000}"/>
    <cellStyle name="Standard 8 3 2 4 3 2 5" xfId="29520" xr:uid="{00000000-0005-0000-0000-000006C70000}"/>
    <cellStyle name="Standard 8 3 2 4 3 3" xfId="9752" xr:uid="{00000000-0005-0000-0000-000007C70000}"/>
    <cellStyle name="Standard 8 3 2 4 3 3 2" xfId="21048" xr:uid="{00000000-0005-0000-0000-000008C70000}"/>
    <cellStyle name="Standard 8 3 2 4 3 3 2 2" xfId="54936" xr:uid="{00000000-0005-0000-0000-000009C70000}"/>
    <cellStyle name="Standard 8 3 2 4 3 3 3" xfId="43640" xr:uid="{00000000-0005-0000-0000-00000AC70000}"/>
    <cellStyle name="Standard 8 3 2 4 3 3 4" xfId="32344" xr:uid="{00000000-0005-0000-0000-00000BC70000}"/>
    <cellStyle name="Standard 8 3 2 4 3 4" xfId="15400" xr:uid="{00000000-0005-0000-0000-00000CC70000}"/>
    <cellStyle name="Standard 8 3 2 4 3 4 2" xfId="49288" xr:uid="{00000000-0005-0000-0000-00000DC70000}"/>
    <cellStyle name="Standard 8 3 2 4 3 5" xfId="37992" xr:uid="{00000000-0005-0000-0000-00000EC70000}"/>
    <cellStyle name="Standard 8 3 2 4 3 6" xfId="26696" xr:uid="{00000000-0005-0000-0000-00000FC70000}"/>
    <cellStyle name="Standard 8 3 2 4 4" xfId="4874" xr:uid="{00000000-0005-0000-0000-000010C70000}"/>
    <cellStyle name="Standard 8 3 2 4 4 2" xfId="7700" xr:uid="{00000000-0005-0000-0000-000011C70000}"/>
    <cellStyle name="Standard 8 3 2 4 4 2 2" xfId="13349" xr:uid="{00000000-0005-0000-0000-000012C70000}"/>
    <cellStyle name="Standard 8 3 2 4 4 2 2 2" xfId="24645" xr:uid="{00000000-0005-0000-0000-000013C70000}"/>
    <cellStyle name="Standard 8 3 2 4 4 2 2 2 2" xfId="58533" xr:uid="{00000000-0005-0000-0000-000014C70000}"/>
    <cellStyle name="Standard 8 3 2 4 4 2 2 3" xfId="47237" xr:uid="{00000000-0005-0000-0000-000015C70000}"/>
    <cellStyle name="Standard 8 3 2 4 4 2 2 4" xfId="35941" xr:uid="{00000000-0005-0000-0000-000016C70000}"/>
    <cellStyle name="Standard 8 3 2 4 4 2 3" xfId="18997" xr:uid="{00000000-0005-0000-0000-000017C70000}"/>
    <cellStyle name="Standard 8 3 2 4 4 2 3 2" xfId="52885" xr:uid="{00000000-0005-0000-0000-000018C70000}"/>
    <cellStyle name="Standard 8 3 2 4 4 2 4" xfId="41589" xr:uid="{00000000-0005-0000-0000-000019C70000}"/>
    <cellStyle name="Standard 8 3 2 4 4 2 5" xfId="30293" xr:uid="{00000000-0005-0000-0000-00001AC70000}"/>
    <cellStyle name="Standard 8 3 2 4 4 3" xfId="10525" xr:uid="{00000000-0005-0000-0000-00001BC70000}"/>
    <cellStyle name="Standard 8 3 2 4 4 3 2" xfId="21821" xr:uid="{00000000-0005-0000-0000-00001CC70000}"/>
    <cellStyle name="Standard 8 3 2 4 4 3 2 2" xfId="55709" xr:uid="{00000000-0005-0000-0000-00001DC70000}"/>
    <cellStyle name="Standard 8 3 2 4 4 3 3" xfId="44413" xr:uid="{00000000-0005-0000-0000-00001EC70000}"/>
    <cellStyle name="Standard 8 3 2 4 4 3 4" xfId="33117" xr:uid="{00000000-0005-0000-0000-00001FC70000}"/>
    <cellStyle name="Standard 8 3 2 4 4 4" xfId="16173" xr:uid="{00000000-0005-0000-0000-000020C70000}"/>
    <cellStyle name="Standard 8 3 2 4 4 4 2" xfId="50061" xr:uid="{00000000-0005-0000-0000-000021C70000}"/>
    <cellStyle name="Standard 8 3 2 4 4 5" xfId="38765" xr:uid="{00000000-0005-0000-0000-000022C70000}"/>
    <cellStyle name="Standard 8 3 2 4 4 6" xfId="27469" xr:uid="{00000000-0005-0000-0000-000023C70000}"/>
    <cellStyle name="Standard 8 3 2 4 5" xfId="3521" xr:uid="{00000000-0005-0000-0000-000024C70000}"/>
    <cellStyle name="Standard 8 3 2 4 5 2" xfId="6635" xr:uid="{00000000-0005-0000-0000-000025C70000}"/>
    <cellStyle name="Standard 8 3 2 4 5 2 2" xfId="12284" xr:uid="{00000000-0005-0000-0000-000026C70000}"/>
    <cellStyle name="Standard 8 3 2 4 5 2 2 2" xfId="23580" xr:uid="{00000000-0005-0000-0000-000027C70000}"/>
    <cellStyle name="Standard 8 3 2 4 5 2 2 2 2" xfId="57468" xr:uid="{00000000-0005-0000-0000-000028C70000}"/>
    <cellStyle name="Standard 8 3 2 4 5 2 2 3" xfId="46172" xr:uid="{00000000-0005-0000-0000-000029C70000}"/>
    <cellStyle name="Standard 8 3 2 4 5 2 2 4" xfId="34876" xr:uid="{00000000-0005-0000-0000-00002AC70000}"/>
    <cellStyle name="Standard 8 3 2 4 5 2 3" xfId="17932" xr:uid="{00000000-0005-0000-0000-00002BC70000}"/>
    <cellStyle name="Standard 8 3 2 4 5 2 3 2" xfId="51820" xr:uid="{00000000-0005-0000-0000-00002CC70000}"/>
    <cellStyle name="Standard 8 3 2 4 5 2 4" xfId="40524" xr:uid="{00000000-0005-0000-0000-00002DC70000}"/>
    <cellStyle name="Standard 8 3 2 4 5 2 5" xfId="29228" xr:uid="{00000000-0005-0000-0000-00002EC70000}"/>
    <cellStyle name="Standard 8 3 2 4 5 3" xfId="9460" xr:uid="{00000000-0005-0000-0000-00002FC70000}"/>
    <cellStyle name="Standard 8 3 2 4 5 3 2" xfId="20756" xr:uid="{00000000-0005-0000-0000-000030C70000}"/>
    <cellStyle name="Standard 8 3 2 4 5 3 2 2" xfId="54644" xr:uid="{00000000-0005-0000-0000-000031C70000}"/>
    <cellStyle name="Standard 8 3 2 4 5 3 3" xfId="43348" xr:uid="{00000000-0005-0000-0000-000032C70000}"/>
    <cellStyle name="Standard 8 3 2 4 5 3 4" xfId="32052" xr:uid="{00000000-0005-0000-0000-000033C70000}"/>
    <cellStyle name="Standard 8 3 2 4 5 4" xfId="15108" xr:uid="{00000000-0005-0000-0000-000034C70000}"/>
    <cellStyle name="Standard 8 3 2 4 5 4 2" xfId="48996" xr:uid="{00000000-0005-0000-0000-000035C70000}"/>
    <cellStyle name="Standard 8 3 2 4 5 5" xfId="37700" xr:uid="{00000000-0005-0000-0000-000036C70000}"/>
    <cellStyle name="Standard 8 3 2 4 5 6" xfId="26404" xr:uid="{00000000-0005-0000-0000-000037C70000}"/>
    <cellStyle name="Standard 8 3 2 4 6" xfId="5810" xr:uid="{00000000-0005-0000-0000-000038C70000}"/>
    <cellStyle name="Standard 8 3 2 4 6 2" xfId="11460" xr:uid="{00000000-0005-0000-0000-000039C70000}"/>
    <cellStyle name="Standard 8 3 2 4 6 2 2" xfId="22756" xr:uid="{00000000-0005-0000-0000-00003AC70000}"/>
    <cellStyle name="Standard 8 3 2 4 6 2 2 2" xfId="56644" xr:uid="{00000000-0005-0000-0000-00003BC70000}"/>
    <cellStyle name="Standard 8 3 2 4 6 2 3" xfId="45348" xr:uid="{00000000-0005-0000-0000-00003CC70000}"/>
    <cellStyle name="Standard 8 3 2 4 6 2 4" xfId="34052" xr:uid="{00000000-0005-0000-0000-00003DC70000}"/>
    <cellStyle name="Standard 8 3 2 4 6 3" xfId="17108" xr:uid="{00000000-0005-0000-0000-00003EC70000}"/>
    <cellStyle name="Standard 8 3 2 4 6 3 2" xfId="50996" xr:uid="{00000000-0005-0000-0000-00003FC70000}"/>
    <cellStyle name="Standard 8 3 2 4 6 4" xfId="39700" xr:uid="{00000000-0005-0000-0000-000040C70000}"/>
    <cellStyle name="Standard 8 3 2 4 6 5" xfId="28404" xr:uid="{00000000-0005-0000-0000-000041C70000}"/>
    <cellStyle name="Standard 8 3 2 4 7" xfId="8636" xr:uid="{00000000-0005-0000-0000-000042C70000}"/>
    <cellStyle name="Standard 8 3 2 4 7 2" xfId="19932" xr:uid="{00000000-0005-0000-0000-000043C70000}"/>
    <cellStyle name="Standard 8 3 2 4 7 2 2" xfId="53820" xr:uid="{00000000-0005-0000-0000-000044C70000}"/>
    <cellStyle name="Standard 8 3 2 4 7 3" xfId="42524" xr:uid="{00000000-0005-0000-0000-000045C70000}"/>
    <cellStyle name="Standard 8 3 2 4 7 4" xfId="31228" xr:uid="{00000000-0005-0000-0000-000046C70000}"/>
    <cellStyle name="Standard 8 3 2 4 8" xfId="14284" xr:uid="{00000000-0005-0000-0000-000047C70000}"/>
    <cellStyle name="Standard 8 3 2 4 8 2" xfId="48172" xr:uid="{00000000-0005-0000-0000-000048C70000}"/>
    <cellStyle name="Standard 8 3 2 4 9" xfId="36876" xr:uid="{00000000-0005-0000-0000-000049C70000}"/>
    <cellStyle name="Standard 8 3 2 5" xfId="2935" xr:uid="{00000000-0005-0000-0000-00004AC70000}"/>
    <cellStyle name="Standard 8 3 2 5 2" xfId="5416" xr:uid="{00000000-0005-0000-0000-00004BC70000}"/>
    <cellStyle name="Standard 8 3 2 5 2 2" xfId="8242" xr:uid="{00000000-0005-0000-0000-00004CC70000}"/>
    <cellStyle name="Standard 8 3 2 5 2 2 2" xfId="13891" xr:uid="{00000000-0005-0000-0000-00004DC70000}"/>
    <cellStyle name="Standard 8 3 2 5 2 2 2 2" xfId="25187" xr:uid="{00000000-0005-0000-0000-00004EC70000}"/>
    <cellStyle name="Standard 8 3 2 5 2 2 2 2 2" xfId="59075" xr:uid="{00000000-0005-0000-0000-00004FC70000}"/>
    <cellStyle name="Standard 8 3 2 5 2 2 2 3" xfId="47779" xr:uid="{00000000-0005-0000-0000-000050C70000}"/>
    <cellStyle name="Standard 8 3 2 5 2 2 2 4" xfId="36483" xr:uid="{00000000-0005-0000-0000-000051C70000}"/>
    <cellStyle name="Standard 8 3 2 5 2 2 3" xfId="19539" xr:uid="{00000000-0005-0000-0000-000052C70000}"/>
    <cellStyle name="Standard 8 3 2 5 2 2 3 2" xfId="53427" xr:uid="{00000000-0005-0000-0000-000053C70000}"/>
    <cellStyle name="Standard 8 3 2 5 2 2 4" xfId="42131" xr:uid="{00000000-0005-0000-0000-000054C70000}"/>
    <cellStyle name="Standard 8 3 2 5 2 2 5" xfId="30835" xr:uid="{00000000-0005-0000-0000-000055C70000}"/>
    <cellStyle name="Standard 8 3 2 5 2 3" xfId="11067" xr:uid="{00000000-0005-0000-0000-000056C70000}"/>
    <cellStyle name="Standard 8 3 2 5 2 3 2" xfId="22363" xr:uid="{00000000-0005-0000-0000-000057C70000}"/>
    <cellStyle name="Standard 8 3 2 5 2 3 2 2" xfId="56251" xr:uid="{00000000-0005-0000-0000-000058C70000}"/>
    <cellStyle name="Standard 8 3 2 5 2 3 3" xfId="44955" xr:uid="{00000000-0005-0000-0000-000059C70000}"/>
    <cellStyle name="Standard 8 3 2 5 2 3 4" xfId="33659" xr:uid="{00000000-0005-0000-0000-00005AC70000}"/>
    <cellStyle name="Standard 8 3 2 5 2 4" xfId="16715" xr:uid="{00000000-0005-0000-0000-00005BC70000}"/>
    <cellStyle name="Standard 8 3 2 5 2 4 2" xfId="50603" xr:uid="{00000000-0005-0000-0000-00005CC70000}"/>
    <cellStyle name="Standard 8 3 2 5 2 5" xfId="39307" xr:uid="{00000000-0005-0000-0000-00005DC70000}"/>
    <cellStyle name="Standard 8 3 2 5 2 6" xfId="28011" xr:uid="{00000000-0005-0000-0000-00005EC70000}"/>
    <cellStyle name="Standard 8 3 2 5 3" xfId="4642" xr:uid="{00000000-0005-0000-0000-00005FC70000}"/>
    <cellStyle name="Standard 8 3 2 5 3 2" xfId="7508" xr:uid="{00000000-0005-0000-0000-000060C70000}"/>
    <cellStyle name="Standard 8 3 2 5 3 2 2" xfId="13157" xr:uid="{00000000-0005-0000-0000-000061C70000}"/>
    <cellStyle name="Standard 8 3 2 5 3 2 2 2" xfId="24453" xr:uid="{00000000-0005-0000-0000-000062C70000}"/>
    <cellStyle name="Standard 8 3 2 5 3 2 2 2 2" xfId="58341" xr:uid="{00000000-0005-0000-0000-000063C70000}"/>
    <cellStyle name="Standard 8 3 2 5 3 2 2 3" xfId="47045" xr:uid="{00000000-0005-0000-0000-000064C70000}"/>
    <cellStyle name="Standard 8 3 2 5 3 2 2 4" xfId="35749" xr:uid="{00000000-0005-0000-0000-000065C70000}"/>
    <cellStyle name="Standard 8 3 2 5 3 2 3" xfId="18805" xr:uid="{00000000-0005-0000-0000-000066C70000}"/>
    <cellStyle name="Standard 8 3 2 5 3 2 3 2" xfId="52693" xr:uid="{00000000-0005-0000-0000-000067C70000}"/>
    <cellStyle name="Standard 8 3 2 5 3 2 4" xfId="41397" xr:uid="{00000000-0005-0000-0000-000068C70000}"/>
    <cellStyle name="Standard 8 3 2 5 3 2 5" xfId="30101" xr:uid="{00000000-0005-0000-0000-000069C70000}"/>
    <cellStyle name="Standard 8 3 2 5 3 3" xfId="10333" xr:uid="{00000000-0005-0000-0000-00006AC70000}"/>
    <cellStyle name="Standard 8 3 2 5 3 3 2" xfId="21629" xr:uid="{00000000-0005-0000-0000-00006BC70000}"/>
    <cellStyle name="Standard 8 3 2 5 3 3 2 2" xfId="55517" xr:uid="{00000000-0005-0000-0000-00006CC70000}"/>
    <cellStyle name="Standard 8 3 2 5 3 3 3" xfId="44221" xr:uid="{00000000-0005-0000-0000-00006DC70000}"/>
    <cellStyle name="Standard 8 3 2 5 3 3 4" xfId="32925" xr:uid="{00000000-0005-0000-0000-00006EC70000}"/>
    <cellStyle name="Standard 8 3 2 5 3 4" xfId="15981" xr:uid="{00000000-0005-0000-0000-00006FC70000}"/>
    <cellStyle name="Standard 8 3 2 5 3 4 2" xfId="49869" xr:uid="{00000000-0005-0000-0000-000070C70000}"/>
    <cellStyle name="Standard 8 3 2 5 3 5" xfId="38573" xr:uid="{00000000-0005-0000-0000-000071C70000}"/>
    <cellStyle name="Standard 8 3 2 5 3 6" xfId="27277" xr:uid="{00000000-0005-0000-0000-000072C70000}"/>
    <cellStyle name="Standard 8 3 2 5 4" xfId="6063" xr:uid="{00000000-0005-0000-0000-000073C70000}"/>
    <cellStyle name="Standard 8 3 2 5 4 2" xfId="11713" xr:uid="{00000000-0005-0000-0000-000074C70000}"/>
    <cellStyle name="Standard 8 3 2 5 4 2 2" xfId="23009" xr:uid="{00000000-0005-0000-0000-000075C70000}"/>
    <cellStyle name="Standard 8 3 2 5 4 2 2 2" xfId="56897" xr:uid="{00000000-0005-0000-0000-000076C70000}"/>
    <cellStyle name="Standard 8 3 2 5 4 2 3" xfId="45601" xr:uid="{00000000-0005-0000-0000-000077C70000}"/>
    <cellStyle name="Standard 8 3 2 5 4 2 4" xfId="34305" xr:uid="{00000000-0005-0000-0000-000078C70000}"/>
    <cellStyle name="Standard 8 3 2 5 4 3" xfId="17361" xr:uid="{00000000-0005-0000-0000-000079C70000}"/>
    <cellStyle name="Standard 8 3 2 5 4 3 2" xfId="51249" xr:uid="{00000000-0005-0000-0000-00007AC70000}"/>
    <cellStyle name="Standard 8 3 2 5 4 4" xfId="39953" xr:uid="{00000000-0005-0000-0000-00007BC70000}"/>
    <cellStyle name="Standard 8 3 2 5 4 5" xfId="28657" xr:uid="{00000000-0005-0000-0000-00007CC70000}"/>
    <cellStyle name="Standard 8 3 2 5 5" xfId="8889" xr:uid="{00000000-0005-0000-0000-00007DC70000}"/>
    <cellStyle name="Standard 8 3 2 5 5 2" xfId="20185" xr:uid="{00000000-0005-0000-0000-00007EC70000}"/>
    <cellStyle name="Standard 8 3 2 5 5 2 2" xfId="54073" xr:uid="{00000000-0005-0000-0000-00007FC70000}"/>
    <cellStyle name="Standard 8 3 2 5 5 3" xfId="42777" xr:uid="{00000000-0005-0000-0000-000080C70000}"/>
    <cellStyle name="Standard 8 3 2 5 5 4" xfId="31481" xr:uid="{00000000-0005-0000-0000-000081C70000}"/>
    <cellStyle name="Standard 8 3 2 5 6" xfId="14537" xr:uid="{00000000-0005-0000-0000-000082C70000}"/>
    <cellStyle name="Standard 8 3 2 5 6 2" xfId="48425" xr:uid="{00000000-0005-0000-0000-000083C70000}"/>
    <cellStyle name="Standard 8 3 2 5 7" xfId="37129" xr:uid="{00000000-0005-0000-0000-000084C70000}"/>
    <cellStyle name="Standard 8 3 2 5 8" xfId="25833" xr:uid="{00000000-0005-0000-0000-000085C70000}"/>
    <cellStyle name="Standard 8 3 2 6" xfId="3749" xr:uid="{00000000-0005-0000-0000-000086C70000}"/>
    <cellStyle name="Standard 8 3 2 6 2" xfId="6860" xr:uid="{00000000-0005-0000-0000-000087C70000}"/>
    <cellStyle name="Standard 8 3 2 6 2 2" xfId="12509" xr:uid="{00000000-0005-0000-0000-000088C70000}"/>
    <cellStyle name="Standard 8 3 2 6 2 2 2" xfId="23805" xr:uid="{00000000-0005-0000-0000-000089C70000}"/>
    <cellStyle name="Standard 8 3 2 6 2 2 2 2" xfId="57693" xr:uid="{00000000-0005-0000-0000-00008AC70000}"/>
    <cellStyle name="Standard 8 3 2 6 2 2 3" xfId="46397" xr:uid="{00000000-0005-0000-0000-00008BC70000}"/>
    <cellStyle name="Standard 8 3 2 6 2 2 4" xfId="35101" xr:uid="{00000000-0005-0000-0000-00008CC70000}"/>
    <cellStyle name="Standard 8 3 2 6 2 3" xfId="18157" xr:uid="{00000000-0005-0000-0000-00008DC70000}"/>
    <cellStyle name="Standard 8 3 2 6 2 3 2" xfId="52045" xr:uid="{00000000-0005-0000-0000-00008EC70000}"/>
    <cellStyle name="Standard 8 3 2 6 2 4" xfId="40749" xr:uid="{00000000-0005-0000-0000-00008FC70000}"/>
    <cellStyle name="Standard 8 3 2 6 2 5" xfId="29453" xr:uid="{00000000-0005-0000-0000-000090C70000}"/>
    <cellStyle name="Standard 8 3 2 6 3" xfId="9685" xr:uid="{00000000-0005-0000-0000-000091C70000}"/>
    <cellStyle name="Standard 8 3 2 6 3 2" xfId="20981" xr:uid="{00000000-0005-0000-0000-000092C70000}"/>
    <cellStyle name="Standard 8 3 2 6 3 2 2" xfId="54869" xr:uid="{00000000-0005-0000-0000-000093C70000}"/>
    <cellStyle name="Standard 8 3 2 6 3 3" xfId="43573" xr:uid="{00000000-0005-0000-0000-000094C70000}"/>
    <cellStyle name="Standard 8 3 2 6 3 4" xfId="32277" xr:uid="{00000000-0005-0000-0000-000095C70000}"/>
    <cellStyle name="Standard 8 3 2 6 4" xfId="15333" xr:uid="{00000000-0005-0000-0000-000096C70000}"/>
    <cellStyle name="Standard 8 3 2 6 4 2" xfId="49221" xr:uid="{00000000-0005-0000-0000-000097C70000}"/>
    <cellStyle name="Standard 8 3 2 6 5" xfId="37925" xr:uid="{00000000-0005-0000-0000-000098C70000}"/>
    <cellStyle name="Standard 8 3 2 6 6" xfId="26629" xr:uid="{00000000-0005-0000-0000-000099C70000}"/>
    <cellStyle name="Standard 8 3 2 7" xfId="4807" xr:uid="{00000000-0005-0000-0000-00009AC70000}"/>
    <cellStyle name="Standard 8 3 2 7 2" xfId="7633" xr:uid="{00000000-0005-0000-0000-00009BC70000}"/>
    <cellStyle name="Standard 8 3 2 7 2 2" xfId="13282" xr:uid="{00000000-0005-0000-0000-00009CC70000}"/>
    <cellStyle name="Standard 8 3 2 7 2 2 2" xfId="24578" xr:uid="{00000000-0005-0000-0000-00009DC70000}"/>
    <cellStyle name="Standard 8 3 2 7 2 2 2 2" xfId="58466" xr:uid="{00000000-0005-0000-0000-00009EC70000}"/>
    <cellStyle name="Standard 8 3 2 7 2 2 3" xfId="47170" xr:uid="{00000000-0005-0000-0000-00009FC70000}"/>
    <cellStyle name="Standard 8 3 2 7 2 2 4" xfId="35874" xr:uid="{00000000-0005-0000-0000-0000A0C70000}"/>
    <cellStyle name="Standard 8 3 2 7 2 3" xfId="18930" xr:uid="{00000000-0005-0000-0000-0000A1C70000}"/>
    <cellStyle name="Standard 8 3 2 7 2 3 2" xfId="52818" xr:uid="{00000000-0005-0000-0000-0000A2C70000}"/>
    <cellStyle name="Standard 8 3 2 7 2 4" xfId="41522" xr:uid="{00000000-0005-0000-0000-0000A3C70000}"/>
    <cellStyle name="Standard 8 3 2 7 2 5" xfId="30226" xr:uid="{00000000-0005-0000-0000-0000A4C70000}"/>
    <cellStyle name="Standard 8 3 2 7 3" xfId="10458" xr:uid="{00000000-0005-0000-0000-0000A5C70000}"/>
    <cellStyle name="Standard 8 3 2 7 3 2" xfId="21754" xr:uid="{00000000-0005-0000-0000-0000A6C70000}"/>
    <cellStyle name="Standard 8 3 2 7 3 2 2" xfId="55642" xr:uid="{00000000-0005-0000-0000-0000A7C70000}"/>
    <cellStyle name="Standard 8 3 2 7 3 3" xfId="44346" xr:uid="{00000000-0005-0000-0000-0000A8C70000}"/>
    <cellStyle name="Standard 8 3 2 7 3 4" xfId="33050" xr:uid="{00000000-0005-0000-0000-0000A9C70000}"/>
    <cellStyle name="Standard 8 3 2 7 4" xfId="16106" xr:uid="{00000000-0005-0000-0000-0000AAC70000}"/>
    <cellStyle name="Standard 8 3 2 7 4 2" xfId="49994" xr:uid="{00000000-0005-0000-0000-0000ABC70000}"/>
    <cellStyle name="Standard 8 3 2 7 5" xfId="38698" xr:uid="{00000000-0005-0000-0000-0000ACC70000}"/>
    <cellStyle name="Standard 8 3 2 7 6" xfId="27402" xr:uid="{00000000-0005-0000-0000-0000ADC70000}"/>
    <cellStyle name="Standard 8 3 2 8" xfId="3450" xr:uid="{00000000-0005-0000-0000-0000AEC70000}"/>
    <cellStyle name="Standard 8 3 2 8 2" xfId="6565" xr:uid="{00000000-0005-0000-0000-0000AFC70000}"/>
    <cellStyle name="Standard 8 3 2 8 2 2" xfId="12214" xr:uid="{00000000-0005-0000-0000-0000B0C70000}"/>
    <cellStyle name="Standard 8 3 2 8 2 2 2" xfId="23510" xr:uid="{00000000-0005-0000-0000-0000B1C70000}"/>
    <cellStyle name="Standard 8 3 2 8 2 2 2 2" xfId="57398" xr:uid="{00000000-0005-0000-0000-0000B2C70000}"/>
    <cellStyle name="Standard 8 3 2 8 2 2 3" xfId="46102" xr:uid="{00000000-0005-0000-0000-0000B3C70000}"/>
    <cellStyle name="Standard 8 3 2 8 2 2 4" xfId="34806" xr:uid="{00000000-0005-0000-0000-0000B4C70000}"/>
    <cellStyle name="Standard 8 3 2 8 2 3" xfId="17862" xr:uid="{00000000-0005-0000-0000-0000B5C70000}"/>
    <cellStyle name="Standard 8 3 2 8 2 3 2" xfId="51750" xr:uid="{00000000-0005-0000-0000-0000B6C70000}"/>
    <cellStyle name="Standard 8 3 2 8 2 4" xfId="40454" xr:uid="{00000000-0005-0000-0000-0000B7C70000}"/>
    <cellStyle name="Standard 8 3 2 8 2 5" xfId="29158" xr:uid="{00000000-0005-0000-0000-0000B8C70000}"/>
    <cellStyle name="Standard 8 3 2 8 3" xfId="9390" xr:uid="{00000000-0005-0000-0000-0000B9C70000}"/>
    <cellStyle name="Standard 8 3 2 8 3 2" xfId="20686" xr:uid="{00000000-0005-0000-0000-0000BAC70000}"/>
    <cellStyle name="Standard 8 3 2 8 3 2 2" xfId="54574" xr:uid="{00000000-0005-0000-0000-0000BBC70000}"/>
    <cellStyle name="Standard 8 3 2 8 3 3" xfId="43278" xr:uid="{00000000-0005-0000-0000-0000BCC70000}"/>
    <cellStyle name="Standard 8 3 2 8 3 4" xfId="31982" xr:uid="{00000000-0005-0000-0000-0000BDC70000}"/>
    <cellStyle name="Standard 8 3 2 8 4" xfId="15038" xr:uid="{00000000-0005-0000-0000-0000BEC70000}"/>
    <cellStyle name="Standard 8 3 2 8 4 2" xfId="48926" xr:uid="{00000000-0005-0000-0000-0000BFC70000}"/>
    <cellStyle name="Standard 8 3 2 8 5" xfId="37630" xr:uid="{00000000-0005-0000-0000-0000C0C70000}"/>
    <cellStyle name="Standard 8 3 2 8 6" xfId="26334" xr:uid="{00000000-0005-0000-0000-0000C1C70000}"/>
    <cellStyle name="Standard 8 3 2 9" xfId="5563" xr:uid="{00000000-0005-0000-0000-0000C2C70000}"/>
    <cellStyle name="Standard 8 3 2 9 2" xfId="11213" xr:uid="{00000000-0005-0000-0000-0000C3C70000}"/>
    <cellStyle name="Standard 8 3 2 9 2 2" xfId="22509" xr:uid="{00000000-0005-0000-0000-0000C4C70000}"/>
    <cellStyle name="Standard 8 3 2 9 2 2 2" xfId="56397" xr:uid="{00000000-0005-0000-0000-0000C5C70000}"/>
    <cellStyle name="Standard 8 3 2 9 2 3" xfId="45101" xr:uid="{00000000-0005-0000-0000-0000C6C70000}"/>
    <cellStyle name="Standard 8 3 2 9 2 4" xfId="33805" xr:uid="{00000000-0005-0000-0000-0000C7C70000}"/>
    <cellStyle name="Standard 8 3 2 9 3" xfId="16861" xr:uid="{00000000-0005-0000-0000-0000C8C70000}"/>
    <cellStyle name="Standard 8 3 2 9 3 2" xfId="50749" xr:uid="{00000000-0005-0000-0000-0000C9C70000}"/>
    <cellStyle name="Standard 8 3 2 9 4" xfId="39453" xr:uid="{00000000-0005-0000-0000-0000CAC70000}"/>
    <cellStyle name="Standard 8 3 2 9 5" xfId="28157" xr:uid="{00000000-0005-0000-0000-0000CBC70000}"/>
    <cellStyle name="Standard 8 3 3" xfId="259" xr:uid="{00000000-0005-0000-0000-0000CCC70000}"/>
    <cellStyle name="Standard 8 3 3 10" xfId="14005" xr:uid="{00000000-0005-0000-0000-0000CDC70000}"/>
    <cellStyle name="Standard 8 3 3 10 2" xfId="47893" xr:uid="{00000000-0005-0000-0000-0000CEC70000}"/>
    <cellStyle name="Standard 8 3 3 11" xfId="36597" xr:uid="{00000000-0005-0000-0000-0000CFC70000}"/>
    <cellStyle name="Standard 8 3 3 12" xfId="25301" xr:uid="{00000000-0005-0000-0000-0000D0C70000}"/>
    <cellStyle name="Standard 8 3 3 2" xfId="1597" xr:uid="{00000000-0005-0000-0000-0000D1C70000}"/>
    <cellStyle name="Standard 8 3 3 2 10" xfId="36730" xr:uid="{00000000-0005-0000-0000-0000D2C70000}"/>
    <cellStyle name="Standard 8 3 3 2 11" xfId="25434" xr:uid="{00000000-0005-0000-0000-0000D3C70000}"/>
    <cellStyle name="Standard 8 3 3 2 2" xfId="2780" xr:uid="{00000000-0005-0000-0000-0000D4C70000}"/>
    <cellStyle name="Standard 8 3 3 2 2 2" xfId="3282" xr:uid="{00000000-0005-0000-0000-0000D5C70000}"/>
    <cellStyle name="Standard 8 3 3 2 2 2 2" xfId="5426" xr:uid="{00000000-0005-0000-0000-0000D6C70000}"/>
    <cellStyle name="Standard 8 3 3 2 2 2 2 2" xfId="8252" xr:uid="{00000000-0005-0000-0000-0000D7C70000}"/>
    <cellStyle name="Standard 8 3 3 2 2 2 2 2 2" xfId="13901" xr:uid="{00000000-0005-0000-0000-0000D8C70000}"/>
    <cellStyle name="Standard 8 3 3 2 2 2 2 2 2 2" xfId="25197" xr:uid="{00000000-0005-0000-0000-0000D9C70000}"/>
    <cellStyle name="Standard 8 3 3 2 2 2 2 2 2 2 2" xfId="59085" xr:uid="{00000000-0005-0000-0000-0000DAC70000}"/>
    <cellStyle name="Standard 8 3 3 2 2 2 2 2 2 3" xfId="47789" xr:uid="{00000000-0005-0000-0000-0000DBC70000}"/>
    <cellStyle name="Standard 8 3 3 2 2 2 2 2 2 4" xfId="36493" xr:uid="{00000000-0005-0000-0000-0000DCC70000}"/>
    <cellStyle name="Standard 8 3 3 2 2 2 2 2 3" xfId="19549" xr:uid="{00000000-0005-0000-0000-0000DDC70000}"/>
    <cellStyle name="Standard 8 3 3 2 2 2 2 2 3 2" xfId="53437" xr:uid="{00000000-0005-0000-0000-0000DEC70000}"/>
    <cellStyle name="Standard 8 3 3 2 2 2 2 2 4" xfId="42141" xr:uid="{00000000-0005-0000-0000-0000DFC70000}"/>
    <cellStyle name="Standard 8 3 3 2 2 2 2 2 5" xfId="30845" xr:uid="{00000000-0005-0000-0000-0000E0C70000}"/>
    <cellStyle name="Standard 8 3 3 2 2 2 2 3" xfId="11077" xr:uid="{00000000-0005-0000-0000-0000E1C70000}"/>
    <cellStyle name="Standard 8 3 3 2 2 2 2 3 2" xfId="22373" xr:uid="{00000000-0005-0000-0000-0000E2C70000}"/>
    <cellStyle name="Standard 8 3 3 2 2 2 2 3 2 2" xfId="56261" xr:uid="{00000000-0005-0000-0000-0000E3C70000}"/>
    <cellStyle name="Standard 8 3 3 2 2 2 2 3 3" xfId="44965" xr:uid="{00000000-0005-0000-0000-0000E4C70000}"/>
    <cellStyle name="Standard 8 3 3 2 2 2 2 3 4" xfId="33669" xr:uid="{00000000-0005-0000-0000-0000E5C70000}"/>
    <cellStyle name="Standard 8 3 3 2 2 2 2 4" xfId="16725" xr:uid="{00000000-0005-0000-0000-0000E6C70000}"/>
    <cellStyle name="Standard 8 3 3 2 2 2 2 4 2" xfId="50613" xr:uid="{00000000-0005-0000-0000-0000E7C70000}"/>
    <cellStyle name="Standard 8 3 3 2 2 2 2 5" xfId="39317" xr:uid="{00000000-0005-0000-0000-0000E8C70000}"/>
    <cellStyle name="Standard 8 3 3 2 2 2 2 6" xfId="28021" xr:uid="{00000000-0005-0000-0000-0000E9C70000}"/>
    <cellStyle name="Standard 8 3 3 2 2 2 3" xfId="6410" xr:uid="{00000000-0005-0000-0000-0000EAC70000}"/>
    <cellStyle name="Standard 8 3 3 2 2 2 3 2" xfId="12060" xr:uid="{00000000-0005-0000-0000-0000EBC70000}"/>
    <cellStyle name="Standard 8 3 3 2 2 2 3 2 2" xfId="23356" xr:uid="{00000000-0005-0000-0000-0000ECC70000}"/>
    <cellStyle name="Standard 8 3 3 2 2 2 3 2 2 2" xfId="57244" xr:uid="{00000000-0005-0000-0000-0000EDC70000}"/>
    <cellStyle name="Standard 8 3 3 2 2 2 3 2 3" xfId="45948" xr:uid="{00000000-0005-0000-0000-0000EEC70000}"/>
    <cellStyle name="Standard 8 3 3 2 2 2 3 2 4" xfId="34652" xr:uid="{00000000-0005-0000-0000-0000EFC70000}"/>
    <cellStyle name="Standard 8 3 3 2 2 2 3 3" xfId="17708" xr:uid="{00000000-0005-0000-0000-0000F0C70000}"/>
    <cellStyle name="Standard 8 3 3 2 2 2 3 3 2" xfId="51596" xr:uid="{00000000-0005-0000-0000-0000F1C70000}"/>
    <cellStyle name="Standard 8 3 3 2 2 2 3 4" xfId="40300" xr:uid="{00000000-0005-0000-0000-0000F2C70000}"/>
    <cellStyle name="Standard 8 3 3 2 2 2 3 5" xfId="29004" xr:uid="{00000000-0005-0000-0000-0000F3C70000}"/>
    <cellStyle name="Standard 8 3 3 2 2 2 4" xfId="9236" xr:uid="{00000000-0005-0000-0000-0000F4C70000}"/>
    <cellStyle name="Standard 8 3 3 2 2 2 4 2" xfId="20532" xr:uid="{00000000-0005-0000-0000-0000F5C70000}"/>
    <cellStyle name="Standard 8 3 3 2 2 2 4 2 2" xfId="54420" xr:uid="{00000000-0005-0000-0000-0000F6C70000}"/>
    <cellStyle name="Standard 8 3 3 2 2 2 4 3" xfId="43124" xr:uid="{00000000-0005-0000-0000-0000F7C70000}"/>
    <cellStyle name="Standard 8 3 3 2 2 2 4 4" xfId="31828" xr:uid="{00000000-0005-0000-0000-0000F8C70000}"/>
    <cellStyle name="Standard 8 3 3 2 2 2 5" xfId="14884" xr:uid="{00000000-0005-0000-0000-0000F9C70000}"/>
    <cellStyle name="Standard 8 3 3 2 2 2 5 2" xfId="48772" xr:uid="{00000000-0005-0000-0000-0000FAC70000}"/>
    <cellStyle name="Standard 8 3 3 2 2 2 6" xfId="37476" xr:uid="{00000000-0005-0000-0000-0000FBC70000}"/>
    <cellStyle name="Standard 8 3 3 2 2 2 7" xfId="26180" xr:uid="{00000000-0005-0000-0000-0000FCC70000}"/>
    <cellStyle name="Standard 8 3 3 2 2 3" xfId="4652" xr:uid="{00000000-0005-0000-0000-0000FDC70000}"/>
    <cellStyle name="Standard 8 3 3 2 2 3 2" xfId="7518" xr:uid="{00000000-0005-0000-0000-0000FEC70000}"/>
    <cellStyle name="Standard 8 3 3 2 2 3 2 2" xfId="13167" xr:uid="{00000000-0005-0000-0000-0000FFC70000}"/>
    <cellStyle name="Standard 8 3 3 2 2 3 2 2 2" xfId="24463" xr:uid="{00000000-0005-0000-0000-000000C80000}"/>
    <cellStyle name="Standard 8 3 3 2 2 3 2 2 2 2" xfId="58351" xr:uid="{00000000-0005-0000-0000-000001C80000}"/>
    <cellStyle name="Standard 8 3 3 2 2 3 2 2 3" xfId="47055" xr:uid="{00000000-0005-0000-0000-000002C80000}"/>
    <cellStyle name="Standard 8 3 3 2 2 3 2 2 4" xfId="35759" xr:uid="{00000000-0005-0000-0000-000003C80000}"/>
    <cellStyle name="Standard 8 3 3 2 2 3 2 3" xfId="18815" xr:uid="{00000000-0005-0000-0000-000004C80000}"/>
    <cellStyle name="Standard 8 3 3 2 2 3 2 3 2" xfId="52703" xr:uid="{00000000-0005-0000-0000-000005C80000}"/>
    <cellStyle name="Standard 8 3 3 2 2 3 2 4" xfId="41407" xr:uid="{00000000-0005-0000-0000-000006C80000}"/>
    <cellStyle name="Standard 8 3 3 2 2 3 2 5" xfId="30111" xr:uid="{00000000-0005-0000-0000-000007C80000}"/>
    <cellStyle name="Standard 8 3 3 2 2 3 3" xfId="10343" xr:uid="{00000000-0005-0000-0000-000008C80000}"/>
    <cellStyle name="Standard 8 3 3 2 2 3 3 2" xfId="21639" xr:uid="{00000000-0005-0000-0000-000009C80000}"/>
    <cellStyle name="Standard 8 3 3 2 2 3 3 2 2" xfId="55527" xr:uid="{00000000-0005-0000-0000-00000AC80000}"/>
    <cellStyle name="Standard 8 3 3 2 2 3 3 3" xfId="44231" xr:uid="{00000000-0005-0000-0000-00000BC80000}"/>
    <cellStyle name="Standard 8 3 3 2 2 3 3 4" xfId="32935" xr:uid="{00000000-0005-0000-0000-00000CC80000}"/>
    <cellStyle name="Standard 8 3 3 2 2 3 4" xfId="15991" xr:uid="{00000000-0005-0000-0000-00000DC80000}"/>
    <cellStyle name="Standard 8 3 3 2 2 3 4 2" xfId="49879" xr:uid="{00000000-0005-0000-0000-00000EC80000}"/>
    <cellStyle name="Standard 8 3 3 2 2 3 5" xfId="38583" xr:uid="{00000000-0005-0000-0000-00000FC80000}"/>
    <cellStyle name="Standard 8 3 3 2 2 3 6" xfId="27287" xr:uid="{00000000-0005-0000-0000-000010C80000}"/>
    <cellStyle name="Standard 8 3 3 2 2 4" xfId="5910" xr:uid="{00000000-0005-0000-0000-000011C80000}"/>
    <cellStyle name="Standard 8 3 3 2 2 4 2" xfId="11560" xr:uid="{00000000-0005-0000-0000-000012C80000}"/>
    <cellStyle name="Standard 8 3 3 2 2 4 2 2" xfId="22856" xr:uid="{00000000-0005-0000-0000-000013C80000}"/>
    <cellStyle name="Standard 8 3 3 2 2 4 2 2 2" xfId="56744" xr:uid="{00000000-0005-0000-0000-000014C80000}"/>
    <cellStyle name="Standard 8 3 3 2 2 4 2 3" xfId="45448" xr:uid="{00000000-0005-0000-0000-000015C80000}"/>
    <cellStyle name="Standard 8 3 3 2 2 4 2 4" xfId="34152" xr:uid="{00000000-0005-0000-0000-000016C80000}"/>
    <cellStyle name="Standard 8 3 3 2 2 4 3" xfId="17208" xr:uid="{00000000-0005-0000-0000-000017C80000}"/>
    <cellStyle name="Standard 8 3 3 2 2 4 3 2" xfId="51096" xr:uid="{00000000-0005-0000-0000-000018C80000}"/>
    <cellStyle name="Standard 8 3 3 2 2 4 4" xfId="39800" xr:uid="{00000000-0005-0000-0000-000019C80000}"/>
    <cellStyle name="Standard 8 3 3 2 2 4 5" xfId="28504" xr:uid="{00000000-0005-0000-0000-00001AC80000}"/>
    <cellStyle name="Standard 8 3 3 2 2 5" xfId="8736" xr:uid="{00000000-0005-0000-0000-00001BC80000}"/>
    <cellStyle name="Standard 8 3 3 2 2 5 2" xfId="20032" xr:uid="{00000000-0005-0000-0000-00001CC80000}"/>
    <cellStyle name="Standard 8 3 3 2 2 5 2 2" xfId="53920" xr:uid="{00000000-0005-0000-0000-00001DC80000}"/>
    <cellStyle name="Standard 8 3 3 2 2 5 3" xfId="42624" xr:uid="{00000000-0005-0000-0000-00001EC80000}"/>
    <cellStyle name="Standard 8 3 3 2 2 5 4" xfId="31328" xr:uid="{00000000-0005-0000-0000-00001FC80000}"/>
    <cellStyle name="Standard 8 3 3 2 2 6" xfId="14384" xr:uid="{00000000-0005-0000-0000-000020C80000}"/>
    <cellStyle name="Standard 8 3 3 2 2 6 2" xfId="48272" xr:uid="{00000000-0005-0000-0000-000021C80000}"/>
    <cellStyle name="Standard 8 3 3 2 2 7" xfId="36976" xr:uid="{00000000-0005-0000-0000-000022C80000}"/>
    <cellStyle name="Standard 8 3 3 2 2 8" xfId="25680" xr:uid="{00000000-0005-0000-0000-000023C80000}"/>
    <cellStyle name="Standard 8 3 3 2 3" xfId="3036" xr:uid="{00000000-0005-0000-0000-000024C80000}"/>
    <cellStyle name="Standard 8 3 3 2 3 2" xfId="5425" xr:uid="{00000000-0005-0000-0000-000025C80000}"/>
    <cellStyle name="Standard 8 3 3 2 3 2 2" xfId="8251" xr:uid="{00000000-0005-0000-0000-000026C80000}"/>
    <cellStyle name="Standard 8 3 3 2 3 2 2 2" xfId="13900" xr:uid="{00000000-0005-0000-0000-000027C80000}"/>
    <cellStyle name="Standard 8 3 3 2 3 2 2 2 2" xfId="25196" xr:uid="{00000000-0005-0000-0000-000028C80000}"/>
    <cellStyle name="Standard 8 3 3 2 3 2 2 2 2 2" xfId="59084" xr:uid="{00000000-0005-0000-0000-000029C80000}"/>
    <cellStyle name="Standard 8 3 3 2 3 2 2 2 3" xfId="47788" xr:uid="{00000000-0005-0000-0000-00002AC80000}"/>
    <cellStyle name="Standard 8 3 3 2 3 2 2 2 4" xfId="36492" xr:uid="{00000000-0005-0000-0000-00002BC80000}"/>
    <cellStyle name="Standard 8 3 3 2 3 2 2 3" xfId="19548" xr:uid="{00000000-0005-0000-0000-00002CC80000}"/>
    <cellStyle name="Standard 8 3 3 2 3 2 2 3 2" xfId="53436" xr:uid="{00000000-0005-0000-0000-00002DC80000}"/>
    <cellStyle name="Standard 8 3 3 2 3 2 2 4" xfId="42140" xr:uid="{00000000-0005-0000-0000-00002EC80000}"/>
    <cellStyle name="Standard 8 3 3 2 3 2 2 5" xfId="30844" xr:uid="{00000000-0005-0000-0000-00002FC80000}"/>
    <cellStyle name="Standard 8 3 3 2 3 2 3" xfId="11076" xr:uid="{00000000-0005-0000-0000-000030C80000}"/>
    <cellStyle name="Standard 8 3 3 2 3 2 3 2" xfId="22372" xr:uid="{00000000-0005-0000-0000-000031C80000}"/>
    <cellStyle name="Standard 8 3 3 2 3 2 3 2 2" xfId="56260" xr:uid="{00000000-0005-0000-0000-000032C80000}"/>
    <cellStyle name="Standard 8 3 3 2 3 2 3 3" xfId="44964" xr:uid="{00000000-0005-0000-0000-000033C80000}"/>
    <cellStyle name="Standard 8 3 3 2 3 2 3 4" xfId="33668" xr:uid="{00000000-0005-0000-0000-000034C80000}"/>
    <cellStyle name="Standard 8 3 3 2 3 2 4" xfId="16724" xr:uid="{00000000-0005-0000-0000-000035C80000}"/>
    <cellStyle name="Standard 8 3 3 2 3 2 4 2" xfId="50612" xr:uid="{00000000-0005-0000-0000-000036C80000}"/>
    <cellStyle name="Standard 8 3 3 2 3 2 5" xfId="39316" xr:uid="{00000000-0005-0000-0000-000037C80000}"/>
    <cellStyle name="Standard 8 3 3 2 3 2 6" xfId="28020" xr:uid="{00000000-0005-0000-0000-000038C80000}"/>
    <cellStyle name="Standard 8 3 3 2 3 3" xfId="4651" xr:uid="{00000000-0005-0000-0000-000039C80000}"/>
    <cellStyle name="Standard 8 3 3 2 3 3 2" xfId="7517" xr:uid="{00000000-0005-0000-0000-00003AC80000}"/>
    <cellStyle name="Standard 8 3 3 2 3 3 2 2" xfId="13166" xr:uid="{00000000-0005-0000-0000-00003BC80000}"/>
    <cellStyle name="Standard 8 3 3 2 3 3 2 2 2" xfId="24462" xr:uid="{00000000-0005-0000-0000-00003CC80000}"/>
    <cellStyle name="Standard 8 3 3 2 3 3 2 2 2 2" xfId="58350" xr:uid="{00000000-0005-0000-0000-00003DC80000}"/>
    <cellStyle name="Standard 8 3 3 2 3 3 2 2 3" xfId="47054" xr:uid="{00000000-0005-0000-0000-00003EC80000}"/>
    <cellStyle name="Standard 8 3 3 2 3 3 2 2 4" xfId="35758" xr:uid="{00000000-0005-0000-0000-00003FC80000}"/>
    <cellStyle name="Standard 8 3 3 2 3 3 2 3" xfId="18814" xr:uid="{00000000-0005-0000-0000-000040C80000}"/>
    <cellStyle name="Standard 8 3 3 2 3 3 2 3 2" xfId="52702" xr:uid="{00000000-0005-0000-0000-000041C80000}"/>
    <cellStyle name="Standard 8 3 3 2 3 3 2 4" xfId="41406" xr:uid="{00000000-0005-0000-0000-000042C80000}"/>
    <cellStyle name="Standard 8 3 3 2 3 3 2 5" xfId="30110" xr:uid="{00000000-0005-0000-0000-000043C80000}"/>
    <cellStyle name="Standard 8 3 3 2 3 3 3" xfId="10342" xr:uid="{00000000-0005-0000-0000-000044C80000}"/>
    <cellStyle name="Standard 8 3 3 2 3 3 3 2" xfId="21638" xr:uid="{00000000-0005-0000-0000-000045C80000}"/>
    <cellStyle name="Standard 8 3 3 2 3 3 3 2 2" xfId="55526" xr:uid="{00000000-0005-0000-0000-000046C80000}"/>
    <cellStyle name="Standard 8 3 3 2 3 3 3 3" xfId="44230" xr:uid="{00000000-0005-0000-0000-000047C80000}"/>
    <cellStyle name="Standard 8 3 3 2 3 3 3 4" xfId="32934" xr:uid="{00000000-0005-0000-0000-000048C80000}"/>
    <cellStyle name="Standard 8 3 3 2 3 3 4" xfId="15990" xr:uid="{00000000-0005-0000-0000-000049C80000}"/>
    <cellStyle name="Standard 8 3 3 2 3 3 4 2" xfId="49878" xr:uid="{00000000-0005-0000-0000-00004AC80000}"/>
    <cellStyle name="Standard 8 3 3 2 3 3 5" xfId="38582" xr:uid="{00000000-0005-0000-0000-00004BC80000}"/>
    <cellStyle name="Standard 8 3 3 2 3 3 6" xfId="27286" xr:uid="{00000000-0005-0000-0000-00004CC80000}"/>
    <cellStyle name="Standard 8 3 3 2 3 4" xfId="6164" xr:uid="{00000000-0005-0000-0000-00004DC80000}"/>
    <cellStyle name="Standard 8 3 3 2 3 4 2" xfId="11814" xr:uid="{00000000-0005-0000-0000-00004EC80000}"/>
    <cellStyle name="Standard 8 3 3 2 3 4 2 2" xfId="23110" xr:uid="{00000000-0005-0000-0000-00004FC80000}"/>
    <cellStyle name="Standard 8 3 3 2 3 4 2 2 2" xfId="56998" xr:uid="{00000000-0005-0000-0000-000050C80000}"/>
    <cellStyle name="Standard 8 3 3 2 3 4 2 3" xfId="45702" xr:uid="{00000000-0005-0000-0000-000051C80000}"/>
    <cellStyle name="Standard 8 3 3 2 3 4 2 4" xfId="34406" xr:uid="{00000000-0005-0000-0000-000052C80000}"/>
    <cellStyle name="Standard 8 3 3 2 3 4 3" xfId="17462" xr:uid="{00000000-0005-0000-0000-000053C80000}"/>
    <cellStyle name="Standard 8 3 3 2 3 4 3 2" xfId="51350" xr:uid="{00000000-0005-0000-0000-000054C80000}"/>
    <cellStyle name="Standard 8 3 3 2 3 4 4" xfId="40054" xr:uid="{00000000-0005-0000-0000-000055C80000}"/>
    <cellStyle name="Standard 8 3 3 2 3 4 5" xfId="28758" xr:uid="{00000000-0005-0000-0000-000056C80000}"/>
    <cellStyle name="Standard 8 3 3 2 3 5" xfId="8990" xr:uid="{00000000-0005-0000-0000-000057C80000}"/>
    <cellStyle name="Standard 8 3 3 2 3 5 2" xfId="20286" xr:uid="{00000000-0005-0000-0000-000058C80000}"/>
    <cellStyle name="Standard 8 3 3 2 3 5 2 2" xfId="54174" xr:uid="{00000000-0005-0000-0000-000059C80000}"/>
    <cellStyle name="Standard 8 3 3 2 3 5 3" xfId="42878" xr:uid="{00000000-0005-0000-0000-00005AC80000}"/>
    <cellStyle name="Standard 8 3 3 2 3 5 4" xfId="31582" xr:uid="{00000000-0005-0000-0000-00005BC80000}"/>
    <cellStyle name="Standard 8 3 3 2 3 6" xfId="14638" xr:uid="{00000000-0005-0000-0000-00005CC80000}"/>
    <cellStyle name="Standard 8 3 3 2 3 6 2" xfId="48526" xr:uid="{00000000-0005-0000-0000-00005DC80000}"/>
    <cellStyle name="Standard 8 3 3 2 3 7" xfId="37230" xr:uid="{00000000-0005-0000-0000-00005EC80000}"/>
    <cellStyle name="Standard 8 3 3 2 3 8" xfId="25934" xr:uid="{00000000-0005-0000-0000-00005FC80000}"/>
    <cellStyle name="Standard 8 3 3 2 4" xfId="3895" xr:uid="{00000000-0005-0000-0000-000060C80000}"/>
    <cellStyle name="Standard 8 3 3 2 4 2" xfId="7006" xr:uid="{00000000-0005-0000-0000-000061C80000}"/>
    <cellStyle name="Standard 8 3 3 2 4 2 2" xfId="12655" xr:uid="{00000000-0005-0000-0000-000062C80000}"/>
    <cellStyle name="Standard 8 3 3 2 4 2 2 2" xfId="23951" xr:uid="{00000000-0005-0000-0000-000063C80000}"/>
    <cellStyle name="Standard 8 3 3 2 4 2 2 2 2" xfId="57839" xr:uid="{00000000-0005-0000-0000-000064C80000}"/>
    <cellStyle name="Standard 8 3 3 2 4 2 2 3" xfId="46543" xr:uid="{00000000-0005-0000-0000-000065C80000}"/>
    <cellStyle name="Standard 8 3 3 2 4 2 2 4" xfId="35247" xr:uid="{00000000-0005-0000-0000-000066C80000}"/>
    <cellStyle name="Standard 8 3 3 2 4 2 3" xfId="18303" xr:uid="{00000000-0005-0000-0000-000067C80000}"/>
    <cellStyle name="Standard 8 3 3 2 4 2 3 2" xfId="52191" xr:uid="{00000000-0005-0000-0000-000068C80000}"/>
    <cellStyle name="Standard 8 3 3 2 4 2 4" xfId="40895" xr:uid="{00000000-0005-0000-0000-000069C80000}"/>
    <cellStyle name="Standard 8 3 3 2 4 2 5" xfId="29599" xr:uid="{00000000-0005-0000-0000-00006AC80000}"/>
    <cellStyle name="Standard 8 3 3 2 4 3" xfId="9831" xr:uid="{00000000-0005-0000-0000-00006BC80000}"/>
    <cellStyle name="Standard 8 3 3 2 4 3 2" xfId="21127" xr:uid="{00000000-0005-0000-0000-00006CC80000}"/>
    <cellStyle name="Standard 8 3 3 2 4 3 2 2" xfId="55015" xr:uid="{00000000-0005-0000-0000-00006DC80000}"/>
    <cellStyle name="Standard 8 3 3 2 4 3 3" xfId="43719" xr:uid="{00000000-0005-0000-0000-00006EC80000}"/>
    <cellStyle name="Standard 8 3 3 2 4 3 4" xfId="32423" xr:uid="{00000000-0005-0000-0000-00006FC80000}"/>
    <cellStyle name="Standard 8 3 3 2 4 4" xfId="15479" xr:uid="{00000000-0005-0000-0000-000070C80000}"/>
    <cellStyle name="Standard 8 3 3 2 4 4 2" xfId="49367" xr:uid="{00000000-0005-0000-0000-000071C80000}"/>
    <cellStyle name="Standard 8 3 3 2 4 5" xfId="38071" xr:uid="{00000000-0005-0000-0000-000072C80000}"/>
    <cellStyle name="Standard 8 3 3 2 4 6" xfId="26775" xr:uid="{00000000-0005-0000-0000-000073C80000}"/>
    <cellStyle name="Standard 8 3 3 2 5" xfId="4953" xr:uid="{00000000-0005-0000-0000-000074C80000}"/>
    <cellStyle name="Standard 8 3 3 2 5 2" xfId="7779" xr:uid="{00000000-0005-0000-0000-000075C80000}"/>
    <cellStyle name="Standard 8 3 3 2 5 2 2" xfId="13428" xr:uid="{00000000-0005-0000-0000-000076C80000}"/>
    <cellStyle name="Standard 8 3 3 2 5 2 2 2" xfId="24724" xr:uid="{00000000-0005-0000-0000-000077C80000}"/>
    <cellStyle name="Standard 8 3 3 2 5 2 2 2 2" xfId="58612" xr:uid="{00000000-0005-0000-0000-000078C80000}"/>
    <cellStyle name="Standard 8 3 3 2 5 2 2 3" xfId="47316" xr:uid="{00000000-0005-0000-0000-000079C80000}"/>
    <cellStyle name="Standard 8 3 3 2 5 2 2 4" xfId="36020" xr:uid="{00000000-0005-0000-0000-00007AC80000}"/>
    <cellStyle name="Standard 8 3 3 2 5 2 3" xfId="19076" xr:uid="{00000000-0005-0000-0000-00007BC80000}"/>
    <cellStyle name="Standard 8 3 3 2 5 2 3 2" xfId="52964" xr:uid="{00000000-0005-0000-0000-00007CC80000}"/>
    <cellStyle name="Standard 8 3 3 2 5 2 4" xfId="41668" xr:uid="{00000000-0005-0000-0000-00007DC80000}"/>
    <cellStyle name="Standard 8 3 3 2 5 2 5" xfId="30372" xr:uid="{00000000-0005-0000-0000-00007EC80000}"/>
    <cellStyle name="Standard 8 3 3 2 5 3" xfId="10604" xr:uid="{00000000-0005-0000-0000-00007FC80000}"/>
    <cellStyle name="Standard 8 3 3 2 5 3 2" xfId="21900" xr:uid="{00000000-0005-0000-0000-000080C80000}"/>
    <cellStyle name="Standard 8 3 3 2 5 3 2 2" xfId="55788" xr:uid="{00000000-0005-0000-0000-000081C80000}"/>
    <cellStyle name="Standard 8 3 3 2 5 3 3" xfId="44492" xr:uid="{00000000-0005-0000-0000-000082C80000}"/>
    <cellStyle name="Standard 8 3 3 2 5 3 4" xfId="33196" xr:uid="{00000000-0005-0000-0000-000083C80000}"/>
    <cellStyle name="Standard 8 3 3 2 5 4" xfId="16252" xr:uid="{00000000-0005-0000-0000-000084C80000}"/>
    <cellStyle name="Standard 8 3 3 2 5 4 2" xfId="50140" xr:uid="{00000000-0005-0000-0000-000085C80000}"/>
    <cellStyle name="Standard 8 3 3 2 5 5" xfId="38844" xr:uid="{00000000-0005-0000-0000-000086C80000}"/>
    <cellStyle name="Standard 8 3 3 2 5 6" xfId="27548" xr:uid="{00000000-0005-0000-0000-000087C80000}"/>
    <cellStyle name="Standard 8 3 3 2 6" xfId="3602" xr:uid="{00000000-0005-0000-0000-000088C80000}"/>
    <cellStyle name="Standard 8 3 3 2 6 2" xfId="6715" xr:uid="{00000000-0005-0000-0000-000089C80000}"/>
    <cellStyle name="Standard 8 3 3 2 6 2 2" xfId="12364" xr:uid="{00000000-0005-0000-0000-00008AC80000}"/>
    <cellStyle name="Standard 8 3 3 2 6 2 2 2" xfId="23660" xr:uid="{00000000-0005-0000-0000-00008BC80000}"/>
    <cellStyle name="Standard 8 3 3 2 6 2 2 2 2" xfId="57548" xr:uid="{00000000-0005-0000-0000-00008CC80000}"/>
    <cellStyle name="Standard 8 3 3 2 6 2 2 3" xfId="46252" xr:uid="{00000000-0005-0000-0000-00008DC80000}"/>
    <cellStyle name="Standard 8 3 3 2 6 2 2 4" xfId="34956" xr:uid="{00000000-0005-0000-0000-00008EC80000}"/>
    <cellStyle name="Standard 8 3 3 2 6 2 3" xfId="18012" xr:uid="{00000000-0005-0000-0000-00008FC80000}"/>
    <cellStyle name="Standard 8 3 3 2 6 2 3 2" xfId="51900" xr:uid="{00000000-0005-0000-0000-000090C80000}"/>
    <cellStyle name="Standard 8 3 3 2 6 2 4" xfId="40604" xr:uid="{00000000-0005-0000-0000-000091C80000}"/>
    <cellStyle name="Standard 8 3 3 2 6 2 5" xfId="29308" xr:uid="{00000000-0005-0000-0000-000092C80000}"/>
    <cellStyle name="Standard 8 3 3 2 6 3" xfId="9540" xr:uid="{00000000-0005-0000-0000-000093C80000}"/>
    <cellStyle name="Standard 8 3 3 2 6 3 2" xfId="20836" xr:uid="{00000000-0005-0000-0000-000094C80000}"/>
    <cellStyle name="Standard 8 3 3 2 6 3 2 2" xfId="54724" xr:uid="{00000000-0005-0000-0000-000095C80000}"/>
    <cellStyle name="Standard 8 3 3 2 6 3 3" xfId="43428" xr:uid="{00000000-0005-0000-0000-000096C80000}"/>
    <cellStyle name="Standard 8 3 3 2 6 3 4" xfId="32132" xr:uid="{00000000-0005-0000-0000-000097C80000}"/>
    <cellStyle name="Standard 8 3 3 2 6 4" xfId="15188" xr:uid="{00000000-0005-0000-0000-000098C80000}"/>
    <cellStyle name="Standard 8 3 3 2 6 4 2" xfId="49076" xr:uid="{00000000-0005-0000-0000-000099C80000}"/>
    <cellStyle name="Standard 8 3 3 2 6 5" xfId="37780" xr:uid="{00000000-0005-0000-0000-00009AC80000}"/>
    <cellStyle name="Standard 8 3 3 2 6 6" xfId="26484" xr:uid="{00000000-0005-0000-0000-00009BC80000}"/>
    <cellStyle name="Standard 8 3 3 2 7" xfId="5664" xr:uid="{00000000-0005-0000-0000-00009CC80000}"/>
    <cellStyle name="Standard 8 3 3 2 7 2" xfId="11314" xr:uid="{00000000-0005-0000-0000-00009DC80000}"/>
    <cellStyle name="Standard 8 3 3 2 7 2 2" xfId="22610" xr:uid="{00000000-0005-0000-0000-00009EC80000}"/>
    <cellStyle name="Standard 8 3 3 2 7 2 2 2" xfId="56498" xr:uid="{00000000-0005-0000-0000-00009FC80000}"/>
    <cellStyle name="Standard 8 3 3 2 7 2 3" xfId="45202" xr:uid="{00000000-0005-0000-0000-0000A0C80000}"/>
    <cellStyle name="Standard 8 3 3 2 7 2 4" xfId="33906" xr:uid="{00000000-0005-0000-0000-0000A1C80000}"/>
    <cellStyle name="Standard 8 3 3 2 7 3" xfId="16962" xr:uid="{00000000-0005-0000-0000-0000A2C80000}"/>
    <cellStyle name="Standard 8 3 3 2 7 3 2" xfId="50850" xr:uid="{00000000-0005-0000-0000-0000A3C80000}"/>
    <cellStyle name="Standard 8 3 3 2 7 4" xfId="39554" xr:uid="{00000000-0005-0000-0000-0000A4C80000}"/>
    <cellStyle name="Standard 8 3 3 2 7 5" xfId="28258" xr:uid="{00000000-0005-0000-0000-0000A5C80000}"/>
    <cellStyle name="Standard 8 3 3 2 8" xfId="8490" xr:uid="{00000000-0005-0000-0000-0000A6C80000}"/>
    <cellStyle name="Standard 8 3 3 2 8 2" xfId="19786" xr:uid="{00000000-0005-0000-0000-0000A7C80000}"/>
    <cellStyle name="Standard 8 3 3 2 8 2 2" xfId="53674" xr:uid="{00000000-0005-0000-0000-0000A8C80000}"/>
    <cellStyle name="Standard 8 3 3 2 8 3" xfId="42378" xr:uid="{00000000-0005-0000-0000-0000A9C80000}"/>
    <cellStyle name="Standard 8 3 3 2 8 4" xfId="31082" xr:uid="{00000000-0005-0000-0000-0000AAC80000}"/>
    <cellStyle name="Standard 8 3 3 2 9" xfId="14138" xr:uid="{00000000-0005-0000-0000-0000ABC80000}"/>
    <cellStyle name="Standard 8 3 3 2 9 2" xfId="48026" xr:uid="{00000000-0005-0000-0000-0000ACC80000}"/>
    <cellStyle name="Standard 8 3 3 3" xfId="2649" xr:uid="{00000000-0005-0000-0000-0000ADC80000}"/>
    <cellStyle name="Standard 8 3 3 3 2" xfId="3151" xr:uid="{00000000-0005-0000-0000-0000AEC80000}"/>
    <cellStyle name="Standard 8 3 3 3 2 2" xfId="5427" xr:uid="{00000000-0005-0000-0000-0000AFC80000}"/>
    <cellStyle name="Standard 8 3 3 3 2 2 2" xfId="8253" xr:uid="{00000000-0005-0000-0000-0000B0C80000}"/>
    <cellStyle name="Standard 8 3 3 3 2 2 2 2" xfId="13902" xr:uid="{00000000-0005-0000-0000-0000B1C80000}"/>
    <cellStyle name="Standard 8 3 3 3 2 2 2 2 2" xfId="25198" xr:uid="{00000000-0005-0000-0000-0000B2C80000}"/>
    <cellStyle name="Standard 8 3 3 3 2 2 2 2 2 2" xfId="59086" xr:uid="{00000000-0005-0000-0000-0000B3C80000}"/>
    <cellStyle name="Standard 8 3 3 3 2 2 2 2 3" xfId="47790" xr:uid="{00000000-0005-0000-0000-0000B4C80000}"/>
    <cellStyle name="Standard 8 3 3 3 2 2 2 2 4" xfId="36494" xr:uid="{00000000-0005-0000-0000-0000B5C80000}"/>
    <cellStyle name="Standard 8 3 3 3 2 2 2 3" xfId="19550" xr:uid="{00000000-0005-0000-0000-0000B6C80000}"/>
    <cellStyle name="Standard 8 3 3 3 2 2 2 3 2" xfId="53438" xr:uid="{00000000-0005-0000-0000-0000B7C80000}"/>
    <cellStyle name="Standard 8 3 3 3 2 2 2 4" xfId="42142" xr:uid="{00000000-0005-0000-0000-0000B8C80000}"/>
    <cellStyle name="Standard 8 3 3 3 2 2 2 5" xfId="30846" xr:uid="{00000000-0005-0000-0000-0000B9C80000}"/>
    <cellStyle name="Standard 8 3 3 3 2 2 3" xfId="11078" xr:uid="{00000000-0005-0000-0000-0000BAC80000}"/>
    <cellStyle name="Standard 8 3 3 3 2 2 3 2" xfId="22374" xr:uid="{00000000-0005-0000-0000-0000BBC80000}"/>
    <cellStyle name="Standard 8 3 3 3 2 2 3 2 2" xfId="56262" xr:uid="{00000000-0005-0000-0000-0000BCC80000}"/>
    <cellStyle name="Standard 8 3 3 3 2 2 3 3" xfId="44966" xr:uid="{00000000-0005-0000-0000-0000BDC80000}"/>
    <cellStyle name="Standard 8 3 3 3 2 2 3 4" xfId="33670" xr:uid="{00000000-0005-0000-0000-0000BEC80000}"/>
    <cellStyle name="Standard 8 3 3 3 2 2 4" xfId="16726" xr:uid="{00000000-0005-0000-0000-0000BFC80000}"/>
    <cellStyle name="Standard 8 3 3 3 2 2 4 2" xfId="50614" xr:uid="{00000000-0005-0000-0000-0000C0C80000}"/>
    <cellStyle name="Standard 8 3 3 3 2 2 5" xfId="39318" xr:uid="{00000000-0005-0000-0000-0000C1C80000}"/>
    <cellStyle name="Standard 8 3 3 3 2 2 6" xfId="28022" xr:uid="{00000000-0005-0000-0000-0000C2C80000}"/>
    <cellStyle name="Standard 8 3 3 3 2 3" xfId="6279" xr:uid="{00000000-0005-0000-0000-0000C3C80000}"/>
    <cellStyle name="Standard 8 3 3 3 2 3 2" xfId="11929" xr:uid="{00000000-0005-0000-0000-0000C4C80000}"/>
    <cellStyle name="Standard 8 3 3 3 2 3 2 2" xfId="23225" xr:uid="{00000000-0005-0000-0000-0000C5C80000}"/>
    <cellStyle name="Standard 8 3 3 3 2 3 2 2 2" xfId="57113" xr:uid="{00000000-0005-0000-0000-0000C6C80000}"/>
    <cellStyle name="Standard 8 3 3 3 2 3 2 3" xfId="45817" xr:uid="{00000000-0005-0000-0000-0000C7C80000}"/>
    <cellStyle name="Standard 8 3 3 3 2 3 2 4" xfId="34521" xr:uid="{00000000-0005-0000-0000-0000C8C80000}"/>
    <cellStyle name="Standard 8 3 3 3 2 3 3" xfId="17577" xr:uid="{00000000-0005-0000-0000-0000C9C80000}"/>
    <cellStyle name="Standard 8 3 3 3 2 3 3 2" xfId="51465" xr:uid="{00000000-0005-0000-0000-0000CAC80000}"/>
    <cellStyle name="Standard 8 3 3 3 2 3 4" xfId="40169" xr:uid="{00000000-0005-0000-0000-0000CBC80000}"/>
    <cellStyle name="Standard 8 3 3 3 2 3 5" xfId="28873" xr:uid="{00000000-0005-0000-0000-0000CCC80000}"/>
    <cellStyle name="Standard 8 3 3 3 2 4" xfId="9105" xr:uid="{00000000-0005-0000-0000-0000CDC80000}"/>
    <cellStyle name="Standard 8 3 3 3 2 4 2" xfId="20401" xr:uid="{00000000-0005-0000-0000-0000CEC80000}"/>
    <cellStyle name="Standard 8 3 3 3 2 4 2 2" xfId="54289" xr:uid="{00000000-0005-0000-0000-0000CFC80000}"/>
    <cellStyle name="Standard 8 3 3 3 2 4 3" xfId="42993" xr:uid="{00000000-0005-0000-0000-0000D0C80000}"/>
    <cellStyle name="Standard 8 3 3 3 2 4 4" xfId="31697" xr:uid="{00000000-0005-0000-0000-0000D1C80000}"/>
    <cellStyle name="Standard 8 3 3 3 2 5" xfId="14753" xr:uid="{00000000-0005-0000-0000-0000D2C80000}"/>
    <cellStyle name="Standard 8 3 3 3 2 5 2" xfId="48641" xr:uid="{00000000-0005-0000-0000-0000D3C80000}"/>
    <cellStyle name="Standard 8 3 3 3 2 6" xfId="37345" xr:uid="{00000000-0005-0000-0000-0000D4C80000}"/>
    <cellStyle name="Standard 8 3 3 3 2 7" xfId="26049" xr:uid="{00000000-0005-0000-0000-0000D5C80000}"/>
    <cellStyle name="Standard 8 3 3 3 3" xfId="4653" xr:uid="{00000000-0005-0000-0000-0000D6C80000}"/>
    <cellStyle name="Standard 8 3 3 3 3 2" xfId="7519" xr:uid="{00000000-0005-0000-0000-0000D7C80000}"/>
    <cellStyle name="Standard 8 3 3 3 3 2 2" xfId="13168" xr:uid="{00000000-0005-0000-0000-0000D8C80000}"/>
    <cellStyle name="Standard 8 3 3 3 3 2 2 2" xfId="24464" xr:uid="{00000000-0005-0000-0000-0000D9C80000}"/>
    <cellStyle name="Standard 8 3 3 3 3 2 2 2 2" xfId="58352" xr:uid="{00000000-0005-0000-0000-0000DAC80000}"/>
    <cellStyle name="Standard 8 3 3 3 3 2 2 3" xfId="47056" xr:uid="{00000000-0005-0000-0000-0000DBC80000}"/>
    <cellStyle name="Standard 8 3 3 3 3 2 2 4" xfId="35760" xr:uid="{00000000-0005-0000-0000-0000DCC80000}"/>
    <cellStyle name="Standard 8 3 3 3 3 2 3" xfId="18816" xr:uid="{00000000-0005-0000-0000-0000DDC80000}"/>
    <cellStyle name="Standard 8 3 3 3 3 2 3 2" xfId="52704" xr:uid="{00000000-0005-0000-0000-0000DEC80000}"/>
    <cellStyle name="Standard 8 3 3 3 3 2 4" xfId="41408" xr:uid="{00000000-0005-0000-0000-0000DFC80000}"/>
    <cellStyle name="Standard 8 3 3 3 3 2 5" xfId="30112" xr:uid="{00000000-0005-0000-0000-0000E0C80000}"/>
    <cellStyle name="Standard 8 3 3 3 3 3" xfId="10344" xr:uid="{00000000-0005-0000-0000-0000E1C80000}"/>
    <cellStyle name="Standard 8 3 3 3 3 3 2" xfId="21640" xr:uid="{00000000-0005-0000-0000-0000E2C80000}"/>
    <cellStyle name="Standard 8 3 3 3 3 3 2 2" xfId="55528" xr:uid="{00000000-0005-0000-0000-0000E3C80000}"/>
    <cellStyle name="Standard 8 3 3 3 3 3 3" xfId="44232" xr:uid="{00000000-0005-0000-0000-0000E4C80000}"/>
    <cellStyle name="Standard 8 3 3 3 3 3 4" xfId="32936" xr:uid="{00000000-0005-0000-0000-0000E5C80000}"/>
    <cellStyle name="Standard 8 3 3 3 3 4" xfId="15992" xr:uid="{00000000-0005-0000-0000-0000E6C80000}"/>
    <cellStyle name="Standard 8 3 3 3 3 4 2" xfId="49880" xr:uid="{00000000-0005-0000-0000-0000E7C80000}"/>
    <cellStyle name="Standard 8 3 3 3 3 5" xfId="38584" xr:uid="{00000000-0005-0000-0000-0000E8C80000}"/>
    <cellStyle name="Standard 8 3 3 3 3 6" xfId="27288" xr:uid="{00000000-0005-0000-0000-0000E9C80000}"/>
    <cellStyle name="Standard 8 3 3 3 4" xfId="5779" xr:uid="{00000000-0005-0000-0000-0000EAC80000}"/>
    <cellStyle name="Standard 8 3 3 3 4 2" xfId="11429" xr:uid="{00000000-0005-0000-0000-0000EBC80000}"/>
    <cellStyle name="Standard 8 3 3 3 4 2 2" xfId="22725" xr:uid="{00000000-0005-0000-0000-0000ECC80000}"/>
    <cellStyle name="Standard 8 3 3 3 4 2 2 2" xfId="56613" xr:uid="{00000000-0005-0000-0000-0000EDC80000}"/>
    <cellStyle name="Standard 8 3 3 3 4 2 3" xfId="45317" xr:uid="{00000000-0005-0000-0000-0000EEC80000}"/>
    <cellStyle name="Standard 8 3 3 3 4 2 4" xfId="34021" xr:uid="{00000000-0005-0000-0000-0000EFC80000}"/>
    <cellStyle name="Standard 8 3 3 3 4 3" xfId="17077" xr:uid="{00000000-0005-0000-0000-0000F0C80000}"/>
    <cellStyle name="Standard 8 3 3 3 4 3 2" xfId="50965" xr:uid="{00000000-0005-0000-0000-0000F1C80000}"/>
    <cellStyle name="Standard 8 3 3 3 4 4" xfId="39669" xr:uid="{00000000-0005-0000-0000-0000F2C80000}"/>
    <cellStyle name="Standard 8 3 3 3 4 5" xfId="28373" xr:uid="{00000000-0005-0000-0000-0000F3C80000}"/>
    <cellStyle name="Standard 8 3 3 3 5" xfId="8605" xr:uid="{00000000-0005-0000-0000-0000F4C80000}"/>
    <cellStyle name="Standard 8 3 3 3 5 2" xfId="19901" xr:uid="{00000000-0005-0000-0000-0000F5C80000}"/>
    <cellStyle name="Standard 8 3 3 3 5 2 2" xfId="53789" xr:uid="{00000000-0005-0000-0000-0000F6C80000}"/>
    <cellStyle name="Standard 8 3 3 3 5 3" xfId="42493" xr:uid="{00000000-0005-0000-0000-0000F7C80000}"/>
    <cellStyle name="Standard 8 3 3 3 5 4" xfId="31197" xr:uid="{00000000-0005-0000-0000-0000F8C80000}"/>
    <cellStyle name="Standard 8 3 3 3 6" xfId="14253" xr:uid="{00000000-0005-0000-0000-0000F9C80000}"/>
    <cellStyle name="Standard 8 3 3 3 6 2" xfId="48141" xr:uid="{00000000-0005-0000-0000-0000FAC80000}"/>
    <cellStyle name="Standard 8 3 3 3 7" xfId="36845" xr:uid="{00000000-0005-0000-0000-0000FBC80000}"/>
    <cellStyle name="Standard 8 3 3 3 8" xfId="25549" xr:uid="{00000000-0005-0000-0000-0000FCC80000}"/>
    <cellStyle name="Standard 8 3 3 4" xfId="2903" xr:uid="{00000000-0005-0000-0000-0000FDC80000}"/>
    <cellStyle name="Standard 8 3 3 4 2" xfId="5424" xr:uid="{00000000-0005-0000-0000-0000FEC80000}"/>
    <cellStyle name="Standard 8 3 3 4 2 2" xfId="8250" xr:uid="{00000000-0005-0000-0000-0000FFC80000}"/>
    <cellStyle name="Standard 8 3 3 4 2 2 2" xfId="13899" xr:uid="{00000000-0005-0000-0000-000000C90000}"/>
    <cellStyle name="Standard 8 3 3 4 2 2 2 2" xfId="25195" xr:uid="{00000000-0005-0000-0000-000001C90000}"/>
    <cellStyle name="Standard 8 3 3 4 2 2 2 2 2" xfId="59083" xr:uid="{00000000-0005-0000-0000-000002C90000}"/>
    <cellStyle name="Standard 8 3 3 4 2 2 2 3" xfId="47787" xr:uid="{00000000-0005-0000-0000-000003C90000}"/>
    <cellStyle name="Standard 8 3 3 4 2 2 2 4" xfId="36491" xr:uid="{00000000-0005-0000-0000-000004C90000}"/>
    <cellStyle name="Standard 8 3 3 4 2 2 3" xfId="19547" xr:uid="{00000000-0005-0000-0000-000005C90000}"/>
    <cellStyle name="Standard 8 3 3 4 2 2 3 2" xfId="53435" xr:uid="{00000000-0005-0000-0000-000006C90000}"/>
    <cellStyle name="Standard 8 3 3 4 2 2 4" xfId="42139" xr:uid="{00000000-0005-0000-0000-000007C90000}"/>
    <cellStyle name="Standard 8 3 3 4 2 2 5" xfId="30843" xr:uid="{00000000-0005-0000-0000-000008C90000}"/>
    <cellStyle name="Standard 8 3 3 4 2 3" xfId="11075" xr:uid="{00000000-0005-0000-0000-000009C90000}"/>
    <cellStyle name="Standard 8 3 3 4 2 3 2" xfId="22371" xr:uid="{00000000-0005-0000-0000-00000AC90000}"/>
    <cellStyle name="Standard 8 3 3 4 2 3 2 2" xfId="56259" xr:uid="{00000000-0005-0000-0000-00000BC90000}"/>
    <cellStyle name="Standard 8 3 3 4 2 3 3" xfId="44963" xr:uid="{00000000-0005-0000-0000-00000CC90000}"/>
    <cellStyle name="Standard 8 3 3 4 2 3 4" xfId="33667" xr:uid="{00000000-0005-0000-0000-00000DC90000}"/>
    <cellStyle name="Standard 8 3 3 4 2 4" xfId="16723" xr:uid="{00000000-0005-0000-0000-00000EC90000}"/>
    <cellStyle name="Standard 8 3 3 4 2 4 2" xfId="50611" xr:uid="{00000000-0005-0000-0000-00000FC90000}"/>
    <cellStyle name="Standard 8 3 3 4 2 5" xfId="39315" xr:uid="{00000000-0005-0000-0000-000010C90000}"/>
    <cellStyle name="Standard 8 3 3 4 2 6" xfId="28019" xr:uid="{00000000-0005-0000-0000-000011C90000}"/>
    <cellStyle name="Standard 8 3 3 4 3" xfId="4650" xr:uid="{00000000-0005-0000-0000-000012C90000}"/>
    <cellStyle name="Standard 8 3 3 4 3 2" xfId="7516" xr:uid="{00000000-0005-0000-0000-000013C90000}"/>
    <cellStyle name="Standard 8 3 3 4 3 2 2" xfId="13165" xr:uid="{00000000-0005-0000-0000-000014C90000}"/>
    <cellStyle name="Standard 8 3 3 4 3 2 2 2" xfId="24461" xr:uid="{00000000-0005-0000-0000-000015C90000}"/>
    <cellStyle name="Standard 8 3 3 4 3 2 2 2 2" xfId="58349" xr:uid="{00000000-0005-0000-0000-000016C90000}"/>
    <cellStyle name="Standard 8 3 3 4 3 2 2 3" xfId="47053" xr:uid="{00000000-0005-0000-0000-000017C90000}"/>
    <cellStyle name="Standard 8 3 3 4 3 2 2 4" xfId="35757" xr:uid="{00000000-0005-0000-0000-000018C90000}"/>
    <cellStyle name="Standard 8 3 3 4 3 2 3" xfId="18813" xr:uid="{00000000-0005-0000-0000-000019C90000}"/>
    <cellStyle name="Standard 8 3 3 4 3 2 3 2" xfId="52701" xr:uid="{00000000-0005-0000-0000-00001AC90000}"/>
    <cellStyle name="Standard 8 3 3 4 3 2 4" xfId="41405" xr:uid="{00000000-0005-0000-0000-00001BC90000}"/>
    <cellStyle name="Standard 8 3 3 4 3 2 5" xfId="30109" xr:uid="{00000000-0005-0000-0000-00001CC90000}"/>
    <cellStyle name="Standard 8 3 3 4 3 3" xfId="10341" xr:uid="{00000000-0005-0000-0000-00001DC90000}"/>
    <cellStyle name="Standard 8 3 3 4 3 3 2" xfId="21637" xr:uid="{00000000-0005-0000-0000-00001EC90000}"/>
    <cellStyle name="Standard 8 3 3 4 3 3 2 2" xfId="55525" xr:uid="{00000000-0005-0000-0000-00001FC90000}"/>
    <cellStyle name="Standard 8 3 3 4 3 3 3" xfId="44229" xr:uid="{00000000-0005-0000-0000-000020C90000}"/>
    <cellStyle name="Standard 8 3 3 4 3 3 4" xfId="32933" xr:uid="{00000000-0005-0000-0000-000021C90000}"/>
    <cellStyle name="Standard 8 3 3 4 3 4" xfId="15989" xr:uid="{00000000-0005-0000-0000-000022C90000}"/>
    <cellStyle name="Standard 8 3 3 4 3 4 2" xfId="49877" xr:uid="{00000000-0005-0000-0000-000023C90000}"/>
    <cellStyle name="Standard 8 3 3 4 3 5" xfId="38581" xr:uid="{00000000-0005-0000-0000-000024C90000}"/>
    <cellStyle name="Standard 8 3 3 4 3 6" xfId="27285" xr:uid="{00000000-0005-0000-0000-000025C90000}"/>
    <cellStyle name="Standard 8 3 3 4 4" xfId="6031" xr:uid="{00000000-0005-0000-0000-000026C90000}"/>
    <cellStyle name="Standard 8 3 3 4 4 2" xfId="11681" xr:uid="{00000000-0005-0000-0000-000027C90000}"/>
    <cellStyle name="Standard 8 3 3 4 4 2 2" xfId="22977" xr:uid="{00000000-0005-0000-0000-000028C90000}"/>
    <cellStyle name="Standard 8 3 3 4 4 2 2 2" xfId="56865" xr:uid="{00000000-0005-0000-0000-000029C90000}"/>
    <cellStyle name="Standard 8 3 3 4 4 2 3" xfId="45569" xr:uid="{00000000-0005-0000-0000-00002AC90000}"/>
    <cellStyle name="Standard 8 3 3 4 4 2 4" xfId="34273" xr:uid="{00000000-0005-0000-0000-00002BC90000}"/>
    <cellStyle name="Standard 8 3 3 4 4 3" xfId="17329" xr:uid="{00000000-0005-0000-0000-00002CC90000}"/>
    <cellStyle name="Standard 8 3 3 4 4 3 2" xfId="51217" xr:uid="{00000000-0005-0000-0000-00002DC90000}"/>
    <cellStyle name="Standard 8 3 3 4 4 4" xfId="39921" xr:uid="{00000000-0005-0000-0000-00002EC90000}"/>
    <cellStyle name="Standard 8 3 3 4 4 5" xfId="28625" xr:uid="{00000000-0005-0000-0000-00002FC90000}"/>
    <cellStyle name="Standard 8 3 3 4 5" xfId="8857" xr:uid="{00000000-0005-0000-0000-000030C90000}"/>
    <cellStyle name="Standard 8 3 3 4 5 2" xfId="20153" xr:uid="{00000000-0005-0000-0000-000031C90000}"/>
    <cellStyle name="Standard 8 3 3 4 5 2 2" xfId="54041" xr:uid="{00000000-0005-0000-0000-000032C90000}"/>
    <cellStyle name="Standard 8 3 3 4 5 3" xfId="42745" xr:uid="{00000000-0005-0000-0000-000033C90000}"/>
    <cellStyle name="Standard 8 3 3 4 5 4" xfId="31449" xr:uid="{00000000-0005-0000-0000-000034C90000}"/>
    <cellStyle name="Standard 8 3 3 4 6" xfId="14505" xr:uid="{00000000-0005-0000-0000-000035C90000}"/>
    <cellStyle name="Standard 8 3 3 4 6 2" xfId="48393" xr:uid="{00000000-0005-0000-0000-000036C90000}"/>
    <cellStyle name="Standard 8 3 3 4 7" xfId="37097" xr:uid="{00000000-0005-0000-0000-000037C90000}"/>
    <cellStyle name="Standard 8 3 3 4 8" xfId="25801" xr:uid="{00000000-0005-0000-0000-000038C90000}"/>
    <cellStyle name="Standard 8 3 3 5" xfId="3785" xr:uid="{00000000-0005-0000-0000-000039C90000}"/>
    <cellStyle name="Standard 8 3 3 5 2" xfId="6896" xr:uid="{00000000-0005-0000-0000-00003AC90000}"/>
    <cellStyle name="Standard 8 3 3 5 2 2" xfId="12545" xr:uid="{00000000-0005-0000-0000-00003BC90000}"/>
    <cellStyle name="Standard 8 3 3 5 2 2 2" xfId="23841" xr:uid="{00000000-0005-0000-0000-00003CC90000}"/>
    <cellStyle name="Standard 8 3 3 5 2 2 2 2" xfId="57729" xr:uid="{00000000-0005-0000-0000-00003DC90000}"/>
    <cellStyle name="Standard 8 3 3 5 2 2 3" xfId="46433" xr:uid="{00000000-0005-0000-0000-00003EC90000}"/>
    <cellStyle name="Standard 8 3 3 5 2 2 4" xfId="35137" xr:uid="{00000000-0005-0000-0000-00003FC90000}"/>
    <cellStyle name="Standard 8 3 3 5 2 3" xfId="18193" xr:uid="{00000000-0005-0000-0000-000040C90000}"/>
    <cellStyle name="Standard 8 3 3 5 2 3 2" xfId="52081" xr:uid="{00000000-0005-0000-0000-000041C90000}"/>
    <cellStyle name="Standard 8 3 3 5 2 4" xfId="40785" xr:uid="{00000000-0005-0000-0000-000042C90000}"/>
    <cellStyle name="Standard 8 3 3 5 2 5" xfId="29489" xr:uid="{00000000-0005-0000-0000-000043C90000}"/>
    <cellStyle name="Standard 8 3 3 5 3" xfId="9721" xr:uid="{00000000-0005-0000-0000-000044C90000}"/>
    <cellStyle name="Standard 8 3 3 5 3 2" xfId="21017" xr:uid="{00000000-0005-0000-0000-000045C90000}"/>
    <cellStyle name="Standard 8 3 3 5 3 2 2" xfId="54905" xr:uid="{00000000-0005-0000-0000-000046C90000}"/>
    <cellStyle name="Standard 8 3 3 5 3 3" xfId="43609" xr:uid="{00000000-0005-0000-0000-000047C90000}"/>
    <cellStyle name="Standard 8 3 3 5 3 4" xfId="32313" xr:uid="{00000000-0005-0000-0000-000048C90000}"/>
    <cellStyle name="Standard 8 3 3 5 4" xfId="15369" xr:uid="{00000000-0005-0000-0000-000049C90000}"/>
    <cellStyle name="Standard 8 3 3 5 4 2" xfId="49257" xr:uid="{00000000-0005-0000-0000-00004AC90000}"/>
    <cellStyle name="Standard 8 3 3 5 5" xfId="37961" xr:uid="{00000000-0005-0000-0000-00004BC90000}"/>
    <cellStyle name="Standard 8 3 3 5 6" xfId="26665" xr:uid="{00000000-0005-0000-0000-00004CC90000}"/>
    <cellStyle name="Standard 8 3 3 6" xfId="4843" xr:uid="{00000000-0005-0000-0000-00004DC90000}"/>
    <cellStyle name="Standard 8 3 3 6 2" xfId="7669" xr:uid="{00000000-0005-0000-0000-00004EC90000}"/>
    <cellStyle name="Standard 8 3 3 6 2 2" xfId="13318" xr:uid="{00000000-0005-0000-0000-00004FC90000}"/>
    <cellStyle name="Standard 8 3 3 6 2 2 2" xfId="24614" xr:uid="{00000000-0005-0000-0000-000050C90000}"/>
    <cellStyle name="Standard 8 3 3 6 2 2 2 2" xfId="58502" xr:uid="{00000000-0005-0000-0000-000051C90000}"/>
    <cellStyle name="Standard 8 3 3 6 2 2 3" xfId="47206" xr:uid="{00000000-0005-0000-0000-000052C90000}"/>
    <cellStyle name="Standard 8 3 3 6 2 2 4" xfId="35910" xr:uid="{00000000-0005-0000-0000-000053C90000}"/>
    <cellStyle name="Standard 8 3 3 6 2 3" xfId="18966" xr:uid="{00000000-0005-0000-0000-000054C90000}"/>
    <cellStyle name="Standard 8 3 3 6 2 3 2" xfId="52854" xr:uid="{00000000-0005-0000-0000-000055C90000}"/>
    <cellStyle name="Standard 8 3 3 6 2 4" xfId="41558" xr:uid="{00000000-0005-0000-0000-000056C90000}"/>
    <cellStyle name="Standard 8 3 3 6 2 5" xfId="30262" xr:uid="{00000000-0005-0000-0000-000057C90000}"/>
    <cellStyle name="Standard 8 3 3 6 3" xfId="10494" xr:uid="{00000000-0005-0000-0000-000058C90000}"/>
    <cellStyle name="Standard 8 3 3 6 3 2" xfId="21790" xr:uid="{00000000-0005-0000-0000-000059C90000}"/>
    <cellStyle name="Standard 8 3 3 6 3 2 2" xfId="55678" xr:uid="{00000000-0005-0000-0000-00005AC90000}"/>
    <cellStyle name="Standard 8 3 3 6 3 3" xfId="44382" xr:uid="{00000000-0005-0000-0000-00005BC90000}"/>
    <cellStyle name="Standard 8 3 3 6 3 4" xfId="33086" xr:uid="{00000000-0005-0000-0000-00005CC90000}"/>
    <cellStyle name="Standard 8 3 3 6 4" xfId="16142" xr:uid="{00000000-0005-0000-0000-00005DC90000}"/>
    <cellStyle name="Standard 8 3 3 6 4 2" xfId="50030" xr:uid="{00000000-0005-0000-0000-00005EC90000}"/>
    <cellStyle name="Standard 8 3 3 6 5" xfId="38734" xr:uid="{00000000-0005-0000-0000-00005FC90000}"/>
    <cellStyle name="Standard 8 3 3 6 6" xfId="27438" xr:uid="{00000000-0005-0000-0000-000060C90000}"/>
    <cellStyle name="Standard 8 3 3 7" xfId="3489" xr:uid="{00000000-0005-0000-0000-000061C90000}"/>
    <cellStyle name="Standard 8 3 3 7 2" xfId="6603" xr:uid="{00000000-0005-0000-0000-000062C90000}"/>
    <cellStyle name="Standard 8 3 3 7 2 2" xfId="12252" xr:uid="{00000000-0005-0000-0000-000063C90000}"/>
    <cellStyle name="Standard 8 3 3 7 2 2 2" xfId="23548" xr:uid="{00000000-0005-0000-0000-000064C90000}"/>
    <cellStyle name="Standard 8 3 3 7 2 2 2 2" xfId="57436" xr:uid="{00000000-0005-0000-0000-000065C90000}"/>
    <cellStyle name="Standard 8 3 3 7 2 2 3" xfId="46140" xr:uid="{00000000-0005-0000-0000-000066C90000}"/>
    <cellStyle name="Standard 8 3 3 7 2 2 4" xfId="34844" xr:uid="{00000000-0005-0000-0000-000067C90000}"/>
    <cellStyle name="Standard 8 3 3 7 2 3" xfId="17900" xr:uid="{00000000-0005-0000-0000-000068C90000}"/>
    <cellStyle name="Standard 8 3 3 7 2 3 2" xfId="51788" xr:uid="{00000000-0005-0000-0000-000069C90000}"/>
    <cellStyle name="Standard 8 3 3 7 2 4" xfId="40492" xr:uid="{00000000-0005-0000-0000-00006AC90000}"/>
    <cellStyle name="Standard 8 3 3 7 2 5" xfId="29196" xr:uid="{00000000-0005-0000-0000-00006BC90000}"/>
    <cellStyle name="Standard 8 3 3 7 3" xfId="9428" xr:uid="{00000000-0005-0000-0000-00006CC90000}"/>
    <cellStyle name="Standard 8 3 3 7 3 2" xfId="20724" xr:uid="{00000000-0005-0000-0000-00006DC90000}"/>
    <cellStyle name="Standard 8 3 3 7 3 2 2" xfId="54612" xr:uid="{00000000-0005-0000-0000-00006EC90000}"/>
    <cellStyle name="Standard 8 3 3 7 3 3" xfId="43316" xr:uid="{00000000-0005-0000-0000-00006FC90000}"/>
    <cellStyle name="Standard 8 3 3 7 3 4" xfId="32020" xr:uid="{00000000-0005-0000-0000-000070C90000}"/>
    <cellStyle name="Standard 8 3 3 7 4" xfId="15076" xr:uid="{00000000-0005-0000-0000-000071C90000}"/>
    <cellStyle name="Standard 8 3 3 7 4 2" xfId="48964" xr:uid="{00000000-0005-0000-0000-000072C90000}"/>
    <cellStyle name="Standard 8 3 3 7 5" xfId="37668" xr:uid="{00000000-0005-0000-0000-000073C90000}"/>
    <cellStyle name="Standard 8 3 3 7 6" xfId="26372" xr:uid="{00000000-0005-0000-0000-000074C90000}"/>
    <cellStyle name="Standard 8 3 3 8" xfId="5531" xr:uid="{00000000-0005-0000-0000-000075C90000}"/>
    <cellStyle name="Standard 8 3 3 8 2" xfId="11181" xr:uid="{00000000-0005-0000-0000-000076C90000}"/>
    <cellStyle name="Standard 8 3 3 8 2 2" xfId="22477" xr:uid="{00000000-0005-0000-0000-000077C90000}"/>
    <cellStyle name="Standard 8 3 3 8 2 2 2" xfId="56365" xr:uid="{00000000-0005-0000-0000-000078C90000}"/>
    <cellStyle name="Standard 8 3 3 8 2 3" xfId="45069" xr:uid="{00000000-0005-0000-0000-000079C90000}"/>
    <cellStyle name="Standard 8 3 3 8 2 4" xfId="33773" xr:uid="{00000000-0005-0000-0000-00007AC90000}"/>
    <cellStyle name="Standard 8 3 3 8 3" xfId="16829" xr:uid="{00000000-0005-0000-0000-00007BC90000}"/>
    <cellStyle name="Standard 8 3 3 8 3 2" xfId="50717" xr:uid="{00000000-0005-0000-0000-00007CC90000}"/>
    <cellStyle name="Standard 8 3 3 8 4" xfId="39421" xr:uid="{00000000-0005-0000-0000-00007DC90000}"/>
    <cellStyle name="Standard 8 3 3 8 5" xfId="28125" xr:uid="{00000000-0005-0000-0000-00007EC90000}"/>
    <cellStyle name="Standard 8 3 3 9" xfId="8357" xr:uid="{00000000-0005-0000-0000-00007FC90000}"/>
    <cellStyle name="Standard 8 3 3 9 2" xfId="19653" xr:uid="{00000000-0005-0000-0000-000080C90000}"/>
    <cellStyle name="Standard 8 3 3 9 2 2" xfId="53541" xr:uid="{00000000-0005-0000-0000-000081C90000}"/>
    <cellStyle name="Standard 8 3 3 9 3" xfId="42245" xr:uid="{00000000-0005-0000-0000-000082C90000}"/>
    <cellStyle name="Standard 8 3 3 9 4" xfId="30949" xr:uid="{00000000-0005-0000-0000-000083C90000}"/>
    <cellStyle name="Standard 8 3 4" xfId="682" xr:uid="{00000000-0005-0000-0000-000084C90000}"/>
    <cellStyle name="Standard 8 3 4 10" xfId="14050" xr:uid="{00000000-0005-0000-0000-000085C90000}"/>
    <cellStyle name="Standard 8 3 4 10 2" xfId="47938" xr:uid="{00000000-0005-0000-0000-000086C90000}"/>
    <cellStyle name="Standard 8 3 4 11" xfId="36642" xr:uid="{00000000-0005-0000-0000-000087C90000}"/>
    <cellStyle name="Standard 8 3 4 12" xfId="25346" xr:uid="{00000000-0005-0000-0000-000088C90000}"/>
    <cellStyle name="Standard 8 3 4 2" xfId="1918" xr:uid="{00000000-0005-0000-0000-000089C90000}"/>
    <cellStyle name="Standard 8 3 4 2 10" xfId="36775" xr:uid="{00000000-0005-0000-0000-00008AC90000}"/>
    <cellStyle name="Standard 8 3 4 2 11" xfId="25479" xr:uid="{00000000-0005-0000-0000-00008BC90000}"/>
    <cellStyle name="Standard 8 3 4 2 2" xfId="2825" xr:uid="{00000000-0005-0000-0000-00008CC90000}"/>
    <cellStyle name="Standard 8 3 4 2 2 2" xfId="3327" xr:uid="{00000000-0005-0000-0000-00008DC90000}"/>
    <cellStyle name="Standard 8 3 4 2 2 2 2" xfId="5430" xr:uid="{00000000-0005-0000-0000-00008EC90000}"/>
    <cellStyle name="Standard 8 3 4 2 2 2 2 2" xfId="8256" xr:uid="{00000000-0005-0000-0000-00008FC90000}"/>
    <cellStyle name="Standard 8 3 4 2 2 2 2 2 2" xfId="13905" xr:uid="{00000000-0005-0000-0000-000090C90000}"/>
    <cellStyle name="Standard 8 3 4 2 2 2 2 2 2 2" xfId="25201" xr:uid="{00000000-0005-0000-0000-000091C90000}"/>
    <cellStyle name="Standard 8 3 4 2 2 2 2 2 2 2 2" xfId="59089" xr:uid="{00000000-0005-0000-0000-000092C90000}"/>
    <cellStyle name="Standard 8 3 4 2 2 2 2 2 2 3" xfId="47793" xr:uid="{00000000-0005-0000-0000-000093C90000}"/>
    <cellStyle name="Standard 8 3 4 2 2 2 2 2 2 4" xfId="36497" xr:uid="{00000000-0005-0000-0000-000094C90000}"/>
    <cellStyle name="Standard 8 3 4 2 2 2 2 2 3" xfId="19553" xr:uid="{00000000-0005-0000-0000-000095C90000}"/>
    <cellStyle name="Standard 8 3 4 2 2 2 2 2 3 2" xfId="53441" xr:uid="{00000000-0005-0000-0000-000096C90000}"/>
    <cellStyle name="Standard 8 3 4 2 2 2 2 2 4" xfId="42145" xr:uid="{00000000-0005-0000-0000-000097C90000}"/>
    <cellStyle name="Standard 8 3 4 2 2 2 2 2 5" xfId="30849" xr:uid="{00000000-0005-0000-0000-000098C90000}"/>
    <cellStyle name="Standard 8 3 4 2 2 2 2 3" xfId="11081" xr:uid="{00000000-0005-0000-0000-000099C90000}"/>
    <cellStyle name="Standard 8 3 4 2 2 2 2 3 2" xfId="22377" xr:uid="{00000000-0005-0000-0000-00009AC90000}"/>
    <cellStyle name="Standard 8 3 4 2 2 2 2 3 2 2" xfId="56265" xr:uid="{00000000-0005-0000-0000-00009BC90000}"/>
    <cellStyle name="Standard 8 3 4 2 2 2 2 3 3" xfId="44969" xr:uid="{00000000-0005-0000-0000-00009CC90000}"/>
    <cellStyle name="Standard 8 3 4 2 2 2 2 3 4" xfId="33673" xr:uid="{00000000-0005-0000-0000-00009DC90000}"/>
    <cellStyle name="Standard 8 3 4 2 2 2 2 4" xfId="16729" xr:uid="{00000000-0005-0000-0000-00009EC90000}"/>
    <cellStyle name="Standard 8 3 4 2 2 2 2 4 2" xfId="50617" xr:uid="{00000000-0005-0000-0000-00009FC90000}"/>
    <cellStyle name="Standard 8 3 4 2 2 2 2 5" xfId="39321" xr:uid="{00000000-0005-0000-0000-0000A0C90000}"/>
    <cellStyle name="Standard 8 3 4 2 2 2 2 6" xfId="28025" xr:uid="{00000000-0005-0000-0000-0000A1C90000}"/>
    <cellStyle name="Standard 8 3 4 2 2 2 3" xfId="6455" xr:uid="{00000000-0005-0000-0000-0000A2C90000}"/>
    <cellStyle name="Standard 8 3 4 2 2 2 3 2" xfId="12105" xr:uid="{00000000-0005-0000-0000-0000A3C90000}"/>
    <cellStyle name="Standard 8 3 4 2 2 2 3 2 2" xfId="23401" xr:uid="{00000000-0005-0000-0000-0000A4C90000}"/>
    <cellStyle name="Standard 8 3 4 2 2 2 3 2 2 2" xfId="57289" xr:uid="{00000000-0005-0000-0000-0000A5C90000}"/>
    <cellStyle name="Standard 8 3 4 2 2 2 3 2 3" xfId="45993" xr:uid="{00000000-0005-0000-0000-0000A6C90000}"/>
    <cellStyle name="Standard 8 3 4 2 2 2 3 2 4" xfId="34697" xr:uid="{00000000-0005-0000-0000-0000A7C90000}"/>
    <cellStyle name="Standard 8 3 4 2 2 2 3 3" xfId="17753" xr:uid="{00000000-0005-0000-0000-0000A8C90000}"/>
    <cellStyle name="Standard 8 3 4 2 2 2 3 3 2" xfId="51641" xr:uid="{00000000-0005-0000-0000-0000A9C90000}"/>
    <cellStyle name="Standard 8 3 4 2 2 2 3 4" xfId="40345" xr:uid="{00000000-0005-0000-0000-0000AAC90000}"/>
    <cellStyle name="Standard 8 3 4 2 2 2 3 5" xfId="29049" xr:uid="{00000000-0005-0000-0000-0000ABC90000}"/>
    <cellStyle name="Standard 8 3 4 2 2 2 4" xfId="9281" xr:uid="{00000000-0005-0000-0000-0000ACC90000}"/>
    <cellStyle name="Standard 8 3 4 2 2 2 4 2" xfId="20577" xr:uid="{00000000-0005-0000-0000-0000ADC90000}"/>
    <cellStyle name="Standard 8 3 4 2 2 2 4 2 2" xfId="54465" xr:uid="{00000000-0005-0000-0000-0000AEC90000}"/>
    <cellStyle name="Standard 8 3 4 2 2 2 4 3" xfId="43169" xr:uid="{00000000-0005-0000-0000-0000AFC90000}"/>
    <cellStyle name="Standard 8 3 4 2 2 2 4 4" xfId="31873" xr:uid="{00000000-0005-0000-0000-0000B0C90000}"/>
    <cellStyle name="Standard 8 3 4 2 2 2 5" xfId="14929" xr:uid="{00000000-0005-0000-0000-0000B1C90000}"/>
    <cellStyle name="Standard 8 3 4 2 2 2 5 2" xfId="48817" xr:uid="{00000000-0005-0000-0000-0000B2C90000}"/>
    <cellStyle name="Standard 8 3 4 2 2 2 6" xfId="37521" xr:uid="{00000000-0005-0000-0000-0000B3C90000}"/>
    <cellStyle name="Standard 8 3 4 2 2 2 7" xfId="26225" xr:uid="{00000000-0005-0000-0000-0000B4C90000}"/>
    <cellStyle name="Standard 8 3 4 2 2 3" xfId="4656" xr:uid="{00000000-0005-0000-0000-0000B5C90000}"/>
    <cellStyle name="Standard 8 3 4 2 2 3 2" xfId="7522" xr:uid="{00000000-0005-0000-0000-0000B6C90000}"/>
    <cellStyle name="Standard 8 3 4 2 2 3 2 2" xfId="13171" xr:uid="{00000000-0005-0000-0000-0000B7C90000}"/>
    <cellStyle name="Standard 8 3 4 2 2 3 2 2 2" xfId="24467" xr:uid="{00000000-0005-0000-0000-0000B8C90000}"/>
    <cellStyle name="Standard 8 3 4 2 2 3 2 2 2 2" xfId="58355" xr:uid="{00000000-0005-0000-0000-0000B9C90000}"/>
    <cellStyle name="Standard 8 3 4 2 2 3 2 2 3" xfId="47059" xr:uid="{00000000-0005-0000-0000-0000BAC90000}"/>
    <cellStyle name="Standard 8 3 4 2 2 3 2 2 4" xfId="35763" xr:uid="{00000000-0005-0000-0000-0000BBC90000}"/>
    <cellStyle name="Standard 8 3 4 2 2 3 2 3" xfId="18819" xr:uid="{00000000-0005-0000-0000-0000BCC90000}"/>
    <cellStyle name="Standard 8 3 4 2 2 3 2 3 2" xfId="52707" xr:uid="{00000000-0005-0000-0000-0000BDC90000}"/>
    <cellStyle name="Standard 8 3 4 2 2 3 2 4" xfId="41411" xr:uid="{00000000-0005-0000-0000-0000BEC90000}"/>
    <cellStyle name="Standard 8 3 4 2 2 3 2 5" xfId="30115" xr:uid="{00000000-0005-0000-0000-0000BFC90000}"/>
    <cellStyle name="Standard 8 3 4 2 2 3 3" xfId="10347" xr:uid="{00000000-0005-0000-0000-0000C0C90000}"/>
    <cellStyle name="Standard 8 3 4 2 2 3 3 2" xfId="21643" xr:uid="{00000000-0005-0000-0000-0000C1C90000}"/>
    <cellStyle name="Standard 8 3 4 2 2 3 3 2 2" xfId="55531" xr:uid="{00000000-0005-0000-0000-0000C2C90000}"/>
    <cellStyle name="Standard 8 3 4 2 2 3 3 3" xfId="44235" xr:uid="{00000000-0005-0000-0000-0000C3C90000}"/>
    <cellStyle name="Standard 8 3 4 2 2 3 3 4" xfId="32939" xr:uid="{00000000-0005-0000-0000-0000C4C90000}"/>
    <cellStyle name="Standard 8 3 4 2 2 3 4" xfId="15995" xr:uid="{00000000-0005-0000-0000-0000C5C90000}"/>
    <cellStyle name="Standard 8 3 4 2 2 3 4 2" xfId="49883" xr:uid="{00000000-0005-0000-0000-0000C6C90000}"/>
    <cellStyle name="Standard 8 3 4 2 2 3 5" xfId="38587" xr:uid="{00000000-0005-0000-0000-0000C7C90000}"/>
    <cellStyle name="Standard 8 3 4 2 2 3 6" xfId="27291" xr:uid="{00000000-0005-0000-0000-0000C8C90000}"/>
    <cellStyle name="Standard 8 3 4 2 2 4" xfId="5955" xr:uid="{00000000-0005-0000-0000-0000C9C90000}"/>
    <cellStyle name="Standard 8 3 4 2 2 4 2" xfId="11605" xr:uid="{00000000-0005-0000-0000-0000CAC90000}"/>
    <cellStyle name="Standard 8 3 4 2 2 4 2 2" xfId="22901" xr:uid="{00000000-0005-0000-0000-0000CBC90000}"/>
    <cellStyle name="Standard 8 3 4 2 2 4 2 2 2" xfId="56789" xr:uid="{00000000-0005-0000-0000-0000CCC90000}"/>
    <cellStyle name="Standard 8 3 4 2 2 4 2 3" xfId="45493" xr:uid="{00000000-0005-0000-0000-0000CDC90000}"/>
    <cellStyle name="Standard 8 3 4 2 2 4 2 4" xfId="34197" xr:uid="{00000000-0005-0000-0000-0000CEC90000}"/>
    <cellStyle name="Standard 8 3 4 2 2 4 3" xfId="17253" xr:uid="{00000000-0005-0000-0000-0000CFC90000}"/>
    <cellStyle name="Standard 8 3 4 2 2 4 3 2" xfId="51141" xr:uid="{00000000-0005-0000-0000-0000D0C90000}"/>
    <cellStyle name="Standard 8 3 4 2 2 4 4" xfId="39845" xr:uid="{00000000-0005-0000-0000-0000D1C90000}"/>
    <cellStyle name="Standard 8 3 4 2 2 4 5" xfId="28549" xr:uid="{00000000-0005-0000-0000-0000D2C90000}"/>
    <cellStyle name="Standard 8 3 4 2 2 5" xfId="8781" xr:uid="{00000000-0005-0000-0000-0000D3C90000}"/>
    <cellStyle name="Standard 8 3 4 2 2 5 2" xfId="20077" xr:uid="{00000000-0005-0000-0000-0000D4C90000}"/>
    <cellStyle name="Standard 8 3 4 2 2 5 2 2" xfId="53965" xr:uid="{00000000-0005-0000-0000-0000D5C90000}"/>
    <cellStyle name="Standard 8 3 4 2 2 5 3" xfId="42669" xr:uid="{00000000-0005-0000-0000-0000D6C90000}"/>
    <cellStyle name="Standard 8 3 4 2 2 5 4" xfId="31373" xr:uid="{00000000-0005-0000-0000-0000D7C90000}"/>
    <cellStyle name="Standard 8 3 4 2 2 6" xfId="14429" xr:uid="{00000000-0005-0000-0000-0000D8C90000}"/>
    <cellStyle name="Standard 8 3 4 2 2 6 2" xfId="48317" xr:uid="{00000000-0005-0000-0000-0000D9C90000}"/>
    <cellStyle name="Standard 8 3 4 2 2 7" xfId="37021" xr:uid="{00000000-0005-0000-0000-0000DAC90000}"/>
    <cellStyle name="Standard 8 3 4 2 2 8" xfId="25725" xr:uid="{00000000-0005-0000-0000-0000DBC90000}"/>
    <cellStyle name="Standard 8 3 4 2 3" xfId="3081" xr:uid="{00000000-0005-0000-0000-0000DCC90000}"/>
    <cellStyle name="Standard 8 3 4 2 3 2" xfId="5429" xr:uid="{00000000-0005-0000-0000-0000DDC90000}"/>
    <cellStyle name="Standard 8 3 4 2 3 2 2" xfId="8255" xr:uid="{00000000-0005-0000-0000-0000DEC90000}"/>
    <cellStyle name="Standard 8 3 4 2 3 2 2 2" xfId="13904" xr:uid="{00000000-0005-0000-0000-0000DFC90000}"/>
    <cellStyle name="Standard 8 3 4 2 3 2 2 2 2" xfId="25200" xr:uid="{00000000-0005-0000-0000-0000E0C90000}"/>
    <cellStyle name="Standard 8 3 4 2 3 2 2 2 2 2" xfId="59088" xr:uid="{00000000-0005-0000-0000-0000E1C90000}"/>
    <cellStyle name="Standard 8 3 4 2 3 2 2 2 3" xfId="47792" xr:uid="{00000000-0005-0000-0000-0000E2C90000}"/>
    <cellStyle name="Standard 8 3 4 2 3 2 2 2 4" xfId="36496" xr:uid="{00000000-0005-0000-0000-0000E3C90000}"/>
    <cellStyle name="Standard 8 3 4 2 3 2 2 3" xfId="19552" xr:uid="{00000000-0005-0000-0000-0000E4C90000}"/>
    <cellStyle name="Standard 8 3 4 2 3 2 2 3 2" xfId="53440" xr:uid="{00000000-0005-0000-0000-0000E5C90000}"/>
    <cellStyle name="Standard 8 3 4 2 3 2 2 4" xfId="42144" xr:uid="{00000000-0005-0000-0000-0000E6C90000}"/>
    <cellStyle name="Standard 8 3 4 2 3 2 2 5" xfId="30848" xr:uid="{00000000-0005-0000-0000-0000E7C90000}"/>
    <cellStyle name="Standard 8 3 4 2 3 2 3" xfId="11080" xr:uid="{00000000-0005-0000-0000-0000E8C90000}"/>
    <cellStyle name="Standard 8 3 4 2 3 2 3 2" xfId="22376" xr:uid="{00000000-0005-0000-0000-0000E9C90000}"/>
    <cellStyle name="Standard 8 3 4 2 3 2 3 2 2" xfId="56264" xr:uid="{00000000-0005-0000-0000-0000EAC90000}"/>
    <cellStyle name="Standard 8 3 4 2 3 2 3 3" xfId="44968" xr:uid="{00000000-0005-0000-0000-0000EBC90000}"/>
    <cellStyle name="Standard 8 3 4 2 3 2 3 4" xfId="33672" xr:uid="{00000000-0005-0000-0000-0000ECC90000}"/>
    <cellStyle name="Standard 8 3 4 2 3 2 4" xfId="16728" xr:uid="{00000000-0005-0000-0000-0000EDC90000}"/>
    <cellStyle name="Standard 8 3 4 2 3 2 4 2" xfId="50616" xr:uid="{00000000-0005-0000-0000-0000EEC90000}"/>
    <cellStyle name="Standard 8 3 4 2 3 2 5" xfId="39320" xr:uid="{00000000-0005-0000-0000-0000EFC90000}"/>
    <cellStyle name="Standard 8 3 4 2 3 2 6" xfId="28024" xr:uid="{00000000-0005-0000-0000-0000F0C90000}"/>
    <cellStyle name="Standard 8 3 4 2 3 3" xfId="4655" xr:uid="{00000000-0005-0000-0000-0000F1C90000}"/>
    <cellStyle name="Standard 8 3 4 2 3 3 2" xfId="7521" xr:uid="{00000000-0005-0000-0000-0000F2C90000}"/>
    <cellStyle name="Standard 8 3 4 2 3 3 2 2" xfId="13170" xr:uid="{00000000-0005-0000-0000-0000F3C90000}"/>
    <cellStyle name="Standard 8 3 4 2 3 3 2 2 2" xfId="24466" xr:uid="{00000000-0005-0000-0000-0000F4C90000}"/>
    <cellStyle name="Standard 8 3 4 2 3 3 2 2 2 2" xfId="58354" xr:uid="{00000000-0005-0000-0000-0000F5C90000}"/>
    <cellStyle name="Standard 8 3 4 2 3 3 2 2 3" xfId="47058" xr:uid="{00000000-0005-0000-0000-0000F6C90000}"/>
    <cellStyle name="Standard 8 3 4 2 3 3 2 2 4" xfId="35762" xr:uid="{00000000-0005-0000-0000-0000F7C90000}"/>
    <cellStyle name="Standard 8 3 4 2 3 3 2 3" xfId="18818" xr:uid="{00000000-0005-0000-0000-0000F8C90000}"/>
    <cellStyle name="Standard 8 3 4 2 3 3 2 3 2" xfId="52706" xr:uid="{00000000-0005-0000-0000-0000F9C90000}"/>
    <cellStyle name="Standard 8 3 4 2 3 3 2 4" xfId="41410" xr:uid="{00000000-0005-0000-0000-0000FAC90000}"/>
    <cellStyle name="Standard 8 3 4 2 3 3 2 5" xfId="30114" xr:uid="{00000000-0005-0000-0000-0000FBC90000}"/>
    <cellStyle name="Standard 8 3 4 2 3 3 3" xfId="10346" xr:uid="{00000000-0005-0000-0000-0000FCC90000}"/>
    <cellStyle name="Standard 8 3 4 2 3 3 3 2" xfId="21642" xr:uid="{00000000-0005-0000-0000-0000FDC90000}"/>
    <cellStyle name="Standard 8 3 4 2 3 3 3 2 2" xfId="55530" xr:uid="{00000000-0005-0000-0000-0000FEC90000}"/>
    <cellStyle name="Standard 8 3 4 2 3 3 3 3" xfId="44234" xr:uid="{00000000-0005-0000-0000-0000FFC90000}"/>
    <cellStyle name="Standard 8 3 4 2 3 3 3 4" xfId="32938" xr:uid="{00000000-0005-0000-0000-000000CA0000}"/>
    <cellStyle name="Standard 8 3 4 2 3 3 4" xfId="15994" xr:uid="{00000000-0005-0000-0000-000001CA0000}"/>
    <cellStyle name="Standard 8 3 4 2 3 3 4 2" xfId="49882" xr:uid="{00000000-0005-0000-0000-000002CA0000}"/>
    <cellStyle name="Standard 8 3 4 2 3 3 5" xfId="38586" xr:uid="{00000000-0005-0000-0000-000003CA0000}"/>
    <cellStyle name="Standard 8 3 4 2 3 3 6" xfId="27290" xr:uid="{00000000-0005-0000-0000-000004CA0000}"/>
    <cellStyle name="Standard 8 3 4 2 3 4" xfId="6209" xr:uid="{00000000-0005-0000-0000-000005CA0000}"/>
    <cellStyle name="Standard 8 3 4 2 3 4 2" xfId="11859" xr:uid="{00000000-0005-0000-0000-000006CA0000}"/>
    <cellStyle name="Standard 8 3 4 2 3 4 2 2" xfId="23155" xr:uid="{00000000-0005-0000-0000-000007CA0000}"/>
    <cellStyle name="Standard 8 3 4 2 3 4 2 2 2" xfId="57043" xr:uid="{00000000-0005-0000-0000-000008CA0000}"/>
    <cellStyle name="Standard 8 3 4 2 3 4 2 3" xfId="45747" xr:uid="{00000000-0005-0000-0000-000009CA0000}"/>
    <cellStyle name="Standard 8 3 4 2 3 4 2 4" xfId="34451" xr:uid="{00000000-0005-0000-0000-00000ACA0000}"/>
    <cellStyle name="Standard 8 3 4 2 3 4 3" xfId="17507" xr:uid="{00000000-0005-0000-0000-00000BCA0000}"/>
    <cellStyle name="Standard 8 3 4 2 3 4 3 2" xfId="51395" xr:uid="{00000000-0005-0000-0000-00000CCA0000}"/>
    <cellStyle name="Standard 8 3 4 2 3 4 4" xfId="40099" xr:uid="{00000000-0005-0000-0000-00000DCA0000}"/>
    <cellStyle name="Standard 8 3 4 2 3 4 5" xfId="28803" xr:uid="{00000000-0005-0000-0000-00000ECA0000}"/>
    <cellStyle name="Standard 8 3 4 2 3 5" xfId="9035" xr:uid="{00000000-0005-0000-0000-00000FCA0000}"/>
    <cellStyle name="Standard 8 3 4 2 3 5 2" xfId="20331" xr:uid="{00000000-0005-0000-0000-000010CA0000}"/>
    <cellStyle name="Standard 8 3 4 2 3 5 2 2" xfId="54219" xr:uid="{00000000-0005-0000-0000-000011CA0000}"/>
    <cellStyle name="Standard 8 3 4 2 3 5 3" xfId="42923" xr:uid="{00000000-0005-0000-0000-000012CA0000}"/>
    <cellStyle name="Standard 8 3 4 2 3 5 4" xfId="31627" xr:uid="{00000000-0005-0000-0000-000013CA0000}"/>
    <cellStyle name="Standard 8 3 4 2 3 6" xfId="14683" xr:uid="{00000000-0005-0000-0000-000014CA0000}"/>
    <cellStyle name="Standard 8 3 4 2 3 6 2" xfId="48571" xr:uid="{00000000-0005-0000-0000-000015CA0000}"/>
    <cellStyle name="Standard 8 3 4 2 3 7" xfId="37275" xr:uid="{00000000-0005-0000-0000-000016CA0000}"/>
    <cellStyle name="Standard 8 3 4 2 3 8" xfId="25979" xr:uid="{00000000-0005-0000-0000-000017CA0000}"/>
    <cellStyle name="Standard 8 3 4 2 4" xfId="3939" xr:uid="{00000000-0005-0000-0000-000018CA0000}"/>
    <cellStyle name="Standard 8 3 4 2 4 2" xfId="7050" xr:uid="{00000000-0005-0000-0000-000019CA0000}"/>
    <cellStyle name="Standard 8 3 4 2 4 2 2" xfId="12699" xr:uid="{00000000-0005-0000-0000-00001ACA0000}"/>
    <cellStyle name="Standard 8 3 4 2 4 2 2 2" xfId="23995" xr:uid="{00000000-0005-0000-0000-00001BCA0000}"/>
    <cellStyle name="Standard 8 3 4 2 4 2 2 2 2" xfId="57883" xr:uid="{00000000-0005-0000-0000-00001CCA0000}"/>
    <cellStyle name="Standard 8 3 4 2 4 2 2 3" xfId="46587" xr:uid="{00000000-0005-0000-0000-00001DCA0000}"/>
    <cellStyle name="Standard 8 3 4 2 4 2 2 4" xfId="35291" xr:uid="{00000000-0005-0000-0000-00001ECA0000}"/>
    <cellStyle name="Standard 8 3 4 2 4 2 3" xfId="18347" xr:uid="{00000000-0005-0000-0000-00001FCA0000}"/>
    <cellStyle name="Standard 8 3 4 2 4 2 3 2" xfId="52235" xr:uid="{00000000-0005-0000-0000-000020CA0000}"/>
    <cellStyle name="Standard 8 3 4 2 4 2 4" xfId="40939" xr:uid="{00000000-0005-0000-0000-000021CA0000}"/>
    <cellStyle name="Standard 8 3 4 2 4 2 5" xfId="29643" xr:uid="{00000000-0005-0000-0000-000022CA0000}"/>
    <cellStyle name="Standard 8 3 4 2 4 3" xfId="9875" xr:uid="{00000000-0005-0000-0000-000023CA0000}"/>
    <cellStyle name="Standard 8 3 4 2 4 3 2" xfId="21171" xr:uid="{00000000-0005-0000-0000-000024CA0000}"/>
    <cellStyle name="Standard 8 3 4 2 4 3 2 2" xfId="55059" xr:uid="{00000000-0005-0000-0000-000025CA0000}"/>
    <cellStyle name="Standard 8 3 4 2 4 3 3" xfId="43763" xr:uid="{00000000-0005-0000-0000-000026CA0000}"/>
    <cellStyle name="Standard 8 3 4 2 4 3 4" xfId="32467" xr:uid="{00000000-0005-0000-0000-000027CA0000}"/>
    <cellStyle name="Standard 8 3 4 2 4 4" xfId="15523" xr:uid="{00000000-0005-0000-0000-000028CA0000}"/>
    <cellStyle name="Standard 8 3 4 2 4 4 2" xfId="49411" xr:uid="{00000000-0005-0000-0000-000029CA0000}"/>
    <cellStyle name="Standard 8 3 4 2 4 5" xfId="38115" xr:uid="{00000000-0005-0000-0000-00002ACA0000}"/>
    <cellStyle name="Standard 8 3 4 2 4 6" xfId="26819" xr:uid="{00000000-0005-0000-0000-00002BCA0000}"/>
    <cellStyle name="Standard 8 3 4 2 5" xfId="4997" xr:uid="{00000000-0005-0000-0000-00002CCA0000}"/>
    <cellStyle name="Standard 8 3 4 2 5 2" xfId="7823" xr:uid="{00000000-0005-0000-0000-00002DCA0000}"/>
    <cellStyle name="Standard 8 3 4 2 5 2 2" xfId="13472" xr:uid="{00000000-0005-0000-0000-00002ECA0000}"/>
    <cellStyle name="Standard 8 3 4 2 5 2 2 2" xfId="24768" xr:uid="{00000000-0005-0000-0000-00002FCA0000}"/>
    <cellStyle name="Standard 8 3 4 2 5 2 2 2 2" xfId="58656" xr:uid="{00000000-0005-0000-0000-000030CA0000}"/>
    <cellStyle name="Standard 8 3 4 2 5 2 2 3" xfId="47360" xr:uid="{00000000-0005-0000-0000-000031CA0000}"/>
    <cellStyle name="Standard 8 3 4 2 5 2 2 4" xfId="36064" xr:uid="{00000000-0005-0000-0000-000032CA0000}"/>
    <cellStyle name="Standard 8 3 4 2 5 2 3" xfId="19120" xr:uid="{00000000-0005-0000-0000-000033CA0000}"/>
    <cellStyle name="Standard 8 3 4 2 5 2 3 2" xfId="53008" xr:uid="{00000000-0005-0000-0000-000034CA0000}"/>
    <cellStyle name="Standard 8 3 4 2 5 2 4" xfId="41712" xr:uid="{00000000-0005-0000-0000-000035CA0000}"/>
    <cellStyle name="Standard 8 3 4 2 5 2 5" xfId="30416" xr:uid="{00000000-0005-0000-0000-000036CA0000}"/>
    <cellStyle name="Standard 8 3 4 2 5 3" xfId="10648" xr:uid="{00000000-0005-0000-0000-000037CA0000}"/>
    <cellStyle name="Standard 8 3 4 2 5 3 2" xfId="21944" xr:uid="{00000000-0005-0000-0000-000038CA0000}"/>
    <cellStyle name="Standard 8 3 4 2 5 3 2 2" xfId="55832" xr:uid="{00000000-0005-0000-0000-000039CA0000}"/>
    <cellStyle name="Standard 8 3 4 2 5 3 3" xfId="44536" xr:uid="{00000000-0005-0000-0000-00003ACA0000}"/>
    <cellStyle name="Standard 8 3 4 2 5 3 4" xfId="33240" xr:uid="{00000000-0005-0000-0000-00003BCA0000}"/>
    <cellStyle name="Standard 8 3 4 2 5 4" xfId="16296" xr:uid="{00000000-0005-0000-0000-00003CCA0000}"/>
    <cellStyle name="Standard 8 3 4 2 5 4 2" xfId="50184" xr:uid="{00000000-0005-0000-0000-00003DCA0000}"/>
    <cellStyle name="Standard 8 3 4 2 5 5" xfId="38888" xr:uid="{00000000-0005-0000-0000-00003ECA0000}"/>
    <cellStyle name="Standard 8 3 4 2 5 6" xfId="27592" xr:uid="{00000000-0005-0000-0000-00003FCA0000}"/>
    <cellStyle name="Standard 8 3 4 2 6" xfId="3647" xr:uid="{00000000-0005-0000-0000-000040CA0000}"/>
    <cellStyle name="Standard 8 3 4 2 6 2" xfId="6760" xr:uid="{00000000-0005-0000-0000-000041CA0000}"/>
    <cellStyle name="Standard 8 3 4 2 6 2 2" xfId="12409" xr:uid="{00000000-0005-0000-0000-000042CA0000}"/>
    <cellStyle name="Standard 8 3 4 2 6 2 2 2" xfId="23705" xr:uid="{00000000-0005-0000-0000-000043CA0000}"/>
    <cellStyle name="Standard 8 3 4 2 6 2 2 2 2" xfId="57593" xr:uid="{00000000-0005-0000-0000-000044CA0000}"/>
    <cellStyle name="Standard 8 3 4 2 6 2 2 3" xfId="46297" xr:uid="{00000000-0005-0000-0000-000045CA0000}"/>
    <cellStyle name="Standard 8 3 4 2 6 2 2 4" xfId="35001" xr:uid="{00000000-0005-0000-0000-000046CA0000}"/>
    <cellStyle name="Standard 8 3 4 2 6 2 3" xfId="18057" xr:uid="{00000000-0005-0000-0000-000047CA0000}"/>
    <cellStyle name="Standard 8 3 4 2 6 2 3 2" xfId="51945" xr:uid="{00000000-0005-0000-0000-000048CA0000}"/>
    <cellStyle name="Standard 8 3 4 2 6 2 4" xfId="40649" xr:uid="{00000000-0005-0000-0000-000049CA0000}"/>
    <cellStyle name="Standard 8 3 4 2 6 2 5" xfId="29353" xr:uid="{00000000-0005-0000-0000-00004ACA0000}"/>
    <cellStyle name="Standard 8 3 4 2 6 3" xfId="9585" xr:uid="{00000000-0005-0000-0000-00004BCA0000}"/>
    <cellStyle name="Standard 8 3 4 2 6 3 2" xfId="20881" xr:uid="{00000000-0005-0000-0000-00004CCA0000}"/>
    <cellStyle name="Standard 8 3 4 2 6 3 2 2" xfId="54769" xr:uid="{00000000-0005-0000-0000-00004DCA0000}"/>
    <cellStyle name="Standard 8 3 4 2 6 3 3" xfId="43473" xr:uid="{00000000-0005-0000-0000-00004ECA0000}"/>
    <cellStyle name="Standard 8 3 4 2 6 3 4" xfId="32177" xr:uid="{00000000-0005-0000-0000-00004FCA0000}"/>
    <cellStyle name="Standard 8 3 4 2 6 4" xfId="15233" xr:uid="{00000000-0005-0000-0000-000050CA0000}"/>
    <cellStyle name="Standard 8 3 4 2 6 4 2" xfId="49121" xr:uid="{00000000-0005-0000-0000-000051CA0000}"/>
    <cellStyle name="Standard 8 3 4 2 6 5" xfId="37825" xr:uid="{00000000-0005-0000-0000-000052CA0000}"/>
    <cellStyle name="Standard 8 3 4 2 6 6" xfId="26529" xr:uid="{00000000-0005-0000-0000-000053CA0000}"/>
    <cellStyle name="Standard 8 3 4 2 7" xfId="5709" xr:uid="{00000000-0005-0000-0000-000054CA0000}"/>
    <cellStyle name="Standard 8 3 4 2 7 2" xfId="11359" xr:uid="{00000000-0005-0000-0000-000055CA0000}"/>
    <cellStyle name="Standard 8 3 4 2 7 2 2" xfId="22655" xr:uid="{00000000-0005-0000-0000-000056CA0000}"/>
    <cellStyle name="Standard 8 3 4 2 7 2 2 2" xfId="56543" xr:uid="{00000000-0005-0000-0000-000057CA0000}"/>
    <cellStyle name="Standard 8 3 4 2 7 2 3" xfId="45247" xr:uid="{00000000-0005-0000-0000-000058CA0000}"/>
    <cellStyle name="Standard 8 3 4 2 7 2 4" xfId="33951" xr:uid="{00000000-0005-0000-0000-000059CA0000}"/>
    <cellStyle name="Standard 8 3 4 2 7 3" xfId="17007" xr:uid="{00000000-0005-0000-0000-00005ACA0000}"/>
    <cellStyle name="Standard 8 3 4 2 7 3 2" xfId="50895" xr:uid="{00000000-0005-0000-0000-00005BCA0000}"/>
    <cellStyle name="Standard 8 3 4 2 7 4" xfId="39599" xr:uid="{00000000-0005-0000-0000-00005CCA0000}"/>
    <cellStyle name="Standard 8 3 4 2 7 5" xfId="28303" xr:uid="{00000000-0005-0000-0000-00005DCA0000}"/>
    <cellStyle name="Standard 8 3 4 2 8" xfId="8535" xr:uid="{00000000-0005-0000-0000-00005ECA0000}"/>
    <cellStyle name="Standard 8 3 4 2 8 2" xfId="19831" xr:uid="{00000000-0005-0000-0000-00005FCA0000}"/>
    <cellStyle name="Standard 8 3 4 2 8 2 2" xfId="53719" xr:uid="{00000000-0005-0000-0000-000060CA0000}"/>
    <cellStyle name="Standard 8 3 4 2 8 3" xfId="42423" xr:uid="{00000000-0005-0000-0000-000061CA0000}"/>
    <cellStyle name="Standard 8 3 4 2 8 4" xfId="31127" xr:uid="{00000000-0005-0000-0000-000062CA0000}"/>
    <cellStyle name="Standard 8 3 4 2 9" xfId="14183" xr:uid="{00000000-0005-0000-0000-000063CA0000}"/>
    <cellStyle name="Standard 8 3 4 2 9 2" xfId="48071" xr:uid="{00000000-0005-0000-0000-000064CA0000}"/>
    <cellStyle name="Standard 8 3 4 3" xfId="2693" xr:uid="{00000000-0005-0000-0000-000065CA0000}"/>
    <cellStyle name="Standard 8 3 4 3 2" xfId="3195" xr:uid="{00000000-0005-0000-0000-000066CA0000}"/>
    <cellStyle name="Standard 8 3 4 3 2 2" xfId="5431" xr:uid="{00000000-0005-0000-0000-000067CA0000}"/>
    <cellStyle name="Standard 8 3 4 3 2 2 2" xfId="8257" xr:uid="{00000000-0005-0000-0000-000068CA0000}"/>
    <cellStyle name="Standard 8 3 4 3 2 2 2 2" xfId="13906" xr:uid="{00000000-0005-0000-0000-000069CA0000}"/>
    <cellStyle name="Standard 8 3 4 3 2 2 2 2 2" xfId="25202" xr:uid="{00000000-0005-0000-0000-00006ACA0000}"/>
    <cellStyle name="Standard 8 3 4 3 2 2 2 2 2 2" xfId="59090" xr:uid="{00000000-0005-0000-0000-00006BCA0000}"/>
    <cellStyle name="Standard 8 3 4 3 2 2 2 2 3" xfId="47794" xr:uid="{00000000-0005-0000-0000-00006CCA0000}"/>
    <cellStyle name="Standard 8 3 4 3 2 2 2 2 4" xfId="36498" xr:uid="{00000000-0005-0000-0000-00006DCA0000}"/>
    <cellStyle name="Standard 8 3 4 3 2 2 2 3" xfId="19554" xr:uid="{00000000-0005-0000-0000-00006ECA0000}"/>
    <cellStyle name="Standard 8 3 4 3 2 2 2 3 2" xfId="53442" xr:uid="{00000000-0005-0000-0000-00006FCA0000}"/>
    <cellStyle name="Standard 8 3 4 3 2 2 2 4" xfId="42146" xr:uid="{00000000-0005-0000-0000-000070CA0000}"/>
    <cellStyle name="Standard 8 3 4 3 2 2 2 5" xfId="30850" xr:uid="{00000000-0005-0000-0000-000071CA0000}"/>
    <cellStyle name="Standard 8 3 4 3 2 2 3" xfId="11082" xr:uid="{00000000-0005-0000-0000-000072CA0000}"/>
    <cellStyle name="Standard 8 3 4 3 2 2 3 2" xfId="22378" xr:uid="{00000000-0005-0000-0000-000073CA0000}"/>
    <cellStyle name="Standard 8 3 4 3 2 2 3 2 2" xfId="56266" xr:uid="{00000000-0005-0000-0000-000074CA0000}"/>
    <cellStyle name="Standard 8 3 4 3 2 2 3 3" xfId="44970" xr:uid="{00000000-0005-0000-0000-000075CA0000}"/>
    <cellStyle name="Standard 8 3 4 3 2 2 3 4" xfId="33674" xr:uid="{00000000-0005-0000-0000-000076CA0000}"/>
    <cellStyle name="Standard 8 3 4 3 2 2 4" xfId="16730" xr:uid="{00000000-0005-0000-0000-000077CA0000}"/>
    <cellStyle name="Standard 8 3 4 3 2 2 4 2" xfId="50618" xr:uid="{00000000-0005-0000-0000-000078CA0000}"/>
    <cellStyle name="Standard 8 3 4 3 2 2 5" xfId="39322" xr:uid="{00000000-0005-0000-0000-000079CA0000}"/>
    <cellStyle name="Standard 8 3 4 3 2 2 6" xfId="28026" xr:uid="{00000000-0005-0000-0000-00007ACA0000}"/>
    <cellStyle name="Standard 8 3 4 3 2 3" xfId="6323" xr:uid="{00000000-0005-0000-0000-00007BCA0000}"/>
    <cellStyle name="Standard 8 3 4 3 2 3 2" xfId="11973" xr:uid="{00000000-0005-0000-0000-00007CCA0000}"/>
    <cellStyle name="Standard 8 3 4 3 2 3 2 2" xfId="23269" xr:uid="{00000000-0005-0000-0000-00007DCA0000}"/>
    <cellStyle name="Standard 8 3 4 3 2 3 2 2 2" xfId="57157" xr:uid="{00000000-0005-0000-0000-00007ECA0000}"/>
    <cellStyle name="Standard 8 3 4 3 2 3 2 3" xfId="45861" xr:uid="{00000000-0005-0000-0000-00007FCA0000}"/>
    <cellStyle name="Standard 8 3 4 3 2 3 2 4" xfId="34565" xr:uid="{00000000-0005-0000-0000-000080CA0000}"/>
    <cellStyle name="Standard 8 3 4 3 2 3 3" xfId="17621" xr:uid="{00000000-0005-0000-0000-000081CA0000}"/>
    <cellStyle name="Standard 8 3 4 3 2 3 3 2" xfId="51509" xr:uid="{00000000-0005-0000-0000-000082CA0000}"/>
    <cellStyle name="Standard 8 3 4 3 2 3 4" xfId="40213" xr:uid="{00000000-0005-0000-0000-000083CA0000}"/>
    <cellStyle name="Standard 8 3 4 3 2 3 5" xfId="28917" xr:uid="{00000000-0005-0000-0000-000084CA0000}"/>
    <cellStyle name="Standard 8 3 4 3 2 4" xfId="9149" xr:uid="{00000000-0005-0000-0000-000085CA0000}"/>
    <cellStyle name="Standard 8 3 4 3 2 4 2" xfId="20445" xr:uid="{00000000-0005-0000-0000-000086CA0000}"/>
    <cellStyle name="Standard 8 3 4 3 2 4 2 2" xfId="54333" xr:uid="{00000000-0005-0000-0000-000087CA0000}"/>
    <cellStyle name="Standard 8 3 4 3 2 4 3" xfId="43037" xr:uid="{00000000-0005-0000-0000-000088CA0000}"/>
    <cellStyle name="Standard 8 3 4 3 2 4 4" xfId="31741" xr:uid="{00000000-0005-0000-0000-000089CA0000}"/>
    <cellStyle name="Standard 8 3 4 3 2 5" xfId="14797" xr:uid="{00000000-0005-0000-0000-00008ACA0000}"/>
    <cellStyle name="Standard 8 3 4 3 2 5 2" xfId="48685" xr:uid="{00000000-0005-0000-0000-00008BCA0000}"/>
    <cellStyle name="Standard 8 3 4 3 2 6" xfId="37389" xr:uid="{00000000-0005-0000-0000-00008CCA0000}"/>
    <cellStyle name="Standard 8 3 4 3 2 7" xfId="26093" xr:uid="{00000000-0005-0000-0000-00008DCA0000}"/>
    <cellStyle name="Standard 8 3 4 3 3" xfId="4657" xr:uid="{00000000-0005-0000-0000-00008ECA0000}"/>
    <cellStyle name="Standard 8 3 4 3 3 2" xfId="7523" xr:uid="{00000000-0005-0000-0000-00008FCA0000}"/>
    <cellStyle name="Standard 8 3 4 3 3 2 2" xfId="13172" xr:uid="{00000000-0005-0000-0000-000090CA0000}"/>
    <cellStyle name="Standard 8 3 4 3 3 2 2 2" xfId="24468" xr:uid="{00000000-0005-0000-0000-000091CA0000}"/>
    <cellStyle name="Standard 8 3 4 3 3 2 2 2 2" xfId="58356" xr:uid="{00000000-0005-0000-0000-000092CA0000}"/>
    <cellStyle name="Standard 8 3 4 3 3 2 2 3" xfId="47060" xr:uid="{00000000-0005-0000-0000-000093CA0000}"/>
    <cellStyle name="Standard 8 3 4 3 3 2 2 4" xfId="35764" xr:uid="{00000000-0005-0000-0000-000094CA0000}"/>
    <cellStyle name="Standard 8 3 4 3 3 2 3" xfId="18820" xr:uid="{00000000-0005-0000-0000-000095CA0000}"/>
    <cellStyle name="Standard 8 3 4 3 3 2 3 2" xfId="52708" xr:uid="{00000000-0005-0000-0000-000096CA0000}"/>
    <cellStyle name="Standard 8 3 4 3 3 2 4" xfId="41412" xr:uid="{00000000-0005-0000-0000-000097CA0000}"/>
    <cellStyle name="Standard 8 3 4 3 3 2 5" xfId="30116" xr:uid="{00000000-0005-0000-0000-000098CA0000}"/>
    <cellStyle name="Standard 8 3 4 3 3 3" xfId="10348" xr:uid="{00000000-0005-0000-0000-000099CA0000}"/>
    <cellStyle name="Standard 8 3 4 3 3 3 2" xfId="21644" xr:uid="{00000000-0005-0000-0000-00009ACA0000}"/>
    <cellStyle name="Standard 8 3 4 3 3 3 2 2" xfId="55532" xr:uid="{00000000-0005-0000-0000-00009BCA0000}"/>
    <cellStyle name="Standard 8 3 4 3 3 3 3" xfId="44236" xr:uid="{00000000-0005-0000-0000-00009CCA0000}"/>
    <cellStyle name="Standard 8 3 4 3 3 3 4" xfId="32940" xr:uid="{00000000-0005-0000-0000-00009DCA0000}"/>
    <cellStyle name="Standard 8 3 4 3 3 4" xfId="15996" xr:uid="{00000000-0005-0000-0000-00009ECA0000}"/>
    <cellStyle name="Standard 8 3 4 3 3 4 2" xfId="49884" xr:uid="{00000000-0005-0000-0000-00009FCA0000}"/>
    <cellStyle name="Standard 8 3 4 3 3 5" xfId="38588" xr:uid="{00000000-0005-0000-0000-0000A0CA0000}"/>
    <cellStyle name="Standard 8 3 4 3 3 6" xfId="27292" xr:uid="{00000000-0005-0000-0000-0000A1CA0000}"/>
    <cellStyle name="Standard 8 3 4 3 4" xfId="5823" xr:uid="{00000000-0005-0000-0000-0000A2CA0000}"/>
    <cellStyle name="Standard 8 3 4 3 4 2" xfId="11473" xr:uid="{00000000-0005-0000-0000-0000A3CA0000}"/>
    <cellStyle name="Standard 8 3 4 3 4 2 2" xfId="22769" xr:uid="{00000000-0005-0000-0000-0000A4CA0000}"/>
    <cellStyle name="Standard 8 3 4 3 4 2 2 2" xfId="56657" xr:uid="{00000000-0005-0000-0000-0000A5CA0000}"/>
    <cellStyle name="Standard 8 3 4 3 4 2 3" xfId="45361" xr:uid="{00000000-0005-0000-0000-0000A6CA0000}"/>
    <cellStyle name="Standard 8 3 4 3 4 2 4" xfId="34065" xr:uid="{00000000-0005-0000-0000-0000A7CA0000}"/>
    <cellStyle name="Standard 8 3 4 3 4 3" xfId="17121" xr:uid="{00000000-0005-0000-0000-0000A8CA0000}"/>
    <cellStyle name="Standard 8 3 4 3 4 3 2" xfId="51009" xr:uid="{00000000-0005-0000-0000-0000A9CA0000}"/>
    <cellStyle name="Standard 8 3 4 3 4 4" xfId="39713" xr:uid="{00000000-0005-0000-0000-0000AACA0000}"/>
    <cellStyle name="Standard 8 3 4 3 4 5" xfId="28417" xr:uid="{00000000-0005-0000-0000-0000ABCA0000}"/>
    <cellStyle name="Standard 8 3 4 3 5" xfId="8649" xr:uid="{00000000-0005-0000-0000-0000ACCA0000}"/>
    <cellStyle name="Standard 8 3 4 3 5 2" xfId="19945" xr:uid="{00000000-0005-0000-0000-0000ADCA0000}"/>
    <cellStyle name="Standard 8 3 4 3 5 2 2" xfId="53833" xr:uid="{00000000-0005-0000-0000-0000AECA0000}"/>
    <cellStyle name="Standard 8 3 4 3 5 3" xfId="42537" xr:uid="{00000000-0005-0000-0000-0000AFCA0000}"/>
    <cellStyle name="Standard 8 3 4 3 5 4" xfId="31241" xr:uid="{00000000-0005-0000-0000-0000B0CA0000}"/>
    <cellStyle name="Standard 8 3 4 3 6" xfId="14297" xr:uid="{00000000-0005-0000-0000-0000B1CA0000}"/>
    <cellStyle name="Standard 8 3 4 3 6 2" xfId="48185" xr:uid="{00000000-0005-0000-0000-0000B2CA0000}"/>
    <cellStyle name="Standard 8 3 4 3 7" xfId="36889" xr:uid="{00000000-0005-0000-0000-0000B3CA0000}"/>
    <cellStyle name="Standard 8 3 4 3 8" xfId="25593" xr:uid="{00000000-0005-0000-0000-0000B4CA0000}"/>
    <cellStyle name="Standard 8 3 4 4" xfId="2948" xr:uid="{00000000-0005-0000-0000-0000B5CA0000}"/>
    <cellStyle name="Standard 8 3 4 4 2" xfId="5428" xr:uid="{00000000-0005-0000-0000-0000B6CA0000}"/>
    <cellStyle name="Standard 8 3 4 4 2 2" xfId="8254" xr:uid="{00000000-0005-0000-0000-0000B7CA0000}"/>
    <cellStyle name="Standard 8 3 4 4 2 2 2" xfId="13903" xr:uid="{00000000-0005-0000-0000-0000B8CA0000}"/>
    <cellStyle name="Standard 8 3 4 4 2 2 2 2" xfId="25199" xr:uid="{00000000-0005-0000-0000-0000B9CA0000}"/>
    <cellStyle name="Standard 8 3 4 4 2 2 2 2 2" xfId="59087" xr:uid="{00000000-0005-0000-0000-0000BACA0000}"/>
    <cellStyle name="Standard 8 3 4 4 2 2 2 3" xfId="47791" xr:uid="{00000000-0005-0000-0000-0000BBCA0000}"/>
    <cellStyle name="Standard 8 3 4 4 2 2 2 4" xfId="36495" xr:uid="{00000000-0005-0000-0000-0000BCCA0000}"/>
    <cellStyle name="Standard 8 3 4 4 2 2 3" xfId="19551" xr:uid="{00000000-0005-0000-0000-0000BDCA0000}"/>
    <cellStyle name="Standard 8 3 4 4 2 2 3 2" xfId="53439" xr:uid="{00000000-0005-0000-0000-0000BECA0000}"/>
    <cellStyle name="Standard 8 3 4 4 2 2 4" xfId="42143" xr:uid="{00000000-0005-0000-0000-0000BFCA0000}"/>
    <cellStyle name="Standard 8 3 4 4 2 2 5" xfId="30847" xr:uid="{00000000-0005-0000-0000-0000C0CA0000}"/>
    <cellStyle name="Standard 8 3 4 4 2 3" xfId="11079" xr:uid="{00000000-0005-0000-0000-0000C1CA0000}"/>
    <cellStyle name="Standard 8 3 4 4 2 3 2" xfId="22375" xr:uid="{00000000-0005-0000-0000-0000C2CA0000}"/>
    <cellStyle name="Standard 8 3 4 4 2 3 2 2" xfId="56263" xr:uid="{00000000-0005-0000-0000-0000C3CA0000}"/>
    <cellStyle name="Standard 8 3 4 4 2 3 3" xfId="44967" xr:uid="{00000000-0005-0000-0000-0000C4CA0000}"/>
    <cellStyle name="Standard 8 3 4 4 2 3 4" xfId="33671" xr:uid="{00000000-0005-0000-0000-0000C5CA0000}"/>
    <cellStyle name="Standard 8 3 4 4 2 4" xfId="16727" xr:uid="{00000000-0005-0000-0000-0000C6CA0000}"/>
    <cellStyle name="Standard 8 3 4 4 2 4 2" xfId="50615" xr:uid="{00000000-0005-0000-0000-0000C7CA0000}"/>
    <cellStyle name="Standard 8 3 4 4 2 5" xfId="39319" xr:uid="{00000000-0005-0000-0000-0000C8CA0000}"/>
    <cellStyle name="Standard 8 3 4 4 2 6" xfId="28023" xr:uid="{00000000-0005-0000-0000-0000C9CA0000}"/>
    <cellStyle name="Standard 8 3 4 4 3" xfId="4654" xr:uid="{00000000-0005-0000-0000-0000CACA0000}"/>
    <cellStyle name="Standard 8 3 4 4 3 2" xfId="7520" xr:uid="{00000000-0005-0000-0000-0000CBCA0000}"/>
    <cellStyle name="Standard 8 3 4 4 3 2 2" xfId="13169" xr:uid="{00000000-0005-0000-0000-0000CCCA0000}"/>
    <cellStyle name="Standard 8 3 4 4 3 2 2 2" xfId="24465" xr:uid="{00000000-0005-0000-0000-0000CDCA0000}"/>
    <cellStyle name="Standard 8 3 4 4 3 2 2 2 2" xfId="58353" xr:uid="{00000000-0005-0000-0000-0000CECA0000}"/>
    <cellStyle name="Standard 8 3 4 4 3 2 2 3" xfId="47057" xr:uid="{00000000-0005-0000-0000-0000CFCA0000}"/>
    <cellStyle name="Standard 8 3 4 4 3 2 2 4" xfId="35761" xr:uid="{00000000-0005-0000-0000-0000D0CA0000}"/>
    <cellStyle name="Standard 8 3 4 4 3 2 3" xfId="18817" xr:uid="{00000000-0005-0000-0000-0000D1CA0000}"/>
    <cellStyle name="Standard 8 3 4 4 3 2 3 2" xfId="52705" xr:uid="{00000000-0005-0000-0000-0000D2CA0000}"/>
    <cellStyle name="Standard 8 3 4 4 3 2 4" xfId="41409" xr:uid="{00000000-0005-0000-0000-0000D3CA0000}"/>
    <cellStyle name="Standard 8 3 4 4 3 2 5" xfId="30113" xr:uid="{00000000-0005-0000-0000-0000D4CA0000}"/>
    <cellStyle name="Standard 8 3 4 4 3 3" xfId="10345" xr:uid="{00000000-0005-0000-0000-0000D5CA0000}"/>
    <cellStyle name="Standard 8 3 4 4 3 3 2" xfId="21641" xr:uid="{00000000-0005-0000-0000-0000D6CA0000}"/>
    <cellStyle name="Standard 8 3 4 4 3 3 2 2" xfId="55529" xr:uid="{00000000-0005-0000-0000-0000D7CA0000}"/>
    <cellStyle name="Standard 8 3 4 4 3 3 3" xfId="44233" xr:uid="{00000000-0005-0000-0000-0000D8CA0000}"/>
    <cellStyle name="Standard 8 3 4 4 3 3 4" xfId="32937" xr:uid="{00000000-0005-0000-0000-0000D9CA0000}"/>
    <cellStyle name="Standard 8 3 4 4 3 4" xfId="15993" xr:uid="{00000000-0005-0000-0000-0000DACA0000}"/>
    <cellStyle name="Standard 8 3 4 4 3 4 2" xfId="49881" xr:uid="{00000000-0005-0000-0000-0000DBCA0000}"/>
    <cellStyle name="Standard 8 3 4 4 3 5" xfId="38585" xr:uid="{00000000-0005-0000-0000-0000DCCA0000}"/>
    <cellStyle name="Standard 8 3 4 4 3 6" xfId="27289" xr:uid="{00000000-0005-0000-0000-0000DDCA0000}"/>
    <cellStyle name="Standard 8 3 4 4 4" xfId="6076" xr:uid="{00000000-0005-0000-0000-0000DECA0000}"/>
    <cellStyle name="Standard 8 3 4 4 4 2" xfId="11726" xr:uid="{00000000-0005-0000-0000-0000DFCA0000}"/>
    <cellStyle name="Standard 8 3 4 4 4 2 2" xfId="23022" xr:uid="{00000000-0005-0000-0000-0000E0CA0000}"/>
    <cellStyle name="Standard 8 3 4 4 4 2 2 2" xfId="56910" xr:uid="{00000000-0005-0000-0000-0000E1CA0000}"/>
    <cellStyle name="Standard 8 3 4 4 4 2 3" xfId="45614" xr:uid="{00000000-0005-0000-0000-0000E2CA0000}"/>
    <cellStyle name="Standard 8 3 4 4 4 2 4" xfId="34318" xr:uid="{00000000-0005-0000-0000-0000E3CA0000}"/>
    <cellStyle name="Standard 8 3 4 4 4 3" xfId="17374" xr:uid="{00000000-0005-0000-0000-0000E4CA0000}"/>
    <cellStyle name="Standard 8 3 4 4 4 3 2" xfId="51262" xr:uid="{00000000-0005-0000-0000-0000E5CA0000}"/>
    <cellStyle name="Standard 8 3 4 4 4 4" xfId="39966" xr:uid="{00000000-0005-0000-0000-0000E6CA0000}"/>
    <cellStyle name="Standard 8 3 4 4 4 5" xfId="28670" xr:uid="{00000000-0005-0000-0000-0000E7CA0000}"/>
    <cellStyle name="Standard 8 3 4 4 5" xfId="8902" xr:uid="{00000000-0005-0000-0000-0000E8CA0000}"/>
    <cellStyle name="Standard 8 3 4 4 5 2" xfId="20198" xr:uid="{00000000-0005-0000-0000-0000E9CA0000}"/>
    <cellStyle name="Standard 8 3 4 4 5 2 2" xfId="54086" xr:uid="{00000000-0005-0000-0000-0000EACA0000}"/>
    <cellStyle name="Standard 8 3 4 4 5 3" xfId="42790" xr:uid="{00000000-0005-0000-0000-0000EBCA0000}"/>
    <cellStyle name="Standard 8 3 4 4 5 4" xfId="31494" xr:uid="{00000000-0005-0000-0000-0000ECCA0000}"/>
    <cellStyle name="Standard 8 3 4 4 6" xfId="14550" xr:uid="{00000000-0005-0000-0000-0000EDCA0000}"/>
    <cellStyle name="Standard 8 3 4 4 6 2" xfId="48438" xr:uid="{00000000-0005-0000-0000-0000EECA0000}"/>
    <cellStyle name="Standard 8 3 4 4 7" xfId="37142" xr:uid="{00000000-0005-0000-0000-0000EFCA0000}"/>
    <cellStyle name="Standard 8 3 4 4 8" xfId="25846" xr:uid="{00000000-0005-0000-0000-0000F0CA0000}"/>
    <cellStyle name="Standard 8 3 4 5" xfId="3829" xr:uid="{00000000-0005-0000-0000-0000F1CA0000}"/>
    <cellStyle name="Standard 8 3 4 5 2" xfId="6940" xr:uid="{00000000-0005-0000-0000-0000F2CA0000}"/>
    <cellStyle name="Standard 8 3 4 5 2 2" xfId="12589" xr:uid="{00000000-0005-0000-0000-0000F3CA0000}"/>
    <cellStyle name="Standard 8 3 4 5 2 2 2" xfId="23885" xr:uid="{00000000-0005-0000-0000-0000F4CA0000}"/>
    <cellStyle name="Standard 8 3 4 5 2 2 2 2" xfId="57773" xr:uid="{00000000-0005-0000-0000-0000F5CA0000}"/>
    <cellStyle name="Standard 8 3 4 5 2 2 3" xfId="46477" xr:uid="{00000000-0005-0000-0000-0000F6CA0000}"/>
    <cellStyle name="Standard 8 3 4 5 2 2 4" xfId="35181" xr:uid="{00000000-0005-0000-0000-0000F7CA0000}"/>
    <cellStyle name="Standard 8 3 4 5 2 3" xfId="18237" xr:uid="{00000000-0005-0000-0000-0000F8CA0000}"/>
    <cellStyle name="Standard 8 3 4 5 2 3 2" xfId="52125" xr:uid="{00000000-0005-0000-0000-0000F9CA0000}"/>
    <cellStyle name="Standard 8 3 4 5 2 4" xfId="40829" xr:uid="{00000000-0005-0000-0000-0000FACA0000}"/>
    <cellStyle name="Standard 8 3 4 5 2 5" xfId="29533" xr:uid="{00000000-0005-0000-0000-0000FBCA0000}"/>
    <cellStyle name="Standard 8 3 4 5 3" xfId="9765" xr:uid="{00000000-0005-0000-0000-0000FCCA0000}"/>
    <cellStyle name="Standard 8 3 4 5 3 2" xfId="21061" xr:uid="{00000000-0005-0000-0000-0000FDCA0000}"/>
    <cellStyle name="Standard 8 3 4 5 3 2 2" xfId="54949" xr:uid="{00000000-0005-0000-0000-0000FECA0000}"/>
    <cellStyle name="Standard 8 3 4 5 3 3" xfId="43653" xr:uid="{00000000-0005-0000-0000-0000FFCA0000}"/>
    <cellStyle name="Standard 8 3 4 5 3 4" xfId="32357" xr:uid="{00000000-0005-0000-0000-000000CB0000}"/>
    <cellStyle name="Standard 8 3 4 5 4" xfId="15413" xr:uid="{00000000-0005-0000-0000-000001CB0000}"/>
    <cellStyle name="Standard 8 3 4 5 4 2" xfId="49301" xr:uid="{00000000-0005-0000-0000-000002CB0000}"/>
    <cellStyle name="Standard 8 3 4 5 5" xfId="38005" xr:uid="{00000000-0005-0000-0000-000003CB0000}"/>
    <cellStyle name="Standard 8 3 4 5 6" xfId="26709" xr:uid="{00000000-0005-0000-0000-000004CB0000}"/>
    <cellStyle name="Standard 8 3 4 6" xfId="4887" xr:uid="{00000000-0005-0000-0000-000005CB0000}"/>
    <cellStyle name="Standard 8 3 4 6 2" xfId="7713" xr:uid="{00000000-0005-0000-0000-000006CB0000}"/>
    <cellStyle name="Standard 8 3 4 6 2 2" xfId="13362" xr:uid="{00000000-0005-0000-0000-000007CB0000}"/>
    <cellStyle name="Standard 8 3 4 6 2 2 2" xfId="24658" xr:uid="{00000000-0005-0000-0000-000008CB0000}"/>
    <cellStyle name="Standard 8 3 4 6 2 2 2 2" xfId="58546" xr:uid="{00000000-0005-0000-0000-000009CB0000}"/>
    <cellStyle name="Standard 8 3 4 6 2 2 3" xfId="47250" xr:uid="{00000000-0005-0000-0000-00000ACB0000}"/>
    <cellStyle name="Standard 8 3 4 6 2 2 4" xfId="35954" xr:uid="{00000000-0005-0000-0000-00000BCB0000}"/>
    <cellStyle name="Standard 8 3 4 6 2 3" xfId="19010" xr:uid="{00000000-0005-0000-0000-00000CCB0000}"/>
    <cellStyle name="Standard 8 3 4 6 2 3 2" xfId="52898" xr:uid="{00000000-0005-0000-0000-00000DCB0000}"/>
    <cellStyle name="Standard 8 3 4 6 2 4" xfId="41602" xr:uid="{00000000-0005-0000-0000-00000ECB0000}"/>
    <cellStyle name="Standard 8 3 4 6 2 5" xfId="30306" xr:uid="{00000000-0005-0000-0000-00000FCB0000}"/>
    <cellStyle name="Standard 8 3 4 6 3" xfId="10538" xr:uid="{00000000-0005-0000-0000-000010CB0000}"/>
    <cellStyle name="Standard 8 3 4 6 3 2" xfId="21834" xr:uid="{00000000-0005-0000-0000-000011CB0000}"/>
    <cellStyle name="Standard 8 3 4 6 3 2 2" xfId="55722" xr:uid="{00000000-0005-0000-0000-000012CB0000}"/>
    <cellStyle name="Standard 8 3 4 6 3 3" xfId="44426" xr:uid="{00000000-0005-0000-0000-000013CB0000}"/>
    <cellStyle name="Standard 8 3 4 6 3 4" xfId="33130" xr:uid="{00000000-0005-0000-0000-000014CB0000}"/>
    <cellStyle name="Standard 8 3 4 6 4" xfId="16186" xr:uid="{00000000-0005-0000-0000-000015CB0000}"/>
    <cellStyle name="Standard 8 3 4 6 4 2" xfId="50074" xr:uid="{00000000-0005-0000-0000-000016CB0000}"/>
    <cellStyle name="Standard 8 3 4 6 5" xfId="38778" xr:uid="{00000000-0005-0000-0000-000017CB0000}"/>
    <cellStyle name="Standard 8 3 4 6 6" xfId="27482" xr:uid="{00000000-0005-0000-0000-000018CB0000}"/>
    <cellStyle name="Standard 8 3 4 7" xfId="3535" xr:uid="{00000000-0005-0000-0000-000019CB0000}"/>
    <cellStyle name="Standard 8 3 4 7 2" xfId="6648" xr:uid="{00000000-0005-0000-0000-00001ACB0000}"/>
    <cellStyle name="Standard 8 3 4 7 2 2" xfId="12297" xr:uid="{00000000-0005-0000-0000-00001BCB0000}"/>
    <cellStyle name="Standard 8 3 4 7 2 2 2" xfId="23593" xr:uid="{00000000-0005-0000-0000-00001CCB0000}"/>
    <cellStyle name="Standard 8 3 4 7 2 2 2 2" xfId="57481" xr:uid="{00000000-0005-0000-0000-00001DCB0000}"/>
    <cellStyle name="Standard 8 3 4 7 2 2 3" xfId="46185" xr:uid="{00000000-0005-0000-0000-00001ECB0000}"/>
    <cellStyle name="Standard 8 3 4 7 2 2 4" xfId="34889" xr:uid="{00000000-0005-0000-0000-00001FCB0000}"/>
    <cellStyle name="Standard 8 3 4 7 2 3" xfId="17945" xr:uid="{00000000-0005-0000-0000-000020CB0000}"/>
    <cellStyle name="Standard 8 3 4 7 2 3 2" xfId="51833" xr:uid="{00000000-0005-0000-0000-000021CB0000}"/>
    <cellStyle name="Standard 8 3 4 7 2 4" xfId="40537" xr:uid="{00000000-0005-0000-0000-000022CB0000}"/>
    <cellStyle name="Standard 8 3 4 7 2 5" xfId="29241" xr:uid="{00000000-0005-0000-0000-000023CB0000}"/>
    <cellStyle name="Standard 8 3 4 7 3" xfId="9473" xr:uid="{00000000-0005-0000-0000-000024CB0000}"/>
    <cellStyle name="Standard 8 3 4 7 3 2" xfId="20769" xr:uid="{00000000-0005-0000-0000-000025CB0000}"/>
    <cellStyle name="Standard 8 3 4 7 3 2 2" xfId="54657" xr:uid="{00000000-0005-0000-0000-000026CB0000}"/>
    <cellStyle name="Standard 8 3 4 7 3 3" xfId="43361" xr:uid="{00000000-0005-0000-0000-000027CB0000}"/>
    <cellStyle name="Standard 8 3 4 7 3 4" xfId="32065" xr:uid="{00000000-0005-0000-0000-000028CB0000}"/>
    <cellStyle name="Standard 8 3 4 7 4" xfId="15121" xr:uid="{00000000-0005-0000-0000-000029CB0000}"/>
    <cellStyle name="Standard 8 3 4 7 4 2" xfId="49009" xr:uid="{00000000-0005-0000-0000-00002ACB0000}"/>
    <cellStyle name="Standard 8 3 4 7 5" xfId="37713" xr:uid="{00000000-0005-0000-0000-00002BCB0000}"/>
    <cellStyle name="Standard 8 3 4 7 6" xfId="26417" xr:uid="{00000000-0005-0000-0000-00002CCB0000}"/>
    <cellStyle name="Standard 8 3 4 8" xfId="5576" xr:uid="{00000000-0005-0000-0000-00002DCB0000}"/>
    <cellStyle name="Standard 8 3 4 8 2" xfId="11226" xr:uid="{00000000-0005-0000-0000-00002ECB0000}"/>
    <cellStyle name="Standard 8 3 4 8 2 2" xfId="22522" xr:uid="{00000000-0005-0000-0000-00002FCB0000}"/>
    <cellStyle name="Standard 8 3 4 8 2 2 2" xfId="56410" xr:uid="{00000000-0005-0000-0000-000030CB0000}"/>
    <cellStyle name="Standard 8 3 4 8 2 3" xfId="45114" xr:uid="{00000000-0005-0000-0000-000031CB0000}"/>
    <cellStyle name="Standard 8 3 4 8 2 4" xfId="33818" xr:uid="{00000000-0005-0000-0000-000032CB0000}"/>
    <cellStyle name="Standard 8 3 4 8 3" xfId="16874" xr:uid="{00000000-0005-0000-0000-000033CB0000}"/>
    <cellStyle name="Standard 8 3 4 8 3 2" xfId="50762" xr:uid="{00000000-0005-0000-0000-000034CB0000}"/>
    <cellStyle name="Standard 8 3 4 8 4" xfId="39466" xr:uid="{00000000-0005-0000-0000-000035CB0000}"/>
    <cellStyle name="Standard 8 3 4 8 5" xfId="28170" xr:uid="{00000000-0005-0000-0000-000036CB0000}"/>
    <cellStyle name="Standard 8 3 4 9" xfId="8402" xr:uid="{00000000-0005-0000-0000-000037CB0000}"/>
    <cellStyle name="Standard 8 3 4 9 2" xfId="19698" xr:uid="{00000000-0005-0000-0000-000038CB0000}"/>
    <cellStyle name="Standard 8 3 4 9 2 2" xfId="53586" xr:uid="{00000000-0005-0000-0000-000039CB0000}"/>
    <cellStyle name="Standard 8 3 4 9 3" xfId="42290" xr:uid="{00000000-0005-0000-0000-00003ACB0000}"/>
    <cellStyle name="Standard 8 3 4 9 4" xfId="30994" xr:uid="{00000000-0005-0000-0000-00003BCB0000}"/>
    <cellStyle name="Standard 8 3 5" xfId="1571" xr:uid="{00000000-0005-0000-0000-00003CCB0000}"/>
    <cellStyle name="Standard 8 3 5 10" xfId="36717" xr:uid="{00000000-0005-0000-0000-00003DCB0000}"/>
    <cellStyle name="Standard 8 3 5 11" xfId="25421" xr:uid="{00000000-0005-0000-0000-00003ECB0000}"/>
    <cellStyle name="Standard 8 3 5 2" xfId="2767" xr:uid="{00000000-0005-0000-0000-00003FCB0000}"/>
    <cellStyle name="Standard 8 3 5 2 2" xfId="3269" xr:uid="{00000000-0005-0000-0000-000040CB0000}"/>
    <cellStyle name="Standard 8 3 5 2 2 2" xfId="5433" xr:uid="{00000000-0005-0000-0000-000041CB0000}"/>
    <cellStyle name="Standard 8 3 5 2 2 2 2" xfId="8259" xr:uid="{00000000-0005-0000-0000-000042CB0000}"/>
    <cellStyle name="Standard 8 3 5 2 2 2 2 2" xfId="13908" xr:uid="{00000000-0005-0000-0000-000043CB0000}"/>
    <cellStyle name="Standard 8 3 5 2 2 2 2 2 2" xfId="25204" xr:uid="{00000000-0005-0000-0000-000044CB0000}"/>
    <cellStyle name="Standard 8 3 5 2 2 2 2 2 2 2" xfId="59092" xr:uid="{00000000-0005-0000-0000-000045CB0000}"/>
    <cellStyle name="Standard 8 3 5 2 2 2 2 2 3" xfId="47796" xr:uid="{00000000-0005-0000-0000-000046CB0000}"/>
    <cellStyle name="Standard 8 3 5 2 2 2 2 2 4" xfId="36500" xr:uid="{00000000-0005-0000-0000-000047CB0000}"/>
    <cellStyle name="Standard 8 3 5 2 2 2 2 3" xfId="19556" xr:uid="{00000000-0005-0000-0000-000048CB0000}"/>
    <cellStyle name="Standard 8 3 5 2 2 2 2 3 2" xfId="53444" xr:uid="{00000000-0005-0000-0000-000049CB0000}"/>
    <cellStyle name="Standard 8 3 5 2 2 2 2 4" xfId="42148" xr:uid="{00000000-0005-0000-0000-00004ACB0000}"/>
    <cellStyle name="Standard 8 3 5 2 2 2 2 5" xfId="30852" xr:uid="{00000000-0005-0000-0000-00004BCB0000}"/>
    <cellStyle name="Standard 8 3 5 2 2 2 3" xfId="11084" xr:uid="{00000000-0005-0000-0000-00004CCB0000}"/>
    <cellStyle name="Standard 8 3 5 2 2 2 3 2" xfId="22380" xr:uid="{00000000-0005-0000-0000-00004DCB0000}"/>
    <cellStyle name="Standard 8 3 5 2 2 2 3 2 2" xfId="56268" xr:uid="{00000000-0005-0000-0000-00004ECB0000}"/>
    <cellStyle name="Standard 8 3 5 2 2 2 3 3" xfId="44972" xr:uid="{00000000-0005-0000-0000-00004FCB0000}"/>
    <cellStyle name="Standard 8 3 5 2 2 2 3 4" xfId="33676" xr:uid="{00000000-0005-0000-0000-000050CB0000}"/>
    <cellStyle name="Standard 8 3 5 2 2 2 4" xfId="16732" xr:uid="{00000000-0005-0000-0000-000051CB0000}"/>
    <cellStyle name="Standard 8 3 5 2 2 2 4 2" xfId="50620" xr:uid="{00000000-0005-0000-0000-000052CB0000}"/>
    <cellStyle name="Standard 8 3 5 2 2 2 5" xfId="39324" xr:uid="{00000000-0005-0000-0000-000053CB0000}"/>
    <cellStyle name="Standard 8 3 5 2 2 2 6" xfId="28028" xr:uid="{00000000-0005-0000-0000-000054CB0000}"/>
    <cellStyle name="Standard 8 3 5 2 2 3" xfId="6397" xr:uid="{00000000-0005-0000-0000-000055CB0000}"/>
    <cellStyle name="Standard 8 3 5 2 2 3 2" xfId="12047" xr:uid="{00000000-0005-0000-0000-000056CB0000}"/>
    <cellStyle name="Standard 8 3 5 2 2 3 2 2" xfId="23343" xr:uid="{00000000-0005-0000-0000-000057CB0000}"/>
    <cellStyle name="Standard 8 3 5 2 2 3 2 2 2" xfId="57231" xr:uid="{00000000-0005-0000-0000-000058CB0000}"/>
    <cellStyle name="Standard 8 3 5 2 2 3 2 3" xfId="45935" xr:uid="{00000000-0005-0000-0000-000059CB0000}"/>
    <cellStyle name="Standard 8 3 5 2 2 3 2 4" xfId="34639" xr:uid="{00000000-0005-0000-0000-00005ACB0000}"/>
    <cellStyle name="Standard 8 3 5 2 2 3 3" xfId="17695" xr:uid="{00000000-0005-0000-0000-00005BCB0000}"/>
    <cellStyle name="Standard 8 3 5 2 2 3 3 2" xfId="51583" xr:uid="{00000000-0005-0000-0000-00005CCB0000}"/>
    <cellStyle name="Standard 8 3 5 2 2 3 4" xfId="40287" xr:uid="{00000000-0005-0000-0000-00005DCB0000}"/>
    <cellStyle name="Standard 8 3 5 2 2 3 5" xfId="28991" xr:uid="{00000000-0005-0000-0000-00005ECB0000}"/>
    <cellStyle name="Standard 8 3 5 2 2 4" xfId="9223" xr:uid="{00000000-0005-0000-0000-00005FCB0000}"/>
    <cellStyle name="Standard 8 3 5 2 2 4 2" xfId="20519" xr:uid="{00000000-0005-0000-0000-000060CB0000}"/>
    <cellStyle name="Standard 8 3 5 2 2 4 2 2" xfId="54407" xr:uid="{00000000-0005-0000-0000-000061CB0000}"/>
    <cellStyle name="Standard 8 3 5 2 2 4 3" xfId="43111" xr:uid="{00000000-0005-0000-0000-000062CB0000}"/>
    <cellStyle name="Standard 8 3 5 2 2 4 4" xfId="31815" xr:uid="{00000000-0005-0000-0000-000063CB0000}"/>
    <cellStyle name="Standard 8 3 5 2 2 5" xfId="14871" xr:uid="{00000000-0005-0000-0000-000064CB0000}"/>
    <cellStyle name="Standard 8 3 5 2 2 5 2" xfId="48759" xr:uid="{00000000-0005-0000-0000-000065CB0000}"/>
    <cellStyle name="Standard 8 3 5 2 2 6" xfId="37463" xr:uid="{00000000-0005-0000-0000-000066CB0000}"/>
    <cellStyle name="Standard 8 3 5 2 2 7" xfId="26167" xr:uid="{00000000-0005-0000-0000-000067CB0000}"/>
    <cellStyle name="Standard 8 3 5 2 3" xfId="4659" xr:uid="{00000000-0005-0000-0000-000068CB0000}"/>
    <cellStyle name="Standard 8 3 5 2 3 2" xfId="7525" xr:uid="{00000000-0005-0000-0000-000069CB0000}"/>
    <cellStyle name="Standard 8 3 5 2 3 2 2" xfId="13174" xr:uid="{00000000-0005-0000-0000-00006ACB0000}"/>
    <cellStyle name="Standard 8 3 5 2 3 2 2 2" xfId="24470" xr:uid="{00000000-0005-0000-0000-00006BCB0000}"/>
    <cellStyle name="Standard 8 3 5 2 3 2 2 2 2" xfId="58358" xr:uid="{00000000-0005-0000-0000-00006CCB0000}"/>
    <cellStyle name="Standard 8 3 5 2 3 2 2 3" xfId="47062" xr:uid="{00000000-0005-0000-0000-00006DCB0000}"/>
    <cellStyle name="Standard 8 3 5 2 3 2 2 4" xfId="35766" xr:uid="{00000000-0005-0000-0000-00006ECB0000}"/>
    <cellStyle name="Standard 8 3 5 2 3 2 3" xfId="18822" xr:uid="{00000000-0005-0000-0000-00006FCB0000}"/>
    <cellStyle name="Standard 8 3 5 2 3 2 3 2" xfId="52710" xr:uid="{00000000-0005-0000-0000-000070CB0000}"/>
    <cellStyle name="Standard 8 3 5 2 3 2 4" xfId="41414" xr:uid="{00000000-0005-0000-0000-000071CB0000}"/>
    <cellStyle name="Standard 8 3 5 2 3 2 5" xfId="30118" xr:uid="{00000000-0005-0000-0000-000072CB0000}"/>
    <cellStyle name="Standard 8 3 5 2 3 3" xfId="10350" xr:uid="{00000000-0005-0000-0000-000073CB0000}"/>
    <cellStyle name="Standard 8 3 5 2 3 3 2" xfId="21646" xr:uid="{00000000-0005-0000-0000-000074CB0000}"/>
    <cellStyle name="Standard 8 3 5 2 3 3 2 2" xfId="55534" xr:uid="{00000000-0005-0000-0000-000075CB0000}"/>
    <cellStyle name="Standard 8 3 5 2 3 3 3" xfId="44238" xr:uid="{00000000-0005-0000-0000-000076CB0000}"/>
    <cellStyle name="Standard 8 3 5 2 3 3 4" xfId="32942" xr:uid="{00000000-0005-0000-0000-000077CB0000}"/>
    <cellStyle name="Standard 8 3 5 2 3 4" xfId="15998" xr:uid="{00000000-0005-0000-0000-000078CB0000}"/>
    <cellStyle name="Standard 8 3 5 2 3 4 2" xfId="49886" xr:uid="{00000000-0005-0000-0000-000079CB0000}"/>
    <cellStyle name="Standard 8 3 5 2 3 5" xfId="38590" xr:uid="{00000000-0005-0000-0000-00007ACB0000}"/>
    <cellStyle name="Standard 8 3 5 2 3 6" xfId="27294" xr:uid="{00000000-0005-0000-0000-00007BCB0000}"/>
    <cellStyle name="Standard 8 3 5 2 4" xfId="5897" xr:uid="{00000000-0005-0000-0000-00007CCB0000}"/>
    <cellStyle name="Standard 8 3 5 2 4 2" xfId="11547" xr:uid="{00000000-0005-0000-0000-00007DCB0000}"/>
    <cellStyle name="Standard 8 3 5 2 4 2 2" xfId="22843" xr:uid="{00000000-0005-0000-0000-00007ECB0000}"/>
    <cellStyle name="Standard 8 3 5 2 4 2 2 2" xfId="56731" xr:uid="{00000000-0005-0000-0000-00007FCB0000}"/>
    <cellStyle name="Standard 8 3 5 2 4 2 3" xfId="45435" xr:uid="{00000000-0005-0000-0000-000080CB0000}"/>
    <cellStyle name="Standard 8 3 5 2 4 2 4" xfId="34139" xr:uid="{00000000-0005-0000-0000-000081CB0000}"/>
    <cellStyle name="Standard 8 3 5 2 4 3" xfId="17195" xr:uid="{00000000-0005-0000-0000-000082CB0000}"/>
    <cellStyle name="Standard 8 3 5 2 4 3 2" xfId="51083" xr:uid="{00000000-0005-0000-0000-000083CB0000}"/>
    <cellStyle name="Standard 8 3 5 2 4 4" xfId="39787" xr:uid="{00000000-0005-0000-0000-000084CB0000}"/>
    <cellStyle name="Standard 8 3 5 2 4 5" xfId="28491" xr:uid="{00000000-0005-0000-0000-000085CB0000}"/>
    <cellStyle name="Standard 8 3 5 2 5" xfId="8723" xr:uid="{00000000-0005-0000-0000-000086CB0000}"/>
    <cellStyle name="Standard 8 3 5 2 5 2" xfId="20019" xr:uid="{00000000-0005-0000-0000-000087CB0000}"/>
    <cellStyle name="Standard 8 3 5 2 5 2 2" xfId="53907" xr:uid="{00000000-0005-0000-0000-000088CB0000}"/>
    <cellStyle name="Standard 8 3 5 2 5 3" xfId="42611" xr:uid="{00000000-0005-0000-0000-000089CB0000}"/>
    <cellStyle name="Standard 8 3 5 2 5 4" xfId="31315" xr:uid="{00000000-0005-0000-0000-00008ACB0000}"/>
    <cellStyle name="Standard 8 3 5 2 6" xfId="14371" xr:uid="{00000000-0005-0000-0000-00008BCB0000}"/>
    <cellStyle name="Standard 8 3 5 2 6 2" xfId="48259" xr:uid="{00000000-0005-0000-0000-00008CCB0000}"/>
    <cellStyle name="Standard 8 3 5 2 7" xfId="36963" xr:uid="{00000000-0005-0000-0000-00008DCB0000}"/>
    <cellStyle name="Standard 8 3 5 2 8" xfId="25667" xr:uid="{00000000-0005-0000-0000-00008ECB0000}"/>
    <cellStyle name="Standard 8 3 5 3" xfId="3023" xr:uid="{00000000-0005-0000-0000-00008FCB0000}"/>
    <cellStyle name="Standard 8 3 5 3 2" xfId="5432" xr:uid="{00000000-0005-0000-0000-000090CB0000}"/>
    <cellStyle name="Standard 8 3 5 3 2 2" xfId="8258" xr:uid="{00000000-0005-0000-0000-000091CB0000}"/>
    <cellStyle name="Standard 8 3 5 3 2 2 2" xfId="13907" xr:uid="{00000000-0005-0000-0000-000092CB0000}"/>
    <cellStyle name="Standard 8 3 5 3 2 2 2 2" xfId="25203" xr:uid="{00000000-0005-0000-0000-000093CB0000}"/>
    <cellStyle name="Standard 8 3 5 3 2 2 2 2 2" xfId="59091" xr:uid="{00000000-0005-0000-0000-000094CB0000}"/>
    <cellStyle name="Standard 8 3 5 3 2 2 2 3" xfId="47795" xr:uid="{00000000-0005-0000-0000-000095CB0000}"/>
    <cellStyle name="Standard 8 3 5 3 2 2 2 4" xfId="36499" xr:uid="{00000000-0005-0000-0000-000096CB0000}"/>
    <cellStyle name="Standard 8 3 5 3 2 2 3" xfId="19555" xr:uid="{00000000-0005-0000-0000-000097CB0000}"/>
    <cellStyle name="Standard 8 3 5 3 2 2 3 2" xfId="53443" xr:uid="{00000000-0005-0000-0000-000098CB0000}"/>
    <cellStyle name="Standard 8 3 5 3 2 2 4" xfId="42147" xr:uid="{00000000-0005-0000-0000-000099CB0000}"/>
    <cellStyle name="Standard 8 3 5 3 2 2 5" xfId="30851" xr:uid="{00000000-0005-0000-0000-00009ACB0000}"/>
    <cellStyle name="Standard 8 3 5 3 2 3" xfId="11083" xr:uid="{00000000-0005-0000-0000-00009BCB0000}"/>
    <cellStyle name="Standard 8 3 5 3 2 3 2" xfId="22379" xr:uid="{00000000-0005-0000-0000-00009CCB0000}"/>
    <cellStyle name="Standard 8 3 5 3 2 3 2 2" xfId="56267" xr:uid="{00000000-0005-0000-0000-00009DCB0000}"/>
    <cellStyle name="Standard 8 3 5 3 2 3 3" xfId="44971" xr:uid="{00000000-0005-0000-0000-00009ECB0000}"/>
    <cellStyle name="Standard 8 3 5 3 2 3 4" xfId="33675" xr:uid="{00000000-0005-0000-0000-00009FCB0000}"/>
    <cellStyle name="Standard 8 3 5 3 2 4" xfId="16731" xr:uid="{00000000-0005-0000-0000-0000A0CB0000}"/>
    <cellStyle name="Standard 8 3 5 3 2 4 2" xfId="50619" xr:uid="{00000000-0005-0000-0000-0000A1CB0000}"/>
    <cellStyle name="Standard 8 3 5 3 2 5" xfId="39323" xr:uid="{00000000-0005-0000-0000-0000A2CB0000}"/>
    <cellStyle name="Standard 8 3 5 3 2 6" xfId="28027" xr:uid="{00000000-0005-0000-0000-0000A3CB0000}"/>
    <cellStyle name="Standard 8 3 5 3 3" xfId="4658" xr:uid="{00000000-0005-0000-0000-0000A4CB0000}"/>
    <cellStyle name="Standard 8 3 5 3 3 2" xfId="7524" xr:uid="{00000000-0005-0000-0000-0000A5CB0000}"/>
    <cellStyle name="Standard 8 3 5 3 3 2 2" xfId="13173" xr:uid="{00000000-0005-0000-0000-0000A6CB0000}"/>
    <cellStyle name="Standard 8 3 5 3 3 2 2 2" xfId="24469" xr:uid="{00000000-0005-0000-0000-0000A7CB0000}"/>
    <cellStyle name="Standard 8 3 5 3 3 2 2 2 2" xfId="58357" xr:uid="{00000000-0005-0000-0000-0000A8CB0000}"/>
    <cellStyle name="Standard 8 3 5 3 3 2 2 3" xfId="47061" xr:uid="{00000000-0005-0000-0000-0000A9CB0000}"/>
    <cellStyle name="Standard 8 3 5 3 3 2 2 4" xfId="35765" xr:uid="{00000000-0005-0000-0000-0000AACB0000}"/>
    <cellStyle name="Standard 8 3 5 3 3 2 3" xfId="18821" xr:uid="{00000000-0005-0000-0000-0000ABCB0000}"/>
    <cellStyle name="Standard 8 3 5 3 3 2 3 2" xfId="52709" xr:uid="{00000000-0005-0000-0000-0000ACCB0000}"/>
    <cellStyle name="Standard 8 3 5 3 3 2 4" xfId="41413" xr:uid="{00000000-0005-0000-0000-0000ADCB0000}"/>
    <cellStyle name="Standard 8 3 5 3 3 2 5" xfId="30117" xr:uid="{00000000-0005-0000-0000-0000AECB0000}"/>
    <cellStyle name="Standard 8 3 5 3 3 3" xfId="10349" xr:uid="{00000000-0005-0000-0000-0000AFCB0000}"/>
    <cellStyle name="Standard 8 3 5 3 3 3 2" xfId="21645" xr:uid="{00000000-0005-0000-0000-0000B0CB0000}"/>
    <cellStyle name="Standard 8 3 5 3 3 3 2 2" xfId="55533" xr:uid="{00000000-0005-0000-0000-0000B1CB0000}"/>
    <cellStyle name="Standard 8 3 5 3 3 3 3" xfId="44237" xr:uid="{00000000-0005-0000-0000-0000B2CB0000}"/>
    <cellStyle name="Standard 8 3 5 3 3 3 4" xfId="32941" xr:uid="{00000000-0005-0000-0000-0000B3CB0000}"/>
    <cellStyle name="Standard 8 3 5 3 3 4" xfId="15997" xr:uid="{00000000-0005-0000-0000-0000B4CB0000}"/>
    <cellStyle name="Standard 8 3 5 3 3 4 2" xfId="49885" xr:uid="{00000000-0005-0000-0000-0000B5CB0000}"/>
    <cellStyle name="Standard 8 3 5 3 3 5" xfId="38589" xr:uid="{00000000-0005-0000-0000-0000B6CB0000}"/>
    <cellStyle name="Standard 8 3 5 3 3 6" xfId="27293" xr:uid="{00000000-0005-0000-0000-0000B7CB0000}"/>
    <cellStyle name="Standard 8 3 5 3 4" xfId="6151" xr:uid="{00000000-0005-0000-0000-0000B8CB0000}"/>
    <cellStyle name="Standard 8 3 5 3 4 2" xfId="11801" xr:uid="{00000000-0005-0000-0000-0000B9CB0000}"/>
    <cellStyle name="Standard 8 3 5 3 4 2 2" xfId="23097" xr:uid="{00000000-0005-0000-0000-0000BACB0000}"/>
    <cellStyle name="Standard 8 3 5 3 4 2 2 2" xfId="56985" xr:uid="{00000000-0005-0000-0000-0000BBCB0000}"/>
    <cellStyle name="Standard 8 3 5 3 4 2 3" xfId="45689" xr:uid="{00000000-0005-0000-0000-0000BCCB0000}"/>
    <cellStyle name="Standard 8 3 5 3 4 2 4" xfId="34393" xr:uid="{00000000-0005-0000-0000-0000BDCB0000}"/>
    <cellStyle name="Standard 8 3 5 3 4 3" xfId="17449" xr:uid="{00000000-0005-0000-0000-0000BECB0000}"/>
    <cellStyle name="Standard 8 3 5 3 4 3 2" xfId="51337" xr:uid="{00000000-0005-0000-0000-0000BFCB0000}"/>
    <cellStyle name="Standard 8 3 5 3 4 4" xfId="40041" xr:uid="{00000000-0005-0000-0000-0000C0CB0000}"/>
    <cellStyle name="Standard 8 3 5 3 4 5" xfId="28745" xr:uid="{00000000-0005-0000-0000-0000C1CB0000}"/>
    <cellStyle name="Standard 8 3 5 3 5" xfId="8977" xr:uid="{00000000-0005-0000-0000-0000C2CB0000}"/>
    <cellStyle name="Standard 8 3 5 3 5 2" xfId="20273" xr:uid="{00000000-0005-0000-0000-0000C3CB0000}"/>
    <cellStyle name="Standard 8 3 5 3 5 2 2" xfId="54161" xr:uid="{00000000-0005-0000-0000-0000C4CB0000}"/>
    <cellStyle name="Standard 8 3 5 3 5 3" xfId="42865" xr:uid="{00000000-0005-0000-0000-0000C5CB0000}"/>
    <cellStyle name="Standard 8 3 5 3 5 4" xfId="31569" xr:uid="{00000000-0005-0000-0000-0000C6CB0000}"/>
    <cellStyle name="Standard 8 3 5 3 6" xfId="14625" xr:uid="{00000000-0005-0000-0000-0000C7CB0000}"/>
    <cellStyle name="Standard 8 3 5 3 6 2" xfId="48513" xr:uid="{00000000-0005-0000-0000-0000C8CB0000}"/>
    <cellStyle name="Standard 8 3 5 3 7" xfId="37217" xr:uid="{00000000-0005-0000-0000-0000C9CB0000}"/>
    <cellStyle name="Standard 8 3 5 3 8" xfId="25921" xr:uid="{00000000-0005-0000-0000-0000CACB0000}"/>
    <cellStyle name="Standard 8 3 5 4" xfId="3882" xr:uid="{00000000-0005-0000-0000-0000CBCB0000}"/>
    <cellStyle name="Standard 8 3 5 4 2" xfId="6993" xr:uid="{00000000-0005-0000-0000-0000CCCB0000}"/>
    <cellStyle name="Standard 8 3 5 4 2 2" xfId="12642" xr:uid="{00000000-0005-0000-0000-0000CDCB0000}"/>
    <cellStyle name="Standard 8 3 5 4 2 2 2" xfId="23938" xr:uid="{00000000-0005-0000-0000-0000CECB0000}"/>
    <cellStyle name="Standard 8 3 5 4 2 2 2 2" xfId="57826" xr:uid="{00000000-0005-0000-0000-0000CFCB0000}"/>
    <cellStyle name="Standard 8 3 5 4 2 2 3" xfId="46530" xr:uid="{00000000-0005-0000-0000-0000D0CB0000}"/>
    <cellStyle name="Standard 8 3 5 4 2 2 4" xfId="35234" xr:uid="{00000000-0005-0000-0000-0000D1CB0000}"/>
    <cellStyle name="Standard 8 3 5 4 2 3" xfId="18290" xr:uid="{00000000-0005-0000-0000-0000D2CB0000}"/>
    <cellStyle name="Standard 8 3 5 4 2 3 2" xfId="52178" xr:uid="{00000000-0005-0000-0000-0000D3CB0000}"/>
    <cellStyle name="Standard 8 3 5 4 2 4" xfId="40882" xr:uid="{00000000-0005-0000-0000-0000D4CB0000}"/>
    <cellStyle name="Standard 8 3 5 4 2 5" xfId="29586" xr:uid="{00000000-0005-0000-0000-0000D5CB0000}"/>
    <cellStyle name="Standard 8 3 5 4 3" xfId="9818" xr:uid="{00000000-0005-0000-0000-0000D6CB0000}"/>
    <cellStyle name="Standard 8 3 5 4 3 2" xfId="21114" xr:uid="{00000000-0005-0000-0000-0000D7CB0000}"/>
    <cellStyle name="Standard 8 3 5 4 3 2 2" xfId="55002" xr:uid="{00000000-0005-0000-0000-0000D8CB0000}"/>
    <cellStyle name="Standard 8 3 5 4 3 3" xfId="43706" xr:uid="{00000000-0005-0000-0000-0000D9CB0000}"/>
    <cellStyle name="Standard 8 3 5 4 3 4" xfId="32410" xr:uid="{00000000-0005-0000-0000-0000DACB0000}"/>
    <cellStyle name="Standard 8 3 5 4 4" xfId="15466" xr:uid="{00000000-0005-0000-0000-0000DBCB0000}"/>
    <cellStyle name="Standard 8 3 5 4 4 2" xfId="49354" xr:uid="{00000000-0005-0000-0000-0000DCCB0000}"/>
    <cellStyle name="Standard 8 3 5 4 5" xfId="38058" xr:uid="{00000000-0005-0000-0000-0000DDCB0000}"/>
    <cellStyle name="Standard 8 3 5 4 6" xfId="26762" xr:uid="{00000000-0005-0000-0000-0000DECB0000}"/>
    <cellStyle name="Standard 8 3 5 5" xfId="4940" xr:uid="{00000000-0005-0000-0000-0000DFCB0000}"/>
    <cellStyle name="Standard 8 3 5 5 2" xfId="7766" xr:uid="{00000000-0005-0000-0000-0000E0CB0000}"/>
    <cellStyle name="Standard 8 3 5 5 2 2" xfId="13415" xr:uid="{00000000-0005-0000-0000-0000E1CB0000}"/>
    <cellStyle name="Standard 8 3 5 5 2 2 2" xfId="24711" xr:uid="{00000000-0005-0000-0000-0000E2CB0000}"/>
    <cellStyle name="Standard 8 3 5 5 2 2 2 2" xfId="58599" xr:uid="{00000000-0005-0000-0000-0000E3CB0000}"/>
    <cellStyle name="Standard 8 3 5 5 2 2 3" xfId="47303" xr:uid="{00000000-0005-0000-0000-0000E4CB0000}"/>
    <cellStyle name="Standard 8 3 5 5 2 2 4" xfId="36007" xr:uid="{00000000-0005-0000-0000-0000E5CB0000}"/>
    <cellStyle name="Standard 8 3 5 5 2 3" xfId="19063" xr:uid="{00000000-0005-0000-0000-0000E6CB0000}"/>
    <cellStyle name="Standard 8 3 5 5 2 3 2" xfId="52951" xr:uid="{00000000-0005-0000-0000-0000E7CB0000}"/>
    <cellStyle name="Standard 8 3 5 5 2 4" xfId="41655" xr:uid="{00000000-0005-0000-0000-0000E8CB0000}"/>
    <cellStyle name="Standard 8 3 5 5 2 5" xfId="30359" xr:uid="{00000000-0005-0000-0000-0000E9CB0000}"/>
    <cellStyle name="Standard 8 3 5 5 3" xfId="10591" xr:uid="{00000000-0005-0000-0000-0000EACB0000}"/>
    <cellStyle name="Standard 8 3 5 5 3 2" xfId="21887" xr:uid="{00000000-0005-0000-0000-0000EBCB0000}"/>
    <cellStyle name="Standard 8 3 5 5 3 2 2" xfId="55775" xr:uid="{00000000-0005-0000-0000-0000ECCB0000}"/>
    <cellStyle name="Standard 8 3 5 5 3 3" xfId="44479" xr:uid="{00000000-0005-0000-0000-0000EDCB0000}"/>
    <cellStyle name="Standard 8 3 5 5 3 4" xfId="33183" xr:uid="{00000000-0005-0000-0000-0000EECB0000}"/>
    <cellStyle name="Standard 8 3 5 5 4" xfId="16239" xr:uid="{00000000-0005-0000-0000-0000EFCB0000}"/>
    <cellStyle name="Standard 8 3 5 5 4 2" xfId="50127" xr:uid="{00000000-0005-0000-0000-0000F0CB0000}"/>
    <cellStyle name="Standard 8 3 5 5 5" xfId="38831" xr:uid="{00000000-0005-0000-0000-0000F1CB0000}"/>
    <cellStyle name="Standard 8 3 5 5 6" xfId="27535" xr:uid="{00000000-0005-0000-0000-0000F2CB0000}"/>
    <cellStyle name="Standard 8 3 5 6" xfId="3589" xr:uid="{00000000-0005-0000-0000-0000F3CB0000}"/>
    <cellStyle name="Standard 8 3 5 6 2" xfId="6702" xr:uid="{00000000-0005-0000-0000-0000F4CB0000}"/>
    <cellStyle name="Standard 8 3 5 6 2 2" xfId="12351" xr:uid="{00000000-0005-0000-0000-0000F5CB0000}"/>
    <cellStyle name="Standard 8 3 5 6 2 2 2" xfId="23647" xr:uid="{00000000-0005-0000-0000-0000F6CB0000}"/>
    <cellStyle name="Standard 8 3 5 6 2 2 2 2" xfId="57535" xr:uid="{00000000-0005-0000-0000-0000F7CB0000}"/>
    <cellStyle name="Standard 8 3 5 6 2 2 3" xfId="46239" xr:uid="{00000000-0005-0000-0000-0000F8CB0000}"/>
    <cellStyle name="Standard 8 3 5 6 2 2 4" xfId="34943" xr:uid="{00000000-0005-0000-0000-0000F9CB0000}"/>
    <cellStyle name="Standard 8 3 5 6 2 3" xfId="17999" xr:uid="{00000000-0005-0000-0000-0000FACB0000}"/>
    <cellStyle name="Standard 8 3 5 6 2 3 2" xfId="51887" xr:uid="{00000000-0005-0000-0000-0000FBCB0000}"/>
    <cellStyle name="Standard 8 3 5 6 2 4" xfId="40591" xr:uid="{00000000-0005-0000-0000-0000FCCB0000}"/>
    <cellStyle name="Standard 8 3 5 6 2 5" xfId="29295" xr:uid="{00000000-0005-0000-0000-0000FDCB0000}"/>
    <cellStyle name="Standard 8 3 5 6 3" xfId="9527" xr:uid="{00000000-0005-0000-0000-0000FECB0000}"/>
    <cellStyle name="Standard 8 3 5 6 3 2" xfId="20823" xr:uid="{00000000-0005-0000-0000-0000FFCB0000}"/>
    <cellStyle name="Standard 8 3 5 6 3 2 2" xfId="54711" xr:uid="{00000000-0005-0000-0000-000000CC0000}"/>
    <cellStyle name="Standard 8 3 5 6 3 3" xfId="43415" xr:uid="{00000000-0005-0000-0000-000001CC0000}"/>
    <cellStyle name="Standard 8 3 5 6 3 4" xfId="32119" xr:uid="{00000000-0005-0000-0000-000002CC0000}"/>
    <cellStyle name="Standard 8 3 5 6 4" xfId="15175" xr:uid="{00000000-0005-0000-0000-000003CC0000}"/>
    <cellStyle name="Standard 8 3 5 6 4 2" xfId="49063" xr:uid="{00000000-0005-0000-0000-000004CC0000}"/>
    <cellStyle name="Standard 8 3 5 6 5" xfId="37767" xr:uid="{00000000-0005-0000-0000-000005CC0000}"/>
    <cellStyle name="Standard 8 3 5 6 6" xfId="26471" xr:uid="{00000000-0005-0000-0000-000006CC0000}"/>
    <cellStyle name="Standard 8 3 5 7" xfId="5651" xr:uid="{00000000-0005-0000-0000-000007CC0000}"/>
    <cellStyle name="Standard 8 3 5 7 2" xfId="11301" xr:uid="{00000000-0005-0000-0000-000008CC0000}"/>
    <cellStyle name="Standard 8 3 5 7 2 2" xfId="22597" xr:uid="{00000000-0005-0000-0000-000009CC0000}"/>
    <cellStyle name="Standard 8 3 5 7 2 2 2" xfId="56485" xr:uid="{00000000-0005-0000-0000-00000ACC0000}"/>
    <cellStyle name="Standard 8 3 5 7 2 3" xfId="45189" xr:uid="{00000000-0005-0000-0000-00000BCC0000}"/>
    <cellStyle name="Standard 8 3 5 7 2 4" xfId="33893" xr:uid="{00000000-0005-0000-0000-00000CCC0000}"/>
    <cellStyle name="Standard 8 3 5 7 3" xfId="16949" xr:uid="{00000000-0005-0000-0000-00000DCC0000}"/>
    <cellStyle name="Standard 8 3 5 7 3 2" xfId="50837" xr:uid="{00000000-0005-0000-0000-00000ECC0000}"/>
    <cellStyle name="Standard 8 3 5 7 4" xfId="39541" xr:uid="{00000000-0005-0000-0000-00000FCC0000}"/>
    <cellStyle name="Standard 8 3 5 7 5" xfId="28245" xr:uid="{00000000-0005-0000-0000-000010CC0000}"/>
    <cellStyle name="Standard 8 3 5 8" xfId="8477" xr:uid="{00000000-0005-0000-0000-000011CC0000}"/>
    <cellStyle name="Standard 8 3 5 8 2" xfId="19773" xr:uid="{00000000-0005-0000-0000-000012CC0000}"/>
    <cellStyle name="Standard 8 3 5 8 2 2" xfId="53661" xr:uid="{00000000-0005-0000-0000-000013CC0000}"/>
    <cellStyle name="Standard 8 3 5 8 3" xfId="42365" xr:uid="{00000000-0005-0000-0000-000014CC0000}"/>
    <cellStyle name="Standard 8 3 5 8 4" xfId="31069" xr:uid="{00000000-0005-0000-0000-000015CC0000}"/>
    <cellStyle name="Standard 8 3 5 9" xfId="14125" xr:uid="{00000000-0005-0000-0000-000016CC0000}"/>
    <cellStyle name="Standard 8 3 5 9 2" xfId="48013" xr:uid="{00000000-0005-0000-0000-000017CC0000}"/>
    <cellStyle name="Standard 8 3 6" xfId="2636" xr:uid="{00000000-0005-0000-0000-000018CC0000}"/>
    <cellStyle name="Standard 8 3 6 10" xfId="25536" xr:uid="{00000000-0005-0000-0000-000019CC0000}"/>
    <cellStyle name="Standard 8 3 6 2" xfId="3138" xr:uid="{00000000-0005-0000-0000-00001ACC0000}"/>
    <cellStyle name="Standard 8 3 6 2 2" xfId="5434" xr:uid="{00000000-0005-0000-0000-00001BCC0000}"/>
    <cellStyle name="Standard 8 3 6 2 2 2" xfId="8260" xr:uid="{00000000-0005-0000-0000-00001CCC0000}"/>
    <cellStyle name="Standard 8 3 6 2 2 2 2" xfId="13909" xr:uid="{00000000-0005-0000-0000-00001DCC0000}"/>
    <cellStyle name="Standard 8 3 6 2 2 2 2 2" xfId="25205" xr:uid="{00000000-0005-0000-0000-00001ECC0000}"/>
    <cellStyle name="Standard 8 3 6 2 2 2 2 2 2" xfId="59093" xr:uid="{00000000-0005-0000-0000-00001FCC0000}"/>
    <cellStyle name="Standard 8 3 6 2 2 2 2 3" xfId="47797" xr:uid="{00000000-0005-0000-0000-000020CC0000}"/>
    <cellStyle name="Standard 8 3 6 2 2 2 2 4" xfId="36501" xr:uid="{00000000-0005-0000-0000-000021CC0000}"/>
    <cellStyle name="Standard 8 3 6 2 2 2 3" xfId="19557" xr:uid="{00000000-0005-0000-0000-000022CC0000}"/>
    <cellStyle name="Standard 8 3 6 2 2 2 3 2" xfId="53445" xr:uid="{00000000-0005-0000-0000-000023CC0000}"/>
    <cellStyle name="Standard 8 3 6 2 2 2 4" xfId="42149" xr:uid="{00000000-0005-0000-0000-000024CC0000}"/>
    <cellStyle name="Standard 8 3 6 2 2 2 5" xfId="30853" xr:uid="{00000000-0005-0000-0000-000025CC0000}"/>
    <cellStyle name="Standard 8 3 6 2 2 3" xfId="11085" xr:uid="{00000000-0005-0000-0000-000026CC0000}"/>
    <cellStyle name="Standard 8 3 6 2 2 3 2" xfId="22381" xr:uid="{00000000-0005-0000-0000-000027CC0000}"/>
    <cellStyle name="Standard 8 3 6 2 2 3 2 2" xfId="56269" xr:uid="{00000000-0005-0000-0000-000028CC0000}"/>
    <cellStyle name="Standard 8 3 6 2 2 3 3" xfId="44973" xr:uid="{00000000-0005-0000-0000-000029CC0000}"/>
    <cellStyle name="Standard 8 3 6 2 2 3 4" xfId="33677" xr:uid="{00000000-0005-0000-0000-00002ACC0000}"/>
    <cellStyle name="Standard 8 3 6 2 2 4" xfId="16733" xr:uid="{00000000-0005-0000-0000-00002BCC0000}"/>
    <cellStyle name="Standard 8 3 6 2 2 4 2" xfId="50621" xr:uid="{00000000-0005-0000-0000-00002CCC0000}"/>
    <cellStyle name="Standard 8 3 6 2 2 5" xfId="39325" xr:uid="{00000000-0005-0000-0000-00002DCC0000}"/>
    <cellStyle name="Standard 8 3 6 2 2 6" xfId="28029" xr:uid="{00000000-0005-0000-0000-00002ECC0000}"/>
    <cellStyle name="Standard 8 3 6 2 3" xfId="4660" xr:uid="{00000000-0005-0000-0000-00002FCC0000}"/>
    <cellStyle name="Standard 8 3 6 2 3 2" xfId="7526" xr:uid="{00000000-0005-0000-0000-000030CC0000}"/>
    <cellStyle name="Standard 8 3 6 2 3 2 2" xfId="13175" xr:uid="{00000000-0005-0000-0000-000031CC0000}"/>
    <cellStyle name="Standard 8 3 6 2 3 2 2 2" xfId="24471" xr:uid="{00000000-0005-0000-0000-000032CC0000}"/>
    <cellStyle name="Standard 8 3 6 2 3 2 2 2 2" xfId="58359" xr:uid="{00000000-0005-0000-0000-000033CC0000}"/>
    <cellStyle name="Standard 8 3 6 2 3 2 2 3" xfId="47063" xr:uid="{00000000-0005-0000-0000-000034CC0000}"/>
    <cellStyle name="Standard 8 3 6 2 3 2 2 4" xfId="35767" xr:uid="{00000000-0005-0000-0000-000035CC0000}"/>
    <cellStyle name="Standard 8 3 6 2 3 2 3" xfId="18823" xr:uid="{00000000-0005-0000-0000-000036CC0000}"/>
    <cellStyle name="Standard 8 3 6 2 3 2 3 2" xfId="52711" xr:uid="{00000000-0005-0000-0000-000037CC0000}"/>
    <cellStyle name="Standard 8 3 6 2 3 2 4" xfId="41415" xr:uid="{00000000-0005-0000-0000-000038CC0000}"/>
    <cellStyle name="Standard 8 3 6 2 3 2 5" xfId="30119" xr:uid="{00000000-0005-0000-0000-000039CC0000}"/>
    <cellStyle name="Standard 8 3 6 2 3 3" xfId="10351" xr:uid="{00000000-0005-0000-0000-00003ACC0000}"/>
    <cellStyle name="Standard 8 3 6 2 3 3 2" xfId="21647" xr:uid="{00000000-0005-0000-0000-00003BCC0000}"/>
    <cellStyle name="Standard 8 3 6 2 3 3 2 2" xfId="55535" xr:uid="{00000000-0005-0000-0000-00003CCC0000}"/>
    <cellStyle name="Standard 8 3 6 2 3 3 3" xfId="44239" xr:uid="{00000000-0005-0000-0000-00003DCC0000}"/>
    <cellStyle name="Standard 8 3 6 2 3 3 4" xfId="32943" xr:uid="{00000000-0005-0000-0000-00003ECC0000}"/>
    <cellStyle name="Standard 8 3 6 2 3 4" xfId="15999" xr:uid="{00000000-0005-0000-0000-00003FCC0000}"/>
    <cellStyle name="Standard 8 3 6 2 3 4 2" xfId="49887" xr:uid="{00000000-0005-0000-0000-000040CC0000}"/>
    <cellStyle name="Standard 8 3 6 2 3 5" xfId="38591" xr:uid="{00000000-0005-0000-0000-000041CC0000}"/>
    <cellStyle name="Standard 8 3 6 2 3 6" xfId="27295" xr:uid="{00000000-0005-0000-0000-000042CC0000}"/>
    <cellStyle name="Standard 8 3 6 2 4" xfId="6266" xr:uid="{00000000-0005-0000-0000-000043CC0000}"/>
    <cellStyle name="Standard 8 3 6 2 4 2" xfId="11916" xr:uid="{00000000-0005-0000-0000-000044CC0000}"/>
    <cellStyle name="Standard 8 3 6 2 4 2 2" xfId="23212" xr:uid="{00000000-0005-0000-0000-000045CC0000}"/>
    <cellStyle name="Standard 8 3 6 2 4 2 2 2" xfId="57100" xr:uid="{00000000-0005-0000-0000-000046CC0000}"/>
    <cellStyle name="Standard 8 3 6 2 4 2 3" xfId="45804" xr:uid="{00000000-0005-0000-0000-000047CC0000}"/>
    <cellStyle name="Standard 8 3 6 2 4 2 4" xfId="34508" xr:uid="{00000000-0005-0000-0000-000048CC0000}"/>
    <cellStyle name="Standard 8 3 6 2 4 3" xfId="17564" xr:uid="{00000000-0005-0000-0000-000049CC0000}"/>
    <cellStyle name="Standard 8 3 6 2 4 3 2" xfId="51452" xr:uid="{00000000-0005-0000-0000-00004ACC0000}"/>
    <cellStyle name="Standard 8 3 6 2 4 4" xfId="40156" xr:uid="{00000000-0005-0000-0000-00004BCC0000}"/>
    <cellStyle name="Standard 8 3 6 2 4 5" xfId="28860" xr:uid="{00000000-0005-0000-0000-00004CCC0000}"/>
    <cellStyle name="Standard 8 3 6 2 5" xfId="9092" xr:uid="{00000000-0005-0000-0000-00004DCC0000}"/>
    <cellStyle name="Standard 8 3 6 2 5 2" xfId="20388" xr:uid="{00000000-0005-0000-0000-00004ECC0000}"/>
    <cellStyle name="Standard 8 3 6 2 5 2 2" xfId="54276" xr:uid="{00000000-0005-0000-0000-00004FCC0000}"/>
    <cellStyle name="Standard 8 3 6 2 5 3" xfId="42980" xr:uid="{00000000-0005-0000-0000-000050CC0000}"/>
    <cellStyle name="Standard 8 3 6 2 5 4" xfId="31684" xr:uid="{00000000-0005-0000-0000-000051CC0000}"/>
    <cellStyle name="Standard 8 3 6 2 6" xfId="14740" xr:uid="{00000000-0005-0000-0000-000052CC0000}"/>
    <cellStyle name="Standard 8 3 6 2 6 2" xfId="48628" xr:uid="{00000000-0005-0000-0000-000053CC0000}"/>
    <cellStyle name="Standard 8 3 6 2 7" xfId="37332" xr:uid="{00000000-0005-0000-0000-000054CC0000}"/>
    <cellStyle name="Standard 8 3 6 2 8" xfId="26036" xr:uid="{00000000-0005-0000-0000-000055CC0000}"/>
    <cellStyle name="Standard 8 3 6 3" xfId="3772" xr:uid="{00000000-0005-0000-0000-000056CC0000}"/>
    <cellStyle name="Standard 8 3 6 3 2" xfId="6883" xr:uid="{00000000-0005-0000-0000-000057CC0000}"/>
    <cellStyle name="Standard 8 3 6 3 2 2" xfId="12532" xr:uid="{00000000-0005-0000-0000-000058CC0000}"/>
    <cellStyle name="Standard 8 3 6 3 2 2 2" xfId="23828" xr:uid="{00000000-0005-0000-0000-000059CC0000}"/>
    <cellStyle name="Standard 8 3 6 3 2 2 2 2" xfId="57716" xr:uid="{00000000-0005-0000-0000-00005ACC0000}"/>
    <cellStyle name="Standard 8 3 6 3 2 2 3" xfId="46420" xr:uid="{00000000-0005-0000-0000-00005BCC0000}"/>
    <cellStyle name="Standard 8 3 6 3 2 2 4" xfId="35124" xr:uid="{00000000-0005-0000-0000-00005CCC0000}"/>
    <cellStyle name="Standard 8 3 6 3 2 3" xfId="18180" xr:uid="{00000000-0005-0000-0000-00005DCC0000}"/>
    <cellStyle name="Standard 8 3 6 3 2 3 2" xfId="52068" xr:uid="{00000000-0005-0000-0000-00005ECC0000}"/>
    <cellStyle name="Standard 8 3 6 3 2 4" xfId="40772" xr:uid="{00000000-0005-0000-0000-00005FCC0000}"/>
    <cellStyle name="Standard 8 3 6 3 2 5" xfId="29476" xr:uid="{00000000-0005-0000-0000-000060CC0000}"/>
    <cellStyle name="Standard 8 3 6 3 3" xfId="9708" xr:uid="{00000000-0005-0000-0000-000061CC0000}"/>
    <cellStyle name="Standard 8 3 6 3 3 2" xfId="21004" xr:uid="{00000000-0005-0000-0000-000062CC0000}"/>
    <cellStyle name="Standard 8 3 6 3 3 2 2" xfId="54892" xr:uid="{00000000-0005-0000-0000-000063CC0000}"/>
    <cellStyle name="Standard 8 3 6 3 3 3" xfId="43596" xr:uid="{00000000-0005-0000-0000-000064CC0000}"/>
    <cellStyle name="Standard 8 3 6 3 3 4" xfId="32300" xr:uid="{00000000-0005-0000-0000-000065CC0000}"/>
    <cellStyle name="Standard 8 3 6 3 4" xfId="15356" xr:uid="{00000000-0005-0000-0000-000066CC0000}"/>
    <cellStyle name="Standard 8 3 6 3 4 2" xfId="49244" xr:uid="{00000000-0005-0000-0000-000067CC0000}"/>
    <cellStyle name="Standard 8 3 6 3 5" xfId="37948" xr:uid="{00000000-0005-0000-0000-000068CC0000}"/>
    <cellStyle name="Standard 8 3 6 3 6" xfId="26652" xr:uid="{00000000-0005-0000-0000-000069CC0000}"/>
    <cellStyle name="Standard 8 3 6 4" xfId="4830" xr:uid="{00000000-0005-0000-0000-00006ACC0000}"/>
    <cellStyle name="Standard 8 3 6 4 2" xfId="7656" xr:uid="{00000000-0005-0000-0000-00006BCC0000}"/>
    <cellStyle name="Standard 8 3 6 4 2 2" xfId="13305" xr:uid="{00000000-0005-0000-0000-00006CCC0000}"/>
    <cellStyle name="Standard 8 3 6 4 2 2 2" xfId="24601" xr:uid="{00000000-0005-0000-0000-00006DCC0000}"/>
    <cellStyle name="Standard 8 3 6 4 2 2 2 2" xfId="58489" xr:uid="{00000000-0005-0000-0000-00006ECC0000}"/>
    <cellStyle name="Standard 8 3 6 4 2 2 3" xfId="47193" xr:uid="{00000000-0005-0000-0000-00006FCC0000}"/>
    <cellStyle name="Standard 8 3 6 4 2 2 4" xfId="35897" xr:uid="{00000000-0005-0000-0000-000070CC0000}"/>
    <cellStyle name="Standard 8 3 6 4 2 3" xfId="18953" xr:uid="{00000000-0005-0000-0000-000071CC0000}"/>
    <cellStyle name="Standard 8 3 6 4 2 3 2" xfId="52841" xr:uid="{00000000-0005-0000-0000-000072CC0000}"/>
    <cellStyle name="Standard 8 3 6 4 2 4" xfId="41545" xr:uid="{00000000-0005-0000-0000-000073CC0000}"/>
    <cellStyle name="Standard 8 3 6 4 2 5" xfId="30249" xr:uid="{00000000-0005-0000-0000-000074CC0000}"/>
    <cellStyle name="Standard 8 3 6 4 3" xfId="10481" xr:uid="{00000000-0005-0000-0000-000075CC0000}"/>
    <cellStyle name="Standard 8 3 6 4 3 2" xfId="21777" xr:uid="{00000000-0005-0000-0000-000076CC0000}"/>
    <cellStyle name="Standard 8 3 6 4 3 2 2" xfId="55665" xr:uid="{00000000-0005-0000-0000-000077CC0000}"/>
    <cellStyle name="Standard 8 3 6 4 3 3" xfId="44369" xr:uid="{00000000-0005-0000-0000-000078CC0000}"/>
    <cellStyle name="Standard 8 3 6 4 3 4" xfId="33073" xr:uid="{00000000-0005-0000-0000-000079CC0000}"/>
    <cellStyle name="Standard 8 3 6 4 4" xfId="16129" xr:uid="{00000000-0005-0000-0000-00007ACC0000}"/>
    <cellStyle name="Standard 8 3 6 4 4 2" xfId="50017" xr:uid="{00000000-0005-0000-0000-00007BCC0000}"/>
    <cellStyle name="Standard 8 3 6 4 5" xfId="38721" xr:uid="{00000000-0005-0000-0000-00007CCC0000}"/>
    <cellStyle name="Standard 8 3 6 4 6" xfId="27425" xr:uid="{00000000-0005-0000-0000-00007DCC0000}"/>
    <cellStyle name="Standard 8 3 6 5" xfId="3475" xr:uid="{00000000-0005-0000-0000-00007ECC0000}"/>
    <cellStyle name="Standard 8 3 6 5 2" xfId="6590" xr:uid="{00000000-0005-0000-0000-00007FCC0000}"/>
    <cellStyle name="Standard 8 3 6 5 2 2" xfId="12239" xr:uid="{00000000-0005-0000-0000-000080CC0000}"/>
    <cellStyle name="Standard 8 3 6 5 2 2 2" xfId="23535" xr:uid="{00000000-0005-0000-0000-000081CC0000}"/>
    <cellStyle name="Standard 8 3 6 5 2 2 2 2" xfId="57423" xr:uid="{00000000-0005-0000-0000-000082CC0000}"/>
    <cellStyle name="Standard 8 3 6 5 2 2 3" xfId="46127" xr:uid="{00000000-0005-0000-0000-000083CC0000}"/>
    <cellStyle name="Standard 8 3 6 5 2 2 4" xfId="34831" xr:uid="{00000000-0005-0000-0000-000084CC0000}"/>
    <cellStyle name="Standard 8 3 6 5 2 3" xfId="17887" xr:uid="{00000000-0005-0000-0000-000085CC0000}"/>
    <cellStyle name="Standard 8 3 6 5 2 3 2" xfId="51775" xr:uid="{00000000-0005-0000-0000-000086CC0000}"/>
    <cellStyle name="Standard 8 3 6 5 2 4" xfId="40479" xr:uid="{00000000-0005-0000-0000-000087CC0000}"/>
    <cellStyle name="Standard 8 3 6 5 2 5" xfId="29183" xr:uid="{00000000-0005-0000-0000-000088CC0000}"/>
    <cellStyle name="Standard 8 3 6 5 3" xfId="9415" xr:uid="{00000000-0005-0000-0000-000089CC0000}"/>
    <cellStyle name="Standard 8 3 6 5 3 2" xfId="20711" xr:uid="{00000000-0005-0000-0000-00008ACC0000}"/>
    <cellStyle name="Standard 8 3 6 5 3 2 2" xfId="54599" xr:uid="{00000000-0005-0000-0000-00008BCC0000}"/>
    <cellStyle name="Standard 8 3 6 5 3 3" xfId="43303" xr:uid="{00000000-0005-0000-0000-00008CCC0000}"/>
    <cellStyle name="Standard 8 3 6 5 3 4" xfId="32007" xr:uid="{00000000-0005-0000-0000-00008DCC0000}"/>
    <cellStyle name="Standard 8 3 6 5 4" xfId="15063" xr:uid="{00000000-0005-0000-0000-00008ECC0000}"/>
    <cellStyle name="Standard 8 3 6 5 4 2" xfId="48951" xr:uid="{00000000-0005-0000-0000-00008FCC0000}"/>
    <cellStyle name="Standard 8 3 6 5 5" xfId="37655" xr:uid="{00000000-0005-0000-0000-000090CC0000}"/>
    <cellStyle name="Standard 8 3 6 5 6" xfId="26359" xr:uid="{00000000-0005-0000-0000-000091CC0000}"/>
    <cellStyle name="Standard 8 3 6 6" xfId="5766" xr:uid="{00000000-0005-0000-0000-000092CC0000}"/>
    <cellStyle name="Standard 8 3 6 6 2" xfId="11416" xr:uid="{00000000-0005-0000-0000-000093CC0000}"/>
    <cellStyle name="Standard 8 3 6 6 2 2" xfId="22712" xr:uid="{00000000-0005-0000-0000-000094CC0000}"/>
    <cellStyle name="Standard 8 3 6 6 2 2 2" xfId="56600" xr:uid="{00000000-0005-0000-0000-000095CC0000}"/>
    <cellStyle name="Standard 8 3 6 6 2 3" xfId="45304" xr:uid="{00000000-0005-0000-0000-000096CC0000}"/>
    <cellStyle name="Standard 8 3 6 6 2 4" xfId="34008" xr:uid="{00000000-0005-0000-0000-000097CC0000}"/>
    <cellStyle name="Standard 8 3 6 6 3" xfId="17064" xr:uid="{00000000-0005-0000-0000-000098CC0000}"/>
    <cellStyle name="Standard 8 3 6 6 3 2" xfId="50952" xr:uid="{00000000-0005-0000-0000-000099CC0000}"/>
    <cellStyle name="Standard 8 3 6 6 4" xfId="39656" xr:uid="{00000000-0005-0000-0000-00009ACC0000}"/>
    <cellStyle name="Standard 8 3 6 6 5" xfId="28360" xr:uid="{00000000-0005-0000-0000-00009BCC0000}"/>
    <cellStyle name="Standard 8 3 6 7" xfId="8592" xr:uid="{00000000-0005-0000-0000-00009CCC0000}"/>
    <cellStyle name="Standard 8 3 6 7 2" xfId="19888" xr:uid="{00000000-0005-0000-0000-00009DCC0000}"/>
    <cellStyle name="Standard 8 3 6 7 2 2" xfId="53776" xr:uid="{00000000-0005-0000-0000-00009ECC0000}"/>
    <cellStyle name="Standard 8 3 6 7 3" xfId="42480" xr:uid="{00000000-0005-0000-0000-00009FCC0000}"/>
    <cellStyle name="Standard 8 3 6 7 4" xfId="31184" xr:uid="{00000000-0005-0000-0000-0000A0CC0000}"/>
    <cellStyle name="Standard 8 3 6 8" xfId="14240" xr:uid="{00000000-0005-0000-0000-0000A1CC0000}"/>
    <cellStyle name="Standard 8 3 6 8 2" xfId="48128" xr:uid="{00000000-0005-0000-0000-0000A2CC0000}"/>
    <cellStyle name="Standard 8 3 6 9" xfId="36832" xr:uid="{00000000-0005-0000-0000-0000A3CC0000}"/>
    <cellStyle name="Standard 8 3 7" xfId="2890" xr:uid="{00000000-0005-0000-0000-0000A4CC0000}"/>
    <cellStyle name="Standard 8 3 7 2" xfId="5415" xr:uid="{00000000-0005-0000-0000-0000A5CC0000}"/>
    <cellStyle name="Standard 8 3 7 2 2" xfId="8241" xr:uid="{00000000-0005-0000-0000-0000A6CC0000}"/>
    <cellStyle name="Standard 8 3 7 2 2 2" xfId="13890" xr:uid="{00000000-0005-0000-0000-0000A7CC0000}"/>
    <cellStyle name="Standard 8 3 7 2 2 2 2" xfId="25186" xr:uid="{00000000-0005-0000-0000-0000A8CC0000}"/>
    <cellStyle name="Standard 8 3 7 2 2 2 2 2" xfId="59074" xr:uid="{00000000-0005-0000-0000-0000A9CC0000}"/>
    <cellStyle name="Standard 8 3 7 2 2 2 3" xfId="47778" xr:uid="{00000000-0005-0000-0000-0000AACC0000}"/>
    <cellStyle name="Standard 8 3 7 2 2 2 4" xfId="36482" xr:uid="{00000000-0005-0000-0000-0000ABCC0000}"/>
    <cellStyle name="Standard 8 3 7 2 2 3" xfId="19538" xr:uid="{00000000-0005-0000-0000-0000ACCC0000}"/>
    <cellStyle name="Standard 8 3 7 2 2 3 2" xfId="53426" xr:uid="{00000000-0005-0000-0000-0000ADCC0000}"/>
    <cellStyle name="Standard 8 3 7 2 2 4" xfId="42130" xr:uid="{00000000-0005-0000-0000-0000AECC0000}"/>
    <cellStyle name="Standard 8 3 7 2 2 5" xfId="30834" xr:uid="{00000000-0005-0000-0000-0000AFCC0000}"/>
    <cellStyle name="Standard 8 3 7 2 3" xfId="11066" xr:uid="{00000000-0005-0000-0000-0000B0CC0000}"/>
    <cellStyle name="Standard 8 3 7 2 3 2" xfId="22362" xr:uid="{00000000-0005-0000-0000-0000B1CC0000}"/>
    <cellStyle name="Standard 8 3 7 2 3 2 2" xfId="56250" xr:uid="{00000000-0005-0000-0000-0000B2CC0000}"/>
    <cellStyle name="Standard 8 3 7 2 3 3" xfId="44954" xr:uid="{00000000-0005-0000-0000-0000B3CC0000}"/>
    <cellStyle name="Standard 8 3 7 2 3 4" xfId="33658" xr:uid="{00000000-0005-0000-0000-0000B4CC0000}"/>
    <cellStyle name="Standard 8 3 7 2 4" xfId="16714" xr:uid="{00000000-0005-0000-0000-0000B5CC0000}"/>
    <cellStyle name="Standard 8 3 7 2 4 2" xfId="50602" xr:uid="{00000000-0005-0000-0000-0000B6CC0000}"/>
    <cellStyle name="Standard 8 3 7 2 5" xfId="39306" xr:uid="{00000000-0005-0000-0000-0000B7CC0000}"/>
    <cellStyle name="Standard 8 3 7 2 6" xfId="28010" xr:uid="{00000000-0005-0000-0000-0000B8CC0000}"/>
    <cellStyle name="Standard 8 3 7 3" xfId="4641" xr:uid="{00000000-0005-0000-0000-0000B9CC0000}"/>
    <cellStyle name="Standard 8 3 7 3 2" xfId="7507" xr:uid="{00000000-0005-0000-0000-0000BACC0000}"/>
    <cellStyle name="Standard 8 3 7 3 2 2" xfId="13156" xr:uid="{00000000-0005-0000-0000-0000BBCC0000}"/>
    <cellStyle name="Standard 8 3 7 3 2 2 2" xfId="24452" xr:uid="{00000000-0005-0000-0000-0000BCCC0000}"/>
    <cellStyle name="Standard 8 3 7 3 2 2 2 2" xfId="58340" xr:uid="{00000000-0005-0000-0000-0000BDCC0000}"/>
    <cellStyle name="Standard 8 3 7 3 2 2 3" xfId="47044" xr:uid="{00000000-0005-0000-0000-0000BECC0000}"/>
    <cellStyle name="Standard 8 3 7 3 2 2 4" xfId="35748" xr:uid="{00000000-0005-0000-0000-0000BFCC0000}"/>
    <cellStyle name="Standard 8 3 7 3 2 3" xfId="18804" xr:uid="{00000000-0005-0000-0000-0000C0CC0000}"/>
    <cellStyle name="Standard 8 3 7 3 2 3 2" xfId="52692" xr:uid="{00000000-0005-0000-0000-0000C1CC0000}"/>
    <cellStyle name="Standard 8 3 7 3 2 4" xfId="41396" xr:uid="{00000000-0005-0000-0000-0000C2CC0000}"/>
    <cellStyle name="Standard 8 3 7 3 2 5" xfId="30100" xr:uid="{00000000-0005-0000-0000-0000C3CC0000}"/>
    <cellStyle name="Standard 8 3 7 3 3" xfId="10332" xr:uid="{00000000-0005-0000-0000-0000C4CC0000}"/>
    <cellStyle name="Standard 8 3 7 3 3 2" xfId="21628" xr:uid="{00000000-0005-0000-0000-0000C5CC0000}"/>
    <cellStyle name="Standard 8 3 7 3 3 2 2" xfId="55516" xr:uid="{00000000-0005-0000-0000-0000C6CC0000}"/>
    <cellStyle name="Standard 8 3 7 3 3 3" xfId="44220" xr:uid="{00000000-0005-0000-0000-0000C7CC0000}"/>
    <cellStyle name="Standard 8 3 7 3 3 4" xfId="32924" xr:uid="{00000000-0005-0000-0000-0000C8CC0000}"/>
    <cellStyle name="Standard 8 3 7 3 4" xfId="15980" xr:uid="{00000000-0005-0000-0000-0000C9CC0000}"/>
    <cellStyle name="Standard 8 3 7 3 4 2" xfId="49868" xr:uid="{00000000-0005-0000-0000-0000CACC0000}"/>
    <cellStyle name="Standard 8 3 7 3 5" xfId="38572" xr:uid="{00000000-0005-0000-0000-0000CBCC0000}"/>
    <cellStyle name="Standard 8 3 7 3 6" xfId="27276" xr:uid="{00000000-0005-0000-0000-0000CCCC0000}"/>
    <cellStyle name="Standard 8 3 7 4" xfId="6018" xr:uid="{00000000-0005-0000-0000-0000CDCC0000}"/>
    <cellStyle name="Standard 8 3 7 4 2" xfId="11668" xr:uid="{00000000-0005-0000-0000-0000CECC0000}"/>
    <cellStyle name="Standard 8 3 7 4 2 2" xfId="22964" xr:uid="{00000000-0005-0000-0000-0000CFCC0000}"/>
    <cellStyle name="Standard 8 3 7 4 2 2 2" xfId="56852" xr:uid="{00000000-0005-0000-0000-0000D0CC0000}"/>
    <cellStyle name="Standard 8 3 7 4 2 3" xfId="45556" xr:uid="{00000000-0005-0000-0000-0000D1CC0000}"/>
    <cellStyle name="Standard 8 3 7 4 2 4" xfId="34260" xr:uid="{00000000-0005-0000-0000-0000D2CC0000}"/>
    <cellStyle name="Standard 8 3 7 4 3" xfId="17316" xr:uid="{00000000-0005-0000-0000-0000D3CC0000}"/>
    <cellStyle name="Standard 8 3 7 4 3 2" xfId="51204" xr:uid="{00000000-0005-0000-0000-0000D4CC0000}"/>
    <cellStyle name="Standard 8 3 7 4 4" xfId="39908" xr:uid="{00000000-0005-0000-0000-0000D5CC0000}"/>
    <cellStyle name="Standard 8 3 7 4 5" xfId="28612" xr:uid="{00000000-0005-0000-0000-0000D6CC0000}"/>
    <cellStyle name="Standard 8 3 7 5" xfId="8844" xr:uid="{00000000-0005-0000-0000-0000D7CC0000}"/>
    <cellStyle name="Standard 8 3 7 5 2" xfId="20140" xr:uid="{00000000-0005-0000-0000-0000D8CC0000}"/>
    <cellStyle name="Standard 8 3 7 5 2 2" xfId="54028" xr:uid="{00000000-0005-0000-0000-0000D9CC0000}"/>
    <cellStyle name="Standard 8 3 7 5 3" xfId="42732" xr:uid="{00000000-0005-0000-0000-0000DACC0000}"/>
    <cellStyle name="Standard 8 3 7 5 4" xfId="31436" xr:uid="{00000000-0005-0000-0000-0000DBCC0000}"/>
    <cellStyle name="Standard 8 3 7 6" xfId="14492" xr:uid="{00000000-0005-0000-0000-0000DCCC0000}"/>
    <cellStyle name="Standard 8 3 7 6 2" xfId="48380" xr:uid="{00000000-0005-0000-0000-0000DDCC0000}"/>
    <cellStyle name="Standard 8 3 7 7" xfId="37084" xr:uid="{00000000-0005-0000-0000-0000DECC0000}"/>
    <cellStyle name="Standard 8 3 7 8" xfId="25788" xr:uid="{00000000-0005-0000-0000-0000DFCC0000}"/>
    <cellStyle name="Standard 8 3 8" xfId="3725" xr:uid="{00000000-0005-0000-0000-0000E0CC0000}"/>
    <cellStyle name="Standard 8 3 8 2" xfId="6836" xr:uid="{00000000-0005-0000-0000-0000E1CC0000}"/>
    <cellStyle name="Standard 8 3 8 2 2" xfId="12485" xr:uid="{00000000-0005-0000-0000-0000E2CC0000}"/>
    <cellStyle name="Standard 8 3 8 2 2 2" xfId="23781" xr:uid="{00000000-0005-0000-0000-0000E3CC0000}"/>
    <cellStyle name="Standard 8 3 8 2 2 2 2" xfId="57669" xr:uid="{00000000-0005-0000-0000-0000E4CC0000}"/>
    <cellStyle name="Standard 8 3 8 2 2 3" xfId="46373" xr:uid="{00000000-0005-0000-0000-0000E5CC0000}"/>
    <cellStyle name="Standard 8 3 8 2 2 4" xfId="35077" xr:uid="{00000000-0005-0000-0000-0000E6CC0000}"/>
    <cellStyle name="Standard 8 3 8 2 3" xfId="18133" xr:uid="{00000000-0005-0000-0000-0000E7CC0000}"/>
    <cellStyle name="Standard 8 3 8 2 3 2" xfId="52021" xr:uid="{00000000-0005-0000-0000-0000E8CC0000}"/>
    <cellStyle name="Standard 8 3 8 2 4" xfId="40725" xr:uid="{00000000-0005-0000-0000-0000E9CC0000}"/>
    <cellStyle name="Standard 8 3 8 2 5" xfId="29429" xr:uid="{00000000-0005-0000-0000-0000EACC0000}"/>
    <cellStyle name="Standard 8 3 8 3" xfId="9661" xr:uid="{00000000-0005-0000-0000-0000EBCC0000}"/>
    <cellStyle name="Standard 8 3 8 3 2" xfId="20957" xr:uid="{00000000-0005-0000-0000-0000ECCC0000}"/>
    <cellStyle name="Standard 8 3 8 3 2 2" xfId="54845" xr:uid="{00000000-0005-0000-0000-0000EDCC0000}"/>
    <cellStyle name="Standard 8 3 8 3 3" xfId="43549" xr:uid="{00000000-0005-0000-0000-0000EECC0000}"/>
    <cellStyle name="Standard 8 3 8 3 4" xfId="32253" xr:uid="{00000000-0005-0000-0000-0000EFCC0000}"/>
    <cellStyle name="Standard 8 3 8 4" xfId="15309" xr:uid="{00000000-0005-0000-0000-0000F0CC0000}"/>
    <cellStyle name="Standard 8 3 8 4 2" xfId="49197" xr:uid="{00000000-0005-0000-0000-0000F1CC0000}"/>
    <cellStyle name="Standard 8 3 8 5" xfId="37901" xr:uid="{00000000-0005-0000-0000-0000F2CC0000}"/>
    <cellStyle name="Standard 8 3 8 6" xfId="26605" xr:uid="{00000000-0005-0000-0000-0000F3CC0000}"/>
    <cellStyle name="Standard 8 3 9" xfId="4783" xr:uid="{00000000-0005-0000-0000-0000F4CC0000}"/>
    <cellStyle name="Standard 8 3 9 2" xfId="7609" xr:uid="{00000000-0005-0000-0000-0000F5CC0000}"/>
    <cellStyle name="Standard 8 3 9 2 2" xfId="13258" xr:uid="{00000000-0005-0000-0000-0000F6CC0000}"/>
    <cellStyle name="Standard 8 3 9 2 2 2" xfId="24554" xr:uid="{00000000-0005-0000-0000-0000F7CC0000}"/>
    <cellStyle name="Standard 8 3 9 2 2 2 2" xfId="58442" xr:uid="{00000000-0005-0000-0000-0000F8CC0000}"/>
    <cellStyle name="Standard 8 3 9 2 2 3" xfId="47146" xr:uid="{00000000-0005-0000-0000-0000F9CC0000}"/>
    <cellStyle name="Standard 8 3 9 2 2 4" xfId="35850" xr:uid="{00000000-0005-0000-0000-0000FACC0000}"/>
    <cellStyle name="Standard 8 3 9 2 3" xfId="18906" xr:uid="{00000000-0005-0000-0000-0000FBCC0000}"/>
    <cellStyle name="Standard 8 3 9 2 3 2" xfId="52794" xr:uid="{00000000-0005-0000-0000-0000FCCC0000}"/>
    <cellStyle name="Standard 8 3 9 2 4" xfId="41498" xr:uid="{00000000-0005-0000-0000-0000FDCC0000}"/>
    <cellStyle name="Standard 8 3 9 2 5" xfId="30202" xr:uid="{00000000-0005-0000-0000-0000FECC0000}"/>
    <cellStyle name="Standard 8 3 9 3" xfId="10434" xr:uid="{00000000-0005-0000-0000-0000FFCC0000}"/>
    <cellStyle name="Standard 8 3 9 3 2" xfId="21730" xr:uid="{00000000-0005-0000-0000-000000CD0000}"/>
    <cellStyle name="Standard 8 3 9 3 2 2" xfId="55618" xr:uid="{00000000-0005-0000-0000-000001CD0000}"/>
    <cellStyle name="Standard 8 3 9 3 3" xfId="44322" xr:uid="{00000000-0005-0000-0000-000002CD0000}"/>
    <cellStyle name="Standard 8 3 9 3 4" xfId="33026" xr:uid="{00000000-0005-0000-0000-000003CD0000}"/>
    <cellStyle name="Standard 8 3 9 4" xfId="16082" xr:uid="{00000000-0005-0000-0000-000004CD0000}"/>
    <cellStyle name="Standard 8 3 9 4 2" xfId="49970" xr:uid="{00000000-0005-0000-0000-000005CD0000}"/>
    <cellStyle name="Standard 8 3 9 5" xfId="38674" xr:uid="{00000000-0005-0000-0000-000006CD0000}"/>
    <cellStyle name="Standard 8 3 9 6" xfId="27378" xr:uid="{00000000-0005-0000-0000-000007CD0000}"/>
    <cellStyle name="Standard 8 4" xfId="309" xr:uid="{00000000-0005-0000-0000-000008CD0000}"/>
    <cellStyle name="Standard 8 4 10" xfId="8373" xr:uid="{00000000-0005-0000-0000-000009CD0000}"/>
    <cellStyle name="Standard 8 4 10 2" xfId="19669" xr:uid="{00000000-0005-0000-0000-00000ACD0000}"/>
    <cellStyle name="Standard 8 4 10 2 2" xfId="53557" xr:uid="{00000000-0005-0000-0000-00000BCD0000}"/>
    <cellStyle name="Standard 8 4 10 3" xfId="42261" xr:uid="{00000000-0005-0000-0000-00000CCD0000}"/>
    <cellStyle name="Standard 8 4 10 4" xfId="30965" xr:uid="{00000000-0005-0000-0000-00000DCD0000}"/>
    <cellStyle name="Standard 8 4 11" xfId="14021" xr:uid="{00000000-0005-0000-0000-00000ECD0000}"/>
    <cellStyle name="Standard 8 4 11 2" xfId="47909" xr:uid="{00000000-0005-0000-0000-00000FCD0000}"/>
    <cellStyle name="Standard 8 4 12" xfId="36613" xr:uid="{00000000-0005-0000-0000-000010CD0000}"/>
    <cellStyle name="Standard 8 4 13" xfId="25317" xr:uid="{00000000-0005-0000-0000-000011CD0000}"/>
    <cellStyle name="Standard 8 4 2" xfId="712" xr:uid="{00000000-0005-0000-0000-000012CD0000}"/>
    <cellStyle name="Standard 8 4 2 10" xfId="14065" xr:uid="{00000000-0005-0000-0000-000013CD0000}"/>
    <cellStyle name="Standard 8 4 2 10 2" xfId="47953" xr:uid="{00000000-0005-0000-0000-000014CD0000}"/>
    <cellStyle name="Standard 8 4 2 11" xfId="36657" xr:uid="{00000000-0005-0000-0000-000015CD0000}"/>
    <cellStyle name="Standard 8 4 2 12" xfId="25361" xr:uid="{00000000-0005-0000-0000-000016CD0000}"/>
    <cellStyle name="Standard 8 4 2 2" xfId="1948" xr:uid="{00000000-0005-0000-0000-000017CD0000}"/>
    <cellStyle name="Standard 8 4 2 2 10" xfId="36790" xr:uid="{00000000-0005-0000-0000-000018CD0000}"/>
    <cellStyle name="Standard 8 4 2 2 11" xfId="25494" xr:uid="{00000000-0005-0000-0000-000019CD0000}"/>
    <cellStyle name="Standard 8 4 2 2 2" xfId="2840" xr:uid="{00000000-0005-0000-0000-00001ACD0000}"/>
    <cellStyle name="Standard 8 4 2 2 2 2" xfId="3342" xr:uid="{00000000-0005-0000-0000-00001BCD0000}"/>
    <cellStyle name="Standard 8 4 2 2 2 2 2" xfId="5438" xr:uid="{00000000-0005-0000-0000-00001CCD0000}"/>
    <cellStyle name="Standard 8 4 2 2 2 2 2 2" xfId="8264" xr:uid="{00000000-0005-0000-0000-00001DCD0000}"/>
    <cellStyle name="Standard 8 4 2 2 2 2 2 2 2" xfId="13913" xr:uid="{00000000-0005-0000-0000-00001ECD0000}"/>
    <cellStyle name="Standard 8 4 2 2 2 2 2 2 2 2" xfId="25209" xr:uid="{00000000-0005-0000-0000-00001FCD0000}"/>
    <cellStyle name="Standard 8 4 2 2 2 2 2 2 2 2 2" xfId="59097" xr:uid="{00000000-0005-0000-0000-000020CD0000}"/>
    <cellStyle name="Standard 8 4 2 2 2 2 2 2 2 3" xfId="47801" xr:uid="{00000000-0005-0000-0000-000021CD0000}"/>
    <cellStyle name="Standard 8 4 2 2 2 2 2 2 2 4" xfId="36505" xr:uid="{00000000-0005-0000-0000-000022CD0000}"/>
    <cellStyle name="Standard 8 4 2 2 2 2 2 2 3" xfId="19561" xr:uid="{00000000-0005-0000-0000-000023CD0000}"/>
    <cellStyle name="Standard 8 4 2 2 2 2 2 2 3 2" xfId="53449" xr:uid="{00000000-0005-0000-0000-000024CD0000}"/>
    <cellStyle name="Standard 8 4 2 2 2 2 2 2 4" xfId="42153" xr:uid="{00000000-0005-0000-0000-000025CD0000}"/>
    <cellStyle name="Standard 8 4 2 2 2 2 2 2 5" xfId="30857" xr:uid="{00000000-0005-0000-0000-000026CD0000}"/>
    <cellStyle name="Standard 8 4 2 2 2 2 2 3" xfId="11089" xr:uid="{00000000-0005-0000-0000-000027CD0000}"/>
    <cellStyle name="Standard 8 4 2 2 2 2 2 3 2" xfId="22385" xr:uid="{00000000-0005-0000-0000-000028CD0000}"/>
    <cellStyle name="Standard 8 4 2 2 2 2 2 3 2 2" xfId="56273" xr:uid="{00000000-0005-0000-0000-000029CD0000}"/>
    <cellStyle name="Standard 8 4 2 2 2 2 2 3 3" xfId="44977" xr:uid="{00000000-0005-0000-0000-00002ACD0000}"/>
    <cellStyle name="Standard 8 4 2 2 2 2 2 3 4" xfId="33681" xr:uid="{00000000-0005-0000-0000-00002BCD0000}"/>
    <cellStyle name="Standard 8 4 2 2 2 2 2 4" xfId="16737" xr:uid="{00000000-0005-0000-0000-00002CCD0000}"/>
    <cellStyle name="Standard 8 4 2 2 2 2 2 4 2" xfId="50625" xr:uid="{00000000-0005-0000-0000-00002DCD0000}"/>
    <cellStyle name="Standard 8 4 2 2 2 2 2 5" xfId="39329" xr:uid="{00000000-0005-0000-0000-00002ECD0000}"/>
    <cellStyle name="Standard 8 4 2 2 2 2 2 6" xfId="28033" xr:uid="{00000000-0005-0000-0000-00002FCD0000}"/>
    <cellStyle name="Standard 8 4 2 2 2 2 3" xfId="6470" xr:uid="{00000000-0005-0000-0000-000030CD0000}"/>
    <cellStyle name="Standard 8 4 2 2 2 2 3 2" xfId="12120" xr:uid="{00000000-0005-0000-0000-000031CD0000}"/>
    <cellStyle name="Standard 8 4 2 2 2 2 3 2 2" xfId="23416" xr:uid="{00000000-0005-0000-0000-000032CD0000}"/>
    <cellStyle name="Standard 8 4 2 2 2 2 3 2 2 2" xfId="57304" xr:uid="{00000000-0005-0000-0000-000033CD0000}"/>
    <cellStyle name="Standard 8 4 2 2 2 2 3 2 3" xfId="46008" xr:uid="{00000000-0005-0000-0000-000034CD0000}"/>
    <cellStyle name="Standard 8 4 2 2 2 2 3 2 4" xfId="34712" xr:uid="{00000000-0005-0000-0000-000035CD0000}"/>
    <cellStyle name="Standard 8 4 2 2 2 2 3 3" xfId="17768" xr:uid="{00000000-0005-0000-0000-000036CD0000}"/>
    <cellStyle name="Standard 8 4 2 2 2 2 3 3 2" xfId="51656" xr:uid="{00000000-0005-0000-0000-000037CD0000}"/>
    <cellStyle name="Standard 8 4 2 2 2 2 3 4" xfId="40360" xr:uid="{00000000-0005-0000-0000-000038CD0000}"/>
    <cellStyle name="Standard 8 4 2 2 2 2 3 5" xfId="29064" xr:uid="{00000000-0005-0000-0000-000039CD0000}"/>
    <cellStyle name="Standard 8 4 2 2 2 2 4" xfId="9296" xr:uid="{00000000-0005-0000-0000-00003ACD0000}"/>
    <cellStyle name="Standard 8 4 2 2 2 2 4 2" xfId="20592" xr:uid="{00000000-0005-0000-0000-00003BCD0000}"/>
    <cellStyle name="Standard 8 4 2 2 2 2 4 2 2" xfId="54480" xr:uid="{00000000-0005-0000-0000-00003CCD0000}"/>
    <cellStyle name="Standard 8 4 2 2 2 2 4 3" xfId="43184" xr:uid="{00000000-0005-0000-0000-00003DCD0000}"/>
    <cellStyle name="Standard 8 4 2 2 2 2 4 4" xfId="31888" xr:uid="{00000000-0005-0000-0000-00003ECD0000}"/>
    <cellStyle name="Standard 8 4 2 2 2 2 5" xfId="14944" xr:uid="{00000000-0005-0000-0000-00003FCD0000}"/>
    <cellStyle name="Standard 8 4 2 2 2 2 5 2" xfId="48832" xr:uid="{00000000-0005-0000-0000-000040CD0000}"/>
    <cellStyle name="Standard 8 4 2 2 2 2 6" xfId="37536" xr:uid="{00000000-0005-0000-0000-000041CD0000}"/>
    <cellStyle name="Standard 8 4 2 2 2 2 7" xfId="26240" xr:uid="{00000000-0005-0000-0000-000042CD0000}"/>
    <cellStyle name="Standard 8 4 2 2 2 3" xfId="4664" xr:uid="{00000000-0005-0000-0000-000043CD0000}"/>
    <cellStyle name="Standard 8 4 2 2 2 3 2" xfId="7530" xr:uid="{00000000-0005-0000-0000-000044CD0000}"/>
    <cellStyle name="Standard 8 4 2 2 2 3 2 2" xfId="13179" xr:uid="{00000000-0005-0000-0000-000045CD0000}"/>
    <cellStyle name="Standard 8 4 2 2 2 3 2 2 2" xfId="24475" xr:uid="{00000000-0005-0000-0000-000046CD0000}"/>
    <cellStyle name="Standard 8 4 2 2 2 3 2 2 2 2" xfId="58363" xr:uid="{00000000-0005-0000-0000-000047CD0000}"/>
    <cellStyle name="Standard 8 4 2 2 2 3 2 2 3" xfId="47067" xr:uid="{00000000-0005-0000-0000-000048CD0000}"/>
    <cellStyle name="Standard 8 4 2 2 2 3 2 2 4" xfId="35771" xr:uid="{00000000-0005-0000-0000-000049CD0000}"/>
    <cellStyle name="Standard 8 4 2 2 2 3 2 3" xfId="18827" xr:uid="{00000000-0005-0000-0000-00004ACD0000}"/>
    <cellStyle name="Standard 8 4 2 2 2 3 2 3 2" xfId="52715" xr:uid="{00000000-0005-0000-0000-00004BCD0000}"/>
    <cellStyle name="Standard 8 4 2 2 2 3 2 4" xfId="41419" xr:uid="{00000000-0005-0000-0000-00004CCD0000}"/>
    <cellStyle name="Standard 8 4 2 2 2 3 2 5" xfId="30123" xr:uid="{00000000-0005-0000-0000-00004DCD0000}"/>
    <cellStyle name="Standard 8 4 2 2 2 3 3" xfId="10355" xr:uid="{00000000-0005-0000-0000-00004ECD0000}"/>
    <cellStyle name="Standard 8 4 2 2 2 3 3 2" xfId="21651" xr:uid="{00000000-0005-0000-0000-00004FCD0000}"/>
    <cellStyle name="Standard 8 4 2 2 2 3 3 2 2" xfId="55539" xr:uid="{00000000-0005-0000-0000-000050CD0000}"/>
    <cellStyle name="Standard 8 4 2 2 2 3 3 3" xfId="44243" xr:uid="{00000000-0005-0000-0000-000051CD0000}"/>
    <cellStyle name="Standard 8 4 2 2 2 3 3 4" xfId="32947" xr:uid="{00000000-0005-0000-0000-000052CD0000}"/>
    <cellStyle name="Standard 8 4 2 2 2 3 4" xfId="16003" xr:uid="{00000000-0005-0000-0000-000053CD0000}"/>
    <cellStyle name="Standard 8 4 2 2 2 3 4 2" xfId="49891" xr:uid="{00000000-0005-0000-0000-000054CD0000}"/>
    <cellStyle name="Standard 8 4 2 2 2 3 5" xfId="38595" xr:uid="{00000000-0005-0000-0000-000055CD0000}"/>
    <cellStyle name="Standard 8 4 2 2 2 3 6" xfId="27299" xr:uid="{00000000-0005-0000-0000-000056CD0000}"/>
    <cellStyle name="Standard 8 4 2 2 2 4" xfId="5970" xr:uid="{00000000-0005-0000-0000-000057CD0000}"/>
    <cellStyle name="Standard 8 4 2 2 2 4 2" xfId="11620" xr:uid="{00000000-0005-0000-0000-000058CD0000}"/>
    <cellStyle name="Standard 8 4 2 2 2 4 2 2" xfId="22916" xr:uid="{00000000-0005-0000-0000-000059CD0000}"/>
    <cellStyle name="Standard 8 4 2 2 2 4 2 2 2" xfId="56804" xr:uid="{00000000-0005-0000-0000-00005ACD0000}"/>
    <cellStyle name="Standard 8 4 2 2 2 4 2 3" xfId="45508" xr:uid="{00000000-0005-0000-0000-00005BCD0000}"/>
    <cellStyle name="Standard 8 4 2 2 2 4 2 4" xfId="34212" xr:uid="{00000000-0005-0000-0000-00005CCD0000}"/>
    <cellStyle name="Standard 8 4 2 2 2 4 3" xfId="17268" xr:uid="{00000000-0005-0000-0000-00005DCD0000}"/>
    <cellStyle name="Standard 8 4 2 2 2 4 3 2" xfId="51156" xr:uid="{00000000-0005-0000-0000-00005ECD0000}"/>
    <cellStyle name="Standard 8 4 2 2 2 4 4" xfId="39860" xr:uid="{00000000-0005-0000-0000-00005FCD0000}"/>
    <cellStyle name="Standard 8 4 2 2 2 4 5" xfId="28564" xr:uid="{00000000-0005-0000-0000-000060CD0000}"/>
    <cellStyle name="Standard 8 4 2 2 2 5" xfId="8796" xr:uid="{00000000-0005-0000-0000-000061CD0000}"/>
    <cellStyle name="Standard 8 4 2 2 2 5 2" xfId="20092" xr:uid="{00000000-0005-0000-0000-000062CD0000}"/>
    <cellStyle name="Standard 8 4 2 2 2 5 2 2" xfId="53980" xr:uid="{00000000-0005-0000-0000-000063CD0000}"/>
    <cellStyle name="Standard 8 4 2 2 2 5 3" xfId="42684" xr:uid="{00000000-0005-0000-0000-000064CD0000}"/>
    <cellStyle name="Standard 8 4 2 2 2 5 4" xfId="31388" xr:uid="{00000000-0005-0000-0000-000065CD0000}"/>
    <cellStyle name="Standard 8 4 2 2 2 6" xfId="14444" xr:uid="{00000000-0005-0000-0000-000066CD0000}"/>
    <cellStyle name="Standard 8 4 2 2 2 6 2" xfId="48332" xr:uid="{00000000-0005-0000-0000-000067CD0000}"/>
    <cellStyle name="Standard 8 4 2 2 2 7" xfId="37036" xr:uid="{00000000-0005-0000-0000-000068CD0000}"/>
    <cellStyle name="Standard 8 4 2 2 2 8" xfId="25740" xr:uid="{00000000-0005-0000-0000-000069CD0000}"/>
    <cellStyle name="Standard 8 4 2 2 3" xfId="3096" xr:uid="{00000000-0005-0000-0000-00006ACD0000}"/>
    <cellStyle name="Standard 8 4 2 2 3 2" xfId="5437" xr:uid="{00000000-0005-0000-0000-00006BCD0000}"/>
    <cellStyle name="Standard 8 4 2 2 3 2 2" xfId="8263" xr:uid="{00000000-0005-0000-0000-00006CCD0000}"/>
    <cellStyle name="Standard 8 4 2 2 3 2 2 2" xfId="13912" xr:uid="{00000000-0005-0000-0000-00006DCD0000}"/>
    <cellStyle name="Standard 8 4 2 2 3 2 2 2 2" xfId="25208" xr:uid="{00000000-0005-0000-0000-00006ECD0000}"/>
    <cellStyle name="Standard 8 4 2 2 3 2 2 2 2 2" xfId="59096" xr:uid="{00000000-0005-0000-0000-00006FCD0000}"/>
    <cellStyle name="Standard 8 4 2 2 3 2 2 2 3" xfId="47800" xr:uid="{00000000-0005-0000-0000-000070CD0000}"/>
    <cellStyle name="Standard 8 4 2 2 3 2 2 2 4" xfId="36504" xr:uid="{00000000-0005-0000-0000-000071CD0000}"/>
    <cellStyle name="Standard 8 4 2 2 3 2 2 3" xfId="19560" xr:uid="{00000000-0005-0000-0000-000072CD0000}"/>
    <cellStyle name="Standard 8 4 2 2 3 2 2 3 2" xfId="53448" xr:uid="{00000000-0005-0000-0000-000073CD0000}"/>
    <cellStyle name="Standard 8 4 2 2 3 2 2 4" xfId="42152" xr:uid="{00000000-0005-0000-0000-000074CD0000}"/>
    <cellStyle name="Standard 8 4 2 2 3 2 2 5" xfId="30856" xr:uid="{00000000-0005-0000-0000-000075CD0000}"/>
    <cellStyle name="Standard 8 4 2 2 3 2 3" xfId="11088" xr:uid="{00000000-0005-0000-0000-000076CD0000}"/>
    <cellStyle name="Standard 8 4 2 2 3 2 3 2" xfId="22384" xr:uid="{00000000-0005-0000-0000-000077CD0000}"/>
    <cellStyle name="Standard 8 4 2 2 3 2 3 2 2" xfId="56272" xr:uid="{00000000-0005-0000-0000-000078CD0000}"/>
    <cellStyle name="Standard 8 4 2 2 3 2 3 3" xfId="44976" xr:uid="{00000000-0005-0000-0000-000079CD0000}"/>
    <cellStyle name="Standard 8 4 2 2 3 2 3 4" xfId="33680" xr:uid="{00000000-0005-0000-0000-00007ACD0000}"/>
    <cellStyle name="Standard 8 4 2 2 3 2 4" xfId="16736" xr:uid="{00000000-0005-0000-0000-00007BCD0000}"/>
    <cellStyle name="Standard 8 4 2 2 3 2 4 2" xfId="50624" xr:uid="{00000000-0005-0000-0000-00007CCD0000}"/>
    <cellStyle name="Standard 8 4 2 2 3 2 5" xfId="39328" xr:uid="{00000000-0005-0000-0000-00007DCD0000}"/>
    <cellStyle name="Standard 8 4 2 2 3 2 6" xfId="28032" xr:uid="{00000000-0005-0000-0000-00007ECD0000}"/>
    <cellStyle name="Standard 8 4 2 2 3 3" xfId="4663" xr:uid="{00000000-0005-0000-0000-00007FCD0000}"/>
    <cellStyle name="Standard 8 4 2 2 3 3 2" xfId="7529" xr:uid="{00000000-0005-0000-0000-000080CD0000}"/>
    <cellStyle name="Standard 8 4 2 2 3 3 2 2" xfId="13178" xr:uid="{00000000-0005-0000-0000-000081CD0000}"/>
    <cellStyle name="Standard 8 4 2 2 3 3 2 2 2" xfId="24474" xr:uid="{00000000-0005-0000-0000-000082CD0000}"/>
    <cellStyle name="Standard 8 4 2 2 3 3 2 2 2 2" xfId="58362" xr:uid="{00000000-0005-0000-0000-000083CD0000}"/>
    <cellStyle name="Standard 8 4 2 2 3 3 2 2 3" xfId="47066" xr:uid="{00000000-0005-0000-0000-000084CD0000}"/>
    <cellStyle name="Standard 8 4 2 2 3 3 2 2 4" xfId="35770" xr:uid="{00000000-0005-0000-0000-000085CD0000}"/>
    <cellStyle name="Standard 8 4 2 2 3 3 2 3" xfId="18826" xr:uid="{00000000-0005-0000-0000-000086CD0000}"/>
    <cellStyle name="Standard 8 4 2 2 3 3 2 3 2" xfId="52714" xr:uid="{00000000-0005-0000-0000-000087CD0000}"/>
    <cellStyle name="Standard 8 4 2 2 3 3 2 4" xfId="41418" xr:uid="{00000000-0005-0000-0000-000088CD0000}"/>
    <cellStyle name="Standard 8 4 2 2 3 3 2 5" xfId="30122" xr:uid="{00000000-0005-0000-0000-000089CD0000}"/>
    <cellStyle name="Standard 8 4 2 2 3 3 3" xfId="10354" xr:uid="{00000000-0005-0000-0000-00008ACD0000}"/>
    <cellStyle name="Standard 8 4 2 2 3 3 3 2" xfId="21650" xr:uid="{00000000-0005-0000-0000-00008BCD0000}"/>
    <cellStyle name="Standard 8 4 2 2 3 3 3 2 2" xfId="55538" xr:uid="{00000000-0005-0000-0000-00008CCD0000}"/>
    <cellStyle name="Standard 8 4 2 2 3 3 3 3" xfId="44242" xr:uid="{00000000-0005-0000-0000-00008DCD0000}"/>
    <cellStyle name="Standard 8 4 2 2 3 3 3 4" xfId="32946" xr:uid="{00000000-0005-0000-0000-00008ECD0000}"/>
    <cellStyle name="Standard 8 4 2 2 3 3 4" xfId="16002" xr:uid="{00000000-0005-0000-0000-00008FCD0000}"/>
    <cellStyle name="Standard 8 4 2 2 3 3 4 2" xfId="49890" xr:uid="{00000000-0005-0000-0000-000090CD0000}"/>
    <cellStyle name="Standard 8 4 2 2 3 3 5" xfId="38594" xr:uid="{00000000-0005-0000-0000-000091CD0000}"/>
    <cellStyle name="Standard 8 4 2 2 3 3 6" xfId="27298" xr:uid="{00000000-0005-0000-0000-000092CD0000}"/>
    <cellStyle name="Standard 8 4 2 2 3 4" xfId="6224" xr:uid="{00000000-0005-0000-0000-000093CD0000}"/>
    <cellStyle name="Standard 8 4 2 2 3 4 2" xfId="11874" xr:uid="{00000000-0005-0000-0000-000094CD0000}"/>
    <cellStyle name="Standard 8 4 2 2 3 4 2 2" xfId="23170" xr:uid="{00000000-0005-0000-0000-000095CD0000}"/>
    <cellStyle name="Standard 8 4 2 2 3 4 2 2 2" xfId="57058" xr:uid="{00000000-0005-0000-0000-000096CD0000}"/>
    <cellStyle name="Standard 8 4 2 2 3 4 2 3" xfId="45762" xr:uid="{00000000-0005-0000-0000-000097CD0000}"/>
    <cellStyle name="Standard 8 4 2 2 3 4 2 4" xfId="34466" xr:uid="{00000000-0005-0000-0000-000098CD0000}"/>
    <cellStyle name="Standard 8 4 2 2 3 4 3" xfId="17522" xr:uid="{00000000-0005-0000-0000-000099CD0000}"/>
    <cellStyle name="Standard 8 4 2 2 3 4 3 2" xfId="51410" xr:uid="{00000000-0005-0000-0000-00009ACD0000}"/>
    <cellStyle name="Standard 8 4 2 2 3 4 4" xfId="40114" xr:uid="{00000000-0005-0000-0000-00009BCD0000}"/>
    <cellStyle name="Standard 8 4 2 2 3 4 5" xfId="28818" xr:uid="{00000000-0005-0000-0000-00009CCD0000}"/>
    <cellStyle name="Standard 8 4 2 2 3 5" xfId="9050" xr:uid="{00000000-0005-0000-0000-00009DCD0000}"/>
    <cellStyle name="Standard 8 4 2 2 3 5 2" xfId="20346" xr:uid="{00000000-0005-0000-0000-00009ECD0000}"/>
    <cellStyle name="Standard 8 4 2 2 3 5 2 2" xfId="54234" xr:uid="{00000000-0005-0000-0000-00009FCD0000}"/>
    <cellStyle name="Standard 8 4 2 2 3 5 3" xfId="42938" xr:uid="{00000000-0005-0000-0000-0000A0CD0000}"/>
    <cellStyle name="Standard 8 4 2 2 3 5 4" xfId="31642" xr:uid="{00000000-0005-0000-0000-0000A1CD0000}"/>
    <cellStyle name="Standard 8 4 2 2 3 6" xfId="14698" xr:uid="{00000000-0005-0000-0000-0000A2CD0000}"/>
    <cellStyle name="Standard 8 4 2 2 3 6 2" xfId="48586" xr:uid="{00000000-0005-0000-0000-0000A3CD0000}"/>
    <cellStyle name="Standard 8 4 2 2 3 7" xfId="37290" xr:uid="{00000000-0005-0000-0000-0000A4CD0000}"/>
    <cellStyle name="Standard 8 4 2 2 3 8" xfId="25994" xr:uid="{00000000-0005-0000-0000-0000A5CD0000}"/>
    <cellStyle name="Standard 8 4 2 2 4" xfId="3954" xr:uid="{00000000-0005-0000-0000-0000A6CD0000}"/>
    <cellStyle name="Standard 8 4 2 2 4 2" xfId="7065" xr:uid="{00000000-0005-0000-0000-0000A7CD0000}"/>
    <cellStyle name="Standard 8 4 2 2 4 2 2" xfId="12714" xr:uid="{00000000-0005-0000-0000-0000A8CD0000}"/>
    <cellStyle name="Standard 8 4 2 2 4 2 2 2" xfId="24010" xr:uid="{00000000-0005-0000-0000-0000A9CD0000}"/>
    <cellStyle name="Standard 8 4 2 2 4 2 2 2 2" xfId="57898" xr:uid="{00000000-0005-0000-0000-0000AACD0000}"/>
    <cellStyle name="Standard 8 4 2 2 4 2 2 3" xfId="46602" xr:uid="{00000000-0005-0000-0000-0000ABCD0000}"/>
    <cellStyle name="Standard 8 4 2 2 4 2 2 4" xfId="35306" xr:uid="{00000000-0005-0000-0000-0000ACCD0000}"/>
    <cellStyle name="Standard 8 4 2 2 4 2 3" xfId="18362" xr:uid="{00000000-0005-0000-0000-0000ADCD0000}"/>
    <cellStyle name="Standard 8 4 2 2 4 2 3 2" xfId="52250" xr:uid="{00000000-0005-0000-0000-0000AECD0000}"/>
    <cellStyle name="Standard 8 4 2 2 4 2 4" xfId="40954" xr:uid="{00000000-0005-0000-0000-0000AFCD0000}"/>
    <cellStyle name="Standard 8 4 2 2 4 2 5" xfId="29658" xr:uid="{00000000-0005-0000-0000-0000B0CD0000}"/>
    <cellStyle name="Standard 8 4 2 2 4 3" xfId="9890" xr:uid="{00000000-0005-0000-0000-0000B1CD0000}"/>
    <cellStyle name="Standard 8 4 2 2 4 3 2" xfId="21186" xr:uid="{00000000-0005-0000-0000-0000B2CD0000}"/>
    <cellStyle name="Standard 8 4 2 2 4 3 2 2" xfId="55074" xr:uid="{00000000-0005-0000-0000-0000B3CD0000}"/>
    <cellStyle name="Standard 8 4 2 2 4 3 3" xfId="43778" xr:uid="{00000000-0005-0000-0000-0000B4CD0000}"/>
    <cellStyle name="Standard 8 4 2 2 4 3 4" xfId="32482" xr:uid="{00000000-0005-0000-0000-0000B5CD0000}"/>
    <cellStyle name="Standard 8 4 2 2 4 4" xfId="15538" xr:uid="{00000000-0005-0000-0000-0000B6CD0000}"/>
    <cellStyle name="Standard 8 4 2 2 4 4 2" xfId="49426" xr:uid="{00000000-0005-0000-0000-0000B7CD0000}"/>
    <cellStyle name="Standard 8 4 2 2 4 5" xfId="38130" xr:uid="{00000000-0005-0000-0000-0000B8CD0000}"/>
    <cellStyle name="Standard 8 4 2 2 4 6" xfId="26834" xr:uid="{00000000-0005-0000-0000-0000B9CD0000}"/>
    <cellStyle name="Standard 8 4 2 2 5" xfId="5012" xr:uid="{00000000-0005-0000-0000-0000BACD0000}"/>
    <cellStyle name="Standard 8 4 2 2 5 2" xfId="7838" xr:uid="{00000000-0005-0000-0000-0000BBCD0000}"/>
    <cellStyle name="Standard 8 4 2 2 5 2 2" xfId="13487" xr:uid="{00000000-0005-0000-0000-0000BCCD0000}"/>
    <cellStyle name="Standard 8 4 2 2 5 2 2 2" xfId="24783" xr:uid="{00000000-0005-0000-0000-0000BDCD0000}"/>
    <cellStyle name="Standard 8 4 2 2 5 2 2 2 2" xfId="58671" xr:uid="{00000000-0005-0000-0000-0000BECD0000}"/>
    <cellStyle name="Standard 8 4 2 2 5 2 2 3" xfId="47375" xr:uid="{00000000-0005-0000-0000-0000BFCD0000}"/>
    <cellStyle name="Standard 8 4 2 2 5 2 2 4" xfId="36079" xr:uid="{00000000-0005-0000-0000-0000C0CD0000}"/>
    <cellStyle name="Standard 8 4 2 2 5 2 3" xfId="19135" xr:uid="{00000000-0005-0000-0000-0000C1CD0000}"/>
    <cellStyle name="Standard 8 4 2 2 5 2 3 2" xfId="53023" xr:uid="{00000000-0005-0000-0000-0000C2CD0000}"/>
    <cellStyle name="Standard 8 4 2 2 5 2 4" xfId="41727" xr:uid="{00000000-0005-0000-0000-0000C3CD0000}"/>
    <cellStyle name="Standard 8 4 2 2 5 2 5" xfId="30431" xr:uid="{00000000-0005-0000-0000-0000C4CD0000}"/>
    <cellStyle name="Standard 8 4 2 2 5 3" xfId="10663" xr:uid="{00000000-0005-0000-0000-0000C5CD0000}"/>
    <cellStyle name="Standard 8 4 2 2 5 3 2" xfId="21959" xr:uid="{00000000-0005-0000-0000-0000C6CD0000}"/>
    <cellStyle name="Standard 8 4 2 2 5 3 2 2" xfId="55847" xr:uid="{00000000-0005-0000-0000-0000C7CD0000}"/>
    <cellStyle name="Standard 8 4 2 2 5 3 3" xfId="44551" xr:uid="{00000000-0005-0000-0000-0000C8CD0000}"/>
    <cellStyle name="Standard 8 4 2 2 5 3 4" xfId="33255" xr:uid="{00000000-0005-0000-0000-0000C9CD0000}"/>
    <cellStyle name="Standard 8 4 2 2 5 4" xfId="16311" xr:uid="{00000000-0005-0000-0000-0000CACD0000}"/>
    <cellStyle name="Standard 8 4 2 2 5 4 2" xfId="50199" xr:uid="{00000000-0005-0000-0000-0000CBCD0000}"/>
    <cellStyle name="Standard 8 4 2 2 5 5" xfId="38903" xr:uid="{00000000-0005-0000-0000-0000CCCD0000}"/>
    <cellStyle name="Standard 8 4 2 2 5 6" xfId="27607" xr:uid="{00000000-0005-0000-0000-0000CDCD0000}"/>
    <cellStyle name="Standard 8 4 2 2 6" xfId="3662" xr:uid="{00000000-0005-0000-0000-0000CECD0000}"/>
    <cellStyle name="Standard 8 4 2 2 6 2" xfId="6775" xr:uid="{00000000-0005-0000-0000-0000CFCD0000}"/>
    <cellStyle name="Standard 8 4 2 2 6 2 2" xfId="12424" xr:uid="{00000000-0005-0000-0000-0000D0CD0000}"/>
    <cellStyle name="Standard 8 4 2 2 6 2 2 2" xfId="23720" xr:uid="{00000000-0005-0000-0000-0000D1CD0000}"/>
    <cellStyle name="Standard 8 4 2 2 6 2 2 2 2" xfId="57608" xr:uid="{00000000-0005-0000-0000-0000D2CD0000}"/>
    <cellStyle name="Standard 8 4 2 2 6 2 2 3" xfId="46312" xr:uid="{00000000-0005-0000-0000-0000D3CD0000}"/>
    <cellStyle name="Standard 8 4 2 2 6 2 2 4" xfId="35016" xr:uid="{00000000-0005-0000-0000-0000D4CD0000}"/>
    <cellStyle name="Standard 8 4 2 2 6 2 3" xfId="18072" xr:uid="{00000000-0005-0000-0000-0000D5CD0000}"/>
    <cellStyle name="Standard 8 4 2 2 6 2 3 2" xfId="51960" xr:uid="{00000000-0005-0000-0000-0000D6CD0000}"/>
    <cellStyle name="Standard 8 4 2 2 6 2 4" xfId="40664" xr:uid="{00000000-0005-0000-0000-0000D7CD0000}"/>
    <cellStyle name="Standard 8 4 2 2 6 2 5" xfId="29368" xr:uid="{00000000-0005-0000-0000-0000D8CD0000}"/>
    <cellStyle name="Standard 8 4 2 2 6 3" xfId="9600" xr:uid="{00000000-0005-0000-0000-0000D9CD0000}"/>
    <cellStyle name="Standard 8 4 2 2 6 3 2" xfId="20896" xr:uid="{00000000-0005-0000-0000-0000DACD0000}"/>
    <cellStyle name="Standard 8 4 2 2 6 3 2 2" xfId="54784" xr:uid="{00000000-0005-0000-0000-0000DBCD0000}"/>
    <cellStyle name="Standard 8 4 2 2 6 3 3" xfId="43488" xr:uid="{00000000-0005-0000-0000-0000DCCD0000}"/>
    <cellStyle name="Standard 8 4 2 2 6 3 4" xfId="32192" xr:uid="{00000000-0005-0000-0000-0000DDCD0000}"/>
    <cellStyle name="Standard 8 4 2 2 6 4" xfId="15248" xr:uid="{00000000-0005-0000-0000-0000DECD0000}"/>
    <cellStyle name="Standard 8 4 2 2 6 4 2" xfId="49136" xr:uid="{00000000-0005-0000-0000-0000DFCD0000}"/>
    <cellStyle name="Standard 8 4 2 2 6 5" xfId="37840" xr:uid="{00000000-0005-0000-0000-0000E0CD0000}"/>
    <cellStyle name="Standard 8 4 2 2 6 6" xfId="26544" xr:uid="{00000000-0005-0000-0000-0000E1CD0000}"/>
    <cellStyle name="Standard 8 4 2 2 7" xfId="5724" xr:uid="{00000000-0005-0000-0000-0000E2CD0000}"/>
    <cellStyle name="Standard 8 4 2 2 7 2" xfId="11374" xr:uid="{00000000-0005-0000-0000-0000E3CD0000}"/>
    <cellStyle name="Standard 8 4 2 2 7 2 2" xfId="22670" xr:uid="{00000000-0005-0000-0000-0000E4CD0000}"/>
    <cellStyle name="Standard 8 4 2 2 7 2 2 2" xfId="56558" xr:uid="{00000000-0005-0000-0000-0000E5CD0000}"/>
    <cellStyle name="Standard 8 4 2 2 7 2 3" xfId="45262" xr:uid="{00000000-0005-0000-0000-0000E6CD0000}"/>
    <cellStyle name="Standard 8 4 2 2 7 2 4" xfId="33966" xr:uid="{00000000-0005-0000-0000-0000E7CD0000}"/>
    <cellStyle name="Standard 8 4 2 2 7 3" xfId="17022" xr:uid="{00000000-0005-0000-0000-0000E8CD0000}"/>
    <cellStyle name="Standard 8 4 2 2 7 3 2" xfId="50910" xr:uid="{00000000-0005-0000-0000-0000E9CD0000}"/>
    <cellStyle name="Standard 8 4 2 2 7 4" xfId="39614" xr:uid="{00000000-0005-0000-0000-0000EACD0000}"/>
    <cellStyle name="Standard 8 4 2 2 7 5" xfId="28318" xr:uid="{00000000-0005-0000-0000-0000EBCD0000}"/>
    <cellStyle name="Standard 8 4 2 2 8" xfId="8550" xr:uid="{00000000-0005-0000-0000-0000ECCD0000}"/>
    <cellStyle name="Standard 8 4 2 2 8 2" xfId="19846" xr:uid="{00000000-0005-0000-0000-0000EDCD0000}"/>
    <cellStyle name="Standard 8 4 2 2 8 2 2" xfId="53734" xr:uid="{00000000-0005-0000-0000-0000EECD0000}"/>
    <cellStyle name="Standard 8 4 2 2 8 3" xfId="42438" xr:uid="{00000000-0005-0000-0000-0000EFCD0000}"/>
    <cellStyle name="Standard 8 4 2 2 8 4" xfId="31142" xr:uid="{00000000-0005-0000-0000-0000F0CD0000}"/>
    <cellStyle name="Standard 8 4 2 2 9" xfId="14198" xr:uid="{00000000-0005-0000-0000-0000F1CD0000}"/>
    <cellStyle name="Standard 8 4 2 2 9 2" xfId="48086" xr:uid="{00000000-0005-0000-0000-0000F2CD0000}"/>
    <cellStyle name="Standard 8 4 2 3" xfId="2708" xr:uid="{00000000-0005-0000-0000-0000F3CD0000}"/>
    <cellStyle name="Standard 8 4 2 3 10" xfId="25608" xr:uid="{00000000-0005-0000-0000-0000F4CD0000}"/>
    <cellStyle name="Standard 8 4 2 3 2" xfId="3210" xr:uid="{00000000-0005-0000-0000-0000F5CD0000}"/>
    <cellStyle name="Standard 8 4 2 3 2 2" xfId="5439" xr:uid="{00000000-0005-0000-0000-0000F6CD0000}"/>
    <cellStyle name="Standard 8 4 2 3 2 2 2" xfId="8265" xr:uid="{00000000-0005-0000-0000-0000F7CD0000}"/>
    <cellStyle name="Standard 8 4 2 3 2 2 2 2" xfId="13914" xr:uid="{00000000-0005-0000-0000-0000F8CD0000}"/>
    <cellStyle name="Standard 8 4 2 3 2 2 2 2 2" xfId="25210" xr:uid="{00000000-0005-0000-0000-0000F9CD0000}"/>
    <cellStyle name="Standard 8 4 2 3 2 2 2 2 2 2" xfId="59098" xr:uid="{00000000-0005-0000-0000-0000FACD0000}"/>
    <cellStyle name="Standard 8 4 2 3 2 2 2 2 3" xfId="47802" xr:uid="{00000000-0005-0000-0000-0000FBCD0000}"/>
    <cellStyle name="Standard 8 4 2 3 2 2 2 2 4" xfId="36506" xr:uid="{00000000-0005-0000-0000-0000FCCD0000}"/>
    <cellStyle name="Standard 8 4 2 3 2 2 2 3" xfId="19562" xr:uid="{00000000-0005-0000-0000-0000FDCD0000}"/>
    <cellStyle name="Standard 8 4 2 3 2 2 2 3 2" xfId="53450" xr:uid="{00000000-0005-0000-0000-0000FECD0000}"/>
    <cellStyle name="Standard 8 4 2 3 2 2 2 4" xfId="42154" xr:uid="{00000000-0005-0000-0000-0000FFCD0000}"/>
    <cellStyle name="Standard 8 4 2 3 2 2 2 5" xfId="30858" xr:uid="{00000000-0005-0000-0000-000000CE0000}"/>
    <cellStyle name="Standard 8 4 2 3 2 2 3" xfId="11090" xr:uid="{00000000-0005-0000-0000-000001CE0000}"/>
    <cellStyle name="Standard 8 4 2 3 2 2 3 2" xfId="22386" xr:uid="{00000000-0005-0000-0000-000002CE0000}"/>
    <cellStyle name="Standard 8 4 2 3 2 2 3 2 2" xfId="56274" xr:uid="{00000000-0005-0000-0000-000003CE0000}"/>
    <cellStyle name="Standard 8 4 2 3 2 2 3 3" xfId="44978" xr:uid="{00000000-0005-0000-0000-000004CE0000}"/>
    <cellStyle name="Standard 8 4 2 3 2 2 3 4" xfId="33682" xr:uid="{00000000-0005-0000-0000-000005CE0000}"/>
    <cellStyle name="Standard 8 4 2 3 2 2 4" xfId="16738" xr:uid="{00000000-0005-0000-0000-000006CE0000}"/>
    <cellStyle name="Standard 8 4 2 3 2 2 4 2" xfId="50626" xr:uid="{00000000-0005-0000-0000-000007CE0000}"/>
    <cellStyle name="Standard 8 4 2 3 2 2 5" xfId="39330" xr:uid="{00000000-0005-0000-0000-000008CE0000}"/>
    <cellStyle name="Standard 8 4 2 3 2 2 6" xfId="28034" xr:uid="{00000000-0005-0000-0000-000009CE0000}"/>
    <cellStyle name="Standard 8 4 2 3 2 3" xfId="4665" xr:uid="{00000000-0005-0000-0000-00000ACE0000}"/>
    <cellStyle name="Standard 8 4 2 3 2 3 2" xfId="7531" xr:uid="{00000000-0005-0000-0000-00000BCE0000}"/>
    <cellStyle name="Standard 8 4 2 3 2 3 2 2" xfId="13180" xr:uid="{00000000-0005-0000-0000-00000CCE0000}"/>
    <cellStyle name="Standard 8 4 2 3 2 3 2 2 2" xfId="24476" xr:uid="{00000000-0005-0000-0000-00000DCE0000}"/>
    <cellStyle name="Standard 8 4 2 3 2 3 2 2 2 2" xfId="58364" xr:uid="{00000000-0005-0000-0000-00000ECE0000}"/>
    <cellStyle name="Standard 8 4 2 3 2 3 2 2 3" xfId="47068" xr:uid="{00000000-0005-0000-0000-00000FCE0000}"/>
    <cellStyle name="Standard 8 4 2 3 2 3 2 2 4" xfId="35772" xr:uid="{00000000-0005-0000-0000-000010CE0000}"/>
    <cellStyle name="Standard 8 4 2 3 2 3 2 3" xfId="18828" xr:uid="{00000000-0005-0000-0000-000011CE0000}"/>
    <cellStyle name="Standard 8 4 2 3 2 3 2 3 2" xfId="52716" xr:uid="{00000000-0005-0000-0000-000012CE0000}"/>
    <cellStyle name="Standard 8 4 2 3 2 3 2 4" xfId="41420" xr:uid="{00000000-0005-0000-0000-000013CE0000}"/>
    <cellStyle name="Standard 8 4 2 3 2 3 2 5" xfId="30124" xr:uid="{00000000-0005-0000-0000-000014CE0000}"/>
    <cellStyle name="Standard 8 4 2 3 2 3 3" xfId="10356" xr:uid="{00000000-0005-0000-0000-000015CE0000}"/>
    <cellStyle name="Standard 8 4 2 3 2 3 3 2" xfId="21652" xr:uid="{00000000-0005-0000-0000-000016CE0000}"/>
    <cellStyle name="Standard 8 4 2 3 2 3 3 2 2" xfId="55540" xr:uid="{00000000-0005-0000-0000-000017CE0000}"/>
    <cellStyle name="Standard 8 4 2 3 2 3 3 3" xfId="44244" xr:uid="{00000000-0005-0000-0000-000018CE0000}"/>
    <cellStyle name="Standard 8 4 2 3 2 3 3 4" xfId="32948" xr:uid="{00000000-0005-0000-0000-000019CE0000}"/>
    <cellStyle name="Standard 8 4 2 3 2 3 4" xfId="16004" xr:uid="{00000000-0005-0000-0000-00001ACE0000}"/>
    <cellStyle name="Standard 8 4 2 3 2 3 4 2" xfId="49892" xr:uid="{00000000-0005-0000-0000-00001BCE0000}"/>
    <cellStyle name="Standard 8 4 2 3 2 3 5" xfId="38596" xr:uid="{00000000-0005-0000-0000-00001CCE0000}"/>
    <cellStyle name="Standard 8 4 2 3 2 3 6" xfId="27300" xr:uid="{00000000-0005-0000-0000-00001DCE0000}"/>
    <cellStyle name="Standard 8 4 2 3 2 4" xfId="6338" xr:uid="{00000000-0005-0000-0000-00001ECE0000}"/>
    <cellStyle name="Standard 8 4 2 3 2 4 2" xfId="11988" xr:uid="{00000000-0005-0000-0000-00001FCE0000}"/>
    <cellStyle name="Standard 8 4 2 3 2 4 2 2" xfId="23284" xr:uid="{00000000-0005-0000-0000-000020CE0000}"/>
    <cellStyle name="Standard 8 4 2 3 2 4 2 2 2" xfId="57172" xr:uid="{00000000-0005-0000-0000-000021CE0000}"/>
    <cellStyle name="Standard 8 4 2 3 2 4 2 3" xfId="45876" xr:uid="{00000000-0005-0000-0000-000022CE0000}"/>
    <cellStyle name="Standard 8 4 2 3 2 4 2 4" xfId="34580" xr:uid="{00000000-0005-0000-0000-000023CE0000}"/>
    <cellStyle name="Standard 8 4 2 3 2 4 3" xfId="17636" xr:uid="{00000000-0005-0000-0000-000024CE0000}"/>
    <cellStyle name="Standard 8 4 2 3 2 4 3 2" xfId="51524" xr:uid="{00000000-0005-0000-0000-000025CE0000}"/>
    <cellStyle name="Standard 8 4 2 3 2 4 4" xfId="40228" xr:uid="{00000000-0005-0000-0000-000026CE0000}"/>
    <cellStyle name="Standard 8 4 2 3 2 4 5" xfId="28932" xr:uid="{00000000-0005-0000-0000-000027CE0000}"/>
    <cellStyle name="Standard 8 4 2 3 2 5" xfId="9164" xr:uid="{00000000-0005-0000-0000-000028CE0000}"/>
    <cellStyle name="Standard 8 4 2 3 2 5 2" xfId="20460" xr:uid="{00000000-0005-0000-0000-000029CE0000}"/>
    <cellStyle name="Standard 8 4 2 3 2 5 2 2" xfId="54348" xr:uid="{00000000-0005-0000-0000-00002ACE0000}"/>
    <cellStyle name="Standard 8 4 2 3 2 5 3" xfId="43052" xr:uid="{00000000-0005-0000-0000-00002BCE0000}"/>
    <cellStyle name="Standard 8 4 2 3 2 5 4" xfId="31756" xr:uid="{00000000-0005-0000-0000-00002CCE0000}"/>
    <cellStyle name="Standard 8 4 2 3 2 6" xfId="14812" xr:uid="{00000000-0005-0000-0000-00002DCE0000}"/>
    <cellStyle name="Standard 8 4 2 3 2 6 2" xfId="48700" xr:uid="{00000000-0005-0000-0000-00002ECE0000}"/>
    <cellStyle name="Standard 8 4 2 3 2 7" xfId="37404" xr:uid="{00000000-0005-0000-0000-00002FCE0000}"/>
    <cellStyle name="Standard 8 4 2 3 2 8" xfId="26108" xr:uid="{00000000-0005-0000-0000-000030CE0000}"/>
    <cellStyle name="Standard 8 4 2 3 3" xfId="3844" xr:uid="{00000000-0005-0000-0000-000031CE0000}"/>
    <cellStyle name="Standard 8 4 2 3 3 2" xfId="6955" xr:uid="{00000000-0005-0000-0000-000032CE0000}"/>
    <cellStyle name="Standard 8 4 2 3 3 2 2" xfId="12604" xr:uid="{00000000-0005-0000-0000-000033CE0000}"/>
    <cellStyle name="Standard 8 4 2 3 3 2 2 2" xfId="23900" xr:uid="{00000000-0005-0000-0000-000034CE0000}"/>
    <cellStyle name="Standard 8 4 2 3 3 2 2 2 2" xfId="57788" xr:uid="{00000000-0005-0000-0000-000035CE0000}"/>
    <cellStyle name="Standard 8 4 2 3 3 2 2 3" xfId="46492" xr:uid="{00000000-0005-0000-0000-000036CE0000}"/>
    <cellStyle name="Standard 8 4 2 3 3 2 2 4" xfId="35196" xr:uid="{00000000-0005-0000-0000-000037CE0000}"/>
    <cellStyle name="Standard 8 4 2 3 3 2 3" xfId="18252" xr:uid="{00000000-0005-0000-0000-000038CE0000}"/>
    <cellStyle name="Standard 8 4 2 3 3 2 3 2" xfId="52140" xr:uid="{00000000-0005-0000-0000-000039CE0000}"/>
    <cellStyle name="Standard 8 4 2 3 3 2 4" xfId="40844" xr:uid="{00000000-0005-0000-0000-00003ACE0000}"/>
    <cellStyle name="Standard 8 4 2 3 3 2 5" xfId="29548" xr:uid="{00000000-0005-0000-0000-00003BCE0000}"/>
    <cellStyle name="Standard 8 4 2 3 3 3" xfId="9780" xr:uid="{00000000-0005-0000-0000-00003CCE0000}"/>
    <cellStyle name="Standard 8 4 2 3 3 3 2" xfId="21076" xr:uid="{00000000-0005-0000-0000-00003DCE0000}"/>
    <cellStyle name="Standard 8 4 2 3 3 3 2 2" xfId="54964" xr:uid="{00000000-0005-0000-0000-00003ECE0000}"/>
    <cellStyle name="Standard 8 4 2 3 3 3 3" xfId="43668" xr:uid="{00000000-0005-0000-0000-00003FCE0000}"/>
    <cellStyle name="Standard 8 4 2 3 3 3 4" xfId="32372" xr:uid="{00000000-0005-0000-0000-000040CE0000}"/>
    <cellStyle name="Standard 8 4 2 3 3 4" xfId="15428" xr:uid="{00000000-0005-0000-0000-000041CE0000}"/>
    <cellStyle name="Standard 8 4 2 3 3 4 2" xfId="49316" xr:uid="{00000000-0005-0000-0000-000042CE0000}"/>
    <cellStyle name="Standard 8 4 2 3 3 5" xfId="38020" xr:uid="{00000000-0005-0000-0000-000043CE0000}"/>
    <cellStyle name="Standard 8 4 2 3 3 6" xfId="26724" xr:uid="{00000000-0005-0000-0000-000044CE0000}"/>
    <cellStyle name="Standard 8 4 2 3 4" xfId="4902" xr:uid="{00000000-0005-0000-0000-000045CE0000}"/>
    <cellStyle name="Standard 8 4 2 3 4 2" xfId="7728" xr:uid="{00000000-0005-0000-0000-000046CE0000}"/>
    <cellStyle name="Standard 8 4 2 3 4 2 2" xfId="13377" xr:uid="{00000000-0005-0000-0000-000047CE0000}"/>
    <cellStyle name="Standard 8 4 2 3 4 2 2 2" xfId="24673" xr:uid="{00000000-0005-0000-0000-000048CE0000}"/>
    <cellStyle name="Standard 8 4 2 3 4 2 2 2 2" xfId="58561" xr:uid="{00000000-0005-0000-0000-000049CE0000}"/>
    <cellStyle name="Standard 8 4 2 3 4 2 2 3" xfId="47265" xr:uid="{00000000-0005-0000-0000-00004ACE0000}"/>
    <cellStyle name="Standard 8 4 2 3 4 2 2 4" xfId="35969" xr:uid="{00000000-0005-0000-0000-00004BCE0000}"/>
    <cellStyle name="Standard 8 4 2 3 4 2 3" xfId="19025" xr:uid="{00000000-0005-0000-0000-00004CCE0000}"/>
    <cellStyle name="Standard 8 4 2 3 4 2 3 2" xfId="52913" xr:uid="{00000000-0005-0000-0000-00004DCE0000}"/>
    <cellStyle name="Standard 8 4 2 3 4 2 4" xfId="41617" xr:uid="{00000000-0005-0000-0000-00004ECE0000}"/>
    <cellStyle name="Standard 8 4 2 3 4 2 5" xfId="30321" xr:uid="{00000000-0005-0000-0000-00004FCE0000}"/>
    <cellStyle name="Standard 8 4 2 3 4 3" xfId="10553" xr:uid="{00000000-0005-0000-0000-000050CE0000}"/>
    <cellStyle name="Standard 8 4 2 3 4 3 2" xfId="21849" xr:uid="{00000000-0005-0000-0000-000051CE0000}"/>
    <cellStyle name="Standard 8 4 2 3 4 3 2 2" xfId="55737" xr:uid="{00000000-0005-0000-0000-000052CE0000}"/>
    <cellStyle name="Standard 8 4 2 3 4 3 3" xfId="44441" xr:uid="{00000000-0005-0000-0000-000053CE0000}"/>
    <cellStyle name="Standard 8 4 2 3 4 3 4" xfId="33145" xr:uid="{00000000-0005-0000-0000-000054CE0000}"/>
    <cellStyle name="Standard 8 4 2 3 4 4" xfId="16201" xr:uid="{00000000-0005-0000-0000-000055CE0000}"/>
    <cellStyle name="Standard 8 4 2 3 4 4 2" xfId="50089" xr:uid="{00000000-0005-0000-0000-000056CE0000}"/>
    <cellStyle name="Standard 8 4 2 3 4 5" xfId="38793" xr:uid="{00000000-0005-0000-0000-000057CE0000}"/>
    <cellStyle name="Standard 8 4 2 3 4 6" xfId="27497" xr:uid="{00000000-0005-0000-0000-000058CE0000}"/>
    <cellStyle name="Standard 8 4 2 3 5" xfId="3550" xr:uid="{00000000-0005-0000-0000-000059CE0000}"/>
    <cellStyle name="Standard 8 4 2 3 5 2" xfId="6663" xr:uid="{00000000-0005-0000-0000-00005ACE0000}"/>
    <cellStyle name="Standard 8 4 2 3 5 2 2" xfId="12312" xr:uid="{00000000-0005-0000-0000-00005BCE0000}"/>
    <cellStyle name="Standard 8 4 2 3 5 2 2 2" xfId="23608" xr:uid="{00000000-0005-0000-0000-00005CCE0000}"/>
    <cellStyle name="Standard 8 4 2 3 5 2 2 2 2" xfId="57496" xr:uid="{00000000-0005-0000-0000-00005DCE0000}"/>
    <cellStyle name="Standard 8 4 2 3 5 2 2 3" xfId="46200" xr:uid="{00000000-0005-0000-0000-00005ECE0000}"/>
    <cellStyle name="Standard 8 4 2 3 5 2 2 4" xfId="34904" xr:uid="{00000000-0005-0000-0000-00005FCE0000}"/>
    <cellStyle name="Standard 8 4 2 3 5 2 3" xfId="17960" xr:uid="{00000000-0005-0000-0000-000060CE0000}"/>
    <cellStyle name="Standard 8 4 2 3 5 2 3 2" xfId="51848" xr:uid="{00000000-0005-0000-0000-000061CE0000}"/>
    <cellStyle name="Standard 8 4 2 3 5 2 4" xfId="40552" xr:uid="{00000000-0005-0000-0000-000062CE0000}"/>
    <cellStyle name="Standard 8 4 2 3 5 2 5" xfId="29256" xr:uid="{00000000-0005-0000-0000-000063CE0000}"/>
    <cellStyle name="Standard 8 4 2 3 5 3" xfId="9488" xr:uid="{00000000-0005-0000-0000-000064CE0000}"/>
    <cellStyle name="Standard 8 4 2 3 5 3 2" xfId="20784" xr:uid="{00000000-0005-0000-0000-000065CE0000}"/>
    <cellStyle name="Standard 8 4 2 3 5 3 2 2" xfId="54672" xr:uid="{00000000-0005-0000-0000-000066CE0000}"/>
    <cellStyle name="Standard 8 4 2 3 5 3 3" xfId="43376" xr:uid="{00000000-0005-0000-0000-000067CE0000}"/>
    <cellStyle name="Standard 8 4 2 3 5 3 4" xfId="32080" xr:uid="{00000000-0005-0000-0000-000068CE0000}"/>
    <cellStyle name="Standard 8 4 2 3 5 4" xfId="15136" xr:uid="{00000000-0005-0000-0000-000069CE0000}"/>
    <cellStyle name="Standard 8 4 2 3 5 4 2" xfId="49024" xr:uid="{00000000-0005-0000-0000-00006ACE0000}"/>
    <cellStyle name="Standard 8 4 2 3 5 5" xfId="37728" xr:uid="{00000000-0005-0000-0000-00006BCE0000}"/>
    <cellStyle name="Standard 8 4 2 3 5 6" xfId="26432" xr:uid="{00000000-0005-0000-0000-00006CCE0000}"/>
    <cellStyle name="Standard 8 4 2 3 6" xfId="5838" xr:uid="{00000000-0005-0000-0000-00006DCE0000}"/>
    <cellStyle name="Standard 8 4 2 3 6 2" xfId="11488" xr:uid="{00000000-0005-0000-0000-00006ECE0000}"/>
    <cellStyle name="Standard 8 4 2 3 6 2 2" xfId="22784" xr:uid="{00000000-0005-0000-0000-00006FCE0000}"/>
    <cellStyle name="Standard 8 4 2 3 6 2 2 2" xfId="56672" xr:uid="{00000000-0005-0000-0000-000070CE0000}"/>
    <cellStyle name="Standard 8 4 2 3 6 2 3" xfId="45376" xr:uid="{00000000-0005-0000-0000-000071CE0000}"/>
    <cellStyle name="Standard 8 4 2 3 6 2 4" xfId="34080" xr:uid="{00000000-0005-0000-0000-000072CE0000}"/>
    <cellStyle name="Standard 8 4 2 3 6 3" xfId="17136" xr:uid="{00000000-0005-0000-0000-000073CE0000}"/>
    <cellStyle name="Standard 8 4 2 3 6 3 2" xfId="51024" xr:uid="{00000000-0005-0000-0000-000074CE0000}"/>
    <cellStyle name="Standard 8 4 2 3 6 4" xfId="39728" xr:uid="{00000000-0005-0000-0000-000075CE0000}"/>
    <cellStyle name="Standard 8 4 2 3 6 5" xfId="28432" xr:uid="{00000000-0005-0000-0000-000076CE0000}"/>
    <cellStyle name="Standard 8 4 2 3 7" xfId="8664" xr:uid="{00000000-0005-0000-0000-000077CE0000}"/>
    <cellStyle name="Standard 8 4 2 3 7 2" xfId="19960" xr:uid="{00000000-0005-0000-0000-000078CE0000}"/>
    <cellStyle name="Standard 8 4 2 3 7 2 2" xfId="53848" xr:uid="{00000000-0005-0000-0000-000079CE0000}"/>
    <cellStyle name="Standard 8 4 2 3 7 3" xfId="42552" xr:uid="{00000000-0005-0000-0000-00007ACE0000}"/>
    <cellStyle name="Standard 8 4 2 3 7 4" xfId="31256" xr:uid="{00000000-0005-0000-0000-00007BCE0000}"/>
    <cellStyle name="Standard 8 4 2 3 8" xfId="14312" xr:uid="{00000000-0005-0000-0000-00007CCE0000}"/>
    <cellStyle name="Standard 8 4 2 3 8 2" xfId="48200" xr:uid="{00000000-0005-0000-0000-00007DCE0000}"/>
    <cellStyle name="Standard 8 4 2 3 9" xfId="36904" xr:uid="{00000000-0005-0000-0000-00007ECE0000}"/>
    <cellStyle name="Standard 8 4 2 4" xfId="2963" xr:uid="{00000000-0005-0000-0000-00007FCE0000}"/>
    <cellStyle name="Standard 8 4 2 4 2" xfId="5436" xr:uid="{00000000-0005-0000-0000-000080CE0000}"/>
    <cellStyle name="Standard 8 4 2 4 2 2" xfId="8262" xr:uid="{00000000-0005-0000-0000-000081CE0000}"/>
    <cellStyle name="Standard 8 4 2 4 2 2 2" xfId="13911" xr:uid="{00000000-0005-0000-0000-000082CE0000}"/>
    <cellStyle name="Standard 8 4 2 4 2 2 2 2" xfId="25207" xr:uid="{00000000-0005-0000-0000-000083CE0000}"/>
    <cellStyle name="Standard 8 4 2 4 2 2 2 2 2" xfId="59095" xr:uid="{00000000-0005-0000-0000-000084CE0000}"/>
    <cellStyle name="Standard 8 4 2 4 2 2 2 3" xfId="47799" xr:uid="{00000000-0005-0000-0000-000085CE0000}"/>
    <cellStyle name="Standard 8 4 2 4 2 2 2 4" xfId="36503" xr:uid="{00000000-0005-0000-0000-000086CE0000}"/>
    <cellStyle name="Standard 8 4 2 4 2 2 3" xfId="19559" xr:uid="{00000000-0005-0000-0000-000087CE0000}"/>
    <cellStyle name="Standard 8 4 2 4 2 2 3 2" xfId="53447" xr:uid="{00000000-0005-0000-0000-000088CE0000}"/>
    <cellStyle name="Standard 8 4 2 4 2 2 4" xfId="42151" xr:uid="{00000000-0005-0000-0000-000089CE0000}"/>
    <cellStyle name="Standard 8 4 2 4 2 2 5" xfId="30855" xr:uid="{00000000-0005-0000-0000-00008ACE0000}"/>
    <cellStyle name="Standard 8 4 2 4 2 3" xfId="11087" xr:uid="{00000000-0005-0000-0000-00008BCE0000}"/>
    <cellStyle name="Standard 8 4 2 4 2 3 2" xfId="22383" xr:uid="{00000000-0005-0000-0000-00008CCE0000}"/>
    <cellStyle name="Standard 8 4 2 4 2 3 2 2" xfId="56271" xr:uid="{00000000-0005-0000-0000-00008DCE0000}"/>
    <cellStyle name="Standard 8 4 2 4 2 3 3" xfId="44975" xr:uid="{00000000-0005-0000-0000-00008ECE0000}"/>
    <cellStyle name="Standard 8 4 2 4 2 3 4" xfId="33679" xr:uid="{00000000-0005-0000-0000-00008FCE0000}"/>
    <cellStyle name="Standard 8 4 2 4 2 4" xfId="16735" xr:uid="{00000000-0005-0000-0000-000090CE0000}"/>
    <cellStyle name="Standard 8 4 2 4 2 4 2" xfId="50623" xr:uid="{00000000-0005-0000-0000-000091CE0000}"/>
    <cellStyle name="Standard 8 4 2 4 2 5" xfId="39327" xr:uid="{00000000-0005-0000-0000-000092CE0000}"/>
    <cellStyle name="Standard 8 4 2 4 2 6" xfId="28031" xr:uid="{00000000-0005-0000-0000-000093CE0000}"/>
    <cellStyle name="Standard 8 4 2 4 3" xfId="4662" xr:uid="{00000000-0005-0000-0000-000094CE0000}"/>
    <cellStyle name="Standard 8 4 2 4 3 2" xfId="7528" xr:uid="{00000000-0005-0000-0000-000095CE0000}"/>
    <cellStyle name="Standard 8 4 2 4 3 2 2" xfId="13177" xr:uid="{00000000-0005-0000-0000-000096CE0000}"/>
    <cellStyle name="Standard 8 4 2 4 3 2 2 2" xfId="24473" xr:uid="{00000000-0005-0000-0000-000097CE0000}"/>
    <cellStyle name="Standard 8 4 2 4 3 2 2 2 2" xfId="58361" xr:uid="{00000000-0005-0000-0000-000098CE0000}"/>
    <cellStyle name="Standard 8 4 2 4 3 2 2 3" xfId="47065" xr:uid="{00000000-0005-0000-0000-000099CE0000}"/>
    <cellStyle name="Standard 8 4 2 4 3 2 2 4" xfId="35769" xr:uid="{00000000-0005-0000-0000-00009ACE0000}"/>
    <cellStyle name="Standard 8 4 2 4 3 2 3" xfId="18825" xr:uid="{00000000-0005-0000-0000-00009BCE0000}"/>
    <cellStyle name="Standard 8 4 2 4 3 2 3 2" xfId="52713" xr:uid="{00000000-0005-0000-0000-00009CCE0000}"/>
    <cellStyle name="Standard 8 4 2 4 3 2 4" xfId="41417" xr:uid="{00000000-0005-0000-0000-00009DCE0000}"/>
    <cellStyle name="Standard 8 4 2 4 3 2 5" xfId="30121" xr:uid="{00000000-0005-0000-0000-00009ECE0000}"/>
    <cellStyle name="Standard 8 4 2 4 3 3" xfId="10353" xr:uid="{00000000-0005-0000-0000-00009FCE0000}"/>
    <cellStyle name="Standard 8 4 2 4 3 3 2" xfId="21649" xr:uid="{00000000-0005-0000-0000-0000A0CE0000}"/>
    <cellStyle name="Standard 8 4 2 4 3 3 2 2" xfId="55537" xr:uid="{00000000-0005-0000-0000-0000A1CE0000}"/>
    <cellStyle name="Standard 8 4 2 4 3 3 3" xfId="44241" xr:uid="{00000000-0005-0000-0000-0000A2CE0000}"/>
    <cellStyle name="Standard 8 4 2 4 3 3 4" xfId="32945" xr:uid="{00000000-0005-0000-0000-0000A3CE0000}"/>
    <cellStyle name="Standard 8 4 2 4 3 4" xfId="16001" xr:uid="{00000000-0005-0000-0000-0000A4CE0000}"/>
    <cellStyle name="Standard 8 4 2 4 3 4 2" xfId="49889" xr:uid="{00000000-0005-0000-0000-0000A5CE0000}"/>
    <cellStyle name="Standard 8 4 2 4 3 5" xfId="38593" xr:uid="{00000000-0005-0000-0000-0000A6CE0000}"/>
    <cellStyle name="Standard 8 4 2 4 3 6" xfId="27297" xr:uid="{00000000-0005-0000-0000-0000A7CE0000}"/>
    <cellStyle name="Standard 8 4 2 4 4" xfId="6091" xr:uid="{00000000-0005-0000-0000-0000A8CE0000}"/>
    <cellStyle name="Standard 8 4 2 4 4 2" xfId="11741" xr:uid="{00000000-0005-0000-0000-0000A9CE0000}"/>
    <cellStyle name="Standard 8 4 2 4 4 2 2" xfId="23037" xr:uid="{00000000-0005-0000-0000-0000AACE0000}"/>
    <cellStyle name="Standard 8 4 2 4 4 2 2 2" xfId="56925" xr:uid="{00000000-0005-0000-0000-0000ABCE0000}"/>
    <cellStyle name="Standard 8 4 2 4 4 2 3" xfId="45629" xr:uid="{00000000-0005-0000-0000-0000ACCE0000}"/>
    <cellStyle name="Standard 8 4 2 4 4 2 4" xfId="34333" xr:uid="{00000000-0005-0000-0000-0000ADCE0000}"/>
    <cellStyle name="Standard 8 4 2 4 4 3" xfId="17389" xr:uid="{00000000-0005-0000-0000-0000AECE0000}"/>
    <cellStyle name="Standard 8 4 2 4 4 3 2" xfId="51277" xr:uid="{00000000-0005-0000-0000-0000AFCE0000}"/>
    <cellStyle name="Standard 8 4 2 4 4 4" xfId="39981" xr:uid="{00000000-0005-0000-0000-0000B0CE0000}"/>
    <cellStyle name="Standard 8 4 2 4 4 5" xfId="28685" xr:uid="{00000000-0005-0000-0000-0000B1CE0000}"/>
    <cellStyle name="Standard 8 4 2 4 5" xfId="8917" xr:uid="{00000000-0005-0000-0000-0000B2CE0000}"/>
    <cellStyle name="Standard 8 4 2 4 5 2" xfId="20213" xr:uid="{00000000-0005-0000-0000-0000B3CE0000}"/>
    <cellStyle name="Standard 8 4 2 4 5 2 2" xfId="54101" xr:uid="{00000000-0005-0000-0000-0000B4CE0000}"/>
    <cellStyle name="Standard 8 4 2 4 5 3" xfId="42805" xr:uid="{00000000-0005-0000-0000-0000B5CE0000}"/>
    <cellStyle name="Standard 8 4 2 4 5 4" xfId="31509" xr:uid="{00000000-0005-0000-0000-0000B6CE0000}"/>
    <cellStyle name="Standard 8 4 2 4 6" xfId="14565" xr:uid="{00000000-0005-0000-0000-0000B7CE0000}"/>
    <cellStyle name="Standard 8 4 2 4 6 2" xfId="48453" xr:uid="{00000000-0005-0000-0000-0000B8CE0000}"/>
    <cellStyle name="Standard 8 4 2 4 7" xfId="37157" xr:uid="{00000000-0005-0000-0000-0000B9CE0000}"/>
    <cellStyle name="Standard 8 4 2 4 8" xfId="25861" xr:uid="{00000000-0005-0000-0000-0000BACE0000}"/>
    <cellStyle name="Standard 8 4 2 5" xfId="3733" xr:uid="{00000000-0005-0000-0000-0000BBCE0000}"/>
    <cellStyle name="Standard 8 4 2 5 2" xfId="6844" xr:uid="{00000000-0005-0000-0000-0000BCCE0000}"/>
    <cellStyle name="Standard 8 4 2 5 2 2" xfId="12493" xr:uid="{00000000-0005-0000-0000-0000BDCE0000}"/>
    <cellStyle name="Standard 8 4 2 5 2 2 2" xfId="23789" xr:uid="{00000000-0005-0000-0000-0000BECE0000}"/>
    <cellStyle name="Standard 8 4 2 5 2 2 2 2" xfId="57677" xr:uid="{00000000-0005-0000-0000-0000BFCE0000}"/>
    <cellStyle name="Standard 8 4 2 5 2 2 3" xfId="46381" xr:uid="{00000000-0005-0000-0000-0000C0CE0000}"/>
    <cellStyle name="Standard 8 4 2 5 2 2 4" xfId="35085" xr:uid="{00000000-0005-0000-0000-0000C1CE0000}"/>
    <cellStyle name="Standard 8 4 2 5 2 3" xfId="18141" xr:uid="{00000000-0005-0000-0000-0000C2CE0000}"/>
    <cellStyle name="Standard 8 4 2 5 2 3 2" xfId="52029" xr:uid="{00000000-0005-0000-0000-0000C3CE0000}"/>
    <cellStyle name="Standard 8 4 2 5 2 4" xfId="40733" xr:uid="{00000000-0005-0000-0000-0000C4CE0000}"/>
    <cellStyle name="Standard 8 4 2 5 2 5" xfId="29437" xr:uid="{00000000-0005-0000-0000-0000C5CE0000}"/>
    <cellStyle name="Standard 8 4 2 5 3" xfId="9669" xr:uid="{00000000-0005-0000-0000-0000C6CE0000}"/>
    <cellStyle name="Standard 8 4 2 5 3 2" xfId="20965" xr:uid="{00000000-0005-0000-0000-0000C7CE0000}"/>
    <cellStyle name="Standard 8 4 2 5 3 2 2" xfId="54853" xr:uid="{00000000-0005-0000-0000-0000C8CE0000}"/>
    <cellStyle name="Standard 8 4 2 5 3 3" xfId="43557" xr:uid="{00000000-0005-0000-0000-0000C9CE0000}"/>
    <cellStyle name="Standard 8 4 2 5 3 4" xfId="32261" xr:uid="{00000000-0005-0000-0000-0000CACE0000}"/>
    <cellStyle name="Standard 8 4 2 5 4" xfId="15317" xr:uid="{00000000-0005-0000-0000-0000CBCE0000}"/>
    <cellStyle name="Standard 8 4 2 5 4 2" xfId="49205" xr:uid="{00000000-0005-0000-0000-0000CCCE0000}"/>
    <cellStyle name="Standard 8 4 2 5 5" xfId="37909" xr:uid="{00000000-0005-0000-0000-0000CDCE0000}"/>
    <cellStyle name="Standard 8 4 2 5 6" xfId="26613" xr:uid="{00000000-0005-0000-0000-0000CECE0000}"/>
    <cellStyle name="Standard 8 4 2 6" xfId="4791" xr:uid="{00000000-0005-0000-0000-0000CFCE0000}"/>
    <cellStyle name="Standard 8 4 2 6 2" xfId="7617" xr:uid="{00000000-0005-0000-0000-0000D0CE0000}"/>
    <cellStyle name="Standard 8 4 2 6 2 2" xfId="13266" xr:uid="{00000000-0005-0000-0000-0000D1CE0000}"/>
    <cellStyle name="Standard 8 4 2 6 2 2 2" xfId="24562" xr:uid="{00000000-0005-0000-0000-0000D2CE0000}"/>
    <cellStyle name="Standard 8 4 2 6 2 2 2 2" xfId="58450" xr:uid="{00000000-0005-0000-0000-0000D3CE0000}"/>
    <cellStyle name="Standard 8 4 2 6 2 2 3" xfId="47154" xr:uid="{00000000-0005-0000-0000-0000D4CE0000}"/>
    <cellStyle name="Standard 8 4 2 6 2 2 4" xfId="35858" xr:uid="{00000000-0005-0000-0000-0000D5CE0000}"/>
    <cellStyle name="Standard 8 4 2 6 2 3" xfId="18914" xr:uid="{00000000-0005-0000-0000-0000D6CE0000}"/>
    <cellStyle name="Standard 8 4 2 6 2 3 2" xfId="52802" xr:uid="{00000000-0005-0000-0000-0000D7CE0000}"/>
    <cellStyle name="Standard 8 4 2 6 2 4" xfId="41506" xr:uid="{00000000-0005-0000-0000-0000D8CE0000}"/>
    <cellStyle name="Standard 8 4 2 6 2 5" xfId="30210" xr:uid="{00000000-0005-0000-0000-0000D9CE0000}"/>
    <cellStyle name="Standard 8 4 2 6 3" xfId="10442" xr:uid="{00000000-0005-0000-0000-0000DACE0000}"/>
    <cellStyle name="Standard 8 4 2 6 3 2" xfId="21738" xr:uid="{00000000-0005-0000-0000-0000DBCE0000}"/>
    <cellStyle name="Standard 8 4 2 6 3 2 2" xfId="55626" xr:uid="{00000000-0005-0000-0000-0000DCCE0000}"/>
    <cellStyle name="Standard 8 4 2 6 3 3" xfId="44330" xr:uid="{00000000-0005-0000-0000-0000DDCE0000}"/>
    <cellStyle name="Standard 8 4 2 6 3 4" xfId="33034" xr:uid="{00000000-0005-0000-0000-0000DECE0000}"/>
    <cellStyle name="Standard 8 4 2 6 4" xfId="16090" xr:uid="{00000000-0005-0000-0000-0000DFCE0000}"/>
    <cellStyle name="Standard 8 4 2 6 4 2" xfId="49978" xr:uid="{00000000-0005-0000-0000-0000E0CE0000}"/>
    <cellStyle name="Standard 8 4 2 6 5" xfId="38682" xr:uid="{00000000-0005-0000-0000-0000E1CE0000}"/>
    <cellStyle name="Standard 8 4 2 6 6" xfId="27386" xr:uid="{00000000-0005-0000-0000-0000E2CE0000}"/>
    <cellStyle name="Standard 8 4 2 7" xfId="3432" xr:uid="{00000000-0005-0000-0000-0000E3CE0000}"/>
    <cellStyle name="Standard 8 4 2 7 2" xfId="6547" xr:uid="{00000000-0005-0000-0000-0000E4CE0000}"/>
    <cellStyle name="Standard 8 4 2 7 2 2" xfId="12196" xr:uid="{00000000-0005-0000-0000-0000E5CE0000}"/>
    <cellStyle name="Standard 8 4 2 7 2 2 2" xfId="23492" xr:uid="{00000000-0005-0000-0000-0000E6CE0000}"/>
    <cellStyle name="Standard 8 4 2 7 2 2 2 2" xfId="57380" xr:uid="{00000000-0005-0000-0000-0000E7CE0000}"/>
    <cellStyle name="Standard 8 4 2 7 2 2 3" xfId="46084" xr:uid="{00000000-0005-0000-0000-0000E8CE0000}"/>
    <cellStyle name="Standard 8 4 2 7 2 2 4" xfId="34788" xr:uid="{00000000-0005-0000-0000-0000E9CE0000}"/>
    <cellStyle name="Standard 8 4 2 7 2 3" xfId="17844" xr:uid="{00000000-0005-0000-0000-0000EACE0000}"/>
    <cellStyle name="Standard 8 4 2 7 2 3 2" xfId="51732" xr:uid="{00000000-0005-0000-0000-0000EBCE0000}"/>
    <cellStyle name="Standard 8 4 2 7 2 4" xfId="40436" xr:uid="{00000000-0005-0000-0000-0000ECCE0000}"/>
    <cellStyle name="Standard 8 4 2 7 2 5" xfId="29140" xr:uid="{00000000-0005-0000-0000-0000EDCE0000}"/>
    <cellStyle name="Standard 8 4 2 7 3" xfId="9372" xr:uid="{00000000-0005-0000-0000-0000EECE0000}"/>
    <cellStyle name="Standard 8 4 2 7 3 2" xfId="20668" xr:uid="{00000000-0005-0000-0000-0000EFCE0000}"/>
    <cellStyle name="Standard 8 4 2 7 3 2 2" xfId="54556" xr:uid="{00000000-0005-0000-0000-0000F0CE0000}"/>
    <cellStyle name="Standard 8 4 2 7 3 3" xfId="43260" xr:uid="{00000000-0005-0000-0000-0000F1CE0000}"/>
    <cellStyle name="Standard 8 4 2 7 3 4" xfId="31964" xr:uid="{00000000-0005-0000-0000-0000F2CE0000}"/>
    <cellStyle name="Standard 8 4 2 7 4" xfId="15020" xr:uid="{00000000-0005-0000-0000-0000F3CE0000}"/>
    <cellStyle name="Standard 8 4 2 7 4 2" xfId="48908" xr:uid="{00000000-0005-0000-0000-0000F4CE0000}"/>
    <cellStyle name="Standard 8 4 2 7 5" xfId="37612" xr:uid="{00000000-0005-0000-0000-0000F5CE0000}"/>
    <cellStyle name="Standard 8 4 2 7 6" xfId="26316" xr:uid="{00000000-0005-0000-0000-0000F6CE0000}"/>
    <cellStyle name="Standard 8 4 2 8" xfId="5591" xr:uid="{00000000-0005-0000-0000-0000F7CE0000}"/>
    <cellStyle name="Standard 8 4 2 8 2" xfId="11241" xr:uid="{00000000-0005-0000-0000-0000F8CE0000}"/>
    <cellStyle name="Standard 8 4 2 8 2 2" xfId="22537" xr:uid="{00000000-0005-0000-0000-0000F9CE0000}"/>
    <cellStyle name="Standard 8 4 2 8 2 2 2" xfId="56425" xr:uid="{00000000-0005-0000-0000-0000FACE0000}"/>
    <cellStyle name="Standard 8 4 2 8 2 3" xfId="45129" xr:uid="{00000000-0005-0000-0000-0000FBCE0000}"/>
    <cellStyle name="Standard 8 4 2 8 2 4" xfId="33833" xr:uid="{00000000-0005-0000-0000-0000FCCE0000}"/>
    <cellStyle name="Standard 8 4 2 8 3" xfId="16889" xr:uid="{00000000-0005-0000-0000-0000FDCE0000}"/>
    <cellStyle name="Standard 8 4 2 8 3 2" xfId="50777" xr:uid="{00000000-0005-0000-0000-0000FECE0000}"/>
    <cellStyle name="Standard 8 4 2 8 4" xfId="39481" xr:uid="{00000000-0005-0000-0000-0000FFCE0000}"/>
    <cellStyle name="Standard 8 4 2 8 5" xfId="28185" xr:uid="{00000000-0005-0000-0000-000000CF0000}"/>
    <cellStyle name="Standard 8 4 2 9" xfId="8417" xr:uid="{00000000-0005-0000-0000-000001CF0000}"/>
    <cellStyle name="Standard 8 4 2 9 2" xfId="19713" xr:uid="{00000000-0005-0000-0000-000002CF0000}"/>
    <cellStyle name="Standard 8 4 2 9 2 2" xfId="53601" xr:uid="{00000000-0005-0000-0000-000003CF0000}"/>
    <cellStyle name="Standard 8 4 2 9 3" xfId="42305" xr:uid="{00000000-0005-0000-0000-000004CF0000}"/>
    <cellStyle name="Standard 8 4 2 9 4" xfId="31009" xr:uid="{00000000-0005-0000-0000-000005CF0000}"/>
    <cellStyle name="Standard 8 4 3" xfId="1630" xr:uid="{00000000-0005-0000-0000-000006CF0000}"/>
    <cellStyle name="Standard 8 4 3 10" xfId="36746" xr:uid="{00000000-0005-0000-0000-000007CF0000}"/>
    <cellStyle name="Standard 8 4 3 11" xfId="25450" xr:uid="{00000000-0005-0000-0000-000008CF0000}"/>
    <cellStyle name="Standard 8 4 3 2" xfId="2796" xr:uid="{00000000-0005-0000-0000-000009CF0000}"/>
    <cellStyle name="Standard 8 4 3 2 2" xfId="3298" xr:uid="{00000000-0005-0000-0000-00000ACF0000}"/>
    <cellStyle name="Standard 8 4 3 2 2 2" xfId="5441" xr:uid="{00000000-0005-0000-0000-00000BCF0000}"/>
    <cellStyle name="Standard 8 4 3 2 2 2 2" xfId="8267" xr:uid="{00000000-0005-0000-0000-00000CCF0000}"/>
    <cellStyle name="Standard 8 4 3 2 2 2 2 2" xfId="13916" xr:uid="{00000000-0005-0000-0000-00000DCF0000}"/>
    <cellStyle name="Standard 8 4 3 2 2 2 2 2 2" xfId="25212" xr:uid="{00000000-0005-0000-0000-00000ECF0000}"/>
    <cellStyle name="Standard 8 4 3 2 2 2 2 2 2 2" xfId="59100" xr:uid="{00000000-0005-0000-0000-00000FCF0000}"/>
    <cellStyle name="Standard 8 4 3 2 2 2 2 2 3" xfId="47804" xr:uid="{00000000-0005-0000-0000-000010CF0000}"/>
    <cellStyle name="Standard 8 4 3 2 2 2 2 2 4" xfId="36508" xr:uid="{00000000-0005-0000-0000-000011CF0000}"/>
    <cellStyle name="Standard 8 4 3 2 2 2 2 3" xfId="19564" xr:uid="{00000000-0005-0000-0000-000012CF0000}"/>
    <cellStyle name="Standard 8 4 3 2 2 2 2 3 2" xfId="53452" xr:uid="{00000000-0005-0000-0000-000013CF0000}"/>
    <cellStyle name="Standard 8 4 3 2 2 2 2 4" xfId="42156" xr:uid="{00000000-0005-0000-0000-000014CF0000}"/>
    <cellStyle name="Standard 8 4 3 2 2 2 2 5" xfId="30860" xr:uid="{00000000-0005-0000-0000-000015CF0000}"/>
    <cellStyle name="Standard 8 4 3 2 2 2 3" xfId="11092" xr:uid="{00000000-0005-0000-0000-000016CF0000}"/>
    <cellStyle name="Standard 8 4 3 2 2 2 3 2" xfId="22388" xr:uid="{00000000-0005-0000-0000-000017CF0000}"/>
    <cellStyle name="Standard 8 4 3 2 2 2 3 2 2" xfId="56276" xr:uid="{00000000-0005-0000-0000-000018CF0000}"/>
    <cellStyle name="Standard 8 4 3 2 2 2 3 3" xfId="44980" xr:uid="{00000000-0005-0000-0000-000019CF0000}"/>
    <cellStyle name="Standard 8 4 3 2 2 2 3 4" xfId="33684" xr:uid="{00000000-0005-0000-0000-00001ACF0000}"/>
    <cellStyle name="Standard 8 4 3 2 2 2 4" xfId="16740" xr:uid="{00000000-0005-0000-0000-00001BCF0000}"/>
    <cellStyle name="Standard 8 4 3 2 2 2 4 2" xfId="50628" xr:uid="{00000000-0005-0000-0000-00001CCF0000}"/>
    <cellStyle name="Standard 8 4 3 2 2 2 5" xfId="39332" xr:uid="{00000000-0005-0000-0000-00001DCF0000}"/>
    <cellStyle name="Standard 8 4 3 2 2 2 6" xfId="28036" xr:uid="{00000000-0005-0000-0000-00001ECF0000}"/>
    <cellStyle name="Standard 8 4 3 2 2 3" xfId="6426" xr:uid="{00000000-0005-0000-0000-00001FCF0000}"/>
    <cellStyle name="Standard 8 4 3 2 2 3 2" xfId="12076" xr:uid="{00000000-0005-0000-0000-000020CF0000}"/>
    <cellStyle name="Standard 8 4 3 2 2 3 2 2" xfId="23372" xr:uid="{00000000-0005-0000-0000-000021CF0000}"/>
    <cellStyle name="Standard 8 4 3 2 2 3 2 2 2" xfId="57260" xr:uid="{00000000-0005-0000-0000-000022CF0000}"/>
    <cellStyle name="Standard 8 4 3 2 2 3 2 3" xfId="45964" xr:uid="{00000000-0005-0000-0000-000023CF0000}"/>
    <cellStyle name="Standard 8 4 3 2 2 3 2 4" xfId="34668" xr:uid="{00000000-0005-0000-0000-000024CF0000}"/>
    <cellStyle name="Standard 8 4 3 2 2 3 3" xfId="17724" xr:uid="{00000000-0005-0000-0000-000025CF0000}"/>
    <cellStyle name="Standard 8 4 3 2 2 3 3 2" xfId="51612" xr:uid="{00000000-0005-0000-0000-000026CF0000}"/>
    <cellStyle name="Standard 8 4 3 2 2 3 4" xfId="40316" xr:uid="{00000000-0005-0000-0000-000027CF0000}"/>
    <cellStyle name="Standard 8 4 3 2 2 3 5" xfId="29020" xr:uid="{00000000-0005-0000-0000-000028CF0000}"/>
    <cellStyle name="Standard 8 4 3 2 2 4" xfId="9252" xr:uid="{00000000-0005-0000-0000-000029CF0000}"/>
    <cellStyle name="Standard 8 4 3 2 2 4 2" xfId="20548" xr:uid="{00000000-0005-0000-0000-00002ACF0000}"/>
    <cellStyle name="Standard 8 4 3 2 2 4 2 2" xfId="54436" xr:uid="{00000000-0005-0000-0000-00002BCF0000}"/>
    <cellStyle name="Standard 8 4 3 2 2 4 3" xfId="43140" xr:uid="{00000000-0005-0000-0000-00002CCF0000}"/>
    <cellStyle name="Standard 8 4 3 2 2 4 4" xfId="31844" xr:uid="{00000000-0005-0000-0000-00002DCF0000}"/>
    <cellStyle name="Standard 8 4 3 2 2 5" xfId="14900" xr:uid="{00000000-0005-0000-0000-00002ECF0000}"/>
    <cellStyle name="Standard 8 4 3 2 2 5 2" xfId="48788" xr:uid="{00000000-0005-0000-0000-00002FCF0000}"/>
    <cellStyle name="Standard 8 4 3 2 2 6" xfId="37492" xr:uid="{00000000-0005-0000-0000-000030CF0000}"/>
    <cellStyle name="Standard 8 4 3 2 2 7" xfId="26196" xr:uid="{00000000-0005-0000-0000-000031CF0000}"/>
    <cellStyle name="Standard 8 4 3 2 3" xfId="4667" xr:uid="{00000000-0005-0000-0000-000032CF0000}"/>
    <cellStyle name="Standard 8 4 3 2 3 2" xfId="7533" xr:uid="{00000000-0005-0000-0000-000033CF0000}"/>
    <cellStyle name="Standard 8 4 3 2 3 2 2" xfId="13182" xr:uid="{00000000-0005-0000-0000-000034CF0000}"/>
    <cellStyle name="Standard 8 4 3 2 3 2 2 2" xfId="24478" xr:uid="{00000000-0005-0000-0000-000035CF0000}"/>
    <cellStyle name="Standard 8 4 3 2 3 2 2 2 2" xfId="58366" xr:uid="{00000000-0005-0000-0000-000036CF0000}"/>
    <cellStyle name="Standard 8 4 3 2 3 2 2 3" xfId="47070" xr:uid="{00000000-0005-0000-0000-000037CF0000}"/>
    <cellStyle name="Standard 8 4 3 2 3 2 2 4" xfId="35774" xr:uid="{00000000-0005-0000-0000-000038CF0000}"/>
    <cellStyle name="Standard 8 4 3 2 3 2 3" xfId="18830" xr:uid="{00000000-0005-0000-0000-000039CF0000}"/>
    <cellStyle name="Standard 8 4 3 2 3 2 3 2" xfId="52718" xr:uid="{00000000-0005-0000-0000-00003ACF0000}"/>
    <cellStyle name="Standard 8 4 3 2 3 2 4" xfId="41422" xr:uid="{00000000-0005-0000-0000-00003BCF0000}"/>
    <cellStyle name="Standard 8 4 3 2 3 2 5" xfId="30126" xr:uid="{00000000-0005-0000-0000-00003CCF0000}"/>
    <cellStyle name="Standard 8 4 3 2 3 3" xfId="10358" xr:uid="{00000000-0005-0000-0000-00003DCF0000}"/>
    <cellStyle name="Standard 8 4 3 2 3 3 2" xfId="21654" xr:uid="{00000000-0005-0000-0000-00003ECF0000}"/>
    <cellStyle name="Standard 8 4 3 2 3 3 2 2" xfId="55542" xr:uid="{00000000-0005-0000-0000-00003FCF0000}"/>
    <cellStyle name="Standard 8 4 3 2 3 3 3" xfId="44246" xr:uid="{00000000-0005-0000-0000-000040CF0000}"/>
    <cellStyle name="Standard 8 4 3 2 3 3 4" xfId="32950" xr:uid="{00000000-0005-0000-0000-000041CF0000}"/>
    <cellStyle name="Standard 8 4 3 2 3 4" xfId="16006" xr:uid="{00000000-0005-0000-0000-000042CF0000}"/>
    <cellStyle name="Standard 8 4 3 2 3 4 2" xfId="49894" xr:uid="{00000000-0005-0000-0000-000043CF0000}"/>
    <cellStyle name="Standard 8 4 3 2 3 5" xfId="38598" xr:uid="{00000000-0005-0000-0000-000044CF0000}"/>
    <cellStyle name="Standard 8 4 3 2 3 6" xfId="27302" xr:uid="{00000000-0005-0000-0000-000045CF0000}"/>
    <cellStyle name="Standard 8 4 3 2 4" xfId="5926" xr:uid="{00000000-0005-0000-0000-000046CF0000}"/>
    <cellStyle name="Standard 8 4 3 2 4 2" xfId="11576" xr:uid="{00000000-0005-0000-0000-000047CF0000}"/>
    <cellStyle name="Standard 8 4 3 2 4 2 2" xfId="22872" xr:uid="{00000000-0005-0000-0000-000048CF0000}"/>
    <cellStyle name="Standard 8 4 3 2 4 2 2 2" xfId="56760" xr:uid="{00000000-0005-0000-0000-000049CF0000}"/>
    <cellStyle name="Standard 8 4 3 2 4 2 3" xfId="45464" xr:uid="{00000000-0005-0000-0000-00004ACF0000}"/>
    <cellStyle name="Standard 8 4 3 2 4 2 4" xfId="34168" xr:uid="{00000000-0005-0000-0000-00004BCF0000}"/>
    <cellStyle name="Standard 8 4 3 2 4 3" xfId="17224" xr:uid="{00000000-0005-0000-0000-00004CCF0000}"/>
    <cellStyle name="Standard 8 4 3 2 4 3 2" xfId="51112" xr:uid="{00000000-0005-0000-0000-00004DCF0000}"/>
    <cellStyle name="Standard 8 4 3 2 4 4" xfId="39816" xr:uid="{00000000-0005-0000-0000-00004ECF0000}"/>
    <cellStyle name="Standard 8 4 3 2 4 5" xfId="28520" xr:uid="{00000000-0005-0000-0000-00004FCF0000}"/>
    <cellStyle name="Standard 8 4 3 2 5" xfId="8752" xr:uid="{00000000-0005-0000-0000-000050CF0000}"/>
    <cellStyle name="Standard 8 4 3 2 5 2" xfId="20048" xr:uid="{00000000-0005-0000-0000-000051CF0000}"/>
    <cellStyle name="Standard 8 4 3 2 5 2 2" xfId="53936" xr:uid="{00000000-0005-0000-0000-000052CF0000}"/>
    <cellStyle name="Standard 8 4 3 2 5 3" xfId="42640" xr:uid="{00000000-0005-0000-0000-000053CF0000}"/>
    <cellStyle name="Standard 8 4 3 2 5 4" xfId="31344" xr:uid="{00000000-0005-0000-0000-000054CF0000}"/>
    <cellStyle name="Standard 8 4 3 2 6" xfId="14400" xr:uid="{00000000-0005-0000-0000-000055CF0000}"/>
    <cellStyle name="Standard 8 4 3 2 6 2" xfId="48288" xr:uid="{00000000-0005-0000-0000-000056CF0000}"/>
    <cellStyle name="Standard 8 4 3 2 7" xfId="36992" xr:uid="{00000000-0005-0000-0000-000057CF0000}"/>
    <cellStyle name="Standard 8 4 3 2 8" xfId="25696" xr:uid="{00000000-0005-0000-0000-000058CF0000}"/>
    <cellStyle name="Standard 8 4 3 3" xfId="3052" xr:uid="{00000000-0005-0000-0000-000059CF0000}"/>
    <cellStyle name="Standard 8 4 3 3 2" xfId="5440" xr:uid="{00000000-0005-0000-0000-00005ACF0000}"/>
    <cellStyle name="Standard 8 4 3 3 2 2" xfId="8266" xr:uid="{00000000-0005-0000-0000-00005BCF0000}"/>
    <cellStyle name="Standard 8 4 3 3 2 2 2" xfId="13915" xr:uid="{00000000-0005-0000-0000-00005CCF0000}"/>
    <cellStyle name="Standard 8 4 3 3 2 2 2 2" xfId="25211" xr:uid="{00000000-0005-0000-0000-00005DCF0000}"/>
    <cellStyle name="Standard 8 4 3 3 2 2 2 2 2" xfId="59099" xr:uid="{00000000-0005-0000-0000-00005ECF0000}"/>
    <cellStyle name="Standard 8 4 3 3 2 2 2 3" xfId="47803" xr:uid="{00000000-0005-0000-0000-00005FCF0000}"/>
    <cellStyle name="Standard 8 4 3 3 2 2 2 4" xfId="36507" xr:uid="{00000000-0005-0000-0000-000060CF0000}"/>
    <cellStyle name="Standard 8 4 3 3 2 2 3" xfId="19563" xr:uid="{00000000-0005-0000-0000-000061CF0000}"/>
    <cellStyle name="Standard 8 4 3 3 2 2 3 2" xfId="53451" xr:uid="{00000000-0005-0000-0000-000062CF0000}"/>
    <cellStyle name="Standard 8 4 3 3 2 2 4" xfId="42155" xr:uid="{00000000-0005-0000-0000-000063CF0000}"/>
    <cellStyle name="Standard 8 4 3 3 2 2 5" xfId="30859" xr:uid="{00000000-0005-0000-0000-000064CF0000}"/>
    <cellStyle name="Standard 8 4 3 3 2 3" xfId="11091" xr:uid="{00000000-0005-0000-0000-000065CF0000}"/>
    <cellStyle name="Standard 8 4 3 3 2 3 2" xfId="22387" xr:uid="{00000000-0005-0000-0000-000066CF0000}"/>
    <cellStyle name="Standard 8 4 3 3 2 3 2 2" xfId="56275" xr:uid="{00000000-0005-0000-0000-000067CF0000}"/>
    <cellStyle name="Standard 8 4 3 3 2 3 3" xfId="44979" xr:uid="{00000000-0005-0000-0000-000068CF0000}"/>
    <cellStyle name="Standard 8 4 3 3 2 3 4" xfId="33683" xr:uid="{00000000-0005-0000-0000-000069CF0000}"/>
    <cellStyle name="Standard 8 4 3 3 2 4" xfId="16739" xr:uid="{00000000-0005-0000-0000-00006ACF0000}"/>
    <cellStyle name="Standard 8 4 3 3 2 4 2" xfId="50627" xr:uid="{00000000-0005-0000-0000-00006BCF0000}"/>
    <cellStyle name="Standard 8 4 3 3 2 5" xfId="39331" xr:uid="{00000000-0005-0000-0000-00006CCF0000}"/>
    <cellStyle name="Standard 8 4 3 3 2 6" xfId="28035" xr:uid="{00000000-0005-0000-0000-00006DCF0000}"/>
    <cellStyle name="Standard 8 4 3 3 3" xfId="4666" xr:uid="{00000000-0005-0000-0000-00006ECF0000}"/>
    <cellStyle name="Standard 8 4 3 3 3 2" xfId="7532" xr:uid="{00000000-0005-0000-0000-00006FCF0000}"/>
    <cellStyle name="Standard 8 4 3 3 3 2 2" xfId="13181" xr:uid="{00000000-0005-0000-0000-000070CF0000}"/>
    <cellStyle name="Standard 8 4 3 3 3 2 2 2" xfId="24477" xr:uid="{00000000-0005-0000-0000-000071CF0000}"/>
    <cellStyle name="Standard 8 4 3 3 3 2 2 2 2" xfId="58365" xr:uid="{00000000-0005-0000-0000-000072CF0000}"/>
    <cellStyle name="Standard 8 4 3 3 3 2 2 3" xfId="47069" xr:uid="{00000000-0005-0000-0000-000073CF0000}"/>
    <cellStyle name="Standard 8 4 3 3 3 2 2 4" xfId="35773" xr:uid="{00000000-0005-0000-0000-000074CF0000}"/>
    <cellStyle name="Standard 8 4 3 3 3 2 3" xfId="18829" xr:uid="{00000000-0005-0000-0000-000075CF0000}"/>
    <cellStyle name="Standard 8 4 3 3 3 2 3 2" xfId="52717" xr:uid="{00000000-0005-0000-0000-000076CF0000}"/>
    <cellStyle name="Standard 8 4 3 3 3 2 4" xfId="41421" xr:uid="{00000000-0005-0000-0000-000077CF0000}"/>
    <cellStyle name="Standard 8 4 3 3 3 2 5" xfId="30125" xr:uid="{00000000-0005-0000-0000-000078CF0000}"/>
    <cellStyle name="Standard 8 4 3 3 3 3" xfId="10357" xr:uid="{00000000-0005-0000-0000-000079CF0000}"/>
    <cellStyle name="Standard 8 4 3 3 3 3 2" xfId="21653" xr:uid="{00000000-0005-0000-0000-00007ACF0000}"/>
    <cellStyle name="Standard 8 4 3 3 3 3 2 2" xfId="55541" xr:uid="{00000000-0005-0000-0000-00007BCF0000}"/>
    <cellStyle name="Standard 8 4 3 3 3 3 3" xfId="44245" xr:uid="{00000000-0005-0000-0000-00007CCF0000}"/>
    <cellStyle name="Standard 8 4 3 3 3 3 4" xfId="32949" xr:uid="{00000000-0005-0000-0000-00007DCF0000}"/>
    <cellStyle name="Standard 8 4 3 3 3 4" xfId="16005" xr:uid="{00000000-0005-0000-0000-00007ECF0000}"/>
    <cellStyle name="Standard 8 4 3 3 3 4 2" xfId="49893" xr:uid="{00000000-0005-0000-0000-00007FCF0000}"/>
    <cellStyle name="Standard 8 4 3 3 3 5" xfId="38597" xr:uid="{00000000-0005-0000-0000-000080CF0000}"/>
    <cellStyle name="Standard 8 4 3 3 3 6" xfId="27301" xr:uid="{00000000-0005-0000-0000-000081CF0000}"/>
    <cellStyle name="Standard 8 4 3 3 4" xfId="6180" xr:uid="{00000000-0005-0000-0000-000082CF0000}"/>
    <cellStyle name="Standard 8 4 3 3 4 2" xfId="11830" xr:uid="{00000000-0005-0000-0000-000083CF0000}"/>
    <cellStyle name="Standard 8 4 3 3 4 2 2" xfId="23126" xr:uid="{00000000-0005-0000-0000-000084CF0000}"/>
    <cellStyle name="Standard 8 4 3 3 4 2 2 2" xfId="57014" xr:uid="{00000000-0005-0000-0000-000085CF0000}"/>
    <cellStyle name="Standard 8 4 3 3 4 2 3" xfId="45718" xr:uid="{00000000-0005-0000-0000-000086CF0000}"/>
    <cellStyle name="Standard 8 4 3 3 4 2 4" xfId="34422" xr:uid="{00000000-0005-0000-0000-000087CF0000}"/>
    <cellStyle name="Standard 8 4 3 3 4 3" xfId="17478" xr:uid="{00000000-0005-0000-0000-000088CF0000}"/>
    <cellStyle name="Standard 8 4 3 3 4 3 2" xfId="51366" xr:uid="{00000000-0005-0000-0000-000089CF0000}"/>
    <cellStyle name="Standard 8 4 3 3 4 4" xfId="40070" xr:uid="{00000000-0005-0000-0000-00008ACF0000}"/>
    <cellStyle name="Standard 8 4 3 3 4 5" xfId="28774" xr:uid="{00000000-0005-0000-0000-00008BCF0000}"/>
    <cellStyle name="Standard 8 4 3 3 5" xfId="9006" xr:uid="{00000000-0005-0000-0000-00008CCF0000}"/>
    <cellStyle name="Standard 8 4 3 3 5 2" xfId="20302" xr:uid="{00000000-0005-0000-0000-00008DCF0000}"/>
    <cellStyle name="Standard 8 4 3 3 5 2 2" xfId="54190" xr:uid="{00000000-0005-0000-0000-00008ECF0000}"/>
    <cellStyle name="Standard 8 4 3 3 5 3" xfId="42894" xr:uid="{00000000-0005-0000-0000-00008FCF0000}"/>
    <cellStyle name="Standard 8 4 3 3 5 4" xfId="31598" xr:uid="{00000000-0005-0000-0000-000090CF0000}"/>
    <cellStyle name="Standard 8 4 3 3 6" xfId="14654" xr:uid="{00000000-0005-0000-0000-000091CF0000}"/>
    <cellStyle name="Standard 8 4 3 3 6 2" xfId="48542" xr:uid="{00000000-0005-0000-0000-000092CF0000}"/>
    <cellStyle name="Standard 8 4 3 3 7" xfId="37246" xr:uid="{00000000-0005-0000-0000-000093CF0000}"/>
    <cellStyle name="Standard 8 4 3 3 8" xfId="25950" xr:uid="{00000000-0005-0000-0000-000094CF0000}"/>
    <cellStyle name="Standard 8 4 3 4" xfId="3910" xr:uid="{00000000-0005-0000-0000-000095CF0000}"/>
    <cellStyle name="Standard 8 4 3 4 2" xfId="7021" xr:uid="{00000000-0005-0000-0000-000096CF0000}"/>
    <cellStyle name="Standard 8 4 3 4 2 2" xfId="12670" xr:uid="{00000000-0005-0000-0000-000097CF0000}"/>
    <cellStyle name="Standard 8 4 3 4 2 2 2" xfId="23966" xr:uid="{00000000-0005-0000-0000-000098CF0000}"/>
    <cellStyle name="Standard 8 4 3 4 2 2 2 2" xfId="57854" xr:uid="{00000000-0005-0000-0000-000099CF0000}"/>
    <cellStyle name="Standard 8 4 3 4 2 2 3" xfId="46558" xr:uid="{00000000-0005-0000-0000-00009ACF0000}"/>
    <cellStyle name="Standard 8 4 3 4 2 2 4" xfId="35262" xr:uid="{00000000-0005-0000-0000-00009BCF0000}"/>
    <cellStyle name="Standard 8 4 3 4 2 3" xfId="18318" xr:uid="{00000000-0005-0000-0000-00009CCF0000}"/>
    <cellStyle name="Standard 8 4 3 4 2 3 2" xfId="52206" xr:uid="{00000000-0005-0000-0000-00009DCF0000}"/>
    <cellStyle name="Standard 8 4 3 4 2 4" xfId="40910" xr:uid="{00000000-0005-0000-0000-00009ECF0000}"/>
    <cellStyle name="Standard 8 4 3 4 2 5" xfId="29614" xr:uid="{00000000-0005-0000-0000-00009FCF0000}"/>
    <cellStyle name="Standard 8 4 3 4 3" xfId="9846" xr:uid="{00000000-0005-0000-0000-0000A0CF0000}"/>
    <cellStyle name="Standard 8 4 3 4 3 2" xfId="21142" xr:uid="{00000000-0005-0000-0000-0000A1CF0000}"/>
    <cellStyle name="Standard 8 4 3 4 3 2 2" xfId="55030" xr:uid="{00000000-0005-0000-0000-0000A2CF0000}"/>
    <cellStyle name="Standard 8 4 3 4 3 3" xfId="43734" xr:uid="{00000000-0005-0000-0000-0000A3CF0000}"/>
    <cellStyle name="Standard 8 4 3 4 3 4" xfId="32438" xr:uid="{00000000-0005-0000-0000-0000A4CF0000}"/>
    <cellStyle name="Standard 8 4 3 4 4" xfId="15494" xr:uid="{00000000-0005-0000-0000-0000A5CF0000}"/>
    <cellStyle name="Standard 8 4 3 4 4 2" xfId="49382" xr:uid="{00000000-0005-0000-0000-0000A6CF0000}"/>
    <cellStyle name="Standard 8 4 3 4 5" xfId="38086" xr:uid="{00000000-0005-0000-0000-0000A7CF0000}"/>
    <cellStyle name="Standard 8 4 3 4 6" xfId="26790" xr:uid="{00000000-0005-0000-0000-0000A8CF0000}"/>
    <cellStyle name="Standard 8 4 3 5" xfId="4968" xr:uid="{00000000-0005-0000-0000-0000A9CF0000}"/>
    <cellStyle name="Standard 8 4 3 5 2" xfId="7794" xr:uid="{00000000-0005-0000-0000-0000AACF0000}"/>
    <cellStyle name="Standard 8 4 3 5 2 2" xfId="13443" xr:uid="{00000000-0005-0000-0000-0000ABCF0000}"/>
    <cellStyle name="Standard 8 4 3 5 2 2 2" xfId="24739" xr:uid="{00000000-0005-0000-0000-0000ACCF0000}"/>
    <cellStyle name="Standard 8 4 3 5 2 2 2 2" xfId="58627" xr:uid="{00000000-0005-0000-0000-0000ADCF0000}"/>
    <cellStyle name="Standard 8 4 3 5 2 2 3" xfId="47331" xr:uid="{00000000-0005-0000-0000-0000AECF0000}"/>
    <cellStyle name="Standard 8 4 3 5 2 2 4" xfId="36035" xr:uid="{00000000-0005-0000-0000-0000AFCF0000}"/>
    <cellStyle name="Standard 8 4 3 5 2 3" xfId="19091" xr:uid="{00000000-0005-0000-0000-0000B0CF0000}"/>
    <cellStyle name="Standard 8 4 3 5 2 3 2" xfId="52979" xr:uid="{00000000-0005-0000-0000-0000B1CF0000}"/>
    <cellStyle name="Standard 8 4 3 5 2 4" xfId="41683" xr:uid="{00000000-0005-0000-0000-0000B2CF0000}"/>
    <cellStyle name="Standard 8 4 3 5 2 5" xfId="30387" xr:uid="{00000000-0005-0000-0000-0000B3CF0000}"/>
    <cellStyle name="Standard 8 4 3 5 3" xfId="10619" xr:uid="{00000000-0005-0000-0000-0000B4CF0000}"/>
    <cellStyle name="Standard 8 4 3 5 3 2" xfId="21915" xr:uid="{00000000-0005-0000-0000-0000B5CF0000}"/>
    <cellStyle name="Standard 8 4 3 5 3 2 2" xfId="55803" xr:uid="{00000000-0005-0000-0000-0000B6CF0000}"/>
    <cellStyle name="Standard 8 4 3 5 3 3" xfId="44507" xr:uid="{00000000-0005-0000-0000-0000B7CF0000}"/>
    <cellStyle name="Standard 8 4 3 5 3 4" xfId="33211" xr:uid="{00000000-0005-0000-0000-0000B8CF0000}"/>
    <cellStyle name="Standard 8 4 3 5 4" xfId="16267" xr:uid="{00000000-0005-0000-0000-0000B9CF0000}"/>
    <cellStyle name="Standard 8 4 3 5 4 2" xfId="50155" xr:uid="{00000000-0005-0000-0000-0000BACF0000}"/>
    <cellStyle name="Standard 8 4 3 5 5" xfId="38859" xr:uid="{00000000-0005-0000-0000-0000BBCF0000}"/>
    <cellStyle name="Standard 8 4 3 5 6" xfId="27563" xr:uid="{00000000-0005-0000-0000-0000BCCF0000}"/>
    <cellStyle name="Standard 8 4 3 6" xfId="3618" xr:uid="{00000000-0005-0000-0000-0000BDCF0000}"/>
    <cellStyle name="Standard 8 4 3 6 2" xfId="6731" xr:uid="{00000000-0005-0000-0000-0000BECF0000}"/>
    <cellStyle name="Standard 8 4 3 6 2 2" xfId="12380" xr:uid="{00000000-0005-0000-0000-0000BFCF0000}"/>
    <cellStyle name="Standard 8 4 3 6 2 2 2" xfId="23676" xr:uid="{00000000-0005-0000-0000-0000C0CF0000}"/>
    <cellStyle name="Standard 8 4 3 6 2 2 2 2" xfId="57564" xr:uid="{00000000-0005-0000-0000-0000C1CF0000}"/>
    <cellStyle name="Standard 8 4 3 6 2 2 3" xfId="46268" xr:uid="{00000000-0005-0000-0000-0000C2CF0000}"/>
    <cellStyle name="Standard 8 4 3 6 2 2 4" xfId="34972" xr:uid="{00000000-0005-0000-0000-0000C3CF0000}"/>
    <cellStyle name="Standard 8 4 3 6 2 3" xfId="18028" xr:uid="{00000000-0005-0000-0000-0000C4CF0000}"/>
    <cellStyle name="Standard 8 4 3 6 2 3 2" xfId="51916" xr:uid="{00000000-0005-0000-0000-0000C5CF0000}"/>
    <cellStyle name="Standard 8 4 3 6 2 4" xfId="40620" xr:uid="{00000000-0005-0000-0000-0000C6CF0000}"/>
    <cellStyle name="Standard 8 4 3 6 2 5" xfId="29324" xr:uid="{00000000-0005-0000-0000-0000C7CF0000}"/>
    <cellStyle name="Standard 8 4 3 6 3" xfId="9556" xr:uid="{00000000-0005-0000-0000-0000C8CF0000}"/>
    <cellStyle name="Standard 8 4 3 6 3 2" xfId="20852" xr:uid="{00000000-0005-0000-0000-0000C9CF0000}"/>
    <cellStyle name="Standard 8 4 3 6 3 2 2" xfId="54740" xr:uid="{00000000-0005-0000-0000-0000CACF0000}"/>
    <cellStyle name="Standard 8 4 3 6 3 3" xfId="43444" xr:uid="{00000000-0005-0000-0000-0000CBCF0000}"/>
    <cellStyle name="Standard 8 4 3 6 3 4" xfId="32148" xr:uid="{00000000-0005-0000-0000-0000CCCF0000}"/>
    <cellStyle name="Standard 8 4 3 6 4" xfId="15204" xr:uid="{00000000-0005-0000-0000-0000CDCF0000}"/>
    <cellStyle name="Standard 8 4 3 6 4 2" xfId="49092" xr:uid="{00000000-0005-0000-0000-0000CECF0000}"/>
    <cellStyle name="Standard 8 4 3 6 5" xfId="37796" xr:uid="{00000000-0005-0000-0000-0000CFCF0000}"/>
    <cellStyle name="Standard 8 4 3 6 6" xfId="26500" xr:uid="{00000000-0005-0000-0000-0000D0CF0000}"/>
    <cellStyle name="Standard 8 4 3 7" xfId="5680" xr:uid="{00000000-0005-0000-0000-0000D1CF0000}"/>
    <cellStyle name="Standard 8 4 3 7 2" xfId="11330" xr:uid="{00000000-0005-0000-0000-0000D2CF0000}"/>
    <cellStyle name="Standard 8 4 3 7 2 2" xfId="22626" xr:uid="{00000000-0005-0000-0000-0000D3CF0000}"/>
    <cellStyle name="Standard 8 4 3 7 2 2 2" xfId="56514" xr:uid="{00000000-0005-0000-0000-0000D4CF0000}"/>
    <cellStyle name="Standard 8 4 3 7 2 3" xfId="45218" xr:uid="{00000000-0005-0000-0000-0000D5CF0000}"/>
    <cellStyle name="Standard 8 4 3 7 2 4" xfId="33922" xr:uid="{00000000-0005-0000-0000-0000D6CF0000}"/>
    <cellStyle name="Standard 8 4 3 7 3" xfId="16978" xr:uid="{00000000-0005-0000-0000-0000D7CF0000}"/>
    <cellStyle name="Standard 8 4 3 7 3 2" xfId="50866" xr:uid="{00000000-0005-0000-0000-0000D8CF0000}"/>
    <cellStyle name="Standard 8 4 3 7 4" xfId="39570" xr:uid="{00000000-0005-0000-0000-0000D9CF0000}"/>
    <cellStyle name="Standard 8 4 3 7 5" xfId="28274" xr:uid="{00000000-0005-0000-0000-0000DACF0000}"/>
    <cellStyle name="Standard 8 4 3 8" xfId="8506" xr:uid="{00000000-0005-0000-0000-0000DBCF0000}"/>
    <cellStyle name="Standard 8 4 3 8 2" xfId="19802" xr:uid="{00000000-0005-0000-0000-0000DCCF0000}"/>
    <cellStyle name="Standard 8 4 3 8 2 2" xfId="53690" xr:uid="{00000000-0005-0000-0000-0000DDCF0000}"/>
    <cellStyle name="Standard 8 4 3 8 3" xfId="42394" xr:uid="{00000000-0005-0000-0000-0000DECF0000}"/>
    <cellStyle name="Standard 8 4 3 8 4" xfId="31098" xr:uid="{00000000-0005-0000-0000-0000DFCF0000}"/>
    <cellStyle name="Standard 8 4 3 9" xfId="14154" xr:uid="{00000000-0005-0000-0000-0000E0CF0000}"/>
    <cellStyle name="Standard 8 4 3 9 2" xfId="48042" xr:uid="{00000000-0005-0000-0000-0000E1CF0000}"/>
    <cellStyle name="Standard 8 4 4" xfId="2664" xr:uid="{00000000-0005-0000-0000-0000E2CF0000}"/>
    <cellStyle name="Standard 8 4 4 10" xfId="25564" xr:uid="{00000000-0005-0000-0000-0000E3CF0000}"/>
    <cellStyle name="Standard 8 4 4 2" xfId="3166" xr:uid="{00000000-0005-0000-0000-0000E4CF0000}"/>
    <cellStyle name="Standard 8 4 4 2 2" xfId="5442" xr:uid="{00000000-0005-0000-0000-0000E5CF0000}"/>
    <cellStyle name="Standard 8 4 4 2 2 2" xfId="8268" xr:uid="{00000000-0005-0000-0000-0000E6CF0000}"/>
    <cellStyle name="Standard 8 4 4 2 2 2 2" xfId="13917" xr:uid="{00000000-0005-0000-0000-0000E7CF0000}"/>
    <cellStyle name="Standard 8 4 4 2 2 2 2 2" xfId="25213" xr:uid="{00000000-0005-0000-0000-0000E8CF0000}"/>
    <cellStyle name="Standard 8 4 4 2 2 2 2 2 2" xfId="59101" xr:uid="{00000000-0005-0000-0000-0000E9CF0000}"/>
    <cellStyle name="Standard 8 4 4 2 2 2 2 3" xfId="47805" xr:uid="{00000000-0005-0000-0000-0000EACF0000}"/>
    <cellStyle name="Standard 8 4 4 2 2 2 2 4" xfId="36509" xr:uid="{00000000-0005-0000-0000-0000EBCF0000}"/>
    <cellStyle name="Standard 8 4 4 2 2 2 3" xfId="19565" xr:uid="{00000000-0005-0000-0000-0000ECCF0000}"/>
    <cellStyle name="Standard 8 4 4 2 2 2 3 2" xfId="53453" xr:uid="{00000000-0005-0000-0000-0000EDCF0000}"/>
    <cellStyle name="Standard 8 4 4 2 2 2 4" xfId="42157" xr:uid="{00000000-0005-0000-0000-0000EECF0000}"/>
    <cellStyle name="Standard 8 4 4 2 2 2 5" xfId="30861" xr:uid="{00000000-0005-0000-0000-0000EFCF0000}"/>
    <cellStyle name="Standard 8 4 4 2 2 3" xfId="11093" xr:uid="{00000000-0005-0000-0000-0000F0CF0000}"/>
    <cellStyle name="Standard 8 4 4 2 2 3 2" xfId="22389" xr:uid="{00000000-0005-0000-0000-0000F1CF0000}"/>
    <cellStyle name="Standard 8 4 4 2 2 3 2 2" xfId="56277" xr:uid="{00000000-0005-0000-0000-0000F2CF0000}"/>
    <cellStyle name="Standard 8 4 4 2 2 3 3" xfId="44981" xr:uid="{00000000-0005-0000-0000-0000F3CF0000}"/>
    <cellStyle name="Standard 8 4 4 2 2 3 4" xfId="33685" xr:uid="{00000000-0005-0000-0000-0000F4CF0000}"/>
    <cellStyle name="Standard 8 4 4 2 2 4" xfId="16741" xr:uid="{00000000-0005-0000-0000-0000F5CF0000}"/>
    <cellStyle name="Standard 8 4 4 2 2 4 2" xfId="50629" xr:uid="{00000000-0005-0000-0000-0000F6CF0000}"/>
    <cellStyle name="Standard 8 4 4 2 2 5" xfId="39333" xr:uid="{00000000-0005-0000-0000-0000F7CF0000}"/>
    <cellStyle name="Standard 8 4 4 2 2 6" xfId="28037" xr:uid="{00000000-0005-0000-0000-0000F8CF0000}"/>
    <cellStyle name="Standard 8 4 4 2 3" xfId="4668" xr:uid="{00000000-0005-0000-0000-0000F9CF0000}"/>
    <cellStyle name="Standard 8 4 4 2 3 2" xfId="7534" xr:uid="{00000000-0005-0000-0000-0000FACF0000}"/>
    <cellStyle name="Standard 8 4 4 2 3 2 2" xfId="13183" xr:uid="{00000000-0005-0000-0000-0000FBCF0000}"/>
    <cellStyle name="Standard 8 4 4 2 3 2 2 2" xfId="24479" xr:uid="{00000000-0005-0000-0000-0000FCCF0000}"/>
    <cellStyle name="Standard 8 4 4 2 3 2 2 2 2" xfId="58367" xr:uid="{00000000-0005-0000-0000-0000FDCF0000}"/>
    <cellStyle name="Standard 8 4 4 2 3 2 2 3" xfId="47071" xr:uid="{00000000-0005-0000-0000-0000FECF0000}"/>
    <cellStyle name="Standard 8 4 4 2 3 2 2 4" xfId="35775" xr:uid="{00000000-0005-0000-0000-0000FFCF0000}"/>
    <cellStyle name="Standard 8 4 4 2 3 2 3" xfId="18831" xr:uid="{00000000-0005-0000-0000-000000D00000}"/>
    <cellStyle name="Standard 8 4 4 2 3 2 3 2" xfId="52719" xr:uid="{00000000-0005-0000-0000-000001D00000}"/>
    <cellStyle name="Standard 8 4 4 2 3 2 4" xfId="41423" xr:uid="{00000000-0005-0000-0000-000002D00000}"/>
    <cellStyle name="Standard 8 4 4 2 3 2 5" xfId="30127" xr:uid="{00000000-0005-0000-0000-000003D00000}"/>
    <cellStyle name="Standard 8 4 4 2 3 3" xfId="10359" xr:uid="{00000000-0005-0000-0000-000004D00000}"/>
    <cellStyle name="Standard 8 4 4 2 3 3 2" xfId="21655" xr:uid="{00000000-0005-0000-0000-000005D00000}"/>
    <cellStyle name="Standard 8 4 4 2 3 3 2 2" xfId="55543" xr:uid="{00000000-0005-0000-0000-000006D00000}"/>
    <cellStyle name="Standard 8 4 4 2 3 3 3" xfId="44247" xr:uid="{00000000-0005-0000-0000-000007D00000}"/>
    <cellStyle name="Standard 8 4 4 2 3 3 4" xfId="32951" xr:uid="{00000000-0005-0000-0000-000008D00000}"/>
    <cellStyle name="Standard 8 4 4 2 3 4" xfId="16007" xr:uid="{00000000-0005-0000-0000-000009D00000}"/>
    <cellStyle name="Standard 8 4 4 2 3 4 2" xfId="49895" xr:uid="{00000000-0005-0000-0000-00000AD00000}"/>
    <cellStyle name="Standard 8 4 4 2 3 5" xfId="38599" xr:uid="{00000000-0005-0000-0000-00000BD00000}"/>
    <cellStyle name="Standard 8 4 4 2 3 6" xfId="27303" xr:uid="{00000000-0005-0000-0000-00000CD00000}"/>
    <cellStyle name="Standard 8 4 4 2 4" xfId="6294" xr:uid="{00000000-0005-0000-0000-00000DD00000}"/>
    <cellStyle name="Standard 8 4 4 2 4 2" xfId="11944" xr:uid="{00000000-0005-0000-0000-00000ED00000}"/>
    <cellStyle name="Standard 8 4 4 2 4 2 2" xfId="23240" xr:uid="{00000000-0005-0000-0000-00000FD00000}"/>
    <cellStyle name="Standard 8 4 4 2 4 2 2 2" xfId="57128" xr:uid="{00000000-0005-0000-0000-000010D00000}"/>
    <cellStyle name="Standard 8 4 4 2 4 2 3" xfId="45832" xr:uid="{00000000-0005-0000-0000-000011D00000}"/>
    <cellStyle name="Standard 8 4 4 2 4 2 4" xfId="34536" xr:uid="{00000000-0005-0000-0000-000012D00000}"/>
    <cellStyle name="Standard 8 4 4 2 4 3" xfId="17592" xr:uid="{00000000-0005-0000-0000-000013D00000}"/>
    <cellStyle name="Standard 8 4 4 2 4 3 2" xfId="51480" xr:uid="{00000000-0005-0000-0000-000014D00000}"/>
    <cellStyle name="Standard 8 4 4 2 4 4" xfId="40184" xr:uid="{00000000-0005-0000-0000-000015D00000}"/>
    <cellStyle name="Standard 8 4 4 2 4 5" xfId="28888" xr:uid="{00000000-0005-0000-0000-000016D00000}"/>
    <cellStyle name="Standard 8 4 4 2 5" xfId="9120" xr:uid="{00000000-0005-0000-0000-000017D00000}"/>
    <cellStyle name="Standard 8 4 4 2 5 2" xfId="20416" xr:uid="{00000000-0005-0000-0000-000018D00000}"/>
    <cellStyle name="Standard 8 4 4 2 5 2 2" xfId="54304" xr:uid="{00000000-0005-0000-0000-000019D00000}"/>
    <cellStyle name="Standard 8 4 4 2 5 3" xfId="43008" xr:uid="{00000000-0005-0000-0000-00001AD00000}"/>
    <cellStyle name="Standard 8 4 4 2 5 4" xfId="31712" xr:uid="{00000000-0005-0000-0000-00001BD00000}"/>
    <cellStyle name="Standard 8 4 4 2 6" xfId="14768" xr:uid="{00000000-0005-0000-0000-00001CD00000}"/>
    <cellStyle name="Standard 8 4 4 2 6 2" xfId="48656" xr:uid="{00000000-0005-0000-0000-00001DD00000}"/>
    <cellStyle name="Standard 8 4 4 2 7" xfId="37360" xr:uid="{00000000-0005-0000-0000-00001ED00000}"/>
    <cellStyle name="Standard 8 4 4 2 8" xfId="26064" xr:uid="{00000000-0005-0000-0000-00001FD00000}"/>
    <cellStyle name="Standard 8 4 4 3" xfId="3800" xr:uid="{00000000-0005-0000-0000-000020D00000}"/>
    <cellStyle name="Standard 8 4 4 3 2" xfId="6911" xr:uid="{00000000-0005-0000-0000-000021D00000}"/>
    <cellStyle name="Standard 8 4 4 3 2 2" xfId="12560" xr:uid="{00000000-0005-0000-0000-000022D00000}"/>
    <cellStyle name="Standard 8 4 4 3 2 2 2" xfId="23856" xr:uid="{00000000-0005-0000-0000-000023D00000}"/>
    <cellStyle name="Standard 8 4 4 3 2 2 2 2" xfId="57744" xr:uid="{00000000-0005-0000-0000-000024D00000}"/>
    <cellStyle name="Standard 8 4 4 3 2 2 3" xfId="46448" xr:uid="{00000000-0005-0000-0000-000025D00000}"/>
    <cellStyle name="Standard 8 4 4 3 2 2 4" xfId="35152" xr:uid="{00000000-0005-0000-0000-000026D00000}"/>
    <cellStyle name="Standard 8 4 4 3 2 3" xfId="18208" xr:uid="{00000000-0005-0000-0000-000027D00000}"/>
    <cellStyle name="Standard 8 4 4 3 2 3 2" xfId="52096" xr:uid="{00000000-0005-0000-0000-000028D00000}"/>
    <cellStyle name="Standard 8 4 4 3 2 4" xfId="40800" xr:uid="{00000000-0005-0000-0000-000029D00000}"/>
    <cellStyle name="Standard 8 4 4 3 2 5" xfId="29504" xr:uid="{00000000-0005-0000-0000-00002AD00000}"/>
    <cellStyle name="Standard 8 4 4 3 3" xfId="9736" xr:uid="{00000000-0005-0000-0000-00002BD00000}"/>
    <cellStyle name="Standard 8 4 4 3 3 2" xfId="21032" xr:uid="{00000000-0005-0000-0000-00002CD00000}"/>
    <cellStyle name="Standard 8 4 4 3 3 2 2" xfId="54920" xr:uid="{00000000-0005-0000-0000-00002DD00000}"/>
    <cellStyle name="Standard 8 4 4 3 3 3" xfId="43624" xr:uid="{00000000-0005-0000-0000-00002ED00000}"/>
    <cellStyle name="Standard 8 4 4 3 3 4" xfId="32328" xr:uid="{00000000-0005-0000-0000-00002FD00000}"/>
    <cellStyle name="Standard 8 4 4 3 4" xfId="15384" xr:uid="{00000000-0005-0000-0000-000030D00000}"/>
    <cellStyle name="Standard 8 4 4 3 4 2" xfId="49272" xr:uid="{00000000-0005-0000-0000-000031D00000}"/>
    <cellStyle name="Standard 8 4 4 3 5" xfId="37976" xr:uid="{00000000-0005-0000-0000-000032D00000}"/>
    <cellStyle name="Standard 8 4 4 3 6" xfId="26680" xr:uid="{00000000-0005-0000-0000-000033D00000}"/>
    <cellStyle name="Standard 8 4 4 4" xfId="4858" xr:uid="{00000000-0005-0000-0000-000034D00000}"/>
    <cellStyle name="Standard 8 4 4 4 2" xfId="7684" xr:uid="{00000000-0005-0000-0000-000035D00000}"/>
    <cellStyle name="Standard 8 4 4 4 2 2" xfId="13333" xr:uid="{00000000-0005-0000-0000-000036D00000}"/>
    <cellStyle name="Standard 8 4 4 4 2 2 2" xfId="24629" xr:uid="{00000000-0005-0000-0000-000037D00000}"/>
    <cellStyle name="Standard 8 4 4 4 2 2 2 2" xfId="58517" xr:uid="{00000000-0005-0000-0000-000038D00000}"/>
    <cellStyle name="Standard 8 4 4 4 2 2 3" xfId="47221" xr:uid="{00000000-0005-0000-0000-000039D00000}"/>
    <cellStyle name="Standard 8 4 4 4 2 2 4" xfId="35925" xr:uid="{00000000-0005-0000-0000-00003AD00000}"/>
    <cellStyle name="Standard 8 4 4 4 2 3" xfId="18981" xr:uid="{00000000-0005-0000-0000-00003BD00000}"/>
    <cellStyle name="Standard 8 4 4 4 2 3 2" xfId="52869" xr:uid="{00000000-0005-0000-0000-00003CD00000}"/>
    <cellStyle name="Standard 8 4 4 4 2 4" xfId="41573" xr:uid="{00000000-0005-0000-0000-00003DD00000}"/>
    <cellStyle name="Standard 8 4 4 4 2 5" xfId="30277" xr:uid="{00000000-0005-0000-0000-00003ED00000}"/>
    <cellStyle name="Standard 8 4 4 4 3" xfId="10509" xr:uid="{00000000-0005-0000-0000-00003FD00000}"/>
    <cellStyle name="Standard 8 4 4 4 3 2" xfId="21805" xr:uid="{00000000-0005-0000-0000-000040D00000}"/>
    <cellStyle name="Standard 8 4 4 4 3 2 2" xfId="55693" xr:uid="{00000000-0005-0000-0000-000041D00000}"/>
    <cellStyle name="Standard 8 4 4 4 3 3" xfId="44397" xr:uid="{00000000-0005-0000-0000-000042D00000}"/>
    <cellStyle name="Standard 8 4 4 4 3 4" xfId="33101" xr:uid="{00000000-0005-0000-0000-000043D00000}"/>
    <cellStyle name="Standard 8 4 4 4 4" xfId="16157" xr:uid="{00000000-0005-0000-0000-000044D00000}"/>
    <cellStyle name="Standard 8 4 4 4 4 2" xfId="50045" xr:uid="{00000000-0005-0000-0000-000045D00000}"/>
    <cellStyle name="Standard 8 4 4 4 5" xfId="38749" xr:uid="{00000000-0005-0000-0000-000046D00000}"/>
    <cellStyle name="Standard 8 4 4 4 6" xfId="27453" xr:uid="{00000000-0005-0000-0000-000047D00000}"/>
    <cellStyle name="Standard 8 4 4 5" xfId="3505" xr:uid="{00000000-0005-0000-0000-000048D00000}"/>
    <cellStyle name="Standard 8 4 4 5 2" xfId="6619" xr:uid="{00000000-0005-0000-0000-000049D00000}"/>
    <cellStyle name="Standard 8 4 4 5 2 2" xfId="12268" xr:uid="{00000000-0005-0000-0000-00004AD00000}"/>
    <cellStyle name="Standard 8 4 4 5 2 2 2" xfId="23564" xr:uid="{00000000-0005-0000-0000-00004BD00000}"/>
    <cellStyle name="Standard 8 4 4 5 2 2 2 2" xfId="57452" xr:uid="{00000000-0005-0000-0000-00004CD00000}"/>
    <cellStyle name="Standard 8 4 4 5 2 2 3" xfId="46156" xr:uid="{00000000-0005-0000-0000-00004DD00000}"/>
    <cellStyle name="Standard 8 4 4 5 2 2 4" xfId="34860" xr:uid="{00000000-0005-0000-0000-00004ED00000}"/>
    <cellStyle name="Standard 8 4 4 5 2 3" xfId="17916" xr:uid="{00000000-0005-0000-0000-00004FD00000}"/>
    <cellStyle name="Standard 8 4 4 5 2 3 2" xfId="51804" xr:uid="{00000000-0005-0000-0000-000050D00000}"/>
    <cellStyle name="Standard 8 4 4 5 2 4" xfId="40508" xr:uid="{00000000-0005-0000-0000-000051D00000}"/>
    <cellStyle name="Standard 8 4 4 5 2 5" xfId="29212" xr:uid="{00000000-0005-0000-0000-000052D00000}"/>
    <cellStyle name="Standard 8 4 4 5 3" xfId="9444" xr:uid="{00000000-0005-0000-0000-000053D00000}"/>
    <cellStyle name="Standard 8 4 4 5 3 2" xfId="20740" xr:uid="{00000000-0005-0000-0000-000054D00000}"/>
    <cellStyle name="Standard 8 4 4 5 3 2 2" xfId="54628" xr:uid="{00000000-0005-0000-0000-000055D00000}"/>
    <cellStyle name="Standard 8 4 4 5 3 3" xfId="43332" xr:uid="{00000000-0005-0000-0000-000056D00000}"/>
    <cellStyle name="Standard 8 4 4 5 3 4" xfId="32036" xr:uid="{00000000-0005-0000-0000-000057D00000}"/>
    <cellStyle name="Standard 8 4 4 5 4" xfId="15092" xr:uid="{00000000-0005-0000-0000-000058D00000}"/>
    <cellStyle name="Standard 8 4 4 5 4 2" xfId="48980" xr:uid="{00000000-0005-0000-0000-000059D00000}"/>
    <cellStyle name="Standard 8 4 4 5 5" xfId="37684" xr:uid="{00000000-0005-0000-0000-00005AD00000}"/>
    <cellStyle name="Standard 8 4 4 5 6" xfId="26388" xr:uid="{00000000-0005-0000-0000-00005BD00000}"/>
    <cellStyle name="Standard 8 4 4 6" xfId="5794" xr:uid="{00000000-0005-0000-0000-00005CD00000}"/>
    <cellStyle name="Standard 8 4 4 6 2" xfId="11444" xr:uid="{00000000-0005-0000-0000-00005DD00000}"/>
    <cellStyle name="Standard 8 4 4 6 2 2" xfId="22740" xr:uid="{00000000-0005-0000-0000-00005ED00000}"/>
    <cellStyle name="Standard 8 4 4 6 2 2 2" xfId="56628" xr:uid="{00000000-0005-0000-0000-00005FD00000}"/>
    <cellStyle name="Standard 8 4 4 6 2 3" xfId="45332" xr:uid="{00000000-0005-0000-0000-000060D00000}"/>
    <cellStyle name="Standard 8 4 4 6 2 4" xfId="34036" xr:uid="{00000000-0005-0000-0000-000061D00000}"/>
    <cellStyle name="Standard 8 4 4 6 3" xfId="17092" xr:uid="{00000000-0005-0000-0000-000062D00000}"/>
    <cellStyle name="Standard 8 4 4 6 3 2" xfId="50980" xr:uid="{00000000-0005-0000-0000-000063D00000}"/>
    <cellStyle name="Standard 8 4 4 6 4" xfId="39684" xr:uid="{00000000-0005-0000-0000-000064D00000}"/>
    <cellStyle name="Standard 8 4 4 6 5" xfId="28388" xr:uid="{00000000-0005-0000-0000-000065D00000}"/>
    <cellStyle name="Standard 8 4 4 7" xfId="8620" xr:uid="{00000000-0005-0000-0000-000066D00000}"/>
    <cellStyle name="Standard 8 4 4 7 2" xfId="19916" xr:uid="{00000000-0005-0000-0000-000067D00000}"/>
    <cellStyle name="Standard 8 4 4 7 2 2" xfId="53804" xr:uid="{00000000-0005-0000-0000-000068D00000}"/>
    <cellStyle name="Standard 8 4 4 7 3" xfId="42508" xr:uid="{00000000-0005-0000-0000-000069D00000}"/>
    <cellStyle name="Standard 8 4 4 7 4" xfId="31212" xr:uid="{00000000-0005-0000-0000-00006AD00000}"/>
    <cellStyle name="Standard 8 4 4 8" xfId="14268" xr:uid="{00000000-0005-0000-0000-00006BD00000}"/>
    <cellStyle name="Standard 8 4 4 8 2" xfId="48156" xr:uid="{00000000-0005-0000-0000-00006CD00000}"/>
    <cellStyle name="Standard 8 4 4 9" xfId="36860" xr:uid="{00000000-0005-0000-0000-00006DD00000}"/>
    <cellStyle name="Standard 8 4 5" xfId="2919" xr:uid="{00000000-0005-0000-0000-00006ED00000}"/>
    <cellStyle name="Standard 8 4 5 2" xfId="5435" xr:uid="{00000000-0005-0000-0000-00006FD00000}"/>
    <cellStyle name="Standard 8 4 5 2 2" xfId="8261" xr:uid="{00000000-0005-0000-0000-000070D00000}"/>
    <cellStyle name="Standard 8 4 5 2 2 2" xfId="13910" xr:uid="{00000000-0005-0000-0000-000071D00000}"/>
    <cellStyle name="Standard 8 4 5 2 2 2 2" xfId="25206" xr:uid="{00000000-0005-0000-0000-000072D00000}"/>
    <cellStyle name="Standard 8 4 5 2 2 2 2 2" xfId="59094" xr:uid="{00000000-0005-0000-0000-000073D00000}"/>
    <cellStyle name="Standard 8 4 5 2 2 2 3" xfId="47798" xr:uid="{00000000-0005-0000-0000-000074D00000}"/>
    <cellStyle name="Standard 8 4 5 2 2 2 4" xfId="36502" xr:uid="{00000000-0005-0000-0000-000075D00000}"/>
    <cellStyle name="Standard 8 4 5 2 2 3" xfId="19558" xr:uid="{00000000-0005-0000-0000-000076D00000}"/>
    <cellStyle name="Standard 8 4 5 2 2 3 2" xfId="53446" xr:uid="{00000000-0005-0000-0000-000077D00000}"/>
    <cellStyle name="Standard 8 4 5 2 2 4" xfId="42150" xr:uid="{00000000-0005-0000-0000-000078D00000}"/>
    <cellStyle name="Standard 8 4 5 2 2 5" xfId="30854" xr:uid="{00000000-0005-0000-0000-000079D00000}"/>
    <cellStyle name="Standard 8 4 5 2 3" xfId="11086" xr:uid="{00000000-0005-0000-0000-00007AD00000}"/>
    <cellStyle name="Standard 8 4 5 2 3 2" xfId="22382" xr:uid="{00000000-0005-0000-0000-00007BD00000}"/>
    <cellStyle name="Standard 8 4 5 2 3 2 2" xfId="56270" xr:uid="{00000000-0005-0000-0000-00007CD00000}"/>
    <cellStyle name="Standard 8 4 5 2 3 3" xfId="44974" xr:uid="{00000000-0005-0000-0000-00007DD00000}"/>
    <cellStyle name="Standard 8 4 5 2 3 4" xfId="33678" xr:uid="{00000000-0005-0000-0000-00007ED00000}"/>
    <cellStyle name="Standard 8 4 5 2 4" xfId="16734" xr:uid="{00000000-0005-0000-0000-00007FD00000}"/>
    <cellStyle name="Standard 8 4 5 2 4 2" xfId="50622" xr:uid="{00000000-0005-0000-0000-000080D00000}"/>
    <cellStyle name="Standard 8 4 5 2 5" xfId="39326" xr:uid="{00000000-0005-0000-0000-000081D00000}"/>
    <cellStyle name="Standard 8 4 5 2 6" xfId="28030" xr:uid="{00000000-0005-0000-0000-000082D00000}"/>
    <cellStyle name="Standard 8 4 5 3" xfId="4661" xr:uid="{00000000-0005-0000-0000-000083D00000}"/>
    <cellStyle name="Standard 8 4 5 3 2" xfId="7527" xr:uid="{00000000-0005-0000-0000-000084D00000}"/>
    <cellStyle name="Standard 8 4 5 3 2 2" xfId="13176" xr:uid="{00000000-0005-0000-0000-000085D00000}"/>
    <cellStyle name="Standard 8 4 5 3 2 2 2" xfId="24472" xr:uid="{00000000-0005-0000-0000-000086D00000}"/>
    <cellStyle name="Standard 8 4 5 3 2 2 2 2" xfId="58360" xr:uid="{00000000-0005-0000-0000-000087D00000}"/>
    <cellStyle name="Standard 8 4 5 3 2 2 3" xfId="47064" xr:uid="{00000000-0005-0000-0000-000088D00000}"/>
    <cellStyle name="Standard 8 4 5 3 2 2 4" xfId="35768" xr:uid="{00000000-0005-0000-0000-000089D00000}"/>
    <cellStyle name="Standard 8 4 5 3 2 3" xfId="18824" xr:uid="{00000000-0005-0000-0000-00008AD00000}"/>
    <cellStyle name="Standard 8 4 5 3 2 3 2" xfId="52712" xr:uid="{00000000-0005-0000-0000-00008BD00000}"/>
    <cellStyle name="Standard 8 4 5 3 2 4" xfId="41416" xr:uid="{00000000-0005-0000-0000-00008CD00000}"/>
    <cellStyle name="Standard 8 4 5 3 2 5" xfId="30120" xr:uid="{00000000-0005-0000-0000-00008DD00000}"/>
    <cellStyle name="Standard 8 4 5 3 3" xfId="10352" xr:uid="{00000000-0005-0000-0000-00008ED00000}"/>
    <cellStyle name="Standard 8 4 5 3 3 2" xfId="21648" xr:uid="{00000000-0005-0000-0000-00008FD00000}"/>
    <cellStyle name="Standard 8 4 5 3 3 2 2" xfId="55536" xr:uid="{00000000-0005-0000-0000-000090D00000}"/>
    <cellStyle name="Standard 8 4 5 3 3 3" xfId="44240" xr:uid="{00000000-0005-0000-0000-000091D00000}"/>
    <cellStyle name="Standard 8 4 5 3 3 4" xfId="32944" xr:uid="{00000000-0005-0000-0000-000092D00000}"/>
    <cellStyle name="Standard 8 4 5 3 4" xfId="16000" xr:uid="{00000000-0005-0000-0000-000093D00000}"/>
    <cellStyle name="Standard 8 4 5 3 4 2" xfId="49888" xr:uid="{00000000-0005-0000-0000-000094D00000}"/>
    <cellStyle name="Standard 8 4 5 3 5" xfId="38592" xr:uid="{00000000-0005-0000-0000-000095D00000}"/>
    <cellStyle name="Standard 8 4 5 3 6" xfId="27296" xr:uid="{00000000-0005-0000-0000-000096D00000}"/>
    <cellStyle name="Standard 8 4 5 4" xfId="6047" xr:uid="{00000000-0005-0000-0000-000097D00000}"/>
    <cellStyle name="Standard 8 4 5 4 2" xfId="11697" xr:uid="{00000000-0005-0000-0000-000098D00000}"/>
    <cellStyle name="Standard 8 4 5 4 2 2" xfId="22993" xr:uid="{00000000-0005-0000-0000-000099D00000}"/>
    <cellStyle name="Standard 8 4 5 4 2 2 2" xfId="56881" xr:uid="{00000000-0005-0000-0000-00009AD00000}"/>
    <cellStyle name="Standard 8 4 5 4 2 3" xfId="45585" xr:uid="{00000000-0005-0000-0000-00009BD00000}"/>
    <cellStyle name="Standard 8 4 5 4 2 4" xfId="34289" xr:uid="{00000000-0005-0000-0000-00009CD00000}"/>
    <cellStyle name="Standard 8 4 5 4 3" xfId="17345" xr:uid="{00000000-0005-0000-0000-00009DD00000}"/>
    <cellStyle name="Standard 8 4 5 4 3 2" xfId="51233" xr:uid="{00000000-0005-0000-0000-00009ED00000}"/>
    <cellStyle name="Standard 8 4 5 4 4" xfId="39937" xr:uid="{00000000-0005-0000-0000-00009FD00000}"/>
    <cellStyle name="Standard 8 4 5 4 5" xfId="28641" xr:uid="{00000000-0005-0000-0000-0000A0D00000}"/>
    <cellStyle name="Standard 8 4 5 5" xfId="8873" xr:uid="{00000000-0005-0000-0000-0000A1D00000}"/>
    <cellStyle name="Standard 8 4 5 5 2" xfId="20169" xr:uid="{00000000-0005-0000-0000-0000A2D00000}"/>
    <cellStyle name="Standard 8 4 5 5 2 2" xfId="54057" xr:uid="{00000000-0005-0000-0000-0000A3D00000}"/>
    <cellStyle name="Standard 8 4 5 5 3" xfId="42761" xr:uid="{00000000-0005-0000-0000-0000A4D00000}"/>
    <cellStyle name="Standard 8 4 5 5 4" xfId="31465" xr:uid="{00000000-0005-0000-0000-0000A5D00000}"/>
    <cellStyle name="Standard 8 4 5 6" xfId="14521" xr:uid="{00000000-0005-0000-0000-0000A6D00000}"/>
    <cellStyle name="Standard 8 4 5 6 2" xfId="48409" xr:uid="{00000000-0005-0000-0000-0000A7D00000}"/>
    <cellStyle name="Standard 8 4 5 7" xfId="37113" xr:uid="{00000000-0005-0000-0000-0000A8D00000}"/>
    <cellStyle name="Standard 8 4 5 8" xfId="25817" xr:uid="{00000000-0005-0000-0000-0000A9D00000}"/>
    <cellStyle name="Standard 8 4 6" xfId="3709" xr:uid="{00000000-0005-0000-0000-0000AAD00000}"/>
    <cellStyle name="Standard 8 4 6 2" xfId="6820" xr:uid="{00000000-0005-0000-0000-0000ABD00000}"/>
    <cellStyle name="Standard 8 4 6 2 2" xfId="12469" xr:uid="{00000000-0005-0000-0000-0000ACD00000}"/>
    <cellStyle name="Standard 8 4 6 2 2 2" xfId="23765" xr:uid="{00000000-0005-0000-0000-0000ADD00000}"/>
    <cellStyle name="Standard 8 4 6 2 2 2 2" xfId="57653" xr:uid="{00000000-0005-0000-0000-0000AED00000}"/>
    <cellStyle name="Standard 8 4 6 2 2 3" xfId="46357" xr:uid="{00000000-0005-0000-0000-0000AFD00000}"/>
    <cellStyle name="Standard 8 4 6 2 2 4" xfId="35061" xr:uid="{00000000-0005-0000-0000-0000B0D00000}"/>
    <cellStyle name="Standard 8 4 6 2 3" xfId="18117" xr:uid="{00000000-0005-0000-0000-0000B1D00000}"/>
    <cellStyle name="Standard 8 4 6 2 3 2" xfId="52005" xr:uid="{00000000-0005-0000-0000-0000B2D00000}"/>
    <cellStyle name="Standard 8 4 6 2 4" xfId="40709" xr:uid="{00000000-0005-0000-0000-0000B3D00000}"/>
    <cellStyle name="Standard 8 4 6 2 5" xfId="29413" xr:uid="{00000000-0005-0000-0000-0000B4D00000}"/>
    <cellStyle name="Standard 8 4 6 3" xfId="9645" xr:uid="{00000000-0005-0000-0000-0000B5D00000}"/>
    <cellStyle name="Standard 8 4 6 3 2" xfId="20941" xr:uid="{00000000-0005-0000-0000-0000B6D00000}"/>
    <cellStyle name="Standard 8 4 6 3 2 2" xfId="54829" xr:uid="{00000000-0005-0000-0000-0000B7D00000}"/>
    <cellStyle name="Standard 8 4 6 3 3" xfId="43533" xr:uid="{00000000-0005-0000-0000-0000B8D00000}"/>
    <cellStyle name="Standard 8 4 6 3 4" xfId="32237" xr:uid="{00000000-0005-0000-0000-0000B9D00000}"/>
    <cellStyle name="Standard 8 4 6 4" xfId="15293" xr:uid="{00000000-0005-0000-0000-0000BAD00000}"/>
    <cellStyle name="Standard 8 4 6 4 2" xfId="49181" xr:uid="{00000000-0005-0000-0000-0000BBD00000}"/>
    <cellStyle name="Standard 8 4 6 5" xfId="37885" xr:uid="{00000000-0005-0000-0000-0000BCD00000}"/>
    <cellStyle name="Standard 8 4 6 6" xfId="26589" xr:uid="{00000000-0005-0000-0000-0000BDD00000}"/>
    <cellStyle name="Standard 8 4 7" xfId="4767" xr:uid="{00000000-0005-0000-0000-0000BED00000}"/>
    <cellStyle name="Standard 8 4 7 2" xfId="7593" xr:uid="{00000000-0005-0000-0000-0000BFD00000}"/>
    <cellStyle name="Standard 8 4 7 2 2" xfId="13242" xr:uid="{00000000-0005-0000-0000-0000C0D00000}"/>
    <cellStyle name="Standard 8 4 7 2 2 2" xfId="24538" xr:uid="{00000000-0005-0000-0000-0000C1D00000}"/>
    <cellStyle name="Standard 8 4 7 2 2 2 2" xfId="58426" xr:uid="{00000000-0005-0000-0000-0000C2D00000}"/>
    <cellStyle name="Standard 8 4 7 2 2 3" xfId="47130" xr:uid="{00000000-0005-0000-0000-0000C3D00000}"/>
    <cellStyle name="Standard 8 4 7 2 2 4" xfId="35834" xr:uid="{00000000-0005-0000-0000-0000C4D00000}"/>
    <cellStyle name="Standard 8 4 7 2 3" xfId="18890" xr:uid="{00000000-0005-0000-0000-0000C5D00000}"/>
    <cellStyle name="Standard 8 4 7 2 3 2" xfId="52778" xr:uid="{00000000-0005-0000-0000-0000C6D00000}"/>
    <cellStyle name="Standard 8 4 7 2 4" xfId="41482" xr:uid="{00000000-0005-0000-0000-0000C7D00000}"/>
    <cellStyle name="Standard 8 4 7 2 5" xfId="30186" xr:uid="{00000000-0005-0000-0000-0000C8D00000}"/>
    <cellStyle name="Standard 8 4 7 3" xfId="10418" xr:uid="{00000000-0005-0000-0000-0000C9D00000}"/>
    <cellStyle name="Standard 8 4 7 3 2" xfId="21714" xr:uid="{00000000-0005-0000-0000-0000CAD00000}"/>
    <cellStyle name="Standard 8 4 7 3 2 2" xfId="55602" xr:uid="{00000000-0005-0000-0000-0000CBD00000}"/>
    <cellStyle name="Standard 8 4 7 3 3" xfId="44306" xr:uid="{00000000-0005-0000-0000-0000CCD00000}"/>
    <cellStyle name="Standard 8 4 7 3 4" xfId="33010" xr:uid="{00000000-0005-0000-0000-0000CDD00000}"/>
    <cellStyle name="Standard 8 4 7 4" xfId="16066" xr:uid="{00000000-0005-0000-0000-0000CED00000}"/>
    <cellStyle name="Standard 8 4 7 4 2" xfId="49954" xr:uid="{00000000-0005-0000-0000-0000CFD00000}"/>
    <cellStyle name="Standard 8 4 7 5" xfId="38658" xr:uid="{00000000-0005-0000-0000-0000D0D00000}"/>
    <cellStyle name="Standard 8 4 7 6" xfId="27362" xr:uid="{00000000-0005-0000-0000-0000D1D00000}"/>
    <cellStyle name="Standard 8 4 8" xfId="3400" xr:uid="{00000000-0005-0000-0000-0000D2D00000}"/>
    <cellStyle name="Standard 8 4 8 2" xfId="6515" xr:uid="{00000000-0005-0000-0000-0000D3D00000}"/>
    <cellStyle name="Standard 8 4 8 2 2" xfId="12164" xr:uid="{00000000-0005-0000-0000-0000D4D00000}"/>
    <cellStyle name="Standard 8 4 8 2 2 2" xfId="23460" xr:uid="{00000000-0005-0000-0000-0000D5D00000}"/>
    <cellStyle name="Standard 8 4 8 2 2 2 2" xfId="57348" xr:uid="{00000000-0005-0000-0000-0000D6D00000}"/>
    <cellStyle name="Standard 8 4 8 2 2 3" xfId="46052" xr:uid="{00000000-0005-0000-0000-0000D7D00000}"/>
    <cellStyle name="Standard 8 4 8 2 2 4" xfId="34756" xr:uid="{00000000-0005-0000-0000-0000D8D00000}"/>
    <cellStyle name="Standard 8 4 8 2 3" xfId="17812" xr:uid="{00000000-0005-0000-0000-0000D9D00000}"/>
    <cellStyle name="Standard 8 4 8 2 3 2" xfId="51700" xr:uid="{00000000-0005-0000-0000-0000DAD00000}"/>
    <cellStyle name="Standard 8 4 8 2 4" xfId="40404" xr:uid="{00000000-0005-0000-0000-0000DBD00000}"/>
    <cellStyle name="Standard 8 4 8 2 5" xfId="29108" xr:uid="{00000000-0005-0000-0000-0000DCD00000}"/>
    <cellStyle name="Standard 8 4 8 3" xfId="9340" xr:uid="{00000000-0005-0000-0000-0000DDD00000}"/>
    <cellStyle name="Standard 8 4 8 3 2" xfId="20636" xr:uid="{00000000-0005-0000-0000-0000DED00000}"/>
    <cellStyle name="Standard 8 4 8 3 2 2" xfId="54524" xr:uid="{00000000-0005-0000-0000-0000DFD00000}"/>
    <cellStyle name="Standard 8 4 8 3 3" xfId="43228" xr:uid="{00000000-0005-0000-0000-0000E0D00000}"/>
    <cellStyle name="Standard 8 4 8 3 4" xfId="31932" xr:uid="{00000000-0005-0000-0000-0000E1D00000}"/>
    <cellStyle name="Standard 8 4 8 4" xfId="14988" xr:uid="{00000000-0005-0000-0000-0000E2D00000}"/>
    <cellStyle name="Standard 8 4 8 4 2" xfId="48876" xr:uid="{00000000-0005-0000-0000-0000E3D00000}"/>
    <cellStyle name="Standard 8 4 8 5" xfId="37580" xr:uid="{00000000-0005-0000-0000-0000E4D00000}"/>
    <cellStyle name="Standard 8 4 8 6" xfId="26284" xr:uid="{00000000-0005-0000-0000-0000E5D00000}"/>
    <cellStyle name="Standard 8 4 9" xfId="5547" xr:uid="{00000000-0005-0000-0000-0000E6D00000}"/>
    <cellStyle name="Standard 8 4 9 2" xfId="11197" xr:uid="{00000000-0005-0000-0000-0000E7D00000}"/>
    <cellStyle name="Standard 8 4 9 2 2" xfId="22493" xr:uid="{00000000-0005-0000-0000-0000E8D00000}"/>
    <cellStyle name="Standard 8 4 9 2 2 2" xfId="56381" xr:uid="{00000000-0005-0000-0000-0000E9D00000}"/>
    <cellStyle name="Standard 8 4 9 2 3" xfId="45085" xr:uid="{00000000-0005-0000-0000-0000EAD00000}"/>
    <cellStyle name="Standard 8 4 9 2 4" xfId="33789" xr:uid="{00000000-0005-0000-0000-0000EBD00000}"/>
    <cellStyle name="Standard 8 4 9 3" xfId="16845" xr:uid="{00000000-0005-0000-0000-0000ECD00000}"/>
    <cellStyle name="Standard 8 4 9 3 2" xfId="50733" xr:uid="{00000000-0005-0000-0000-0000EDD00000}"/>
    <cellStyle name="Standard 8 4 9 4" xfId="39437" xr:uid="{00000000-0005-0000-0000-0000EED00000}"/>
    <cellStyle name="Standard 8 4 9 5" xfId="28141" xr:uid="{00000000-0005-0000-0000-0000EFD00000}"/>
    <cellStyle name="Standard 8 5" xfId="290" xr:uid="{00000000-0005-0000-0000-0000F0D00000}"/>
    <cellStyle name="Standard 8 5 10" xfId="8369" xr:uid="{00000000-0005-0000-0000-0000F1D00000}"/>
    <cellStyle name="Standard 8 5 10 2" xfId="19665" xr:uid="{00000000-0005-0000-0000-0000F2D00000}"/>
    <cellStyle name="Standard 8 5 10 2 2" xfId="53553" xr:uid="{00000000-0005-0000-0000-0000F3D00000}"/>
    <cellStyle name="Standard 8 5 10 3" xfId="42257" xr:uid="{00000000-0005-0000-0000-0000F4D00000}"/>
    <cellStyle name="Standard 8 5 10 4" xfId="30961" xr:uid="{00000000-0005-0000-0000-0000F5D00000}"/>
    <cellStyle name="Standard 8 5 11" xfId="14017" xr:uid="{00000000-0005-0000-0000-0000F6D00000}"/>
    <cellStyle name="Standard 8 5 11 2" xfId="47905" xr:uid="{00000000-0005-0000-0000-0000F7D00000}"/>
    <cellStyle name="Standard 8 5 12" xfId="36609" xr:uid="{00000000-0005-0000-0000-0000F8D00000}"/>
    <cellStyle name="Standard 8 5 13" xfId="25313" xr:uid="{00000000-0005-0000-0000-0000F9D00000}"/>
    <cellStyle name="Standard 8 5 2" xfId="705" xr:uid="{00000000-0005-0000-0000-0000FAD00000}"/>
    <cellStyle name="Standard 8 5 2 10" xfId="14061" xr:uid="{00000000-0005-0000-0000-0000FBD00000}"/>
    <cellStyle name="Standard 8 5 2 10 2" xfId="47949" xr:uid="{00000000-0005-0000-0000-0000FCD00000}"/>
    <cellStyle name="Standard 8 5 2 11" xfId="36653" xr:uid="{00000000-0005-0000-0000-0000FDD00000}"/>
    <cellStyle name="Standard 8 5 2 12" xfId="25357" xr:uid="{00000000-0005-0000-0000-0000FED00000}"/>
    <cellStyle name="Standard 8 5 2 2" xfId="1941" xr:uid="{00000000-0005-0000-0000-0000FFD00000}"/>
    <cellStyle name="Standard 8 5 2 2 10" xfId="36786" xr:uid="{00000000-0005-0000-0000-000000D10000}"/>
    <cellStyle name="Standard 8 5 2 2 11" xfId="25490" xr:uid="{00000000-0005-0000-0000-000001D10000}"/>
    <cellStyle name="Standard 8 5 2 2 2" xfId="2836" xr:uid="{00000000-0005-0000-0000-000002D10000}"/>
    <cellStyle name="Standard 8 5 2 2 2 2" xfId="3338" xr:uid="{00000000-0005-0000-0000-000003D10000}"/>
    <cellStyle name="Standard 8 5 2 2 2 2 2" xfId="5446" xr:uid="{00000000-0005-0000-0000-000004D10000}"/>
    <cellStyle name="Standard 8 5 2 2 2 2 2 2" xfId="8272" xr:uid="{00000000-0005-0000-0000-000005D10000}"/>
    <cellStyle name="Standard 8 5 2 2 2 2 2 2 2" xfId="13921" xr:uid="{00000000-0005-0000-0000-000006D10000}"/>
    <cellStyle name="Standard 8 5 2 2 2 2 2 2 2 2" xfId="25217" xr:uid="{00000000-0005-0000-0000-000007D10000}"/>
    <cellStyle name="Standard 8 5 2 2 2 2 2 2 2 2 2" xfId="59105" xr:uid="{00000000-0005-0000-0000-000008D10000}"/>
    <cellStyle name="Standard 8 5 2 2 2 2 2 2 2 3" xfId="47809" xr:uid="{00000000-0005-0000-0000-000009D10000}"/>
    <cellStyle name="Standard 8 5 2 2 2 2 2 2 2 4" xfId="36513" xr:uid="{00000000-0005-0000-0000-00000AD10000}"/>
    <cellStyle name="Standard 8 5 2 2 2 2 2 2 3" xfId="19569" xr:uid="{00000000-0005-0000-0000-00000BD10000}"/>
    <cellStyle name="Standard 8 5 2 2 2 2 2 2 3 2" xfId="53457" xr:uid="{00000000-0005-0000-0000-00000CD10000}"/>
    <cellStyle name="Standard 8 5 2 2 2 2 2 2 4" xfId="42161" xr:uid="{00000000-0005-0000-0000-00000DD10000}"/>
    <cellStyle name="Standard 8 5 2 2 2 2 2 2 5" xfId="30865" xr:uid="{00000000-0005-0000-0000-00000ED10000}"/>
    <cellStyle name="Standard 8 5 2 2 2 2 2 3" xfId="11097" xr:uid="{00000000-0005-0000-0000-00000FD10000}"/>
    <cellStyle name="Standard 8 5 2 2 2 2 2 3 2" xfId="22393" xr:uid="{00000000-0005-0000-0000-000010D10000}"/>
    <cellStyle name="Standard 8 5 2 2 2 2 2 3 2 2" xfId="56281" xr:uid="{00000000-0005-0000-0000-000011D10000}"/>
    <cellStyle name="Standard 8 5 2 2 2 2 2 3 3" xfId="44985" xr:uid="{00000000-0005-0000-0000-000012D10000}"/>
    <cellStyle name="Standard 8 5 2 2 2 2 2 3 4" xfId="33689" xr:uid="{00000000-0005-0000-0000-000013D10000}"/>
    <cellStyle name="Standard 8 5 2 2 2 2 2 4" xfId="16745" xr:uid="{00000000-0005-0000-0000-000014D10000}"/>
    <cellStyle name="Standard 8 5 2 2 2 2 2 4 2" xfId="50633" xr:uid="{00000000-0005-0000-0000-000015D10000}"/>
    <cellStyle name="Standard 8 5 2 2 2 2 2 5" xfId="39337" xr:uid="{00000000-0005-0000-0000-000016D10000}"/>
    <cellStyle name="Standard 8 5 2 2 2 2 2 6" xfId="28041" xr:uid="{00000000-0005-0000-0000-000017D10000}"/>
    <cellStyle name="Standard 8 5 2 2 2 2 3" xfId="6466" xr:uid="{00000000-0005-0000-0000-000018D10000}"/>
    <cellStyle name="Standard 8 5 2 2 2 2 3 2" xfId="12116" xr:uid="{00000000-0005-0000-0000-000019D10000}"/>
    <cellStyle name="Standard 8 5 2 2 2 2 3 2 2" xfId="23412" xr:uid="{00000000-0005-0000-0000-00001AD10000}"/>
    <cellStyle name="Standard 8 5 2 2 2 2 3 2 2 2" xfId="57300" xr:uid="{00000000-0005-0000-0000-00001BD10000}"/>
    <cellStyle name="Standard 8 5 2 2 2 2 3 2 3" xfId="46004" xr:uid="{00000000-0005-0000-0000-00001CD10000}"/>
    <cellStyle name="Standard 8 5 2 2 2 2 3 2 4" xfId="34708" xr:uid="{00000000-0005-0000-0000-00001DD10000}"/>
    <cellStyle name="Standard 8 5 2 2 2 2 3 3" xfId="17764" xr:uid="{00000000-0005-0000-0000-00001ED10000}"/>
    <cellStyle name="Standard 8 5 2 2 2 2 3 3 2" xfId="51652" xr:uid="{00000000-0005-0000-0000-00001FD10000}"/>
    <cellStyle name="Standard 8 5 2 2 2 2 3 4" xfId="40356" xr:uid="{00000000-0005-0000-0000-000020D10000}"/>
    <cellStyle name="Standard 8 5 2 2 2 2 3 5" xfId="29060" xr:uid="{00000000-0005-0000-0000-000021D10000}"/>
    <cellStyle name="Standard 8 5 2 2 2 2 4" xfId="9292" xr:uid="{00000000-0005-0000-0000-000022D10000}"/>
    <cellStyle name="Standard 8 5 2 2 2 2 4 2" xfId="20588" xr:uid="{00000000-0005-0000-0000-000023D10000}"/>
    <cellStyle name="Standard 8 5 2 2 2 2 4 2 2" xfId="54476" xr:uid="{00000000-0005-0000-0000-000024D10000}"/>
    <cellStyle name="Standard 8 5 2 2 2 2 4 3" xfId="43180" xr:uid="{00000000-0005-0000-0000-000025D10000}"/>
    <cellStyle name="Standard 8 5 2 2 2 2 4 4" xfId="31884" xr:uid="{00000000-0005-0000-0000-000026D10000}"/>
    <cellStyle name="Standard 8 5 2 2 2 2 5" xfId="14940" xr:uid="{00000000-0005-0000-0000-000027D10000}"/>
    <cellStyle name="Standard 8 5 2 2 2 2 5 2" xfId="48828" xr:uid="{00000000-0005-0000-0000-000028D10000}"/>
    <cellStyle name="Standard 8 5 2 2 2 2 6" xfId="37532" xr:uid="{00000000-0005-0000-0000-000029D10000}"/>
    <cellStyle name="Standard 8 5 2 2 2 2 7" xfId="26236" xr:uid="{00000000-0005-0000-0000-00002AD10000}"/>
    <cellStyle name="Standard 8 5 2 2 2 3" xfId="4672" xr:uid="{00000000-0005-0000-0000-00002BD10000}"/>
    <cellStyle name="Standard 8 5 2 2 2 3 2" xfId="7538" xr:uid="{00000000-0005-0000-0000-00002CD10000}"/>
    <cellStyle name="Standard 8 5 2 2 2 3 2 2" xfId="13187" xr:uid="{00000000-0005-0000-0000-00002DD10000}"/>
    <cellStyle name="Standard 8 5 2 2 2 3 2 2 2" xfId="24483" xr:uid="{00000000-0005-0000-0000-00002ED10000}"/>
    <cellStyle name="Standard 8 5 2 2 2 3 2 2 2 2" xfId="58371" xr:uid="{00000000-0005-0000-0000-00002FD10000}"/>
    <cellStyle name="Standard 8 5 2 2 2 3 2 2 3" xfId="47075" xr:uid="{00000000-0005-0000-0000-000030D10000}"/>
    <cellStyle name="Standard 8 5 2 2 2 3 2 2 4" xfId="35779" xr:uid="{00000000-0005-0000-0000-000031D10000}"/>
    <cellStyle name="Standard 8 5 2 2 2 3 2 3" xfId="18835" xr:uid="{00000000-0005-0000-0000-000032D10000}"/>
    <cellStyle name="Standard 8 5 2 2 2 3 2 3 2" xfId="52723" xr:uid="{00000000-0005-0000-0000-000033D10000}"/>
    <cellStyle name="Standard 8 5 2 2 2 3 2 4" xfId="41427" xr:uid="{00000000-0005-0000-0000-000034D10000}"/>
    <cellStyle name="Standard 8 5 2 2 2 3 2 5" xfId="30131" xr:uid="{00000000-0005-0000-0000-000035D10000}"/>
    <cellStyle name="Standard 8 5 2 2 2 3 3" xfId="10363" xr:uid="{00000000-0005-0000-0000-000036D10000}"/>
    <cellStyle name="Standard 8 5 2 2 2 3 3 2" xfId="21659" xr:uid="{00000000-0005-0000-0000-000037D10000}"/>
    <cellStyle name="Standard 8 5 2 2 2 3 3 2 2" xfId="55547" xr:uid="{00000000-0005-0000-0000-000038D10000}"/>
    <cellStyle name="Standard 8 5 2 2 2 3 3 3" xfId="44251" xr:uid="{00000000-0005-0000-0000-000039D10000}"/>
    <cellStyle name="Standard 8 5 2 2 2 3 3 4" xfId="32955" xr:uid="{00000000-0005-0000-0000-00003AD10000}"/>
    <cellStyle name="Standard 8 5 2 2 2 3 4" xfId="16011" xr:uid="{00000000-0005-0000-0000-00003BD10000}"/>
    <cellStyle name="Standard 8 5 2 2 2 3 4 2" xfId="49899" xr:uid="{00000000-0005-0000-0000-00003CD10000}"/>
    <cellStyle name="Standard 8 5 2 2 2 3 5" xfId="38603" xr:uid="{00000000-0005-0000-0000-00003DD10000}"/>
    <cellStyle name="Standard 8 5 2 2 2 3 6" xfId="27307" xr:uid="{00000000-0005-0000-0000-00003ED10000}"/>
    <cellStyle name="Standard 8 5 2 2 2 4" xfId="5966" xr:uid="{00000000-0005-0000-0000-00003FD10000}"/>
    <cellStyle name="Standard 8 5 2 2 2 4 2" xfId="11616" xr:uid="{00000000-0005-0000-0000-000040D10000}"/>
    <cellStyle name="Standard 8 5 2 2 2 4 2 2" xfId="22912" xr:uid="{00000000-0005-0000-0000-000041D10000}"/>
    <cellStyle name="Standard 8 5 2 2 2 4 2 2 2" xfId="56800" xr:uid="{00000000-0005-0000-0000-000042D10000}"/>
    <cellStyle name="Standard 8 5 2 2 2 4 2 3" xfId="45504" xr:uid="{00000000-0005-0000-0000-000043D10000}"/>
    <cellStyle name="Standard 8 5 2 2 2 4 2 4" xfId="34208" xr:uid="{00000000-0005-0000-0000-000044D10000}"/>
    <cellStyle name="Standard 8 5 2 2 2 4 3" xfId="17264" xr:uid="{00000000-0005-0000-0000-000045D10000}"/>
    <cellStyle name="Standard 8 5 2 2 2 4 3 2" xfId="51152" xr:uid="{00000000-0005-0000-0000-000046D10000}"/>
    <cellStyle name="Standard 8 5 2 2 2 4 4" xfId="39856" xr:uid="{00000000-0005-0000-0000-000047D10000}"/>
    <cellStyle name="Standard 8 5 2 2 2 4 5" xfId="28560" xr:uid="{00000000-0005-0000-0000-000048D10000}"/>
    <cellStyle name="Standard 8 5 2 2 2 5" xfId="8792" xr:uid="{00000000-0005-0000-0000-000049D10000}"/>
    <cellStyle name="Standard 8 5 2 2 2 5 2" xfId="20088" xr:uid="{00000000-0005-0000-0000-00004AD10000}"/>
    <cellStyle name="Standard 8 5 2 2 2 5 2 2" xfId="53976" xr:uid="{00000000-0005-0000-0000-00004BD10000}"/>
    <cellStyle name="Standard 8 5 2 2 2 5 3" xfId="42680" xr:uid="{00000000-0005-0000-0000-00004CD10000}"/>
    <cellStyle name="Standard 8 5 2 2 2 5 4" xfId="31384" xr:uid="{00000000-0005-0000-0000-00004DD10000}"/>
    <cellStyle name="Standard 8 5 2 2 2 6" xfId="14440" xr:uid="{00000000-0005-0000-0000-00004ED10000}"/>
    <cellStyle name="Standard 8 5 2 2 2 6 2" xfId="48328" xr:uid="{00000000-0005-0000-0000-00004FD10000}"/>
    <cellStyle name="Standard 8 5 2 2 2 7" xfId="37032" xr:uid="{00000000-0005-0000-0000-000050D10000}"/>
    <cellStyle name="Standard 8 5 2 2 2 8" xfId="25736" xr:uid="{00000000-0005-0000-0000-000051D10000}"/>
    <cellStyle name="Standard 8 5 2 2 3" xfId="3092" xr:uid="{00000000-0005-0000-0000-000052D10000}"/>
    <cellStyle name="Standard 8 5 2 2 3 2" xfId="5445" xr:uid="{00000000-0005-0000-0000-000053D10000}"/>
    <cellStyle name="Standard 8 5 2 2 3 2 2" xfId="8271" xr:uid="{00000000-0005-0000-0000-000054D10000}"/>
    <cellStyle name="Standard 8 5 2 2 3 2 2 2" xfId="13920" xr:uid="{00000000-0005-0000-0000-000055D10000}"/>
    <cellStyle name="Standard 8 5 2 2 3 2 2 2 2" xfId="25216" xr:uid="{00000000-0005-0000-0000-000056D10000}"/>
    <cellStyle name="Standard 8 5 2 2 3 2 2 2 2 2" xfId="59104" xr:uid="{00000000-0005-0000-0000-000057D10000}"/>
    <cellStyle name="Standard 8 5 2 2 3 2 2 2 3" xfId="47808" xr:uid="{00000000-0005-0000-0000-000058D10000}"/>
    <cellStyle name="Standard 8 5 2 2 3 2 2 2 4" xfId="36512" xr:uid="{00000000-0005-0000-0000-000059D10000}"/>
    <cellStyle name="Standard 8 5 2 2 3 2 2 3" xfId="19568" xr:uid="{00000000-0005-0000-0000-00005AD10000}"/>
    <cellStyle name="Standard 8 5 2 2 3 2 2 3 2" xfId="53456" xr:uid="{00000000-0005-0000-0000-00005BD10000}"/>
    <cellStyle name="Standard 8 5 2 2 3 2 2 4" xfId="42160" xr:uid="{00000000-0005-0000-0000-00005CD10000}"/>
    <cellStyle name="Standard 8 5 2 2 3 2 2 5" xfId="30864" xr:uid="{00000000-0005-0000-0000-00005DD10000}"/>
    <cellStyle name="Standard 8 5 2 2 3 2 3" xfId="11096" xr:uid="{00000000-0005-0000-0000-00005ED10000}"/>
    <cellStyle name="Standard 8 5 2 2 3 2 3 2" xfId="22392" xr:uid="{00000000-0005-0000-0000-00005FD10000}"/>
    <cellStyle name="Standard 8 5 2 2 3 2 3 2 2" xfId="56280" xr:uid="{00000000-0005-0000-0000-000060D10000}"/>
    <cellStyle name="Standard 8 5 2 2 3 2 3 3" xfId="44984" xr:uid="{00000000-0005-0000-0000-000061D10000}"/>
    <cellStyle name="Standard 8 5 2 2 3 2 3 4" xfId="33688" xr:uid="{00000000-0005-0000-0000-000062D10000}"/>
    <cellStyle name="Standard 8 5 2 2 3 2 4" xfId="16744" xr:uid="{00000000-0005-0000-0000-000063D10000}"/>
    <cellStyle name="Standard 8 5 2 2 3 2 4 2" xfId="50632" xr:uid="{00000000-0005-0000-0000-000064D10000}"/>
    <cellStyle name="Standard 8 5 2 2 3 2 5" xfId="39336" xr:uid="{00000000-0005-0000-0000-000065D10000}"/>
    <cellStyle name="Standard 8 5 2 2 3 2 6" xfId="28040" xr:uid="{00000000-0005-0000-0000-000066D10000}"/>
    <cellStyle name="Standard 8 5 2 2 3 3" xfId="4671" xr:uid="{00000000-0005-0000-0000-000067D10000}"/>
    <cellStyle name="Standard 8 5 2 2 3 3 2" xfId="7537" xr:uid="{00000000-0005-0000-0000-000068D10000}"/>
    <cellStyle name="Standard 8 5 2 2 3 3 2 2" xfId="13186" xr:uid="{00000000-0005-0000-0000-000069D10000}"/>
    <cellStyle name="Standard 8 5 2 2 3 3 2 2 2" xfId="24482" xr:uid="{00000000-0005-0000-0000-00006AD10000}"/>
    <cellStyle name="Standard 8 5 2 2 3 3 2 2 2 2" xfId="58370" xr:uid="{00000000-0005-0000-0000-00006BD10000}"/>
    <cellStyle name="Standard 8 5 2 2 3 3 2 2 3" xfId="47074" xr:uid="{00000000-0005-0000-0000-00006CD10000}"/>
    <cellStyle name="Standard 8 5 2 2 3 3 2 2 4" xfId="35778" xr:uid="{00000000-0005-0000-0000-00006DD10000}"/>
    <cellStyle name="Standard 8 5 2 2 3 3 2 3" xfId="18834" xr:uid="{00000000-0005-0000-0000-00006ED10000}"/>
    <cellStyle name="Standard 8 5 2 2 3 3 2 3 2" xfId="52722" xr:uid="{00000000-0005-0000-0000-00006FD10000}"/>
    <cellStyle name="Standard 8 5 2 2 3 3 2 4" xfId="41426" xr:uid="{00000000-0005-0000-0000-000070D10000}"/>
    <cellStyle name="Standard 8 5 2 2 3 3 2 5" xfId="30130" xr:uid="{00000000-0005-0000-0000-000071D10000}"/>
    <cellStyle name="Standard 8 5 2 2 3 3 3" xfId="10362" xr:uid="{00000000-0005-0000-0000-000072D10000}"/>
    <cellStyle name="Standard 8 5 2 2 3 3 3 2" xfId="21658" xr:uid="{00000000-0005-0000-0000-000073D10000}"/>
    <cellStyle name="Standard 8 5 2 2 3 3 3 2 2" xfId="55546" xr:uid="{00000000-0005-0000-0000-000074D10000}"/>
    <cellStyle name="Standard 8 5 2 2 3 3 3 3" xfId="44250" xr:uid="{00000000-0005-0000-0000-000075D10000}"/>
    <cellStyle name="Standard 8 5 2 2 3 3 3 4" xfId="32954" xr:uid="{00000000-0005-0000-0000-000076D10000}"/>
    <cellStyle name="Standard 8 5 2 2 3 3 4" xfId="16010" xr:uid="{00000000-0005-0000-0000-000077D10000}"/>
    <cellStyle name="Standard 8 5 2 2 3 3 4 2" xfId="49898" xr:uid="{00000000-0005-0000-0000-000078D10000}"/>
    <cellStyle name="Standard 8 5 2 2 3 3 5" xfId="38602" xr:uid="{00000000-0005-0000-0000-000079D10000}"/>
    <cellStyle name="Standard 8 5 2 2 3 3 6" xfId="27306" xr:uid="{00000000-0005-0000-0000-00007AD10000}"/>
    <cellStyle name="Standard 8 5 2 2 3 4" xfId="6220" xr:uid="{00000000-0005-0000-0000-00007BD10000}"/>
    <cellStyle name="Standard 8 5 2 2 3 4 2" xfId="11870" xr:uid="{00000000-0005-0000-0000-00007CD10000}"/>
    <cellStyle name="Standard 8 5 2 2 3 4 2 2" xfId="23166" xr:uid="{00000000-0005-0000-0000-00007DD10000}"/>
    <cellStyle name="Standard 8 5 2 2 3 4 2 2 2" xfId="57054" xr:uid="{00000000-0005-0000-0000-00007ED10000}"/>
    <cellStyle name="Standard 8 5 2 2 3 4 2 3" xfId="45758" xr:uid="{00000000-0005-0000-0000-00007FD10000}"/>
    <cellStyle name="Standard 8 5 2 2 3 4 2 4" xfId="34462" xr:uid="{00000000-0005-0000-0000-000080D10000}"/>
    <cellStyle name="Standard 8 5 2 2 3 4 3" xfId="17518" xr:uid="{00000000-0005-0000-0000-000081D10000}"/>
    <cellStyle name="Standard 8 5 2 2 3 4 3 2" xfId="51406" xr:uid="{00000000-0005-0000-0000-000082D10000}"/>
    <cellStyle name="Standard 8 5 2 2 3 4 4" xfId="40110" xr:uid="{00000000-0005-0000-0000-000083D10000}"/>
    <cellStyle name="Standard 8 5 2 2 3 4 5" xfId="28814" xr:uid="{00000000-0005-0000-0000-000084D10000}"/>
    <cellStyle name="Standard 8 5 2 2 3 5" xfId="9046" xr:uid="{00000000-0005-0000-0000-000085D10000}"/>
    <cellStyle name="Standard 8 5 2 2 3 5 2" xfId="20342" xr:uid="{00000000-0005-0000-0000-000086D10000}"/>
    <cellStyle name="Standard 8 5 2 2 3 5 2 2" xfId="54230" xr:uid="{00000000-0005-0000-0000-000087D10000}"/>
    <cellStyle name="Standard 8 5 2 2 3 5 3" xfId="42934" xr:uid="{00000000-0005-0000-0000-000088D10000}"/>
    <cellStyle name="Standard 8 5 2 2 3 5 4" xfId="31638" xr:uid="{00000000-0005-0000-0000-000089D10000}"/>
    <cellStyle name="Standard 8 5 2 2 3 6" xfId="14694" xr:uid="{00000000-0005-0000-0000-00008AD10000}"/>
    <cellStyle name="Standard 8 5 2 2 3 6 2" xfId="48582" xr:uid="{00000000-0005-0000-0000-00008BD10000}"/>
    <cellStyle name="Standard 8 5 2 2 3 7" xfId="37286" xr:uid="{00000000-0005-0000-0000-00008CD10000}"/>
    <cellStyle name="Standard 8 5 2 2 3 8" xfId="25990" xr:uid="{00000000-0005-0000-0000-00008DD10000}"/>
    <cellStyle name="Standard 8 5 2 2 4" xfId="3950" xr:uid="{00000000-0005-0000-0000-00008ED10000}"/>
    <cellStyle name="Standard 8 5 2 2 4 2" xfId="7061" xr:uid="{00000000-0005-0000-0000-00008FD10000}"/>
    <cellStyle name="Standard 8 5 2 2 4 2 2" xfId="12710" xr:uid="{00000000-0005-0000-0000-000090D10000}"/>
    <cellStyle name="Standard 8 5 2 2 4 2 2 2" xfId="24006" xr:uid="{00000000-0005-0000-0000-000091D10000}"/>
    <cellStyle name="Standard 8 5 2 2 4 2 2 2 2" xfId="57894" xr:uid="{00000000-0005-0000-0000-000092D10000}"/>
    <cellStyle name="Standard 8 5 2 2 4 2 2 3" xfId="46598" xr:uid="{00000000-0005-0000-0000-000093D10000}"/>
    <cellStyle name="Standard 8 5 2 2 4 2 2 4" xfId="35302" xr:uid="{00000000-0005-0000-0000-000094D10000}"/>
    <cellStyle name="Standard 8 5 2 2 4 2 3" xfId="18358" xr:uid="{00000000-0005-0000-0000-000095D10000}"/>
    <cellStyle name="Standard 8 5 2 2 4 2 3 2" xfId="52246" xr:uid="{00000000-0005-0000-0000-000096D10000}"/>
    <cellStyle name="Standard 8 5 2 2 4 2 4" xfId="40950" xr:uid="{00000000-0005-0000-0000-000097D10000}"/>
    <cellStyle name="Standard 8 5 2 2 4 2 5" xfId="29654" xr:uid="{00000000-0005-0000-0000-000098D10000}"/>
    <cellStyle name="Standard 8 5 2 2 4 3" xfId="9886" xr:uid="{00000000-0005-0000-0000-000099D10000}"/>
    <cellStyle name="Standard 8 5 2 2 4 3 2" xfId="21182" xr:uid="{00000000-0005-0000-0000-00009AD10000}"/>
    <cellStyle name="Standard 8 5 2 2 4 3 2 2" xfId="55070" xr:uid="{00000000-0005-0000-0000-00009BD10000}"/>
    <cellStyle name="Standard 8 5 2 2 4 3 3" xfId="43774" xr:uid="{00000000-0005-0000-0000-00009CD10000}"/>
    <cellStyle name="Standard 8 5 2 2 4 3 4" xfId="32478" xr:uid="{00000000-0005-0000-0000-00009DD10000}"/>
    <cellStyle name="Standard 8 5 2 2 4 4" xfId="15534" xr:uid="{00000000-0005-0000-0000-00009ED10000}"/>
    <cellStyle name="Standard 8 5 2 2 4 4 2" xfId="49422" xr:uid="{00000000-0005-0000-0000-00009FD10000}"/>
    <cellStyle name="Standard 8 5 2 2 4 5" xfId="38126" xr:uid="{00000000-0005-0000-0000-0000A0D10000}"/>
    <cellStyle name="Standard 8 5 2 2 4 6" xfId="26830" xr:uid="{00000000-0005-0000-0000-0000A1D10000}"/>
    <cellStyle name="Standard 8 5 2 2 5" xfId="5008" xr:uid="{00000000-0005-0000-0000-0000A2D10000}"/>
    <cellStyle name="Standard 8 5 2 2 5 2" xfId="7834" xr:uid="{00000000-0005-0000-0000-0000A3D10000}"/>
    <cellStyle name="Standard 8 5 2 2 5 2 2" xfId="13483" xr:uid="{00000000-0005-0000-0000-0000A4D10000}"/>
    <cellStyle name="Standard 8 5 2 2 5 2 2 2" xfId="24779" xr:uid="{00000000-0005-0000-0000-0000A5D10000}"/>
    <cellStyle name="Standard 8 5 2 2 5 2 2 2 2" xfId="58667" xr:uid="{00000000-0005-0000-0000-0000A6D10000}"/>
    <cellStyle name="Standard 8 5 2 2 5 2 2 3" xfId="47371" xr:uid="{00000000-0005-0000-0000-0000A7D10000}"/>
    <cellStyle name="Standard 8 5 2 2 5 2 2 4" xfId="36075" xr:uid="{00000000-0005-0000-0000-0000A8D10000}"/>
    <cellStyle name="Standard 8 5 2 2 5 2 3" xfId="19131" xr:uid="{00000000-0005-0000-0000-0000A9D10000}"/>
    <cellStyle name="Standard 8 5 2 2 5 2 3 2" xfId="53019" xr:uid="{00000000-0005-0000-0000-0000AAD10000}"/>
    <cellStyle name="Standard 8 5 2 2 5 2 4" xfId="41723" xr:uid="{00000000-0005-0000-0000-0000ABD10000}"/>
    <cellStyle name="Standard 8 5 2 2 5 2 5" xfId="30427" xr:uid="{00000000-0005-0000-0000-0000ACD10000}"/>
    <cellStyle name="Standard 8 5 2 2 5 3" xfId="10659" xr:uid="{00000000-0005-0000-0000-0000ADD10000}"/>
    <cellStyle name="Standard 8 5 2 2 5 3 2" xfId="21955" xr:uid="{00000000-0005-0000-0000-0000AED10000}"/>
    <cellStyle name="Standard 8 5 2 2 5 3 2 2" xfId="55843" xr:uid="{00000000-0005-0000-0000-0000AFD10000}"/>
    <cellStyle name="Standard 8 5 2 2 5 3 3" xfId="44547" xr:uid="{00000000-0005-0000-0000-0000B0D10000}"/>
    <cellStyle name="Standard 8 5 2 2 5 3 4" xfId="33251" xr:uid="{00000000-0005-0000-0000-0000B1D10000}"/>
    <cellStyle name="Standard 8 5 2 2 5 4" xfId="16307" xr:uid="{00000000-0005-0000-0000-0000B2D10000}"/>
    <cellStyle name="Standard 8 5 2 2 5 4 2" xfId="50195" xr:uid="{00000000-0005-0000-0000-0000B3D10000}"/>
    <cellStyle name="Standard 8 5 2 2 5 5" xfId="38899" xr:uid="{00000000-0005-0000-0000-0000B4D10000}"/>
    <cellStyle name="Standard 8 5 2 2 5 6" xfId="27603" xr:uid="{00000000-0005-0000-0000-0000B5D10000}"/>
    <cellStyle name="Standard 8 5 2 2 6" xfId="3658" xr:uid="{00000000-0005-0000-0000-0000B6D10000}"/>
    <cellStyle name="Standard 8 5 2 2 6 2" xfId="6771" xr:uid="{00000000-0005-0000-0000-0000B7D10000}"/>
    <cellStyle name="Standard 8 5 2 2 6 2 2" xfId="12420" xr:uid="{00000000-0005-0000-0000-0000B8D10000}"/>
    <cellStyle name="Standard 8 5 2 2 6 2 2 2" xfId="23716" xr:uid="{00000000-0005-0000-0000-0000B9D10000}"/>
    <cellStyle name="Standard 8 5 2 2 6 2 2 2 2" xfId="57604" xr:uid="{00000000-0005-0000-0000-0000BAD10000}"/>
    <cellStyle name="Standard 8 5 2 2 6 2 2 3" xfId="46308" xr:uid="{00000000-0005-0000-0000-0000BBD10000}"/>
    <cellStyle name="Standard 8 5 2 2 6 2 2 4" xfId="35012" xr:uid="{00000000-0005-0000-0000-0000BCD10000}"/>
    <cellStyle name="Standard 8 5 2 2 6 2 3" xfId="18068" xr:uid="{00000000-0005-0000-0000-0000BDD10000}"/>
    <cellStyle name="Standard 8 5 2 2 6 2 3 2" xfId="51956" xr:uid="{00000000-0005-0000-0000-0000BED10000}"/>
    <cellStyle name="Standard 8 5 2 2 6 2 4" xfId="40660" xr:uid="{00000000-0005-0000-0000-0000BFD10000}"/>
    <cellStyle name="Standard 8 5 2 2 6 2 5" xfId="29364" xr:uid="{00000000-0005-0000-0000-0000C0D10000}"/>
    <cellStyle name="Standard 8 5 2 2 6 3" xfId="9596" xr:uid="{00000000-0005-0000-0000-0000C1D10000}"/>
    <cellStyle name="Standard 8 5 2 2 6 3 2" xfId="20892" xr:uid="{00000000-0005-0000-0000-0000C2D10000}"/>
    <cellStyle name="Standard 8 5 2 2 6 3 2 2" xfId="54780" xr:uid="{00000000-0005-0000-0000-0000C3D10000}"/>
    <cellStyle name="Standard 8 5 2 2 6 3 3" xfId="43484" xr:uid="{00000000-0005-0000-0000-0000C4D10000}"/>
    <cellStyle name="Standard 8 5 2 2 6 3 4" xfId="32188" xr:uid="{00000000-0005-0000-0000-0000C5D10000}"/>
    <cellStyle name="Standard 8 5 2 2 6 4" xfId="15244" xr:uid="{00000000-0005-0000-0000-0000C6D10000}"/>
    <cellStyle name="Standard 8 5 2 2 6 4 2" xfId="49132" xr:uid="{00000000-0005-0000-0000-0000C7D10000}"/>
    <cellStyle name="Standard 8 5 2 2 6 5" xfId="37836" xr:uid="{00000000-0005-0000-0000-0000C8D10000}"/>
    <cellStyle name="Standard 8 5 2 2 6 6" xfId="26540" xr:uid="{00000000-0005-0000-0000-0000C9D10000}"/>
    <cellStyle name="Standard 8 5 2 2 7" xfId="5720" xr:uid="{00000000-0005-0000-0000-0000CAD10000}"/>
    <cellStyle name="Standard 8 5 2 2 7 2" xfId="11370" xr:uid="{00000000-0005-0000-0000-0000CBD10000}"/>
    <cellStyle name="Standard 8 5 2 2 7 2 2" xfId="22666" xr:uid="{00000000-0005-0000-0000-0000CCD10000}"/>
    <cellStyle name="Standard 8 5 2 2 7 2 2 2" xfId="56554" xr:uid="{00000000-0005-0000-0000-0000CDD10000}"/>
    <cellStyle name="Standard 8 5 2 2 7 2 3" xfId="45258" xr:uid="{00000000-0005-0000-0000-0000CED10000}"/>
    <cellStyle name="Standard 8 5 2 2 7 2 4" xfId="33962" xr:uid="{00000000-0005-0000-0000-0000CFD10000}"/>
    <cellStyle name="Standard 8 5 2 2 7 3" xfId="17018" xr:uid="{00000000-0005-0000-0000-0000D0D10000}"/>
    <cellStyle name="Standard 8 5 2 2 7 3 2" xfId="50906" xr:uid="{00000000-0005-0000-0000-0000D1D10000}"/>
    <cellStyle name="Standard 8 5 2 2 7 4" xfId="39610" xr:uid="{00000000-0005-0000-0000-0000D2D10000}"/>
    <cellStyle name="Standard 8 5 2 2 7 5" xfId="28314" xr:uid="{00000000-0005-0000-0000-0000D3D10000}"/>
    <cellStyle name="Standard 8 5 2 2 8" xfId="8546" xr:uid="{00000000-0005-0000-0000-0000D4D10000}"/>
    <cellStyle name="Standard 8 5 2 2 8 2" xfId="19842" xr:uid="{00000000-0005-0000-0000-0000D5D10000}"/>
    <cellStyle name="Standard 8 5 2 2 8 2 2" xfId="53730" xr:uid="{00000000-0005-0000-0000-0000D6D10000}"/>
    <cellStyle name="Standard 8 5 2 2 8 3" xfId="42434" xr:uid="{00000000-0005-0000-0000-0000D7D10000}"/>
    <cellStyle name="Standard 8 5 2 2 8 4" xfId="31138" xr:uid="{00000000-0005-0000-0000-0000D8D10000}"/>
    <cellStyle name="Standard 8 5 2 2 9" xfId="14194" xr:uid="{00000000-0005-0000-0000-0000D9D10000}"/>
    <cellStyle name="Standard 8 5 2 2 9 2" xfId="48082" xr:uid="{00000000-0005-0000-0000-0000DAD10000}"/>
    <cellStyle name="Standard 8 5 2 3" xfId="2704" xr:uid="{00000000-0005-0000-0000-0000DBD10000}"/>
    <cellStyle name="Standard 8 5 2 3 2" xfId="3206" xr:uid="{00000000-0005-0000-0000-0000DCD10000}"/>
    <cellStyle name="Standard 8 5 2 3 2 2" xfId="5447" xr:uid="{00000000-0005-0000-0000-0000DDD10000}"/>
    <cellStyle name="Standard 8 5 2 3 2 2 2" xfId="8273" xr:uid="{00000000-0005-0000-0000-0000DED10000}"/>
    <cellStyle name="Standard 8 5 2 3 2 2 2 2" xfId="13922" xr:uid="{00000000-0005-0000-0000-0000DFD10000}"/>
    <cellStyle name="Standard 8 5 2 3 2 2 2 2 2" xfId="25218" xr:uid="{00000000-0005-0000-0000-0000E0D10000}"/>
    <cellStyle name="Standard 8 5 2 3 2 2 2 2 2 2" xfId="59106" xr:uid="{00000000-0005-0000-0000-0000E1D10000}"/>
    <cellStyle name="Standard 8 5 2 3 2 2 2 2 3" xfId="47810" xr:uid="{00000000-0005-0000-0000-0000E2D10000}"/>
    <cellStyle name="Standard 8 5 2 3 2 2 2 2 4" xfId="36514" xr:uid="{00000000-0005-0000-0000-0000E3D10000}"/>
    <cellStyle name="Standard 8 5 2 3 2 2 2 3" xfId="19570" xr:uid="{00000000-0005-0000-0000-0000E4D10000}"/>
    <cellStyle name="Standard 8 5 2 3 2 2 2 3 2" xfId="53458" xr:uid="{00000000-0005-0000-0000-0000E5D10000}"/>
    <cellStyle name="Standard 8 5 2 3 2 2 2 4" xfId="42162" xr:uid="{00000000-0005-0000-0000-0000E6D10000}"/>
    <cellStyle name="Standard 8 5 2 3 2 2 2 5" xfId="30866" xr:uid="{00000000-0005-0000-0000-0000E7D10000}"/>
    <cellStyle name="Standard 8 5 2 3 2 2 3" xfId="11098" xr:uid="{00000000-0005-0000-0000-0000E8D10000}"/>
    <cellStyle name="Standard 8 5 2 3 2 2 3 2" xfId="22394" xr:uid="{00000000-0005-0000-0000-0000E9D10000}"/>
    <cellStyle name="Standard 8 5 2 3 2 2 3 2 2" xfId="56282" xr:uid="{00000000-0005-0000-0000-0000EAD10000}"/>
    <cellStyle name="Standard 8 5 2 3 2 2 3 3" xfId="44986" xr:uid="{00000000-0005-0000-0000-0000EBD10000}"/>
    <cellStyle name="Standard 8 5 2 3 2 2 3 4" xfId="33690" xr:uid="{00000000-0005-0000-0000-0000ECD10000}"/>
    <cellStyle name="Standard 8 5 2 3 2 2 4" xfId="16746" xr:uid="{00000000-0005-0000-0000-0000EDD10000}"/>
    <cellStyle name="Standard 8 5 2 3 2 2 4 2" xfId="50634" xr:uid="{00000000-0005-0000-0000-0000EED10000}"/>
    <cellStyle name="Standard 8 5 2 3 2 2 5" xfId="39338" xr:uid="{00000000-0005-0000-0000-0000EFD10000}"/>
    <cellStyle name="Standard 8 5 2 3 2 2 6" xfId="28042" xr:uid="{00000000-0005-0000-0000-0000F0D10000}"/>
    <cellStyle name="Standard 8 5 2 3 2 3" xfId="6334" xr:uid="{00000000-0005-0000-0000-0000F1D10000}"/>
    <cellStyle name="Standard 8 5 2 3 2 3 2" xfId="11984" xr:uid="{00000000-0005-0000-0000-0000F2D10000}"/>
    <cellStyle name="Standard 8 5 2 3 2 3 2 2" xfId="23280" xr:uid="{00000000-0005-0000-0000-0000F3D10000}"/>
    <cellStyle name="Standard 8 5 2 3 2 3 2 2 2" xfId="57168" xr:uid="{00000000-0005-0000-0000-0000F4D10000}"/>
    <cellStyle name="Standard 8 5 2 3 2 3 2 3" xfId="45872" xr:uid="{00000000-0005-0000-0000-0000F5D10000}"/>
    <cellStyle name="Standard 8 5 2 3 2 3 2 4" xfId="34576" xr:uid="{00000000-0005-0000-0000-0000F6D10000}"/>
    <cellStyle name="Standard 8 5 2 3 2 3 3" xfId="17632" xr:uid="{00000000-0005-0000-0000-0000F7D10000}"/>
    <cellStyle name="Standard 8 5 2 3 2 3 3 2" xfId="51520" xr:uid="{00000000-0005-0000-0000-0000F8D10000}"/>
    <cellStyle name="Standard 8 5 2 3 2 3 4" xfId="40224" xr:uid="{00000000-0005-0000-0000-0000F9D10000}"/>
    <cellStyle name="Standard 8 5 2 3 2 3 5" xfId="28928" xr:uid="{00000000-0005-0000-0000-0000FAD10000}"/>
    <cellStyle name="Standard 8 5 2 3 2 4" xfId="9160" xr:uid="{00000000-0005-0000-0000-0000FBD10000}"/>
    <cellStyle name="Standard 8 5 2 3 2 4 2" xfId="20456" xr:uid="{00000000-0005-0000-0000-0000FCD10000}"/>
    <cellStyle name="Standard 8 5 2 3 2 4 2 2" xfId="54344" xr:uid="{00000000-0005-0000-0000-0000FDD10000}"/>
    <cellStyle name="Standard 8 5 2 3 2 4 3" xfId="43048" xr:uid="{00000000-0005-0000-0000-0000FED10000}"/>
    <cellStyle name="Standard 8 5 2 3 2 4 4" xfId="31752" xr:uid="{00000000-0005-0000-0000-0000FFD10000}"/>
    <cellStyle name="Standard 8 5 2 3 2 5" xfId="14808" xr:uid="{00000000-0005-0000-0000-000000D20000}"/>
    <cellStyle name="Standard 8 5 2 3 2 5 2" xfId="48696" xr:uid="{00000000-0005-0000-0000-000001D20000}"/>
    <cellStyle name="Standard 8 5 2 3 2 6" xfId="37400" xr:uid="{00000000-0005-0000-0000-000002D20000}"/>
    <cellStyle name="Standard 8 5 2 3 2 7" xfId="26104" xr:uid="{00000000-0005-0000-0000-000003D20000}"/>
    <cellStyle name="Standard 8 5 2 3 3" xfId="4673" xr:uid="{00000000-0005-0000-0000-000004D20000}"/>
    <cellStyle name="Standard 8 5 2 3 3 2" xfId="7539" xr:uid="{00000000-0005-0000-0000-000005D20000}"/>
    <cellStyle name="Standard 8 5 2 3 3 2 2" xfId="13188" xr:uid="{00000000-0005-0000-0000-000006D20000}"/>
    <cellStyle name="Standard 8 5 2 3 3 2 2 2" xfId="24484" xr:uid="{00000000-0005-0000-0000-000007D20000}"/>
    <cellStyle name="Standard 8 5 2 3 3 2 2 2 2" xfId="58372" xr:uid="{00000000-0005-0000-0000-000008D20000}"/>
    <cellStyle name="Standard 8 5 2 3 3 2 2 3" xfId="47076" xr:uid="{00000000-0005-0000-0000-000009D20000}"/>
    <cellStyle name="Standard 8 5 2 3 3 2 2 4" xfId="35780" xr:uid="{00000000-0005-0000-0000-00000AD20000}"/>
    <cellStyle name="Standard 8 5 2 3 3 2 3" xfId="18836" xr:uid="{00000000-0005-0000-0000-00000BD20000}"/>
    <cellStyle name="Standard 8 5 2 3 3 2 3 2" xfId="52724" xr:uid="{00000000-0005-0000-0000-00000CD20000}"/>
    <cellStyle name="Standard 8 5 2 3 3 2 4" xfId="41428" xr:uid="{00000000-0005-0000-0000-00000DD20000}"/>
    <cellStyle name="Standard 8 5 2 3 3 2 5" xfId="30132" xr:uid="{00000000-0005-0000-0000-00000ED20000}"/>
    <cellStyle name="Standard 8 5 2 3 3 3" xfId="10364" xr:uid="{00000000-0005-0000-0000-00000FD20000}"/>
    <cellStyle name="Standard 8 5 2 3 3 3 2" xfId="21660" xr:uid="{00000000-0005-0000-0000-000010D20000}"/>
    <cellStyle name="Standard 8 5 2 3 3 3 2 2" xfId="55548" xr:uid="{00000000-0005-0000-0000-000011D20000}"/>
    <cellStyle name="Standard 8 5 2 3 3 3 3" xfId="44252" xr:uid="{00000000-0005-0000-0000-000012D20000}"/>
    <cellStyle name="Standard 8 5 2 3 3 3 4" xfId="32956" xr:uid="{00000000-0005-0000-0000-000013D20000}"/>
    <cellStyle name="Standard 8 5 2 3 3 4" xfId="16012" xr:uid="{00000000-0005-0000-0000-000014D20000}"/>
    <cellStyle name="Standard 8 5 2 3 3 4 2" xfId="49900" xr:uid="{00000000-0005-0000-0000-000015D20000}"/>
    <cellStyle name="Standard 8 5 2 3 3 5" xfId="38604" xr:uid="{00000000-0005-0000-0000-000016D20000}"/>
    <cellStyle name="Standard 8 5 2 3 3 6" xfId="27308" xr:uid="{00000000-0005-0000-0000-000017D20000}"/>
    <cellStyle name="Standard 8 5 2 3 4" xfId="5834" xr:uid="{00000000-0005-0000-0000-000018D20000}"/>
    <cellStyle name="Standard 8 5 2 3 4 2" xfId="11484" xr:uid="{00000000-0005-0000-0000-000019D20000}"/>
    <cellStyle name="Standard 8 5 2 3 4 2 2" xfId="22780" xr:uid="{00000000-0005-0000-0000-00001AD20000}"/>
    <cellStyle name="Standard 8 5 2 3 4 2 2 2" xfId="56668" xr:uid="{00000000-0005-0000-0000-00001BD20000}"/>
    <cellStyle name="Standard 8 5 2 3 4 2 3" xfId="45372" xr:uid="{00000000-0005-0000-0000-00001CD20000}"/>
    <cellStyle name="Standard 8 5 2 3 4 2 4" xfId="34076" xr:uid="{00000000-0005-0000-0000-00001DD20000}"/>
    <cellStyle name="Standard 8 5 2 3 4 3" xfId="17132" xr:uid="{00000000-0005-0000-0000-00001ED20000}"/>
    <cellStyle name="Standard 8 5 2 3 4 3 2" xfId="51020" xr:uid="{00000000-0005-0000-0000-00001FD20000}"/>
    <cellStyle name="Standard 8 5 2 3 4 4" xfId="39724" xr:uid="{00000000-0005-0000-0000-000020D20000}"/>
    <cellStyle name="Standard 8 5 2 3 4 5" xfId="28428" xr:uid="{00000000-0005-0000-0000-000021D20000}"/>
    <cellStyle name="Standard 8 5 2 3 5" xfId="8660" xr:uid="{00000000-0005-0000-0000-000022D20000}"/>
    <cellStyle name="Standard 8 5 2 3 5 2" xfId="19956" xr:uid="{00000000-0005-0000-0000-000023D20000}"/>
    <cellStyle name="Standard 8 5 2 3 5 2 2" xfId="53844" xr:uid="{00000000-0005-0000-0000-000024D20000}"/>
    <cellStyle name="Standard 8 5 2 3 5 3" xfId="42548" xr:uid="{00000000-0005-0000-0000-000025D20000}"/>
    <cellStyle name="Standard 8 5 2 3 5 4" xfId="31252" xr:uid="{00000000-0005-0000-0000-000026D20000}"/>
    <cellStyle name="Standard 8 5 2 3 6" xfId="14308" xr:uid="{00000000-0005-0000-0000-000027D20000}"/>
    <cellStyle name="Standard 8 5 2 3 6 2" xfId="48196" xr:uid="{00000000-0005-0000-0000-000028D20000}"/>
    <cellStyle name="Standard 8 5 2 3 7" xfId="36900" xr:uid="{00000000-0005-0000-0000-000029D20000}"/>
    <cellStyle name="Standard 8 5 2 3 8" xfId="25604" xr:uid="{00000000-0005-0000-0000-00002AD20000}"/>
    <cellStyle name="Standard 8 5 2 4" xfId="2959" xr:uid="{00000000-0005-0000-0000-00002BD20000}"/>
    <cellStyle name="Standard 8 5 2 4 2" xfId="5444" xr:uid="{00000000-0005-0000-0000-00002CD20000}"/>
    <cellStyle name="Standard 8 5 2 4 2 2" xfId="8270" xr:uid="{00000000-0005-0000-0000-00002DD20000}"/>
    <cellStyle name="Standard 8 5 2 4 2 2 2" xfId="13919" xr:uid="{00000000-0005-0000-0000-00002ED20000}"/>
    <cellStyle name="Standard 8 5 2 4 2 2 2 2" xfId="25215" xr:uid="{00000000-0005-0000-0000-00002FD20000}"/>
    <cellStyle name="Standard 8 5 2 4 2 2 2 2 2" xfId="59103" xr:uid="{00000000-0005-0000-0000-000030D20000}"/>
    <cellStyle name="Standard 8 5 2 4 2 2 2 3" xfId="47807" xr:uid="{00000000-0005-0000-0000-000031D20000}"/>
    <cellStyle name="Standard 8 5 2 4 2 2 2 4" xfId="36511" xr:uid="{00000000-0005-0000-0000-000032D20000}"/>
    <cellStyle name="Standard 8 5 2 4 2 2 3" xfId="19567" xr:uid="{00000000-0005-0000-0000-000033D20000}"/>
    <cellStyle name="Standard 8 5 2 4 2 2 3 2" xfId="53455" xr:uid="{00000000-0005-0000-0000-000034D20000}"/>
    <cellStyle name="Standard 8 5 2 4 2 2 4" xfId="42159" xr:uid="{00000000-0005-0000-0000-000035D20000}"/>
    <cellStyle name="Standard 8 5 2 4 2 2 5" xfId="30863" xr:uid="{00000000-0005-0000-0000-000036D20000}"/>
    <cellStyle name="Standard 8 5 2 4 2 3" xfId="11095" xr:uid="{00000000-0005-0000-0000-000037D20000}"/>
    <cellStyle name="Standard 8 5 2 4 2 3 2" xfId="22391" xr:uid="{00000000-0005-0000-0000-000038D20000}"/>
    <cellStyle name="Standard 8 5 2 4 2 3 2 2" xfId="56279" xr:uid="{00000000-0005-0000-0000-000039D20000}"/>
    <cellStyle name="Standard 8 5 2 4 2 3 3" xfId="44983" xr:uid="{00000000-0005-0000-0000-00003AD20000}"/>
    <cellStyle name="Standard 8 5 2 4 2 3 4" xfId="33687" xr:uid="{00000000-0005-0000-0000-00003BD20000}"/>
    <cellStyle name="Standard 8 5 2 4 2 4" xfId="16743" xr:uid="{00000000-0005-0000-0000-00003CD20000}"/>
    <cellStyle name="Standard 8 5 2 4 2 4 2" xfId="50631" xr:uid="{00000000-0005-0000-0000-00003DD20000}"/>
    <cellStyle name="Standard 8 5 2 4 2 5" xfId="39335" xr:uid="{00000000-0005-0000-0000-00003ED20000}"/>
    <cellStyle name="Standard 8 5 2 4 2 6" xfId="28039" xr:uid="{00000000-0005-0000-0000-00003FD20000}"/>
    <cellStyle name="Standard 8 5 2 4 3" xfId="4670" xr:uid="{00000000-0005-0000-0000-000040D20000}"/>
    <cellStyle name="Standard 8 5 2 4 3 2" xfId="7536" xr:uid="{00000000-0005-0000-0000-000041D20000}"/>
    <cellStyle name="Standard 8 5 2 4 3 2 2" xfId="13185" xr:uid="{00000000-0005-0000-0000-000042D20000}"/>
    <cellStyle name="Standard 8 5 2 4 3 2 2 2" xfId="24481" xr:uid="{00000000-0005-0000-0000-000043D20000}"/>
    <cellStyle name="Standard 8 5 2 4 3 2 2 2 2" xfId="58369" xr:uid="{00000000-0005-0000-0000-000044D20000}"/>
    <cellStyle name="Standard 8 5 2 4 3 2 2 3" xfId="47073" xr:uid="{00000000-0005-0000-0000-000045D20000}"/>
    <cellStyle name="Standard 8 5 2 4 3 2 2 4" xfId="35777" xr:uid="{00000000-0005-0000-0000-000046D20000}"/>
    <cellStyle name="Standard 8 5 2 4 3 2 3" xfId="18833" xr:uid="{00000000-0005-0000-0000-000047D20000}"/>
    <cellStyle name="Standard 8 5 2 4 3 2 3 2" xfId="52721" xr:uid="{00000000-0005-0000-0000-000048D20000}"/>
    <cellStyle name="Standard 8 5 2 4 3 2 4" xfId="41425" xr:uid="{00000000-0005-0000-0000-000049D20000}"/>
    <cellStyle name="Standard 8 5 2 4 3 2 5" xfId="30129" xr:uid="{00000000-0005-0000-0000-00004AD20000}"/>
    <cellStyle name="Standard 8 5 2 4 3 3" xfId="10361" xr:uid="{00000000-0005-0000-0000-00004BD20000}"/>
    <cellStyle name="Standard 8 5 2 4 3 3 2" xfId="21657" xr:uid="{00000000-0005-0000-0000-00004CD20000}"/>
    <cellStyle name="Standard 8 5 2 4 3 3 2 2" xfId="55545" xr:uid="{00000000-0005-0000-0000-00004DD20000}"/>
    <cellStyle name="Standard 8 5 2 4 3 3 3" xfId="44249" xr:uid="{00000000-0005-0000-0000-00004ED20000}"/>
    <cellStyle name="Standard 8 5 2 4 3 3 4" xfId="32953" xr:uid="{00000000-0005-0000-0000-00004FD20000}"/>
    <cellStyle name="Standard 8 5 2 4 3 4" xfId="16009" xr:uid="{00000000-0005-0000-0000-000050D20000}"/>
    <cellStyle name="Standard 8 5 2 4 3 4 2" xfId="49897" xr:uid="{00000000-0005-0000-0000-000051D20000}"/>
    <cellStyle name="Standard 8 5 2 4 3 5" xfId="38601" xr:uid="{00000000-0005-0000-0000-000052D20000}"/>
    <cellStyle name="Standard 8 5 2 4 3 6" xfId="27305" xr:uid="{00000000-0005-0000-0000-000053D20000}"/>
    <cellStyle name="Standard 8 5 2 4 4" xfId="6087" xr:uid="{00000000-0005-0000-0000-000054D20000}"/>
    <cellStyle name="Standard 8 5 2 4 4 2" xfId="11737" xr:uid="{00000000-0005-0000-0000-000055D20000}"/>
    <cellStyle name="Standard 8 5 2 4 4 2 2" xfId="23033" xr:uid="{00000000-0005-0000-0000-000056D20000}"/>
    <cellStyle name="Standard 8 5 2 4 4 2 2 2" xfId="56921" xr:uid="{00000000-0005-0000-0000-000057D20000}"/>
    <cellStyle name="Standard 8 5 2 4 4 2 3" xfId="45625" xr:uid="{00000000-0005-0000-0000-000058D20000}"/>
    <cellStyle name="Standard 8 5 2 4 4 2 4" xfId="34329" xr:uid="{00000000-0005-0000-0000-000059D20000}"/>
    <cellStyle name="Standard 8 5 2 4 4 3" xfId="17385" xr:uid="{00000000-0005-0000-0000-00005AD20000}"/>
    <cellStyle name="Standard 8 5 2 4 4 3 2" xfId="51273" xr:uid="{00000000-0005-0000-0000-00005BD20000}"/>
    <cellStyle name="Standard 8 5 2 4 4 4" xfId="39977" xr:uid="{00000000-0005-0000-0000-00005CD20000}"/>
    <cellStyle name="Standard 8 5 2 4 4 5" xfId="28681" xr:uid="{00000000-0005-0000-0000-00005DD20000}"/>
    <cellStyle name="Standard 8 5 2 4 5" xfId="8913" xr:uid="{00000000-0005-0000-0000-00005ED20000}"/>
    <cellStyle name="Standard 8 5 2 4 5 2" xfId="20209" xr:uid="{00000000-0005-0000-0000-00005FD20000}"/>
    <cellStyle name="Standard 8 5 2 4 5 2 2" xfId="54097" xr:uid="{00000000-0005-0000-0000-000060D20000}"/>
    <cellStyle name="Standard 8 5 2 4 5 3" xfId="42801" xr:uid="{00000000-0005-0000-0000-000061D20000}"/>
    <cellStyle name="Standard 8 5 2 4 5 4" xfId="31505" xr:uid="{00000000-0005-0000-0000-000062D20000}"/>
    <cellStyle name="Standard 8 5 2 4 6" xfId="14561" xr:uid="{00000000-0005-0000-0000-000063D20000}"/>
    <cellStyle name="Standard 8 5 2 4 6 2" xfId="48449" xr:uid="{00000000-0005-0000-0000-000064D20000}"/>
    <cellStyle name="Standard 8 5 2 4 7" xfId="37153" xr:uid="{00000000-0005-0000-0000-000065D20000}"/>
    <cellStyle name="Standard 8 5 2 4 8" xfId="25857" xr:uid="{00000000-0005-0000-0000-000066D20000}"/>
    <cellStyle name="Standard 8 5 2 5" xfId="3840" xr:uid="{00000000-0005-0000-0000-000067D20000}"/>
    <cellStyle name="Standard 8 5 2 5 2" xfId="6951" xr:uid="{00000000-0005-0000-0000-000068D20000}"/>
    <cellStyle name="Standard 8 5 2 5 2 2" xfId="12600" xr:uid="{00000000-0005-0000-0000-000069D20000}"/>
    <cellStyle name="Standard 8 5 2 5 2 2 2" xfId="23896" xr:uid="{00000000-0005-0000-0000-00006AD20000}"/>
    <cellStyle name="Standard 8 5 2 5 2 2 2 2" xfId="57784" xr:uid="{00000000-0005-0000-0000-00006BD20000}"/>
    <cellStyle name="Standard 8 5 2 5 2 2 3" xfId="46488" xr:uid="{00000000-0005-0000-0000-00006CD20000}"/>
    <cellStyle name="Standard 8 5 2 5 2 2 4" xfId="35192" xr:uid="{00000000-0005-0000-0000-00006DD20000}"/>
    <cellStyle name="Standard 8 5 2 5 2 3" xfId="18248" xr:uid="{00000000-0005-0000-0000-00006ED20000}"/>
    <cellStyle name="Standard 8 5 2 5 2 3 2" xfId="52136" xr:uid="{00000000-0005-0000-0000-00006FD20000}"/>
    <cellStyle name="Standard 8 5 2 5 2 4" xfId="40840" xr:uid="{00000000-0005-0000-0000-000070D20000}"/>
    <cellStyle name="Standard 8 5 2 5 2 5" xfId="29544" xr:uid="{00000000-0005-0000-0000-000071D20000}"/>
    <cellStyle name="Standard 8 5 2 5 3" xfId="9776" xr:uid="{00000000-0005-0000-0000-000072D20000}"/>
    <cellStyle name="Standard 8 5 2 5 3 2" xfId="21072" xr:uid="{00000000-0005-0000-0000-000073D20000}"/>
    <cellStyle name="Standard 8 5 2 5 3 2 2" xfId="54960" xr:uid="{00000000-0005-0000-0000-000074D20000}"/>
    <cellStyle name="Standard 8 5 2 5 3 3" xfId="43664" xr:uid="{00000000-0005-0000-0000-000075D20000}"/>
    <cellStyle name="Standard 8 5 2 5 3 4" xfId="32368" xr:uid="{00000000-0005-0000-0000-000076D20000}"/>
    <cellStyle name="Standard 8 5 2 5 4" xfId="15424" xr:uid="{00000000-0005-0000-0000-000077D20000}"/>
    <cellStyle name="Standard 8 5 2 5 4 2" xfId="49312" xr:uid="{00000000-0005-0000-0000-000078D20000}"/>
    <cellStyle name="Standard 8 5 2 5 5" xfId="38016" xr:uid="{00000000-0005-0000-0000-000079D20000}"/>
    <cellStyle name="Standard 8 5 2 5 6" xfId="26720" xr:uid="{00000000-0005-0000-0000-00007AD20000}"/>
    <cellStyle name="Standard 8 5 2 6" xfId="4898" xr:uid="{00000000-0005-0000-0000-00007BD20000}"/>
    <cellStyle name="Standard 8 5 2 6 2" xfId="7724" xr:uid="{00000000-0005-0000-0000-00007CD20000}"/>
    <cellStyle name="Standard 8 5 2 6 2 2" xfId="13373" xr:uid="{00000000-0005-0000-0000-00007DD20000}"/>
    <cellStyle name="Standard 8 5 2 6 2 2 2" xfId="24669" xr:uid="{00000000-0005-0000-0000-00007ED20000}"/>
    <cellStyle name="Standard 8 5 2 6 2 2 2 2" xfId="58557" xr:uid="{00000000-0005-0000-0000-00007FD20000}"/>
    <cellStyle name="Standard 8 5 2 6 2 2 3" xfId="47261" xr:uid="{00000000-0005-0000-0000-000080D20000}"/>
    <cellStyle name="Standard 8 5 2 6 2 2 4" xfId="35965" xr:uid="{00000000-0005-0000-0000-000081D20000}"/>
    <cellStyle name="Standard 8 5 2 6 2 3" xfId="19021" xr:uid="{00000000-0005-0000-0000-000082D20000}"/>
    <cellStyle name="Standard 8 5 2 6 2 3 2" xfId="52909" xr:uid="{00000000-0005-0000-0000-000083D20000}"/>
    <cellStyle name="Standard 8 5 2 6 2 4" xfId="41613" xr:uid="{00000000-0005-0000-0000-000084D20000}"/>
    <cellStyle name="Standard 8 5 2 6 2 5" xfId="30317" xr:uid="{00000000-0005-0000-0000-000085D20000}"/>
    <cellStyle name="Standard 8 5 2 6 3" xfId="10549" xr:uid="{00000000-0005-0000-0000-000086D20000}"/>
    <cellStyle name="Standard 8 5 2 6 3 2" xfId="21845" xr:uid="{00000000-0005-0000-0000-000087D20000}"/>
    <cellStyle name="Standard 8 5 2 6 3 2 2" xfId="55733" xr:uid="{00000000-0005-0000-0000-000088D20000}"/>
    <cellStyle name="Standard 8 5 2 6 3 3" xfId="44437" xr:uid="{00000000-0005-0000-0000-000089D20000}"/>
    <cellStyle name="Standard 8 5 2 6 3 4" xfId="33141" xr:uid="{00000000-0005-0000-0000-00008AD20000}"/>
    <cellStyle name="Standard 8 5 2 6 4" xfId="16197" xr:uid="{00000000-0005-0000-0000-00008BD20000}"/>
    <cellStyle name="Standard 8 5 2 6 4 2" xfId="50085" xr:uid="{00000000-0005-0000-0000-00008CD20000}"/>
    <cellStyle name="Standard 8 5 2 6 5" xfId="38789" xr:uid="{00000000-0005-0000-0000-00008DD20000}"/>
    <cellStyle name="Standard 8 5 2 6 6" xfId="27493" xr:uid="{00000000-0005-0000-0000-00008ED20000}"/>
    <cellStyle name="Standard 8 5 2 7" xfId="3546" xr:uid="{00000000-0005-0000-0000-00008FD20000}"/>
    <cellStyle name="Standard 8 5 2 7 2" xfId="6659" xr:uid="{00000000-0005-0000-0000-000090D20000}"/>
    <cellStyle name="Standard 8 5 2 7 2 2" xfId="12308" xr:uid="{00000000-0005-0000-0000-000091D20000}"/>
    <cellStyle name="Standard 8 5 2 7 2 2 2" xfId="23604" xr:uid="{00000000-0005-0000-0000-000092D20000}"/>
    <cellStyle name="Standard 8 5 2 7 2 2 2 2" xfId="57492" xr:uid="{00000000-0005-0000-0000-000093D20000}"/>
    <cellStyle name="Standard 8 5 2 7 2 2 3" xfId="46196" xr:uid="{00000000-0005-0000-0000-000094D20000}"/>
    <cellStyle name="Standard 8 5 2 7 2 2 4" xfId="34900" xr:uid="{00000000-0005-0000-0000-000095D20000}"/>
    <cellStyle name="Standard 8 5 2 7 2 3" xfId="17956" xr:uid="{00000000-0005-0000-0000-000096D20000}"/>
    <cellStyle name="Standard 8 5 2 7 2 3 2" xfId="51844" xr:uid="{00000000-0005-0000-0000-000097D20000}"/>
    <cellStyle name="Standard 8 5 2 7 2 4" xfId="40548" xr:uid="{00000000-0005-0000-0000-000098D20000}"/>
    <cellStyle name="Standard 8 5 2 7 2 5" xfId="29252" xr:uid="{00000000-0005-0000-0000-000099D20000}"/>
    <cellStyle name="Standard 8 5 2 7 3" xfId="9484" xr:uid="{00000000-0005-0000-0000-00009AD20000}"/>
    <cellStyle name="Standard 8 5 2 7 3 2" xfId="20780" xr:uid="{00000000-0005-0000-0000-00009BD20000}"/>
    <cellStyle name="Standard 8 5 2 7 3 2 2" xfId="54668" xr:uid="{00000000-0005-0000-0000-00009CD20000}"/>
    <cellStyle name="Standard 8 5 2 7 3 3" xfId="43372" xr:uid="{00000000-0005-0000-0000-00009DD20000}"/>
    <cellStyle name="Standard 8 5 2 7 3 4" xfId="32076" xr:uid="{00000000-0005-0000-0000-00009ED20000}"/>
    <cellStyle name="Standard 8 5 2 7 4" xfId="15132" xr:uid="{00000000-0005-0000-0000-00009FD20000}"/>
    <cellStyle name="Standard 8 5 2 7 4 2" xfId="49020" xr:uid="{00000000-0005-0000-0000-0000A0D20000}"/>
    <cellStyle name="Standard 8 5 2 7 5" xfId="37724" xr:uid="{00000000-0005-0000-0000-0000A1D20000}"/>
    <cellStyle name="Standard 8 5 2 7 6" xfId="26428" xr:uid="{00000000-0005-0000-0000-0000A2D20000}"/>
    <cellStyle name="Standard 8 5 2 8" xfId="5587" xr:uid="{00000000-0005-0000-0000-0000A3D20000}"/>
    <cellStyle name="Standard 8 5 2 8 2" xfId="11237" xr:uid="{00000000-0005-0000-0000-0000A4D20000}"/>
    <cellStyle name="Standard 8 5 2 8 2 2" xfId="22533" xr:uid="{00000000-0005-0000-0000-0000A5D20000}"/>
    <cellStyle name="Standard 8 5 2 8 2 2 2" xfId="56421" xr:uid="{00000000-0005-0000-0000-0000A6D20000}"/>
    <cellStyle name="Standard 8 5 2 8 2 3" xfId="45125" xr:uid="{00000000-0005-0000-0000-0000A7D20000}"/>
    <cellStyle name="Standard 8 5 2 8 2 4" xfId="33829" xr:uid="{00000000-0005-0000-0000-0000A8D20000}"/>
    <cellStyle name="Standard 8 5 2 8 3" xfId="16885" xr:uid="{00000000-0005-0000-0000-0000A9D20000}"/>
    <cellStyle name="Standard 8 5 2 8 3 2" xfId="50773" xr:uid="{00000000-0005-0000-0000-0000AAD20000}"/>
    <cellStyle name="Standard 8 5 2 8 4" xfId="39477" xr:uid="{00000000-0005-0000-0000-0000ABD20000}"/>
    <cellStyle name="Standard 8 5 2 8 5" xfId="28181" xr:uid="{00000000-0005-0000-0000-0000ACD20000}"/>
    <cellStyle name="Standard 8 5 2 9" xfId="8413" xr:uid="{00000000-0005-0000-0000-0000ADD20000}"/>
    <cellStyle name="Standard 8 5 2 9 2" xfId="19709" xr:uid="{00000000-0005-0000-0000-0000AED20000}"/>
    <cellStyle name="Standard 8 5 2 9 2 2" xfId="53597" xr:uid="{00000000-0005-0000-0000-0000AFD20000}"/>
    <cellStyle name="Standard 8 5 2 9 3" xfId="42301" xr:uid="{00000000-0005-0000-0000-0000B0D20000}"/>
    <cellStyle name="Standard 8 5 2 9 4" xfId="31005" xr:uid="{00000000-0005-0000-0000-0000B1D20000}"/>
    <cellStyle name="Standard 8 5 3" xfId="1621" xr:uid="{00000000-0005-0000-0000-0000B2D20000}"/>
    <cellStyle name="Standard 8 5 3 10" xfId="36742" xr:uid="{00000000-0005-0000-0000-0000B3D20000}"/>
    <cellStyle name="Standard 8 5 3 11" xfId="25446" xr:uid="{00000000-0005-0000-0000-0000B4D20000}"/>
    <cellStyle name="Standard 8 5 3 2" xfId="2792" xr:uid="{00000000-0005-0000-0000-0000B5D20000}"/>
    <cellStyle name="Standard 8 5 3 2 2" xfId="3294" xr:uid="{00000000-0005-0000-0000-0000B6D20000}"/>
    <cellStyle name="Standard 8 5 3 2 2 2" xfId="5449" xr:uid="{00000000-0005-0000-0000-0000B7D20000}"/>
    <cellStyle name="Standard 8 5 3 2 2 2 2" xfId="8275" xr:uid="{00000000-0005-0000-0000-0000B8D20000}"/>
    <cellStyle name="Standard 8 5 3 2 2 2 2 2" xfId="13924" xr:uid="{00000000-0005-0000-0000-0000B9D20000}"/>
    <cellStyle name="Standard 8 5 3 2 2 2 2 2 2" xfId="25220" xr:uid="{00000000-0005-0000-0000-0000BAD20000}"/>
    <cellStyle name="Standard 8 5 3 2 2 2 2 2 2 2" xfId="59108" xr:uid="{00000000-0005-0000-0000-0000BBD20000}"/>
    <cellStyle name="Standard 8 5 3 2 2 2 2 2 3" xfId="47812" xr:uid="{00000000-0005-0000-0000-0000BCD20000}"/>
    <cellStyle name="Standard 8 5 3 2 2 2 2 2 4" xfId="36516" xr:uid="{00000000-0005-0000-0000-0000BDD20000}"/>
    <cellStyle name="Standard 8 5 3 2 2 2 2 3" xfId="19572" xr:uid="{00000000-0005-0000-0000-0000BED20000}"/>
    <cellStyle name="Standard 8 5 3 2 2 2 2 3 2" xfId="53460" xr:uid="{00000000-0005-0000-0000-0000BFD20000}"/>
    <cellStyle name="Standard 8 5 3 2 2 2 2 4" xfId="42164" xr:uid="{00000000-0005-0000-0000-0000C0D20000}"/>
    <cellStyle name="Standard 8 5 3 2 2 2 2 5" xfId="30868" xr:uid="{00000000-0005-0000-0000-0000C1D20000}"/>
    <cellStyle name="Standard 8 5 3 2 2 2 3" xfId="11100" xr:uid="{00000000-0005-0000-0000-0000C2D20000}"/>
    <cellStyle name="Standard 8 5 3 2 2 2 3 2" xfId="22396" xr:uid="{00000000-0005-0000-0000-0000C3D20000}"/>
    <cellStyle name="Standard 8 5 3 2 2 2 3 2 2" xfId="56284" xr:uid="{00000000-0005-0000-0000-0000C4D20000}"/>
    <cellStyle name="Standard 8 5 3 2 2 2 3 3" xfId="44988" xr:uid="{00000000-0005-0000-0000-0000C5D20000}"/>
    <cellStyle name="Standard 8 5 3 2 2 2 3 4" xfId="33692" xr:uid="{00000000-0005-0000-0000-0000C6D20000}"/>
    <cellStyle name="Standard 8 5 3 2 2 2 4" xfId="16748" xr:uid="{00000000-0005-0000-0000-0000C7D20000}"/>
    <cellStyle name="Standard 8 5 3 2 2 2 4 2" xfId="50636" xr:uid="{00000000-0005-0000-0000-0000C8D20000}"/>
    <cellStyle name="Standard 8 5 3 2 2 2 5" xfId="39340" xr:uid="{00000000-0005-0000-0000-0000C9D20000}"/>
    <cellStyle name="Standard 8 5 3 2 2 2 6" xfId="28044" xr:uid="{00000000-0005-0000-0000-0000CAD20000}"/>
    <cellStyle name="Standard 8 5 3 2 2 3" xfId="6422" xr:uid="{00000000-0005-0000-0000-0000CBD20000}"/>
    <cellStyle name="Standard 8 5 3 2 2 3 2" xfId="12072" xr:uid="{00000000-0005-0000-0000-0000CCD20000}"/>
    <cellStyle name="Standard 8 5 3 2 2 3 2 2" xfId="23368" xr:uid="{00000000-0005-0000-0000-0000CDD20000}"/>
    <cellStyle name="Standard 8 5 3 2 2 3 2 2 2" xfId="57256" xr:uid="{00000000-0005-0000-0000-0000CED20000}"/>
    <cellStyle name="Standard 8 5 3 2 2 3 2 3" xfId="45960" xr:uid="{00000000-0005-0000-0000-0000CFD20000}"/>
    <cellStyle name="Standard 8 5 3 2 2 3 2 4" xfId="34664" xr:uid="{00000000-0005-0000-0000-0000D0D20000}"/>
    <cellStyle name="Standard 8 5 3 2 2 3 3" xfId="17720" xr:uid="{00000000-0005-0000-0000-0000D1D20000}"/>
    <cellStyle name="Standard 8 5 3 2 2 3 3 2" xfId="51608" xr:uid="{00000000-0005-0000-0000-0000D2D20000}"/>
    <cellStyle name="Standard 8 5 3 2 2 3 4" xfId="40312" xr:uid="{00000000-0005-0000-0000-0000D3D20000}"/>
    <cellStyle name="Standard 8 5 3 2 2 3 5" xfId="29016" xr:uid="{00000000-0005-0000-0000-0000D4D20000}"/>
    <cellStyle name="Standard 8 5 3 2 2 4" xfId="9248" xr:uid="{00000000-0005-0000-0000-0000D5D20000}"/>
    <cellStyle name="Standard 8 5 3 2 2 4 2" xfId="20544" xr:uid="{00000000-0005-0000-0000-0000D6D20000}"/>
    <cellStyle name="Standard 8 5 3 2 2 4 2 2" xfId="54432" xr:uid="{00000000-0005-0000-0000-0000D7D20000}"/>
    <cellStyle name="Standard 8 5 3 2 2 4 3" xfId="43136" xr:uid="{00000000-0005-0000-0000-0000D8D20000}"/>
    <cellStyle name="Standard 8 5 3 2 2 4 4" xfId="31840" xr:uid="{00000000-0005-0000-0000-0000D9D20000}"/>
    <cellStyle name="Standard 8 5 3 2 2 5" xfId="14896" xr:uid="{00000000-0005-0000-0000-0000DAD20000}"/>
    <cellStyle name="Standard 8 5 3 2 2 5 2" xfId="48784" xr:uid="{00000000-0005-0000-0000-0000DBD20000}"/>
    <cellStyle name="Standard 8 5 3 2 2 6" xfId="37488" xr:uid="{00000000-0005-0000-0000-0000DCD20000}"/>
    <cellStyle name="Standard 8 5 3 2 2 7" xfId="26192" xr:uid="{00000000-0005-0000-0000-0000DDD20000}"/>
    <cellStyle name="Standard 8 5 3 2 3" xfId="4675" xr:uid="{00000000-0005-0000-0000-0000DED20000}"/>
    <cellStyle name="Standard 8 5 3 2 3 2" xfId="7541" xr:uid="{00000000-0005-0000-0000-0000DFD20000}"/>
    <cellStyle name="Standard 8 5 3 2 3 2 2" xfId="13190" xr:uid="{00000000-0005-0000-0000-0000E0D20000}"/>
    <cellStyle name="Standard 8 5 3 2 3 2 2 2" xfId="24486" xr:uid="{00000000-0005-0000-0000-0000E1D20000}"/>
    <cellStyle name="Standard 8 5 3 2 3 2 2 2 2" xfId="58374" xr:uid="{00000000-0005-0000-0000-0000E2D20000}"/>
    <cellStyle name="Standard 8 5 3 2 3 2 2 3" xfId="47078" xr:uid="{00000000-0005-0000-0000-0000E3D20000}"/>
    <cellStyle name="Standard 8 5 3 2 3 2 2 4" xfId="35782" xr:uid="{00000000-0005-0000-0000-0000E4D20000}"/>
    <cellStyle name="Standard 8 5 3 2 3 2 3" xfId="18838" xr:uid="{00000000-0005-0000-0000-0000E5D20000}"/>
    <cellStyle name="Standard 8 5 3 2 3 2 3 2" xfId="52726" xr:uid="{00000000-0005-0000-0000-0000E6D20000}"/>
    <cellStyle name="Standard 8 5 3 2 3 2 4" xfId="41430" xr:uid="{00000000-0005-0000-0000-0000E7D20000}"/>
    <cellStyle name="Standard 8 5 3 2 3 2 5" xfId="30134" xr:uid="{00000000-0005-0000-0000-0000E8D20000}"/>
    <cellStyle name="Standard 8 5 3 2 3 3" xfId="10366" xr:uid="{00000000-0005-0000-0000-0000E9D20000}"/>
    <cellStyle name="Standard 8 5 3 2 3 3 2" xfId="21662" xr:uid="{00000000-0005-0000-0000-0000EAD20000}"/>
    <cellStyle name="Standard 8 5 3 2 3 3 2 2" xfId="55550" xr:uid="{00000000-0005-0000-0000-0000EBD20000}"/>
    <cellStyle name="Standard 8 5 3 2 3 3 3" xfId="44254" xr:uid="{00000000-0005-0000-0000-0000ECD20000}"/>
    <cellStyle name="Standard 8 5 3 2 3 3 4" xfId="32958" xr:uid="{00000000-0005-0000-0000-0000EDD20000}"/>
    <cellStyle name="Standard 8 5 3 2 3 4" xfId="16014" xr:uid="{00000000-0005-0000-0000-0000EED20000}"/>
    <cellStyle name="Standard 8 5 3 2 3 4 2" xfId="49902" xr:uid="{00000000-0005-0000-0000-0000EFD20000}"/>
    <cellStyle name="Standard 8 5 3 2 3 5" xfId="38606" xr:uid="{00000000-0005-0000-0000-0000F0D20000}"/>
    <cellStyle name="Standard 8 5 3 2 3 6" xfId="27310" xr:uid="{00000000-0005-0000-0000-0000F1D20000}"/>
    <cellStyle name="Standard 8 5 3 2 4" xfId="5922" xr:uid="{00000000-0005-0000-0000-0000F2D20000}"/>
    <cellStyle name="Standard 8 5 3 2 4 2" xfId="11572" xr:uid="{00000000-0005-0000-0000-0000F3D20000}"/>
    <cellStyle name="Standard 8 5 3 2 4 2 2" xfId="22868" xr:uid="{00000000-0005-0000-0000-0000F4D20000}"/>
    <cellStyle name="Standard 8 5 3 2 4 2 2 2" xfId="56756" xr:uid="{00000000-0005-0000-0000-0000F5D20000}"/>
    <cellStyle name="Standard 8 5 3 2 4 2 3" xfId="45460" xr:uid="{00000000-0005-0000-0000-0000F6D20000}"/>
    <cellStyle name="Standard 8 5 3 2 4 2 4" xfId="34164" xr:uid="{00000000-0005-0000-0000-0000F7D20000}"/>
    <cellStyle name="Standard 8 5 3 2 4 3" xfId="17220" xr:uid="{00000000-0005-0000-0000-0000F8D20000}"/>
    <cellStyle name="Standard 8 5 3 2 4 3 2" xfId="51108" xr:uid="{00000000-0005-0000-0000-0000F9D20000}"/>
    <cellStyle name="Standard 8 5 3 2 4 4" xfId="39812" xr:uid="{00000000-0005-0000-0000-0000FAD20000}"/>
    <cellStyle name="Standard 8 5 3 2 4 5" xfId="28516" xr:uid="{00000000-0005-0000-0000-0000FBD20000}"/>
    <cellStyle name="Standard 8 5 3 2 5" xfId="8748" xr:uid="{00000000-0005-0000-0000-0000FCD20000}"/>
    <cellStyle name="Standard 8 5 3 2 5 2" xfId="20044" xr:uid="{00000000-0005-0000-0000-0000FDD20000}"/>
    <cellStyle name="Standard 8 5 3 2 5 2 2" xfId="53932" xr:uid="{00000000-0005-0000-0000-0000FED20000}"/>
    <cellStyle name="Standard 8 5 3 2 5 3" xfId="42636" xr:uid="{00000000-0005-0000-0000-0000FFD20000}"/>
    <cellStyle name="Standard 8 5 3 2 5 4" xfId="31340" xr:uid="{00000000-0005-0000-0000-000000D30000}"/>
    <cellStyle name="Standard 8 5 3 2 6" xfId="14396" xr:uid="{00000000-0005-0000-0000-000001D30000}"/>
    <cellStyle name="Standard 8 5 3 2 6 2" xfId="48284" xr:uid="{00000000-0005-0000-0000-000002D30000}"/>
    <cellStyle name="Standard 8 5 3 2 7" xfId="36988" xr:uid="{00000000-0005-0000-0000-000003D30000}"/>
    <cellStyle name="Standard 8 5 3 2 8" xfId="25692" xr:uid="{00000000-0005-0000-0000-000004D30000}"/>
    <cellStyle name="Standard 8 5 3 3" xfId="3048" xr:uid="{00000000-0005-0000-0000-000005D30000}"/>
    <cellStyle name="Standard 8 5 3 3 2" xfId="5448" xr:uid="{00000000-0005-0000-0000-000006D30000}"/>
    <cellStyle name="Standard 8 5 3 3 2 2" xfId="8274" xr:uid="{00000000-0005-0000-0000-000007D30000}"/>
    <cellStyle name="Standard 8 5 3 3 2 2 2" xfId="13923" xr:uid="{00000000-0005-0000-0000-000008D30000}"/>
    <cellStyle name="Standard 8 5 3 3 2 2 2 2" xfId="25219" xr:uid="{00000000-0005-0000-0000-000009D30000}"/>
    <cellStyle name="Standard 8 5 3 3 2 2 2 2 2" xfId="59107" xr:uid="{00000000-0005-0000-0000-00000AD30000}"/>
    <cellStyle name="Standard 8 5 3 3 2 2 2 3" xfId="47811" xr:uid="{00000000-0005-0000-0000-00000BD30000}"/>
    <cellStyle name="Standard 8 5 3 3 2 2 2 4" xfId="36515" xr:uid="{00000000-0005-0000-0000-00000CD30000}"/>
    <cellStyle name="Standard 8 5 3 3 2 2 3" xfId="19571" xr:uid="{00000000-0005-0000-0000-00000DD30000}"/>
    <cellStyle name="Standard 8 5 3 3 2 2 3 2" xfId="53459" xr:uid="{00000000-0005-0000-0000-00000ED30000}"/>
    <cellStyle name="Standard 8 5 3 3 2 2 4" xfId="42163" xr:uid="{00000000-0005-0000-0000-00000FD30000}"/>
    <cellStyle name="Standard 8 5 3 3 2 2 5" xfId="30867" xr:uid="{00000000-0005-0000-0000-000010D30000}"/>
    <cellStyle name="Standard 8 5 3 3 2 3" xfId="11099" xr:uid="{00000000-0005-0000-0000-000011D30000}"/>
    <cellStyle name="Standard 8 5 3 3 2 3 2" xfId="22395" xr:uid="{00000000-0005-0000-0000-000012D30000}"/>
    <cellStyle name="Standard 8 5 3 3 2 3 2 2" xfId="56283" xr:uid="{00000000-0005-0000-0000-000013D30000}"/>
    <cellStyle name="Standard 8 5 3 3 2 3 3" xfId="44987" xr:uid="{00000000-0005-0000-0000-000014D30000}"/>
    <cellStyle name="Standard 8 5 3 3 2 3 4" xfId="33691" xr:uid="{00000000-0005-0000-0000-000015D30000}"/>
    <cellStyle name="Standard 8 5 3 3 2 4" xfId="16747" xr:uid="{00000000-0005-0000-0000-000016D30000}"/>
    <cellStyle name="Standard 8 5 3 3 2 4 2" xfId="50635" xr:uid="{00000000-0005-0000-0000-000017D30000}"/>
    <cellStyle name="Standard 8 5 3 3 2 5" xfId="39339" xr:uid="{00000000-0005-0000-0000-000018D30000}"/>
    <cellStyle name="Standard 8 5 3 3 2 6" xfId="28043" xr:uid="{00000000-0005-0000-0000-000019D30000}"/>
    <cellStyle name="Standard 8 5 3 3 3" xfId="4674" xr:uid="{00000000-0005-0000-0000-00001AD30000}"/>
    <cellStyle name="Standard 8 5 3 3 3 2" xfId="7540" xr:uid="{00000000-0005-0000-0000-00001BD30000}"/>
    <cellStyle name="Standard 8 5 3 3 3 2 2" xfId="13189" xr:uid="{00000000-0005-0000-0000-00001CD30000}"/>
    <cellStyle name="Standard 8 5 3 3 3 2 2 2" xfId="24485" xr:uid="{00000000-0005-0000-0000-00001DD30000}"/>
    <cellStyle name="Standard 8 5 3 3 3 2 2 2 2" xfId="58373" xr:uid="{00000000-0005-0000-0000-00001ED30000}"/>
    <cellStyle name="Standard 8 5 3 3 3 2 2 3" xfId="47077" xr:uid="{00000000-0005-0000-0000-00001FD30000}"/>
    <cellStyle name="Standard 8 5 3 3 3 2 2 4" xfId="35781" xr:uid="{00000000-0005-0000-0000-000020D30000}"/>
    <cellStyle name="Standard 8 5 3 3 3 2 3" xfId="18837" xr:uid="{00000000-0005-0000-0000-000021D30000}"/>
    <cellStyle name="Standard 8 5 3 3 3 2 3 2" xfId="52725" xr:uid="{00000000-0005-0000-0000-000022D30000}"/>
    <cellStyle name="Standard 8 5 3 3 3 2 4" xfId="41429" xr:uid="{00000000-0005-0000-0000-000023D30000}"/>
    <cellStyle name="Standard 8 5 3 3 3 2 5" xfId="30133" xr:uid="{00000000-0005-0000-0000-000024D30000}"/>
    <cellStyle name="Standard 8 5 3 3 3 3" xfId="10365" xr:uid="{00000000-0005-0000-0000-000025D30000}"/>
    <cellStyle name="Standard 8 5 3 3 3 3 2" xfId="21661" xr:uid="{00000000-0005-0000-0000-000026D30000}"/>
    <cellStyle name="Standard 8 5 3 3 3 3 2 2" xfId="55549" xr:uid="{00000000-0005-0000-0000-000027D30000}"/>
    <cellStyle name="Standard 8 5 3 3 3 3 3" xfId="44253" xr:uid="{00000000-0005-0000-0000-000028D30000}"/>
    <cellStyle name="Standard 8 5 3 3 3 3 4" xfId="32957" xr:uid="{00000000-0005-0000-0000-000029D30000}"/>
    <cellStyle name="Standard 8 5 3 3 3 4" xfId="16013" xr:uid="{00000000-0005-0000-0000-00002AD30000}"/>
    <cellStyle name="Standard 8 5 3 3 3 4 2" xfId="49901" xr:uid="{00000000-0005-0000-0000-00002BD30000}"/>
    <cellStyle name="Standard 8 5 3 3 3 5" xfId="38605" xr:uid="{00000000-0005-0000-0000-00002CD30000}"/>
    <cellStyle name="Standard 8 5 3 3 3 6" xfId="27309" xr:uid="{00000000-0005-0000-0000-00002DD30000}"/>
    <cellStyle name="Standard 8 5 3 3 4" xfId="6176" xr:uid="{00000000-0005-0000-0000-00002ED30000}"/>
    <cellStyle name="Standard 8 5 3 3 4 2" xfId="11826" xr:uid="{00000000-0005-0000-0000-00002FD30000}"/>
    <cellStyle name="Standard 8 5 3 3 4 2 2" xfId="23122" xr:uid="{00000000-0005-0000-0000-000030D30000}"/>
    <cellStyle name="Standard 8 5 3 3 4 2 2 2" xfId="57010" xr:uid="{00000000-0005-0000-0000-000031D30000}"/>
    <cellStyle name="Standard 8 5 3 3 4 2 3" xfId="45714" xr:uid="{00000000-0005-0000-0000-000032D30000}"/>
    <cellStyle name="Standard 8 5 3 3 4 2 4" xfId="34418" xr:uid="{00000000-0005-0000-0000-000033D30000}"/>
    <cellStyle name="Standard 8 5 3 3 4 3" xfId="17474" xr:uid="{00000000-0005-0000-0000-000034D30000}"/>
    <cellStyle name="Standard 8 5 3 3 4 3 2" xfId="51362" xr:uid="{00000000-0005-0000-0000-000035D30000}"/>
    <cellStyle name="Standard 8 5 3 3 4 4" xfId="40066" xr:uid="{00000000-0005-0000-0000-000036D30000}"/>
    <cellStyle name="Standard 8 5 3 3 4 5" xfId="28770" xr:uid="{00000000-0005-0000-0000-000037D30000}"/>
    <cellStyle name="Standard 8 5 3 3 5" xfId="9002" xr:uid="{00000000-0005-0000-0000-000038D30000}"/>
    <cellStyle name="Standard 8 5 3 3 5 2" xfId="20298" xr:uid="{00000000-0005-0000-0000-000039D30000}"/>
    <cellStyle name="Standard 8 5 3 3 5 2 2" xfId="54186" xr:uid="{00000000-0005-0000-0000-00003AD30000}"/>
    <cellStyle name="Standard 8 5 3 3 5 3" xfId="42890" xr:uid="{00000000-0005-0000-0000-00003BD30000}"/>
    <cellStyle name="Standard 8 5 3 3 5 4" xfId="31594" xr:uid="{00000000-0005-0000-0000-00003CD30000}"/>
    <cellStyle name="Standard 8 5 3 3 6" xfId="14650" xr:uid="{00000000-0005-0000-0000-00003DD30000}"/>
    <cellStyle name="Standard 8 5 3 3 6 2" xfId="48538" xr:uid="{00000000-0005-0000-0000-00003ED30000}"/>
    <cellStyle name="Standard 8 5 3 3 7" xfId="37242" xr:uid="{00000000-0005-0000-0000-00003FD30000}"/>
    <cellStyle name="Standard 8 5 3 3 8" xfId="25946" xr:uid="{00000000-0005-0000-0000-000040D30000}"/>
    <cellStyle name="Standard 8 5 3 4" xfId="3906" xr:uid="{00000000-0005-0000-0000-000041D30000}"/>
    <cellStyle name="Standard 8 5 3 4 2" xfId="7017" xr:uid="{00000000-0005-0000-0000-000042D30000}"/>
    <cellStyle name="Standard 8 5 3 4 2 2" xfId="12666" xr:uid="{00000000-0005-0000-0000-000043D30000}"/>
    <cellStyle name="Standard 8 5 3 4 2 2 2" xfId="23962" xr:uid="{00000000-0005-0000-0000-000044D30000}"/>
    <cellStyle name="Standard 8 5 3 4 2 2 2 2" xfId="57850" xr:uid="{00000000-0005-0000-0000-000045D30000}"/>
    <cellStyle name="Standard 8 5 3 4 2 2 3" xfId="46554" xr:uid="{00000000-0005-0000-0000-000046D30000}"/>
    <cellStyle name="Standard 8 5 3 4 2 2 4" xfId="35258" xr:uid="{00000000-0005-0000-0000-000047D30000}"/>
    <cellStyle name="Standard 8 5 3 4 2 3" xfId="18314" xr:uid="{00000000-0005-0000-0000-000048D30000}"/>
    <cellStyle name="Standard 8 5 3 4 2 3 2" xfId="52202" xr:uid="{00000000-0005-0000-0000-000049D30000}"/>
    <cellStyle name="Standard 8 5 3 4 2 4" xfId="40906" xr:uid="{00000000-0005-0000-0000-00004AD30000}"/>
    <cellStyle name="Standard 8 5 3 4 2 5" xfId="29610" xr:uid="{00000000-0005-0000-0000-00004BD30000}"/>
    <cellStyle name="Standard 8 5 3 4 3" xfId="9842" xr:uid="{00000000-0005-0000-0000-00004CD30000}"/>
    <cellStyle name="Standard 8 5 3 4 3 2" xfId="21138" xr:uid="{00000000-0005-0000-0000-00004DD30000}"/>
    <cellStyle name="Standard 8 5 3 4 3 2 2" xfId="55026" xr:uid="{00000000-0005-0000-0000-00004ED30000}"/>
    <cellStyle name="Standard 8 5 3 4 3 3" xfId="43730" xr:uid="{00000000-0005-0000-0000-00004FD30000}"/>
    <cellStyle name="Standard 8 5 3 4 3 4" xfId="32434" xr:uid="{00000000-0005-0000-0000-000050D30000}"/>
    <cellStyle name="Standard 8 5 3 4 4" xfId="15490" xr:uid="{00000000-0005-0000-0000-000051D30000}"/>
    <cellStyle name="Standard 8 5 3 4 4 2" xfId="49378" xr:uid="{00000000-0005-0000-0000-000052D30000}"/>
    <cellStyle name="Standard 8 5 3 4 5" xfId="38082" xr:uid="{00000000-0005-0000-0000-000053D30000}"/>
    <cellStyle name="Standard 8 5 3 4 6" xfId="26786" xr:uid="{00000000-0005-0000-0000-000054D30000}"/>
    <cellStyle name="Standard 8 5 3 5" xfId="4964" xr:uid="{00000000-0005-0000-0000-000055D30000}"/>
    <cellStyle name="Standard 8 5 3 5 2" xfId="7790" xr:uid="{00000000-0005-0000-0000-000056D30000}"/>
    <cellStyle name="Standard 8 5 3 5 2 2" xfId="13439" xr:uid="{00000000-0005-0000-0000-000057D30000}"/>
    <cellStyle name="Standard 8 5 3 5 2 2 2" xfId="24735" xr:uid="{00000000-0005-0000-0000-000058D30000}"/>
    <cellStyle name="Standard 8 5 3 5 2 2 2 2" xfId="58623" xr:uid="{00000000-0005-0000-0000-000059D30000}"/>
    <cellStyle name="Standard 8 5 3 5 2 2 3" xfId="47327" xr:uid="{00000000-0005-0000-0000-00005AD30000}"/>
    <cellStyle name="Standard 8 5 3 5 2 2 4" xfId="36031" xr:uid="{00000000-0005-0000-0000-00005BD30000}"/>
    <cellStyle name="Standard 8 5 3 5 2 3" xfId="19087" xr:uid="{00000000-0005-0000-0000-00005CD30000}"/>
    <cellStyle name="Standard 8 5 3 5 2 3 2" xfId="52975" xr:uid="{00000000-0005-0000-0000-00005DD30000}"/>
    <cellStyle name="Standard 8 5 3 5 2 4" xfId="41679" xr:uid="{00000000-0005-0000-0000-00005ED30000}"/>
    <cellStyle name="Standard 8 5 3 5 2 5" xfId="30383" xr:uid="{00000000-0005-0000-0000-00005FD30000}"/>
    <cellStyle name="Standard 8 5 3 5 3" xfId="10615" xr:uid="{00000000-0005-0000-0000-000060D30000}"/>
    <cellStyle name="Standard 8 5 3 5 3 2" xfId="21911" xr:uid="{00000000-0005-0000-0000-000061D30000}"/>
    <cellStyle name="Standard 8 5 3 5 3 2 2" xfId="55799" xr:uid="{00000000-0005-0000-0000-000062D30000}"/>
    <cellStyle name="Standard 8 5 3 5 3 3" xfId="44503" xr:uid="{00000000-0005-0000-0000-000063D30000}"/>
    <cellStyle name="Standard 8 5 3 5 3 4" xfId="33207" xr:uid="{00000000-0005-0000-0000-000064D30000}"/>
    <cellStyle name="Standard 8 5 3 5 4" xfId="16263" xr:uid="{00000000-0005-0000-0000-000065D30000}"/>
    <cellStyle name="Standard 8 5 3 5 4 2" xfId="50151" xr:uid="{00000000-0005-0000-0000-000066D30000}"/>
    <cellStyle name="Standard 8 5 3 5 5" xfId="38855" xr:uid="{00000000-0005-0000-0000-000067D30000}"/>
    <cellStyle name="Standard 8 5 3 5 6" xfId="27559" xr:uid="{00000000-0005-0000-0000-000068D30000}"/>
    <cellStyle name="Standard 8 5 3 6" xfId="3614" xr:uid="{00000000-0005-0000-0000-000069D30000}"/>
    <cellStyle name="Standard 8 5 3 6 2" xfId="6727" xr:uid="{00000000-0005-0000-0000-00006AD30000}"/>
    <cellStyle name="Standard 8 5 3 6 2 2" xfId="12376" xr:uid="{00000000-0005-0000-0000-00006BD30000}"/>
    <cellStyle name="Standard 8 5 3 6 2 2 2" xfId="23672" xr:uid="{00000000-0005-0000-0000-00006CD30000}"/>
    <cellStyle name="Standard 8 5 3 6 2 2 2 2" xfId="57560" xr:uid="{00000000-0005-0000-0000-00006DD30000}"/>
    <cellStyle name="Standard 8 5 3 6 2 2 3" xfId="46264" xr:uid="{00000000-0005-0000-0000-00006ED30000}"/>
    <cellStyle name="Standard 8 5 3 6 2 2 4" xfId="34968" xr:uid="{00000000-0005-0000-0000-00006FD30000}"/>
    <cellStyle name="Standard 8 5 3 6 2 3" xfId="18024" xr:uid="{00000000-0005-0000-0000-000070D30000}"/>
    <cellStyle name="Standard 8 5 3 6 2 3 2" xfId="51912" xr:uid="{00000000-0005-0000-0000-000071D30000}"/>
    <cellStyle name="Standard 8 5 3 6 2 4" xfId="40616" xr:uid="{00000000-0005-0000-0000-000072D30000}"/>
    <cellStyle name="Standard 8 5 3 6 2 5" xfId="29320" xr:uid="{00000000-0005-0000-0000-000073D30000}"/>
    <cellStyle name="Standard 8 5 3 6 3" xfId="9552" xr:uid="{00000000-0005-0000-0000-000074D30000}"/>
    <cellStyle name="Standard 8 5 3 6 3 2" xfId="20848" xr:uid="{00000000-0005-0000-0000-000075D30000}"/>
    <cellStyle name="Standard 8 5 3 6 3 2 2" xfId="54736" xr:uid="{00000000-0005-0000-0000-000076D30000}"/>
    <cellStyle name="Standard 8 5 3 6 3 3" xfId="43440" xr:uid="{00000000-0005-0000-0000-000077D30000}"/>
    <cellStyle name="Standard 8 5 3 6 3 4" xfId="32144" xr:uid="{00000000-0005-0000-0000-000078D30000}"/>
    <cellStyle name="Standard 8 5 3 6 4" xfId="15200" xr:uid="{00000000-0005-0000-0000-000079D30000}"/>
    <cellStyle name="Standard 8 5 3 6 4 2" xfId="49088" xr:uid="{00000000-0005-0000-0000-00007AD30000}"/>
    <cellStyle name="Standard 8 5 3 6 5" xfId="37792" xr:uid="{00000000-0005-0000-0000-00007BD30000}"/>
    <cellStyle name="Standard 8 5 3 6 6" xfId="26496" xr:uid="{00000000-0005-0000-0000-00007CD30000}"/>
    <cellStyle name="Standard 8 5 3 7" xfId="5676" xr:uid="{00000000-0005-0000-0000-00007DD30000}"/>
    <cellStyle name="Standard 8 5 3 7 2" xfId="11326" xr:uid="{00000000-0005-0000-0000-00007ED30000}"/>
    <cellStyle name="Standard 8 5 3 7 2 2" xfId="22622" xr:uid="{00000000-0005-0000-0000-00007FD30000}"/>
    <cellStyle name="Standard 8 5 3 7 2 2 2" xfId="56510" xr:uid="{00000000-0005-0000-0000-000080D30000}"/>
    <cellStyle name="Standard 8 5 3 7 2 3" xfId="45214" xr:uid="{00000000-0005-0000-0000-000081D30000}"/>
    <cellStyle name="Standard 8 5 3 7 2 4" xfId="33918" xr:uid="{00000000-0005-0000-0000-000082D30000}"/>
    <cellStyle name="Standard 8 5 3 7 3" xfId="16974" xr:uid="{00000000-0005-0000-0000-000083D30000}"/>
    <cellStyle name="Standard 8 5 3 7 3 2" xfId="50862" xr:uid="{00000000-0005-0000-0000-000084D30000}"/>
    <cellStyle name="Standard 8 5 3 7 4" xfId="39566" xr:uid="{00000000-0005-0000-0000-000085D30000}"/>
    <cellStyle name="Standard 8 5 3 7 5" xfId="28270" xr:uid="{00000000-0005-0000-0000-000086D30000}"/>
    <cellStyle name="Standard 8 5 3 8" xfId="8502" xr:uid="{00000000-0005-0000-0000-000087D30000}"/>
    <cellStyle name="Standard 8 5 3 8 2" xfId="19798" xr:uid="{00000000-0005-0000-0000-000088D30000}"/>
    <cellStyle name="Standard 8 5 3 8 2 2" xfId="53686" xr:uid="{00000000-0005-0000-0000-000089D30000}"/>
    <cellStyle name="Standard 8 5 3 8 3" xfId="42390" xr:uid="{00000000-0005-0000-0000-00008AD30000}"/>
    <cellStyle name="Standard 8 5 3 8 4" xfId="31094" xr:uid="{00000000-0005-0000-0000-00008BD30000}"/>
    <cellStyle name="Standard 8 5 3 9" xfId="14150" xr:uid="{00000000-0005-0000-0000-00008CD30000}"/>
    <cellStyle name="Standard 8 5 3 9 2" xfId="48038" xr:uid="{00000000-0005-0000-0000-00008DD30000}"/>
    <cellStyle name="Standard 8 5 4" xfId="2660" xr:uid="{00000000-0005-0000-0000-00008ED30000}"/>
    <cellStyle name="Standard 8 5 4 10" xfId="25560" xr:uid="{00000000-0005-0000-0000-00008FD30000}"/>
    <cellStyle name="Standard 8 5 4 2" xfId="3162" xr:uid="{00000000-0005-0000-0000-000090D30000}"/>
    <cellStyle name="Standard 8 5 4 2 2" xfId="5450" xr:uid="{00000000-0005-0000-0000-000091D30000}"/>
    <cellStyle name="Standard 8 5 4 2 2 2" xfId="8276" xr:uid="{00000000-0005-0000-0000-000092D30000}"/>
    <cellStyle name="Standard 8 5 4 2 2 2 2" xfId="13925" xr:uid="{00000000-0005-0000-0000-000093D30000}"/>
    <cellStyle name="Standard 8 5 4 2 2 2 2 2" xfId="25221" xr:uid="{00000000-0005-0000-0000-000094D30000}"/>
    <cellStyle name="Standard 8 5 4 2 2 2 2 2 2" xfId="59109" xr:uid="{00000000-0005-0000-0000-000095D30000}"/>
    <cellStyle name="Standard 8 5 4 2 2 2 2 3" xfId="47813" xr:uid="{00000000-0005-0000-0000-000096D30000}"/>
    <cellStyle name="Standard 8 5 4 2 2 2 2 4" xfId="36517" xr:uid="{00000000-0005-0000-0000-000097D30000}"/>
    <cellStyle name="Standard 8 5 4 2 2 2 3" xfId="19573" xr:uid="{00000000-0005-0000-0000-000098D30000}"/>
    <cellStyle name="Standard 8 5 4 2 2 2 3 2" xfId="53461" xr:uid="{00000000-0005-0000-0000-000099D30000}"/>
    <cellStyle name="Standard 8 5 4 2 2 2 4" xfId="42165" xr:uid="{00000000-0005-0000-0000-00009AD30000}"/>
    <cellStyle name="Standard 8 5 4 2 2 2 5" xfId="30869" xr:uid="{00000000-0005-0000-0000-00009BD30000}"/>
    <cellStyle name="Standard 8 5 4 2 2 3" xfId="11101" xr:uid="{00000000-0005-0000-0000-00009CD30000}"/>
    <cellStyle name="Standard 8 5 4 2 2 3 2" xfId="22397" xr:uid="{00000000-0005-0000-0000-00009DD30000}"/>
    <cellStyle name="Standard 8 5 4 2 2 3 2 2" xfId="56285" xr:uid="{00000000-0005-0000-0000-00009ED30000}"/>
    <cellStyle name="Standard 8 5 4 2 2 3 3" xfId="44989" xr:uid="{00000000-0005-0000-0000-00009FD30000}"/>
    <cellStyle name="Standard 8 5 4 2 2 3 4" xfId="33693" xr:uid="{00000000-0005-0000-0000-0000A0D30000}"/>
    <cellStyle name="Standard 8 5 4 2 2 4" xfId="16749" xr:uid="{00000000-0005-0000-0000-0000A1D30000}"/>
    <cellStyle name="Standard 8 5 4 2 2 4 2" xfId="50637" xr:uid="{00000000-0005-0000-0000-0000A2D30000}"/>
    <cellStyle name="Standard 8 5 4 2 2 5" xfId="39341" xr:uid="{00000000-0005-0000-0000-0000A3D30000}"/>
    <cellStyle name="Standard 8 5 4 2 2 6" xfId="28045" xr:uid="{00000000-0005-0000-0000-0000A4D30000}"/>
    <cellStyle name="Standard 8 5 4 2 3" xfId="4676" xr:uid="{00000000-0005-0000-0000-0000A5D30000}"/>
    <cellStyle name="Standard 8 5 4 2 3 2" xfId="7542" xr:uid="{00000000-0005-0000-0000-0000A6D30000}"/>
    <cellStyle name="Standard 8 5 4 2 3 2 2" xfId="13191" xr:uid="{00000000-0005-0000-0000-0000A7D30000}"/>
    <cellStyle name="Standard 8 5 4 2 3 2 2 2" xfId="24487" xr:uid="{00000000-0005-0000-0000-0000A8D30000}"/>
    <cellStyle name="Standard 8 5 4 2 3 2 2 2 2" xfId="58375" xr:uid="{00000000-0005-0000-0000-0000A9D30000}"/>
    <cellStyle name="Standard 8 5 4 2 3 2 2 3" xfId="47079" xr:uid="{00000000-0005-0000-0000-0000AAD30000}"/>
    <cellStyle name="Standard 8 5 4 2 3 2 2 4" xfId="35783" xr:uid="{00000000-0005-0000-0000-0000ABD30000}"/>
    <cellStyle name="Standard 8 5 4 2 3 2 3" xfId="18839" xr:uid="{00000000-0005-0000-0000-0000ACD30000}"/>
    <cellStyle name="Standard 8 5 4 2 3 2 3 2" xfId="52727" xr:uid="{00000000-0005-0000-0000-0000ADD30000}"/>
    <cellStyle name="Standard 8 5 4 2 3 2 4" xfId="41431" xr:uid="{00000000-0005-0000-0000-0000AED30000}"/>
    <cellStyle name="Standard 8 5 4 2 3 2 5" xfId="30135" xr:uid="{00000000-0005-0000-0000-0000AFD30000}"/>
    <cellStyle name="Standard 8 5 4 2 3 3" xfId="10367" xr:uid="{00000000-0005-0000-0000-0000B0D30000}"/>
    <cellStyle name="Standard 8 5 4 2 3 3 2" xfId="21663" xr:uid="{00000000-0005-0000-0000-0000B1D30000}"/>
    <cellStyle name="Standard 8 5 4 2 3 3 2 2" xfId="55551" xr:uid="{00000000-0005-0000-0000-0000B2D30000}"/>
    <cellStyle name="Standard 8 5 4 2 3 3 3" xfId="44255" xr:uid="{00000000-0005-0000-0000-0000B3D30000}"/>
    <cellStyle name="Standard 8 5 4 2 3 3 4" xfId="32959" xr:uid="{00000000-0005-0000-0000-0000B4D30000}"/>
    <cellStyle name="Standard 8 5 4 2 3 4" xfId="16015" xr:uid="{00000000-0005-0000-0000-0000B5D30000}"/>
    <cellStyle name="Standard 8 5 4 2 3 4 2" xfId="49903" xr:uid="{00000000-0005-0000-0000-0000B6D30000}"/>
    <cellStyle name="Standard 8 5 4 2 3 5" xfId="38607" xr:uid="{00000000-0005-0000-0000-0000B7D30000}"/>
    <cellStyle name="Standard 8 5 4 2 3 6" xfId="27311" xr:uid="{00000000-0005-0000-0000-0000B8D30000}"/>
    <cellStyle name="Standard 8 5 4 2 4" xfId="6290" xr:uid="{00000000-0005-0000-0000-0000B9D30000}"/>
    <cellStyle name="Standard 8 5 4 2 4 2" xfId="11940" xr:uid="{00000000-0005-0000-0000-0000BAD30000}"/>
    <cellStyle name="Standard 8 5 4 2 4 2 2" xfId="23236" xr:uid="{00000000-0005-0000-0000-0000BBD30000}"/>
    <cellStyle name="Standard 8 5 4 2 4 2 2 2" xfId="57124" xr:uid="{00000000-0005-0000-0000-0000BCD30000}"/>
    <cellStyle name="Standard 8 5 4 2 4 2 3" xfId="45828" xr:uid="{00000000-0005-0000-0000-0000BDD30000}"/>
    <cellStyle name="Standard 8 5 4 2 4 2 4" xfId="34532" xr:uid="{00000000-0005-0000-0000-0000BED30000}"/>
    <cellStyle name="Standard 8 5 4 2 4 3" xfId="17588" xr:uid="{00000000-0005-0000-0000-0000BFD30000}"/>
    <cellStyle name="Standard 8 5 4 2 4 3 2" xfId="51476" xr:uid="{00000000-0005-0000-0000-0000C0D30000}"/>
    <cellStyle name="Standard 8 5 4 2 4 4" xfId="40180" xr:uid="{00000000-0005-0000-0000-0000C1D30000}"/>
    <cellStyle name="Standard 8 5 4 2 4 5" xfId="28884" xr:uid="{00000000-0005-0000-0000-0000C2D30000}"/>
    <cellStyle name="Standard 8 5 4 2 5" xfId="9116" xr:uid="{00000000-0005-0000-0000-0000C3D30000}"/>
    <cellStyle name="Standard 8 5 4 2 5 2" xfId="20412" xr:uid="{00000000-0005-0000-0000-0000C4D30000}"/>
    <cellStyle name="Standard 8 5 4 2 5 2 2" xfId="54300" xr:uid="{00000000-0005-0000-0000-0000C5D30000}"/>
    <cellStyle name="Standard 8 5 4 2 5 3" xfId="43004" xr:uid="{00000000-0005-0000-0000-0000C6D30000}"/>
    <cellStyle name="Standard 8 5 4 2 5 4" xfId="31708" xr:uid="{00000000-0005-0000-0000-0000C7D30000}"/>
    <cellStyle name="Standard 8 5 4 2 6" xfId="14764" xr:uid="{00000000-0005-0000-0000-0000C8D30000}"/>
    <cellStyle name="Standard 8 5 4 2 6 2" xfId="48652" xr:uid="{00000000-0005-0000-0000-0000C9D30000}"/>
    <cellStyle name="Standard 8 5 4 2 7" xfId="37356" xr:uid="{00000000-0005-0000-0000-0000CAD30000}"/>
    <cellStyle name="Standard 8 5 4 2 8" xfId="26060" xr:uid="{00000000-0005-0000-0000-0000CBD30000}"/>
    <cellStyle name="Standard 8 5 4 3" xfId="3796" xr:uid="{00000000-0005-0000-0000-0000CCD30000}"/>
    <cellStyle name="Standard 8 5 4 3 2" xfId="6907" xr:uid="{00000000-0005-0000-0000-0000CDD30000}"/>
    <cellStyle name="Standard 8 5 4 3 2 2" xfId="12556" xr:uid="{00000000-0005-0000-0000-0000CED30000}"/>
    <cellStyle name="Standard 8 5 4 3 2 2 2" xfId="23852" xr:uid="{00000000-0005-0000-0000-0000CFD30000}"/>
    <cellStyle name="Standard 8 5 4 3 2 2 2 2" xfId="57740" xr:uid="{00000000-0005-0000-0000-0000D0D30000}"/>
    <cellStyle name="Standard 8 5 4 3 2 2 3" xfId="46444" xr:uid="{00000000-0005-0000-0000-0000D1D30000}"/>
    <cellStyle name="Standard 8 5 4 3 2 2 4" xfId="35148" xr:uid="{00000000-0005-0000-0000-0000D2D30000}"/>
    <cellStyle name="Standard 8 5 4 3 2 3" xfId="18204" xr:uid="{00000000-0005-0000-0000-0000D3D30000}"/>
    <cellStyle name="Standard 8 5 4 3 2 3 2" xfId="52092" xr:uid="{00000000-0005-0000-0000-0000D4D30000}"/>
    <cellStyle name="Standard 8 5 4 3 2 4" xfId="40796" xr:uid="{00000000-0005-0000-0000-0000D5D30000}"/>
    <cellStyle name="Standard 8 5 4 3 2 5" xfId="29500" xr:uid="{00000000-0005-0000-0000-0000D6D30000}"/>
    <cellStyle name="Standard 8 5 4 3 3" xfId="9732" xr:uid="{00000000-0005-0000-0000-0000D7D30000}"/>
    <cellStyle name="Standard 8 5 4 3 3 2" xfId="21028" xr:uid="{00000000-0005-0000-0000-0000D8D30000}"/>
    <cellStyle name="Standard 8 5 4 3 3 2 2" xfId="54916" xr:uid="{00000000-0005-0000-0000-0000D9D30000}"/>
    <cellStyle name="Standard 8 5 4 3 3 3" xfId="43620" xr:uid="{00000000-0005-0000-0000-0000DAD30000}"/>
    <cellStyle name="Standard 8 5 4 3 3 4" xfId="32324" xr:uid="{00000000-0005-0000-0000-0000DBD30000}"/>
    <cellStyle name="Standard 8 5 4 3 4" xfId="15380" xr:uid="{00000000-0005-0000-0000-0000DCD30000}"/>
    <cellStyle name="Standard 8 5 4 3 4 2" xfId="49268" xr:uid="{00000000-0005-0000-0000-0000DDD30000}"/>
    <cellStyle name="Standard 8 5 4 3 5" xfId="37972" xr:uid="{00000000-0005-0000-0000-0000DED30000}"/>
    <cellStyle name="Standard 8 5 4 3 6" xfId="26676" xr:uid="{00000000-0005-0000-0000-0000DFD30000}"/>
    <cellStyle name="Standard 8 5 4 4" xfId="4854" xr:uid="{00000000-0005-0000-0000-0000E0D30000}"/>
    <cellStyle name="Standard 8 5 4 4 2" xfId="7680" xr:uid="{00000000-0005-0000-0000-0000E1D30000}"/>
    <cellStyle name="Standard 8 5 4 4 2 2" xfId="13329" xr:uid="{00000000-0005-0000-0000-0000E2D30000}"/>
    <cellStyle name="Standard 8 5 4 4 2 2 2" xfId="24625" xr:uid="{00000000-0005-0000-0000-0000E3D30000}"/>
    <cellStyle name="Standard 8 5 4 4 2 2 2 2" xfId="58513" xr:uid="{00000000-0005-0000-0000-0000E4D30000}"/>
    <cellStyle name="Standard 8 5 4 4 2 2 3" xfId="47217" xr:uid="{00000000-0005-0000-0000-0000E5D30000}"/>
    <cellStyle name="Standard 8 5 4 4 2 2 4" xfId="35921" xr:uid="{00000000-0005-0000-0000-0000E6D30000}"/>
    <cellStyle name="Standard 8 5 4 4 2 3" xfId="18977" xr:uid="{00000000-0005-0000-0000-0000E7D30000}"/>
    <cellStyle name="Standard 8 5 4 4 2 3 2" xfId="52865" xr:uid="{00000000-0005-0000-0000-0000E8D30000}"/>
    <cellStyle name="Standard 8 5 4 4 2 4" xfId="41569" xr:uid="{00000000-0005-0000-0000-0000E9D30000}"/>
    <cellStyle name="Standard 8 5 4 4 2 5" xfId="30273" xr:uid="{00000000-0005-0000-0000-0000EAD30000}"/>
    <cellStyle name="Standard 8 5 4 4 3" xfId="10505" xr:uid="{00000000-0005-0000-0000-0000EBD30000}"/>
    <cellStyle name="Standard 8 5 4 4 3 2" xfId="21801" xr:uid="{00000000-0005-0000-0000-0000ECD30000}"/>
    <cellStyle name="Standard 8 5 4 4 3 2 2" xfId="55689" xr:uid="{00000000-0005-0000-0000-0000EDD30000}"/>
    <cellStyle name="Standard 8 5 4 4 3 3" xfId="44393" xr:uid="{00000000-0005-0000-0000-0000EED30000}"/>
    <cellStyle name="Standard 8 5 4 4 3 4" xfId="33097" xr:uid="{00000000-0005-0000-0000-0000EFD30000}"/>
    <cellStyle name="Standard 8 5 4 4 4" xfId="16153" xr:uid="{00000000-0005-0000-0000-0000F0D30000}"/>
    <cellStyle name="Standard 8 5 4 4 4 2" xfId="50041" xr:uid="{00000000-0005-0000-0000-0000F1D30000}"/>
    <cellStyle name="Standard 8 5 4 4 5" xfId="38745" xr:uid="{00000000-0005-0000-0000-0000F2D30000}"/>
    <cellStyle name="Standard 8 5 4 4 6" xfId="27449" xr:uid="{00000000-0005-0000-0000-0000F3D30000}"/>
    <cellStyle name="Standard 8 5 4 5" xfId="3501" xr:uid="{00000000-0005-0000-0000-0000F4D30000}"/>
    <cellStyle name="Standard 8 5 4 5 2" xfId="6615" xr:uid="{00000000-0005-0000-0000-0000F5D30000}"/>
    <cellStyle name="Standard 8 5 4 5 2 2" xfId="12264" xr:uid="{00000000-0005-0000-0000-0000F6D30000}"/>
    <cellStyle name="Standard 8 5 4 5 2 2 2" xfId="23560" xr:uid="{00000000-0005-0000-0000-0000F7D30000}"/>
    <cellStyle name="Standard 8 5 4 5 2 2 2 2" xfId="57448" xr:uid="{00000000-0005-0000-0000-0000F8D30000}"/>
    <cellStyle name="Standard 8 5 4 5 2 2 3" xfId="46152" xr:uid="{00000000-0005-0000-0000-0000F9D30000}"/>
    <cellStyle name="Standard 8 5 4 5 2 2 4" xfId="34856" xr:uid="{00000000-0005-0000-0000-0000FAD30000}"/>
    <cellStyle name="Standard 8 5 4 5 2 3" xfId="17912" xr:uid="{00000000-0005-0000-0000-0000FBD30000}"/>
    <cellStyle name="Standard 8 5 4 5 2 3 2" xfId="51800" xr:uid="{00000000-0005-0000-0000-0000FCD30000}"/>
    <cellStyle name="Standard 8 5 4 5 2 4" xfId="40504" xr:uid="{00000000-0005-0000-0000-0000FDD30000}"/>
    <cellStyle name="Standard 8 5 4 5 2 5" xfId="29208" xr:uid="{00000000-0005-0000-0000-0000FED30000}"/>
    <cellStyle name="Standard 8 5 4 5 3" xfId="9440" xr:uid="{00000000-0005-0000-0000-0000FFD30000}"/>
    <cellStyle name="Standard 8 5 4 5 3 2" xfId="20736" xr:uid="{00000000-0005-0000-0000-000000D40000}"/>
    <cellStyle name="Standard 8 5 4 5 3 2 2" xfId="54624" xr:uid="{00000000-0005-0000-0000-000001D40000}"/>
    <cellStyle name="Standard 8 5 4 5 3 3" xfId="43328" xr:uid="{00000000-0005-0000-0000-000002D40000}"/>
    <cellStyle name="Standard 8 5 4 5 3 4" xfId="32032" xr:uid="{00000000-0005-0000-0000-000003D40000}"/>
    <cellStyle name="Standard 8 5 4 5 4" xfId="15088" xr:uid="{00000000-0005-0000-0000-000004D40000}"/>
    <cellStyle name="Standard 8 5 4 5 4 2" xfId="48976" xr:uid="{00000000-0005-0000-0000-000005D40000}"/>
    <cellStyle name="Standard 8 5 4 5 5" xfId="37680" xr:uid="{00000000-0005-0000-0000-000006D40000}"/>
    <cellStyle name="Standard 8 5 4 5 6" xfId="26384" xr:uid="{00000000-0005-0000-0000-000007D40000}"/>
    <cellStyle name="Standard 8 5 4 6" xfId="5790" xr:uid="{00000000-0005-0000-0000-000008D40000}"/>
    <cellStyle name="Standard 8 5 4 6 2" xfId="11440" xr:uid="{00000000-0005-0000-0000-000009D40000}"/>
    <cellStyle name="Standard 8 5 4 6 2 2" xfId="22736" xr:uid="{00000000-0005-0000-0000-00000AD40000}"/>
    <cellStyle name="Standard 8 5 4 6 2 2 2" xfId="56624" xr:uid="{00000000-0005-0000-0000-00000BD40000}"/>
    <cellStyle name="Standard 8 5 4 6 2 3" xfId="45328" xr:uid="{00000000-0005-0000-0000-00000CD40000}"/>
    <cellStyle name="Standard 8 5 4 6 2 4" xfId="34032" xr:uid="{00000000-0005-0000-0000-00000DD40000}"/>
    <cellStyle name="Standard 8 5 4 6 3" xfId="17088" xr:uid="{00000000-0005-0000-0000-00000ED40000}"/>
    <cellStyle name="Standard 8 5 4 6 3 2" xfId="50976" xr:uid="{00000000-0005-0000-0000-00000FD40000}"/>
    <cellStyle name="Standard 8 5 4 6 4" xfId="39680" xr:uid="{00000000-0005-0000-0000-000010D40000}"/>
    <cellStyle name="Standard 8 5 4 6 5" xfId="28384" xr:uid="{00000000-0005-0000-0000-000011D40000}"/>
    <cellStyle name="Standard 8 5 4 7" xfId="8616" xr:uid="{00000000-0005-0000-0000-000012D40000}"/>
    <cellStyle name="Standard 8 5 4 7 2" xfId="19912" xr:uid="{00000000-0005-0000-0000-000013D40000}"/>
    <cellStyle name="Standard 8 5 4 7 2 2" xfId="53800" xr:uid="{00000000-0005-0000-0000-000014D40000}"/>
    <cellStyle name="Standard 8 5 4 7 3" xfId="42504" xr:uid="{00000000-0005-0000-0000-000015D40000}"/>
    <cellStyle name="Standard 8 5 4 7 4" xfId="31208" xr:uid="{00000000-0005-0000-0000-000016D40000}"/>
    <cellStyle name="Standard 8 5 4 8" xfId="14264" xr:uid="{00000000-0005-0000-0000-000017D40000}"/>
    <cellStyle name="Standard 8 5 4 8 2" xfId="48152" xr:uid="{00000000-0005-0000-0000-000018D40000}"/>
    <cellStyle name="Standard 8 5 4 9" xfId="36856" xr:uid="{00000000-0005-0000-0000-000019D40000}"/>
    <cellStyle name="Standard 8 5 5" xfId="2915" xr:uid="{00000000-0005-0000-0000-00001AD40000}"/>
    <cellStyle name="Standard 8 5 5 2" xfId="5443" xr:uid="{00000000-0005-0000-0000-00001BD40000}"/>
    <cellStyle name="Standard 8 5 5 2 2" xfId="8269" xr:uid="{00000000-0005-0000-0000-00001CD40000}"/>
    <cellStyle name="Standard 8 5 5 2 2 2" xfId="13918" xr:uid="{00000000-0005-0000-0000-00001DD40000}"/>
    <cellStyle name="Standard 8 5 5 2 2 2 2" xfId="25214" xr:uid="{00000000-0005-0000-0000-00001ED40000}"/>
    <cellStyle name="Standard 8 5 5 2 2 2 2 2" xfId="59102" xr:uid="{00000000-0005-0000-0000-00001FD40000}"/>
    <cellStyle name="Standard 8 5 5 2 2 2 3" xfId="47806" xr:uid="{00000000-0005-0000-0000-000020D40000}"/>
    <cellStyle name="Standard 8 5 5 2 2 2 4" xfId="36510" xr:uid="{00000000-0005-0000-0000-000021D40000}"/>
    <cellStyle name="Standard 8 5 5 2 2 3" xfId="19566" xr:uid="{00000000-0005-0000-0000-000022D40000}"/>
    <cellStyle name="Standard 8 5 5 2 2 3 2" xfId="53454" xr:uid="{00000000-0005-0000-0000-000023D40000}"/>
    <cellStyle name="Standard 8 5 5 2 2 4" xfId="42158" xr:uid="{00000000-0005-0000-0000-000024D40000}"/>
    <cellStyle name="Standard 8 5 5 2 2 5" xfId="30862" xr:uid="{00000000-0005-0000-0000-000025D40000}"/>
    <cellStyle name="Standard 8 5 5 2 3" xfId="11094" xr:uid="{00000000-0005-0000-0000-000026D40000}"/>
    <cellStyle name="Standard 8 5 5 2 3 2" xfId="22390" xr:uid="{00000000-0005-0000-0000-000027D40000}"/>
    <cellStyle name="Standard 8 5 5 2 3 2 2" xfId="56278" xr:uid="{00000000-0005-0000-0000-000028D40000}"/>
    <cellStyle name="Standard 8 5 5 2 3 3" xfId="44982" xr:uid="{00000000-0005-0000-0000-000029D40000}"/>
    <cellStyle name="Standard 8 5 5 2 3 4" xfId="33686" xr:uid="{00000000-0005-0000-0000-00002AD40000}"/>
    <cellStyle name="Standard 8 5 5 2 4" xfId="16742" xr:uid="{00000000-0005-0000-0000-00002BD40000}"/>
    <cellStyle name="Standard 8 5 5 2 4 2" xfId="50630" xr:uid="{00000000-0005-0000-0000-00002CD40000}"/>
    <cellStyle name="Standard 8 5 5 2 5" xfId="39334" xr:uid="{00000000-0005-0000-0000-00002DD40000}"/>
    <cellStyle name="Standard 8 5 5 2 6" xfId="28038" xr:uid="{00000000-0005-0000-0000-00002ED40000}"/>
    <cellStyle name="Standard 8 5 5 3" xfId="4669" xr:uid="{00000000-0005-0000-0000-00002FD40000}"/>
    <cellStyle name="Standard 8 5 5 3 2" xfId="7535" xr:uid="{00000000-0005-0000-0000-000030D40000}"/>
    <cellStyle name="Standard 8 5 5 3 2 2" xfId="13184" xr:uid="{00000000-0005-0000-0000-000031D40000}"/>
    <cellStyle name="Standard 8 5 5 3 2 2 2" xfId="24480" xr:uid="{00000000-0005-0000-0000-000032D40000}"/>
    <cellStyle name="Standard 8 5 5 3 2 2 2 2" xfId="58368" xr:uid="{00000000-0005-0000-0000-000033D40000}"/>
    <cellStyle name="Standard 8 5 5 3 2 2 3" xfId="47072" xr:uid="{00000000-0005-0000-0000-000034D40000}"/>
    <cellStyle name="Standard 8 5 5 3 2 2 4" xfId="35776" xr:uid="{00000000-0005-0000-0000-000035D40000}"/>
    <cellStyle name="Standard 8 5 5 3 2 3" xfId="18832" xr:uid="{00000000-0005-0000-0000-000036D40000}"/>
    <cellStyle name="Standard 8 5 5 3 2 3 2" xfId="52720" xr:uid="{00000000-0005-0000-0000-000037D40000}"/>
    <cellStyle name="Standard 8 5 5 3 2 4" xfId="41424" xr:uid="{00000000-0005-0000-0000-000038D40000}"/>
    <cellStyle name="Standard 8 5 5 3 2 5" xfId="30128" xr:uid="{00000000-0005-0000-0000-000039D40000}"/>
    <cellStyle name="Standard 8 5 5 3 3" xfId="10360" xr:uid="{00000000-0005-0000-0000-00003AD40000}"/>
    <cellStyle name="Standard 8 5 5 3 3 2" xfId="21656" xr:uid="{00000000-0005-0000-0000-00003BD40000}"/>
    <cellStyle name="Standard 8 5 5 3 3 2 2" xfId="55544" xr:uid="{00000000-0005-0000-0000-00003CD40000}"/>
    <cellStyle name="Standard 8 5 5 3 3 3" xfId="44248" xr:uid="{00000000-0005-0000-0000-00003DD40000}"/>
    <cellStyle name="Standard 8 5 5 3 3 4" xfId="32952" xr:uid="{00000000-0005-0000-0000-00003ED40000}"/>
    <cellStyle name="Standard 8 5 5 3 4" xfId="16008" xr:uid="{00000000-0005-0000-0000-00003FD40000}"/>
    <cellStyle name="Standard 8 5 5 3 4 2" xfId="49896" xr:uid="{00000000-0005-0000-0000-000040D40000}"/>
    <cellStyle name="Standard 8 5 5 3 5" xfId="38600" xr:uid="{00000000-0005-0000-0000-000041D40000}"/>
    <cellStyle name="Standard 8 5 5 3 6" xfId="27304" xr:uid="{00000000-0005-0000-0000-000042D40000}"/>
    <cellStyle name="Standard 8 5 5 4" xfId="6043" xr:uid="{00000000-0005-0000-0000-000043D40000}"/>
    <cellStyle name="Standard 8 5 5 4 2" xfId="11693" xr:uid="{00000000-0005-0000-0000-000044D40000}"/>
    <cellStyle name="Standard 8 5 5 4 2 2" xfId="22989" xr:uid="{00000000-0005-0000-0000-000045D40000}"/>
    <cellStyle name="Standard 8 5 5 4 2 2 2" xfId="56877" xr:uid="{00000000-0005-0000-0000-000046D40000}"/>
    <cellStyle name="Standard 8 5 5 4 2 3" xfId="45581" xr:uid="{00000000-0005-0000-0000-000047D40000}"/>
    <cellStyle name="Standard 8 5 5 4 2 4" xfId="34285" xr:uid="{00000000-0005-0000-0000-000048D40000}"/>
    <cellStyle name="Standard 8 5 5 4 3" xfId="17341" xr:uid="{00000000-0005-0000-0000-000049D40000}"/>
    <cellStyle name="Standard 8 5 5 4 3 2" xfId="51229" xr:uid="{00000000-0005-0000-0000-00004AD40000}"/>
    <cellStyle name="Standard 8 5 5 4 4" xfId="39933" xr:uid="{00000000-0005-0000-0000-00004BD40000}"/>
    <cellStyle name="Standard 8 5 5 4 5" xfId="28637" xr:uid="{00000000-0005-0000-0000-00004CD40000}"/>
    <cellStyle name="Standard 8 5 5 5" xfId="8869" xr:uid="{00000000-0005-0000-0000-00004DD40000}"/>
    <cellStyle name="Standard 8 5 5 5 2" xfId="20165" xr:uid="{00000000-0005-0000-0000-00004ED40000}"/>
    <cellStyle name="Standard 8 5 5 5 2 2" xfId="54053" xr:uid="{00000000-0005-0000-0000-00004FD40000}"/>
    <cellStyle name="Standard 8 5 5 5 3" xfId="42757" xr:uid="{00000000-0005-0000-0000-000050D40000}"/>
    <cellStyle name="Standard 8 5 5 5 4" xfId="31461" xr:uid="{00000000-0005-0000-0000-000051D40000}"/>
    <cellStyle name="Standard 8 5 5 6" xfId="14517" xr:uid="{00000000-0005-0000-0000-000052D40000}"/>
    <cellStyle name="Standard 8 5 5 6 2" xfId="48405" xr:uid="{00000000-0005-0000-0000-000053D40000}"/>
    <cellStyle name="Standard 8 5 5 7" xfId="37109" xr:uid="{00000000-0005-0000-0000-000054D40000}"/>
    <cellStyle name="Standard 8 5 5 8" xfId="25813" xr:uid="{00000000-0005-0000-0000-000055D40000}"/>
    <cellStyle name="Standard 8 5 6" xfId="3729" xr:uid="{00000000-0005-0000-0000-000056D40000}"/>
    <cellStyle name="Standard 8 5 6 2" xfId="6840" xr:uid="{00000000-0005-0000-0000-000057D40000}"/>
    <cellStyle name="Standard 8 5 6 2 2" xfId="12489" xr:uid="{00000000-0005-0000-0000-000058D40000}"/>
    <cellStyle name="Standard 8 5 6 2 2 2" xfId="23785" xr:uid="{00000000-0005-0000-0000-000059D40000}"/>
    <cellStyle name="Standard 8 5 6 2 2 2 2" xfId="57673" xr:uid="{00000000-0005-0000-0000-00005AD40000}"/>
    <cellStyle name="Standard 8 5 6 2 2 3" xfId="46377" xr:uid="{00000000-0005-0000-0000-00005BD40000}"/>
    <cellStyle name="Standard 8 5 6 2 2 4" xfId="35081" xr:uid="{00000000-0005-0000-0000-00005CD40000}"/>
    <cellStyle name="Standard 8 5 6 2 3" xfId="18137" xr:uid="{00000000-0005-0000-0000-00005DD40000}"/>
    <cellStyle name="Standard 8 5 6 2 3 2" xfId="52025" xr:uid="{00000000-0005-0000-0000-00005ED40000}"/>
    <cellStyle name="Standard 8 5 6 2 4" xfId="40729" xr:uid="{00000000-0005-0000-0000-00005FD40000}"/>
    <cellStyle name="Standard 8 5 6 2 5" xfId="29433" xr:uid="{00000000-0005-0000-0000-000060D40000}"/>
    <cellStyle name="Standard 8 5 6 3" xfId="9665" xr:uid="{00000000-0005-0000-0000-000061D40000}"/>
    <cellStyle name="Standard 8 5 6 3 2" xfId="20961" xr:uid="{00000000-0005-0000-0000-000062D40000}"/>
    <cellStyle name="Standard 8 5 6 3 2 2" xfId="54849" xr:uid="{00000000-0005-0000-0000-000063D40000}"/>
    <cellStyle name="Standard 8 5 6 3 3" xfId="43553" xr:uid="{00000000-0005-0000-0000-000064D40000}"/>
    <cellStyle name="Standard 8 5 6 3 4" xfId="32257" xr:uid="{00000000-0005-0000-0000-000065D40000}"/>
    <cellStyle name="Standard 8 5 6 4" xfId="15313" xr:uid="{00000000-0005-0000-0000-000066D40000}"/>
    <cellStyle name="Standard 8 5 6 4 2" xfId="49201" xr:uid="{00000000-0005-0000-0000-000067D40000}"/>
    <cellStyle name="Standard 8 5 6 5" xfId="37905" xr:uid="{00000000-0005-0000-0000-000068D40000}"/>
    <cellStyle name="Standard 8 5 6 6" xfId="26609" xr:uid="{00000000-0005-0000-0000-000069D40000}"/>
    <cellStyle name="Standard 8 5 7" xfId="4787" xr:uid="{00000000-0005-0000-0000-00006AD40000}"/>
    <cellStyle name="Standard 8 5 7 2" xfId="7613" xr:uid="{00000000-0005-0000-0000-00006BD40000}"/>
    <cellStyle name="Standard 8 5 7 2 2" xfId="13262" xr:uid="{00000000-0005-0000-0000-00006CD40000}"/>
    <cellStyle name="Standard 8 5 7 2 2 2" xfId="24558" xr:uid="{00000000-0005-0000-0000-00006DD40000}"/>
    <cellStyle name="Standard 8 5 7 2 2 2 2" xfId="58446" xr:uid="{00000000-0005-0000-0000-00006ED40000}"/>
    <cellStyle name="Standard 8 5 7 2 2 3" xfId="47150" xr:uid="{00000000-0005-0000-0000-00006FD40000}"/>
    <cellStyle name="Standard 8 5 7 2 2 4" xfId="35854" xr:uid="{00000000-0005-0000-0000-000070D40000}"/>
    <cellStyle name="Standard 8 5 7 2 3" xfId="18910" xr:uid="{00000000-0005-0000-0000-000071D40000}"/>
    <cellStyle name="Standard 8 5 7 2 3 2" xfId="52798" xr:uid="{00000000-0005-0000-0000-000072D40000}"/>
    <cellStyle name="Standard 8 5 7 2 4" xfId="41502" xr:uid="{00000000-0005-0000-0000-000073D40000}"/>
    <cellStyle name="Standard 8 5 7 2 5" xfId="30206" xr:uid="{00000000-0005-0000-0000-000074D40000}"/>
    <cellStyle name="Standard 8 5 7 3" xfId="10438" xr:uid="{00000000-0005-0000-0000-000075D40000}"/>
    <cellStyle name="Standard 8 5 7 3 2" xfId="21734" xr:uid="{00000000-0005-0000-0000-000076D40000}"/>
    <cellStyle name="Standard 8 5 7 3 2 2" xfId="55622" xr:uid="{00000000-0005-0000-0000-000077D40000}"/>
    <cellStyle name="Standard 8 5 7 3 3" xfId="44326" xr:uid="{00000000-0005-0000-0000-000078D40000}"/>
    <cellStyle name="Standard 8 5 7 3 4" xfId="33030" xr:uid="{00000000-0005-0000-0000-000079D40000}"/>
    <cellStyle name="Standard 8 5 7 4" xfId="16086" xr:uid="{00000000-0005-0000-0000-00007AD40000}"/>
    <cellStyle name="Standard 8 5 7 4 2" xfId="49974" xr:uid="{00000000-0005-0000-0000-00007BD40000}"/>
    <cellStyle name="Standard 8 5 7 5" xfId="38678" xr:uid="{00000000-0005-0000-0000-00007CD40000}"/>
    <cellStyle name="Standard 8 5 7 6" xfId="27382" xr:uid="{00000000-0005-0000-0000-00007DD40000}"/>
    <cellStyle name="Standard 8 5 8" xfId="3426" xr:uid="{00000000-0005-0000-0000-00007ED40000}"/>
    <cellStyle name="Standard 8 5 8 2" xfId="6541" xr:uid="{00000000-0005-0000-0000-00007FD40000}"/>
    <cellStyle name="Standard 8 5 8 2 2" xfId="12190" xr:uid="{00000000-0005-0000-0000-000080D40000}"/>
    <cellStyle name="Standard 8 5 8 2 2 2" xfId="23486" xr:uid="{00000000-0005-0000-0000-000081D40000}"/>
    <cellStyle name="Standard 8 5 8 2 2 2 2" xfId="57374" xr:uid="{00000000-0005-0000-0000-000082D40000}"/>
    <cellStyle name="Standard 8 5 8 2 2 3" xfId="46078" xr:uid="{00000000-0005-0000-0000-000083D40000}"/>
    <cellStyle name="Standard 8 5 8 2 2 4" xfId="34782" xr:uid="{00000000-0005-0000-0000-000084D40000}"/>
    <cellStyle name="Standard 8 5 8 2 3" xfId="17838" xr:uid="{00000000-0005-0000-0000-000085D40000}"/>
    <cellStyle name="Standard 8 5 8 2 3 2" xfId="51726" xr:uid="{00000000-0005-0000-0000-000086D40000}"/>
    <cellStyle name="Standard 8 5 8 2 4" xfId="40430" xr:uid="{00000000-0005-0000-0000-000087D40000}"/>
    <cellStyle name="Standard 8 5 8 2 5" xfId="29134" xr:uid="{00000000-0005-0000-0000-000088D40000}"/>
    <cellStyle name="Standard 8 5 8 3" xfId="9366" xr:uid="{00000000-0005-0000-0000-000089D40000}"/>
    <cellStyle name="Standard 8 5 8 3 2" xfId="20662" xr:uid="{00000000-0005-0000-0000-00008AD40000}"/>
    <cellStyle name="Standard 8 5 8 3 2 2" xfId="54550" xr:uid="{00000000-0005-0000-0000-00008BD40000}"/>
    <cellStyle name="Standard 8 5 8 3 3" xfId="43254" xr:uid="{00000000-0005-0000-0000-00008CD40000}"/>
    <cellStyle name="Standard 8 5 8 3 4" xfId="31958" xr:uid="{00000000-0005-0000-0000-00008DD40000}"/>
    <cellStyle name="Standard 8 5 8 4" xfId="15014" xr:uid="{00000000-0005-0000-0000-00008ED40000}"/>
    <cellStyle name="Standard 8 5 8 4 2" xfId="48902" xr:uid="{00000000-0005-0000-0000-00008FD40000}"/>
    <cellStyle name="Standard 8 5 8 5" xfId="37606" xr:uid="{00000000-0005-0000-0000-000090D40000}"/>
    <cellStyle name="Standard 8 5 8 6" xfId="26310" xr:uid="{00000000-0005-0000-0000-000091D40000}"/>
    <cellStyle name="Standard 8 5 9" xfId="5543" xr:uid="{00000000-0005-0000-0000-000092D40000}"/>
    <cellStyle name="Standard 8 5 9 2" xfId="11193" xr:uid="{00000000-0005-0000-0000-000093D40000}"/>
    <cellStyle name="Standard 8 5 9 2 2" xfId="22489" xr:uid="{00000000-0005-0000-0000-000094D40000}"/>
    <cellStyle name="Standard 8 5 9 2 2 2" xfId="56377" xr:uid="{00000000-0005-0000-0000-000095D40000}"/>
    <cellStyle name="Standard 8 5 9 2 3" xfId="45081" xr:uid="{00000000-0005-0000-0000-000096D40000}"/>
    <cellStyle name="Standard 8 5 9 2 4" xfId="33785" xr:uid="{00000000-0005-0000-0000-000097D40000}"/>
    <cellStyle name="Standard 8 5 9 3" xfId="16841" xr:uid="{00000000-0005-0000-0000-000098D40000}"/>
    <cellStyle name="Standard 8 5 9 3 2" xfId="50729" xr:uid="{00000000-0005-0000-0000-000099D40000}"/>
    <cellStyle name="Standard 8 5 9 4" xfId="39433" xr:uid="{00000000-0005-0000-0000-00009AD40000}"/>
    <cellStyle name="Standard 8 5 9 5" xfId="28137" xr:uid="{00000000-0005-0000-0000-00009BD40000}"/>
    <cellStyle name="Standard 8 6" xfId="235" xr:uid="{00000000-0005-0000-0000-00009CD40000}"/>
    <cellStyle name="Standard 8 6 10" xfId="13995" xr:uid="{00000000-0005-0000-0000-00009DD40000}"/>
    <cellStyle name="Standard 8 6 10 2" xfId="47883" xr:uid="{00000000-0005-0000-0000-00009ED40000}"/>
    <cellStyle name="Standard 8 6 11" xfId="36587" xr:uid="{00000000-0005-0000-0000-00009FD40000}"/>
    <cellStyle name="Standard 8 6 12" xfId="25291" xr:uid="{00000000-0005-0000-0000-0000A0D40000}"/>
    <cellStyle name="Standard 8 6 2" xfId="1578" xr:uid="{00000000-0005-0000-0000-0000A1D40000}"/>
    <cellStyle name="Standard 8 6 2 10" xfId="36720" xr:uid="{00000000-0005-0000-0000-0000A2D40000}"/>
    <cellStyle name="Standard 8 6 2 11" xfId="25424" xr:uid="{00000000-0005-0000-0000-0000A3D40000}"/>
    <cellStyle name="Standard 8 6 2 2" xfId="2770" xr:uid="{00000000-0005-0000-0000-0000A4D40000}"/>
    <cellStyle name="Standard 8 6 2 2 2" xfId="3272" xr:uid="{00000000-0005-0000-0000-0000A5D40000}"/>
    <cellStyle name="Standard 8 6 2 2 2 2" xfId="5453" xr:uid="{00000000-0005-0000-0000-0000A6D40000}"/>
    <cellStyle name="Standard 8 6 2 2 2 2 2" xfId="8279" xr:uid="{00000000-0005-0000-0000-0000A7D40000}"/>
    <cellStyle name="Standard 8 6 2 2 2 2 2 2" xfId="13928" xr:uid="{00000000-0005-0000-0000-0000A8D40000}"/>
    <cellStyle name="Standard 8 6 2 2 2 2 2 2 2" xfId="25224" xr:uid="{00000000-0005-0000-0000-0000A9D40000}"/>
    <cellStyle name="Standard 8 6 2 2 2 2 2 2 2 2" xfId="59112" xr:uid="{00000000-0005-0000-0000-0000AAD40000}"/>
    <cellStyle name="Standard 8 6 2 2 2 2 2 2 3" xfId="47816" xr:uid="{00000000-0005-0000-0000-0000ABD40000}"/>
    <cellStyle name="Standard 8 6 2 2 2 2 2 2 4" xfId="36520" xr:uid="{00000000-0005-0000-0000-0000ACD40000}"/>
    <cellStyle name="Standard 8 6 2 2 2 2 2 3" xfId="19576" xr:uid="{00000000-0005-0000-0000-0000ADD40000}"/>
    <cellStyle name="Standard 8 6 2 2 2 2 2 3 2" xfId="53464" xr:uid="{00000000-0005-0000-0000-0000AED40000}"/>
    <cellStyle name="Standard 8 6 2 2 2 2 2 4" xfId="42168" xr:uid="{00000000-0005-0000-0000-0000AFD40000}"/>
    <cellStyle name="Standard 8 6 2 2 2 2 2 5" xfId="30872" xr:uid="{00000000-0005-0000-0000-0000B0D40000}"/>
    <cellStyle name="Standard 8 6 2 2 2 2 3" xfId="11104" xr:uid="{00000000-0005-0000-0000-0000B1D40000}"/>
    <cellStyle name="Standard 8 6 2 2 2 2 3 2" xfId="22400" xr:uid="{00000000-0005-0000-0000-0000B2D40000}"/>
    <cellStyle name="Standard 8 6 2 2 2 2 3 2 2" xfId="56288" xr:uid="{00000000-0005-0000-0000-0000B3D40000}"/>
    <cellStyle name="Standard 8 6 2 2 2 2 3 3" xfId="44992" xr:uid="{00000000-0005-0000-0000-0000B4D40000}"/>
    <cellStyle name="Standard 8 6 2 2 2 2 3 4" xfId="33696" xr:uid="{00000000-0005-0000-0000-0000B5D40000}"/>
    <cellStyle name="Standard 8 6 2 2 2 2 4" xfId="16752" xr:uid="{00000000-0005-0000-0000-0000B6D40000}"/>
    <cellStyle name="Standard 8 6 2 2 2 2 4 2" xfId="50640" xr:uid="{00000000-0005-0000-0000-0000B7D40000}"/>
    <cellStyle name="Standard 8 6 2 2 2 2 5" xfId="39344" xr:uid="{00000000-0005-0000-0000-0000B8D40000}"/>
    <cellStyle name="Standard 8 6 2 2 2 2 6" xfId="28048" xr:uid="{00000000-0005-0000-0000-0000B9D40000}"/>
    <cellStyle name="Standard 8 6 2 2 2 3" xfId="6400" xr:uid="{00000000-0005-0000-0000-0000BAD40000}"/>
    <cellStyle name="Standard 8 6 2 2 2 3 2" xfId="12050" xr:uid="{00000000-0005-0000-0000-0000BBD40000}"/>
    <cellStyle name="Standard 8 6 2 2 2 3 2 2" xfId="23346" xr:uid="{00000000-0005-0000-0000-0000BCD40000}"/>
    <cellStyle name="Standard 8 6 2 2 2 3 2 2 2" xfId="57234" xr:uid="{00000000-0005-0000-0000-0000BDD40000}"/>
    <cellStyle name="Standard 8 6 2 2 2 3 2 3" xfId="45938" xr:uid="{00000000-0005-0000-0000-0000BED40000}"/>
    <cellStyle name="Standard 8 6 2 2 2 3 2 4" xfId="34642" xr:uid="{00000000-0005-0000-0000-0000BFD40000}"/>
    <cellStyle name="Standard 8 6 2 2 2 3 3" xfId="17698" xr:uid="{00000000-0005-0000-0000-0000C0D40000}"/>
    <cellStyle name="Standard 8 6 2 2 2 3 3 2" xfId="51586" xr:uid="{00000000-0005-0000-0000-0000C1D40000}"/>
    <cellStyle name="Standard 8 6 2 2 2 3 4" xfId="40290" xr:uid="{00000000-0005-0000-0000-0000C2D40000}"/>
    <cellStyle name="Standard 8 6 2 2 2 3 5" xfId="28994" xr:uid="{00000000-0005-0000-0000-0000C3D40000}"/>
    <cellStyle name="Standard 8 6 2 2 2 4" xfId="9226" xr:uid="{00000000-0005-0000-0000-0000C4D40000}"/>
    <cellStyle name="Standard 8 6 2 2 2 4 2" xfId="20522" xr:uid="{00000000-0005-0000-0000-0000C5D40000}"/>
    <cellStyle name="Standard 8 6 2 2 2 4 2 2" xfId="54410" xr:uid="{00000000-0005-0000-0000-0000C6D40000}"/>
    <cellStyle name="Standard 8 6 2 2 2 4 3" xfId="43114" xr:uid="{00000000-0005-0000-0000-0000C7D40000}"/>
    <cellStyle name="Standard 8 6 2 2 2 4 4" xfId="31818" xr:uid="{00000000-0005-0000-0000-0000C8D40000}"/>
    <cellStyle name="Standard 8 6 2 2 2 5" xfId="14874" xr:uid="{00000000-0005-0000-0000-0000C9D40000}"/>
    <cellStyle name="Standard 8 6 2 2 2 5 2" xfId="48762" xr:uid="{00000000-0005-0000-0000-0000CAD40000}"/>
    <cellStyle name="Standard 8 6 2 2 2 6" xfId="37466" xr:uid="{00000000-0005-0000-0000-0000CBD40000}"/>
    <cellStyle name="Standard 8 6 2 2 2 7" xfId="26170" xr:uid="{00000000-0005-0000-0000-0000CCD40000}"/>
    <cellStyle name="Standard 8 6 2 2 3" xfId="4679" xr:uid="{00000000-0005-0000-0000-0000CDD40000}"/>
    <cellStyle name="Standard 8 6 2 2 3 2" xfId="7545" xr:uid="{00000000-0005-0000-0000-0000CED40000}"/>
    <cellStyle name="Standard 8 6 2 2 3 2 2" xfId="13194" xr:uid="{00000000-0005-0000-0000-0000CFD40000}"/>
    <cellStyle name="Standard 8 6 2 2 3 2 2 2" xfId="24490" xr:uid="{00000000-0005-0000-0000-0000D0D40000}"/>
    <cellStyle name="Standard 8 6 2 2 3 2 2 2 2" xfId="58378" xr:uid="{00000000-0005-0000-0000-0000D1D40000}"/>
    <cellStyle name="Standard 8 6 2 2 3 2 2 3" xfId="47082" xr:uid="{00000000-0005-0000-0000-0000D2D40000}"/>
    <cellStyle name="Standard 8 6 2 2 3 2 2 4" xfId="35786" xr:uid="{00000000-0005-0000-0000-0000D3D40000}"/>
    <cellStyle name="Standard 8 6 2 2 3 2 3" xfId="18842" xr:uid="{00000000-0005-0000-0000-0000D4D40000}"/>
    <cellStyle name="Standard 8 6 2 2 3 2 3 2" xfId="52730" xr:uid="{00000000-0005-0000-0000-0000D5D40000}"/>
    <cellStyle name="Standard 8 6 2 2 3 2 4" xfId="41434" xr:uid="{00000000-0005-0000-0000-0000D6D40000}"/>
    <cellStyle name="Standard 8 6 2 2 3 2 5" xfId="30138" xr:uid="{00000000-0005-0000-0000-0000D7D40000}"/>
    <cellStyle name="Standard 8 6 2 2 3 3" xfId="10370" xr:uid="{00000000-0005-0000-0000-0000D8D40000}"/>
    <cellStyle name="Standard 8 6 2 2 3 3 2" xfId="21666" xr:uid="{00000000-0005-0000-0000-0000D9D40000}"/>
    <cellStyle name="Standard 8 6 2 2 3 3 2 2" xfId="55554" xr:uid="{00000000-0005-0000-0000-0000DAD40000}"/>
    <cellStyle name="Standard 8 6 2 2 3 3 3" xfId="44258" xr:uid="{00000000-0005-0000-0000-0000DBD40000}"/>
    <cellStyle name="Standard 8 6 2 2 3 3 4" xfId="32962" xr:uid="{00000000-0005-0000-0000-0000DCD40000}"/>
    <cellStyle name="Standard 8 6 2 2 3 4" xfId="16018" xr:uid="{00000000-0005-0000-0000-0000DDD40000}"/>
    <cellStyle name="Standard 8 6 2 2 3 4 2" xfId="49906" xr:uid="{00000000-0005-0000-0000-0000DED40000}"/>
    <cellStyle name="Standard 8 6 2 2 3 5" xfId="38610" xr:uid="{00000000-0005-0000-0000-0000DFD40000}"/>
    <cellStyle name="Standard 8 6 2 2 3 6" xfId="27314" xr:uid="{00000000-0005-0000-0000-0000E0D40000}"/>
    <cellStyle name="Standard 8 6 2 2 4" xfId="5900" xr:uid="{00000000-0005-0000-0000-0000E1D40000}"/>
    <cellStyle name="Standard 8 6 2 2 4 2" xfId="11550" xr:uid="{00000000-0005-0000-0000-0000E2D40000}"/>
    <cellStyle name="Standard 8 6 2 2 4 2 2" xfId="22846" xr:uid="{00000000-0005-0000-0000-0000E3D40000}"/>
    <cellStyle name="Standard 8 6 2 2 4 2 2 2" xfId="56734" xr:uid="{00000000-0005-0000-0000-0000E4D40000}"/>
    <cellStyle name="Standard 8 6 2 2 4 2 3" xfId="45438" xr:uid="{00000000-0005-0000-0000-0000E5D40000}"/>
    <cellStyle name="Standard 8 6 2 2 4 2 4" xfId="34142" xr:uid="{00000000-0005-0000-0000-0000E6D40000}"/>
    <cellStyle name="Standard 8 6 2 2 4 3" xfId="17198" xr:uid="{00000000-0005-0000-0000-0000E7D40000}"/>
    <cellStyle name="Standard 8 6 2 2 4 3 2" xfId="51086" xr:uid="{00000000-0005-0000-0000-0000E8D40000}"/>
    <cellStyle name="Standard 8 6 2 2 4 4" xfId="39790" xr:uid="{00000000-0005-0000-0000-0000E9D40000}"/>
    <cellStyle name="Standard 8 6 2 2 4 5" xfId="28494" xr:uid="{00000000-0005-0000-0000-0000EAD40000}"/>
    <cellStyle name="Standard 8 6 2 2 5" xfId="8726" xr:uid="{00000000-0005-0000-0000-0000EBD40000}"/>
    <cellStyle name="Standard 8 6 2 2 5 2" xfId="20022" xr:uid="{00000000-0005-0000-0000-0000ECD40000}"/>
    <cellStyle name="Standard 8 6 2 2 5 2 2" xfId="53910" xr:uid="{00000000-0005-0000-0000-0000EDD40000}"/>
    <cellStyle name="Standard 8 6 2 2 5 3" xfId="42614" xr:uid="{00000000-0005-0000-0000-0000EED40000}"/>
    <cellStyle name="Standard 8 6 2 2 5 4" xfId="31318" xr:uid="{00000000-0005-0000-0000-0000EFD40000}"/>
    <cellStyle name="Standard 8 6 2 2 6" xfId="14374" xr:uid="{00000000-0005-0000-0000-0000F0D40000}"/>
    <cellStyle name="Standard 8 6 2 2 6 2" xfId="48262" xr:uid="{00000000-0005-0000-0000-0000F1D40000}"/>
    <cellStyle name="Standard 8 6 2 2 7" xfId="36966" xr:uid="{00000000-0005-0000-0000-0000F2D40000}"/>
    <cellStyle name="Standard 8 6 2 2 8" xfId="25670" xr:uid="{00000000-0005-0000-0000-0000F3D40000}"/>
    <cellStyle name="Standard 8 6 2 3" xfId="3026" xr:uid="{00000000-0005-0000-0000-0000F4D40000}"/>
    <cellStyle name="Standard 8 6 2 3 2" xfId="5452" xr:uid="{00000000-0005-0000-0000-0000F5D40000}"/>
    <cellStyle name="Standard 8 6 2 3 2 2" xfId="8278" xr:uid="{00000000-0005-0000-0000-0000F6D40000}"/>
    <cellStyle name="Standard 8 6 2 3 2 2 2" xfId="13927" xr:uid="{00000000-0005-0000-0000-0000F7D40000}"/>
    <cellStyle name="Standard 8 6 2 3 2 2 2 2" xfId="25223" xr:uid="{00000000-0005-0000-0000-0000F8D40000}"/>
    <cellStyle name="Standard 8 6 2 3 2 2 2 2 2" xfId="59111" xr:uid="{00000000-0005-0000-0000-0000F9D40000}"/>
    <cellStyle name="Standard 8 6 2 3 2 2 2 3" xfId="47815" xr:uid="{00000000-0005-0000-0000-0000FAD40000}"/>
    <cellStyle name="Standard 8 6 2 3 2 2 2 4" xfId="36519" xr:uid="{00000000-0005-0000-0000-0000FBD40000}"/>
    <cellStyle name="Standard 8 6 2 3 2 2 3" xfId="19575" xr:uid="{00000000-0005-0000-0000-0000FCD40000}"/>
    <cellStyle name="Standard 8 6 2 3 2 2 3 2" xfId="53463" xr:uid="{00000000-0005-0000-0000-0000FDD40000}"/>
    <cellStyle name="Standard 8 6 2 3 2 2 4" xfId="42167" xr:uid="{00000000-0005-0000-0000-0000FED40000}"/>
    <cellStyle name="Standard 8 6 2 3 2 2 5" xfId="30871" xr:uid="{00000000-0005-0000-0000-0000FFD40000}"/>
    <cellStyle name="Standard 8 6 2 3 2 3" xfId="11103" xr:uid="{00000000-0005-0000-0000-000000D50000}"/>
    <cellStyle name="Standard 8 6 2 3 2 3 2" xfId="22399" xr:uid="{00000000-0005-0000-0000-000001D50000}"/>
    <cellStyle name="Standard 8 6 2 3 2 3 2 2" xfId="56287" xr:uid="{00000000-0005-0000-0000-000002D50000}"/>
    <cellStyle name="Standard 8 6 2 3 2 3 3" xfId="44991" xr:uid="{00000000-0005-0000-0000-000003D50000}"/>
    <cellStyle name="Standard 8 6 2 3 2 3 4" xfId="33695" xr:uid="{00000000-0005-0000-0000-000004D50000}"/>
    <cellStyle name="Standard 8 6 2 3 2 4" xfId="16751" xr:uid="{00000000-0005-0000-0000-000005D50000}"/>
    <cellStyle name="Standard 8 6 2 3 2 4 2" xfId="50639" xr:uid="{00000000-0005-0000-0000-000006D50000}"/>
    <cellStyle name="Standard 8 6 2 3 2 5" xfId="39343" xr:uid="{00000000-0005-0000-0000-000007D50000}"/>
    <cellStyle name="Standard 8 6 2 3 2 6" xfId="28047" xr:uid="{00000000-0005-0000-0000-000008D50000}"/>
    <cellStyle name="Standard 8 6 2 3 3" xfId="4678" xr:uid="{00000000-0005-0000-0000-000009D50000}"/>
    <cellStyle name="Standard 8 6 2 3 3 2" xfId="7544" xr:uid="{00000000-0005-0000-0000-00000AD50000}"/>
    <cellStyle name="Standard 8 6 2 3 3 2 2" xfId="13193" xr:uid="{00000000-0005-0000-0000-00000BD50000}"/>
    <cellStyle name="Standard 8 6 2 3 3 2 2 2" xfId="24489" xr:uid="{00000000-0005-0000-0000-00000CD50000}"/>
    <cellStyle name="Standard 8 6 2 3 3 2 2 2 2" xfId="58377" xr:uid="{00000000-0005-0000-0000-00000DD50000}"/>
    <cellStyle name="Standard 8 6 2 3 3 2 2 3" xfId="47081" xr:uid="{00000000-0005-0000-0000-00000ED50000}"/>
    <cellStyle name="Standard 8 6 2 3 3 2 2 4" xfId="35785" xr:uid="{00000000-0005-0000-0000-00000FD50000}"/>
    <cellStyle name="Standard 8 6 2 3 3 2 3" xfId="18841" xr:uid="{00000000-0005-0000-0000-000010D50000}"/>
    <cellStyle name="Standard 8 6 2 3 3 2 3 2" xfId="52729" xr:uid="{00000000-0005-0000-0000-000011D50000}"/>
    <cellStyle name="Standard 8 6 2 3 3 2 4" xfId="41433" xr:uid="{00000000-0005-0000-0000-000012D50000}"/>
    <cellStyle name="Standard 8 6 2 3 3 2 5" xfId="30137" xr:uid="{00000000-0005-0000-0000-000013D50000}"/>
    <cellStyle name="Standard 8 6 2 3 3 3" xfId="10369" xr:uid="{00000000-0005-0000-0000-000014D50000}"/>
    <cellStyle name="Standard 8 6 2 3 3 3 2" xfId="21665" xr:uid="{00000000-0005-0000-0000-000015D50000}"/>
    <cellStyle name="Standard 8 6 2 3 3 3 2 2" xfId="55553" xr:uid="{00000000-0005-0000-0000-000016D50000}"/>
    <cellStyle name="Standard 8 6 2 3 3 3 3" xfId="44257" xr:uid="{00000000-0005-0000-0000-000017D50000}"/>
    <cellStyle name="Standard 8 6 2 3 3 3 4" xfId="32961" xr:uid="{00000000-0005-0000-0000-000018D50000}"/>
    <cellStyle name="Standard 8 6 2 3 3 4" xfId="16017" xr:uid="{00000000-0005-0000-0000-000019D50000}"/>
    <cellStyle name="Standard 8 6 2 3 3 4 2" xfId="49905" xr:uid="{00000000-0005-0000-0000-00001AD50000}"/>
    <cellStyle name="Standard 8 6 2 3 3 5" xfId="38609" xr:uid="{00000000-0005-0000-0000-00001BD50000}"/>
    <cellStyle name="Standard 8 6 2 3 3 6" xfId="27313" xr:uid="{00000000-0005-0000-0000-00001CD50000}"/>
    <cellStyle name="Standard 8 6 2 3 4" xfId="6154" xr:uid="{00000000-0005-0000-0000-00001DD50000}"/>
    <cellStyle name="Standard 8 6 2 3 4 2" xfId="11804" xr:uid="{00000000-0005-0000-0000-00001ED50000}"/>
    <cellStyle name="Standard 8 6 2 3 4 2 2" xfId="23100" xr:uid="{00000000-0005-0000-0000-00001FD50000}"/>
    <cellStyle name="Standard 8 6 2 3 4 2 2 2" xfId="56988" xr:uid="{00000000-0005-0000-0000-000020D50000}"/>
    <cellStyle name="Standard 8 6 2 3 4 2 3" xfId="45692" xr:uid="{00000000-0005-0000-0000-000021D50000}"/>
    <cellStyle name="Standard 8 6 2 3 4 2 4" xfId="34396" xr:uid="{00000000-0005-0000-0000-000022D50000}"/>
    <cellStyle name="Standard 8 6 2 3 4 3" xfId="17452" xr:uid="{00000000-0005-0000-0000-000023D50000}"/>
    <cellStyle name="Standard 8 6 2 3 4 3 2" xfId="51340" xr:uid="{00000000-0005-0000-0000-000024D50000}"/>
    <cellStyle name="Standard 8 6 2 3 4 4" xfId="40044" xr:uid="{00000000-0005-0000-0000-000025D50000}"/>
    <cellStyle name="Standard 8 6 2 3 4 5" xfId="28748" xr:uid="{00000000-0005-0000-0000-000026D50000}"/>
    <cellStyle name="Standard 8 6 2 3 5" xfId="8980" xr:uid="{00000000-0005-0000-0000-000027D50000}"/>
    <cellStyle name="Standard 8 6 2 3 5 2" xfId="20276" xr:uid="{00000000-0005-0000-0000-000028D50000}"/>
    <cellStyle name="Standard 8 6 2 3 5 2 2" xfId="54164" xr:uid="{00000000-0005-0000-0000-000029D50000}"/>
    <cellStyle name="Standard 8 6 2 3 5 3" xfId="42868" xr:uid="{00000000-0005-0000-0000-00002AD50000}"/>
    <cellStyle name="Standard 8 6 2 3 5 4" xfId="31572" xr:uid="{00000000-0005-0000-0000-00002BD50000}"/>
    <cellStyle name="Standard 8 6 2 3 6" xfId="14628" xr:uid="{00000000-0005-0000-0000-00002CD50000}"/>
    <cellStyle name="Standard 8 6 2 3 6 2" xfId="48516" xr:uid="{00000000-0005-0000-0000-00002DD50000}"/>
    <cellStyle name="Standard 8 6 2 3 7" xfId="37220" xr:uid="{00000000-0005-0000-0000-00002ED50000}"/>
    <cellStyle name="Standard 8 6 2 3 8" xfId="25924" xr:uid="{00000000-0005-0000-0000-00002FD50000}"/>
    <cellStyle name="Standard 8 6 2 4" xfId="3885" xr:uid="{00000000-0005-0000-0000-000030D50000}"/>
    <cellStyle name="Standard 8 6 2 4 2" xfId="6996" xr:uid="{00000000-0005-0000-0000-000031D50000}"/>
    <cellStyle name="Standard 8 6 2 4 2 2" xfId="12645" xr:uid="{00000000-0005-0000-0000-000032D50000}"/>
    <cellStyle name="Standard 8 6 2 4 2 2 2" xfId="23941" xr:uid="{00000000-0005-0000-0000-000033D50000}"/>
    <cellStyle name="Standard 8 6 2 4 2 2 2 2" xfId="57829" xr:uid="{00000000-0005-0000-0000-000034D50000}"/>
    <cellStyle name="Standard 8 6 2 4 2 2 3" xfId="46533" xr:uid="{00000000-0005-0000-0000-000035D50000}"/>
    <cellStyle name="Standard 8 6 2 4 2 2 4" xfId="35237" xr:uid="{00000000-0005-0000-0000-000036D50000}"/>
    <cellStyle name="Standard 8 6 2 4 2 3" xfId="18293" xr:uid="{00000000-0005-0000-0000-000037D50000}"/>
    <cellStyle name="Standard 8 6 2 4 2 3 2" xfId="52181" xr:uid="{00000000-0005-0000-0000-000038D50000}"/>
    <cellStyle name="Standard 8 6 2 4 2 4" xfId="40885" xr:uid="{00000000-0005-0000-0000-000039D50000}"/>
    <cellStyle name="Standard 8 6 2 4 2 5" xfId="29589" xr:uid="{00000000-0005-0000-0000-00003AD50000}"/>
    <cellStyle name="Standard 8 6 2 4 3" xfId="9821" xr:uid="{00000000-0005-0000-0000-00003BD50000}"/>
    <cellStyle name="Standard 8 6 2 4 3 2" xfId="21117" xr:uid="{00000000-0005-0000-0000-00003CD50000}"/>
    <cellStyle name="Standard 8 6 2 4 3 2 2" xfId="55005" xr:uid="{00000000-0005-0000-0000-00003DD50000}"/>
    <cellStyle name="Standard 8 6 2 4 3 3" xfId="43709" xr:uid="{00000000-0005-0000-0000-00003ED50000}"/>
    <cellStyle name="Standard 8 6 2 4 3 4" xfId="32413" xr:uid="{00000000-0005-0000-0000-00003FD50000}"/>
    <cellStyle name="Standard 8 6 2 4 4" xfId="15469" xr:uid="{00000000-0005-0000-0000-000040D50000}"/>
    <cellStyle name="Standard 8 6 2 4 4 2" xfId="49357" xr:uid="{00000000-0005-0000-0000-000041D50000}"/>
    <cellStyle name="Standard 8 6 2 4 5" xfId="38061" xr:uid="{00000000-0005-0000-0000-000042D50000}"/>
    <cellStyle name="Standard 8 6 2 4 6" xfId="26765" xr:uid="{00000000-0005-0000-0000-000043D50000}"/>
    <cellStyle name="Standard 8 6 2 5" xfId="4943" xr:uid="{00000000-0005-0000-0000-000044D50000}"/>
    <cellStyle name="Standard 8 6 2 5 2" xfId="7769" xr:uid="{00000000-0005-0000-0000-000045D50000}"/>
    <cellStyle name="Standard 8 6 2 5 2 2" xfId="13418" xr:uid="{00000000-0005-0000-0000-000046D50000}"/>
    <cellStyle name="Standard 8 6 2 5 2 2 2" xfId="24714" xr:uid="{00000000-0005-0000-0000-000047D50000}"/>
    <cellStyle name="Standard 8 6 2 5 2 2 2 2" xfId="58602" xr:uid="{00000000-0005-0000-0000-000048D50000}"/>
    <cellStyle name="Standard 8 6 2 5 2 2 3" xfId="47306" xr:uid="{00000000-0005-0000-0000-000049D50000}"/>
    <cellStyle name="Standard 8 6 2 5 2 2 4" xfId="36010" xr:uid="{00000000-0005-0000-0000-00004AD50000}"/>
    <cellStyle name="Standard 8 6 2 5 2 3" xfId="19066" xr:uid="{00000000-0005-0000-0000-00004BD50000}"/>
    <cellStyle name="Standard 8 6 2 5 2 3 2" xfId="52954" xr:uid="{00000000-0005-0000-0000-00004CD50000}"/>
    <cellStyle name="Standard 8 6 2 5 2 4" xfId="41658" xr:uid="{00000000-0005-0000-0000-00004DD50000}"/>
    <cellStyle name="Standard 8 6 2 5 2 5" xfId="30362" xr:uid="{00000000-0005-0000-0000-00004ED50000}"/>
    <cellStyle name="Standard 8 6 2 5 3" xfId="10594" xr:uid="{00000000-0005-0000-0000-00004FD50000}"/>
    <cellStyle name="Standard 8 6 2 5 3 2" xfId="21890" xr:uid="{00000000-0005-0000-0000-000050D50000}"/>
    <cellStyle name="Standard 8 6 2 5 3 2 2" xfId="55778" xr:uid="{00000000-0005-0000-0000-000051D50000}"/>
    <cellStyle name="Standard 8 6 2 5 3 3" xfId="44482" xr:uid="{00000000-0005-0000-0000-000052D50000}"/>
    <cellStyle name="Standard 8 6 2 5 3 4" xfId="33186" xr:uid="{00000000-0005-0000-0000-000053D50000}"/>
    <cellStyle name="Standard 8 6 2 5 4" xfId="16242" xr:uid="{00000000-0005-0000-0000-000054D50000}"/>
    <cellStyle name="Standard 8 6 2 5 4 2" xfId="50130" xr:uid="{00000000-0005-0000-0000-000055D50000}"/>
    <cellStyle name="Standard 8 6 2 5 5" xfId="38834" xr:uid="{00000000-0005-0000-0000-000056D50000}"/>
    <cellStyle name="Standard 8 6 2 5 6" xfId="27538" xr:uid="{00000000-0005-0000-0000-000057D50000}"/>
    <cellStyle name="Standard 8 6 2 6" xfId="3592" xr:uid="{00000000-0005-0000-0000-000058D50000}"/>
    <cellStyle name="Standard 8 6 2 6 2" xfId="6705" xr:uid="{00000000-0005-0000-0000-000059D50000}"/>
    <cellStyle name="Standard 8 6 2 6 2 2" xfId="12354" xr:uid="{00000000-0005-0000-0000-00005AD50000}"/>
    <cellStyle name="Standard 8 6 2 6 2 2 2" xfId="23650" xr:uid="{00000000-0005-0000-0000-00005BD50000}"/>
    <cellStyle name="Standard 8 6 2 6 2 2 2 2" xfId="57538" xr:uid="{00000000-0005-0000-0000-00005CD50000}"/>
    <cellStyle name="Standard 8 6 2 6 2 2 3" xfId="46242" xr:uid="{00000000-0005-0000-0000-00005DD50000}"/>
    <cellStyle name="Standard 8 6 2 6 2 2 4" xfId="34946" xr:uid="{00000000-0005-0000-0000-00005ED50000}"/>
    <cellStyle name="Standard 8 6 2 6 2 3" xfId="18002" xr:uid="{00000000-0005-0000-0000-00005FD50000}"/>
    <cellStyle name="Standard 8 6 2 6 2 3 2" xfId="51890" xr:uid="{00000000-0005-0000-0000-000060D50000}"/>
    <cellStyle name="Standard 8 6 2 6 2 4" xfId="40594" xr:uid="{00000000-0005-0000-0000-000061D50000}"/>
    <cellStyle name="Standard 8 6 2 6 2 5" xfId="29298" xr:uid="{00000000-0005-0000-0000-000062D50000}"/>
    <cellStyle name="Standard 8 6 2 6 3" xfId="9530" xr:uid="{00000000-0005-0000-0000-000063D50000}"/>
    <cellStyle name="Standard 8 6 2 6 3 2" xfId="20826" xr:uid="{00000000-0005-0000-0000-000064D50000}"/>
    <cellStyle name="Standard 8 6 2 6 3 2 2" xfId="54714" xr:uid="{00000000-0005-0000-0000-000065D50000}"/>
    <cellStyle name="Standard 8 6 2 6 3 3" xfId="43418" xr:uid="{00000000-0005-0000-0000-000066D50000}"/>
    <cellStyle name="Standard 8 6 2 6 3 4" xfId="32122" xr:uid="{00000000-0005-0000-0000-000067D50000}"/>
    <cellStyle name="Standard 8 6 2 6 4" xfId="15178" xr:uid="{00000000-0005-0000-0000-000068D50000}"/>
    <cellStyle name="Standard 8 6 2 6 4 2" xfId="49066" xr:uid="{00000000-0005-0000-0000-000069D50000}"/>
    <cellStyle name="Standard 8 6 2 6 5" xfId="37770" xr:uid="{00000000-0005-0000-0000-00006AD50000}"/>
    <cellStyle name="Standard 8 6 2 6 6" xfId="26474" xr:uid="{00000000-0005-0000-0000-00006BD50000}"/>
    <cellStyle name="Standard 8 6 2 7" xfId="5654" xr:uid="{00000000-0005-0000-0000-00006CD50000}"/>
    <cellStyle name="Standard 8 6 2 7 2" xfId="11304" xr:uid="{00000000-0005-0000-0000-00006DD50000}"/>
    <cellStyle name="Standard 8 6 2 7 2 2" xfId="22600" xr:uid="{00000000-0005-0000-0000-00006ED50000}"/>
    <cellStyle name="Standard 8 6 2 7 2 2 2" xfId="56488" xr:uid="{00000000-0005-0000-0000-00006FD50000}"/>
    <cellStyle name="Standard 8 6 2 7 2 3" xfId="45192" xr:uid="{00000000-0005-0000-0000-000070D50000}"/>
    <cellStyle name="Standard 8 6 2 7 2 4" xfId="33896" xr:uid="{00000000-0005-0000-0000-000071D50000}"/>
    <cellStyle name="Standard 8 6 2 7 3" xfId="16952" xr:uid="{00000000-0005-0000-0000-000072D50000}"/>
    <cellStyle name="Standard 8 6 2 7 3 2" xfId="50840" xr:uid="{00000000-0005-0000-0000-000073D50000}"/>
    <cellStyle name="Standard 8 6 2 7 4" xfId="39544" xr:uid="{00000000-0005-0000-0000-000074D50000}"/>
    <cellStyle name="Standard 8 6 2 7 5" xfId="28248" xr:uid="{00000000-0005-0000-0000-000075D50000}"/>
    <cellStyle name="Standard 8 6 2 8" xfId="8480" xr:uid="{00000000-0005-0000-0000-000076D50000}"/>
    <cellStyle name="Standard 8 6 2 8 2" xfId="19776" xr:uid="{00000000-0005-0000-0000-000077D50000}"/>
    <cellStyle name="Standard 8 6 2 8 2 2" xfId="53664" xr:uid="{00000000-0005-0000-0000-000078D50000}"/>
    <cellStyle name="Standard 8 6 2 8 3" xfId="42368" xr:uid="{00000000-0005-0000-0000-000079D50000}"/>
    <cellStyle name="Standard 8 6 2 8 4" xfId="31072" xr:uid="{00000000-0005-0000-0000-00007AD50000}"/>
    <cellStyle name="Standard 8 6 2 9" xfId="14128" xr:uid="{00000000-0005-0000-0000-00007BD50000}"/>
    <cellStyle name="Standard 8 6 2 9 2" xfId="48016" xr:uid="{00000000-0005-0000-0000-00007CD50000}"/>
    <cellStyle name="Standard 8 6 3" xfId="2639" xr:uid="{00000000-0005-0000-0000-00007DD50000}"/>
    <cellStyle name="Standard 8 6 3 2" xfId="3141" xr:uid="{00000000-0005-0000-0000-00007ED50000}"/>
    <cellStyle name="Standard 8 6 3 2 2" xfId="5454" xr:uid="{00000000-0005-0000-0000-00007FD50000}"/>
    <cellStyle name="Standard 8 6 3 2 2 2" xfId="8280" xr:uid="{00000000-0005-0000-0000-000080D50000}"/>
    <cellStyle name="Standard 8 6 3 2 2 2 2" xfId="13929" xr:uid="{00000000-0005-0000-0000-000081D50000}"/>
    <cellStyle name="Standard 8 6 3 2 2 2 2 2" xfId="25225" xr:uid="{00000000-0005-0000-0000-000082D50000}"/>
    <cellStyle name="Standard 8 6 3 2 2 2 2 2 2" xfId="59113" xr:uid="{00000000-0005-0000-0000-000083D50000}"/>
    <cellStyle name="Standard 8 6 3 2 2 2 2 3" xfId="47817" xr:uid="{00000000-0005-0000-0000-000084D50000}"/>
    <cellStyle name="Standard 8 6 3 2 2 2 2 4" xfId="36521" xr:uid="{00000000-0005-0000-0000-000085D50000}"/>
    <cellStyle name="Standard 8 6 3 2 2 2 3" xfId="19577" xr:uid="{00000000-0005-0000-0000-000086D50000}"/>
    <cellStyle name="Standard 8 6 3 2 2 2 3 2" xfId="53465" xr:uid="{00000000-0005-0000-0000-000087D50000}"/>
    <cellStyle name="Standard 8 6 3 2 2 2 4" xfId="42169" xr:uid="{00000000-0005-0000-0000-000088D50000}"/>
    <cellStyle name="Standard 8 6 3 2 2 2 5" xfId="30873" xr:uid="{00000000-0005-0000-0000-000089D50000}"/>
    <cellStyle name="Standard 8 6 3 2 2 3" xfId="11105" xr:uid="{00000000-0005-0000-0000-00008AD50000}"/>
    <cellStyle name="Standard 8 6 3 2 2 3 2" xfId="22401" xr:uid="{00000000-0005-0000-0000-00008BD50000}"/>
    <cellStyle name="Standard 8 6 3 2 2 3 2 2" xfId="56289" xr:uid="{00000000-0005-0000-0000-00008CD50000}"/>
    <cellStyle name="Standard 8 6 3 2 2 3 3" xfId="44993" xr:uid="{00000000-0005-0000-0000-00008DD50000}"/>
    <cellStyle name="Standard 8 6 3 2 2 3 4" xfId="33697" xr:uid="{00000000-0005-0000-0000-00008ED50000}"/>
    <cellStyle name="Standard 8 6 3 2 2 4" xfId="16753" xr:uid="{00000000-0005-0000-0000-00008FD50000}"/>
    <cellStyle name="Standard 8 6 3 2 2 4 2" xfId="50641" xr:uid="{00000000-0005-0000-0000-000090D50000}"/>
    <cellStyle name="Standard 8 6 3 2 2 5" xfId="39345" xr:uid="{00000000-0005-0000-0000-000091D50000}"/>
    <cellStyle name="Standard 8 6 3 2 2 6" xfId="28049" xr:uid="{00000000-0005-0000-0000-000092D50000}"/>
    <cellStyle name="Standard 8 6 3 2 3" xfId="6269" xr:uid="{00000000-0005-0000-0000-000093D50000}"/>
    <cellStyle name="Standard 8 6 3 2 3 2" xfId="11919" xr:uid="{00000000-0005-0000-0000-000094D50000}"/>
    <cellStyle name="Standard 8 6 3 2 3 2 2" xfId="23215" xr:uid="{00000000-0005-0000-0000-000095D50000}"/>
    <cellStyle name="Standard 8 6 3 2 3 2 2 2" xfId="57103" xr:uid="{00000000-0005-0000-0000-000096D50000}"/>
    <cellStyle name="Standard 8 6 3 2 3 2 3" xfId="45807" xr:uid="{00000000-0005-0000-0000-000097D50000}"/>
    <cellStyle name="Standard 8 6 3 2 3 2 4" xfId="34511" xr:uid="{00000000-0005-0000-0000-000098D50000}"/>
    <cellStyle name="Standard 8 6 3 2 3 3" xfId="17567" xr:uid="{00000000-0005-0000-0000-000099D50000}"/>
    <cellStyle name="Standard 8 6 3 2 3 3 2" xfId="51455" xr:uid="{00000000-0005-0000-0000-00009AD50000}"/>
    <cellStyle name="Standard 8 6 3 2 3 4" xfId="40159" xr:uid="{00000000-0005-0000-0000-00009BD50000}"/>
    <cellStyle name="Standard 8 6 3 2 3 5" xfId="28863" xr:uid="{00000000-0005-0000-0000-00009CD50000}"/>
    <cellStyle name="Standard 8 6 3 2 4" xfId="9095" xr:uid="{00000000-0005-0000-0000-00009DD50000}"/>
    <cellStyle name="Standard 8 6 3 2 4 2" xfId="20391" xr:uid="{00000000-0005-0000-0000-00009ED50000}"/>
    <cellStyle name="Standard 8 6 3 2 4 2 2" xfId="54279" xr:uid="{00000000-0005-0000-0000-00009FD50000}"/>
    <cellStyle name="Standard 8 6 3 2 4 3" xfId="42983" xr:uid="{00000000-0005-0000-0000-0000A0D50000}"/>
    <cellStyle name="Standard 8 6 3 2 4 4" xfId="31687" xr:uid="{00000000-0005-0000-0000-0000A1D50000}"/>
    <cellStyle name="Standard 8 6 3 2 5" xfId="14743" xr:uid="{00000000-0005-0000-0000-0000A2D50000}"/>
    <cellStyle name="Standard 8 6 3 2 5 2" xfId="48631" xr:uid="{00000000-0005-0000-0000-0000A3D50000}"/>
    <cellStyle name="Standard 8 6 3 2 6" xfId="37335" xr:uid="{00000000-0005-0000-0000-0000A4D50000}"/>
    <cellStyle name="Standard 8 6 3 2 7" xfId="26039" xr:uid="{00000000-0005-0000-0000-0000A5D50000}"/>
    <cellStyle name="Standard 8 6 3 3" xfId="4680" xr:uid="{00000000-0005-0000-0000-0000A6D50000}"/>
    <cellStyle name="Standard 8 6 3 3 2" xfId="7546" xr:uid="{00000000-0005-0000-0000-0000A7D50000}"/>
    <cellStyle name="Standard 8 6 3 3 2 2" xfId="13195" xr:uid="{00000000-0005-0000-0000-0000A8D50000}"/>
    <cellStyle name="Standard 8 6 3 3 2 2 2" xfId="24491" xr:uid="{00000000-0005-0000-0000-0000A9D50000}"/>
    <cellStyle name="Standard 8 6 3 3 2 2 2 2" xfId="58379" xr:uid="{00000000-0005-0000-0000-0000AAD50000}"/>
    <cellStyle name="Standard 8 6 3 3 2 2 3" xfId="47083" xr:uid="{00000000-0005-0000-0000-0000ABD50000}"/>
    <cellStyle name="Standard 8 6 3 3 2 2 4" xfId="35787" xr:uid="{00000000-0005-0000-0000-0000ACD50000}"/>
    <cellStyle name="Standard 8 6 3 3 2 3" xfId="18843" xr:uid="{00000000-0005-0000-0000-0000ADD50000}"/>
    <cellStyle name="Standard 8 6 3 3 2 3 2" xfId="52731" xr:uid="{00000000-0005-0000-0000-0000AED50000}"/>
    <cellStyle name="Standard 8 6 3 3 2 4" xfId="41435" xr:uid="{00000000-0005-0000-0000-0000AFD50000}"/>
    <cellStyle name="Standard 8 6 3 3 2 5" xfId="30139" xr:uid="{00000000-0005-0000-0000-0000B0D50000}"/>
    <cellStyle name="Standard 8 6 3 3 3" xfId="10371" xr:uid="{00000000-0005-0000-0000-0000B1D50000}"/>
    <cellStyle name="Standard 8 6 3 3 3 2" xfId="21667" xr:uid="{00000000-0005-0000-0000-0000B2D50000}"/>
    <cellStyle name="Standard 8 6 3 3 3 2 2" xfId="55555" xr:uid="{00000000-0005-0000-0000-0000B3D50000}"/>
    <cellStyle name="Standard 8 6 3 3 3 3" xfId="44259" xr:uid="{00000000-0005-0000-0000-0000B4D50000}"/>
    <cellStyle name="Standard 8 6 3 3 3 4" xfId="32963" xr:uid="{00000000-0005-0000-0000-0000B5D50000}"/>
    <cellStyle name="Standard 8 6 3 3 4" xfId="16019" xr:uid="{00000000-0005-0000-0000-0000B6D50000}"/>
    <cellStyle name="Standard 8 6 3 3 4 2" xfId="49907" xr:uid="{00000000-0005-0000-0000-0000B7D50000}"/>
    <cellStyle name="Standard 8 6 3 3 5" xfId="38611" xr:uid="{00000000-0005-0000-0000-0000B8D50000}"/>
    <cellStyle name="Standard 8 6 3 3 6" xfId="27315" xr:uid="{00000000-0005-0000-0000-0000B9D50000}"/>
    <cellStyle name="Standard 8 6 3 4" xfId="5769" xr:uid="{00000000-0005-0000-0000-0000BAD50000}"/>
    <cellStyle name="Standard 8 6 3 4 2" xfId="11419" xr:uid="{00000000-0005-0000-0000-0000BBD50000}"/>
    <cellStyle name="Standard 8 6 3 4 2 2" xfId="22715" xr:uid="{00000000-0005-0000-0000-0000BCD50000}"/>
    <cellStyle name="Standard 8 6 3 4 2 2 2" xfId="56603" xr:uid="{00000000-0005-0000-0000-0000BDD50000}"/>
    <cellStyle name="Standard 8 6 3 4 2 3" xfId="45307" xr:uid="{00000000-0005-0000-0000-0000BED50000}"/>
    <cellStyle name="Standard 8 6 3 4 2 4" xfId="34011" xr:uid="{00000000-0005-0000-0000-0000BFD50000}"/>
    <cellStyle name="Standard 8 6 3 4 3" xfId="17067" xr:uid="{00000000-0005-0000-0000-0000C0D50000}"/>
    <cellStyle name="Standard 8 6 3 4 3 2" xfId="50955" xr:uid="{00000000-0005-0000-0000-0000C1D50000}"/>
    <cellStyle name="Standard 8 6 3 4 4" xfId="39659" xr:uid="{00000000-0005-0000-0000-0000C2D50000}"/>
    <cellStyle name="Standard 8 6 3 4 5" xfId="28363" xr:uid="{00000000-0005-0000-0000-0000C3D50000}"/>
    <cellStyle name="Standard 8 6 3 5" xfId="8595" xr:uid="{00000000-0005-0000-0000-0000C4D50000}"/>
    <cellStyle name="Standard 8 6 3 5 2" xfId="19891" xr:uid="{00000000-0005-0000-0000-0000C5D50000}"/>
    <cellStyle name="Standard 8 6 3 5 2 2" xfId="53779" xr:uid="{00000000-0005-0000-0000-0000C6D50000}"/>
    <cellStyle name="Standard 8 6 3 5 3" xfId="42483" xr:uid="{00000000-0005-0000-0000-0000C7D50000}"/>
    <cellStyle name="Standard 8 6 3 5 4" xfId="31187" xr:uid="{00000000-0005-0000-0000-0000C8D50000}"/>
    <cellStyle name="Standard 8 6 3 6" xfId="14243" xr:uid="{00000000-0005-0000-0000-0000C9D50000}"/>
    <cellStyle name="Standard 8 6 3 6 2" xfId="48131" xr:uid="{00000000-0005-0000-0000-0000CAD50000}"/>
    <cellStyle name="Standard 8 6 3 7" xfId="36835" xr:uid="{00000000-0005-0000-0000-0000CBD50000}"/>
    <cellStyle name="Standard 8 6 3 8" xfId="25539" xr:uid="{00000000-0005-0000-0000-0000CCD50000}"/>
    <cellStyle name="Standard 8 6 4" xfId="2893" xr:uid="{00000000-0005-0000-0000-0000CDD50000}"/>
    <cellStyle name="Standard 8 6 4 2" xfId="5451" xr:uid="{00000000-0005-0000-0000-0000CED50000}"/>
    <cellStyle name="Standard 8 6 4 2 2" xfId="8277" xr:uid="{00000000-0005-0000-0000-0000CFD50000}"/>
    <cellStyle name="Standard 8 6 4 2 2 2" xfId="13926" xr:uid="{00000000-0005-0000-0000-0000D0D50000}"/>
    <cellStyle name="Standard 8 6 4 2 2 2 2" xfId="25222" xr:uid="{00000000-0005-0000-0000-0000D1D50000}"/>
    <cellStyle name="Standard 8 6 4 2 2 2 2 2" xfId="59110" xr:uid="{00000000-0005-0000-0000-0000D2D50000}"/>
    <cellStyle name="Standard 8 6 4 2 2 2 3" xfId="47814" xr:uid="{00000000-0005-0000-0000-0000D3D50000}"/>
    <cellStyle name="Standard 8 6 4 2 2 2 4" xfId="36518" xr:uid="{00000000-0005-0000-0000-0000D4D50000}"/>
    <cellStyle name="Standard 8 6 4 2 2 3" xfId="19574" xr:uid="{00000000-0005-0000-0000-0000D5D50000}"/>
    <cellStyle name="Standard 8 6 4 2 2 3 2" xfId="53462" xr:uid="{00000000-0005-0000-0000-0000D6D50000}"/>
    <cellStyle name="Standard 8 6 4 2 2 4" xfId="42166" xr:uid="{00000000-0005-0000-0000-0000D7D50000}"/>
    <cellStyle name="Standard 8 6 4 2 2 5" xfId="30870" xr:uid="{00000000-0005-0000-0000-0000D8D50000}"/>
    <cellStyle name="Standard 8 6 4 2 3" xfId="11102" xr:uid="{00000000-0005-0000-0000-0000D9D50000}"/>
    <cellStyle name="Standard 8 6 4 2 3 2" xfId="22398" xr:uid="{00000000-0005-0000-0000-0000DAD50000}"/>
    <cellStyle name="Standard 8 6 4 2 3 2 2" xfId="56286" xr:uid="{00000000-0005-0000-0000-0000DBD50000}"/>
    <cellStyle name="Standard 8 6 4 2 3 3" xfId="44990" xr:uid="{00000000-0005-0000-0000-0000DCD50000}"/>
    <cellStyle name="Standard 8 6 4 2 3 4" xfId="33694" xr:uid="{00000000-0005-0000-0000-0000DDD50000}"/>
    <cellStyle name="Standard 8 6 4 2 4" xfId="16750" xr:uid="{00000000-0005-0000-0000-0000DED50000}"/>
    <cellStyle name="Standard 8 6 4 2 4 2" xfId="50638" xr:uid="{00000000-0005-0000-0000-0000DFD50000}"/>
    <cellStyle name="Standard 8 6 4 2 5" xfId="39342" xr:uid="{00000000-0005-0000-0000-0000E0D50000}"/>
    <cellStyle name="Standard 8 6 4 2 6" xfId="28046" xr:uid="{00000000-0005-0000-0000-0000E1D50000}"/>
    <cellStyle name="Standard 8 6 4 3" xfId="4677" xr:uid="{00000000-0005-0000-0000-0000E2D50000}"/>
    <cellStyle name="Standard 8 6 4 3 2" xfId="7543" xr:uid="{00000000-0005-0000-0000-0000E3D50000}"/>
    <cellStyle name="Standard 8 6 4 3 2 2" xfId="13192" xr:uid="{00000000-0005-0000-0000-0000E4D50000}"/>
    <cellStyle name="Standard 8 6 4 3 2 2 2" xfId="24488" xr:uid="{00000000-0005-0000-0000-0000E5D50000}"/>
    <cellStyle name="Standard 8 6 4 3 2 2 2 2" xfId="58376" xr:uid="{00000000-0005-0000-0000-0000E6D50000}"/>
    <cellStyle name="Standard 8 6 4 3 2 2 3" xfId="47080" xr:uid="{00000000-0005-0000-0000-0000E7D50000}"/>
    <cellStyle name="Standard 8 6 4 3 2 2 4" xfId="35784" xr:uid="{00000000-0005-0000-0000-0000E8D50000}"/>
    <cellStyle name="Standard 8 6 4 3 2 3" xfId="18840" xr:uid="{00000000-0005-0000-0000-0000E9D50000}"/>
    <cellStyle name="Standard 8 6 4 3 2 3 2" xfId="52728" xr:uid="{00000000-0005-0000-0000-0000EAD50000}"/>
    <cellStyle name="Standard 8 6 4 3 2 4" xfId="41432" xr:uid="{00000000-0005-0000-0000-0000EBD50000}"/>
    <cellStyle name="Standard 8 6 4 3 2 5" xfId="30136" xr:uid="{00000000-0005-0000-0000-0000ECD50000}"/>
    <cellStyle name="Standard 8 6 4 3 3" xfId="10368" xr:uid="{00000000-0005-0000-0000-0000EDD50000}"/>
    <cellStyle name="Standard 8 6 4 3 3 2" xfId="21664" xr:uid="{00000000-0005-0000-0000-0000EED50000}"/>
    <cellStyle name="Standard 8 6 4 3 3 2 2" xfId="55552" xr:uid="{00000000-0005-0000-0000-0000EFD50000}"/>
    <cellStyle name="Standard 8 6 4 3 3 3" xfId="44256" xr:uid="{00000000-0005-0000-0000-0000F0D50000}"/>
    <cellStyle name="Standard 8 6 4 3 3 4" xfId="32960" xr:uid="{00000000-0005-0000-0000-0000F1D50000}"/>
    <cellStyle name="Standard 8 6 4 3 4" xfId="16016" xr:uid="{00000000-0005-0000-0000-0000F2D50000}"/>
    <cellStyle name="Standard 8 6 4 3 4 2" xfId="49904" xr:uid="{00000000-0005-0000-0000-0000F3D50000}"/>
    <cellStyle name="Standard 8 6 4 3 5" xfId="38608" xr:uid="{00000000-0005-0000-0000-0000F4D50000}"/>
    <cellStyle name="Standard 8 6 4 3 6" xfId="27312" xr:uid="{00000000-0005-0000-0000-0000F5D50000}"/>
    <cellStyle name="Standard 8 6 4 4" xfId="6021" xr:uid="{00000000-0005-0000-0000-0000F6D50000}"/>
    <cellStyle name="Standard 8 6 4 4 2" xfId="11671" xr:uid="{00000000-0005-0000-0000-0000F7D50000}"/>
    <cellStyle name="Standard 8 6 4 4 2 2" xfId="22967" xr:uid="{00000000-0005-0000-0000-0000F8D50000}"/>
    <cellStyle name="Standard 8 6 4 4 2 2 2" xfId="56855" xr:uid="{00000000-0005-0000-0000-0000F9D50000}"/>
    <cellStyle name="Standard 8 6 4 4 2 3" xfId="45559" xr:uid="{00000000-0005-0000-0000-0000FAD50000}"/>
    <cellStyle name="Standard 8 6 4 4 2 4" xfId="34263" xr:uid="{00000000-0005-0000-0000-0000FBD50000}"/>
    <cellStyle name="Standard 8 6 4 4 3" xfId="17319" xr:uid="{00000000-0005-0000-0000-0000FCD50000}"/>
    <cellStyle name="Standard 8 6 4 4 3 2" xfId="51207" xr:uid="{00000000-0005-0000-0000-0000FDD50000}"/>
    <cellStyle name="Standard 8 6 4 4 4" xfId="39911" xr:uid="{00000000-0005-0000-0000-0000FED50000}"/>
    <cellStyle name="Standard 8 6 4 4 5" xfId="28615" xr:uid="{00000000-0005-0000-0000-0000FFD50000}"/>
    <cellStyle name="Standard 8 6 4 5" xfId="8847" xr:uid="{00000000-0005-0000-0000-000000D60000}"/>
    <cellStyle name="Standard 8 6 4 5 2" xfId="20143" xr:uid="{00000000-0005-0000-0000-000001D60000}"/>
    <cellStyle name="Standard 8 6 4 5 2 2" xfId="54031" xr:uid="{00000000-0005-0000-0000-000002D60000}"/>
    <cellStyle name="Standard 8 6 4 5 3" xfId="42735" xr:uid="{00000000-0005-0000-0000-000003D60000}"/>
    <cellStyle name="Standard 8 6 4 5 4" xfId="31439" xr:uid="{00000000-0005-0000-0000-000004D60000}"/>
    <cellStyle name="Standard 8 6 4 6" xfId="14495" xr:uid="{00000000-0005-0000-0000-000005D60000}"/>
    <cellStyle name="Standard 8 6 4 6 2" xfId="48383" xr:uid="{00000000-0005-0000-0000-000006D60000}"/>
    <cellStyle name="Standard 8 6 4 7" xfId="37087" xr:uid="{00000000-0005-0000-0000-000007D60000}"/>
    <cellStyle name="Standard 8 6 4 8" xfId="25791" xr:uid="{00000000-0005-0000-0000-000008D60000}"/>
    <cellStyle name="Standard 8 6 5" xfId="3775" xr:uid="{00000000-0005-0000-0000-000009D60000}"/>
    <cellStyle name="Standard 8 6 5 2" xfId="6886" xr:uid="{00000000-0005-0000-0000-00000AD60000}"/>
    <cellStyle name="Standard 8 6 5 2 2" xfId="12535" xr:uid="{00000000-0005-0000-0000-00000BD60000}"/>
    <cellStyle name="Standard 8 6 5 2 2 2" xfId="23831" xr:uid="{00000000-0005-0000-0000-00000CD60000}"/>
    <cellStyle name="Standard 8 6 5 2 2 2 2" xfId="57719" xr:uid="{00000000-0005-0000-0000-00000DD60000}"/>
    <cellStyle name="Standard 8 6 5 2 2 3" xfId="46423" xr:uid="{00000000-0005-0000-0000-00000ED60000}"/>
    <cellStyle name="Standard 8 6 5 2 2 4" xfId="35127" xr:uid="{00000000-0005-0000-0000-00000FD60000}"/>
    <cellStyle name="Standard 8 6 5 2 3" xfId="18183" xr:uid="{00000000-0005-0000-0000-000010D60000}"/>
    <cellStyle name="Standard 8 6 5 2 3 2" xfId="52071" xr:uid="{00000000-0005-0000-0000-000011D60000}"/>
    <cellStyle name="Standard 8 6 5 2 4" xfId="40775" xr:uid="{00000000-0005-0000-0000-000012D60000}"/>
    <cellStyle name="Standard 8 6 5 2 5" xfId="29479" xr:uid="{00000000-0005-0000-0000-000013D60000}"/>
    <cellStyle name="Standard 8 6 5 3" xfId="9711" xr:uid="{00000000-0005-0000-0000-000014D60000}"/>
    <cellStyle name="Standard 8 6 5 3 2" xfId="21007" xr:uid="{00000000-0005-0000-0000-000015D60000}"/>
    <cellStyle name="Standard 8 6 5 3 2 2" xfId="54895" xr:uid="{00000000-0005-0000-0000-000016D60000}"/>
    <cellStyle name="Standard 8 6 5 3 3" xfId="43599" xr:uid="{00000000-0005-0000-0000-000017D60000}"/>
    <cellStyle name="Standard 8 6 5 3 4" xfId="32303" xr:uid="{00000000-0005-0000-0000-000018D60000}"/>
    <cellStyle name="Standard 8 6 5 4" xfId="15359" xr:uid="{00000000-0005-0000-0000-000019D60000}"/>
    <cellStyle name="Standard 8 6 5 4 2" xfId="49247" xr:uid="{00000000-0005-0000-0000-00001AD60000}"/>
    <cellStyle name="Standard 8 6 5 5" xfId="37951" xr:uid="{00000000-0005-0000-0000-00001BD60000}"/>
    <cellStyle name="Standard 8 6 5 6" xfId="26655" xr:uid="{00000000-0005-0000-0000-00001CD60000}"/>
    <cellStyle name="Standard 8 6 6" xfId="4833" xr:uid="{00000000-0005-0000-0000-00001DD60000}"/>
    <cellStyle name="Standard 8 6 6 2" xfId="7659" xr:uid="{00000000-0005-0000-0000-00001ED60000}"/>
    <cellStyle name="Standard 8 6 6 2 2" xfId="13308" xr:uid="{00000000-0005-0000-0000-00001FD60000}"/>
    <cellStyle name="Standard 8 6 6 2 2 2" xfId="24604" xr:uid="{00000000-0005-0000-0000-000020D60000}"/>
    <cellStyle name="Standard 8 6 6 2 2 2 2" xfId="58492" xr:uid="{00000000-0005-0000-0000-000021D60000}"/>
    <cellStyle name="Standard 8 6 6 2 2 3" xfId="47196" xr:uid="{00000000-0005-0000-0000-000022D60000}"/>
    <cellStyle name="Standard 8 6 6 2 2 4" xfId="35900" xr:uid="{00000000-0005-0000-0000-000023D60000}"/>
    <cellStyle name="Standard 8 6 6 2 3" xfId="18956" xr:uid="{00000000-0005-0000-0000-000024D60000}"/>
    <cellStyle name="Standard 8 6 6 2 3 2" xfId="52844" xr:uid="{00000000-0005-0000-0000-000025D60000}"/>
    <cellStyle name="Standard 8 6 6 2 4" xfId="41548" xr:uid="{00000000-0005-0000-0000-000026D60000}"/>
    <cellStyle name="Standard 8 6 6 2 5" xfId="30252" xr:uid="{00000000-0005-0000-0000-000027D60000}"/>
    <cellStyle name="Standard 8 6 6 3" xfId="10484" xr:uid="{00000000-0005-0000-0000-000028D60000}"/>
    <cellStyle name="Standard 8 6 6 3 2" xfId="21780" xr:uid="{00000000-0005-0000-0000-000029D60000}"/>
    <cellStyle name="Standard 8 6 6 3 2 2" xfId="55668" xr:uid="{00000000-0005-0000-0000-00002AD60000}"/>
    <cellStyle name="Standard 8 6 6 3 3" xfId="44372" xr:uid="{00000000-0005-0000-0000-00002BD60000}"/>
    <cellStyle name="Standard 8 6 6 3 4" xfId="33076" xr:uid="{00000000-0005-0000-0000-00002CD60000}"/>
    <cellStyle name="Standard 8 6 6 4" xfId="16132" xr:uid="{00000000-0005-0000-0000-00002DD60000}"/>
    <cellStyle name="Standard 8 6 6 4 2" xfId="50020" xr:uid="{00000000-0005-0000-0000-00002ED60000}"/>
    <cellStyle name="Standard 8 6 6 5" xfId="38724" xr:uid="{00000000-0005-0000-0000-00002FD60000}"/>
    <cellStyle name="Standard 8 6 6 6" xfId="27428" xr:uid="{00000000-0005-0000-0000-000030D60000}"/>
    <cellStyle name="Standard 8 6 7" xfId="3479" xr:uid="{00000000-0005-0000-0000-000031D60000}"/>
    <cellStyle name="Standard 8 6 7 2" xfId="6593" xr:uid="{00000000-0005-0000-0000-000032D60000}"/>
    <cellStyle name="Standard 8 6 7 2 2" xfId="12242" xr:uid="{00000000-0005-0000-0000-000033D60000}"/>
    <cellStyle name="Standard 8 6 7 2 2 2" xfId="23538" xr:uid="{00000000-0005-0000-0000-000034D60000}"/>
    <cellStyle name="Standard 8 6 7 2 2 2 2" xfId="57426" xr:uid="{00000000-0005-0000-0000-000035D60000}"/>
    <cellStyle name="Standard 8 6 7 2 2 3" xfId="46130" xr:uid="{00000000-0005-0000-0000-000036D60000}"/>
    <cellStyle name="Standard 8 6 7 2 2 4" xfId="34834" xr:uid="{00000000-0005-0000-0000-000037D60000}"/>
    <cellStyle name="Standard 8 6 7 2 3" xfId="17890" xr:uid="{00000000-0005-0000-0000-000038D60000}"/>
    <cellStyle name="Standard 8 6 7 2 3 2" xfId="51778" xr:uid="{00000000-0005-0000-0000-000039D60000}"/>
    <cellStyle name="Standard 8 6 7 2 4" xfId="40482" xr:uid="{00000000-0005-0000-0000-00003AD60000}"/>
    <cellStyle name="Standard 8 6 7 2 5" xfId="29186" xr:uid="{00000000-0005-0000-0000-00003BD60000}"/>
    <cellStyle name="Standard 8 6 7 3" xfId="9418" xr:uid="{00000000-0005-0000-0000-00003CD60000}"/>
    <cellStyle name="Standard 8 6 7 3 2" xfId="20714" xr:uid="{00000000-0005-0000-0000-00003DD60000}"/>
    <cellStyle name="Standard 8 6 7 3 2 2" xfId="54602" xr:uid="{00000000-0005-0000-0000-00003ED60000}"/>
    <cellStyle name="Standard 8 6 7 3 3" xfId="43306" xr:uid="{00000000-0005-0000-0000-00003FD60000}"/>
    <cellStyle name="Standard 8 6 7 3 4" xfId="32010" xr:uid="{00000000-0005-0000-0000-000040D60000}"/>
    <cellStyle name="Standard 8 6 7 4" xfId="15066" xr:uid="{00000000-0005-0000-0000-000041D60000}"/>
    <cellStyle name="Standard 8 6 7 4 2" xfId="48954" xr:uid="{00000000-0005-0000-0000-000042D60000}"/>
    <cellStyle name="Standard 8 6 7 5" xfId="37658" xr:uid="{00000000-0005-0000-0000-000043D60000}"/>
    <cellStyle name="Standard 8 6 7 6" xfId="26362" xr:uid="{00000000-0005-0000-0000-000044D60000}"/>
    <cellStyle name="Standard 8 6 8" xfId="5521" xr:uid="{00000000-0005-0000-0000-000045D60000}"/>
    <cellStyle name="Standard 8 6 8 2" xfId="11171" xr:uid="{00000000-0005-0000-0000-000046D60000}"/>
    <cellStyle name="Standard 8 6 8 2 2" xfId="22467" xr:uid="{00000000-0005-0000-0000-000047D60000}"/>
    <cellStyle name="Standard 8 6 8 2 2 2" xfId="56355" xr:uid="{00000000-0005-0000-0000-000048D60000}"/>
    <cellStyle name="Standard 8 6 8 2 3" xfId="45059" xr:uid="{00000000-0005-0000-0000-000049D60000}"/>
    <cellStyle name="Standard 8 6 8 2 4" xfId="33763" xr:uid="{00000000-0005-0000-0000-00004AD60000}"/>
    <cellStyle name="Standard 8 6 8 3" xfId="16819" xr:uid="{00000000-0005-0000-0000-00004BD60000}"/>
    <cellStyle name="Standard 8 6 8 3 2" xfId="50707" xr:uid="{00000000-0005-0000-0000-00004CD60000}"/>
    <cellStyle name="Standard 8 6 8 4" xfId="39411" xr:uid="{00000000-0005-0000-0000-00004DD60000}"/>
    <cellStyle name="Standard 8 6 8 5" xfId="28115" xr:uid="{00000000-0005-0000-0000-00004ED60000}"/>
    <cellStyle name="Standard 8 6 9" xfId="8347" xr:uid="{00000000-0005-0000-0000-00004FD60000}"/>
    <cellStyle name="Standard 8 6 9 2" xfId="19643" xr:uid="{00000000-0005-0000-0000-000050D60000}"/>
    <cellStyle name="Standard 8 6 9 2 2" xfId="53531" xr:uid="{00000000-0005-0000-0000-000051D60000}"/>
    <cellStyle name="Standard 8 6 9 3" xfId="42235" xr:uid="{00000000-0005-0000-0000-000052D60000}"/>
    <cellStyle name="Standard 8 6 9 4" xfId="30939" xr:uid="{00000000-0005-0000-0000-000053D60000}"/>
    <cellStyle name="Standard 8 7" xfId="669" xr:uid="{00000000-0005-0000-0000-000054D60000}"/>
    <cellStyle name="Standard 8 7 10" xfId="14040" xr:uid="{00000000-0005-0000-0000-000055D60000}"/>
    <cellStyle name="Standard 8 7 10 2" xfId="47928" xr:uid="{00000000-0005-0000-0000-000056D60000}"/>
    <cellStyle name="Standard 8 7 11" xfId="36632" xr:uid="{00000000-0005-0000-0000-000057D60000}"/>
    <cellStyle name="Standard 8 7 12" xfId="25336" xr:uid="{00000000-0005-0000-0000-000058D60000}"/>
    <cellStyle name="Standard 8 7 2" xfId="1905" xr:uid="{00000000-0005-0000-0000-000059D60000}"/>
    <cellStyle name="Standard 8 7 2 10" xfId="36765" xr:uid="{00000000-0005-0000-0000-00005AD60000}"/>
    <cellStyle name="Standard 8 7 2 11" xfId="25469" xr:uid="{00000000-0005-0000-0000-00005BD60000}"/>
    <cellStyle name="Standard 8 7 2 2" xfId="2815" xr:uid="{00000000-0005-0000-0000-00005CD60000}"/>
    <cellStyle name="Standard 8 7 2 2 2" xfId="3317" xr:uid="{00000000-0005-0000-0000-00005DD60000}"/>
    <cellStyle name="Standard 8 7 2 2 2 2" xfId="5457" xr:uid="{00000000-0005-0000-0000-00005ED60000}"/>
    <cellStyle name="Standard 8 7 2 2 2 2 2" xfId="8283" xr:uid="{00000000-0005-0000-0000-00005FD60000}"/>
    <cellStyle name="Standard 8 7 2 2 2 2 2 2" xfId="13932" xr:uid="{00000000-0005-0000-0000-000060D60000}"/>
    <cellStyle name="Standard 8 7 2 2 2 2 2 2 2" xfId="25228" xr:uid="{00000000-0005-0000-0000-000061D60000}"/>
    <cellStyle name="Standard 8 7 2 2 2 2 2 2 2 2" xfId="59116" xr:uid="{00000000-0005-0000-0000-000062D60000}"/>
    <cellStyle name="Standard 8 7 2 2 2 2 2 2 3" xfId="47820" xr:uid="{00000000-0005-0000-0000-000063D60000}"/>
    <cellStyle name="Standard 8 7 2 2 2 2 2 2 4" xfId="36524" xr:uid="{00000000-0005-0000-0000-000064D60000}"/>
    <cellStyle name="Standard 8 7 2 2 2 2 2 3" xfId="19580" xr:uid="{00000000-0005-0000-0000-000065D60000}"/>
    <cellStyle name="Standard 8 7 2 2 2 2 2 3 2" xfId="53468" xr:uid="{00000000-0005-0000-0000-000066D60000}"/>
    <cellStyle name="Standard 8 7 2 2 2 2 2 4" xfId="42172" xr:uid="{00000000-0005-0000-0000-000067D60000}"/>
    <cellStyle name="Standard 8 7 2 2 2 2 2 5" xfId="30876" xr:uid="{00000000-0005-0000-0000-000068D60000}"/>
    <cellStyle name="Standard 8 7 2 2 2 2 3" xfId="11108" xr:uid="{00000000-0005-0000-0000-000069D60000}"/>
    <cellStyle name="Standard 8 7 2 2 2 2 3 2" xfId="22404" xr:uid="{00000000-0005-0000-0000-00006AD60000}"/>
    <cellStyle name="Standard 8 7 2 2 2 2 3 2 2" xfId="56292" xr:uid="{00000000-0005-0000-0000-00006BD60000}"/>
    <cellStyle name="Standard 8 7 2 2 2 2 3 3" xfId="44996" xr:uid="{00000000-0005-0000-0000-00006CD60000}"/>
    <cellStyle name="Standard 8 7 2 2 2 2 3 4" xfId="33700" xr:uid="{00000000-0005-0000-0000-00006DD60000}"/>
    <cellStyle name="Standard 8 7 2 2 2 2 4" xfId="16756" xr:uid="{00000000-0005-0000-0000-00006ED60000}"/>
    <cellStyle name="Standard 8 7 2 2 2 2 4 2" xfId="50644" xr:uid="{00000000-0005-0000-0000-00006FD60000}"/>
    <cellStyle name="Standard 8 7 2 2 2 2 5" xfId="39348" xr:uid="{00000000-0005-0000-0000-000070D60000}"/>
    <cellStyle name="Standard 8 7 2 2 2 2 6" xfId="28052" xr:uid="{00000000-0005-0000-0000-000071D60000}"/>
    <cellStyle name="Standard 8 7 2 2 2 3" xfId="6445" xr:uid="{00000000-0005-0000-0000-000072D60000}"/>
    <cellStyle name="Standard 8 7 2 2 2 3 2" xfId="12095" xr:uid="{00000000-0005-0000-0000-000073D60000}"/>
    <cellStyle name="Standard 8 7 2 2 2 3 2 2" xfId="23391" xr:uid="{00000000-0005-0000-0000-000074D60000}"/>
    <cellStyle name="Standard 8 7 2 2 2 3 2 2 2" xfId="57279" xr:uid="{00000000-0005-0000-0000-000075D60000}"/>
    <cellStyle name="Standard 8 7 2 2 2 3 2 3" xfId="45983" xr:uid="{00000000-0005-0000-0000-000076D60000}"/>
    <cellStyle name="Standard 8 7 2 2 2 3 2 4" xfId="34687" xr:uid="{00000000-0005-0000-0000-000077D60000}"/>
    <cellStyle name="Standard 8 7 2 2 2 3 3" xfId="17743" xr:uid="{00000000-0005-0000-0000-000078D60000}"/>
    <cellStyle name="Standard 8 7 2 2 2 3 3 2" xfId="51631" xr:uid="{00000000-0005-0000-0000-000079D60000}"/>
    <cellStyle name="Standard 8 7 2 2 2 3 4" xfId="40335" xr:uid="{00000000-0005-0000-0000-00007AD60000}"/>
    <cellStyle name="Standard 8 7 2 2 2 3 5" xfId="29039" xr:uid="{00000000-0005-0000-0000-00007BD60000}"/>
    <cellStyle name="Standard 8 7 2 2 2 4" xfId="9271" xr:uid="{00000000-0005-0000-0000-00007CD60000}"/>
    <cellStyle name="Standard 8 7 2 2 2 4 2" xfId="20567" xr:uid="{00000000-0005-0000-0000-00007DD60000}"/>
    <cellStyle name="Standard 8 7 2 2 2 4 2 2" xfId="54455" xr:uid="{00000000-0005-0000-0000-00007ED60000}"/>
    <cellStyle name="Standard 8 7 2 2 2 4 3" xfId="43159" xr:uid="{00000000-0005-0000-0000-00007FD60000}"/>
    <cellStyle name="Standard 8 7 2 2 2 4 4" xfId="31863" xr:uid="{00000000-0005-0000-0000-000080D60000}"/>
    <cellStyle name="Standard 8 7 2 2 2 5" xfId="14919" xr:uid="{00000000-0005-0000-0000-000081D60000}"/>
    <cellStyle name="Standard 8 7 2 2 2 5 2" xfId="48807" xr:uid="{00000000-0005-0000-0000-000082D60000}"/>
    <cellStyle name="Standard 8 7 2 2 2 6" xfId="37511" xr:uid="{00000000-0005-0000-0000-000083D60000}"/>
    <cellStyle name="Standard 8 7 2 2 2 7" xfId="26215" xr:uid="{00000000-0005-0000-0000-000084D60000}"/>
    <cellStyle name="Standard 8 7 2 2 3" xfId="4683" xr:uid="{00000000-0005-0000-0000-000085D60000}"/>
    <cellStyle name="Standard 8 7 2 2 3 2" xfId="7549" xr:uid="{00000000-0005-0000-0000-000086D60000}"/>
    <cellStyle name="Standard 8 7 2 2 3 2 2" xfId="13198" xr:uid="{00000000-0005-0000-0000-000087D60000}"/>
    <cellStyle name="Standard 8 7 2 2 3 2 2 2" xfId="24494" xr:uid="{00000000-0005-0000-0000-000088D60000}"/>
    <cellStyle name="Standard 8 7 2 2 3 2 2 2 2" xfId="58382" xr:uid="{00000000-0005-0000-0000-000089D60000}"/>
    <cellStyle name="Standard 8 7 2 2 3 2 2 3" xfId="47086" xr:uid="{00000000-0005-0000-0000-00008AD60000}"/>
    <cellStyle name="Standard 8 7 2 2 3 2 2 4" xfId="35790" xr:uid="{00000000-0005-0000-0000-00008BD60000}"/>
    <cellStyle name="Standard 8 7 2 2 3 2 3" xfId="18846" xr:uid="{00000000-0005-0000-0000-00008CD60000}"/>
    <cellStyle name="Standard 8 7 2 2 3 2 3 2" xfId="52734" xr:uid="{00000000-0005-0000-0000-00008DD60000}"/>
    <cellStyle name="Standard 8 7 2 2 3 2 4" xfId="41438" xr:uid="{00000000-0005-0000-0000-00008ED60000}"/>
    <cellStyle name="Standard 8 7 2 2 3 2 5" xfId="30142" xr:uid="{00000000-0005-0000-0000-00008FD60000}"/>
    <cellStyle name="Standard 8 7 2 2 3 3" xfId="10374" xr:uid="{00000000-0005-0000-0000-000090D60000}"/>
    <cellStyle name="Standard 8 7 2 2 3 3 2" xfId="21670" xr:uid="{00000000-0005-0000-0000-000091D60000}"/>
    <cellStyle name="Standard 8 7 2 2 3 3 2 2" xfId="55558" xr:uid="{00000000-0005-0000-0000-000092D60000}"/>
    <cellStyle name="Standard 8 7 2 2 3 3 3" xfId="44262" xr:uid="{00000000-0005-0000-0000-000093D60000}"/>
    <cellStyle name="Standard 8 7 2 2 3 3 4" xfId="32966" xr:uid="{00000000-0005-0000-0000-000094D60000}"/>
    <cellStyle name="Standard 8 7 2 2 3 4" xfId="16022" xr:uid="{00000000-0005-0000-0000-000095D60000}"/>
    <cellStyle name="Standard 8 7 2 2 3 4 2" xfId="49910" xr:uid="{00000000-0005-0000-0000-000096D60000}"/>
    <cellStyle name="Standard 8 7 2 2 3 5" xfId="38614" xr:uid="{00000000-0005-0000-0000-000097D60000}"/>
    <cellStyle name="Standard 8 7 2 2 3 6" xfId="27318" xr:uid="{00000000-0005-0000-0000-000098D60000}"/>
    <cellStyle name="Standard 8 7 2 2 4" xfId="5945" xr:uid="{00000000-0005-0000-0000-000099D60000}"/>
    <cellStyle name="Standard 8 7 2 2 4 2" xfId="11595" xr:uid="{00000000-0005-0000-0000-00009AD60000}"/>
    <cellStyle name="Standard 8 7 2 2 4 2 2" xfId="22891" xr:uid="{00000000-0005-0000-0000-00009BD60000}"/>
    <cellStyle name="Standard 8 7 2 2 4 2 2 2" xfId="56779" xr:uid="{00000000-0005-0000-0000-00009CD60000}"/>
    <cellStyle name="Standard 8 7 2 2 4 2 3" xfId="45483" xr:uid="{00000000-0005-0000-0000-00009DD60000}"/>
    <cellStyle name="Standard 8 7 2 2 4 2 4" xfId="34187" xr:uid="{00000000-0005-0000-0000-00009ED60000}"/>
    <cellStyle name="Standard 8 7 2 2 4 3" xfId="17243" xr:uid="{00000000-0005-0000-0000-00009FD60000}"/>
    <cellStyle name="Standard 8 7 2 2 4 3 2" xfId="51131" xr:uid="{00000000-0005-0000-0000-0000A0D60000}"/>
    <cellStyle name="Standard 8 7 2 2 4 4" xfId="39835" xr:uid="{00000000-0005-0000-0000-0000A1D60000}"/>
    <cellStyle name="Standard 8 7 2 2 4 5" xfId="28539" xr:uid="{00000000-0005-0000-0000-0000A2D60000}"/>
    <cellStyle name="Standard 8 7 2 2 5" xfId="8771" xr:uid="{00000000-0005-0000-0000-0000A3D60000}"/>
    <cellStyle name="Standard 8 7 2 2 5 2" xfId="20067" xr:uid="{00000000-0005-0000-0000-0000A4D60000}"/>
    <cellStyle name="Standard 8 7 2 2 5 2 2" xfId="53955" xr:uid="{00000000-0005-0000-0000-0000A5D60000}"/>
    <cellStyle name="Standard 8 7 2 2 5 3" xfId="42659" xr:uid="{00000000-0005-0000-0000-0000A6D60000}"/>
    <cellStyle name="Standard 8 7 2 2 5 4" xfId="31363" xr:uid="{00000000-0005-0000-0000-0000A7D60000}"/>
    <cellStyle name="Standard 8 7 2 2 6" xfId="14419" xr:uid="{00000000-0005-0000-0000-0000A8D60000}"/>
    <cellStyle name="Standard 8 7 2 2 6 2" xfId="48307" xr:uid="{00000000-0005-0000-0000-0000A9D60000}"/>
    <cellStyle name="Standard 8 7 2 2 7" xfId="37011" xr:uid="{00000000-0005-0000-0000-0000AAD60000}"/>
    <cellStyle name="Standard 8 7 2 2 8" xfId="25715" xr:uid="{00000000-0005-0000-0000-0000ABD60000}"/>
    <cellStyle name="Standard 8 7 2 3" xfId="3071" xr:uid="{00000000-0005-0000-0000-0000ACD60000}"/>
    <cellStyle name="Standard 8 7 2 3 2" xfId="5456" xr:uid="{00000000-0005-0000-0000-0000ADD60000}"/>
    <cellStyle name="Standard 8 7 2 3 2 2" xfId="8282" xr:uid="{00000000-0005-0000-0000-0000AED60000}"/>
    <cellStyle name="Standard 8 7 2 3 2 2 2" xfId="13931" xr:uid="{00000000-0005-0000-0000-0000AFD60000}"/>
    <cellStyle name="Standard 8 7 2 3 2 2 2 2" xfId="25227" xr:uid="{00000000-0005-0000-0000-0000B0D60000}"/>
    <cellStyle name="Standard 8 7 2 3 2 2 2 2 2" xfId="59115" xr:uid="{00000000-0005-0000-0000-0000B1D60000}"/>
    <cellStyle name="Standard 8 7 2 3 2 2 2 3" xfId="47819" xr:uid="{00000000-0005-0000-0000-0000B2D60000}"/>
    <cellStyle name="Standard 8 7 2 3 2 2 2 4" xfId="36523" xr:uid="{00000000-0005-0000-0000-0000B3D60000}"/>
    <cellStyle name="Standard 8 7 2 3 2 2 3" xfId="19579" xr:uid="{00000000-0005-0000-0000-0000B4D60000}"/>
    <cellStyle name="Standard 8 7 2 3 2 2 3 2" xfId="53467" xr:uid="{00000000-0005-0000-0000-0000B5D60000}"/>
    <cellStyle name="Standard 8 7 2 3 2 2 4" xfId="42171" xr:uid="{00000000-0005-0000-0000-0000B6D60000}"/>
    <cellStyle name="Standard 8 7 2 3 2 2 5" xfId="30875" xr:uid="{00000000-0005-0000-0000-0000B7D60000}"/>
    <cellStyle name="Standard 8 7 2 3 2 3" xfId="11107" xr:uid="{00000000-0005-0000-0000-0000B8D60000}"/>
    <cellStyle name="Standard 8 7 2 3 2 3 2" xfId="22403" xr:uid="{00000000-0005-0000-0000-0000B9D60000}"/>
    <cellStyle name="Standard 8 7 2 3 2 3 2 2" xfId="56291" xr:uid="{00000000-0005-0000-0000-0000BAD60000}"/>
    <cellStyle name="Standard 8 7 2 3 2 3 3" xfId="44995" xr:uid="{00000000-0005-0000-0000-0000BBD60000}"/>
    <cellStyle name="Standard 8 7 2 3 2 3 4" xfId="33699" xr:uid="{00000000-0005-0000-0000-0000BCD60000}"/>
    <cellStyle name="Standard 8 7 2 3 2 4" xfId="16755" xr:uid="{00000000-0005-0000-0000-0000BDD60000}"/>
    <cellStyle name="Standard 8 7 2 3 2 4 2" xfId="50643" xr:uid="{00000000-0005-0000-0000-0000BED60000}"/>
    <cellStyle name="Standard 8 7 2 3 2 5" xfId="39347" xr:uid="{00000000-0005-0000-0000-0000BFD60000}"/>
    <cellStyle name="Standard 8 7 2 3 2 6" xfId="28051" xr:uid="{00000000-0005-0000-0000-0000C0D60000}"/>
    <cellStyle name="Standard 8 7 2 3 3" xfId="4682" xr:uid="{00000000-0005-0000-0000-0000C1D60000}"/>
    <cellStyle name="Standard 8 7 2 3 3 2" xfId="7548" xr:uid="{00000000-0005-0000-0000-0000C2D60000}"/>
    <cellStyle name="Standard 8 7 2 3 3 2 2" xfId="13197" xr:uid="{00000000-0005-0000-0000-0000C3D60000}"/>
    <cellStyle name="Standard 8 7 2 3 3 2 2 2" xfId="24493" xr:uid="{00000000-0005-0000-0000-0000C4D60000}"/>
    <cellStyle name="Standard 8 7 2 3 3 2 2 2 2" xfId="58381" xr:uid="{00000000-0005-0000-0000-0000C5D60000}"/>
    <cellStyle name="Standard 8 7 2 3 3 2 2 3" xfId="47085" xr:uid="{00000000-0005-0000-0000-0000C6D60000}"/>
    <cellStyle name="Standard 8 7 2 3 3 2 2 4" xfId="35789" xr:uid="{00000000-0005-0000-0000-0000C7D60000}"/>
    <cellStyle name="Standard 8 7 2 3 3 2 3" xfId="18845" xr:uid="{00000000-0005-0000-0000-0000C8D60000}"/>
    <cellStyle name="Standard 8 7 2 3 3 2 3 2" xfId="52733" xr:uid="{00000000-0005-0000-0000-0000C9D60000}"/>
    <cellStyle name="Standard 8 7 2 3 3 2 4" xfId="41437" xr:uid="{00000000-0005-0000-0000-0000CAD60000}"/>
    <cellStyle name="Standard 8 7 2 3 3 2 5" xfId="30141" xr:uid="{00000000-0005-0000-0000-0000CBD60000}"/>
    <cellStyle name="Standard 8 7 2 3 3 3" xfId="10373" xr:uid="{00000000-0005-0000-0000-0000CCD60000}"/>
    <cellStyle name="Standard 8 7 2 3 3 3 2" xfId="21669" xr:uid="{00000000-0005-0000-0000-0000CDD60000}"/>
    <cellStyle name="Standard 8 7 2 3 3 3 2 2" xfId="55557" xr:uid="{00000000-0005-0000-0000-0000CED60000}"/>
    <cellStyle name="Standard 8 7 2 3 3 3 3" xfId="44261" xr:uid="{00000000-0005-0000-0000-0000CFD60000}"/>
    <cellStyle name="Standard 8 7 2 3 3 3 4" xfId="32965" xr:uid="{00000000-0005-0000-0000-0000D0D60000}"/>
    <cellStyle name="Standard 8 7 2 3 3 4" xfId="16021" xr:uid="{00000000-0005-0000-0000-0000D1D60000}"/>
    <cellStyle name="Standard 8 7 2 3 3 4 2" xfId="49909" xr:uid="{00000000-0005-0000-0000-0000D2D60000}"/>
    <cellStyle name="Standard 8 7 2 3 3 5" xfId="38613" xr:uid="{00000000-0005-0000-0000-0000D3D60000}"/>
    <cellStyle name="Standard 8 7 2 3 3 6" xfId="27317" xr:uid="{00000000-0005-0000-0000-0000D4D60000}"/>
    <cellStyle name="Standard 8 7 2 3 4" xfId="6199" xr:uid="{00000000-0005-0000-0000-0000D5D60000}"/>
    <cellStyle name="Standard 8 7 2 3 4 2" xfId="11849" xr:uid="{00000000-0005-0000-0000-0000D6D60000}"/>
    <cellStyle name="Standard 8 7 2 3 4 2 2" xfId="23145" xr:uid="{00000000-0005-0000-0000-0000D7D60000}"/>
    <cellStyle name="Standard 8 7 2 3 4 2 2 2" xfId="57033" xr:uid="{00000000-0005-0000-0000-0000D8D60000}"/>
    <cellStyle name="Standard 8 7 2 3 4 2 3" xfId="45737" xr:uid="{00000000-0005-0000-0000-0000D9D60000}"/>
    <cellStyle name="Standard 8 7 2 3 4 2 4" xfId="34441" xr:uid="{00000000-0005-0000-0000-0000DAD60000}"/>
    <cellStyle name="Standard 8 7 2 3 4 3" xfId="17497" xr:uid="{00000000-0005-0000-0000-0000DBD60000}"/>
    <cellStyle name="Standard 8 7 2 3 4 3 2" xfId="51385" xr:uid="{00000000-0005-0000-0000-0000DCD60000}"/>
    <cellStyle name="Standard 8 7 2 3 4 4" xfId="40089" xr:uid="{00000000-0005-0000-0000-0000DDD60000}"/>
    <cellStyle name="Standard 8 7 2 3 4 5" xfId="28793" xr:uid="{00000000-0005-0000-0000-0000DED60000}"/>
    <cellStyle name="Standard 8 7 2 3 5" xfId="9025" xr:uid="{00000000-0005-0000-0000-0000DFD60000}"/>
    <cellStyle name="Standard 8 7 2 3 5 2" xfId="20321" xr:uid="{00000000-0005-0000-0000-0000E0D60000}"/>
    <cellStyle name="Standard 8 7 2 3 5 2 2" xfId="54209" xr:uid="{00000000-0005-0000-0000-0000E1D60000}"/>
    <cellStyle name="Standard 8 7 2 3 5 3" xfId="42913" xr:uid="{00000000-0005-0000-0000-0000E2D60000}"/>
    <cellStyle name="Standard 8 7 2 3 5 4" xfId="31617" xr:uid="{00000000-0005-0000-0000-0000E3D60000}"/>
    <cellStyle name="Standard 8 7 2 3 6" xfId="14673" xr:uid="{00000000-0005-0000-0000-0000E4D60000}"/>
    <cellStyle name="Standard 8 7 2 3 6 2" xfId="48561" xr:uid="{00000000-0005-0000-0000-0000E5D60000}"/>
    <cellStyle name="Standard 8 7 2 3 7" xfId="37265" xr:uid="{00000000-0005-0000-0000-0000E6D60000}"/>
    <cellStyle name="Standard 8 7 2 3 8" xfId="25969" xr:uid="{00000000-0005-0000-0000-0000E7D60000}"/>
    <cellStyle name="Standard 8 7 2 4" xfId="3929" xr:uid="{00000000-0005-0000-0000-0000E8D60000}"/>
    <cellStyle name="Standard 8 7 2 4 2" xfId="7040" xr:uid="{00000000-0005-0000-0000-0000E9D60000}"/>
    <cellStyle name="Standard 8 7 2 4 2 2" xfId="12689" xr:uid="{00000000-0005-0000-0000-0000EAD60000}"/>
    <cellStyle name="Standard 8 7 2 4 2 2 2" xfId="23985" xr:uid="{00000000-0005-0000-0000-0000EBD60000}"/>
    <cellStyle name="Standard 8 7 2 4 2 2 2 2" xfId="57873" xr:uid="{00000000-0005-0000-0000-0000ECD60000}"/>
    <cellStyle name="Standard 8 7 2 4 2 2 3" xfId="46577" xr:uid="{00000000-0005-0000-0000-0000EDD60000}"/>
    <cellStyle name="Standard 8 7 2 4 2 2 4" xfId="35281" xr:uid="{00000000-0005-0000-0000-0000EED60000}"/>
    <cellStyle name="Standard 8 7 2 4 2 3" xfId="18337" xr:uid="{00000000-0005-0000-0000-0000EFD60000}"/>
    <cellStyle name="Standard 8 7 2 4 2 3 2" xfId="52225" xr:uid="{00000000-0005-0000-0000-0000F0D60000}"/>
    <cellStyle name="Standard 8 7 2 4 2 4" xfId="40929" xr:uid="{00000000-0005-0000-0000-0000F1D60000}"/>
    <cellStyle name="Standard 8 7 2 4 2 5" xfId="29633" xr:uid="{00000000-0005-0000-0000-0000F2D60000}"/>
    <cellStyle name="Standard 8 7 2 4 3" xfId="9865" xr:uid="{00000000-0005-0000-0000-0000F3D60000}"/>
    <cellStyle name="Standard 8 7 2 4 3 2" xfId="21161" xr:uid="{00000000-0005-0000-0000-0000F4D60000}"/>
    <cellStyle name="Standard 8 7 2 4 3 2 2" xfId="55049" xr:uid="{00000000-0005-0000-0000-0000F5D60000}"/>
    <cellStyle name="Standard 8 7 2 4 3 3" xfId="43753" xr:uid="{00000000-0005-0000-0000-0000F6D60000}"/>
    <cellStyle name="Standard 8 7 2 4 3 4" xfId="32457" xr:uid="{00000000-0005-0000-0000-0000F7D60000}"/>
    <cellStyle name="Standard 8 7 2 4 4" xfId="15513" xr:uid="{00000000-0005-0000-0000-0000F8D60000}"/>
    <cellStyle name="Standard 8 7 2 4 4 2" xfId="49401" xr:uid="{00000000-0005-0000-0000-0000F9D60000}"/>
    <cellStyle name="Standard 8 7 2 4 5" xfId="38105" xr:uid="{00000000-0005-0000-0000-0000FAD60000}"/>
    <cellStyle name="Standard 8 7 2 4 6" xfId="26809" xr:uid="{00000000-0005-0000-0000-0000FBD60000}"/>
    <cellStyle name="Standard 8 7 2 5" xfId="4987" xr:uid="{00000000-0005-0000-0000-0000FCD60000}"/>
    <cellStyle name="Standard 8 7 2 5 2" xfId="7813" xr:uid="{00000000-0005-0000-0000-0000FDD60000}"/>
    <cellStyle name="Standard 8 7 2 5 2 2" xfId="13462" xr:uid="{00000000-0005-0000-0000-0000FED60000}"/>
    <cellStyle name="Standard 8 7 2 5 2 2 2" xfId="24758" xr:uid="{00000000-0005-0000-0000-0000FFD60000}"/>
    <cellStyle name="Standard 8 7 2 5 2 2 2 2" xfId="58646" xr:uid="{00000000-0005-0000-0000-000000D70000}"/>
    <cellStyle name="Standard 8 7 2 5 2 2 3" xfId="47350" xr:uid="{00000000-0005-0000-0000-000001D70000}"/>
    <cellStyle name="Standard 8 7 2 5 2 2 4" xfId="36054" xr:uid="{00000000-0005-0000-0000-000002D70000}"/>
    <cellStyle name="Standard 8 7 2 5 2 3" xfId="19110" xr:uid="{00000000-0005-0000-0000-000003D70000}"/>
    <cellStyle name="Standard 8 7 2 5 2 3 2" xfId="52998" xr:uid="{00000000-0005-0000-0000-000004D70000}"/>
    <cellStyle name="Standard 8 7 2 5 2 4" xfId="41702" xr:uid="{00000000-0005-0000-0000-000005D70000}"/>
    <cellStyle name="Standard 8 7 2 5 2 5" xfId="30406" xr:uid="{00000000-0005-0000-0000-000006D70000}"/>
    <cellStyle name="Standard 8 7 2 5 3" xfId="10638" xr:uid="{00000000-0005-0000-0000-000007D70000}"/>
    <cellStyle name="Standard 8 7 2 5 3 2" xfId="21934" xr:uid="{00000000-0005-0000-0000-000008D70000}"/>
    <cellStyle name="Standard 8 7 2 5 3 2 2" xfId="55822" xr:uid="{00000000-0005-0000-0000-000009D70000}"/>
    <cellStyle name="Standard 8 7 2 5 3 3" xfId="44526" xr:uid="{00000000-0005-0000-0000-00000AD70000}"/>
    <cellStyle name="Standard 8 7 2 5 3 4" xfId="33230" xr:uid="{00000000-0005-0000-0000-00000BD70000}"/>
    <cellStyle name="Standard 8 7 2 5 4" xfId="16286" xr:uid="{00000000-0005-0000-0000-00000CD70000}"/>
    <cellStyle name="Standard 8 7 2 5 4 2" xfId="50174" xr:uid="{00000000-0005-0000-0000-00000DD70000}"/>
    <cellStyle name="Standard 8 7 2 5 5" xfId="38878" xr:uid="{00000000-0005-0000-0000-00000ED70000}"/>
    <cellStyle name="Standard 8 7 2 5 6" xfId="27582" xr:uid="{00000000-0005-0000-0000-00000FD70000}"/>
    <cellStyle name="Standard 8 7 2 6" xfId="3637" xr:uid="{00000000-0005-0000-0000-000010D70000}"/>
    <cellStyle name="Standard 8 7 2 6 2" xfId="6750" xr:uid="{00000000-0005-0000-0000-000011D70000}"/>
    <cellStyle name="Standard 8 7 2 6 2 2" xfId="12399" xr:uid="{00000000-0005-0000-0000-000012D70000}"/>
    <cellStyle name="Standard 8 7 2 6 2 2 2" xfId="23695" xr:uid="{00000000-0005-0000-0000-000013D70000}"/>
    <cellStyle name="Standard 8 7 2 6 2 2 2 2" xfId="57583" xr:uid="{00000000-0005-0000-0000-000014D70000}"/>
    <cellStyle name="Standard 8 7 2 6 2 2 3" xfId="46287" xr:uid="{00000000-0005-0000-0000-000015D70000}"/>
    <cellStyle name="Standard 8 7 2 6 2 2 4" xfId="34991" xr:uid="{00000000-0005-0000-0000-000016D70000}"/>
    <cellStyle name="Standard 8 7 2 6 2 3" xfId="18047" xr:uid="{00000000-0005-0000-0000-000017D70000}"/>
    <cellStyle name="Standard 8 7 2 6 2 3 2" xfId="51935" xr:uid="{00000000-0005-0000-0000-000018D70000}"/>
    <cellStyle name="Standard 8 7 2 6 2 4" xfId="40639" xr:uid="{00000000-0005-0000-0000-000019D70000}"/>
    <cellStyle name="Standard 8 7 2 6 2 5" xfId="29343" xr:uid="{00000000-0005-0000-0000-00001AD70000}"/>
    <cellStyle name="Standard 8 7 2 6 3" xfId="9575" xr:uid="{00000000-0005-0000-0000-00001BD70000}"/>
    <cellStyle name="Standard 8 7 2 6 3 2" xfId="20871" xr:uid="{00000000-0005-0000-0000-00001CD70000}"/>
    <cellStyle name="Standard 8 7 2 6 3 2 2" xfId="54759" xr:uid="{00000000-0005-0000-0000-00001DD70000}"/>
    <cellStyle name="Standard 8 7 2 6 3 3" xfId="43463" xr:uid="{00000000-0005-0000-0000-00001ED70000}"/>
    <cellStyle name="Standard 8 7 2 6 3 4" xfId="32167" xr:uid="{00000000-0005-0000-0000-00001FD70000}"/>
    <cellStyle name="Standard 8 7 2 6 4" xfId="15223" xr:uid="{00000000-0005-0000-0000-000020D70000}"/>
    <cellStyle name="Standard 8 7 2 6 4 2" xfId="49111" xr:uid="{00000000-0005-0000-0000-000021D70000}"/>
    <cellStyle name="Standard 8 7 2 6 5" xfId="37815" xr:uid="{00000000-0005-0000-0000-000022D70000}"/>
    <cellStyle name="Standard 8 7 2 6 6" xfId="26519" xr:uid="{00000000-0005-0000-0000-000023D70000}"/>
    <cellStyle name="Standard 8 7 2 7" xfId="5699" xr:uid="{00000000-0005-0000-0000-000024D70000}"/>
    <cellStyle name="Standard 8 7 2 7 2" xfId="11349" xr:uid="{00000000-0005-0000-0000-000025D70000}"/>
    <cellStyle name="Standard 8 7 2 7 2 2" xfId="22645" xr:uid="{00000000-0005-0000-0000-000026D70000}"/>
    <cellStyle name="Standard 8 7 2 7 2 2 2" xfId="56533" xr:uid="{00000000-0005-0000-0000-000027D70000}"/>
    <cellStyle name="Standard 8 7 2 7 2 3" xfId="45237" xr:uid="{00000000-0005-0000-0000-000028D70000}"/>
    <cellStyle name="Standard 8 7 2 7 2 4" xfId="33941" xr:uid="{00000000-0005-0000-0000-000029D70000}"/>
    <cellStyle name="Standard 8 7 2 7 3" xfId="16997" xr:uid="{00000000-0005-0000-0000-00002AD70000}"/>
    <cellStyle name="Standard 8 7 2 7 3 2" xfId="50885" xr:uid="{00000000-0005-0000-0000-00002BD70000}"/>
    <cellStyle name="Standard 8 7 2 7 4" xfId="39589" xr:uid="{00000000-0005-0000-0000-00002CD70000}"/>
    <cellStyle name="Standard 8 7 2 7 5" xfId="28293" xr:uid="{00000000-0005-0000-0000-00002DD70000}"/>
    <cellStyle name="Standard 8 7 2 8" xfId="8525" xr:uid="{00000000-0005-0000-0000-00002ED70000}"/>
    <cellStyle name="Standard 8 7 2 8 2" xfId="19821" xr:uid="{00000000-0005-0000-0000-00002FD70000}"/>
    <cellStyle name="Standard 8 7 2 8 2 2" xfId="53709" xr:uid="{00000000-0005-0000-0000-000030D70000}"/>
    <cellStyle name="Standard 8 7 2 8 3" xfId="42413" xr:uid="{00000000-0005-0000-0000-000031D70000}"/>
    <cellStyle name="Standard 8 7 2 8 4" xfId="31117" xr:uid="{00000000-0005-0000-0000-000032D70000}"/>
    <cellStyle name="Standard 8 7 2 9" xfId="14173" xr:uid="{00000000-0005-0000-0000-000033D70000}"/>
    <cellStyle name="Standard 8 7 2 9 2" xfId="48061" xr:uid="{00000000-0005-0000-0000-000034D70000}"/>
    <cellStyle name="Standard 8 7 3" xfId="2683" xr:uid="{00000000-0005-0000-0000-000035D70000}"/>
    <cellStyle name="Standard 8 7 3 2" xfId="3185" xr:uid="{00000000-0005-0000-0000-000036D70000}"/>
    <cellStyle name="Standard 8 7 3 2 2" xfId="5458" xr:uid="{00000000-0005-0000-0000-000037D70000}"/>
    <cellStyle name="Standard 8 7 3 2 2 2" xfId="8284" xr:uid="{00000000-0005-0000-0000-000038D70000}"/>
    <cellStyle name="Standard 8 7 3 2 2 2 2" xfId="13933" xr:uid="{00000000-0005-0000-0000-000039D70000}"/>
    <cellStyle name="Standard 8 7 3 2 2 2 2 2" xfId="25229" xr:uid="{00000000-0005-0000-0000-00003AD70000}"/>
    <cellStyle name="Standard 8 7 3 2 2 2 2 2 2" xfId="59117" xr:uid="{00000000-0005-0000-0000-00003BD70000}"/>
    <cellStyle name="Standard 8 7 3 2 2 2 2 3" xfId="47821" xr:uid="{00000000-0005-0000-0000-00003CD70000}"/>
    <cellStyle name="Standard 8 7 3 2 2 2 2 4" xfId="36525" xr:uid="{00000000-0005-0000-0000-00003DD70000}"/>
    <cellStyle name="Standard 8 7 3 2 2 2 3" xfId="19581" xr:uid="{00000000-0005-0000-0000-00003ED70000}"/>
    <cellStyle name="Standard 8 7 3 2 2 2 3 2" xfId="53469" xr:uid="{00000000-0005-0000-0000-00003FD70000}"/>
    <cellStyle name="Standard 8 7 3 2 2 2 4" xfId="42173" xr:uid="{00000000-0005-0000-0000-000040D70000}"/>
    <cellStyle name="Standard 8 7 3 2 2 2 5" xfId="30877" xr:uid="{00000000-0005-0000-0000-000041D70000}"/>
    <cellStyle name="Standard 8 7 3 2 2 3" xfId="11109" xr:uid="{00000000-0005-0000-0000-000042D70000}"/>
    <cellStyle name="Standard 8 7 3 2 2 3 2" xfId="22405" xr:uid="{00000000-0005-0000-0000-000043D70000}"/>
    <cellStyle name="Standard 8 7 3 2 2 3 2 2" xfId="56293" xr:uid="{00000000-0005-0000-0000-000044D70000}"/>
    <cellStyle name="Standard 8 7 3 2 2 3 3" xfId="44997" xr:uid="{00000000-0005-0000-0000-000045D70000}"/>
    <cellStyle name="Standard 8 7 3 2 2 3 4" xfId="33701" xr:uid="{00000000-0005-0000-0000-000046D70000}"/>
    <cellStyle name="Standard 8 7 3 2 2 4" xfId="16757" xr:uid="{00000000-0005-0000-0000-000047D70000}"/>
    <cellStyle name="Standard 8 7 3 2 2 4 2" xfId="50645" xr:uid="{00000000-0005-0000-0000-000048D70000}"/>
    <cellStyle name="Standard 8 7 3 2 2 5" xfId="39349" xr:uid="{00000000-0005-0000-0000-000049D70000}"/>
    <cellStyle name="Standard 8 7 3 2 2 6" xfId="28053" xr:uid="{00000000-0005-0000-0000-00004AD70000}"/>
    <cellStyle name="Standard 8 7 3 2 3" xfId="6313" xr:uid="{00000000-0005-0000-0000-00004BD70000}"/>
    <cellStyle name="Standard 8 7 3 2 3 2" xfId="11963" xr:uid="{00000000-0005-0000-0000-00004CD70000}"/>
    <cellStyle name="Standard 8 7 3 2 3 2 2" xfId="23259" xr:uid="{00000000-0005-0000-0000-00004DD70000}"/>
    <cellStyle name="Standard 8 7 3 2 3 2 2 2" xfId="57147" xr:uid="{00000000-0005-0000-0000-00004ED70000}"/>
    <cellStyle name="Standard 8 7 3 2 3 2 3" xfId="45851" xr:uid="{00000000-0005-0000-0000-00004FD70000}"/>
    <cellStyle name="Standard 8 7 3 2 3 2 4" xfId="34555" xr:uid="{00000000-0005-0000-0000-000050D70000}"/>
    <cellStyle name="Standard 8 7 3 2 3 3" xfId="17611" xr:uid="{00000000-0005-0000-0000-000051D70000}"/>
    <cellStyle name="Standard 8 7 3 2 3 3 2" xfId="51499" xr:uid="{00000000-0005-0000-0000-000052D70000}"/>
    <cellStyle name="Standard 8 7 3 2 3 4" xfId="40203" xr:uid="{00000000-0005-0000-0000-000053D70000}"/>
    <cellStyle name="Standard 8 7 3 2 3 5" xfId="28907" xr:uid="{00000000-0005-0000-0000-000054D70000}"/>
    <cellStyle name="Standard 8 7 3 2 4" xfId="9139" xr:uid="{00000000-0005-0000-0000-000055D70000}"/>
    <cellStyle name="Standard 8 7 3 2 4 2" xfId="20435" xr:uid="{00000000-0005-0000-0000-000056D70000}"/>
    <cellStyle name="Standard 8 7 3 2 4 2 2" xfId="54323" xr:uid="{00000000-0005-0000-0000-000057D70000}"/>
    <cellStyle name="Standard 8 7 3 2 4 3" xfId="43027" xr:uid="{00000000-0005-0000-0000-000058D70000}"/>
    <cellStyle name="Standard 8 7 3 2 4 4" xfId="31731" xr:uid="{00000000-0005-0000-0000-000059D70000}"/>
    <cellStyle name="Standard 8 7 3 2 5" xfId="14787" xr:uid="{00000000-0005-0000-0000-00005AD70000}"/>
    <cellStyle name="Standard 8 7 3 2 5 2" xfId="48675" xr:uid="{00000000-0005-0000-0000-00005BD70000}"/>
    <cellStyle name="Standard 8 7 3 2 6" xfId="37379" xr:uid="{00000000-0005-0000-0000-00005CD70000}"/>
    <cellStyle name="Standard 8 7 3 2 7" xfId="26083" xr:uid="{00000000-0005-0000-0000-00005DD70000}"/>
    <cellStyle name="Standard 8 7 3 3" xfId="4684" xr:uid="{00000000-0005-0000-0000-00005ED70000}"/>
    <cellStyle name="Standard 8 7 3 3 2" xfId="7550" xr:uid="{00000000-0005-0000-0000-00005FD70000}"/>
    <cellStyle name="Standard 8 7 3 3 2 2" xfId="13199" xr:uid="{00000000-0005-0000-0000-000060D70000}"/>
    <cellStyle name="Standard 8 7 3 3 2 2 2" xfId="24495" xr:uid="{00000000-0005-0000-0000-000061D70000}"/>
    <cellStyle name="Standard 8 7 3 3 2 2 2 2" xfId="58383" xr:uid="{00000000-0005-0000-0000-000062D70000}"/>
    <cellStyle name="Standard 8 7 3 3 2 2 3" xfId="47087" xr:uid="{00000000-0005-0000-0000-000063D70000}"/>
    <cellStyle name="Standard 8 7 3 3 2 2 4" xfId="35791" xr:uid="{00000000-0005-0000-0000-000064D70000}"/>
    <cellStyle name="Standard 8 7 3 3 2 3" xfId="18847" xr:uid="{00000000-0005-0000-0000-000065D70000}"/>
    <cellStyle name="Standard 8 7 3 3 2 3 2" xfId="52735" xr:uid="{00000000-0005-0000-0000-000066D70000}"/>
    <cellStyle name="Standard 8 7 3 3 2 4" xfId="41439" xr:uid="{00000000-0005-0000-0000-000067D70000}"/>
    <cellStyle name="Standard 8 7 3 3 2 5" xfId="30143" xr:uid="{00000000-0005-0000-0000-000068D70000}"/>
    <cellStyle name="Standard 8 7 3 3 3" xfId="10375" xr:uid="{00000000-0005-0000-0000-000069D70000}"/>
    <cellStyle name="Standard 8 7 3 3 3 2" xfId="21671" xr:uid="{00000000-0005-0000-0000-00006AD70000}"/>
    <cellStyle name="Standard 8 7 3 3 3 2 2" xfId="55559" xr:uid="{00000000-0005-0000-0000-00006BD70000}"/>
    <cellStyle name="Standard 8 7 3 3 3 3" xfId="44263" xr:uid="{00000000-0005-0000-0000-00006CD70000}"/>
    <cellStyle name="Standard 8 7 3 3 3 4" xfId="32967" xr:uid="{00000000-0005-0000-0000-00006DD70000}"/>
    <cellStyle name="Standard 8 7 3 3 4" xfId="16023" xr:uid="{00000000-0005-0000-0000-00006ED70000}"/>
    <cellStyle name="Standard 8 7 3 3 4 2" xfId="49911" xr:uid="{00000000-0005-0000-0000-00006FD70000}"/>
    <cellStyle name="Standard 8 7 3 3 5" xfId="38615" xr:uid="{00000000-0005-0000-0000-000070D70000}"/>
    <cellStyle name="Standard 8 7 3 3 6" xfId="27319" xr:uid="{00000000-0005-0000-0000-000071D70000}"/>
    <cellStyle name="Standard 8 7 3 4" xfId="5813" xr:uid="{00000000-0005-0000-0000-000072D70000}"/>
    <cellStyle name="Standard 8 7 3 4 2" xfId="11463" xr:uid="{00000000-0005-0000-0000-000073D70000}"/>
    <cellStyle name="Standard 8 7 3 4 2 2" xfId="22759" xr:uid="{00000000-0005-0000-0000-000074D70000}"/>
    <cellStyle name="Standard 8 7 3 4 2 2 2" xfId="56647" xr:uid="{00000000-0005-0000-0000-000075D70000}"/>
    <cellStyle name="Standard 8 7 3 4 2 3" xfId="45351" xr:uid="{00000000-0005-0000-0000-000076D70000}"/>
    <cellStyle name="Standard 8 7 3 4 2 4" xfId="34055" xr:uid="{00000000-0005-0000-0000-000077D70000}"/>
    <cellStyle name="Standard 8 7 3 4 3" xfId="17111" xr:uid="{00000000-0005-0000-0000-000078D70000}"/>
    <cellStyle name="Standard 8 7 3 4 3 2" xfId="50999" xr:uid="{00000000-0005-0000-0000-000079D70000}"/>
    <cellStyle name="Standard 8 7 3 4 4" xfId="39703" xr:uid="{00000000-0005-0000-0000-00007AD70000}"/>
    <cellStyle name="Standard 8 7 3 4 5" xfId="28407" xr:uid="{00000000-0005-0000-0000-00007BD70000}"/>
    <cellStyle name="Standard 8 7 3 5" xfId="8639" xr:uid="{00000000-0005-0000-0000-00007CD70000}"/>
    <cellStyle name="Standard 8 7 3 5 2" xfId="19935" xr:uid="{00000000-0005-0000-0000-00007DD70000}"/>
    <cellStyle name="Standard 8 7 3 5 2 2" xfId="53823" xr:uid="{00000000-0005-0000-0000-00007ED70000}"/>
    <cellStyle name="Standard 8 7 3 5 3" xfId="42527" xr:uid="{00000000-0005-0000-0000-00007FD70000}"/>
    <cellStyle name="Standard 8 7 3 5 4" xfId="31231" xr:uid="{00000000-0005-0000-0000-000080D70000}"/>
    <cellStyle name="Standard 8 7 3 6" xfId="14287" xr:uid="{00000000-0005-0000-0000-000081D70000}"/>
    <cellStyle name="Standard 8 7 3 6 2" xfId="48175" xr:uid="{00000000-0005-0000-0000-000082D70000}"/>
    <cellStyle name="Standard 8 7 3 7" xfId="36879" xr:uid="{00000000-0005-0000-0000-000083D70000}"/>
    <cellStyle name="Standard 8 7 3 8" xfId="25583" xr:uid="{00000000-0005-0000-0000-000084D70000}"/>
    <cellStyle name="Standard 8 7 4" xfId="2938" xr:uid="{00000000-0005-0000-0000-000085D70000}"/>
    <cellStyle name="Standard 8 7 4 2" xfId="5455" xr:uid="{00000000-0005-0000-0000-000086D70000}"/>
    <cellStyle name="Standard 8 7 4 2 2" xfId="8281" xr:uid="{00000000-0005-0000-0000-000087D70000}"/>
    <cellStyle name="Standard 8 7 4 2 2 2" xfId="13930" xr:uid="{00000000-0005-0000-0000-000088D70000}"/>
    <cellStyle name="Standard 8 7 4 2 2 2 2" xfId="25226" xr:uid="{00000000-0005-0000-0000-000089D70000}"/>
    <cellStyle name="Standard 8 7 4 2 2 2 2 2" xfId="59114" xr:uid="{00000000-0005-0000-0000-00008AD70000}"/>
    <cellStyle name="Standard 8 7 4 2 2 2 3" xfId="47818" xr:uid="{00000000-0005-0000-0000-00008BD70000}"/>
    <cellStyle name="Standard 8 7 4 2 2 2 4" xfId="36522" xr:uid="{00000000-0005-0000-0000-00008CD70000}"/>
    <cellStyle name="Standard 8 7 4 2 2 3" xfId="19578" xr:uid="{00000000-0005-0000-0000-00008DD70000}"/>
    <cellStyle name="Standard 8 7 4 2 2 3 2" xfId="53466" xr:uid="{00000000-0005-0000-0000-00008ED70000}"/>
    <cellStyle name="Standard 8 7 4 2 2 4" xfId="42170" xr:uid="{00000000-0005-0000-0000-00008FD70000}"/>
    <cellStyle name="Standard 8 7 4 2 2 5" xfId="30874" xr:uid="{00000000-0005-0000-0000-000090D70000}"/>
    <cellStyle name="Standard 8 7 4 2 3" xfId="11106" xr:uid="{00000000-0005-0000-0000-000091D70000}"/>
    <cellStyle name="Standard 8 7 4 2 3 2" xfId="22402" xr:uid="{00000000-0005-0000-0000-000092D70000}"/>
    <cellStyle name="Standard 8 7 4 2 3 2 2" xfId="56290" xr:uid="{00000000-0005-0000-0000-000093D70000}"/>
    <cellStyle name="Standard 8 7 4 2 3 3" xfId="44994" xr:uid="{00000000-0005-0000-0000-000094D70000}"/>
    <cellStyle name="Standard 8 7 4 2 3 4" xfId="33698" xr:uid="{00000000-0005-0000-0000-000095D70000}"/>
    <cellStyle name="Standard 8 7 4 2 4" xfId="16754" xr:uid="{00000000-0005-0000-0000-000096D70000}"/>
    <cellStyle name="Standard 8 7 4 2 4 2" xfId="50642" xr:uid="{00000000-0005-0000-0000-000097D70000}"/>
    <cellStyle name="Standard 8 7 4 2 5" xfId="39346" xr:uid="{00000000-0005-0000-0000-000098D70000}"/>
    <cellStyle name="Standard 8 7 4 2 6" xfId="28050" xr:uid="{00000000-0005-0000-0000-000099D70000}"/>
    <cellStyle name="Standard 8 7 4 3" xfId="4681" xr:uid="{00000000-0005-0000-0000-00009AD70000}"/>
    <cellStyle name="Standard 8 7 4 3 2" xfId="7547" xr:uid="{00000000-0005-0000-0000-00009BD70000}"/>
    <cellStyle name="Standard 8 7 4 3 2 2" xfId="13196" xr:uid="{00000000-0005-0000-0000-00009CD70000}"/>
    <cellStyle name="Standard 8 7 4 3 2 2 2" xfId="24492" xr:uid="{00000000-0005-0000-0000-00009DD70000}"/>
    <cellStyle name="Standard 8 7 4 3 2 2 2 2" xfId="58380" xr:uid="{00000000-0005-0000-0000-00009ED70000}"/>
    <cellStyle name="Standard 8 7 4 3 2 2 3" xfId="47084" xr:uid="{00000000-0005-0000-0000-00009FD70000}"/>
    <cellStyle name="Standard 8 7 4 3 2 2 4" xfId="35788" xr:uid="{00000000-0005-0000-0000-0000A0D70000}"/>
    <cellStyle name="Standard 8 7 4 3 2 3" xfId="18844" xr:uid="{00000000-0005-0000-0000-0000A1D70000}"/>
    <cellStyle name="Standard 8 7 4 3 2 3 2" xfId="52732" xr:uid="{00000000-0005-0000-0000-0000A2D70000}"/>
    <cellStyle name="Standard 8 7 4 3 2 4" xfId="41436" xr:uid="{00000000-0005-0000-0000-0000A3D70000}"/>
    <cellStyle name="Standard 8 7 4 3 2 5" xfId="30140" xr:uid="{00000000-0005-0000-0000-0000A4D70000}"/>
    <cellStyle name="Standard 8 7 4 3 3" xfId="10372" xr:uid="{00000000-0005-0000-0000-0000A5D70000}"/>
    <cellStyle name="Standard 8 7 4 3 3 2" xfId="21668" xr:uid="{00000000-0005-0000-0000-0000A6D70000}"/>
    <cellStyle name="Standard 8 7 4 3 3 2 2" xfId="55556" xr:uid="{00000000-0005-0000-0000-0000A7D70000}"/>
    <cellStyle name="Standard 8 7 4 3 3 3" xfId="44260" xr:uid="{00000000-0005-0000-0000-0000A8D70000}"/>
    <cellStyle name="Standard 8 7 4 3 3 4" xfId="32964" xr:uid="{00000000-0005-0000-0000-0000A9D70000}"/>
    <cellStyle name="Standard 8 7 4 3 4" xfId="16020" xr:uid="{00000000-0005-0000-0000-0000AAD70000}"/>
    <cellStyle name="Standard 8 7 4 3 4 2" xfId="49908" xr:uid="{00000000-0005-0000-0000-0000ABD70000}"/>
    <cellStyle name="Standard 8 7 4 3 5" xfId="38612" xr:uid="{00000000-0005-0000-0000-0000ACD70000}"/>
    <cellStyle name="Standard 8 7 4 3 6" xfId="27316" xr:uid="{00000000-0005-0000-0000-0000ADD70000}"/>
    <cellStyle name="Standard 8 7 4 4" xfId="6066" xr:uid="{00000000-0005-0000-0000-0000AED70000}"/>
    <cellStyle name="Standard 8 7 4 4 2" xfId="11716" xr:uid="{00000000-0005-0000-0000-0000AFD70000}"/>
    <cellStyle name="Standard 8 7 4 4 2 2" xfId="23012" xr:uid="{00000000-0005-0000-0000-0000B0D70000}"/>
    <cellStyle name="Standard 8 7 4 4 2 2 2" xfId="56900" xr:uid="{00000000-0005-0000-0000-0000B1D70000}"/>
    <cellStyle name="Standard 8 7 4 4 2 3" xfId="45604" xr:uid="{00000000-0005-0000-0000-0000B2D70000}"/>
    <cellStyle name="Standard 8 7 4 4 2 4" xfId="34308" xr:uid="{00000000-0005-0000-0000-0000B3D70000}"/>
    <cellStyle name="Standard 8 7 4 4 3" xfId="17364" xr:uid="{00000000-0005-0000-0000-0000B4D70000}"/>
    <cellStyle name="Standard 8 7 4 4 3 2" xfId="51252" xr:uid="{00000000-0005-0000-0000-0000B5D70000}"/>
    <cellStyle name="Standard 8 7 4 4 4" xfId="39956" xr:uid="{00000000-0005-0000-0000-0000B6D70000}"/>
    <cellStyle name="Standard 8 7 4 4 5" xfId="28660" xr:uid="{00000000-0005-0000-0000-0000B7D70000}"/>
    <cellStyle name="Standard 8 7 4 5" xfId="8892" xr:uid="{00000000-0005-0000-0000-0000B8D70000}"/>
    <cellStyle name="Standard 8 7 4 5 2" xfId="20188" xr:uid="{00000000-0005-0000-0000-0000B9D70000}"/>
    <cellStyle name="Standard 8 7 4 5 2 2" xfId="54076" xr:uid="{00000000-0005-0000-0000-0000BAD70000}"/>
    <cellStyle name="Standard 8 7 4 5 3" xfId="42780" xr:uid="{00000000-0005-0000-0000-0000BBD70000}"/>
    <cellStyle name="Standard 8 7 4 5 4" xfId="31484" xr:uid="{00000000-0005-0000-0000-0000BCD70000}"/>
    <cellStyle name="Standard 8 7 4 6" xfId="14540" xr:uid="{00000000-0005-0000-0000-0000BDD70000}"/>
    <cellStyle name="Standard 8 7 4 6 2" xfId="48428" xr:uid="{00000000-0005-0000-0000-0000BED70000}"/>
    <cellStyle name="Standard 8 7 4 7" xfId="37132" xr:uid="{00000000-0005-0000-0000-0000BFD70000}"/>
    <cellStyle name="Standard 8 7 4 8" xfId="25836" xr:uid="{00000000-0005-0000-0000-0000C0D70000}"/>
    <cellStyle name="Standard 8 7 5" xfId="3819" xr:uid="{00000000-0005-0000-0000-0000C1D70000}"/>
    <cellStyle name="Standard 8 7 5 2" xfId="6930" xr:uid="{00000000-0005-0000-0000-0000C2D70000}"/>
    <cellStyle name="Standard 8 7 5 2 2" xfId="12579" xr:uid="{00000000-0005-0000-0000-0000C3D70000}"/>
    <cellStyle name="Standard 8 7 5 2 2 2" xfId="23875" xr:uid="{00000000-0005-0000-0000-0000C4D70000}"/>
    <cellStyle name="Standard 8 7 5 2 2 2 2" xfId="57763" xr:uid="{00000000-0005-0000-0000-0000C5D70000}"/>
    <cellStyle name="Standard 8 7 5 2 2 3" xfId="46467" xr:uid="{00000000-0005-0000-0000-0000C6D70000}"/>
    <cellStyle name="Standard 8 7 5 2 2 4" xfId="35171" xr:uid="{00000000-0005-0000-0000-0000C7D70000}"/>
    <cellStyle name="Standard 8 7 5 2 3" xfId="18227" xr:uid="{00000000-0005-0000-0000-0000C8D70000}"/>
    <cellStyle name="Standard 8 7 5 2 3 2" xfId="52115" xr:uid="{00000000-0005-0000-0000-0000C9D70000}"/>
    <cellStyle name="Standard 8 7 5 2 4" xfId="40819" xr:uid="{00000000-0005-0000-0000-0000CAD70000}"/>
    <cellStyle name="Standard 8 7 5 2 5" xfId="29523" xr:uid="{00000000-0005-0000-0000-0000CBD70000}"/>
    <cellStyle name="Standard 8 7 5 3" xfId="9755" xr:uid="{00000000-0005-0000-0000-0000CCD70000}"/>
    <cellStyle name="Standard 8 7 5 3 2" xfId="21051" xr:uid="{00000000-0005-0000-0000-0000CDD70000}"/>
    <cellStyle name="Standard 8 7 5 3 2 2" xfId="54939" xr:uid="{00000000-0005-0000-0000-0000CED70000}"/>
    <cellStyle name="Standard 8 7 5 3 3" xfId="43643" xr:uid="{00000000-0005-0000-0000-0000CFD70000}"/>
    <cellStyle name="Standard 8 7 5 3 4" xfId="32347" xr:uid="{00000000-0005-0000-0000-0000D0D70000}"/>
    <cellStyle name="Standard 8 7 5 4" xfId="15403" xr:uid="{00000000-0005-0000-0000-0000D1D70000}"/>
    <cellStyle name="Standard 8 7 5 4 2" xfId="49291" xr:uid="{00000000-0005-0000-0000-0000D2D70000}"/>
    <cellStyle name="Standard 8 7 5 5" xfId="37995" xr:uid="{00000000-0005-0000-0000-0000D3D70000}"/>
    <cellStyle name="Standard 8 7 5 6" xfId="26699" xr:uid="{00000000-0005-0000-0000-0000D4D70000}"/>
    <cellStyle name="Standard 8 7 6" xfId="4877" xr:uid="{00000000-0005-0000-0000-0000D5D70000}"/>
    <cellStyle name="Standard 8 7 6 2" xfId="7703" xr:uid="{00000000-0005-0000-0000-0000D6D70000}"/>
    <cellStyle name="Standard 8 7 6 2 2" xfId="13352" xr:uid="{00000000-0005-0000-0000-0000D7D70000}"/>
    <cellStyle name="Standard 8 7 6 2 2 2" xfId="24648" xr:uid="{00000000-0005-0000-0000-0000D8D70000}"/>
    <cellStyle name="Standard 8 7 6 2 2 2 2" xfId="58536" xr:uid="{00000000-0005-0000-0000-0000D9D70000}"/>
    <cellStyle name="Standard 8 7 6 2 2 3" xfId="47240" xr:uid="{00000000-0005-0000-0000-0000DAD70000}"/>
    <cellStyle name="Standard 8 7 6 2 2 4" xfId="35944" xr:uid="{00000000-0005-0000-0000-0000DBD70000}"/>
    <cellStyle name="Standard 8 7 6 2 3" xfId="19000" xr:uid="{00000000-0005-0000-0000-0000DCD70000}"/>
    <cellStyle name="Standard 8 7 6 2 3 2" xfId="52888" xr:uid="{00000000-0005-0000-0000-0000DDD70000}"/>
    <cellStyle name="Standard 8 7 6 2 4" xfId="41592" xr:uid="{00000000-0005-0000-0000-0000DED70000}"/>
    <cellStyle name="Standard 8 7 6 2 5" xfId="30296" xr:uid="{00000000-0005-0000-0000-0000DFD70000}"/>
    <cellStyle name="Standard 8 7 6 3" xfId="10528" xr:uid="{00000000-0005-0000-0000-0000E0D70000}"/>
    <cellStyle name="Standard 8 7 6 3 2" xfId="21824" xr:uid="{00000000-0005-0000-0000-0000E1D70000}"/>
    <cellStyle name="Standard 8 7 6 3 2 2" xfId="55712" xr:uid="{00000000-0005-0000-0000-0000E2D70000}"/>
    <cellStyle name="Standard 8 7 6 3 3" xfId="44416" xr:uid="{00000000-0005-0000-0000-0000E3D70000}"/>
    <cellStyle name="Standard 8 7 6 3 4" xfId="33120" xr:uid="{00000000-0005-0000-0000-0000E4D70000}"/>
    <cellStyle name="Standard 8 7 6 4" xfId="16176" xr:uid="{00000000-0005-0000-0000-0000E5D70000}"/>
    <cellStyle name="Standard 8 7 6 4 2" xfId="50064" xr:uid="{00000000-0005-0000-0000-0000E6D70000}"/>
    <cellStyle name="Standard 8 7 6 5" xfId="38768" xr:uid="{00000000-0005-0000-0000-0000E7D70000}"/>
    <cellStyle name="Standard 8 7 6 6" xfId="27472" xr:uid="{00000000-0005-0000-0000-0000E8D70000}"/>
    <cellStyle name="Standard 8 7 7" xfId="3525" xr:uid="{00000000-0005-0000-0000-0000E9D70000}"/>
    <cellStyle name="Standard 8 7 7 2" xfId="6638" xr:uid="{00000000-0005-0000-0000-0000EAD70000}"/>
    <cellStyle name="Standard 8 7 7 2 2" xfId="12287" xr:uid="{00000000-0005-0000-0000-0000EBD70000}"/>
    <cellStyle name="Standard 8 7 7 2 2 2" xfId="23583" xr:uid="{00000000-0005-0000-0000-0000ECD70000}"/>
    <cellStyle name="Standard 8 7 7 2 2 2 2" xfId="57471" xr:uid="{00000000-0005-0000-0000-0000EDD70000}"/>
    <cellStyle name="Standard 8 7 7 2 2 3" xfId="46175" xr:uid="{00000000-0005-0000-0000-0000EED70000}"/>
    <cellStyle name="Standard 8 7 7 2 2 4" xfId="34879" xr:uid="{00000000-0005-0000-0000-0000EFD70000}"/>
    <cellStyle name="Standard 8 7 7 2 3" xfId="17935" xr:uid="{00000000-0005-0000-0000-0000F0D70000}"/>
    <cellStyle name="Standard 8 7 7 2 3 2" xfId="51823" xr:uid="{00000000-0005-0000-0000-0000F1D70000}"/>
    <cellStyle name="Standard 8 7 7 2 4" xfId="40527" xr:uid="{00000000-0005-0000-0000-0000F2D70000}"/>
    <cellStyle name="Standard 8 7 7 2 5" xfId="29231" xr:uid="{00000000-0005-0000-0000-0000F3D70000}"/>
    <cellStyle name="Standard 8 7 7 3" xfId="9463" xr:uid="{00000000-0005-0000-0000-0000F4D70000}"/>
    <cellStyle name="Standard 8 7 7 3 2" xfId="20759" xr:uid="{00000000-0005-0000-0000-0000F5D70000}"/>
    <cellStyle name="Standard 8 7 7 3 2 2" xfId="54647" xr:uid="{00000000-0005-0000-0000-0000F6D70000}"/>
    <cellStyle name="Standard 8 7 7 3 3" xfId="43351" xr:uid="{00000000-0005-0000-0000-0000F7D70000}"/>
    <cellStyle name="Standard 8 7 7 3 4" xfId="32055" xr:uid="{00000000-0005-0000-0000-0000F8D70000}"/>
    <cellStyle name="Standard 8 7 7 4" xfId="15111" xr:uid="{00000000-0005-0000-0000-0000F9D70000}"/>
    <cellStyle name="Standard 8 7 7 4 2" xfId="48999" xr:uid="{00000000-0005-0000-0000-0000FAD70000}"/>
    <cellStyle name="Standard 8 7 7 5" xfId="37703" xr:uid="{00000000-0005-0000-0000-0000FBD70000}"/>
    <cellStyle name="Standard 8 7 7 6" xfId="26407" xr:uid="{00000000-0005-0000-0000-0000FCD70000}"/>
    <cellStyle name="Standard 8 7 8" xfId="5566" xr:uid="{00000000-0005-0000-0000-0000FDD70000}"/>
    <cellStyle name="Standard 8 7 8 2" xfId="11216" xr:uid="{00000000-0005-0000-0000-0000FED70000}"/>
    <cellStyle name="Standard 8 7 8 2 2" xfId="22512" xr:uid="{00000000-0005-0000-0000-0000FFD70000}"/>
    <cellStyle name="Standard 8 7 8 2 2 2" xfId="56400" xr:uid="{00000000-0005-0000-0000-000000D80000}"/>
    <cellStyle name="Standard 8 7 8 2 3" xfId="45104" xr:uid="{00000000-0005-0000-0000-000001D80000}"/>
    <cellStyle name="Standard 8 7 8 2 4" xfId="33808" xr:uid="{00000000-0005-0000-0000-000002D80000}"/>
    <cellStyle name="Standard 8 7 8 3" xfId="16864" xr:uid="{00000000-0005-0000-0000-000003D80000}"/>
    <cellStyle name="Standard 8 7 8 3 2" xfId="50752" xr:uid="{00000000-0005-0000-0000-000004D80000}"/>
    <cellStyle name="Standard 8 7 8 4" xfId="39456" xr:uid="{00000000-0005-0000-0000-000005D80000}"/>
    <cellStyle name="Standard 8 7 8 5" xfId="28160" xr:uid="{00000000-0005-0000-0000-000006D80000}"/>
    <cellStyle name="Standard 8 7 9" xfId="8392" xr:uid="{00000000-0005-0000-0000-000007D80000}"/>
    <cellStyle name="Standard 8 7 9 2" xfId="19688" xr:uid="{00000000-0005-0000-0000-000008D80000}"/>
    <cellStyle name="Standard 8 7 9 2 2" xfId="53576" xr:uid="{00000000-0005-0000-0000-000009D80000}"/>
    <cellStyle name="Standard 8 7 9 3" xfId="42280" xr:uid="{00000000-0005-0000-0000-00000AD80000}"/>
    <cellStyle name="Standard 8 7 9 4" xfId="30984" xr:uid="{00000000-0005-0000-0000-00000BD80000}"/>
    <cellStyle name="Standard 8 8" xfId="1548" xr:uid="{00000000-0005-0000-0000-00000CD80000}"/>
    <cellStyle name="Standard 8 8 2" xfId="4686" xr:uid="{00000000-0005-0000-0000-00000DD80000}"/>
    <cellStyle name="Standard 8 8 3" xfId="4685" xr:uid="{00000000-0005-0000-0000-00000ED80000}"/>
    <cellStyle name="Standard 8 8 3 2" xfId="5459" xr:uid="{00000000-0005-0000-0000-00000FD80000}"/>
    <cellStyle name="Standard 8 8 3 2 2" xfId="8285" xr:uid="{00000000-0005-0000-0000-000010D80000}"/>
    <cellStyle name="Standard 8 8 3 2 2 2" xfId="13934" xr:uid="{00000000-0005-0000-0000-000011D80000}"/>
    <cellStyle name="Standard 8 8 3 2 2 2 2" xfId="25230" xr:uid="{00000000-0005-0000-0000-000012D80000}"/>
    <cellStyle name="Standard 8 8 3 2 2 2 2 2" xfId="59118" xr:uid="{00000000-0005-0000-0000-000013D80000}"/>
    <cellStyle name="Standard 8 8 3 2 2 2 3" xfId="47822" xr:uid="{00000000-0005-0000-0000-000014D80000}"/>
    <cellStyle name="Standard 8 8 3 2 2 2 4" xfId="36526" xr:uid="{00000000-0005-0000-0000-000015D80000}"/>
    <cellStyle name="Standard 8 8 3 2 2 3" xfId="19582" xr:uid="{00000000-0005-0000-0000-000016D80000}"/>
    <cellStyle name="Standard 8 8 3 2 2 3 2" xfId="53470" xr:uid="{00000000-0005-0000-0000-000017D80000}"/>
    <cellStyle name="Standard 8 8 3 2 2 4" xfId="42174" xr:uid="{00000000-0005-0000-0000-000018D80000}"/>
    <cellStyle name="Standard 8 8 3 2 2 5" xfId="30878" xr:uid="{00000000-0005-0000-0000-000019D80000}"/>
    <cellStyle name="Standard 8 8 3 2 3" xfId="11110" xr:uid="{00000000-0005-0000-0000-00001AD80000}"/>
    <cellStyle name="Standard 8 8 3 2 3 2" xfId="22406" xr:uid="{00000000-0005-0000-0000-00001BD80000}"/>
    <cellStyle name="Standard 8 8 3 2 3 2 2" xfId="56294" xr:uid="{00000000-0005-0000-0000-00001CD80000}"/>
    <cellStyle name="Standard 8 8 3 2 3 3" xfId="44998" xr:uid="{00000000-0005-0000-0000-00001DD80000}"/>
    <cellStyle name="Standard 8 8 3 2 3 4" xfId="33702" xr:uid="{00000000-0005-0000-0000-00001ED80000}"/>
    <cellStyle name="Standard 8 8 3 2 4" xfId="16758" xr:uid="{00000000-0005-0000-0000-00001FD80000}"/>
    <cellStyle name="Standard 8 8 3 2 4 2" xfId="50646" xr:uid="{00000000-0005-0000-0000-000020D80000}"/>
    <cellStyle name="Standard 8 8 3 2 5" xfId="39350" xr:uid="{00000000-0005-0000-0000-000021D80000}"/>
    <cellStyle name="Standard 8 8 3 2 6" xfId="28054" xr:uid="{00000000-0005-0000-0000-000022D80000}"/>
    <cellStyle name="Standard 8 8 3 3" xfId="7551" xr:uid="{00000000-0005-0000-0000-000023D80000}"/>
    <cellStyle name="Standard 8 8 3 3 2" xfId="13200" xr:uid="{00000000-0005-0000-0000-000024D80000}"/>
    <cellStyle name="Standard 8 8 3 3 2 2" xfId="24496" xr:uid="{00000000-0005-0000-0000-000025D80000}"/>
    <cellStyle name="Standard 8 8 3 3 2 2 2" xfId="58384" xr:uid="{00000000-0005-0000-0000-000026D80000}"/>
    <cellStyle name="Standard 8 8 3 3 2 3" xfId="47088" xr:uid="{00000000-0005-0000-0000-000027D80000}"/>
    <cellStyle name="Standard 8 8 3 3 2 4" xfId="35792" xr:uid="{00000000-0005-0000-0000-000028D80000}"/>
    <cellStyle name="Standard 8 8 3 3 3" xfId="18848" xr:uid="{00000000-0005-0000-0000-000029D80000}"/>
    <cellStyle name="Standard 8 8 3 3 3 2" xfId="52736" xr:uid="{00000000-0005-0000-0000-00002AD80000}"/>
    <cellStyle name="Standard 8 8 3 3 4" xfId="41440" xr:uid="{00000000-0005-0000-0000-00002BD80000}"/>
    <cellStyle name="Standard 8 8 3 3 5" xfId="30144" xr:uid="{00000000-0005-0000-0000-00002CD80000}"/>
    <cellStyle name="Standard 8 8 3 4" xfId="10376" xr:uid="{00000000-0005-0000-0000-00002DD80000}"/>
    <cellStyle name="Standard 8 8 3 4 2" xfId="21672" xr:uid="{00000000-0005-0000-0000-00002ED80000}"/>
    <cellStyle name="Standard 8 8 3 4 2 2" xfId="55560" xr:uid="{00000000-0005-0000-0000-00002FD80000}"/>
    <cellStyle name="Standard 8 8 3 4 3" xfId="44264" xr:uid="{00000000-0005-0000-0000-000030D80000}"/>
    <cellStyle name="Standard 8 8 3 4 4" xfId="32968" xr:uid="{00000000-0005-0000-0000-000031D80000}"/>
    <cellStyle name="Standard 8 8 3 5" xfId="16024" xr:uid="{00000000-0005-0000-0000-000032D80000}"/>
    <cellStyle name="Standard 8 8 3 5 2" xfId="49912" xr:uid="{00000000-0005-0000-0000-000033D80000}"/>
    <cellStyle name="Standard 8 8 3 6" xfId="38616" xr:uid="{00000000-0005-0000-0000-000034D80000}"/>
    <cellStyle name="Standard 8 8 3 7" xfId="27320" xr:uid="{00000000-0005-0000-0000-000035D80000}"/>
    <cellStyle name="Standard 8 8 4" xfId="3866" xr:uid="{00000000-0005-0000-0000-000036D80000}"/>
    <cellStyle name="Standard 8 8 4 2" xfId="6977" xr:uid="{00000000-0005-0000-0000-000037D80000}"/>
    <cellStyle name="Standard 8 8 4 2 2" xfId="12626" xr:uid="{00000000-0005-0000-0000-000038D80000}"/>
    <cellStyle name="Standard 8 8 4 2 2 2" xfId="23922" xr:uid="{00000000-0005-0000-0000-000039D80000}"/>
    <cellStyle name="Standard 8 8 4 2 2 2 2" xfId="57810" xr:uid="{00000000-0005-0000-0000-00003AD80000}"/>
    <cellStyle name="Standard 8 8 4 2 2 3" xfId="46514" xr:uid="{00000000-0005-0000-0000-00003BD80000}"/>
    <cellStyle name="Standard 8 8 4 2 2 4" xfId="35218" xr:uid="{00000000-0005-0000-0000-00003CD80000}"/>
    <cellStyle name="Standard 8 8 4 2 3" xfId="18274" xr:uid="{00000000-0005-0000-0000-00003DD80000}"/>
    <cellStyle name="Standard 8 8 4 2 3 2" xfId="52162" xr:uid="{00000000-0005-0000-0000-00003ED80000}"/>
    <cellStyle name="Standard 8 8 4 2 4" xfId="40866" xr:uid="{00000000-0005-0000-0000-00003FD80000}"/>
    <cellStyle name="Standard 8 8 4 2 5" xfId="29570" xr:uid="{00000000-0005-0000-0000-000040D80000}"/>
    <cellStyle name="Standard 8 8 4 3" xfId="9802" xr:uid="{00000000-0005-0000-0000-000041D80000}"/>
    <cellStyle name="Standard 8 8 4 3 2" xfId="21098" xr:uid="{00000000-0005-0000-0000-000042D80000}"/>
    <cellStyle name="Standard 8 8 4 3 2 2" xfId="54986" xr:uid="{00000000-0005-0000-0000-000043D80000}"/>
    <cellStyle name="Standard 8 8 4 3 3" xfId="43690" xr:uid="{00000000-0005-0000-0000-000044D80000}"/>
    <cellStyle name="Standard 8 8 4 3 4" xfId="32394" xr:uid="{00000000-0005-0000-0000-000045D80000}"/>
    <cellStyle name="Standard 8 8 4 4" xfId="15450" xr:uid="{00000000-0005-0000-0000-000046D80000}"/>
    <cellStyle name="Standard 8 8 4 4 2" xfId="49338" xr:uid="{00000000-0005-0000-0000-000047D80000}"/>
    <cellStyle name="Standard 8 8 4 5" xfId="38042" xr:uid="{00000000-0005-0000-0000-000048D80000}"/>
    <cellStyle name="Standard 8 8 4 6" xfId="26746" xr:uid="{00000000-0005-0000-0000-000049D80000}"/>
    <cellStyle name="Standard 8 8 5" xfId="4924" xr:uid="{00000000-0005-0000-0000-00004AD80000}"/>
    <cellStyle name="Standard 8 8 5 2" xfId="7750" xr:uid="{00000000-0005-0000-0000-00004BD80000}"/>
    <cellStyle name="Standard 8 8 5 2 2" xfId="13399" xr:uid="{00000000-0005-0000-0000-00004CD80000}"/>
    <cellStyle name="Standard 8 8 5 2 2 2" xfId="24695" xr:uid="{00000000-0005-0000-0000-00004DD80000}"/>
    <cellStyle name="Standard 8 8 5 2 2 2 2" xfId="58583" xr:uid="{00000000-0005-0000-0000-00004ED80000}"/>
    <cellStyle name="Standard 8 8 5 2 2 3" xfId="47287" xr:uid="{00000000-0005-0000-0000-00004FD80000}"/>
    <cellStyle name="Standard 8 8 5 2 2 4" xfId="35991" xr:uid="{00000000-0005-0000-0000-000050D80000}"/>
    <cellStyle name="Standard 8 8 5 2 3" xfId="19047" xr:uid="{00000000-0005-0000-0000-000051D80000}"/>
    <cellStyle name="Standard 8 8 5 2 3 2" xfId="52935" xr:uid="{00000000-0005-0000-0000-000052D80000}"/>
    <cellStyle name="Standard 8 8 5 2 4" xfId="41639" xr:uid="{00000000-0005-0000-0000-000053D80000}"/>
    <cellStyle name="Standard 8 8 5 2 5" xfId="30343" xr:uid="{00000000-0005-0000-0000-000054D80000}"/>
    <cellStyle name="Standard 8 8 5 3" xfId="10575" xr:uid="{00000000-0005-0000-0000-000055D80000}"/>
    <cellStyle name="Standard 8 8 5 3 2" xfId="21871" xr:uid="{00000000-0005-0000-0000-000056D80000}"/>
    <cellStyle name="Standard 8 8 5 3 2 2" xfId="55759" xr:uid="{00000000-0005-0000-0000-000057D80000}"/>
    <cellStyle name="Standard 8 8 5 3 3" xfId="44463" xr:uid="{00000000-0005-0000-0000-000058D80000}"/>
    <cellStyle name="Standard 8 8 5 3 4" xfId="33167" xr:uid="{00000000-0005-0000-0000-000059D80000}"/>
    <cellStyle name="Standard 8 8 5 4" xfId="16223" xr:uid="{00000000-0005-0000-0000-00005AD80000}"/>
    <cellStyle name="Standard 8 8 5 4 2" xfId="50111" xr:uid="{00000000-0005-0000-0000-00005BD80000}"/>
    <cellStyle name="Standard 8 8 5 5" xfId="38815" xr:uid="{00000000-0005-0000-0000-00005CD80000}"/>
    <cellStyle name="Standard 8 8 5 6" xfId="27519" xr:uid="{00000000-0005-0000-0000-00005DD80000}"/>
    <cellStyle name="Standard 8 8 6" xfId="3573" xr:uid="{00000000-0005-0000-0000-00005ED80000}"/>
    <cellStyle name="Standard 8 8 6 2" xfId="6686" xr:uid="{00000000-0005-0000-0000-00005FD80000}"/>
    <cellStyle name="Standard 8 8 6 2 2" xfId="12335" xr:uid="{00000000-0005-0000-0000-000060D80000}"/>
    <cellStyle name="Standard 8 8 6 2 2 2" xfId="23631" xr:uid="{00000000-0005-0000-0000-000061D80000}"/>
    <cellStyle name="Standard 8 8 6 2 2 2 2" xfId="57519" xr:uid="{00000000-0005-0000-0000-000062D80000}"/>
    <cellStyle name="Standard 8 8 6 2 2 3" xfId="46223" xr:uid="{00000000-0005-0000-0000-000063D80000}"/>
    <cellStyle name="Standard 8 8 6 2 2 4" xfId="34927" xr:uid="{00000000-0005-0000-0000-000064D80000}"/>
    <cellStyle name="Standard 8 8 6 2 3" xfId="17983" xr:uid="{00000000-0005-0000-0000-000065D80000}"/>
    <cellStyle name="Standard 8 8 6 2 3 2" xfId="51871" xr:uid="{00000000-0005-0000-0000-000066D80000}"/>
    <cellStyle name="Standard 8 8 6 2 4" xfId="40575" xr:uid="{00000000-0005-0000-0000-000067D80000}"/>
    <cellStyle name="Standard 8 8 6 2 5" xfId="29279" xr:uid="{00000000-0005-0000-0000-000068D80000}"/>
    <cellStyle name="Standard 8 8 6 3" xfId="9511" xr:uid="{00000000-0005-0000-0000-000069D80000}"/>
    <cellStyle name="Standard 8 8 6 3 2" xfId="20807" xr:uid="{00000000-0005-0000-0000-00006AD80000}"/>
    <cellStyle name="Standard 8 8 6 3 2 2" xfId="54695" xr:uid="{00000000-0005-0000-0000-00006BD80000}"/>
    <cellStyle name="Standard 8 8 6 3 3" xfId="43399" xr:uid="{00000000-0005-0000-0000-00006CD80000}"/>
    <cellStyle name="Standard 8 8 6 3 4" xfId="32103" xr:uid="{00000000-0005-0000-0000-00006DD80000}"/>
    <cellStyle name="Standard 8 8 6 4" xfId="15159" xr:uid="{00000000-0005-0000-0000-00006ED80000}"/>
    <cellStyle name="Standard 8 8 6 4 2" xfId="49047" xr:uid="{00000000-0005-0000-0000-00006FD80000}"/>
    <cellStyle name="Standard 8 8 6 5" xfId="37751" xr:uid="{00000000-0005-0000-0000-000070D80000}"/>
    <cellStyle name="Standard 8 8 6 6" xfId="26455" xr:uid="{00000000-0005-0000-0000-000071D80000}"/>
    <cellStyle name="Standard 8 9" xfId="1480" xr:uid="{00000000-0005-0000-0000-000072D80000}"/>
    <cellStyle name="Standard 8 9 10" xfId="36687" xr:uid="{00000000-0005-0000-0000-000073D80000}"/>
    <cellStyle name="Standard 8 9 11" xfId="25391" xr:uid="{00000000-0005-0000-0000-000074D80000}"/>
    <cellStyle name="Standard 8 9 2" xfId="2737" xr:uid="{00000000-0005-0000-0000-000075D80000}"/>
    <cellStyle name="Standard 8 9 2 2" xfId="3239" xr:uid="{00000000-0005-0000-0000-000076D80000}"/>
    <cellStyle name="Standard 8 9 2 2 2" xfId="5461" xr:uid="{00000000-0005-0000-0000-000077D80000}"/>
    <cellStyle name="Standard 8 9 2 2 2 2" xfId="8287" xr:uid="{00000000-0005-0000-0000-000078D80000}"/>
    <cellStyle name="Standard 8 9 2 2 2 2 2" xfId="13936" xr:uid="{00000000-0005-0000-0000-000079D80000}"/>
    <cellStyle name="Standard 8 9 2 2 2 2 2 2" xfId="25232" xr:uid="{00000000-0005-0000-0000-00007AD80000}"/>
    <cellStyle name="Standard 8 9 2 2 2 2 2 2 2" xfId="59120" xr:uid="{00000000-0005-0000-0000-00007BD80000}"/>
    <cellStyle name="Standard 8 9 2 2 2 2 2 3" xfId="47824" xr:uid="{00000000-0005-0000-0000-00007CD80000}"/>
    <cellStyle name="Standard 8 9 2 2 2 2 2 4" xfId="36528" xr:uid="{00000000-0005-0000-0000-00007DD80000}"/>
    <cellStyle name="Standard 8 9 2 2 2 2 3" xfId="19584" xr:uid="{00000000-0005-0000-0000-00007ED80000}"/>
    <cellStyle name="Standard 8 9 2 2 2 2 3 2" xfId="53472" xr:uid="{00000000-0005-0000-0000-00007FD80000}"/>
    <cellStyle name="Standard 8 9 2 2 2 2 4" xfId="42176" xr:uid="{00000000-0005-0000-0000-000080D80000}"/>
    <cellStyle name="Standard 8 9 2 2 2 2 5" xfId="30880" xr:uid="{00000000-0005-0000-0000-000081D80000}"/>
    <cellStyle name="Standard 8 9 2 2 2 3" xfId="11112" xr:uid="{00000000-0005-0000-0000-000082D80000}"/>
    <cellStyle name="Standard 8 9 2 2 2 3 2" xfId="22408" xr:uid="{00000000-0005-0000-0000-000083D80000}"/>
    <cellStyle name="Standard 8 9 2 2 2 3 2 2" xfId="56296" xr:uid="{00000000-0005-0000-0000-000084D80000}"/>
    <cellStyle name="Standard 8 9 2 2 2 3 3" xfId="45000" xr:uid="{00000000-0005-0000-0000-000085D80000}"/>
    <cellStyle name="Standard 8 9 2 2 2 3 4" xfId="33704" xr:uid="{00000000-0005-0000-0000-000086D80000}"/>
    <cellStyle name="Standard 8 9 2 2 2 4" xfId="16760" xr:uid="{00000000-0005-0000-0000-000087D80000}"/>
    <cellStyle name="Standard 8 9 2 2 2 4 2" xfId="50648" xr:uid="{00000000-0005-0000-0000-000088D80000}"/>
    <cellStyle name="Standard 8 9 2 2 2 5" xfId="39352" xr:uid="{00000000-0005-0000-0000-000089D80000}"/>
    <cellStyle name="Standard 8 9 2 2 2 6" xfId="28056" xr:uid="{00000000-0005-0000-0000-00008AD80000}"/>
    <cellStyle name="Standard 8 9 2 2 3" xfId="6367" xr:uid="{00000000-0005-0000-0000-00008BD80000}"/>
    <cellStyle name="Standard 8 9 2 2 3 2" xfId="12017" xr:uid="{00000000-0005-0000-0000-00008CD80000}"/>
    <cellStyle name="Standard 8 9 2 2 3 2 2" xfId="23313" xr:uid="{00000000-0005-0000-0000-00008DD80000}"/>
    <cellStyle name="Standard 8 9 2 2 3 2 2 2" xfId="57201" xr:uid="{00000000-0005-0000-0000-00008ED80000}"/>
    <cellStyle name="Standard 8 9 2 2 3 2 3" xfId="45905" xr:uid="{00000000-0005-0000-0000-00008FD80000}"/>
    <cellStyle name="Standard 8 9 2 2 3 2 4" xfId="34609" xr:uid="{00000000-0005-0000-0000-000090D80000}"/>
    <cellStyle name="Standard 8 9 2 2 3 3" xfId="17665" xr:uid="{00000000-0005-0000-0000-000091D80000}"/>
    <cellStyle name="Standard 8 9 2 2 3 3 2" xfId="51553" xr:uid="{00000000-0005-0000-0000-000092D80000}"/>
    <cellStyle name="Standard 8 9 2 2 3 4" xfId="40257" xr:uid="{00000000-0005-0000-0000-000093D80000}"/>
    <cellStyle name="Standard 8 9 2 2 3 5" xfId="28961" xr:uid="{00000000-0005-0000-0000-000094D80000}"/>
    <cellStyle name="Standard 8 9 2 2 4" xfId="9193" xr:uid="{00000000-0005-0000-0000-000095D80000}"/>
    <cellStyle name="Standard 8 9 2 2 4 2" xfId="20489" xr:uid="{00000000-0005-0000-0000-000096D80000}"/>
    <cellStyle name="Standard 8 9 2 2 4 2 2" xfId="54377" xr:uid="{00000000-0005-0000-0000-000097D80000}"/>
    <cellStyle name="Standard 8 9 2 2 4 3" xfId="43081" xr:uid="{00000000-0005-0000-0000-000098D80000}"/>
    <cellStyle name="Standard 8 9 2 2 4 4" xfId="31785" xr:uid="{00000000-0005-0000-0000-000099D80000}"/>
    <cellStyle name="Standard 8 9 2 2 5" xfId="14841" xr:uid="{00000000-0005-0000-0000-00009AD80000}"/>
    <cellStyle name="Standard 8 9 2 2 5 2" xfId="48729" xr:uid="{00000000-0005-0000-0000-00009BD80000}"/>
    <cellStyle name="Standard 8 9 2 2 6" xfId="37433" xr:uid="{00000000-0005-0000-0000-00009CD80000}"/>
    <cellStyle name="Standard 8 9 2 2 7" xfId="26137" xr:uid="{00000000-0005-0000-0000-00009DD80000}"/>
    <cellStyle name="Standard 8 9 2 3" xfId="4688" xr:uid="{00000000-0005-0000-0000-00009ED80000}"/>
    <cellStyle name="Standard 8 9 2 3 2" xfId="7553" xr:uid="{00000000-0005-0000-0000-00009FD80000}"/>
    <cellStyle name="Standard 8 9 2 3 2 2" xfId="13202" xr:uid="{00000000-0005-0000-0000-0000A0D80000}"/>
    <cellStyle name="Standard 8 9 2 3 2 2 2" xfId="24498" xr:uid="{00000000-0005-0000-0000-0000A1D80000}"/>
    <cellStyle name="Standard 8 9 2 3 2 2 2 2" xfId="58386" xr:uid="{00000000-0005-0000-0000-0000A2D80000}"/>
    <cellStyle name="Standard 8 9 2 3 2 2 3" xfId="47090" xr:uid="{00000000-0005-0000-0000-0000A3D80000}"/>
    <cellStyle name="Standard 8 9 2 3 2 2 4" xfId="35794" xr:uid="{00000000-0005-0000-0000-0000A4D80000}"/>
    <cellStyle name="Standard 8 9 2 3 2 3" xfId="18850" xr:uid="{00000000-0005-0000-0000-0000A5D80000}"/>
    <cellStyle name="Standard 8 9 2 3 2 3 2" xfId="52738" xr:uid="{00000000-0005-0000-0000-0000A6D80000}"/>
    <cellStyle name="Standard 8 9 2 3 2 4" xfId="41442" xr:uid="{00000000-0005-0000-0000-0000A7D80000}"/>
    <cellStyle name="Standard 8 9 2 3 2 5" xfId="30146" xr:uid="{00000000-0005-0000-0000-0000A8D80000}"/>
    <cellStyle name="Standard 8 9 2 3 3" xfId="10378" xr:uid="{00000000-0005-0000-0000-0000A9D80000}"/>
    <cellStyle name="Standard 8 9 2 3 3 2" xfId="21674" xr:uid="{00000000-0005-0000-0000-0000AAD80000}"/>
    <cellStyle name="Standard 8 9 2 3 3 2 2" xfId="55562" xr:uid="{00000000-0005-0000-0000-0000ABD80000}"/>
    <cellStyle name="Standard 8 9 2 3 3 3" xfId="44266" xr:uid="{00000000-0005-0000-0000-0000ACD80000}"/>
    <cellStyle name="Standard 8 9 2 3 3 4" xfId="32970" xr:uid="{00000000-0005-0000-0000-0000ADD80000}"/>
    <cellStyle name="Standard 8 9 2 3 4" xfId="16026" xr:uid="{00000000-0005-0000-0000-0000AED80000}"/>
    <cellStyle name="Standard 8 9 2 3 4 2" xfId="49914" xr:uid="{00000000-0005-0000-0000-0000AFD80000}"/>
    <cellStyle name="Standard 8 9 2 3 5" xfId="38618" xr:uid="{00000000-0005-0000-0000-0000B0D80000}"/>
    <cellStyle name="Standard 8 9 2 3 6" xfId="27322" xr:uid="{00000000-0005-0000-0000-0000B1D80000}"/>
    <cellStyle name="Standard 8 9 2 4" xfId="5867" xr:uid="{00000000-0005-0000-0000-0000B2D80000}"/>
    <cellStyle name="Standard 8 9 2 4 2" xfId="11517" xr:uid="{00000000-0005-0000-0000-0000B3D80000}"/>
    <cellStyle name="Standard 8 9 2 4 2 2" xfId="22813" xr:uid="{00000000-0005-0000-0000-0000B4D80000}"/>
    <cellStyle name="Standard 8 9 2 4 2 2 2" xfId="56701" xr:uid="{00000000-0005-0000-0000-0000B5D80000}"/>
    <cellStyle name="Standard 8 9 2 4 2 3" xfId="45405" xr:uid="{00000000-0005-0000-0000-0000B6D80000}"/>
    <cellStyle name="Standard 8 9 2 4 2 4" xfId="34109" xr:uid="{00000000-0005-0000-0000-0000B7D80000}"/>
    <cellStyle name="Standard 8 9 2 4 3" xfId="17165" xr:uid="{00000000-0005-0000-0000-0000B8D80000}"/>
    <cellStyle name="Standard 8 9 2 4 3 2" xfId="51053" xr:uid="{00000000-0005-0000-0000-0000B9D80000}"/>
    <cellStyle name="Standard 8 9 2 4 4" xfId="39757" xr:uid="{00000000-0005-0000-0000-0000BAD80000}"/>
    <cellStyle name="Standard 8 9 2 4 5" xfId="28461" xr:uid="{00000000-0005-0000-0000-0000BBD80000}"/>
    <cellStyle name="Standard 8 9 2 5" xfId="8693" xr:uid="{00000000-0005-0000-0000-0000BCD80000}"/>
    <cellStyle name="Standard 8 9 2 5 2" xfId="19989" xr:uid="{00000000-0005-0000-0000-0000BDD80000}"/>
    <cellStyle name="Standard 8 9 2 5 2 2" xfId="53877" xr:uid="{00000000-0005-0000-0000-0000BED80000}"/>
    <cellStyle name="Standard 8 9 2 5 3" xfId="42581" xr:uid="{00000000-0005-0000-0000-0000BFD80000}"/>
    <cellStyle name="Standard 8 9 2 5 4" xfId="31285" xr:uid="{00000000-0005-0000-0000-0000C0D80000}"/>
    <cellStyle name="Standard 8 9 2 6" xfId="14341" xr:uid="{00000000-0005-0000-0000-0000C1D80000}"/>
    <cellStyle name="Standard 8 9 2 6 2" xfId="48229" xr:uid="{00000000-0005-0000-0000-0000C2D80000}"/>
    <cellStyle name="Standard 8 9 2 7" xfId="36933" xr:uid="{00000000-0005-0000-0000-0000C3D80000}"/>
    <cellStyle name="Standard 8 9 2 8" xfId="25637" xr:uid="{00000000-0005-0000-0000-0000C4D80000}"/>
    <cellStyle name="Standard 8 9 3" xfId="2993" xr:uid="{00000000-0005-0000-0000-0000C5D80000}"/>
    <cellStyle name="Standard 8 9 3 2" xfId="5460" xr:uid="{00000000-0005-0000-0000-0000C6D80000}"/>
    <cellStyle name="Standard 8 9 3 2 2" xfId="8286" xr:uid="{00000000-0005-0000-0000-0000C7D80000}"/>
    <cellStyle name="Standard 8 9 3 2 2 2" xfId="13935" xr:uid="{00000000-0005-0000-0000-0000C8D80000}"/>
    <cellStyle name="Standard 8 9 3 2 2 2 2" xfId="25231" xr:uid="{00000000-0005-0000-0000-0000C9D80000}"/>
    <cellStyle name="Standard 8 9 3 2 2 2 2 2" xfId="59119" xr:uid="{00000000-0005-0000-0000-0000CAD80000}"/>
    <cellStyle name="Standard 8 9 3 2 2 2 3" xfId="47823" xr:uid="{00000000-0005-0000-0000-0000CBD80000}"/>
    <cellStyle name="Standard 8 9 3 2 2 2 4" xfId="36527" xr:uid="{00000000-0005-0000-0000-0000CCD80000}"/>
    <cellStyle name="Standard 8 9 3 2 2 3" xfId="19583" xr:uid="{00000000-0005-0000-0000-0000CDD80000}"/>
    <cellStyle name="Standard 8 9 3 2 2 3 2" xfId="53471" xr:uid="{00000000-0005-0000-0000-0000CED80000}"/>
    <cellStyle name="Standard 8 9 3 2 2 4" xfId="42175" xr:uid="{00000000-0005-0000-0000-0000CFD80000}"/>
    <cellStyle name="Standard 8 9 3 2 2 5" xfId="30879" xr:uid="{00000000-0005-0000-0000-0000D0D80000}"/>
    <cellStyle name="Standard 8 9 3 2 3" xfId="11111" xr:uid="{00000000-0005-0000-0000-0000D1D80000}"/>
    <cellStyle name="Standard 8 9 3 2 3 2" xfId="22407" xr:uid="{00000000-0005-0000-0000-0000D2D80000}"/>
    <cellStyle name="Standard 8 9 3 2 3 2 2" xfId="56295" xr:uid="{00000000-0005-0000-0000-0000D3D80000}"/>
    <cellStyle name="Standard 8 9 3 2 3 3" xfId="44999" xr:uid="{00000000-0005-0000-0000-0000D4D80000}"/>
    <cellStyle name="Standard 8 9 3 2 3 4" xfId="33703" xr:uid="{00000000-0005-0000-0000-0000D5D80000}"/>
    <cellStyle name="Standard 8 9 3 2 4" xfId="16759" xr:uid="{00000000-0005-0000-0000-0000D6D80000}"/>
    <cellStyle name="Standard 8 9 3 2 4 2" xfId="50647" xr:uid="{00000000-0005-0000-0000-0000D7D80000}"/>
    <cellStyle name="Standard 8 9 3 2 5" xfId="39351" xr:uid="{00000000-0005-0000-0000-0000D8D80000}"/>
    <cellStyle name="Standard 8 9 3 2 6" xfId="28055" xr:uid="{00000000-0005-0000-0000-0000D9D80000}"/>
    <cellStyle name="Standard 8 9 3 3" xfId="4687" xr:uid="{00000000-0005-0000-0000-0000DAD80000}"/>
    <cellStyle name="Standard 8 9 3 3 2" xfId="7552" xr:uid="{00000000-0005-0000-0000-0000DBD80000}"/>
    <cellStyle name="Standard 8 9 3 3 2 2" xfId="13201" xr:uid="{00000000-0005-0000-0000-0000DCD80000}"/>
    <cellStyle name="Standard 8 9 3 3 2 2 2" xfId="24497" xr:uid="{00000000-0005-0000-0000-0000DDD80000}"/>
    <cellStyle name="Standard 8 9 3 3 2 2 2 2" xfId="58385" xr:uid="{00000000-0005-0000-0000-0000DED80000}"/>
    <cellStyle name="Standard 8 9 3 3 2 2 3" xfId="47089" xr:uid="{00000000-0005-0000-0000-0000DFD80000}"/>
    <cellStyle name="Standard 8 9 3 3 2 2 4" xfId="35793" xr:uid="{00000000-0005-0000-0000-0000E0D80000}"/>
    <cellStyle name="Standard 8 9 3 3 2 3" xfId="18849" xr:uid="{00000000-0005-0000-0000-0000E1D80000}"/>
    <cellStyle name="Standard 8 9 3 3 2 3 2" xfId="52737" xr:uid="{00000000-0005-0000-0000-0000E2D80000}"/>
    <cellStyle name="Standard 8 9 3 3 2 4" xfId="41441" xr:uid="{00000000-0005-0000-0000-0000E3D80000}"/>
    <cellStyle name="Standard 8 9 3 3 2 5" xfId="30145" xr:uid="{00000000-0005-0000-0000-0000E4D80000}"/>
    <cellStyle name="Standard 8 9 3 3 3" xfId="10377" xr:uid="{00000000-0005-0000-0000-0000E5D80000}"/>
    <cellStyle name="Standard 8 9 3 3 3 2" xfId="21673" xr:uid="{00000000-0005-0000-0000-0000E6D80000}"/>
    <cellStyle name="Standard 8 9 3 3 3 2 2" xfId="55561" xr:uid="{00000000-0005-0000-0000-0000E7D80000}"/>
    <cellStyle name="Standard 8 9 3 3 3 3" xfId="44265" xr:uid="{00000000-0005-0000-0000-0000E8D80000}"/>
    <cellStyle name="Standard 8 9 3 3 3 4" xfId="32969" xr:uid="{00000000-0005-0000-0000-0000E9D80000}"/>
    <cellStyle name="Standard 8 9 3 3 4" xfId="16025" xr:uid="{00000000-0005-0000-0000-0000EAD80000}"/>
    <cellStyle name="Standard 8 9 3 3 4 2" xfId="49913" xr:uid="{00000000-0005-0000-0000-0000EBD80000}"/>
    <cellStyle name="Standard 8 9 3 3 5" xfId="38617" xr:uid="{00000000-0005-0000-0000-0000ECD80000}"/>
    <cellStyle name="Standard 8 9 3 3 6" xfId="27321" xr:uid="{00000000-0005-0000-0000-0000EDD80000}"/>
    <cellStyle name="Standard 8 9 3 4" xfId="6121" xr:uid="{00000000-0005-0000-0000-0000EED80000}"/>
    <cellStyle name="Standard 8 9 3 4 2" xfId="11771" xr:uid="{00000000-0005-0000-0000-0000EFD80000}"/>
    <cellStyle name="Standard 8 9 3 4 2 2" xfId="23067" xr:uid="{00000000-0005-0000-0000-0000F0D80000}"/>
    <cellStyle name="Standard 8 9 3 4 2 2 2" xfId="56955" xr:uid="{00000000-0005-0000-0000-0000F1D80000}"/>
    <cellStyle name="Standard 8 9 3 4 2 3" xfId="45659" xr:uid="{00000000-0005-0000-0000-0000F2D80000}"/>
    <cellStyle name="Standard 8 9 3 4 2 4" xfId="34363" xr:uid="{00000000-0005-0000-0000-0000F3D80000}"/>
    <cellStyle name="Standard 8 9 3 4 3" xfId="17419" xr:uid="{00000000-0005-0000-0000-0000F4D80000}"/>
    <cellStyle name="Standard 8 9 3 4 3 2" xfId="51307" xr:uid="{00000000-0005-0000-0000-0000F5D80000}"/>
    <cellStyle name="Standard 8 9 3 4 4" xfId="40011" xr:uid="{00000000-0005-0000-0000-0000F6D80000}"/>
    <cellStyle name="Standard 8 9 3 4 5" xfId="28715" xr:uid="{00000000-0005-0000-0000-0000F7D80000}"/>
    <cellStyle name="Standard 8 9 3 5" xfId="8947" xr:uid="{00000000-0005-0000-0000-0000F8D80000}"/>
    <cellStyle name="Standard 8 9 3 5 2" xfId="20243" xr:uid="{00000000-0005-0000-0000-0000F9D80000}"/>
    <cellStyle name="Standard 8 9 3 5 2 2" xfId="54131" xr:uid="{00000000-0005-0000-0000-0000FAD80000}"/>
    <cellStyle name="Standard 8 9 3 5 3" xfId="42835" xr:uid="{00000000-0005-0000-0000-0000FBD80000}"/>
    <cellStyle name="Standard 8 9 3 5 4" xfId="31539" xr:uid="{00000000-0005-0000-0000-0000FCD80000}"/>
    <cellStyle name="Standard 8 9 3 6" xfId="14595" xr:uid="{00000000-0005-0000-0000-0000FDD80000}"/>
    <cellStyle name="Standard 8 9 3 6 2" xfId="48483" xr:uid="{00000000-0005-0000-0000-0000FED80000}"/>
    <cellStyle name="Standard 8 9 3 7" xfId="37187" xr:uid="{00000000-0005-0000-0000-0000FFD80000}"/>
    <cellStyle name="Standard 8 9 3 8" xfId="25891" xr:uid="{00000000-0005-0000-0000-000000D90000}"/>
    <cellStyle name="Standard 8 9 4" xfId="3756" xr:uid="{00000000-0005-0000-0000-000001D90000}"/>
    <cellStyle name="Standard 8 9 4 2" xfId="6867" xr:uid="{00000000-0005-0000-0000-000002D90000}"/>
    <cellStyle name="Standard 8 9 4 2 2" xfId="12516" xr:uid="{00000000-0005-0000-0000-000003D90000}"/>
    <cellStyle name="Standard 8 9 4 2 2 2" xfId="23812" xr:uid="{00000000-0005-0000-0000-000004D90000}"/>
    <cellStyle name="Standard 8 9 4 2 2 2 2" xfId="57700" xr:uid="{00000000-0005-0000-0000-000005D90000}"/>
    <cellStyle name="Standard 8 9 4 2 2 3" xfId="46404" xr:uid="{00000000-0005-0000-0000-000006D90000}"/>
    <cellStyle name="Standard 8 9 4 2 2 4" xfId="35108" xr:uid="{00000000-0005-0000-0000-000007D90000}"/>
    <cellStyle name="Standard 8 9 4 2 3" xfId="18164" xr:uid="{00000000-0005-0000-0000-000008D90000}"/>
    <cellStyle name="Standard 8 9 4 2 3 2" xfId="52052" xr:uid="{00000000-0005-0000-0000-000009D90000}"/>
    <cellStyle name="Standard 8 9 4 2 4" xfId="40756" xr:uid="{00000000-0005-0000-0000-00000AD90000}"/>
    <cellStyle name="Standard 8 9 4 2 5" xfId="29460" xr:uid="{00000000-0005-0000-0000-00000BD90000}"/>
    <cellStyle name="Standard 8 9 4 3" xfId="9692" xr:uid="{00000000-0005-0000-0000-00000CD90000}"/>
    <cellStyle name="Standard 8 9 4 3 2" xfId="20988" xr:uid="{00000000-0005-0000-0000-00000DD90000}"/>
    <cellStyle name="Standard 8 9 4 3 2 2" xfId="54876" xr:uid="{00000000-0005-0000-0000-00000ED90000}"/>
    <cellStyle name="Standard 8 9 4 3 3" xfId="43580" xr:uid="{00000000-0005-0000-0000-00000FD90000}"/>
    <cellStyle name="Standard 8 9 4 3 4" xfId="32284" xr:uid="{00000000-0005-0000-0000-000010D90000}"/>
    <cellStyle name="Standard 8 9 4 4" xfId="15340" xr:uid="{00000000-0005-0000-0000-000011D90000}"/>
    <cellStyle name="Standard 8 9 4 4 2" xfId="49228" xr:uid="{00000000-0005-0000-0000-000012D90000}"/>
    <cellStyle name="Standard 8 9 4 5" xfId="37932" xr:uid="{00000000-0005-0000-0000-000013D90000}"/>
    <cellStyle name="Standard 8 9 4 6" xfId="26636" xr:uid="{00000000-0005-0000-0000-000014D90000}"/>
    <cellStyle name="Standard 8 9 5" xfId="4814" xr:uid="{00000000-0005-0000-0000-000015D90000}"/>
    <cellStyle name="Standard 8 9 5 2" xfId="7640" xr:uid="{00000000-0005-0000-0000-000016D90000}"/>
    <cellStyle name="Standard 8 9 5 2 2" xfId="13289" xr:uid="{00000000-0005-0000-0000-000017D90000}"/>
    <cellStyle name="Standard 8 9 5 2 2 2" xfId="24585" xr:uid="{00000000-0005-0000-0000-000018D90000}"/>
    <cellStyle name="Standard 8 9 5 2 2 2 2" xfId="58473" xr:uid="{00000000-0005-0000-0000-000019D90000}"/>
    <cellStyle name="Standard 8 9 5 2 2 3" xfId="47177" xr:uid="{00000000-0005-0000-0000-00001AD90000}"/>
    <cellStyle name="Standard 8 9 5 2 2 4" xfId="35881" xr:uid="{00000000-0005-0000-0000-00001BD90000}"/>
    <cellStyle name="Standard 8 9 5 2 3" xfId="18937" xr:uid="{00000000-0005-0000-0000-00001CD90000}"/>
    <cellStyle name="Standard 8 9 5 2 3 2" xfId="52825" xr:uid="{00000000-0005-0000-0000-00001DD90000}"/>
    <cellStyle name="Standard 8 9 5 2 4" xfId="41529" xr:uid="{00000000-0005-0000-0000-00001ED90000}"/>
    <cellStyle name="Standard 8 9 5 2 5" xfId="30233" xr:uid="{00000000-0005-0000-0000-00001FD90000}"/>
    <cellStyle name="Standard 8 9 5 3" xfId="10465" xr:uid="{00000000-0005-0000-0000-000020D90000}"/>
    <cellStyle name="Standard 8 9 5 3 2" xfId="21761" xr:uid="{00000000-0005-0000-0000-000021D90000}"/>
    <cellStyle name="Standard 8 9 5 3 2 2" xfId="55649" xr:uid="{00000000-0005-0000-0000-000022D90000}"/>
    <cellStyle name="Standard 8 9 5 3 3" xfId="44353" xr:uid="{00000000-0005-0000-0000-000023D90000}"/>
    <cellStyle name="Standard 8 9 5 3 4" xfId="33057" xr:uid="{00000000-0005-0000-0000-000024D90000}"/>
    <cellStyle name="Standard 8 9 5 4" xfId="16113" xr:uid="{00000000-0005-0000-0000-000025D90000}"/>
    <cellStyle name="Standard 8 9 5 4 2" xfId="50001" xr:uid="{00000000-0005-0000-0000-000026D90000}"/>
    <cellStyle name="Standard 8 9 5 5" xfId="38705" xr:uid="{00000000-0005-0000-0000-000027D90000}"/>
    <cellStyle name="Standard 8 9 5 6" xfId="27409" xr:uid="{00000000-0005-0000-0000-000028D90000}"/>
    <cellStyle name="Standard 8 9 6" xfId="3457" xr:uid="{00000000-0005-0000-0000-000029D90000}"/>
    <cellStyle name="Standard 8 9 6 2" xfId="6572" xr:uid="{00000000-0005-0000-0000-00002AD90000}"/>
    <cellStyle name="Standard 8 9 6 2 2" xfId="12221" xr:uid="{00000000-0005-0000-0000-00002BD90000}"/>
    <cellStyle name="Standard 8 9 6 2 2 2" xfId="23517" xr:uid="{00000000-0005-0000-0000-00002CD90000}"/>
    <cellStyle name="Standard 8 9 6 2 2 2 2" xfId="57405" xr:uid="{00000000-0005-0000-0000-00002DD90000}"/>
    <cellStyle name="Standard 8 9 6 2 2 3" xfId="46109" xr:uid="{00000000-0005-0000-0000-00002ED90000}"/>
    <cellStyle name="Standard 8 9 6 2 2 4" xfId="34813" xr:uid="{00000000-0005-0000-0000-00002FD90000}"/>
    <cellStyle name="Standard 8 9 6 2 3" xfId="17869" xr:uid="{00000000-0005-0000-0000-000030D90000}"/>
    <cellStyle name="Standard 8 9 6 2 3 2" xfId="51757" xr:uid="{00000000-0005-0000-0000-000031D90000}"/>
    <cellStyle name="Standard 8 9 6 2 4" xfId="40461" xr:uid="{00000000-0005-0000-0000-000032D90000}"/>
    <cellStyle name="Standard 8 9 6 2 5" xfId="29165" xr:uid="{00000000-0005-0000-0000-000033D90000}"/>
    <cellStyle name="Standard 8 9 6 3" xfId="9397" xr:uid="{00000000-0005-0000-0000-000034D90000}"/>
    <cellStyle name="Standard 8 9 6 3 2" xfId="20693" xr:uid="{00000000-0005-0000-0000-000035D90000}"/>
    <cellStyle name="Standard 8 9 6 3 2 2" xfId="54581" xr:uid="{00000000-0005-0000-0000-000036D90000}"/>
    <cellStyle name="Standard 8 9 6 3 3" xfId="43285" xr:uid="{00000000-0005-0000-0000-000037D90000}"/>
    <cellStyle name="Standard 8 9 6 3 4" xfId="31989" xr:uid="{00000000-0005-0000-0000-000038D90000}"/>
    <cellStyle name="Standard 8 9 6 4" xfId="15045" xr:uid="{00000000-0005-0000-0000-000039D90000}"/>
    <cellStyle name="Standard 8 9 6 4 2" xfId="48933" xr:uid="{00000000-0005-0000-0000-00003AD90000}"/>
    <cellStyle name="Standard 8 9 6 5" xfId="37637" xr:uid="{00000000-0005-0000-0000-00003BD90000}"/>
    <cellStyle name="Standard 8 9 6 6" xfId="26341" xr:uid="{00000000-0005-0000-0000-00003CD90000}"/>
    <cellStyle name="Standard 8 9 7" xfId="5621" xr:uid="{00000000-0005-0000-0000-00003DD90000}"/>
    <cellStyle name="Standard 8 9 7 2" xfId="11271" xr:uid="{00000000-0005-0000-0000-00003ED90000}"/>
    <cellStyle name="Standard 8 9 7 2 2" xfId="22567" xr:uid="{00000000-0005-0000-0000-00003FD90000}"/>
    <cellStyle name="Standard 8 9 7 2 2 2" xfId="56455" xr:uid="{00000000-0005-0000-0000-000040D90000}"/>
    <cellStyle name="Standard 8 9 7 2 3" xfId="45159" xr:uid="{00000000-0005-0000-0000-000041D90000}"/>
    <cellStyle name="Standard 8 9 7 2 4" xfId="33863" xr:uid="{00000000-0005-0000-0000-000042D90000}"/>
    <cellStyle name="Standard 8 9 7 3" xfId="16919" xr:uid="{00000000-0005-0000-0000-000043D90000}"/>
    <cellStyle name="Standard 8 9 7 3 2" xfId="50807" xr:uid="{00000000-0005-0000-0000-000044D90000}"/>
    <cellStyle name="Standard 8 9 7 4" xfId="39511" xr:uid="{00000000-0005-0000-0000-000045D90000}"/>
    <cellStyle name="Standard 8 9 7 5" xfId="28215" xr:uid="{00000000-0005-0000-0000-000046D90000}"/>
    <cellStyle name="Standard 8 9 8" xfId="8447" xr:uid="{00000000-0005-0000-0000-000047D90000}"/>
    <cellStyle name="Standard 8 9 8 2" xfId="19743" xr:uid="{00000000-0005-0000-0000-000048D90000}"/>
    <cellStyle name="Standard 8 9 8 2 2" xfId="53631" xr:uid="{00000000-0005-0000-0000-000049D90000}"/>
    <cellStyle name="Standard 8 9 8 3" xfId="42335" xr:uid="{00000000-0005-0000-0000-00004AD90000}"/>
    <cellStyle name="Standard 8 9 8 4" xfId="31039" xr:uid="{00000000-0005-0000-0000-00004BD90000}"/>
    <cellStyle name="Standard 8 9 9" xfId="14095" xr:uid="{00000000-0005-0000-0000-00004CD90000}"/>
    <cellStyle name="Standard 8 9 9 2" xfId="47983" xr:uid="{00000000-0005-0000-0000-00004DD90000}"/>
    <cellStyle name="Standard 9" xfId="140" xr:uid="{00000000-0005-0000-0000-00004ED90000}"/>
    <cellStyle name="Standard 9 2" xfId="227" xr:uid="{00000000-0005-0000-0000-00004FD90000}"/>
    <cellStyle name="Standard 9 2 10" xfId="3419" xr:uid="{00000000-0005-0000-0000-000050D90000}"/>
    <cellStyle name="Standard 9 2 10 2" xfId="6534" xr:uid="{00000000-0005-0000-0000-000051D90000}"/>
    <cellStyle name="Standard 9 2 10 2 2" xfId="12183" xr:uid="{00000000-0005-0000-0000-000052D90000}"/>
    <cellStyle name="Standard 9 2 10 2 2 2" xfId="23479" xr:uid="{00000000-0005-0000-0000-000053D90000}"/>
    <cellStyle name="Standard 9 2 10 2 2 2 2" xfId="57367" xr:uid="{00000000-0005-0000-0000-000054D90000}"/>
    <cellStyle name="Standard 9 2 10 2 2 3" xfId="46071" xr:uid="{00000000-0005-0000-0000-000055D90000}"/>
    <cellStyle name="Standard 9 2 10 2 2 4" xfId="34775" xr:uid="{00000000-0005-0000-0000-000056D90000}"/>
    <cellStyle name="Standard 9 2 10 2 3" xfId="17831" xr:uid="{00000000-0005-0000-0000-000057D90000}"/>
    <cellStyle name="Standard 9 2 10 2 3 2" xfId="51719" xr:uid="{00000000-0005-0000-0000-000058D90000}"/>
    <cellStyle name="Standard 9 2 10 2 4" xfId="40423" xr:uid="{00000000-0005-0000-0000-000059D90000}"/>
    <cellStyle name="Standard 9 2 10 2 5" xfId="29127" xr:uid="{00000000-0005-0000-0000-00005AD90000}"/>
    <cellStyle name="Standard 9 2 10 3" xfId="9359" xr:uid="{00000000-0005-0000-0000-00005BD90000}"/>
    <cellStyle name="Standard 9 2 10 3 2" xfId="20655" xr:uid="{00000000-0005-0000-0000-00005CD90000}"/>
    <cellStyle name="Standard 9 2 10 3 2 2" xfId="54543" xr:uid="{00000000-0005-0000-0000-00005DD90000}"/>
    <cellStyle name="Standard 9 2 10 3 3" xfId="43247" xr:uid="{00000000-0005-0000-0000-00005ED90000}"/>
    <cellStyle name="Standard 9 2 10 3 4" xfId="31951" xr:uid="{00000000-0005-0000-0000-00005FD90000}"/>
    <cellStyle name="Standard 9 2 10 4" xfId="15007" xr:uid="{00000000-0005-0000-0000-000060D90000}"/>
    <cellStyle name="Standard 9 2 10 4 2" xfId="48895" xr:uid="{00000000-0005-0000-0000-000061D90000}"/>
    <cellStyle name="Standard 9 2 10 5" xfId="37599" xr:uid="{00000000-0005-0000-0000-000062D90000}"/>
    <cellStyle name="Standard 9 2 10 6" xfId="26303" xr:uid="{00000000-0005-0000-0000-000063D90000}"/>
    <cellStyle name="Standard 9 2 11" xfId="5519" xr:uid="{00000000-0005-0000-0000-000064D90000}"/>
    <cellStyle name="Standard 9 2 11 2" xfId="11169" xr:uid="{00000000-0005-0000-0000-000065D90000}"/>
    <cellStyle name="Standard 9 2 11 2 2" xfId="22465" xr:uid="{00000000-0005-0000-0000-000066D90000}"/>
    <cellStyle name="Standard 9 2 11 2 2 2" xfId="56353" xr:uid="{00000000-0005-0000-0000-000067D90000}"/>
    <cellStyle name="Standard 9 2 11 2 3" xfId="45057" xr:uid="{00000000-0005-0000-0000-000068D90000}"/>
    <cellStyle name="Standard 9 2 11 2 4" xfId="33761" xr:uid="{00000000-0005-0000-0000-000069D90000}"/>
    <cellStyle name="Standard 9 2 11 3" xfId="16817" xr:uid="{00000000-0005-0000-0000-00006AD90000}"/>
    <cellStyle name="Standard 9 2 11 3 2" xfId="50705" xr:uid="{00000000-0005-0000-0000-00006BD90000}"/>
    <cellStyle name="Standard 9 2 11 4" xfId="39409" xr:uid="{00000000-0005-0000-0000-00006CD90000}"/>
    <cellStyle name="Standard 9 2 11 5" xfId="28113" xr:uid="{00000000-0005-0000-0000-00006DD90000}"/>
    <cellStyle name="Standard 9 2 12" xfId="8345" xr:uid="{00000000-0005-0000-0000-00006ED90000}"/>
    <cellStyle name="Standard 9 2 12 2" xfId="19641" xr:uid="{00000000-0005-0000-0000-00006FD90000}"/>
    <cellStyle name="Standard 9 2 12 2 2" xfId="53529" xr:uid="{00000000-0005-0000-0000-000070D90000}"/>
    <cellStyle name="Standard 9 2 12 3" xfId="42233" xr:uid="{00000000-0005-0000-0000-000071D90000}"/>
    <cellStyle name="Standard 9 2 12 4" xfId="30937" xr:uid="{00000000-0005-0000-0000-000072D90000}"/>
    <cellStyle name="Standard 9 2 13" xfId="13993" xr:uid="{00000000-0005-0000-0000-000073D90000}"/>
    <cellStyle name="Standard 9 2 13 2" xfId="47881" xr:uid="{00000000-0005-0000-0000-000074D90000}"/>
    <cellStyle name="Standard 9 2 14" xfId="36585" xr:uid="{00000000-0005-0000-0000-000075D90000}"/>
    <cellStyle name="Standard 9 2 15" xfId="25289" xr:uid="{00000000-0005-0000-0000-000076D90000}"/>
    <cellStyle name="Standard 9 2 2" xfId="343" xr:uid="{00000000-0005-0000-0000-000077D90000}"/>
    <cellStyle name="Standard 9 2 2 10" xfId="8390" xr:uid="{00000000-0005-0000-0000-000078D90000}"/>
    <cellStyle name="Standard 9 2 2 10 2" xfId="19686" xr:uid="{00000000-0005-0000-0000-000079D90000}"/>
    <cellStyle name="Standard 9 2 2 10 2 2" xfId="53574" xr:uid="{00000000-0005-0000-0000-00007AD90000}"/>
    <cellStyle name="Standard 9 2 2 10 3" xfId="42278" xr:uid="{00000000-0005-0000-0000-00007BD90000}"/>
    <cellStyle name="Standard 9 2 2 10 4" xfId="30982" xr:uid="{00000000-0005-0000-0000-00007CD90000}"/>
    <cellStyle name="Standard 9 2 2 11" xfId="14038" xr:uid="{00000000-0005-0000-0000-00007DD90000}"/>
    <cellStyle name="Standard 9 2 2 11 2" xfId="47926" xr:uid="{00000000-0005-0000-0000-00007ED90000}"/>
    <cellStyle name="Standard 9 2 2 12" xfId="36630" xr:uid="{00000000-0005-0000-0000-00007FD90000}"/>
    <cellStyle name="Standard 9 2 2 13" xfId="25334" xr:uid="{00000000-0005-0000-0000-000080D90000}"/>
    <cellStyle name="Standard 9 2 2 2" xfId="734" xr:uid="{00000000-0005-0000-0000-000081D90000}"/>
    <cellStyle name="Standard 9 2 2 2 10" xfId="14082" xr:uid="{00000000-0005-0000-0000-000082D90000}"/>
    <cellStyle name="Standard 9 2 2 2 10 2" xfId="47970" xr:uid="{00000000-0005-0000-0000-000083D90000}"/>
    <cellStyle name="Standard 9 2 2 2 11" xfId="36674" xr:uid="{00000000-0005-0000-0000-000084D90000}"/>
    <cellStyle name="Standard 9 2 2 2 12" xfId="25378" xr:uid="{00000000-0005-0000-0000-000085D90000}"/>
    <cellStyle name="Standard 9 2 2 2 2" xfId="1970" xr:uid="{00000000-0005-0000-0000-000086D90000}"/>
    <cellStyle name="Standard 9 2 2 2 2 10" xfId="36807" xr:uid="{00000000-0005-0000-0000-000087D90000}"/>
    <cellStyle name="Standard 9 2 2 2 2 11" xfId="25511" xr:uid="{00000000-0005-0000-0000-000088D90000}"/>
    <cellStyle name="Standard 9 2 2 2 2 2" xfId="2857" xr:uid="{00000000-0005-0000-0000-000089D90000}"/>
    <cellStyle name="Standard 9 2 2 2 2 2 2" xfId="3359" xr:uid="{00000000-0005-0000-0000-00008AD90000}"/>
    <cellStyle name="Standard 9 2 2 2 2 2 2 2" xfId="5466" xr:uid="{00000000-0005-0000-0000-00008BD90000}"/>
    <cellStyle name="Standard 9 2 2 2 2 2 2 2 2" xfId="8292" xr:uid="{00000000-0005-0000-0000-00008CD90000}"/>
    <cellStyle name="Standard 9 2 2 2 2 2 2 2 2 2" xfId="13941" xr:uid="{00000000-0005-0000-0000-00008DD90000}"/>
    <cellStyle name="Standard 9 2 2 2 2 2 2 2 2 2 2" xfId="25237" xr:uid="{00000000-0005-0000-0000-00008ED90000}"/>
    <cellStyle name="Standard 9 2 2 2 2 2 2 2 2 2 2 2" xfId="59125" xr:uid="{00000000-0005-0000-0000-00008FD90000}"/>
    <cellStyle name="Standard 9 2 2 2 2 2 2 2 2 2 3" xfId="47829" xr:uid="{00000000-0005-0000-0000-000090D90000}"/>
    <cellStyle name="Standard 9 2 2 2 2 2 2 2 2 2 4" xfId="36533" xr:uid="{00000000-0005-0000-0000-000091D90000}"/>
    <cellStyle name="Standard 9 2 2 2 2 2 2 2 2 3" xfId="19589" xr:uid="{00000000-0005-0000-0000-000092D90000}"/>
    <cellStyle name="Standard 9 2 2 2 2 2 2 2 2 3 2" xfId="53477" xr:uid="{00000000-0005-0000-0000-000093D90000}"/>
    <cellStyle name="Standard 9 2 2 2 2 2 2 2 2 4" xfId="42181" xr:uid="{00000000-0005-0000-0000-000094D90000}"/>
    <cellStyle name="Standard 9 2 2 2 2 2 2 2 2 5" xfId="30885" xr:uid="{00000000-0005-0000-0000-000095D90000}"/>
    <cellStyle name="Standard 9 2 2 2 2 2 2 2 3" xfId="11117" xr:uid="{00000000-0005-0000-0000-000096D90000}"/>
    <cellStyle name="Standard 9 2 2 2 2 2 2 2 3 2" xfId="22413" xr:uid="{00000000-0005-0000-0000-000097D90000}"/>
    <cellStyle name="Standard 9 2 2 2 2 2 2 2 3 2 2" xfId="56301" xr:uid="{00000000-0005-0000-0000-000098D90000}"/>
    <cellStyle name="Standard 9 2 2 2 2 2 2 2 3 3" xfId="45005" xr:uid="{00000000-0005-0000-0000-000099D90000}"/>
    <cellStyle name="Standard 9 2 2 2 2 2 2 2 3 4" xfId="33709" xr:uid="{00000000-0005-0000-0000-00009AD90000}"/>
    <cellStyle name="Standard 9 2 2 2 2 2 2 2 4" xfId="16765" xr:uid="{00000000-0005-0000-0000-00009BD90000}"/>
    <cellStyle name="Standard 9 2 2 2 2 2 2 2 4 2" xfId="50653" xr:uid="{00000000-0005-0000-0000-00009CD90000}"/>
    <cellStyle name="Standard 9 2 2 2 2 2 2 2 5" xfId="39357" xr:uid="{00000000-0005-0000-0000-00009DD90000}"/>
    <cellStyle name="Standard 9 2 2 2 2 2 2 2 6" xfId="28061" xr:uid="{00000000-0005-0000-0000-00009ED90000}"/>
    <cellStyle name="Standard 9 2 2 2 2 2 2 3" xfId="6487" xr:uid="{00000000-0005-0000-0000-00009FD90000}"/>
    <cellStyle name="Standard 9 2 2 2 2 2 2 3 2" xfId="12137" xr:uid="{00000000-0005-0000-0000-0000A0D90000}"/>
    <cellStyle name="Standard 9 2 2 2 2 2 2 3 2 2" xfId="23433" xr:uid="{00000000-0005-0000-0000-0000A1D90000}"/>
    <cellStyle name="Standard 9 2 2 2 2 2 2 3 2 2 2" xfId="57321" xr:uid="{00000000-0005-0000-0000-0000A2D90000}"/>
    <cellStyle name="Standard 9 2 2 2 2 2 2 3 2 3" xfId="46025" xr:uid="{00000000-0005-0000-0000-0000A3D90000}"/>
    <cellStyle name="Standard 9 2 2 2 2 2 2 3 2 4" xfId="34729" xr:uid="{00000000-0005-0000-0000-0000A4D90000}"/>
    <cellStyle name="Standard 9 2 2 2 2 2 2 3 3" xfId="17785" xr:uid="{00000000-0005-0000-0000-0000A5D90000}"/>
    <cellStyle name="Standard 9 2 2 2 2 2 2 3 3 2" xfId="51673" xr:uid="{00000000-0005-0000-0000-0000A6D90000}"/>
    <cellStyle name="Standard 9 2 2 2 2 2 2 3 4" xfId="40377" xr:uid="{00000000-0005-0000-0000-0000A7D90000}"/>
    <cellStyle name="Standard 9 2 2 2 2 2 2 3 5" xfId="29081" xr:uid="{00000000-0005-0000-0000-0000A8D90000}"/>
    <cellStyle name="Standard 9 2 2 2 2 2 2 4" xfId="9313" xr:uid="{00000000-0005-0000-0000-0000A9D90000}"/>
    <cellStyle name="Standard 9 2 2 2 2 2 2 4 2" xfId="20609" xr:uid="{00000000-0005-0000-0000-0000AAD90000}"/>
    <cellStyle name="Standard 9 2 2 2 2 2 2 4 2 2" xfId="54497" xr:uid="{00000000-0005-0000-0000-0000ABD90000}"/>
    <cellStyle name="Standard 9 2 2 2 2 2 2 4 3" xfId="43201" xr:uid="{00000000-0005-0000-0000-0000ACD90000}"/>
    <cellStyle name="Standard 9 2 2 2 2 2 2 4 4" xfId="31905" xr:uid="{00000000-0005-0000-0000-0000ADD90000}"/>
    <cellStyle name="Standard 9 2 2 2 2 2 2 5" xfId="14961" xr:uid="{00000000-0005-0000-0000-0000AED90000}"/>
    <cellStyle name="Standard 9 2 2 2 2 2 2 5 2" xfId="48849" xr:uid="{00000000-0005-0000-0000-0000AFD90000}"/>
    <cellStyle name="Standard 9 2 2 2 2 2 2 6" xfId="37553" xr:uid="{00000000-0005-0000-0000-0000B0D90000}"/>
    <cellStyle name="Standard 9 2 2 2 2 2 2 7" xfId="26257" xr:uid="{00000000-0005-0000-0000-0000B1D90000}"/>
    <cellStyle name="Standard 9 2 2 2 2 2 3" xfId="4693" xr:uid="{00000000-0005-0000-0000-0000B2D90000}"/>
    <cellStyle name="Standard 9 2 2 2 2 2 3 2" xfId="7558" xr:uid="{00000000-0005-0000-0000-0000B3D90000}"/>
    <cellStyle name="Standard 9 2 2 2 2 2 3 2 2" xfId="13207" xr:uid="{00000000-0005-0000-0000-0000B4D90000}"/>
    <cellStyle name="Standard 9 2 2 2 2 2 3 2 2 2" xfId="24503" xr:uid="{00000000-0005-0000-0000-0000B5D90000}"/>
    <cellStyle name="Standard 9 2 2 2 2 2 3 2 2 2 2" xfId="58391" xr:uid="{00000000-0005-0000-0000-0000B6D90000}"/>
    <cellStyle name="Standard 9 2 2 2 2 2 3 2 2 3" xfId="47095" xr:uid="{00000000-0005-0000-0000-0000B7D90000}"/>
    <cellStyle name="Standard 9 2 2 2 2 2 3 2 2 4" xfId="35799" xr:uid="{00000000-0005-0000-0000-0000B8D90000}"/>
    <cellStyle name="Standard 9 2 2 2 2 2 3 2 3" xfId="18855" xr:uid="{00000000-0005-0000-0000-0000B9D90000}"/>
    <cellStyle name="Standard 9 2 2 2 2 2 3 2 3 2" xfId="52743" xr:uid="{00000000-0005-0000-0000-0000BAD90000}"/>
    <cellStyle name="Standard 9 2 2 2 2 2 3 2 4" xfId="41447" xr:uid="{00000000-0005-0000-0000-0000BBD90000}"/>
    <cellStyle name="Standard 9 2 2 2 2 2 3 2 5" xfId="30151" xr:uid="{00000000-0005-0000-0000-0000BCD90000}"/>
    <cellStyle name="Standard 9 2 2 2 2 2 3 3" xfId="10383" xr:uid="{00000000-0005-0000-0000-0000BDD90000}"/>
    <cellStyle name="Standard 9 2 2 2 2 2 3 3 2" xfId="21679" xr:uid="{00000000-0005-0000-0000-0000BED90000}"/>
    <cellStyle name="Standard 9 2 2 2 2 2 3 3 2 2" xfId="55567" xr:uid="{00000000-0005-0000-0000-0000BFD90000}"/>
    <cellStyle name="Standard 9 2 2 2 2 2 3 3 3" xfId="44271" xr:uid="{00000000-0005-0000-0000-0000C0D90000}"/>
    <cellStyle name="Standard 9 2 2 2 2 2 3 3 4" xfId="32975" xr:uid="{00000000-0005-0000-0000-0000C1D90000}"/>
    <cellStyle name="Standard 9 2 2 2 2 2 3 4" xfId="16031" xr:uid="{00000000-0005-0000-0000-0000C2D90000}"/>
    <cellStyle name="Standard 9 2 2 2 2 2 3 4 2" xfId="49919" xr:uid="{00000000-0005-0000-0000-0000C3D90000}"/>
    <cellStyle name="Standard 9 2 2 2 2 2 3 5" xfId="38623" xr:uid="{00000000-0005-0000-0000-0000C4D90000}"/>
    <cellStyle name="Standard 9 2 2 2 2 2 3 6" xfId="27327" xr:uid="{00000000-0005-0000-0000-0000C5D90000}"/>
    <cellStyle name="Standard 9 2 2 2 2 2 4" xfId="5987" xr:uid="{00000000-0005-0000-0000-0000C6D90000}"/>
    <cellStyle name="Standard 9 2 2 2 2 2 4 2" xfId="11637" xr:uid="{00000000-0005-0000-0000-0000C7D90000}"/>
    <cellStyle name="Standard 9 2 2 2 2 2 4 2 2" xfId="22933" xr:uid="{00000000-0005-0000-0000-0000C8D90000}"/>
    <cellStyle name="Standard 9 2 2 2 2 2 4 2 2 2" xfId="56821" xr:uid="{00000000-0005-0000-0000-0000C9D90000}"/>
    <cellStyle name="Standard 9 2 2 2 2 2 4 2 3" xfId="45525" xr:uid="{00000000-0005-0000-0000-0000CAD90000}"/>
    <cellStyle name="Standard 9 2 2 2 2 2 4 2 4" xfId="34229" xr:uid="{00000000-0005-0000-0000-0000CBD90000}"/>
    <cellStyle name="Standard 9 2 2 2 2 2 4 3" xfId="17285" xr:uid="{00000000-0005-0000-0000-0000CCD90000}"/>
    <cellStyle name="Standard 9 2 2 2 2 2 4 3 2" xfId="51173" xr:uid="{00000000-0005-0000-0000-0000CDD90000}"/>
    <cellStyle name="Standard 9 2 2 2 2 2 4 4" xfId="39877" xr:uid="{00000000-0005-0000-0000-0000CED90000}"/>
    <cellStyle name="Standard 9 2 2 2 2 2 4 5" xfId="28581" xr:uid="{00000000-0005-0000-0000-0000CFD90000}"/>
    <cellStyle name="Standard 9 2 2 2 2 2 5" xfId="8813" xr:uid="{00000000-0005-0000-0000-0000D0D90000}"/>
    <cellStyle name="Standard 9 2 2 2 2 2 5 2" xfId="20109" xr:uid="{00000000-0005-0000-0000-0000D1D90000}"/>
    <cellStyle name="Standard 9 2 2 2 2 2 5 2 2" xfId="53997" xr:uid="{00000000-0005-0000-0000-0000D2D90000}"/>
    <cellStyle name="Standard 9 2 2 2 2 2 5 3" xfId="42701" xr:uid="{00000000-0005-0000-0000-0000D3D90000}"/>
    <cellStyle name="Standard 9 2 2 2 2 2 5 4" xfId="31405" xr:uid="{00000000-0005-0000-0000-0000D4D90000}"/>
    <cellStyle name="Standard 9 2 2 2 2 2 6" xfId="14461" xr:uid="{00000000-0005-0000-0000-0000D5D90000}"/>
    <cellStyle name="Standard 9 2 2 2 2 2 6 2" xfId="48349" xr:uid="{00000000-0005-0000-0000-0000D6D90000}"/>
    <cellStyle name="Standard 9 2 2 2 2 2 7" xfId="37053" xr:uid="{00000000-0005-0000-0000-0000D7D90000}"/>
    <cellStyle name="Standard 9 2 2 2 2 2 8" xfId="25757" xr:uid="{00000000-0005-0000-0000-0000D8D90000}"/>
    <cellStyle name="Standard 9 2 2 2 2 3" xfId="3113" xr:uid="{00000000-0005-0000-0000-0000D9D90000}"/>
    <cellStyle name="Standard 9 2 2 2 2 3 2" xfId="5465" xr:uid="{00000000-0005-0000-0000-0000DAD90000}"/>
    <cellStyle name="Standard 9 2 2 2 2 3 2 2" xfId="8291" xr:uid="{00000000-0005-0000-0000-0000DBD90000}"/>
    <cellStyle name="Standard 9 2 2 2 2 3 2 2 2" xfId="13940" xr:uid="{00000000-0005-0000-0000-0000DCD90000}"/>
    <cellStyle name="Standard 9 2 2 2 2 3 2 2 2 2" xfId="25236" xr:uid="{00000000-0005-0000-0000-0000DDD90000}"/>
    <cellStyle name="Standard 9 2 2 2 2 3 2 2 2 2 2" xfId="59124" xr:uid="{00000000-0005-0000-0000-0000DED90000}"/>
    <cellStyle name="Standard 9 2 2 2 2 3 2 2 2 3" xfId="47828" xr:uid="{00000000-0005-0000-0000-0000DFD90000}"/>
    <cellStyle name="Standard 9 2 2 2 2 3 2 2 2 4" xfId="36532" xr:uid="{00000000-0005-0000-0000-0000E0D90000}"/>
    <cellStyle name="Standard 9 2 2 2 2 3 2 2 3" xfId="19588" xr:uid="{00000000-0005-0000-0000-0000E1D90000}"/>
    <cellStyle name="Standard 9 2 2 2 2 3 2 2 3 2" xfId="53476" xr:uid="{00000000-0005-0000-0000-0000E2D90000}"/>
    <cellStyle name="Standard 9 2 2 2 2 3 2 2 4" xfId="42180" xr:uid="{00000000-0005-0000-0000-0000E3D90000}"/>
    <cellStyle name="Standard 9 2 2 2 2 3 2 2 5" xfId="30884" xr:uid="{00000000-0005-0000-0000-0000E4D90000}"/>
    <cellStyle name="Standard 9 2 2 2 2 3 2 3" xfId="11116" xr:uid="{00000000-0005-0000-0000-0000E5D90000}"/>
    <cellStyle name="Standard 9 2 2 2 2 3 2 3 2" xfId="22412" xr:uid="{00000000-0005-0000-0000-0000E6D90000}"/>
    <cellStyle name="Standard 9 2 2 2 2 3 2 3 2 2" xfId="56300" xr:uid="{00000000-0005-0000-0000-0000E7D90000}"/>
    <cellStyle name="Standard 9 2 2 2 2 3 2 3 3" xfId="45004" xr:uid="{00000000-0005-0000-0000-0000E8D90000}"/>
    <cellStyle name="Standard 9 2 2 2 2 3 2 3 4" xfId="33708" xr:uid="{00000000-0005-0000-0000-0000E9D90000}"/>
    <cellStyle name="Standard 9 2 2 2 2 3 2 4" xfId="16764" xr:uid="{00000000-0005-0000-0000-0000EAD90000}"/>
    <cellStyle name="Standard 9 2 2 2 2 3 2 4 2" xfId="50652" xr:uid="{00000000-0005-0000-0000-0000EBD90000}"/>
    <cellStyle name="Standard 9 2 2 2 2 3 2 5" xfId="39356" xr:uid="{00000000-0005-0000-0000-0000ECD90000}"/>
    <cellStyle name="Standard 9 2 2 2 2 3 2 6" xfId="28060" xr:uid="{00000000-0005-0000-0000-0000EDD90000}"/>
    <cellStyle name="Standard 9 2 2 2 2 3 3" xfId="4692" xr:uid="{00000000-0005-0000-0000-0000EED90000}"/>
    <cellStyle name="Standard 9 2 2 2 2 3 3 2" xfId="7557" xr:uid="{00000000-0005-0000-0000-0000EFD90000}"/>
    <cellStyle name="Standard 9 2 2 2 2 3 3 2 2" xfId="13206" xr:uid="{00000000-0005-0000-0000-0000F0D90000}"/>
    <cellStyle name="Standard 9 2 2 2 2 3 3 2 2 2" xfId="24502" xr:uid="{00000000-0005-0000-0000-0000F1D90000}"/>
    <cellStyle name="Standard 9 2 2 2 2 3 3 2 2 2 2" xfId="58390" xr:uid="{00000000-0005-0000-0000-0000F2D90000}"/>
    <cellStyle name="Standard 9 2 2 2 2 3 3 2 2 3" xfId="47094" xr:uid="{00000000-0005-0000-0000-0000F3D90000}"/>
    <cellStyle name="Standard 9 2 2 2 2 3 3 2 2 4" xfId="35798" xr:uid="{00000000-0005-0000-0000-0000F4D90000}"/>
    <cellStyle name="Standard 9 2 2 2 2 3 3 2 3" xfId="18854" xr:uid="{00000000-0005-0000-0000-0000F5D90000}"/>
    <cellStyle name="Standard 9 2 2 2 2 3 3 2 3 2" xfId="52742" xr:uid="{00000000-0005-0000-0000-0000F6D90000}"/>
    <cellStyle name="Standard 9 2 2 2 2 3 3 2 4" xfId="41446" xr:uid="{00000000-0005-0000-0000-0000F7D90000}"/>
    <cellStyle name="Standard 9 2 2 2 2 3 3 2 5" xfId="30150" xr:uid="{00000000-0005-0000-0000-0000F8D90000}"/>
    <cellStyle name="Standard 9 2 2 2 2 3 3 3" xfId="10382" xr:uid="{00000000-0005-0000-0000-0000F9D90000}"/>
    <cellStyle name="Standard 9 2 2 2 2 3 3 3 2" xfId="21678" xr:uid="{00000000-0005-0000-0000-0000FAD90000}"/>
    <cellStyle name="Standard 9 2 2 2 2 3 3 3 2 2" xfId="55566" xr:uid="{00000000-0005-0000-0000-0000FBD90000}"/>
    <cellStyle name="Standard 9 2 2 2 2 3 3 3 3" xfId="44270" xr:uid="{00000000-0005-0000-0000-0000FCD90000}"/>
    <cellStyle name="Standard 9 2 2 2 2 3 3 3 4" xfId="32974" xr:uid="{00000000-0005-0000-0000-0000FDD90000}"/>
    <cellStyle name="Standard 9 2 2 2 2 3 3 4" xfId="16030" xr:uid="{00000000-0005-0000-0000-0000FED90000}"/>
    <cellStyle name="Standard 9 2 2 2 2 3 3 4 2" xfId="49918" xr:uid="{00000000-0005-0000-0000-0000FFD90000}"/>
    <cellStyle name="Standard 9 2 2 2 2 3 3 5" xfId="38622" xr:uid="{00000000-0005-0000-0000-000000DA0000}"/>
    <cellStyle name="Standard 9 2 2 2 2 3 3 6" xfId="27326" xr:uid="{00000000-0005-0000-0000-000001DA0000}"/>
    <cellStyle name="Standard 9 2 2 2 2 3 4" xfId="6241" xr:uid="{00000000-0005-0000-0000-000002DA0000}"/>
    <cellStyle name="Standard 9 2 2 2 2 3 4 2" xfId="11891" xr:uid="{00000000-0005-0000-0000-000003DA0000}"/>
    <cellStyle name="Standard 9 2 2 2 2 3 4 2 2" xfId="23187" xr:uid="{00000000-0005-0000-0000-000004DA0000}"/>
    <cellStyle name="Standard 9 2 2 2 2 3 4 2 2 2" xfId="57075" xr:uid="{00000000-0005-0000-0000-000005DA0000}"/>
    <cellStyle name="Standard 9 2 2 2 2 3 4 2 3" xfId="45779" xr:uid="{00000000-0005-0000-0000-000006DA0000}"/>
    <cellStyle name="Standard 9 2 2 2 2 3 4 2 4" xfId="34483" xr:uid="{00000000-0005-0000-0000-000007DA0000}"/>
    <cellStyle name="Standard 9 2 2 2 2 3 4 3" xfId="17539" xr:uid="{00000000-0005-0000-0000-000008DA0000}"/>
    <cellStyle name="Standard 9 2 2 2 2 3 4 3 2" xfId="51427" xr:uid="{00000000-0005-0000-0000-000009DA0000}"/>
    <cellStyle name="Standard 9 2 2 2 2 3 4 4" xfId="40131" xr:uid="{00000000-0005-0000-0000-00000ADA0000}"/>
    <cellStyle name="Standard 9 2 2 2 2 3 4 5" xfId="28835" xr:uid="{00000000-0005-0000-0000-00000BDA0000}"/>
    <cellStyle name="Standard 9 2 2 2 2 3 5" xfId="9067" xr:uid="{00000000-0005-0000-0000-00000CDA0000}"/>
    <cellStyle name="Standard 9 2 2 2 2 3 5 2" xfId="20363" xr:uid="{00000000-0005-0000-0000-00000DDA0000}"/>
    <cellStyle name="Standard 9 2 2 2 2 3 5 2 2" xfId="54251" xr:uid="{00000000-0005-0000-0000-00000EDA0000}"/>
    <cellStyle name="Standard 9 2 2 2 2 3 5 3" xfId="42955" xr:uid="{00000000-0005-0000-0000-00000FDA0000}"/>
    <cellStyle name="Standard 9 2 2 2 2 3 5 4" xfId="31659" xr:uid="{00000000-0005-0000-0000-000010DA0000}"/>
    <cellStyle name="Standard 9 2 2 2 2 3 6" xfId="14715" xr:uid="{00000000-0005-0000-0000-000011DA0000}"/>
    <cellStyle name="Standard 9 2 2 2 2 3 6 2" xfId="48603" xr:uid="{00000000-0005-0000-0000-000012DA0000}"/>
    <cellStyle name="Standard 9 2 2 2 2 3 7" xfId="37307" xr:uid="{00000000-0005-0000-0000-000013DA0000}"/>
    <cellStyle name="Standard 9 2 2 2 2 3 8" xfId="26011" xr:uid="{00000000-0005-0000-0000-000014DA0000}"/>
    <cellStyle name="Standard 9 2 2 2 2 4" xfId="3971" xr:uid="{00000000-0005-0000-0000-000015DA0000}"/>
    <cellStyle name="Standard 9 2 2 2 2 4 2" xfId="7082" xr:uid="{00000000-0005-0000-0000-000016DA0000}"/>
    <cellStyle name="Standard 9 2 2 2 2 4 2 2" xfId="12731" xr:uid="{00000000-0005-0000-0000-000017DA0000}"/>
    <cellStyle name="Standard 9 2 2 2 2 4 2 2 2" xfId="24027" xr:uid="{00000000-0005-0000-0000-000018DA0000}"/>
    <cellStyle name="Standard 9 2 2 2 2 4 2 2 2 2" xfId="57915" xr:uid="{00000000-0005-0000-0000-000019DA0000}"/>
    <cellStyle name="Standard 9 2 2 2 2 4 2 2 3" xfId="46619" xr:uid="{00000000-0005-0000-0000-00001ADA0000}"/>
    <cellStyle name="Standard 9 2 2 2 2 4 2 2 4" xfId="35323" xr:uid="{00000000-0005-0000-0000-00001BDA0000}"/>
    <cellStyle name="Standard 9 2 2 2 2 4 2 3" xfId="18379" xr:uid="{00000000-0005-0000-0000-00001CDA0000}"/>
    <cellStyle name="Standard 9 2 2 2 2 4 2 3 2" xfId="52267" xr:uid="{00000000-0005-0000-0000-00001DDA0000}"/>
    <cellStyle name="Standard 9 2 2 2 2 4 2 4" xfId="40971" xr:uid="{00000000-0005-0000-0000-00001EDA0000}"/>
    <cellStyle name="Standard 9 2 2 2 2 4 2 5" xfId="29675" xr:uid="{00000000-0005-0000-0000-00001FDA0000}"/>
    <cellStyle name="Standard 9 2 2 2 2 4 3" xfId="9907" xr:uid="{00000000-0005-0000-0000-000020DA0000}"/>
    <cellStyle name="Standard 9 2 2 2 2 4 3 2" xfId="21203" xr:uid="{00000000-0005-0000-0000-000021DA0000}"/>
    <cellStyle name="Standard 9 2 2 2 2 4 3 2 2" xfId="55091" xr:uid="{00000000-0005-0000-0000-000022DA0000}"/>
    <cellStyle name="Standard 9 2 2 2 2 4 3 3" xfId="43795" xr:uid="{00000000-0005-0000-0000-000023DA0000}"/>
    <cellStyle name="Standard 9 2 2 2 2 4 3 4" xfId="32499" xr:uid="{00000000-0005-0000-0000-000024DA0000}"/>
    <cellStyle name="Standard 9 2 2 2 2 4 4" xfId="15555" xr:uid="{00000000-0005-0000-0000-000025DA0000}"/>
    <cellStyle name="Standard 9 2 2 2 2 4 4 2" xfId="49443" xr:uid="{00000000-0005-0000-0000-000026DA0000}"/>
    <cellStyle name="Standard 9 2 2 2 2 4 5" xfId="38147" xr:uid="{00000000-0005-0000-0000-000027DA0000}"/>
    <cellStyle name="Standard 9 2 2 2 2 4 6" xfId="26851" xr:uid="{00000000-0005-0000-0000-000028DA0000}"/>
    <cellStyle name="Standard 9 2 2 2 2 5" xfId="5029" xr:uid="{00000000-0005-0000-0000-000029DA0000}"/>
    <cellStyle name="Standard 9 2 2 2 2 5 2" xfId="7855" xr:uid="{00000000-0005-0000-0000-00002ADA0000}"/>
    <cellStyle name="Standard 9 2 2 2 2 5 2 2" xfId="13504" xr:uid="{00000000-0005-0000-0000-00002BDA0000}"/>
    <cellStyle name="Standard 9 2 2 2 2 5 2 2 2" xfId="24800" xr:uid="{00000000-0005-0000-0000-00002CDA0000}"/>
    <cellStyle name="Standard 9 2 2 2 2 5 2 2 2 2" xfId="58688" xr:uid="{00000000-0005-0000-0000-00002DDA0000}"/>
    <cellStyle name="Standard 9 2 2 2 2 5 2 2 3" xfId="47392" xr:uid="{00000000-0005-0000-0000-00002EDA0000}"/>
    <cellStyle name="Standard 9 2 2 2 2 5 2 2 4" xfId="36096" xr:uid="{00000000-0005-0000-0000-00002FDA0000}"/>
    <cellStyle name="Standard 9 2 2 2 2 5 2 3" xfId="19152" xr:uid="{00000000-0005-0000-0000-000030DA0000}"/>
    <cellStyle name="Standard 9 2 2 2 2 5 2 3 2" xfId="53040" xr:uid="{00000000-0005-0000-0000-000031DA0000}"/>
    <cellStyle name="Standard 9 2 2 2 2 5 2 4" xfId="41744" xr:uid="{00000000-0005-0000-0000-000032DA0000}"/>
    <cellStyle name="Standard 9 2 2 2 2 5 2 5" xfId="30448" xr:uid="{00000000-0005-0000-0000-000033DA0000}"/>
    <cellStyle name="Standard 9 2 2 2 2 5 3" xfId="10680" xr:uid="{00000000-0005-0000-0000-000034DA0000}"/>
    <cellStyle name="Standard 9 2 2 2 2 5 3 2" xfId="21976" xr:uid="{00000000-0005-0000-0000-000035DA0000}"/>
    <cellStyle name="Standard 9 2 2 2 2 5 3 2 2" xfId="55864" xr:uid="{00000000-0005-0000-0000-000036DA0000}"/>
    <cellStyle name="Standard 9 2 2 2 2 5 3 3" xfId="44568" xr:uid="{00000000-0005-0000-0000-000037DA0000}"/>
    <cellStyle name="Standard 9 2 2 2 2 5 3 4" xfId="33272" xr:uid="{00000000-0005-0000-0000-000038DA0000}"/>
    <cellStyle name="Standard 9 2 2 2 2 5 4" xfId="16328" xr:uid="{00000000-0005-0000-0000-000039DA0000}"/>
    <cellStyle name="Standard 9 2 2 2 2 5 4 2" xfId="50216" xr:uid="{00000000-0005-0000-0000-00003ADA0000}"/>
    <cellStyle name="Standard 9 2 2 2 2 5 5" xfId="38920" xr:uid="{00000000-0005-0000-0000-00003BDA0000}"/>
    <cellStyle name="Standard 9 2 2 2 2 5 6" xfId="27624" xr:uid="{00000000-0005-0000-0000-00003CDA0000}"/>
    <cellStyle name="Standard 9 2 2 2 2 6" xfId="3679" xr:uid="{00000000-0005-0000-0000-00003DDA0000}"/>
    <cellStyle name="Standard 9 2 2 2 2 6 2" xfId="6792" xr:uid="{00000000-0005-0000-0000-00003EDA0000}"/>
    <cellStyle name="Standard 9 2 2 2 2 6 2 2" xfId="12441" xr:uid="{00000000-0005-0000-0000-00003FDA0000}"/>
    <cellStyle name="Standard 9 2 2 2 2 6 2 2 2" xfId="23737" xr:uid="{00000000-0005-0000-0000-000040DA0000}"/>
    <cellStyle name="Standard 9 2 2 2 2 6 2 2 2 2" xfId="57625" xr:uid="{00000000-0005-0000-0000-000041DA0000}"/>
    <cellStyle name="Standard 9 2 2 2 2 6 2 2 3" xfId="46329" xr:uid="{00000000-0005-0000-0000-000042DA0000}"/>
    <cellStyle name="Standard 9 2 2 2 2 6 2 2 4" xfId="35033" xr:uid="{00000000-0005-0000-0000-000043DA0000}"/>
    <cellStyle name="Standard 9 2 2 2 2 6 2 3" xfId="18089" xr:uid="{00000000-0005-0000-0000-000044DA0000}"/>
    <cellStyle name="Standard 9 2 2 2 2 6 2 3 2" xfId="51977" xr:uid="{00000000-0005-0000-0000-000045DA0000}"/>
    <cellStyle name="Standard 9 2 2 2 2 6 2 4" xfId="40681" xr:uid="{00000000-0005-0000-0000-000046DA0000}"/>
    <cellStyle name="Standard 9 2 2 2 2 6 2 5" xfId="29385" xr:uid="{00000000-0005-0000-0000-000047DA0000}"/>
    <cellStyle name="Standard 9 2 2 2 2 6 3" xfId="9617" xr:uid="{00000000-0005-0000-0000-000048DA0000}"/>
    <cellStyle name="Standard 9 2 2 2 2 6 3 2" xfId="20913" xr:uid="{00000000-0005-0000-0000-000049DA0000}"/>
    <cellStyle name="Standard 9 2 2 2 2 6 3 2 2" xfId="54801" xr:uid="{00000000-0005-0000-0000-00004ADA0000}"/>
    <cellStyle name="Standard 9 2 2 2 2 6 3 3" xfId="43505" xr:uid="{00000000-0005-0000-0000-00004BDA0000}"/>
    <cellStyle name="Standard 9 2 2 2 2 6 3 4" xfId="32209" xr:uid="{00000000-0005-0000-0000-00004CDA0000}"/>
    <cellStyle name="Standard 9 2 2 2 2 6 4" xfId="15265" xr:uid="{00000000-0005-0000-0000-00004DDA0000}"/>
    <cellStyle name="Standard 9 2 2 2 2 6 4 2" xfId="49153" xr:uid="{00000000-0005-0000-0000-00004EDA0000}"/>
    <cellStyle name="Standard 9 2 2 2 2 6 5" xfId="37857" xr:uid="{00000000-0005-0000-0000-00004FDA0000}"/>
    <cellStyle name="Standard 9 2 2 2 2 6 6" xfId="26561" xr:uid="{00000000-0005-0000-0000-000050DA0000}"/>
    <cellStyle name="Standard 9 2 2 2 2 7" xfId="5741" xr:uid="{00000000-0005-0000-0000-000051DA0000}"/>
    <cellStyle name="Standard 9 2 2 2 2 7 2" xfId="11391" xr:uid="{00000000-0005-0000-0000-000052DA0000}"/>
    <cellStyle name="Standard 9 2 2 2 2 7 2 2" xfId="22687" xr:uid="{00000000-0005-0000-0000-000053DA0000}"/>
    <cellStyle name="Standard 9 2 2 2 2 7 2 2 2" xfId="56575" xr:uid="{00000000-0005-0000-0000-000054DA0000}"/>
    <cellStyle name="Standard 9 2 2 2 2 7 2 3" xfId="45279" xr:uid="{00000000-0005-0000-0000-000055DA0000}"/>
    <cellStyle name="Standard 9 2 2 2 2 7 2 4" xfId="33983" xr:uid="{00000000-0005-0000-0000-000056DA0000}"/>
    <cellStyle name="Standard 9 2 2 2 2 7 3" xfId="17039" xr:uid="{00000000-0005-0000-0000-000057DA0000}"/>
    <cellStyle name="Standard 9 2 2 2 2 7 3 2" xfId="50927" xr:uid="{00000000-0005-0000-0000-000058DA0000}"/>
    <cellStyle name="Standard 9 2 2 2 2 7 4" xfId="39631" xr:uid="{00000000-0005-0000-0000-000059DA0000}"/>
    <cellStyle name="Standard 9 2 2 2 2 7 5" xfId="28335" xr:uid="{00000000-0005-0000-0000-00005ADA0000}"/>
    <cellStyle name="Standard 9 2 2 2 2 8" xfId="8567" xr:uid="{00000000-0005-0000-0000-00005BDA0000}"/>
    <cellStyle name="Standard 9 2 2 2 2 8 2" xfId="19863" xr:uid="{00000000-0005-0000-0000-00005CDA0000}"/>
    <cellStyle name="Standard 9 2 2 2 2 8 2 2" xfId="53751" xr:uid="{00000000-0005-0000-0000-00005DDA0000}"/>
    <cellStyle name="Standard 9 2 2 2 2 8 3" xfId="42455" xr:uid="{00000000-0005-0000-0000-00005EDA0000}"/>
    <cellStyle name="Standard 9 2 2 2 2 8 4" xfId="31159" xr:uid="{00000000-0005-0000-0000-00005FDA0000}"/>
    <cellStyle name="Standard 9 2 2 2 2 9" xfId="14215" xr:uid="{00000000-0005-0000-0000-000060DA0000}"/>
    <cellStyle name="Standard 9 2 2 2 2 9 2" xfId="48103" xr:uid="{00000000-0005-0000-0000-000061DA0000}"/>
    <cellStyle name="Standard 9 2 2 2 3" xfId="2725" xr:uid="{00000000-0005-0000-0000-000062DA0000}"/>
    <cellStyle name="Standard 9 2 2 2 3 2" xfId="3227" xr:uid="{00000000-0005-0000-0000-000063DA0000}"/>
    <cellStyle name="Standard 9 2 2 2 3 2 2" xfId="5467" xr:uid="{00000000-0005-0000-0000-000064DA0000}"/>
    <cellStyle name="Standard 9 2 2 2 3 2 2 2" xfId="8293" xr:uid="{00000000-0005-0000-0000-000065DA0000}"/>
    <cellStyle name="Standard 9 2 2 2 3 2 2 2 2" xfId="13942" xr:uid="{00000000-0005-0000-0000-000066DA0000}"/>
    <cellStyle name="Standard 9 2 2 2 3 2 2 2 2 2" xfId="25238" xr:uid="{00000000-0005-0000-0000-000067DA0000}"/>
    <cellStyle name="Standard 9 2 2 2 3 2 2 2 2 2 2" xfId="59126" xr:uid="{00000000-0005-0000-0000-000068DA0000}"/>
    <cellStyle name="Standard 9 2 2 2 3 2 2 2 2 3" xfId="47830" xr:uid="{00000000-0005-0000-0000-000069DA0000}"/>
    <cellStyle name="Standard 9 2 2 2 3 2 2 2 2 4" xfId="36534" xr:uid="{00000000-0005-0000-0000-00006ADA0000}"/>
    <cellStyle name="Standard 9 2 2 2 3 2 2 2 3" xfId="19590" xr:uid="{00000000-0005-0000-0000-00006BDA0000}"/>
    <cellStyle name="Standard 9 2 2 2 3 2 2 2 3 2" xfId="53478" xr:uid="{00000000-0005-0000-0000-00006CDA0000}"/>
    <cellStyle name="Standard 9 2 2 2 3 2 2 2 4" xfId="42182" xr:uid="{00000000-0005-0000-0000-00006DDA0000}"/>
    <cellStyle name="Standard 9 2 2 2 3 2 2 2 5" xfId="30886" xr:uid="{00000000-0005-0000-0000-00006EDA0000}"/>
    <cellStyle name="Standard 9 2 2 2 3 2 2 3" xfId="11118" xr:uid="{00000000-0005-0000-0000-00006FDA0000}"/>
    <cellStyle name="Standard 9 2 2 2 3 2 2 3 2" xfId="22414" xr:uid="{00000000-0005-0000-0000-000070DA0000}"/>
    <cellStyle name="Standard 9 2 2 2 3 2 2 3 2 2" xfId="56302" xr:uid="{00000000-0005-0000-0000-000071DA0000}"/>
    <cellStyle name="Standard 9 2 2 2 3 2 2 3 3" xfId="45006" xr:uid="{00000000-0005-0000-0000-000072DA0000}"/>
    <cellStyle name="Standard 9 2 2 2 3 2 2 3 4" xfId="33710" xr:uid="{00000000-0005-0000-0000-000073DA0000}"/>
    <cellStyle name="Standard 9 2 2 2 3 2 2 4" xfId="16766" xr:uid="{00000000-0005-0000-0000-000074DA0000}"/>
    <cellStyle name="Standard 9 2 2 2 3 2 2 4 2" xfId="50654" xr:uid="{00000000-0005-0000-0000-000075DA0000}"/>
    <cellStyle name="Standard 9 2 2 2 3 2 2 5" xfId="39358" xr:uid="{00000000-0005-0000-0000-000076DA0000}"/>
    <cellStyle name="Standard 9 2 2 2 3 2 2 6" xfId="28062" xr:uid="{00000000-0005-0000-0000-000077DA0000}"/>
    <cellStyle name="Standard 9 2 2 2 3 2 3" xfId="6355" xr:uid="{00000000-0005-0000-0000-000078DA0000}"/>
    <cellStyle name="Standard 9 2 2 2 3 2 3 2" xfId="12005" xr:uid="{00000000-0005-0000-0000-000079DA0000}"/>
    <cellStyle name="Standard 9 2 2 2 3 2 3 2 2" xfId="23301" xr:uid="{00000000-0005-0000-0000-00007ADA0000}"/>
    <cellStyle name="Standard 9 2 2 2 3 2 3 2 2 2" xfId="57189" xr:uid="{00000000-0005-0000-0000-00007BDA0000}"/>
    <cellStyle name="Standard 9 2 2 2 3 2 3 2 3" xfId="45893" xr:uid="{00000000-0005-0000-0000-00007CDA0000}"/>
    <cellStyle name="Standard 9 2 2 2 3 2 3 2 4" xfId="34597" xr:uid="{00000000-0005-0000-0000-00007DDA0000}"/>
    <cellStyle name="Standard 9 2 2 2 3 2 3 3" xfId="17653" xr:uid="{00000000-0005-0000-0000-00007EDA0000}"/>
    <cellStyle name="Standard 9 2 2 2 3 2 3 3 2" xfId="51541" xr:uid="{00000000-0005-0000-0000-00007FDA0000}"/>
    <cellStyle name="Standard 9 2 2 2 3 2 3 4" xfId="40245" xr:uid="{00000000-0005-0000-0000-000080DA0000}"/>
    <cellStyle name="Standard 9 2 2 2 3 2 3 5" xfId="28949" xr:uid="{00000000-0005-0000-0000-000081DA0000}"/>
    <cellStyle name="Standard 9 2 2 2 3 2 4" xfId="9181" xr:uid="{00000000-0005-0000-0000-000082DA0000}"/>
    <cellStyle name="Standard 9 2 2 2 3 2 4 2" xfId="20477" xr:uid="{00000000-0005-0000-0000-000083DA0000}"/>
    <cellStyle name="Standard 9 2 2 2 3 2 4 2 2" xfId="54365" xr:uid="{00000000-0005-0000-0000-000084DA0000}"/>
    <cellStyle name="Standard 9 2 2 2 3 2 4 3" xfId="43069" xr:uid="{00000000-0005-0000-0000-000085DA0000}"/>
    <cellStyle name="Standard 9 2 2 2 3 2 4 4" xfId="31773" xr:uid="{00000000-0005-0000-0000-000086DA0000}"/>
    <cellStyle name="Standard 9 2 2 2 3 2 5" xfId="14829" xr:uid="{00000000-0005-0000-0000-000087DA0000}"/>
    <cellStyle name="Standard 9 2 2 2 3 2 5 2" xfId="48717" xr:uid="{00000000-0005-0000-0000-000088DA0000}"/>
    <cellStyle name="Standard 9 2 2 2 3 2 6" xfId="37421" xr:uid="{00000000-0005-0000-0000-000089DA0000}"/>
    <cellStyle name="Standard 9 2 2 2 3 2 7" xfId="26125" xr:uid="{00000000-0005-0000-0000-00008ADA0000}"/>
    <cellStyle name="Standard 9 2 2 2 3 3" xfId="4694" xr:uid="{00000000-0005-0000-0000-00008BDA0000}"/>
    <cellStyle name="Standard 9 2 2 2 3 3 2" xfId="7559" xr:uid="{00000000-0005-0000-0000-00008CDA0000}"/>
    <cellStyle name="Standard 9 2 2 2 3 3 2 2" xfId="13208" xr:uid="{00000000-0005-0000-0000-00008DDA0000}"/>
    <cellStyle name="Standard 9 2 2 2 3 3 2 2 2" xfId="24504" xr:uid="{00000000-0005-0000-0000-00008EDA0000}"/>
    <cellStyle name="Standard 9 2 2 2 3 3 2 2 2 2" xfId="58392" xr:uid="{00000000-0005-0000-0000-00008FDA0000}"/>
    <cellStyle name="Standard 9 2 2 2 3 3 2 2 3" xfId="47096" xr:uid="{00000000-0005-0000-0000-000090DA0000}"/>
    <cellStyle name="Standard 9 2 2 2 3 3 2 2 4" xfId="35800" xr:uid="{00000000-0005-0000-0000-000091DA0000}"/>
    <cellStyle name="Standard 9 2 2 2 3 3 2 3" xfId="18856" xr:uid="{00000000-0005-0000-0000-000092DA0000}"/>
    <cellStyle name="Standard 9 2 2 2 3 3 2 3 2" xfId="52744" xr:uid="{00000000-0005-0000-0000-000093DA0000}"/>
    <cellStyle name="Standard 9 2 2 2 3 3 2 4" xfId="41448" xr:uid="{00000000-0005-0000-0000-000094DA0000}"/>
    <cellStyle name="Standard 9 2 2 2 3 3 2 5" xfId="30152" xr:uid="{00000000-0005-0000-0000-000095DA0000}"/>
    <cellStyle name="Standard 9 2 2 2 3 3 3" xfId="10384" xr:uid="{00000000-0005-0000-0000-000096DA0000}"/>
    <cellStyle name="Standard 9 2 2 2 3 3 3 2" xfId="21680" xr:uid="{00000000-0005-0000-0000-000097DA0000}"/>
    <cellStyle name="Standard 9 2 2 2 3 3 3 2 2" xfId="55568" xr:uid="{00000000-0005-0000-0000-000098DA0000}"/>
    <cellStyle name="Standard 9 2 2 2 3 3 3 3" xfId="44272" xr:uid="{00000000-0005-0000-0000-000099DA0000}"/>
    <cellStyle name="Standard 9 2 2 2 3 3 3 4" xfId="32976" xr:uid="{00000000-0005-0000-0000-00009ADA0000}"/>
    <cellStyle name="Standard 9 2 2 2 3 3 4" xfId="16032" xr:uid="{00000000-0005-0000-0000-00009BDA0000}"/>
    <cellStyle name="Standard 9 2 2 2 3 3 4 2" xfId="49920" xr:uid="{00000000-0005-0000-0000-00009CDA0000}"/>
    <cellStyle name="Standard 9 2 2 2 3 3 5" xfId="38624" xr:uid="{00000000-0005-0000-0000-00009DDA0000}"/>
    <cellStyle name="Standard 9 2 2 2 3 3 6" xfId="27328" xr:uid="{00000000-0005-0000-0000-00009EDA0000}"/>
    <cellStyle name="Standard 9 2 2 2 3 4" xfId="5855" xr:uid="{00000000-0005-0000-0000-00009FDA0000}"/>
    <cellStyle name="Standard 9 2 2 2 3 4 2" xfId="11505" xr:uid="{00000000-0005-0000-0000-0000A0DA0000}"/>
    <cellStyle name="Standard 9 2 2 2 3 4 2 2" xfId="22801" xr:uid="{00000000-0005-0000-0000-0000A1DA0000}"/>
    <cellStyle name="Standard 9 2 2 2 3 4 2 2 2" xfId="56689" xr:uid="{00000000-0005-0000-0000-0000A2DA0000}"/>
    <cellStyle name="Standard 9 2 2 2 3 4 2 3" xfId="45393" xr:uid="{00000000-0005-0000-0000-0000A3DA0000}"/>
    <cellStyle name="Standard 9 2 2 2 3 4 2 4" xfId="34097" xr:uid="{00000000-0005-0000-0000-0000A4DA0000}"/>
    <cellStyle name="Standard 9 2 2 2 3 4 3" xfId="17153" xr:uid="{00000000-0005-0000-0000-0000A5DA0000}"/>
    <cellStyle name="Standard 9 2 2 2 3 4 3 2" xfId="51041" xr:uid="{00000000-0005-0000-0000-0000A6DA0000}"/>
    <cellStyle name="Standard 9 2 2 2 3 4 4" xfId="39745" xr:uid="{00000000-0005-0000-0000-0000A7DA0000}"/>
    <cellStyle name="Standard 9 2 2 2 3 4 5" xfId="28449" xr:uid="{00000000-0005-0000-0000-0000A8DA0000}"/>
    <cellStyle name="Standard 9 2 2 2 3 5" xfId="8681" xr:uid="{00000000-0005-0000-0000-0000A9DA0000}"/>
    <cellStyle name="Standard 9 2 2 2 3 5 2" xfId="19977" xr:uid="{00000000-0005-0000-0000-0000AADA0000}"/>
    <cellStyle name="Standard 9 2 2 2 3 5 2 2" xfId="53865" xr:uid="{00000000-0005-0000-0000-0000ABDA0000}"/>
    <cellStyle name="Standard 9 2 2 2 3 5 3" xfId="42569" xr:uid="{00000000-0005-0000-0000-0000ACDA0000}"/>
    <cellStyle name="Standard 9 2 2 2 3 5 4" xfId="31273" xr:uid="{00000000-0005-0000-0000-0000ADDA0000}"/>
    <cellStyle name="Standard 9 2 2 2 3 6" xfId="14329" xr:uid="{00000000-0005-0000-0000-0000AEDA0000}"/>
    <cellStyle name="Standard 9 2 2 2 3 6 2" xfId="48217" xr:uid="{00000000-0005-0000-0000-0000AFDA0000}"/>
    <cellStyle name="Standard 9 2 2 2 3 7" xfId="36921" xr:uid="{00000000-0005-0000-0000-0000B0DA0000}"/>
    <cellStyle name="Standard 9 2 2 2 3 8" xfId="25625" xr:uid="{00000000-0005-0000-0000-0000B1DA0000}"/>
    <cellStyle name="Standard 9 2 2 2 4" xfId="2980" xr:uid="{00000000-0005-0000-0000-0000B2DA0000}"/>
    <cellStyle name="Standard 9 2 2 2 4 2" xfId="5464" xr:uid="{00000000-0005-0000-0000-0000B3DA0000}"/>
    <cellStyle name="Standard 9 2 2 2 4 2 2" xfId="8290" xr:uid="{00000000-0005-0000-0000-0000B4DA0000}"/>
    <cellStyle name="Standard 9 2 2 2 4 2 2 2" xfId="13939" xr:uid="{00000000-0005-0000-0000-0000B5DA0000}"/>
    <cellStyle name="Standard 9 2 2 2 4 2 2 2 2" xfId="25235" xr:uid="{00000000-0005-0000-0000-0000B6DA0000}"/>
    <cellStyle name="Standard 9 2 2 2 4 2 2 2 2 2" xfId="59123" xr:uid="{00000000-0005-0000-0000-0000B7DA0000}"/>
    <cellStyle name="Standard 9 2 2 2 4 2 2 2 3" xfId="47827" xr:uid="{00000000-0005-0000-0000-0000B8DA0000}"/>
    <cellStyle name="Standard 9 2 2 2 4 2 2 2 4" xfId="36531" xr:uid="{00000000-0005-0000-0000-0000B9DA0000}"/>
    <cellStyle name="Standard 9 2 2 2 4 2 2 3" xfId="19587" xr:uid="{00000000-0005-0000-0000-0000BADA0000}"/>
    <cellStyle name="Standard 9 2 2 2 4 2 2 3 2" xfId="53475" xr:uid="{00000000-0005-0000-0000-0000BBDA0000}"/>
    <cellStyle name="Standard 9 2 2 2 4 2 2 4" xfId="42179" xr:uid="{00000000-0005-0000-0000-0000BCDA0000}"/>
    <cellStyle name="Standard 9 2 2 2 4 2 2 5" xfId="30883" xr:uid="{00000000-0005-0000-0000-0000BDDA0000}"/>
    <cellStyle name="Standard 9 2 2 2 4 2 3" xfId="11115" xr:uid="{00000000-0005-0000-0000-0000BEDA0000}"/>
    <cellStyle name="Standard 9 2 2 2 4 2 3 2" xfId="22411" xr:uid="{00000000-0005-0000-0000-0000BFDA0000}"/>
    <cellStyle name="Standard 9 2 2 2 4 2 3 2 2" xfId="56299" xr:uid="{00000000-0005-0000-0000-0000C0DA0000}"/>
    <cellStyle name="Standard 9 2 2 2 4 2 3 3" xfId="45003" xr:uid="{00000000-0005-0000-0000-0000C1DA0000}"/>
    <cellStyle name="Standard 9 2 2 2 4 2 3 4" xfId="33707" xr:uid="{00000000-0005-0000-0000-0000C2DA0000}"/>
    <cellStyle name="Standard 9 2 2 2 4 2 4" xfId="16763" xr:uid="{00000000-0005-0000-0000-0000C3DA0000}"/>
    <cellStyle name="Standard 9 2 2 2 4 2 4 2" xfId="50651" xr:uid="{00000000-0005-0000-0000-0000C4DA0000}"/>
    <cellStyle name="Standard 9 2 2 2 4 2 5" xfId="39355" xr:uid="{00000000-0005-0000-0000-0000C5DA0000}"/>
    <cellStyle name="Standard 9 2 2 2 4 2 6" xfId="28059" xr:uid="{00000000-0005-0000-0000-0000C6DA0000}"/>
    <cellStyle name="Standard 9 2 2 2 4 3" xfId="4691" xr:uid="{00000000-0005-0000-0000-0000C7DA0000}"/>
    <cellStyle name="Standard 9 2 2 2 4 3 2" xfId="7556" xr:uid="{00000000-0005-0000-0000-0000C8DA0000}"/>
    <cellStyle name="Standard 9 2 2 2 4 3 2 2" xfId="13205" xr:uid="{00000000-0005-0000-0000-0000C9DA0000}"/>
    <cellStyle name="Standard 9 2 2 2 4 3 2 2 2" xfId="24501" xr:uid="{00000000-0005-0000-0000-0000CADA0000}"/>
    <cellStyle name="Standard 9 2 2 2 4 3 2 2 2 2" xfId="58389" xr:uid="{00000000-0005-0000-0000-0000CBDA0000}"/>
    <cellStyle name="Standard 9 2 2 2 4 3 2 2 3" xfId="47093" xr:uid="{00000000-0005-0000-0000-0000CCDA0000}"/>
    <cellStyle name="Standard 9 2 2 2 4 3 2 2 4" xfId="35797" xr:uid="{00000000-0005-0000-0000-0000CDDA0000}"/>
    <cellStyle name="Standard 9 2 2 2 4 3 2 3" xfId="18853" xr:uid="{00000000-0005-0000-0000-0000CEDA0000}"/>
    <cellStyle name="Standard 9 2 2 2 4 3 2 3 2" xfId="52741" xr:uid="{00000000-0005-0000-0000-0000CFDA0000}"/>
    <cellStyle name="Standard 9 2 2 2 4 3 2 4" xfId="41445" xr:uid="{00000000-0005-0000-0000-0000D0DA0000}"/>
    <cellStyle name="Standard 9 2 2 2 4 3 2 5" xfId="30149" xr:uid="{00000000-0005-0000-0000-0000D1DA0000}"/>
    <cellStyle name="Standard 9 2 2 2 4 3 3" xfId="10381" xr:uid="{00000000-0005-0000-0000-0000D2DA0000}"/>
    <cellStyle name="Standard 9 2 2 2 4 3 3 2" xfId="21677" xr:uid="{00000000-0005-0000-0000-0000D3DA0000}"/>
    <cellStyle name="Standard 9 2 2 2 4 3 3 2 2" xfId="55565" xr:uid="{00000000-0005-0000-0000-0000D4DA0000}"/>
    <cellStyle name="Standard 9 2 2 2 4 3 3 3" xfId="44269" xr:uid="{00000000-0005-0000-0000-0000D5DA0000}"/>
    <cellStyle name="Standard 9 2 2 2 4 3 3 4" xfId="32973" xr:uid="{00000000-0005-0000-0000-0000D6DA0000}"/>
    <cellStyle name="Standard 9 2 2 2 4 3 4" xfId="16029" xr:uid="{00000000-0005-0000-0000-0000D7DA0000}"/>
    <cellStyle name="Standard 9 2 2 2 4 3 4 2" xfId="49917" xr:uid="{00000000-0005-0000-0000-0000D8DA0000}"/>
    <cellStyle name="Standard 9 2 2 2 4 3 5" xfId="38621" xr:uid="{00000000-0005-0000-0000-0000D9DA0000}"/>
    <cellStyle name="Standard 9 2 2 2 4 3 6" xfId="27325" xr:uid="{00000000-0005-0000-0000-0000DADA0000}"/>
    <cellStyle name="Standard 9 2 2 2 4 4" xfId="6108" xr:uid="{00000000-0005-0000-0000-0000DBDA0000}"/>
    <cellStyle name="Standard 9 2 2 2 4 4 2" xfId="11758" xr:uid="{00000000-0005-0000-0000-0000DCDA0000}"/>
    <cellStyle name="Standard 9 2 2 2 4 4 2 2" xfId="23054" xr:uid="{00000000-0005-0000-0000-0000DDDA0000}"/>
    <cellStyle name="Standard 9 2 2 2 4 4 2 2 2" xfId="56942" xr:uid="{00000000-0005-0000-0000-0000DEDA0000}"/>
    <cellStyle name="Standard 9 2 2 2 4 4 2 3" xfId="45646" xr:uid="{00000000-0005-0000-0000-0000DFDA0000}"/>
    <cellStyle name="Standard 9 2 2 2 4 4 2 4" xfId="34350" xr:uid="{00000000-0005-0000-0000-0000E0DA0000}"/>
    <cellStyle name="Standard 9 2 2 2 4 4 3" xfId="17406" xr:uid="{00000000-0005-0000-0000-0000E1DA0000}"/>
    <cellStyle name="Standard 9 2 2 2 4 4 3 2" xfId="51294" xr:uid="{00000000-0005-0000-0000-0000E2DA0000}"/>
    <cellStyle name="Standard 9 2 2 2 4 4 4" xfId="39998" xr:uid="{00000000-0005-0000-0000-0000E3DA0000}"/>
    <cellStyle name="Standard 9 2 2 2 4 4 5" xfId="28702" xr:uid="{00000000-0005-0000-0000-0000E4DA0000}"/>
    <cellStyle name="Standard 9 2 2 2 4 5" xfId="8934" xr:uid="{00000000-0005-0000-0000-0000E5DA0000}"/>
    <cellStyle name="Standard 9 2 2 2 4 5 2" xfId="20230" xr:uid="{00000000-0005-0000-0000-0000E6DA0000}"/>
    <cellStyle name="Standard 9 2 2 2 4 5 2 2" xfId="54118" xr:uid="{00000000-0005-0000-0000-0000E7DA0000}"/>
    <cellStyle name="Standard 9 2 2 2 4 5 3" xfId="42822" xr:uid="{00000000-0005-0000-0000-0000E8DA0000}"/>
    <cellStyle name="Standard 9 2 2 2 4 5 4" xfId="31526" xr:uid="{00000000-0005-0000-0000-0000E9DA0000}"/>
    <cellStyle name="Standard 9 2 2 2 4 6" xfId="14582" xr:uid="{00000000-0005-0000-0000-0000EADA0000}"/>
    <cellStyle name="Standard 9 2 2 2 4 6 2" xfId="48470" xr:uid="{00000000-0005-0000-0000-0000EBDA0000}"/>
    <cellStyle name="Standard 9 2 2 2 4 7" xfId="37174" xr:uid="{00000000-0005-0000-0000-0000ECDA0000}"/>
    <cellStyle name="Standard 9 2 2 2 4 8" xfId="25878" xr:uid="{00000000-0005-0000-0000-0000EDDA0000}"/>
    <cellStyle name="Standard 9 2 2 2 5" xfId="3861" xr:uid="{00000000-0005-0000-0000-0000EEDA0000}"/>
    <cellStyle name="Standard 9 2 2 2 5 2" xfId="6972" xr:uid="{00000000-0005-0000-0000-0000EFDA0000}"/>
    <cellStyle name="Standard 9 2 2 2 5 2 2" xfId="12621" xr:uid="{00000000-0005-0000-0000-0000F0DA0000}"/>
    <cellStyle name="Standard 9 2 2 2 5 2 2 2" xfId="23917" xr:uid="{00000000-0005-0000-0000-0000F1DA0000}"/>
    <cellStyle name="Standard 9 2 2 2 5 2 2 2 2" xfId="57805" xr:uid="{00000000-0005-0000-0000-0000F2DA0000}"/>
    <cellStyle name="Standard 9 2 2 2 5 2 2 3" xfId="46509" xr:uid="{00000000-0005-0000-0000-0000F3DA0000}"/>
    <cellStyle name="Standard 9 2 2 2 5 2 2 4" xfId="35213" xr:uid="{00000000-0005-0000-0000-0000F4DA0000}"/>
    <cellStyle name="Standard 9 2 2 2 5 2 3" xfId="18269" xr:uid="{00000000-0005-0000-0000-0000F5DA0000}"/>
    <cellStyle name="Standard 9 2 2 2 5 2 3 2" xfId="52157" xr:uid="{00000000-0005-0000-0000-0000F6DA0000}"/>
    <cellStyle name="Standard 9 2 2 2 5 2 4" xfId="40861" xr:uid="{00000000-0005-0000-0000-0000F7DA0000}"/>
    <cellStyle name="Standard 9 2 2 2 5 2 5" xfId="29565" xr:uid="{00000000-0005-0000-0000-0000F8DA0000}"/>
    <cellStyle name="Standard 9 2 2 2 5 3" xfId="9797" xr:uid="{00000000-0005-0000-0000-0000F9DA0000}"/>
    <cellStyle name="Standard 9 2 2 2 5 3 2" xfId="21093" xr:uid="{00000000-0005-0000-0000-0000FADA0000}"/>
    <cellStyle name="Standard 9 2 2 2 5 3 2 2" xfId="54981" xr:uid="{00000000-0005-0000-0000-0000FBDA0000}"/>
    <cellStyle name="Standard 9 2 2 2 5 3 3" xfId="43685" xr:uid="{00000000-0005-0000-0000-0000FCDA0000}"/>
    <cellStyle name="Standard 9 2 2 2 5 3 4" xfId="32389" xr:uid="{00000000-0005-0000-0000-0000FDDA0000}"/>
    <cellStyle name="Standard 9 2 2 2 5 4" xfId="15445" xr:uid="{00000000-0005-0000-0000-0000FEDA0000}"/>
    <cellStyle name="Standard 9 2 2 2 5 4 2" xfId="49333" xr:uid="{00000000-0005-0000-0000-0000FFDA0000}"/>
    <cellStyle name="Standard 9 2 2 2 5 5" xfId="38037" xr:uid="{00000000-0005-0000-0000-000000DB0000}"/>
    <cellStyle name="Standard 9 2 2 2 5 6" xfId="26741" xr:uid="{00000000-0005-0000-0000-000001DB0000}"/>
    <cellStyle name="Standard 9 2 2 2 6" xfId="4919" xr:uid="{00000000-0005-0000-0000-000002DB0000}"/>
    <cellStyle name="Standard 9 2 2 2 6 2" xfId="7745" xr:uid="{00000000-0005-0000-0000-000003DB0000}"/>
    <cellStyle name="Standard 9 2 2 2 6 2 2" xfId="13394" xr:uid="{00000000-0005-0000-0000-000004DB0000}"/>
    <cellStyle name="Standard 9 2 2 2 6 2 2 2" xfId="24690" xr:uid="{00000000-0005-0000-0000-000005DB0000}"/>
    <cellStyle name="Standard 9 2 2 2 6 2 2 2 2" xfId="58578" xr:uid="{00000000-0005-0000-0000-000006DB0000}"/>
    <cellStyle name="Standard 9 2 2 2 6 2 2 3" xfId="47282" xr:uid="{00000000-0005-0000-0000-000007DB0000}"/>
    <cellStyle name="Standard 9 2 2 2 6 2 2 4" xfId="35986" xr:uid="{00000000-0005-0000-0000-000008DB0000}"/>
    <cellStyle name="Standard 9 2 2 2 6 2 3" xfId="19042" xr:uid="{00000000-0005-0000-0000-000009DB0000}"/>
    <cellStyle name="Standard 9 2 2 2 6 2 3 2" xfId="52930" xr:uid="{00000000-0005-0000-0000-00000ADB0000}"/>
    <cellStyle name="Standard 9 2 2 2 6 2 4" xfId="41634" xr:uid="{00000000-0005-0000-0000-00000BDB0000}"/>
    <cellStyle name="Standard 9 2 2 2 6 2 5" xfId="30338" xr:uid="{00000000-0005-0000-0000-00000CDB0000}"/>
    <cellStyle name="Standard 9 2 2 2 6 3" xfId="10570" xr:uid="{00000000-0005-0000-0000-00000DDB0000}"/>
    <cellStyle name="Standard 9 2 2 2 6 3 2" xfId="21866" xr:uid="{00000000-0005-0000-0000-00000EDB0000}"/>
    <cellStyle name="Standard 9 2 2 2 6 3 2 2" xfId="55754" xr:uid="{00000000-0005-0000-0000-00000FDB0000}"/>
    <cellStyle name="Standard 9 2 2 2 6 3 3" xfId="44458" xr:uid="{00000000-0005-0000-0000-000010DB0000}"/>
    <cellStyle name="Standard 9 2 2 2 6 3 4" xfId="33162" xr:uid="{00000000-0005-0000-0000-000011DB0000}"/>
    <cellStyle name="Standard 9 2 2 2 6 4" xfId="16218" xr:uid="{00000000-0005-0000-0000-000012DB0000}"/>
    <cellStyle name="Standard 9 2 2 2 6 4 2" xfId="50106" xr:uid="{00000000-0005-0000-0000-000013DB0000}"/>
    <cellStyle name="Standard 9 2 2 2 6 5" xfId="38810" xr:uid="{00000000-0005-0000-0000-000014DB0000}"/>
    <cellStyle name="Standard 9 2 2 2 6 6" xfId="27514" xr:uid="{00000000-0005-0000-0000-000015DB0000}"/>
    <cellStyle name="Standard 9 2 2 2 7" xfId="3567" xr:uid="{00000000-0005-0000-0000-000016DB0000}"/>
    <cellStyle name="Standard 9 2 2 2 7 2" xfId="6680" xr:uid="{00000000-0005-0000-0000-000017DB0000}"/>
    <cellStyle name="Standard 9 2 2 2 7 2 2" xfId="12329" xr:uid="{00000000-0005-0000-0000-000018DB0000}"/>
    <cellStyle name="Standard 9 2 2 2 7 2 2 2" xfId="23625" xr:uid="{00000000-0005-0000-0000-000019DB0000}"/>
    <cellStyle name="Standard 9 2 2 2 7 2 2 2 2" xfId="57513" xr:uid="{00000000-0005-0000-0000-00001ADB0000}"/>
    <cellStyle name="Standard 9 2 2 2 7 2 2 3" xfId="46217" xr:uid="{00000000-0005-0000-0000-00001BDB0000}"/>
    <cellStyle name="Standard 9 2 2 2 7 2 2 4" xfId="34921" xr:uid="{00000000-0005-0000-0000-00001CDB0000}"/>
    <cellStyle name="Standard 9 2 2 2 7 2 3" xfId="17977" xr:uid="{00000000-0005-0000-0000-00001DDB0000}"/>
    <cellStyle name="Standard 9 2 2 2 7 2 3 2" xfId="51865" xr:uid="{00000000-0005-0000-0000-00001EDB0000}"/>
    <cellStyle name="Standard 9 2 2 2 7 2 4" xfId="40569" xr:uid="{00000000-0005-0000-0000-00001FDB0000}"/>
    <cellStyle name="Standard 9 2 2 2 7 2 5" xfId="29273" xr:uid="{00000000-0005-0000-0000-000020DB0000}"/>
    <cellStyle name="Standard 9 2 2 2 7 3" xfId="9505" xr:uid="{00000000-0005-0000-0000-000021DB0000}"/>
    <cellStyle name="Standard 9 2 2 2 7 3 2" xfId="20801" xr:uid="{00000000-0005-0000-0000-000022DB0000}"/>
    <cellStyle name="Standard 9 2 2 2 7 3 2 2" xfId="54689" xr:uid="{00000000-0005-0000-0000-000023DB0000}"/>
    <cellStyle name="Standard 9 2 2 2 7 3 3" xfId="43393" xr:uid="{00000000-0005-0000-0000-000024DB0000}"/>
    <cellStyle name="Standard 9 2 2 2 7 3 4" xfId="32097" xr:uid="{00000000-0005-0000-0000-000025DB0000}"/>
    <cellStyle name="Standard 9 2 2 2 7 4" xfId="15153" xr:uid="{00000000-0005-0000-0000-000026DB0000}"/>
    <cellStyle name="Standard 9 2 2 2 7 4 2" xfId="49041" xr:uid="{00000000-0005-0000-0000-000027DB0000}"/>
    <cellStyle name="Standard 9 2 2 2 7 5" xfId="37745" xr:uid="{00000000-0005-0000-0000-000028DB0000}"/>
    <cellStyle name="Standard 9 2 2 2 7 6" xfId="26449" xr:uid="{00000000-0005-0000-0000-000029DB0000}"/>
    <cellStyle name="Standard 9 2 2 2 8" xfId="5608" xr:uid="{00000000-0005-0000-0000-00002ADB0000}"/>
    <cellStyle name="Standard 9 2 2 2 8 2" xfId="11258" xr:uid="{00000000-0005-0000-0000-00002BDB0000}"/>
    <cellStyle name="Standard 9 2 2 2 8 2 2" xfId="22554" xr:uid="{00000000-0005-0000-0000-00002CDB0000}"/>
    <cellStyle name="Standard 9 2 2 2 8 2 2 2" xfId="56442" xr:uid="{00000000-0005-0000-0000-00002DDB0000}"/>
    <cellStyle name="Standard 9 2 2 2 8 2 3" xfId="45146" xr:uid="{00000000-0005-0000-0000-00002EDB0000}"/>
    <cellStyle name="Standard 9 2 2 2 8 2 4" xfId="33850" xr:uid="{00000000-0005-0000-0000-00002FDB0000}"/>
    <cellStyle name="Standard 9 2 2 2 8 3" xfId="16906" xr:uid="{00000000-0005-0000-0000-000030DB0000}"/>
    <cellStyle name="Standard 9 2 2 2 8 3 2" xfId="50794" xr:uid="{00000000-0005-0000-0000-000031DB0000}"/>
    <cellStyle name="Standard 9 2 2 2 8 4" xfId="39498" xr:uid="{00000000-0005-0000-0000-000032DB0000}"/>
    <cellStyle name="Standard 9 2 2 2 8 5" xfId="28202" xr:uid="{00000000-0005-0000-0000-000033DB0000}"/>
    <cellStyle name="Standard 9 2 2 2 9" xfId="8434" xr:uid="{00000000-0005-0000-0000-000034DB0000}"/>
    <cellStyle name="Standard 9 2 2 2 9 2" xfId="19730" xr:uid="{00000000-0005-0000-0000-000035DB0000}"/>
    <cellStyle name="Standard 9 2 2 2 9 2 2" xfId="53618" xr:uid="{00000000-0005-0000-0000-000036DB0000}"/>
    <cellStyle name="Standard 9 2 2 2 9 3" xfId="42322" xr:uid="{00000000-0005-0000-0000-000037DB0000}"/>
    <cellStyle name="Standard 9 2 2 2 9 4" xfId="31026" xr:uid="{00000000-0005-0000-0000-000038DB0000}"/>
    <cellStyle name="Standard 9 2 2 3" xfId="1653" xr:uid="{00000000-0005-0000-0000-000039DB0000}"/>
    <cellStyle name="Standard 9 2 2 3 10" xfId="36763" xr:uid="{00000000-0005-0000-0000-00003ADB0000}"/>
    <cellStyle name="Standard 9 2 2 3 11" xfId="25467" xr:uid="{00000000-0005-0000-0000-00003BDB0000}"/>
    <cellStyle name="Standard 9 2 2 3 2" xfId="2813" xr:uid="{00000000-0005-0000-0000-00003CDB0000}"/>
    <cellStyle name="Standard 9 2 2 3 2 2" xfId="3315" xr:uid="{00000000-0005-0000-0000-00003DDB0000}"/>
    <cellStyle name="Standard 9 2 2 3 2 2 2" xfId="5469" xr:uid="{00000000-0005-0000-0000-00003EDB0000}"/>
    <cellStyle name="Standard 9 2 2 3 2 2 2 2" xfId="8295" xr:uid="{00000000-0005-0000-0000-00003FDB0000}"/>
    <cellStyle name="Standard 9 2 2 3 2 2 2 2 2" xfId="13944" xr:uid="{00000000-0005-0000-0000-000040DB0000}"/>
    <cellStyle name="Standard 9 2 2 3 2 2 2 2 2 2" xfId="25240" xr:uid="{00000000-0005-0000-0000-000041DB0000}"/>
    <cellStyle name="Standard 9 2 2 3 2 2 2 2 2 2 2" xfId="59128" xr:uid="{00000000-0005-0000-0000-000042DB0000}"/>
    <cellStyle name="Standard 9 2 2 3 2 2 2 2 2 3" xfId="47832" xr:uid="{00000000-0005-0000-0000-000043DB0000}"/>
    <cellStyle name="Standard 9 2 2 3 2 2 2 2 2 4" xfId="36536" xr:uid="{00000000-0005-0000-0000-000044DB0000}"/>
    <cellStyle name="Standard 9 2 2 3 2 2 2 2 3" xfId="19592" xr:uid="{00000000-0005-0000-0000-000045DB0000}"/>
    <cellStyle name="Standard 9 2 2 3 2 2 2 2 3 2" xfId="53480" xr:uid="{00000000-0005-0000-0000-000046DB0000}"/>
    <cellStyle name="Standard 9 2 2 3 2 2 2 2 4" xfId="42184" xr:uid="{00000000-0005-0000-0000-000047DB0000}"/>
    <cellStyle name="Standard 9 2 2 3 2 2 2 2 5" xfId="30888" xr:uid="{00000000-0005-0000-0000-000048DB0000}"/>
    <cellStyle name="Standard 9 2 2 3 2 2 2 3" xfId="11120" xr:uid="{00000000-0005-0000-0000-000049DB0000}"/>
    <cellStyle name="Standard 9 2 2 3 2 2 2 3 2" xfId="22416" xr:uid="{00000000-0005-0000-0000-00004ADB0000}"/>
    <cellStyle name="Standard 9 2 2 3 2 2 2 3 2 2" xfId="56304" xr:uid="{00000000-0005-0000-0000-00004BDB0000}"/>
    <cellStyle name="Standard 9 2 2 3 2 2 2 3 3" xfId="45008" xr:uid="{00000000-0005-0000-0000-00004CDB0000}"/>
    <cellStyle name="Standard 9 2 2 3 2 2 2 3 4" xfId="33712" xr:uid="{00000000-0005-0000-0000-00004DDB0000}"/>
    <cellStyle name="Standard 9 2 2 3 2 2 2 4" xfId="16768" xr:uid="{00000000-0005-0000-0000-00004EDB0000}"/>
    <cellStyle name="Standard 9 2 2 3 2 2 2 4 2" xfId="50656" xr:uid="{00000000-0005-0000-0000-00004FDB0000}"/>
    <cellStyle name="Standard 9 2 2 3 2 2 2 5" xfId="39360" xr:uid="{00000000-0005-0000-0000-000050DB0000}"/>
    <cellStyle name="Standard 9 2 2 3 2 2 2 6" xfId="28064" xr:uid="{00000000-0005-0000-0000-000051DB0000}"/>
    <cellStyle name="Standard 9 2 2 3 2 2 3" xfId="6443" xr:uid="{00000000-0005-0000-0000-000052DB0000}"/>
    <cellStyle name="Standard 9 2 2 3 2 2 3 2" xfId="12093" xr:uid="{00000000-0005-0000-0000-000053DB0000}"/>
    <cellStyle name="Standard 9 2 2 3 2 2 3 2 2" xfId="23389" xr:uid="{00000000-0005-0000-0000-000054DB0000}"/>
    <cellStyle name="Standard 9 2 2 3 2 2 3 2 2 2" xfId="57277" xr:uid="{00000000-0005-0000-0000-000055DB0000}"/>
    <cellStyle name="Standard 9 2 2 3 2 2 3 2 3" xfId="45981" xr:uid="{00000000-0005-0000-0000-000056DB0000}"/>
    <cellStyle name="Standard 9 2 2 3 2 2 3 2 4" xfId="34685" xr:uid="{00000000-0005-0000-0000-000057DB0000}"/>
    <cellStyle name="Standard 9 2 2 3 2 2 3 3" xfId="17741" xr:uid="{00000000-0005-0000-0000-000058DB0000}"/>
    <cellStyle name="Standard 9 2 2 3 2 2 3 3 2" xfId="51629" xr:uid="{00000000-0005-0000-0000-000059DB0000}"/>
    <cellStyle name="Standard 9 2 2 3 2 2 3 4" xfId="40333" xr:uid="{00000000-0005-0000-0000-00005ADB0000}"/>
    <cellStyle name="Standard 9 2 2 3 2 2 3 5" xfId="29037" xr:uid="{00000000-0005-0000-0000-00005BDB0000}"/>
    <cellStyle name="Standard 9 2 2 3 2 2 4" xfId="9269" xr:uid="{00000000-0005-0000-0000-00005CDB0000}"/>
    <cellStyle name="Standard 9 2 2 3 2 2 4 2" xfId="20565" xr:uid="{00000000-0005-0000-0000-00005DDB0000}"/>
    <cellStyle name="Standard 9 2 2 3 2 2 4 2 2" xfId="54453" xr:uid="{00000000-0005-0000-0000-00005EDB0000}"/>
    <cellStyle name="Standard 9 2 2 3 2 2 4 3" xfId="43157" xr:uid="{00000000-0005-0000-0000-00005FDB0000}"/>
    <cellStyle name="Standard 9 2 2 3 2 2 4 4" xfId="31861" xr:uid="{00000000-0005-0000-0000-000060DB0000}"/>
    <cellStyle name="Standard 9 2 2 3 2 2 5" xfId="14917" xr:uid="{00000000-0005-0000-0000-000061DB0000}"/>
    <cellStyle name="Standard 9 2 2 3 2 2 5 2" xfId="48805" xr:uid="{00000000-0005-0000-0000-000062DB0000}"/>
    <cellStyle name="Standard 9 2 2 3 2 2 6" xfId="37509" xr:uid="{00000000-0005-0000-0000-000063DB0000}"/>
    <cellStyle name="Standard 9 2 2 3 2 2 7" xfId="26213" xr:uid="{00000000-0005-0000-0000-000064DB0000}"/>
    <cellStyle name="Standard 9 2 2 3 2 3" xfId="4696" xr:uid="{00000000-0005-0000-0000-000065DB0000}"/>
    <cellStyle name="Standard 9 2 2 3 2 3 2" xfId="7561" xr:uid="{00000000-0005-0000-0000-000066DB0000}"/>
    <cellStyle name="Standard 9 2 2 3 2 3 2 2" xfId="13210" xr:uid="{00000000-0005-0000-0000-000067DB0000}"/>
    <cellStyle name="Standard 9 2 2 3 2 3 2 2 2" xfId="24506" xr:uid="{00000000-0005-0000-0000-000068DB0000}"/>
    <cellStyle name="Standard 9 2 2 3 2 3 2 2 2 2" xfId="58394" xr:uid="{00000000-0005-0000-0000-000069DB0000}"/>
    <cellStyle name="Standard 9 2 2 3 2 3 2 2 3" xfId="47098" xr:uid="{00000000-0005-0000-0000-00006ADB0000}"/>
    <cellStyle name="Standard 9 2 2 3 2 3 2 2 4" xfId="35802" xr:uid="{00000000-0005-0000-0000-00006BDB0000}"/>
    <cellStyle name="Standard 9 2 2 3 2 3 2 3" xfId="18858" xr:uid="{00000000-0005-0000-0000-00006CDB0000}"/>
    <cellStyle name="Standard 9 2 2 3 2 3 2 3 2" xfId="52746" xr:uid="{00000000-0005-0000-0000-00006DDB0000}"/>
    <cellStyle name="Standard 9 2 2 3 2 3 2 4" xfId="41450" xr:uid="{00000000-0005-0000-0000-00006EDB0000}"/>
    <cellStyle name="Standard 9 2 2 3 2 3 2 5" xfId="30154" xr:uid="{00000000-0005-0000-0000-00006FDB0000}"/>
    <cellStyle name="Standard 9 2 2 3 2 3 3" xfId="10386" xr:uid="{00000000-0005-0000-0000-000070DB0000}"/>
    <cellStyle name="Standard 9 2 2 3 2 3 3 2" xfId="21682" xr:uid="{00000000-0005-0000-0000-000071DB0000}"/>
    <cellStyle name="Standard 9 2 2 3 2 3 3 2 2" xfId="55570" xr:uid="{00000000-0005-0000-0000-000072DB0000}"/>
    <cellStyle name="Standard 9 2 2 3 2 3 3 3" xfId="44274" xr:uid="{00000000-0005-0000-0000-000073DB0000}"/>
    <cellStyle name="Standard 9 2 2 3 2 3 3 4" xfId="32978" xr:uid="{00000000-0005-0000-0000-000074DB0000}"/>
    <cellStyle name="Standard 9 2 2 3 2 3 4" xfId="16034" xr:uid="{00000000-0005-0000-0000-000075DB0000}"/>
    <cellStyle name="Standard 9 2 2 3 2 3 4 2" xfId="49922" xr:uid="{00000000-0005-0000-0000-000076DB0000}"/>
    <cellStyle name="Standard 9 2 2 3 2 3 5" xfId="38626" xr:uid="{00000000-0005-0000-0000-000077DB0000}"/>
    <cellStyle name="Standard 9 2 2 3 2 3 6" xfId="27330" xr:uid="{00000000-0005-0000-0000-000078DB0000}"/>
    <cellStyle name="Standard 9 2 2 3 2 4" xfId="5943" xr:uid="{00000000-0005-0000-0000-000079DB0000}"/>
    <cellStyle name="Standard 9 2 2 3 2 4 2" xfId="11593" xr:uid="{00000000-0005-0000-0000-00007ADB0000}"/>
    <cellStyle name="Standard 9 2 2 3 2 4 2 2" xfId="22889" xr:uid="{00000000-0005-0000-0000-00007BDB0000}"/>
    <cellStyle name="Standard 9 2 2 3 2 4 2 2 2" xfId="56777" xr:uid="{00000000-0005-0000-0000-00007CDB0000}"/>
    <cellStyle name="Standard 9 2 2 3 2 4 2 3" xfId="45481" xr:uid="{00000000-0005-0000-0000-00007DDB0000}"/>
    <cellStyle name="Standard 9 2 2 3 2 4 2 4" xfId="34185" xr:uid="{00000000-0005-0000-0000-00007EDB0000}"/>
    <cellStyle name="Standard 9 2 2 3 2 4 3" xfId="17241" xr:uid="{00000000-0005-0000-0000-00007FDB0000}"/>
    <cellStyle name="Standard 9 2 2 3 2 4 3 2" xfId="51129" xr:uid="{00000000-0005-0000-0000-000080DB0000}"/>
    <cellStyle name="Standard 9 2 2 3 2 4 4" xfId="39833" xr:uid="{00000000-0005-0000-0000-000081DB0000}"/>
    <cellStyle name="Standard 9 2 2 3 2 4 5" xfId="28537" xr:uid="{00000000-0005-0000-0000-000082DB0000}"/>
    <cellStyle name="Standard 9 2 2 3 2 5" xfId="8769" xr:uid="{00000000-0005-0000-0000-000083DB0000}"/>
    <cellStyle name="Standard 9 2 2 3 2 5 2" xfId="20065" xr:uid="{00000000-0005-0000-0000-000084DB0000}"/>
    <cellStyle name="Standard 9 2 2 3 2 5 2 2" xfId="53953" xr:uid="{00000000-0005-0000-0000-000085DB0000}"/>
    <cellStyle name="Standard 9 2 2 3 2 5 3" xfId="42657" xr:uid="{00000000-0005-0000-0000-000086DB0000}"/>
    <cellStyle name="Standard 9 2 2 3 2 5 4" xfId="31361" xr:uid="{00000000-0005-0000-0000-000087DB0000}"/>
    <cellStyle name="Standard 9 2 2 3 2 6" xfId="14417" xr:uid="{00000000-0005-0000-0000-000088DB0000}"/>
    <cellStyle name="Standard 9 2 2 3 2 6 2" xfId="48305" xr:uid="{00000000-0005-0000-0000-000089DB0000}"/>
    <cellStyle name="Standard 9 2 2 3 2 7" xfId="37009" xr:uid="{00000000-0005-0000-0000-00008ADB0000}"/>
    <cellStyle name="Standard 9 2 2 3 2 8" xfId="25713" xr:uid="{00000000-0005-0000-0000-00008BDB0000}"/>
    <cellStyle name="Standard 9 2 2 3 3" xfId="3069" xr:uid="{00000000-0005-0000-0000-00008CDB0000}"/>
    <cellStyle name="Standard 9 2 2 3 3 2" xfId="5468" xr:uid="{00000000-0005-0000-0000-00008DDB0000}"/>
    <cellStyle name="Standard 9 2 2 3 3 2 2" xfId="8294" xr:uid="{00000000-0005-0000-0000-00008EDB0000}"/>
    <cellStyle name="Standard 9 2 2 3 3 2 2 2" xfId="13943" xr:uid="{00000000-0005-0000-0000-00008FDB0000}"/>
    <cellStyle name="Standard 9 2 2 3 3 2 2 2 2" xfId="25239" xr:uid="{00000000-0005-0000-0000-000090DB0000}"/>
    <cellStyle name="Standard 9 2 2 3 3 2 2 2 2 2" xfId="59127" xr:uid="{00000000-0005-0000-0000-000091DB0000}"/>
    <cellStyle name="Standard 9 2 2 3 3 2 2 2 3" xfId="47831" xr:uid="{00000000-0005-0000-0000-000092DB0000}"/>
    <cellStyle name="Standard 9 2 2 3 3 2 2 2 4" xfId="36535" xr:uid="{00000000-0005-0000-0000-000093DB0000}"/>
    <cellStyle name="Standard 9 2 2 3 3 2 2 3" xfId="19591" xr:uid="{00000000-0005-0000-0000-000094DB0000}"/>
    <cellStyle name="Standard 9 2 2 3 3 2 2 3 2" xfId="53479" xr:uid="{00000000-0005-0000-0000-000095DB0000}"/>
    <cellStyle name="Standard 9 2 2 3 3 2 2 4" xfId="42183" xr:uid="{00000000-0005-0000-0000-000096DB0000}"/>
    <cellStyle name="Standard 9 2 2 3 3 2 2 5" xfId="30887" xr:uid="{00000000-0005-0000-0000-000097DB0000}"/>
    <cellStyle name="Standard 9 2 2 3 3 2 3" xfId="11119" xr:uid="{00000000-0005-0000-0000-000098DB0000}"/>
    <cellStyle name="Standard 9 2 2 3 3 2 3 2" xfId="22415" xr:uid="{00000000-0005-0000-0000-000099DB0000}"/>
    <cellStyle name="Standard 9 2 2 3 3 2 3 2 2" xfId="56303" xr:uid="{00000000-0005-0000-0000-00009ADB0000}"/>
    <cellStyle name="Standard 9 2 2 3 3 2 3 3" xfId="45007" xr:uid="{00000000-0005-0000-0000-00009BDB0000}"/>
    <cellStyle name="Standard 9 2 2 3 3 2 3 4" xfId="33711" xr:uid="{00000000-0005-0000-0000-00009CDB0000}"/>
    <cellStyle name="Standard 9 2 2 3 3 2 4" xfId="16767" xr:uid="{00000000-0005-0000-0000-00009DDB0000}"/>
    <cellStyle name="Standard 9 2 2 3 3 2 4 2" xfId="50655" xr:uid="{00000000-0005-0000-0000-00009EDB0000}"/>
    <cellStyle name="Standard 9 2 2 3 3 2 5" xfId="39359" xr:uid="{00000000-0005-0000-0000-00009FDB0000}"/>
    <cellStyle name="Standard 9 2 2 3 3 2 6" xfId="28063" xr:uid="{00000000-0005-0000-0000-0000A0DB0000}"/>
    <cellStyle name="Standard 9 2 2 3 3 3" xfId="4695" xr:uid="{00000000-0005-0000-0000-0000A1DB0000}"/>
    <cellStyle name="Standard 9 2 2 3 3 3 2" xfId="7560" xr:uid="{00000000-0005-0000-0000-0000A2DB0000}"/>
    <cellStyle name="Standard 9 2 2 3 3 3 2 2" xfId="13209" xr:uid="{00000000-0005-0000-0000-0000A3DB0000}"/>
    <cellStyle name="Standard 9 2 2 3 3 3 2 2 2" xfId="24505" xr:uid="{00000000-0005-0000-0000-0000A4DB0000}"/>
    <cellStyle name="Standard 9 2 2 3 3 3 2 2 2 2" xfId="58393" xr:uid="{00000000-0005-0000-0000-0000A5DB0000}"/>
    <cellStyle name="Standard 9 2 2 3 3 3 2 2 3" xfId="47097" xr:uid="{00000000-0005-0000-0000-0000A6DB0000}"/>
    <cellStyle name="Standard 9 2 2 3 3 3 2 2 4" xfId="35801" xr:uid="{00000000-0005-0000-0000-0000A7DB0000}"/>
    <cellStyle name="Standard 9 2 2 3 3 3 2 3" xfId="18857" xr:uid="{00000000-0005-0000-0000-0000A8DB0000}"/>
    <cellStyle name="Standard 9 2 2 3 3 3 2 3 2" xfId="52745" xr:uid="{00000000-0005-0000-0000-0000A9DB0000}"/>
    <cellStyle name="Standard 9 2 2 3 3 3 2 4" xfId="41449" xr:uid="{00000000-0005-0000-0000-0000AADB0000}"/>
    <cellStyle name="Standard 9 2 2 3 3 3 2 5" xfId="30153" xr:uid="{00000000-0005-0000-0000-0000ABDB0000}"/>
    <cellStyle name="Standard 9 2 2 3 3 3 3" xfId="10385" xr:uid="{00000000-0005-0000-0000-0000ACDB0000}"/>
    <cellStyle name="Standard 9 2 2 3 3 3 3 2" xfId="21681" xr:uid="{00000000-0005-0000-0000-0000ADDB0000}"/>
    <cellStyle name="Standard 9 2 2 3 3 3 3 2 2" xfId="55569" xr:uid="{00000000-0005-0000-0000-0000AEDB0000}"/>
    <cellStyle name="Standard 9 2 2 3 3 3 3 3" xfId="44273" xr:uid="{00000000-0005-0000-0000-0000AFDB0000}"/>
    <cellStyle name="Standard 9 2 2 3 3 3 3 4" xfId="32977" xr:uid="{00000000-0005-0000-0000-0000B0DB0000}"/>
    <cellStyle name="Standard 9 2 2 3 3 3 4" xfId="16033" xr:uid="{00000000-0005-0000-0000-0000B1DB0000}"/>
    <cellStyle name="Standard 9 2 2 3 3 3 4 2" xfId="49921" xr:uid="{00000000-0005-0000-0000-0000B2DB0000}"/>
    <cellStyle name="Standard 9 2 2 3 3 3 5" xfId="38625" xr:uid="{00000000-0005-0000-0000-0000B3DB0000}"/>
    <cellStyle name="Standard 9 2 2 3 3 3 6" xfId="27329" xr:uid="{00000000-0005-0000-0000-0000B4DB0000}"/>
    <cellStyle name="Standard 9 2 2 3 3 4" xfId="6197" xr:uid="{00000000-0005-0000-0000-0000B5DB0000}"/>
    <cellStyle name="Standard 9 2 2 3 3 4 2" xfId="11847" xr:uid="{00000000-0005-0000-0000-0000B6DB0000}"/>
    <cellStyle name="Standard 9 2 2 3 3 4 2 2" xfId="23143" xr:uid="{00000000-0005-0000-0000-0000B7DB0000}"/>
    <cellStyle name="Standard 9 2 2 3 3 4 2 2 2" xfId="57031" xr:uid="{00000000-0005-0000-0000-0000B8DB0000}"/>
    <cellStyle name="Standard 9 2 2 3 3 4 2 3" xfId="45735" xr:uid="{00000000-0005-0000-0000-0000B9DB0000}"/>
    <cellStyle name="Standard 9 2 2 3 3 4 2 4" xfId="34439" xr:uid="{00000000-0005-0000-0000-0000BADB0000}"/>
    <cellStyle name="Standard 9 2 2 3 3 4 3" xfId="17495" xr:uid="{00000000-0005-0000-0000-0000BBDB0000}"/>
    <cellStyle name="Standard 9 2 2 3 3 4 3 2" xfId="51383" xr:uid="{00000000-0005-0000-0000-0000BCDB0000}"/>
    <cellStyle name="Standard 9 2 2 3 3 4 4" xfId="40087" xr:uid="{00000000-0005-0000-0000-0000BDDB0000}"/>
    <cellStyle name="Standard 9 2 2 3 3 4 5" xfId="28791" xr:uid="{00000000-0005-0000-0000-0000BEDB0000}"/>
    <cellStyle name="Standard 9 2 2 3 3 5" xfId="9023" xr:uid="{00000000-0005-0000-0000-0000BFDB0000}"/>
    <cellStyle name="Standard 9 2 2 3 3 5 2" xfId="20319" xr:uid="{00000000-0005-0000-0000-0000C0DB0000}"/>
    <cellStyle name="Standard 9 2 2 3 3 5 2 2" xfId="54207" xr:uid="{00000000-0005-0000-0000-0000C1DB0000}"/>
    <cellStyle name="Standard 9 2 2 3 3 5 3" xfId="42911" xr:uid="{00000000-0005-0000-0000-0000C2DB0000}"/>
    <cellStyle name="Standard 9 2 2 3 3 5 4" xfId="31615" xr:uid="{00000000-0005-0000-0000-0000C3DB0000}"/>
    <cellStyle name="Standard 9 2 2 3 3 6" xfId="14671" xr:uid="{00000000-0005-0000-0000-0000C4DB0000}"/>
    <cellStyle name="Standard 9 2 2 3 3 6 2" xfId="48559" xr:uid="{00000000-0005-0000-0000-0000C5DB0000}"/>
    <cellStyle name="Standard 9 2 2 3 3 7" xfId="37263" xr:uid="{00000000-0005-0000-0000-0000C6DB0000}"/>
    <cellStyle name="Standard 9 2 2 3 3 8" xfId="25967" xr:uid="{00000000-0005-0000-0000-0000C7DB0000}"/>
    <cellStyle name="Standard 9 2 2 3 4" xfId="3927" xr:uid="{00000000-0005-0000-0000-0000C8DB0000}"/>
    <cellStyle name="Standard 9 2 2 3 4 2" xfId="7038" xr:uid="{00000000-0005-0000-0000-0000C9DB0000}"/>
    <cellStyle name="Standard 9 2 2 3 4 2 2" xfId="12687" xr:uid="{00000000-0005-0000-0000-0000CADB0000}"/>
    <cellStyle name="Standard 9 2 2 3 4 2 2 2" xfId="23983" xr:uid="{00000000-0005-0000-0000-0000CBDB0000}"/>
    <cellStyle name="Standard 9 2 2 3 4 2 2 2 2" xfId="57871" xr:uid="{00000000-0005-0000-0000-0000CCDB0000}"/>
    <cellStyle name="Standard 9 2 2 3 4 2 2 3" xfId="46575" xr:uid="{00000000-0005-0000-0000-0000CDDB0000}"/>
    <cellStyle name="Standard 9 2 2 3 4 2 2 4" xfId="35279" xr:uid="{00000000-0005-0000-0000-0000CEDB0000}"/>
    <cellStyle name="Standard 9 2 2 3 4 2 3" xfId="18335" xr:uid="{00000000-0005-0000-0000-0000CFDB0000}"/>
    <cellStyle name="Standard 9 2 2 3 4 2 3 2" xfId="52223" xr:uid="{00000000-0005-0000-0000-0000D0DB0000}"/>
    <cellStyle name="Standard 9 2 2 3 4 2 4" xfId="40927" xr:uid="{00000000-0005-0000-0000-0000D1DB0000}"/>
    <cellStyle name="Standard 9 2 2 3 4 2 5" xfId="29631" xr:uid="{00000000-0005-0000-0000-0000D2DB0000}"/>
    <cellStyle name="Standard 9 2 2 3 4 3" xfId="9863" xr:uid="{00000000-0005-0000-0000-0000D3DB0000}"/>
    <cellStyle name="Standard 9 2 2 3 4 3 2" xfId="21159" xr:uid="{00000000-0005-0000-0000-0000D4DB0000}"/>
    <cellStyle name="Standard 9 2 2 3 4 3 2 2" xfId="55047" xr:uid="{00000000-0005-0000-0000-0000D5DB0000}"/>
    <cellStyle name="Standard 9 2 2 3 4 3 3" xfId="43751" xr:uid="{00000000-0005-0000-0000-0000D6DB0000}"/>
    <cellStyle name="Standard 9 2 2 3 4 3 4" xfId="32455" xr:uid="{00000000-0005-0000-0000-0000D7DB0000}"/>
    <cellStyle name="Standard 9 2 2 3 4 4" xfId="15511" xr:uid="{00000000-0005-0000-0000-0000D8DB0000}"/>
    <cellStyle name="Standard 9 2 2 3 4 4 2" xfId="49399" xr:uid="{00000000-0005-0000-0000-0000D9DB0000}"/>
    <cellStyle name="Standard 9 2 2 3 4 5" xfId="38103" xr:uid="{00000000-0005-0000-0000-0000DADB0000}"/>
    <cellStyle name="Standard 9 2 2 3 4 6" xfId="26807" xr:uid="{00000000-0005-0000-0000-0000DBDB0000}"/>
    <cellStyle name="Standard 9 2 2 3 5" xfId="4985" xr:uid="{00000000-0005-0000-0000-0000DCDB0000}"/>
    <cellStyle name="Standard 9 2 2 3 5 2" xfId="7811" xr:uid="{00000000-0005-0000-0000-0000DDDB0000}"/>
    <cellStyle name="Standard 9 2 2 3 5 2 2" xfId="13460" xr:uid="{00000000-0005-0000-0000-0000DEDB0000}"/>
    <cellStyle name="Standard 9 2 2 3 5 2 2 2" xfId="24756" xr:uid="{00000000-0005-0000-0000-0000DFDB0000}"/>
    <cellStyle name="Standard 9 2 2 3 5 2 2 2 2" xfId="58644" xr:uid="{00000000-0005-0000-0000-0000E0DB0000}"/>
    <cellStyle name="Standard 9 2 2 3 5 2 2 3" xfId="47348" xr:uid="{00000000-0005-0000-0000-0000E1DB0000}"/>
    <cellStyle name="Standard 9 2 2 3 5 2 2 4" xfId="36052" xr:uid="{00000000-0005-0000-0000-0000E2DB0000}"/>
    <cellStyle name="Standard 9 2 2 3 5 2 3" xfId="19108" xr:uid="{00000000-0005-0000-0000-0000E3DB0000}"/>
    <cellStyle name="Standard 9 2 2 3 5 2 3 2" xfId="52996" xr:uid="{00000000-0005-0000-0000-0000E4DB0000}"/>
    <cellStyle name="Standard 9 2 2 3 5 2 4" xfId="41700" xr:uid="{00000000-0005-0000-0000-0000E5DB0000}"/>
    <cellStyle name="Standard 9 2 2 3 5 2 5" xfId="30404" xr:uid="{00000000-0005-0000-0000-0000E6DB0000}"/>
    <cellStyle name="Standard 9 2 2 3 5 3" xfId="10636" xr:uid="{00000000-0005-0000-0000-0000E7DB0000}"/>
    <cellStyle name="Standard 9 2 2 3 5 3 2" xfId="21932" xr:uid="{00000000-0005-0000-0000-0000E8DB0000}"/>
    <cellStyle name="Standard 9 2 2 3 5 3 2 2" xfId="55820" xr:uid="{00000000-0005-0000-0000-0000E9DB0000}"/>
    <cellStyle name="Standard 9 2 2 3 5 3 3" xfId="44524" xr:uid="{00000000-0005-0000-0000-0000EADB0000}"/>
    <cellStyle name="Standard 9 2 2 3 5 3 4" xfId="33228" xr:uid="{00000000-0005-0000-0000-0000EBDB0000}"/>
    <cellStyle name="Standard 9 2 2 3 5 4" xfId="16284" xr:uid="{00000000-0005-0000-0000-0000ECDB0000}"/>
    <cellStyle name="Standard 9 2 2 3 5 4 2" xfId="50172" xr:uid="{00000000-0005-0000-0000-0000EDDB0000}"/>
    <cellStyle name="Standard 9 2 2 3 5 5" xfId="38876" xr:uid="{00000000-0005-0000-0000-0000EEDB0000}"/>
    <cellStyle name="Standard 9 2 2 3 5 6" xfId="27580" xr:uid="{00000000-0005-0000-0000-0000EFDB0000}"/>
    <cellStyle name="Standard 9 2 2 3 6" xfId="3635" xr:uid="{00000000-0005-0000-0000-0000F0DB0000}"/>
    <cellStyle name="Standard 9 2 2 3 6 2" xfId="6748" xr:uid="{00000000-0005-0000-0000-0000F1DB0000}"/>
    <cellStyle name="Standard 9 2 2 3 6 2 2" xfId="12397" xr:uid="{00000000-0005-0000-0000-0000F2DB0000}"/>
    <cellStyle name="Standard 9 2 2 3 6 2 2 2" xfId="23693" xr:uid="{00000000-0005-0000-0000-0000F3DB0000}"/>
    <cellStyle name="Standard 9 2 2 3 6 2 2 2 2" xfId="57581" xr:uid="{00000000-0005-0000-0000-0000F4DB0000}"/>
    <cellStyle name="Standard 9 2 2 3 6 2 2 3" xfId="46285" xr:uid="{00000000-0005-0000-0000-0000F5DB0000}"/>
    <cellStyle name="Standard 9 2 2 3 6 2 2 4" xfId="34989" xr:uid="{00000000-0005-0000-0000-0000F6DB0000}"/>
    <cellStyle name="Standard 9 2 2 3 6 2 3" xfId="18045" xr:uid="{00000000-0005-0000-0000-0000F7DB0000}"/>
    <cellStyle name="Standard 9 2 2 3 6 2 3 2" xfId="51933" xr:uid="{00000000-0005-0000-0000-0000F8DB0000}"/>
    <cellStyle name="Standard 9 2 2 3 6 2 4" xfId="40637" xr:uid="{00000000-0005-0000-0000-0000F9DB0000}"/>
    <cellStyle name="Standard 9 2 2 3 6 2 5" xfId="29341" xr:uid="{00000000-0005-0000-0000-0000FADB0000}"/>
    <cellStyle name="Standard 9 2 2 3 6 3" xfId="9573" xr:uid="{00000000-0005-0000-0000-0000FBDB0000}"/>
    <cellStyle name="Standard 9 2 2 3 6 3 2" xfId="20869" xr:uid="{00000000-0005-0000-0000-0000FCDB0000}"/>
    <cellStyle name="Standard 9 2 2 3 6 3 2 2" xfId="54757" xr:uid="{00000000-0005-0000-0000-0000FDDB0000}"/>
    <cellStyle name="Standard 9 2 2 3 6 3 3" xfId="43461" xr:uid="{00000000-0005-0000-0000-0000FEDB0000}"/>
    <cellStyle name="Standard 9 2 2 3 6 3 4" xfId="32165" xr:uid="{00000000-0005-0000-0000-0000FFDB0000}"/>
    <cellStyle name="Standard 9 2 2 3 6 4" xfId="15221" xr:uid="{00000000-0005-0000-0000-000000DC0000}"/>
    <cellStyle name="Standard 9 2 2 3 6 4 2" xfId="49109" xr:uid="{00000000-0005-0000-0000-000001DC0000}"/>
    <cellStyle name="Standard 9 2 2 3 6 5" xfId="37813" xr:uid="{00000000-0005-0000-0000-000002DC0000}"/>
    <cellStyle name="Standard 9 2 2 3 6 6" xfId="26517" xr:uid="{00000000-0005-0000-0000-000003DC0000}"/>
    <cellStyle name="Standard 9 2 2 3 7" xfId="5697" xr:uid="{00000000-0005-0000-0000-000004DC0000}"/>
    <cellStyle name="Standard 9 2 2 3 7 2" xfId="11347" xr:uid="{00000000-0005-0000-0000-000005DC0000}"/>
    <cellStyle name="Standard 9 2 2 3 7 2 2" xfId="22643" xr:uid="{00000000-0005-0000-0000-000006DC0000}"/>
    <cellStyle name="Standard 9 2 2 3 7 2 2 2" xfId="56531" xr:uid="{00000000-0005-0000-0000-000007DC0000}"/>
    <cellStyle name="Standard 9 2 2 3 7 2 3" xfId="45235" xr:uid="{00000000-0005-0000-0000-000008DC0000}"/>
    <cellStyle name="Standard 9 2 2 3 7 2 4" xfId="33939" xr:uid="{00000000-0005-0000-0000-000009DC0000}"/>
    <cellStyle name="Standard 9 2 2 3 7 3" xfId="16995" xr:uid="{00000000-0005-0000-0000-00000ADC0000}"/>
    <cellStyle name="Standard 9 2 2 3 7 3 2" xfId="50883" xr:uid="{00000000-0005-0000-0000-00000BDC0000}"/>
    <cellStyle name="Standard 9 2 2 3 7 4" xfId="39587" xr:uid="{00000000-0005-0000-0000-00000CDC0000}"/>
    <cellStyle name="Standard 9 2 2 3 7 5" xfId="28291" xr:uid="{00000000-0005-0000-0000-00000DDC0000}"/>
    <cellStyle name="Standard 9 2 2 3 8" xfId="8523" xr:uid="{00000000-0005-0000-0000-00000EDC0000}"/>
    <cellStyle name="Standard 9 2 2 3 8 2" xfId="19819" xr:uid="{00000000-0005-0000-0000-00000FDC0000}"/>
    <cellStyle name="Standard 9 2 2 3 8 2 2" xfId="53707" xr:uid="{00000000-0005-0000-0000-000010DC0000}"/>
    <cellStyle name="Standard 9 2 2 3 8 3" xfId="42411" xr:uid="{00000000-0005-0000-0000-000011DC0000}"/>
    <cellStyle name="Standard 9 2 2 3 8 4" xfId="31115" xr:uid="{00000000-0005-0000-0000-000012DC0000}"/>
    <cellStyle name="Standard 9 2 2 3 9" xfId="14171" xr:uid="{00000000-0005-0000-0000-000013DC0000}"/>
    <cellStyle name="Standard 9 2 2 3 9 2" xfId="48059" xr:uid="{00000000-0005-0000-0000-000014DC0000}"/>
    <cellStyle name="Standard 9 2 2 4" xfId="2681" xr:uid="{00000000-0005-0000-0000-000015DC0000}"/>
    <cellStyle name="Standard 9 2 2 4 10" xfId="25581" xr:uid="{00000000-0005-0000-0000-000016DC0000}"/>
    <cellStyle name="Standard 9 2 2 4 2" xfId="3183" xr:uid="{00000000-0005-0000-0000-000017DC0000}"/>
    <cellStyle name="Standard 9 2 2 4 2 2" xfId="5470" xr:uid="{00000000-0005-0000-0000-000018DC0000}"/>
    <cellStyle name="Standard 9 2 2 4 2 2 2" xfId="8296" xr:uid="{00000000-0005-0000-0000-000019DC0000}"/>
    <cellStyle name="Standard 9 2 2 4 2 2 2 2" xfId="13945" xr:uid="{00000000-0005-0000-0000-00001ADC0000}"/>
    <cellStyle name="Standard 9 2 2 4 2 2 2 2 2" xfId="25241" xr:uid="{00000000-0005-0000-0000-00001BDC0000}"/>
    <cellStyle name="Standard 9 2 2 4 2 2 2 2 2 2" xfId="59129" xr:uid="{00000000-0005-0000-0000-00001CDC0000}"/>
    <cellStyle name="Standard 9 2 2 4 2 2 2 2 3" xfId="47833" xr:uid="{00000000-0005-0000-0000-00001DDC0000}"/>
    <cellStyle name="Standard 9 2 2 4 2 2 2 2 4" xfId="36537" xr:uid="{00000000-0005-0000-0000-00001EDC0000}"/>
    <cellStyle name="Standard 9 2 2 4 2 2 2 3" xfId="19593" xr:uid="{00000000-0005-0000-0000-00001FDC0000}"/>
    <cellStyle name="Standard 9 2 2 4 2 2 2 3 2" xfId="53481" xr:uid="{00000000-0005-0000-0000-000020DC0000}"/>
    <cellStyle name="Standard 9 2 2 4 2 2 2 4" xfId="42185" xr:uid="{00000000-0005-0000-0000-000021DC0000}"/>
    <cellStyle name="Standard 9 2 2 4 2 2 2 5" xfId="30889" xr:uid="{00000000-0005-0000-0000-000022DC0000}"/>
    <cellStyle name="Standard 9 2 2 4 2 2 3" xfId="11121" xr:uid="{00000000-0005-0000-0000-000023DC0000}"/>
    <cellStyle name="Standard 9 2 2 4 2 2 3 2" xfId="22417" xr:uid="{00000000-0005-0000-0000-000024DC0000}"/>
    <cellStyle name="Standard 9 2 2 4 2 2 3 2 2" xfId="56305" xr:uid="{00000000-0005-0000-0000-000025DC0000}"/>
    <cellStyle name="Standard 9 2 2 4 2 2 3 3" xfId="45009" xr:uid="{00000000-0005-0000-0000-000026DC0000}"/>
    <cellStyle name="Standard 9 2 2 4 2 2 3 4" xfId="33713" xr:uid="{00000000-0005-0000-0000-000027DC0000}"/>
    <cellStyle name="Standard 9 2 2 4 2 2 4" xfId="16769" xr:uid="{00000000-0005-0000-0000-000028DC0000}"/>
    <cellStyle name="Standard 9 2 2 4 2 2 4 2" xfId="50657" xr:uid="{00000000-0005-0000-0000-000029DC0000}"/>
    <cellStyle name="Standard 9 2 2 4 2 2 5" xfId="39361" xr:uid="{00000000-0005-0000-0000-00002ADC0000}"/>
    <cellStyle name="Standard 9 2 2 4 2 2 6" xfId="28065" xr:uid="{00000000-0005-0000-0000-00002BDC0000}"/>
    <cellStyle name="Standard 9 2 2 4 2 3" xfId="4697" xr:uid="{00000000-0005-0000-0000-00002CDC0000}"/>
    <cellStyle name="Standard 9 2 2 4 2 3 2" xfId="7562" xr:uid="{00000000-0005-0000-0000-00002DDC0000}"/>
    <cellStyle name="Standard 9 2 2 4 2 3 2 2" xfId="13211" xr:uid="{00000000-0005-0000-0000-00002EDC0000}"/>
    <cellStyle name="Standard 9 2 2 4 2 3 2 2 2" xfId="24507" xr:uid="{00000000-0005-0000-0000-00002FDC0000}"/>
    <cellStyle name="Standard 9 2 2 4 2 3 2 2 2 2" xfId="58395" xr:uid="{00000000-0005-0000-0000-000030DC0000}"/>
    <cellStyle name="Standard 9 2 2 4 2 3 2 2 3" xfId="47099" xr:uid="{00000000-0005-0000-0000-000031DC0000}"/>
    <cellStyle name="Standard 9 2 2 4 2 3 2 2 4" xfId="35803" xr:uid="{00000000-0005-0000-0000-000032DC0000}"/>
    <cellStyle name="Standard 9 2 2 4 2 3 2 3" xfId="18859" xr:uid="{00000000-0005-0000-0000-000033DC0000}"/>
    <cellStyle name="Standard 9 2 2 4 2 3 2 3 2" xfId="52747" xr:uid="{00000000-0005-0000-0000-000034DC0000}"/>
    <cellStyle name="Standard 9 2 2 4 2 3 2 4" xfId="41451" xr:uid="{00000000-0005-0000-0000-000035DC0000}"/>
    <cellStyle name="Standard 9 2 2 4 2 3 2 5" xfId="30155" xr:uid="{00000000-0005-0000-0000-000036DC0000}"/>
    <cellStyle name="Standard 9 2 2 4 2 3 3" xfId="10387" xr:uid="{00000000-0005-0000-0000-000037DC0000}"/>
    <cellStyle name="Standard 9 2 2 4 2 3 3 2" xfId="21683" xr:uid="{00000000-0005-0000-0000-000038DC0000}"/>
    <cellStyle name="Standard 9 2 2 4 2 3 3 2 2" xfId="55571" xr:uid="{00000000-0005-0000-0000-000039DC0000}"/>
    <cellStyle name="Standard 9 2 2 4 2 3 3 3" xfId="44275" xr:uid="{00000000-0005-0000-0000-00003ADC0000}"/>
    <cellStyle name="Standard 9 2 2 4 2 3 3 4" xfId="32979" xr:uid="{00000000-0005-0000-0000-00003BDC0000}"/>
    <cellStyle name="Standard 9 2 2 4 2 3 4" xfId="16035" xr:uid="{00000000-0005-0000-0000-00003CDC0000}"/>
    <cellStyle name="Standard 9 2 2 4 2 3 4 2" xfId="49923" xr:uid="{00000000-0005-0000-0000-00003DDC0000}"/>
    <cellStyle name="Standard 9 2 2 4 2 3 5" xfId="38627" xr:uid="{00000000-0005-0000-0000-00003EDC0000}"/>
    <cellStyle name="Standard 9 2 2 4 2 3 6" xfId="27331" xr:uid="{00000000-0005-0000-0000-00003FDC0000}"/>
    <cellStyle name="Standard 9 2 2 4 2 4" xfId="6311" xr:uid="{00000000-0005-0000-0000-000040DC0000}"/>
    <cellStyle name="Standard 9 2 2 4 2 4 2" xfId="11961" xr:uid="{00000000-0005-0000-0000-000041DC0000}"/>
    <cellStyle name="Standard 9 2 2 4 2 4 2 2" xfId="23257" xr:uid="{00000000-0005-0000-0000-000042DC0000}"/>
    <cellStyle name="Standard 9 2 2 4 2 4 2 2 2" xfId="57145" xr:uid="{00000000-0005-0000-0000-000043DC0000}"/>
    <cellStyle name="Standard 9 2 2 4 2 4 2 3" xfId="45849" xr:uid="{00000000-0005-0000-0000-000044DC0000}"/>
    <cellStyle name="Standard 9 2 2 4 2 4 2 4" xfId="34553" xr:uid="{00000000-0005-0000-0000-000045DC0000}"/>
    <cellStyle name="Standard 9 2 2 4 2 4 3" xfId="17609" xr:uid="{00000000-0005-0000-0000-000046DC0000}"/>
    <cellStyle name="Standard 9 2 2 4 2 4 3 2" xfId="51497" xr:uid="{00000000-0005-0000-0000-000047DC0000}"/>
    <cellStyle name="Standard 9 2 2 4 2 4 4" xfId="40201" xr:uid="{00000000-0005-0000-0000-000048DC0000}"/>
    <cellStyle name="Standard 9 2 2 4 2 4 5" xfId="28905" xr:uid="{00000000-0005-0000-0000-000049DC0000}"/>
    <cellStyle name="Standard 9 2 2 4 2 5" xfId="9137" xr:uid="{00000000-0005-0000-0000-00004ADC0000}"/>
    <cellStyle name="Standard 9 2 2 4 2 5 2" xfId="20433" xr:uid="{00000000-0005-0000-0000-00004BDC0000}"/>
    <cellStyle name="Standard 9 2 2 4 2 5 2 2" xfId="54321" xr:uid="{00000000-0005-0000-0000-00004CDC0000}"/>
    <cellStyle name="Standard 9 2 2 4 2 5 3" xfId="43025" xr:uid="{00000000-0005-0000-0000-00004DDC0000}"/>
    <cellStyle name="Standard 9 2 2 4 2 5 4" xfId="31729" xr:uid="{00000000-0005-0000-0000-00004EDC0000}"/>
    <cellStyle name="Standard 9 2 2 4 2 6" xfId="14785" xr:uid="{00000000-0005-0000-0000-00004FDC0000}"/>
    <cellStyle name="Standard 9 2 2 4 2 6 2" xfId="48673" xr:uid="{00000000-0005-0000-0000-000050DC0000}"/>
    <cellStyle name="Standard 9 2 2 4 2 7" xfId="37377" xr:uid="{00000000-0005-0000-0000-000051DC0000}"/>
    <cellStyle name="Standard 9 2 2 4 2 8" xfId="26081" xr:uid="{00000000-0005-0000-0000-000052DC0000}"/>
    <cellStyle name="Standard 9 2 2 4 3" xfId="3817" xr:uid="{00000000-0005-0000-0000-000053DC0000}"/>
    <cellStyle name="Standard 9 2 2 4 3 2" xfId="6928" xr:uid="{00000000-0005-0000-0000-000054DC0000}"/>
    <cellStyle name="Standard 9 2 2 4 3 2 2" xfId="12577" xr:uid="{00000000-0005-0000-0000-000055DC0000}"/>
    <cellStyle name="Standard 9 2 2 4 3 2 2 2" xfId="23873" xr:uid="{00000000-0005-0000-0000-000056DC0000}"/>
    <cellStyle name="Standard 9 2 2 4 3 2 2 2 2" xfId="57761" xr:uid="{00000000-0005-0000-0000-000057DC0000}"/>
    <cellStyle name="Standard 9 2 2 4 3 2 2 3" xfId="46465" xr:uid="{00000000-0005-0000-0000-000058DC0000}"/>
    <cellStyle name="Standard 9 2 2 4 3 2 2 4" xfId="35169" xr:uid="{00000000-0005-0000-0000-000059DC0000}"/>
    <cellStyle name="Standard 9 2 2 4 3 2 3" xfId="18225" xr:uid="{00000000-0005-0000-0000-00005ADC0000}"/>
    <cellStyle name="Standard 9 2 2 4 3 2 3 2" xfId="52113" xr:uid="{00000000-0005-0000-0000-00005BDC0000}"/>
    <cellStyle name="Standard 9 2 2 4 3 2 4" xfId="40817" xr:uid="{00000000-0005-0000-0000-00005CDC0000}"/>
    <cellStyle name="Standard 9 2 2 4 3 2 5" xfId="29521" xr:uid="{00000000-0005-0000-0000-00005DDC0000}"/>
    <cellStyle name="Standard 9 2 2 4 3 3" xfId="9753" xr:uid="{00000000-0005-0000-0000-00005EDC0000}"/>
    <cellStyle name="Standard 9 2 2 4 3 3 2" xfId="21049" xr:uid="{00000000-0005-0000-0000-00005FDC0000}"/>
    <cellStyle name="Standard 9 2 2 4 3 3 2 2" xfId="54937" xr:uid="{00000000-0005-0000-0000-000060DC0000}"/>
    <cellStyle name="Standard 9 2 2 4 3 3 3" xfId="43641" xr:uid="{00000000-0005-0000-0000-000061DC0000}"/>
    <cellStyle name="Standard 9 2 2 4 3 3 4" xfId="32345" xr:uid="{00000000-0005-0000-0000-000062DC0000}"/>
    <cellStyle name="Standard 9 2 2 4 3 4" xfId="15401" xr:uid="{00000000-0005-0000-0000-000063DC0000}"/>
    <cellStyle name="Standard 9 2 2 4 3 4 2" xfId="49289" xr:uid="{00000000-0005-0000-0000-000064DC0000}"/>
    <cellStyle name="Standard 9 2 2 4 3 5" xfId="37993" xr:uid="{00000000-0005-0000-0000-000065DC0000}"/>
    <cellStyle name="Standard 9 2 2 4 3 6" xfId="26697" xr:uid="{00000000-0005-0000-0000-000066DC0000}"/>
    <cellStyle name="Standard 9 2 2 4 4" xfId="4875" xr:uid="{00000000-0005-0000-0000-000067DC0000}"/>
    <cellStyle name="Standard 9 2 2 4 4 2" xfId="7701" xr:uid="{00000000-0005-0000-0000-000068DC0000}"/>
    <cellStyle name="Standard 9 2 2 4 4 2 2" xfId="13350" xr:uid="{00000000-0005-0000-0000-000069DC0000}"/>
    <cellStyle name="Standard 9 2 2 4 4 2 2 2" xfId="24646" xr:uid="{00000000-0005-0000-0000-00006ADC0000}"/>
    <cellStyle name="Standard 9 2 2 4 4 2 2 2 2" xfId="58534" xr:uid="{00000000-0005-0000-0000-00006BDC0000}"/>
    <cellStyle name="Standard 9 2 2 4 4 2 2 3" xfId="47238" xr:uid="{00000000-0005-0000-0000-00006CDC0000}"/>
    <cellStyle name="Standard 9 2 2 4 4 2 2 4" xfId="35942" xr:uid="{00000000-0005-0000-0000-00006DDC0000}"/>
    <cellStyle name="Standard 9 2 2 4 4 2 3" xfId="18998" xr:uid="{00000000-0005-0000-0000-00006EDC0000}"/>
    <cellStyle name="Standard 9 2 2 4 4 2 3 2" xfId="52886" xr:uid="{00000000-0005-0000-0000-00006FDC0000}"/>
    <cellStyle name="Standard 9 2 2 4 4 2 4" xfId="41590" xr:uid="{00000000-0005-0000-0000-000070DC0000}"/>
    <cellStyle name="Standard 9 2 2 4 4 2 5" xfId="30294" xr:uid="{00000000-0005-0000-0000-000071DC0000}"/>
    <cellStyle name="Standard 9 2 2 4 4 3" xfId="10526" xr:uid="{00000000-0005-0000-0000-000072DC0000}"/>
    <cellStyle name="Standard 9 2 2 4 4 3 2" xfId="21822" xr:uid="{00000000-0005-0000-0000-000073DC0000}"/>
    <cellStyle name="Standard 9 2 2 4 4 3 2 2" xfId="55710" xr:uid="{00000000-0005-0000-0000-000074DC0000}"/>
    <cellStyle name="Standard 9 2 2 4 4 3 3" xfId="44414" xr:uid="{00000000-0005-0000-0000-000075DC0000}"/>
    <cellStyle name="Standard 9 2 2 4 4 3 4" xfId="33118" xr:uid="{00000000-0005-0000-0000-000076DC0000}"/>
    <cellStyle name="Standard 9 2 2 4 4 4" xfId="16174" xr:uid="{00000000-0005-0000-0000-000077DC0000}"/>
    <cellStyle name="Standard 9 2 2 4 4 4 2" xfId="50062" xr:uid="{00000000-0005-0000-0000-000078DC0000}"/>
    <cellStyle name="Standard 9 2 2 4 4 5" xfId="38766" xr:uid="{00000000-0005-0000-0000-000079DC0000}"/>
    <cellStyle name="Standard 9 2 2 4 4 6" xfId="27470" xr:uid="{00000000-0005-0000-0000-00007ADC0000}"/>
    <cellStyle name="Standard 9 2 2 4 5" xfId="3522" xr:uid="{00000000-0005-0000-0000-00007BDC0000}"/>
    <cellStyle name="Standard 9 2 2 4 5 2" xfId="6636" xr:uid="{00000000-0005-0000-0000-00007CDC0000}"/>
    <cellStyle name="Standard 9 2 2 4 5 2 2" xfId="12285" xr:uid="{00000000-0005-0000-0000-00007DDC0000}"/>
    <cellStyle name="Standard 9 2 2 4 5 2 2 2" xfId="23581" xr:uid="{00000000-0005-0000-0000-00007EDC0000}"/>
    <cellStyle name="Standard 9 2 2 4 5 2 2 2 2" xfId="57469" xr:uid="{00000000-0005-0000-0000-00007FDC0000}"/>
    <cellStyle name="Standard 9 2 2 4 5 2 2 3" xfId="46173" xr:uid="{00000000-0005-0000-0000-000080DC0000}"/>
    <cellStyle name="Standard 9 2 2 4 5 2 2 4" xfId="34877" xr:uid="{00000000-0005-0000-0000-000081DC0000}"/>
    <cellStyle name="Standard 9 2 2 4 5 2 3" xfId="17933" xr:uid="{00000000-0005-0000-0000-000082DC0000}"/>
    <cellStyle name="Standard 9 2 2 4 5 2 3 2" xfId="51821" xr:uid="{00000000-0005-0000-0000-000083DC0000}"/>
    <cellStyle name="Standard 9 2 2 4 5 2 4" xfId="40525" xr:uid="{00000000-0005-0000-0000-000084DC0000}"/>
    <cellStyle name="Standard 9 2 2 4 5 2 5" xfId="29229" xr:uid="{00000000-0005-0000-0000-000085DC0000}"/>
    <cellStyle name="Standard 9 2 2 4 5 3" xfId="9461" xr:uid="{00000000-0005-0000-0000-000086DC0000}"/>
    <cellStyle name="Standard 9 2 2 4 5 3 2" xfId="20757" xr:uid="{00000000-0005-0000-0000-000087DC0000}"/>
    <cellStyle name="Standard 9 2 2 4 5 3 2 2" xfId="54645" xr:uid="{00000000-0005-0000-0000-000088DC0000}"/>
    <cellStyle name="Standard 9 2 2 4 5 3 3" xfId="43349" xr:uid="{00000000-0005-0000-0000-000089DC0000}"/>
    <cellStyle name="Standard 9 2 2 4 5 3 4" xfId="32053" xr:uid="{00000000-0005-0000-0000-00008ADC0000}"/>
    <cellStyle name="Standard 9 2 2 4 5 4" xfId="15109" xr:uid="{00000000-0005-0000-0000-00008BDC0000}"/>
    <cellStyle name="Standard 9 2 2 4 5 4 2" xfId="48997" xr:uid="{00000000-0005-0000-0000-00008CDC0000}"/>
    <cellStyle name="Standard 9 2 2 4 5 5" xfId="37701" xr:uid="{00000000-0005-0000-0000-00008DDC0000}"/>
    <cellStyle name="Standard 9 2 2 4 5 6" xfId="26405" xr:uid="{00000000-0005-0000-0000-00008EDC0000}"/>
    <cellStyle name="Standard 9 2 2 4 6" xfId="5811" xr:uid="{00000000-0005-0000-0000-00008FDC0000}"/>
    <cellStyle name="Standard 9 2 2 4 6 2" xfId="11461" xr:uid="{00000000-0005-0000-0000-000090DC0000}"/>
    <cellStyle name="Standard 9 2 2 4 6 2 2" xfId="22757" xr:uid="{00000000-0005-0000-0000-000091DC0000}"/>
    <cellStyle name="Standard 9 2 2 4 6 2 2 2" xfId="56645" xr:uid="{00000000-0005-0000-0000-000092DC0000}"/>
    <cellStyle name="Standard 9 2 2 4 6 2 3" xfId="45349" xr:uid="{00000000-0005-0000-0000-000093DC0000}"/>
    <cellStyle name="Standard 9 2 2 4 6 2 4" xfId="34053" xr:uid="{00000000-0005-0000-0000-000094DC0000}"/>
    <cellStyle name="Standard 9 2 2 4 6 3" xfId="17109" xr:uid="{00000000-0005-0000-0000-000095DC0000}"/>
    <cellStyle name="Standard 9 2 2 4 6 3 2" xfId="50997" xr:uid="{00000000-0005-0000-0000-000096DC0000}"/>
    <cellStyle name="Standard 9 2 2 4 6 4" xfId="39701" xr:uid="{00000000-0005-0000-0000-000097DC0000}"/>
    <cellStyle name="Standard 9 2 2 4 6 5" xfId="28405" xr:uid="{00000000-0005-0000-0000-000098DC0000}"/>
    <cellStyle name="Standard 9 2 2 4 7" xfId="8637" xr:uid="{00000000-0005-0000-0000-000099DC0000}"/>
    <cellStyle name="Standard 9 2 2 4 7 2" xfId="19933" xr:uid="{00000000-0005-0000-0000-00009ADC0000}"/>
    <cellStyle name="Standard 9 2 2 4 7 2 2" xfId="53821" xr:uid="{00000000-0005-0000-0000-00009BDC0000}"/>
    <cellStyle name="Standard 9 2 2 4 7 3" xfId="42525" xr:uid="{00000000-0005-0000-0000-00009CDC0000}"/>
    <cellStyle name="Standard 9 2 2 4 7 4" xfId="31229" xr:uid="{00000000-0005-0000-0000-00009DDC0000}"/>
    <cellStyle name="Standard 9 2 2 4 8" xfId="14285" xr:uid="{00000000-0005-0000-0000-00009EDC0000}"/>
    <cellStyle name="Standard 9 2 2 4 8 2" xfId="48173" xr:uid="{00000000-0005-0000-0000-00009FDC0000}"/>
    <cellStyle name="Standard 9 2 2 4 9" xfId="36877" xr:uid="{00000000-0005-0000-0000-0000A0DC0000}"/>
    <cellStyle name="Standard 9 2 2 5" xfId="2936" xr:uid="{00000000-0005-0000-0000-0000A1DC0000}"/>
    <cellStyle name="Standard 9 2 2 5 2" xfId="5463" xr:uid="{00000000-0005-0000-0000-0000A2DC0000}"/>
    <cellStyle name="Standard 9 2 2 5 2 2" xfId="8289" xr:uid="{00000000-0005-0000-0000-0000A3DC0000}"/>
    <cellStyle name="Standard 9 2 2 5 2 2 2" xfId="13938" xr:uid="{00000000-0005-0000-0000-0000A4DC0000}"/>
    <cellStyle name="Standard 9 2 2 5 2 2 2 2" xfId="25234" xr:uid="{00000000-0005-0000-0000-0000A5DC0000}"/>
    <cellStyle name="Standard 9 2 2 5 2 2 2 2 2" xfId="59122" xr:uid="{00000000-0005-0000-0000-0000A6DC0000}"/>
    <cellStyle name="Standard 9 2 2 5 2 2 2 3" xfId="47826" xr:uid="{00000000-0005-0000-0000-0000A7DC0000}"/>
    <cellStyle name="Standard 9 2 2 5 2 2 2 4" xfId="36530" xr:uid="{00000000-0005-0000-0000-0000A8DC0000}"/>
    <cellStyle name="Standard 9 2 2 5 2 2 3" xfId="19586" xr:uid="{00000000-0005-0000-0000-0000A9DC0000}"/>
    <cellStyle name="Standard 9 2 2 5 2 2 3 2" xfId="53474" xr:uid="{00000000-0005-0000-0000-0000AADC0000}"/>
    <cellStyle name="Standard 9 2 2 5 2 2 4" xfId="42178" xr:uid="{00000000-0005-0000-0000-0000ABDC0000}"/>
    <cellStyle name="Standard 9 2 2 5 2 2 5" xfId="30882" xr:uid="{00000000-0005-0000-0000-0000ACDC0000}"/>
    <cellStyle name="Standard 9 2 2 5 2 3" xfId="11114" xr:uid="{00000000-0005-0000-0000-0000ADDC0000}"/>
    <cellStyle name="Standard 9 2 2 5 2 3 2" xfId="22410" xr:uid="{00000000-0005-0000-0000-0000AEDC0000}"/>
    <cellStyle name="Standard 9 2 2 5 2 3 2 2" xfId="56298" xr:uid="{00000000-0005-0000-0000-0000AFDC0000}"/>
    <cellStyle name="Standard 9 2 2 5 2 3 3" xfId="45002" xr:uid="{00000000-0005-0000-0000-0000B0DC0000}"/>
    <cellStyle name="Standard 9 2 2 5 2 3 4" xfId="33706" xr:uid="{00000000-0005-0000-0000-0000B1DC0000}"/>
    <cellStyle name="Standard 9 2 2 5 2 4" xfId="16762" xr:uid="{00000000-0005-0000-0000-0000B2DC0000}"/>
    <cellStyle name="Standard 9 2 2 5 2 4 2" xfId="50650" xr:uid="{00000000-0005-0000-0000-0000B3DC0000}"/>
    <cellStyle name="Standard 9 2 2 5 2 5" xfId="39354" xr:uid="{00000000-0005-0000-0000-0000B4DC0000}"/>
    <cellStyle name="Standard 9 2 2 5 2 6" xfId="28058" xr:uid="{00000000-0005-0000-0000-0000B5DC0000}"/>
    <cellStyle name="Standard 9 2 2 5 3" xfId="4690" xr:uid="{00000000-0005-0000-0000-0000B6DC0000}"/>
    <cellStyle name="Standard 9 2 2 5 3 2" xfId="7555" xr:uid="{00000000-0005-0000-0000-0000B7DC0000}"/>
    <cellStyle name="Standard 9 2 2 5 3 2 2" xfId="13204" xr:uid="{00000000-0005-0000-0000-0000B8DC0000}"/>
    <cellStyle name="Standard 9 2 2 5 3 2 2 2" xfId="24500" xr:uid="{00000000-0005-0000-0000-0000B9DC0000}"/>
    <cellStyle name="Standard 9 2 2 5 3 2 2 2 2" xfId="58388" xr:uid="{00000000-0005-0000-0000-0000BADC0000}"/>
    <cellStyle name="Standard 9 2 2 5 3 2 2 3" xfId="47092" xr:uid="{00000000-0005-0000-0000-0000BBDC0000}"/>
    <cellStyle name="Standard 9 2 2 5 3 2 2 4" xfId="35796" xr:uid="{00000000-0005-0000-0000-0000BCDC0000}"/>
    <cellStyle name="Standard 9 2 2 5 3 2 3" xfId="18852" xr:uid="{00000000-0005-0000-0000-0000BDDC0000}"/>
    <cellStyle name="Standard 9 2 2 5 3 2 3 2" xfId="52740" xr:uid="{00000000-0005-0000-0000-0000BEDC0000}"/>
    <cellStyle name="Standard 9 2 2 5 3 2 4" xfId="41444" xr:uid="{00000000-0005-0000-0000-0000BFDC0000}"/>
    <cellStyle name="Standard 9 2 2 5 3 2 5" xfId="30148" xr:uid="{00000000-0005-0000-0000-0000C0DC0000}"/>
    <cellStyle name="Standard 9 2 2 5 3 3" xfId="10380" xr:uid="{00000000-0005-0000-0000-0000C1DC0000}"/>
    <cellStyle name="Standard 9 2 2 5 3 3 2" xfId="21676" xr:uid="{00000000-0005-0000-0000-0000C2DC0000}"/>
    <cellStyle name="Standard 9 2 2 5 3 3 2 2" xfId="55564" xr:uid="{00000000-0005-0000-0000-0000C3DC0000}"/>
    <cellStyle name="Standard 9 2 2 5 3 3 3" xfId="44268" xr:uid="{00000000-0005-0000-0000-0000C4DC0000}"/>
    <cellStyle name="Standard 9 2 2 5 3 3 4" xfId="32972" xr:uid="{00000000-0005-0000-0000-0000C5DC0000}"/>
    <cellStyle name="Standard 9 2 2 5 3 4" xfId="16028" xr:uid="{00000000-0005-0000-0000-0000C6DC0000}"/>
    <cellStyle name="Standard 9 2 2 5 3 4 2" xfId="49916" xr:uid="{00000000-0005-0000-0000-0000C7DC0000}"/>
    <cellStyle name="Standard 9 2 2 5 3 5" xfId="38620" xr:uid="{00000000-0005-0000-0000-0000C8DC0000}"/>
    <cellStyle name="Standard 9 2 2 5 3 6" xfId="27324" xr:uid="{00000000-0005-0000-0000-0000C9DC0000}"/>
    <cellStyle name="Standard 9 2 2 5 4" xfId="6064" xr:uid="{00000000-0005-0000-0000-0000CADC0000}"/>
    <cellStyle name="Standard 9 2 2 5 4 2" xfId="11714" xr:uid="{00000000-0005-0000-0000-0000CBDC0000}"/>
    <cellStyle name="Standard 9 2 2 5 4 2 2" xfId="23010" xr:uid="{00000000-0005-0000-0000-0000CCDC0000}"/>
    <cellStyle name="Standard 9 2 2 5 4 2 2 2" xfId="56898" xr:uid="{00000000-0005-0000-0000-0000CDDC0000}"/>
    <cellStyle name="Standard 9 2 2 5 4 2 3" xfId="45602" xr:uid="{00000000-0005-0000-0000-0000CEDC0000}"/>
    <cellStyle name="Standard 9 2 2 5 4 2 4" xfId="34306" xr:uid="{00000000-0005-0000-0000-0000CFDC0000}"/>
    <cellStyle name="Standard 9 2 2 5 4 3" xfId="17362" xr:uid="{00000000-0005-0000-0000-0000D0DC0000}"/>
    <cellStyle name="Standard 9 2 2 5 4 3 2" xfId="51250" xr:uid="{00000000-0005-0000-0000-0000D1DC0000}"/>
    <cellStyle name="Standard 9 2 2 5 4 4" xfId="39954" xr:uid="{00000000-0005-0000-0000-0000D2DC0000}"/>
    <cellStyle name="Standard 9 2 2 5 4 5" xfId="28658" xr:uid="{00000000-0005-0000-0000-0000D3DC0000}"/>
    <cellStyle name="Standard 9 2 2 5 5" xfId="8890" xr:uid="{00000000-0005-0000-0000-0000D4DC0000}"/>
    <cellStyle name="Standard 9 2 2 5 5 2" xfId="20186" xr:uid="{00000000-0005-0000-0000-0000D5DC0000}"/>
    <cellStyle name="Standard 9 2 2 5 5 2 2" xfId="54074" xr:uid="{00000000-0005-0000-0000-0000D6DC0000}"/>
    <cellStyle name="Standard 9 2 2 5 5 3" xfId="42778" xr:uid="{00000000-0005-0000-0000-0000D7DC0000}"/>
    <cellStyle name="Standard 9 2 2 5 5 4" xfId="31482" xr:uid="{00000000-0005-0000-0000-0000D8DC0000}"/>
    <cellStyle name="Standard 9 2 2 5 6" xfId="14538" xr:uid="{00000000-0005-0000-0000-0000D9DC0000}"/>
    <cellStyle name="Standard 9 2 2 5 6 2" xfId="48426" xr:uid="{00000000-0005-0000-0000-0000DADC0000}"/>
    <cellStyle name="Standard 9 2 2 5 7" xfId="37130" xr:uid="{00000000-0005-0000-0000-0000DBDC0000}"/>
    <cellStyle name="Standard 9 2 2 5 8" xfId="25834" xr:uid="{00000000-0005-0000-0000-0000DCDC0000}"/>
    <cellStyle name="Standard 9 2 2 6" xfId="3750" xr:uid="{00000000-0005-0000-0000-0000DDDC0000}"/>
    <cellStyle name="Standard 9 2 2 6 2" xfId="6861" xr:uid="{00000000-0005-0000-0000-0000DEDC0000}"/>
    <cellStyle name="Standard 9 2 2 6 2 2" xfId="12510" xr:uid="{00000000-0005-0000-0000-0000DFDC0000}"/>
    <cellStyle name="Standard 9 2 2 6 2 2 2" xfId="23806" xr:uid="{00000000-0005-0000-0000-0000E0DC0000}"/>
    <cellStyle name="Standard 9 2 2 6 2 2 2 2" xfId="57694" xr:uid="{00000000-0005-0000-0000-0000E1DC0000}"/>
    <cellStyle name="Standard 9 2 2 6 2 2 3" xfId="46398" xr:uid="{00000000-0005-0000-0000-0000E2DC0000}"/>
    <cellStyle name="Standard 9 2 2 6 2 2 4" xfId="35102" xr:uid="{00000000-0005-0000-0000-0000E3DC0000}"/>
    <cellStyle name="Standard 9 2 2 6 2 3" xfId="18158" xr:uid="{00000000-0005-0000-0000-0000E4DC0000}"/>
    <cellStyle name="Standard 9 2 2 6 2 3 2" xfId="52046" xr:uid="{00000000-0005-0000-0000-0000E5DC0000}"/>
    <cellStyle name="Standard 9 2 2 6 2 4" xfId="40750" xr:uid="{00000000-0005-0000-0000-0000E6DC0000}"/>
    <cellStyle name="Standard 9 2 2 6 2 5" xfId="29454" xr:uid="{00000000-0005-0000-0000-0000E7DC0000}"/>
    <cellStyle name="Standard 9 2 2 6 3" xfId="9686" xr:uid="{00000000-0005-0000-0000-0000E8DC0000}"/>
    <cellStyle name="Standard 9 2 2 6 3 2" xfId="20982" xr:uid="{00000000-0005-0000-0000-0000E9DC0000}"/>
    <cellStyle name="Standard 9 2 2 6 3 2 2" xfId="54870" xr:uid="{00000000-0005-0000-0000-0000EADC0000}"/>
    <cellStyle name="Standard 9 2 2 6 3 3" xfId="43574" xr:uid="{00000000-0005-0000-0000-0000EBDC0000}"/>
    <cellStyle name="Standard 9 2 2 6 3 4" xfId="32278" xr:uid="{00000000-0005-0000-0000-0000ECDC0000}"/>
    <cellStyle name="Standard 9 2 2 6 4" xfId="15334" xr:uid="{00000000-0005-0000-0000-0000EDDC0000}"/>
    <cellStyle name="Standard 9 2 2 6 4 2" xfId="49222" xr:uid="{00000000-0005-0000-0000-0000EEDC0000}"/>
    <cellStyle name="Standard 9 2 2 6 5" xfId="37926" xr:uid="{00000000-0005-0000-0000-0000EFDC0000}"/>
    <cellStyle name="Standard 9 2 2 6 6" xfId="26630" xr:uid="{00000000-0005-0000-0000-0000F0DC0000}"/>
    <cellStyle name="Standard 9 2 2 7" xfId="4808" xr:uid="{00000000-0005-0000-0000-0000F1DC0000}"/>
    <cellStyle name="Standard 9 2 2 7 2" xfId="7634" xr:uid="{00000000-0005-0000-0000-0000F2DC0000}"/>
    <cellStyle name="Standard 9 2 2 7 2 2" xfId="13283" xr:uid="{00000000-0005-0000-0000-0000F3DC0000}"/>
    <cellStyle name="Standard 9 2 2 7 2 2 2" xfId="24579" xr:uid="{00000000-0005-0000-0000-0000F4DC0000}"/>
    <cellStyle name="Standard 9 2 2 7 2 2 2 2" xfId="58467" xr:uid="{00000000-0005-0000-0000-0000F5DC0000}"/>
    <cellStyle name="Standard 9 2 2 7 2 2 3" xfId="47171" xr:uid="{00000000-0005-0000-0000-0000F6DC0000}"/>
    <cellStyle name="Standard 9 2 2 7 2 2 4" xfId="35875" xr:uid="{00000000-0005-0000-0000-0000F7DC0000}"/>
    <cellStyle name="Standard 9 2 2 7 2 3" xfId="18931" xr:uid="{00000000-0005-0000-0000-0000F8DC0000}"/>
    <cellStyle name="Standard 9 2 2 7 2 3 2" xfId="52819" xr:uid="{00000000-0005-0000-0000-0000F9DC0000}"/>
    <cellStyle name="Standard 9 2 2 7 2 4" xfId="41523" xr:uid="{00000000-0005-0000-0000-0000FADC0000}"/>
    <cellStyle name="Standard 9 2 2 7 2 5" xfId="30227" xr:uid="{00000000-0005-0000-0000-0000FBDC0000}"/>
    <cellStyle name="Standard 9 2 2 7 3" xfId="10459" xr:uid="{00000000-0005-0000-0000-0000FCDC0000}"/>
    <cellStyle name="Standard 9 2 2 7 3 2" xfId="21755" xr:uid="{00000000-0005-0000-0000-0000FDDC0000}"/>
    <cellStyle name="Standard 9 2 2 7 3 2 2" xfId="55643" xr:uid="{00000000-0005-0000-0000-0000FEDC0000}"/>
    <cellStyle name="Standard 9 2 2 7 3 3" xfId="44347" xr:uid="{00000000-0005-0000-0000-0000FFDC0000}"/>
    <cellStyle name="Standard 9 2 2 7 3 4" xfId="33051" xr:uid="{00000000-0005-0000-0000-000000DD0000}"/>
    <cellStyle name="Standard 9 2 2 7 4" xfId="16107" xr:uid="{00000000-0005-0000-0000-000001DD0000}"/>
    <cellStyle name="Standard 9 2 2 7 4 2" xfId="49995" xr:uid="{00000000-0005-0000-0000-000002DD0000}"/>
    <cellStyle name="Standard 9 2 2 7 5" xfId="38699" xr:uid="{00000000-0005-0000-0000-000003DD0000}"/>
    <cellStyle name="Standard 9 2 2 7 6" xfId="27403" xr:uid="{00000000-0005-0000-0000-000004DD0000}"/>
    <cellStyle name="Standard 9 2 2 8" xfId="3451" xr:uid="{00000000-0005-0000-0000-000005DD0000}"/>
    <cellStyle name="Standard 9 2 2 8 2" xfId="6566" xr:uid="{00000000-0005-0000-0000-000006DD0000}"/>
    <cellStyle name="Standard 9 2 2 8 2 2" xfId="12215" xr:uid="{00000000-0005-0000-0000-000007DD0000}"/>
    <cellStyle name="Standard 9 2 2 8 2 2 2" xfId="23511" xr:uid="{00000000-0005-0000-0000-000008DD0000}"/>
    <cellStyle name="Standard 9 2 2 8 2 2 2 2" xfId="57399" xr:uid="{00000000-0005-0000-0000-000009DD0000}"/>
    <cellStyle name="Standard 9 2 2 8 2 2 3" xfId="46103" xr:uid="{00000000-0005-0000-0000-00000ADD0000}"/>
    <cellStyle name="Standard 9 2 2 8 2 2 4" xfId="34807" xr:uid="{00000000-0005-0000-0000-00000BDD0000}"/>
    <cellStyle name="Standard 9 2 2 8 2 3" xfId="17863" xr:uid="{00000000-0005-0000-0000-00000CDD0000}"/>
    <cellStyle name="Standard 9 2 2 8 2 3 2" xfId="51751" xr:uid="{00000000-0005-0000-0000-00000DDD0000}"/>
    <cellStyle name="Standard 9 2 2 8 2 4" xfId="40455" xr:uid="{00000000-0005-0000-0000-00000EDD0000}"/>
    <cellStyle name="Standard 9 2 2 8 2 5" xfId="29159" xr:uid="{00000000-0005-0000-0000-00000FDD0000}"/>
    <cellStyle name="Standard 9 2 2 8 3" xfId="9391" xr:uid="{00000000-0005-0000-0000-000010DD0000}"/>
    <cellStyle name="Standard 9 2 2 8 3 2" xfId="20687" xr:uid="{00000000-0005-0000-0000-000011DD0000}"/>
    <cellStyle name="Standard 9 2 2 8 3 2 2" xfId="54575" xr:uid="{00000000-0005-0000-0000-000012DD0000}"/>
    <cellStyle name="Standard 9 2 2 8 3 3" xfId="43279" xr:uid="{00000000-0005-0000-0000-000013DD0000}"/>
    <cellStyle name="Standard 9 2 2 8 3 4" xfId="31983" xr:uid="{00000000-0005-0000-0000-000014DD0000}"/>
    <cellStyle name="Standard 9 2 2 8 4" xfId="15039" xr:uid="{00000000-0005-0000-0000-000015DD0000}"/>
    <cellStyle name="Standard 9 2 2 8 4 2" xfId="48927" xr:uid="{00000000-0005-0000-0000-000016DD0000}"/>
    <cellStyle name="Standard 9 2 2 8 5" xfId="37631" xr:uid="{00000000-0005-0000-0000-000017DD0000}"/>
    <cellStyle name="Standard 9 2 2 8 6" xfId="26335" xr:uid="{00000000-0005-0000-0000-000018DD0000}"/>
    <cellStyle name="Standard 9 2 2 9" xfId="5564" xr:uid="{00000000-0005-0000-0000-000019DD0000}"/>
    <cellStyle name="Standard 9 2 2 9 2" xfId="11214" xr:uid="{00000000-0005-0000-0000-00001ADD0000}"/>
    <cellStyle name="Standard 9 2 2 9 2 2" xfId="22510" xr:uid="{00000000-0005-0000-0000-00001BDD0000}"/>
    <cellStyle name="Standard 9 2 2 9 2 2 2" xfId="56398" xr:uid="{00000000-0005-0000-0000-00001CDD0000}"/>
    <cellStyle name="Standard 9 2 2 9 2 3" xfId="45102" xr:uid="{00000000-0005-0000-0000-00001DDD0000}"/>
    <cellStyle name="Standard 9 2 2 9 2 4" xfId="33806" xr:uid="{00000000-0005-0000-0000-00001EDD0000}"/>
    <cellStyle name="Standard 9 2 2 9 3" xfId="16862" xr:uid="{00000000-0005-0000-0000-00001FDD0000}"/>
    <cellStyle name="Standard 9 2 2 9 3 2" xfId="50750" xr:uid="{00000000-0005-0000-0000-000020DD0000}"/>
    <cellStyle name="Standard 9 2 2 9 4" xfId="39454" xr:uid="{00000000-0005-0000-0000-000021DD0000}"/>
    <cellStyle name="Standard 9 2 2 9 5" xfId="28158" xr:uid="{00000000-0005-0000-0000-000022DD0000}"/>
    <cellStyle name="Standard 9 2 3" xfId="263" xr:uid="{00000000-0005-0000-0000-000023DD0000}"/>
    <cellStyle name="Standard 9 2 3 10" xfId="14006" xr:uid="{00000000-0005-0000-0000-000024DD0000}"/>
    <cellStyle name="Standard 9 2 3 10 2" xfId="47894" xr:uid="{00000000-0005-0000-0000-000025DD0000}"/>
    <cellStyle name="Standard 9 2 3 11" xfId="36598" xr:uid="{00000000-0005-0000-0000-000026DD0000}"/>
    <cellStyle name="Standard 9 2 3 12" xfId="25302" xr:uid="{00000000-0005-0000-0000-000027DD0000}"/>
    <cellStyle name="Standard 9 2 3 2" xfId="1600" xr:uid="{00000000-0005-0000-0000-000028DD0000}"/>
    <cellStyle name="Standard 9 2 3 2 10" xfId="36731" xr:uid="{00000000-0005-0000-0000-000029DD0000}"/>
    <cellStyle name="Standard 9 2 3 2 11" xfId="25435" xr:uid="{00000000-0005-0000-0000-00002ADD0000}"/>
    <cellStyle name="Standard 9 2 3 2 2" xfId="2781" xr:uid="{00000000-0005-0000-0000-00002BDD0000}"/>
    <cellStyle name="Standard 9 2 3 2 2 2" xfId="3283" xr:uid="{00000000-0005-0000-0000-00002CDD0000}"/>
    <cellStyle name="Standard 9 2 3 2 2 2 2" xfId="5473" xr:uid="{00000000-0005-0000-0000-00002DDD0000}"/>
    <cellStyle name="Standard 9 2 3 2 2 2 2 2" xfId="8299" xr:uid="{00000000-0005-0000-0000-00002EDD0000}"/>
    <cellStyle name="Standard 9 2 3 2 2 2 2 2 2" xfId="13948" xr:uid="{00000000-0005-0000-0000-00002FDD0000}"/>
    <cellStyle name="Standard 9 2 3 2 2 2 2 2 2 2" xfId="25244" xr:uid="{00000000-0005-0000-0000-000030DD0000}"/>
    <cellStyle name="Standard 9 2 3 2 2 2 2 2 2 2 2" xfId="59132" xr:uid="{00000000-0005-0000-0000-000031DD0000}"/>
    <cellStyle name="Standard 9 2 3 2 2 2 2 2 2 3" xfId="47836" xr:uid="{00000000-0005-0000-0000-000032DD0000}"/>
    <cellStyle name="Standard 9 2 3 2 2 2 2 2 2 4" xfId="36540" xr:uid="{00000000-0005-0000-0000-000033DD0000}"/>
    <cellStyle name="Standard 9 2 3 2 2 2 2 2 3" xfId="19596" xr:uid="{00000000-0005-0000-0000-000034DD0000}"/>
    <cellStyle name="Standard 9 2 3 2 2 2 2 2 3 2" xfId="53484" xr:uid="{00000000-0005-0000-0000-000035DD0000}"/>
    <cellStyle name="Standard 9 2 3 2 2 2 2 2 4" xfId="42188" xr:uid="{00000000-0005-0000-0000-000036DD0000}"/>
    <cellStyle name="Standard 9 2 3 2 2 2 2 2 5" xfId="30892" xr:uid="{00000000-0005-0000-0000-000037DD0000}"/>
    <cellStyle name="Standard 9 2 3 2 2 2 2 3" xfId="11124" xr:uid="{00000000-0005-0000-0000-000038DD0000}"/>
    <cellStyle name="Standard 9 2 3 2 2 2 2 3 2" xfId="22420" xr:uid="{00000000-0005-0000-0000-000039DD0000}"/>
    <cellStyle name="Standard 9 2 3 2 2 2 2 3 2 2" xfId="56308" xr:uid="{00000000-0005-0000-0000-00003ADD0000}"/>
    <cellStyle name="Standard 9 2 3 2 2 2 2 3 3" xfId="45012" xr:uid="{00000000-0005-0000-0000-00003BDD0000}"/>
    <cellStyle name="Standard 9 2 3 2 2 2 2 3 4" xfId="33716" xr:uid="{00000000-0005-0000-0000-00003CDD0000}"/>
    <cellStyle name="Standard 9 2 3 2 2 2 2 4" xfId="16772" xr:uid="{00000000-0005-0000-0000-00003DDD0000}"/>
    <cellStyle name="Standard 9 2 3 2 2 2 2 4 2" xfId="50660" xr:uid="{00000000-0005-0000-0000-00003EDD0000}"/>
    <cellStyle name="Standard 9 2 3 2 2 2 2 5" xfId="39364" xr:uid="{00000000-0005-0000-0000-00003FDD0000}"/>
    <cellStyle name="Standard 9 2 3 2 2 2 2 6" xfId="28068" xr:uid="{00000000-0005-0000-0000-000040DD0000}"/>
    <cellStyle name="Standard 9 2 3 2 2 2 3" xfId="6411" xr:uid="{00000000-0005-0000-0000-000041DD0000}"/>
    <cellStyle name="Standard 9 2 3 2 2 2 3 2" xfId="12061" xr:uid="{00000000-0005-0000-0000-000042DD0000}"/>
    <cellStyle name="Standard 9 2 3 2 2 2 3 2 2" xfId="23357" xr:uid="{00000000-0005-0000-0000-000043DD0000}"/>
    <cellStyle name="Standard 9 2 3 2 2 2 3 2 2 2" xfId="57245" xr:uid="{00000000-0005-0000-0000-000044DD0000}"/>
    <cellStyle name="Standard 9 2 3 2 2 2 3 2 3" xfId="45949" xr:uid="{00000000-0005-0000-0000-000045DD0000}"/>
    <cellStyle name="Standard 9 2 3 2 2 2 3 2 4" xfId="34653" xr:uid="{00000000-0005-0000-0000-000046DD0000}"/>
    <cellStyle name="Standard 9 2 3 2 2 2 3 3" xfId="17709" xr:uid="{00000000-0005-0000-0000-000047DD0000}"/>
    <cellStyle name="Standard 9 2 3 2 2 2 3 3 2" xfId="51597" xr:uid="{00000000-0005-0000-0000-000048DD0000}"/>
    <cellStyle name="Standard 9 2 3 2 2 2 3 4" xfId="40301" xr:uid="{00000000-0005-0000-0000-000049DD0000}"/>
    <cellStyle name="Standard 9 2 3 2 2 2 3 5" xfId="29005" xr:uid="{00000000-0005-0000-0000-00004ADD0000}"/>
    <cellStyle name="Standard 9 2 3 2 2 2 4" xfId="9237" xr:uid="{00000000-0005-0000-0000-00004BDD0000}"/>
    <cellStyle name="Standard 9 2 3 2 2 2 4 2" xfId="20533" xr:uid="{00000000-0005-0000-0000-00004CDD0000}"/>
    <cellStyle name="Standard 9 2 3 2 2 2 4 2 2" xfId="54421" xr:uid="{00000000-0005-0000-0000-00004DDD0000}"/>
    <cellStyle name="Standard 9 2 3 2 2 2 4 3" xfId="43125" xr:uid="{00000000-0005-0000-0000-00004EDD0000}"/>
    <cellStyle name="Standard 9 2 3 2 2 2 4 4" xfId="31829" xr:uid="{00000000-0005-0000-0000-00004FDD0000}"/>
    <cellStyle name="Standard 9 2 3 2 2 2 5" xfId="14885" xr:uid="{00000000-0005-0000-0000-000050DD0000}"/>
    <cellStyle name="Standard 9 2 3 2 2 2 5 2" xfId="48773" xr:uid="{00000000-0005-0000-0000-000051DD0000}"/>
    <cellStyle name="Standard 9 2 3 2 2 2 6" xfId="37477" xr:uid="{00000000-0005-0000-0000-000052DD0000}"/>
    <cellStyle name="Standard 9 2 3 2 2 2 7" xfId="26181" xr:uid="{00000000-0005-0000-0000-000053DD0000}"/>
    <cellStyle name="Standard 9 2 3 2 2 3" xfId="4700" xr:uid="{00000000-0005-0000-0000-000054DD0000}"/>
    <cellStyle name="Standard 9 2 3 2 2 3 2" xfId="7565" xr:uid="{00000000-0005-0000-0000-000055DD0000}"/>
    <cellStyle name="Standard 9 2 3 2 2 3 2 2" xfId="13214" xr:uid="{00000000-0005-0000-0000-000056DD0000}"/>
    <cellStyle name="Standard 9 2 3 2 2 3 2 2 2" xfId="24510" xr:uid="{00000000-0005-0000-0000-000057DD0000}"/>
    <cellStyle name="Standard 9 2 3 2 2 3 2 2 2 2" xfId="58398" xr:uid="{00000000-0005-0000-0000-000058DD0000}"/>
    <cellStyle name="Standard 9 2 3 2 2 3 2 2 3" xfId="47102" xr:uid="{00000000-0005-0000-0000-000059DD0000}"/>
    <cellStyle name="Standard 9 2 3 2 2 3 2 2 4" xfId="35806" xr:uid="{00000000-0005-0000-0000-00005ADD0000}"/>
    <cellStyle name="Standard 9 2 3 2 2 3 2 3" xfId="18862" xr:uid="{00000000-0005-0000-0000-00005BDD0000}"/>
    <cellStyle name="Standard 9 2 3 2 2 3 2 3 2" xfId="52750" xr:uid="{00000000-0005-0000-0000-00005CDD0000}"/>
    <cellStyle name="Standard 9 2 3 2 2 3 2 4" xfId="41454" xr:uid="{00000000-0005-0000-0000-00005DDD0000}"/>
    <cellStyle name="Standard 9 2 3 2 2 3 2 5" xfId="30158" xr:uid="{00000000-0005-0000-0000-00005EDD0000}"/>
    <cellStyle name="Standard 9 2 3 2 2 3 3" xfId="10390" xr:uid="{00000000-0005-0000-0000-00005FDD0000}"/>
    <cellStyle name="Standard 9 2 3 2 2 3 3 2" xfId="21686" xr:uid="{00000000-0005-0000-0000-000060DD0000}"/>
    <cellStyle name="Standard 9 2 3 2 2 3 3 2 2" xfId="55574" xr:uid="{00000000-0005-0000-0000-000061DD0000}"/>
    <cellStyle name="Standard 9 2 3 2 2 3 3 3" xfId="44278" xr:uid="{00000000-0005-0000-0000-000062DD0000}"/>
    <cellStyle name="Standard 9 2 3 2 2 3 3 4" xfId="32982" xr:uid="{00000000-0005-0000-0000-000063DD0000}"/>
    <cellStyle name="Standard 9 2 3 2 2 3 4" xfId="16038" xr:uid="{00000000-0005-0000-0000-000064DD0000}"/>
    <cellStyle name="Standard 9 2 3 2 2 3 4 2" xfId="49926" xr:uid="{00000000-0005-0000-0000-000065DD0000}"/>
    <cellStyle name="Standard 9 2 3 2 2 3 5" xfId="38630" xr:uid="{00000000-0005-0000-0000-000066DD0000}"/>
    <cellStyle name="Standard 9 2 3 2 2 3 6" xfId="27334" xr:uid="{00000000-0005-0000-0000-000067DD0000}"/>
    <cellStyle name="Standard 9 2 3 2 2 4" xfId="5911" xr:uid="{00000000-0005-0000-0000-000068DD0000}"/>
    <cellStyle name="Standard 9 2 3 2 2 4 2" xfId="11561" xr:uid="{00000000-0005-0000-0000-000069DD0000}"/>
    <cellStyle name="Standard 9 2 3 2 2 4 2 2" xfId="22857" xr:uid="{00000000-0005-0000-0000-00006ADD0000}"/>
    <cellStyle name="Standard 9 2 3 2 2 4 2 2 2" xfId="56745" xr:uid="{00000000-0005-0000-0000-00006BDD0000}"/>
    <cellStyle name="Standard 9 2 3 2 2 4 2 3" xfId="45449" xr:uid="{00000000-0005-0000-0000-00006CDD0000}"/>
    <cellStyle name="Standard 9 2 3 2 2 4 2 4" xfId="34153" xr:uid="{00000000-0005-0000-0000-00006DDD0000}"/>
    <cellStyle name="Standard 9 2 3 2 2 4 3" xfId="17209" xr:uid="{00000000-0005-0000-0000-00006EDD0000}"/>
    <cellStyle name="Standard 9 2 3 2 2 4 3 2" xfId="51097" xr:uid="{00000000-0005-0000-0000-00006FDD0000}"/>
    <cellStyle name="Standard 9 2 3 2 2 4 4" xfId="39801" xr:uid="{00000000-0005-0000-0000-000070DD0000}"/>
    <cellStyle name="Standard 9 2 3 2 2 4 5" xfId="28505" xr:uid="{00000000-0005-0000-0000-000071DD0000}"/>
    <cellStyle name="Standard 9 2 3 2 2 5" xfId="8737" xr:uid="{00000000-0005-0000-0000-000072DD0000}"/>
    <cellStyle name="Standard 9 2 3 2 2 5 2" xfId="20033" xr:uid="{00000000-0005-0000-0000-000073DD0000}"/>
    <cellStyle name="Standard 9 2 3 2 2 5 2 2" xfId="53921" xr:uid="{00000000-0005-0000-0000-000074DD0000}"/>
    <cellStyle name="Standard 9 2 3 2 2 5 3" xfId="42625" xr:uid="{00000000-0005-0000-0000-000075DD0000}"/>
    <cellStyle name="Standard 9 2 3 2 2 5 4" xfId="31329" xr:uid="{00000000-0005-0000-0000-000076DD0000}"/>
    <cellStyle name="Standard 9 2 3 2 2 6" xfId="14385" xr:uid="{00000000-0005-0000-0000-000077DD0000}"/>
    <cellStyle name="Standard 9 2 3 2 2 6 2" xfId="48273" xr:uid="{00000000-0005-0000-0000-000078DD0000}"/>
    <cellStyle name="Standard 9 2 3 2 2 7" xfId="36977" xr:uid="{00000000-0005-0000-0000-000079DD0000}"/>
    <cellStyle name="Standard 9 2 3 2 2 8" xfId="25681" xr:uid="{00000000-0005-0000-0000-00007ADD0000}"/>
    <cellStyle name="Standard 9 2 3 2 3" xfId="3037" xr:uid="{00000000-0005-0000-0000-00007BDD0000}"/>
    <cellStyle name="Standard 9 2 3 2 3 2" xfId="5472" xr:uid="{00000000-0005-0000-0000-00007CDD0000}"/>
    <cellStyle name="Standard 9 2 3 2 3 2 2" xfId="8298" xr:uid="{00000000-0005-0000-0000-00007DDD0000}"/>
    <cellStyle name="Standard 9 2 3 2 3 2 2 2" xfId="13947" xr:uid="{00000000-0005-0000-0000-00007EDD0000}"/>
    <cellStyle name="Standard 9 2 3 2 3 2 2 2 2" xfId="25243" xr:uid="{00000000-0005-0000-0000-00007FDD0000}"/>
    <cellStyle name="Standard 9 2 3 2 3 2 2 2 2 2" xfId="59131" xr:uid="{00000000-0005-0000-0000-000080DD0000}"/>
    <cellStyle name="Standard 9 2 3 2 3 2 2 2 3" xfId="47835" xr:uid="{00000000-0005-0000-0000-000081DD0000}"/>
    <cellStyle name="Standard 9 2 3 2 3 2 2 2 4" xfId="36539" xr:uid="{00000000-0005-0000-0000-000082DD0000}"/>
    <cellStyle name="Standard 9 2 3 2 3 2 2 3" xfId="19595" xr:uid="{00000000-0005-0000-0000-000083DD0000}"/>
    <cellStyle name="Standard 9 2 3 2 3 2 2 3 2" xfId="53483" xr:uid="{00000000-0005-0000-0000-000084DD0000}"/>
    <cellStyle name="Standard 9 2 3 2 3 2 2 4" xfId="42187" xr:uid="{00000000-0005-0000-0000-000085DD0000}"/>
    <cellStyle name="Standard 9 2 3 2 3 2 2 5" xfId="30891" xr:uid="{00000000-0005-0000-0000-000086DD0000}"/>
    <cellStyle name="Standard 9 2 3 2 3 2 3" xfId="11123" xr:uid="{00000000-0005-0000-0000-000087DD0000}"/>
    <cellStyle name="Standard 9 2 3 2 3 2 3 2" xfId="22419" xr:uid="{00000000-0005-0000-0000-000088DD0000}"/>
    <cellStyle name="Standard 9 2 3 2 3 2 3 2 2" xfId="56307" xr:uid="{00000000-0005-0000-0000-000089DD0000}"/>
    <cellStyle name="Standard 9 2 3 2 3 2 3 3" xfId="45011" xr:uid="{00000000-0005-0000-0000-00008ADD0000}"/>
    <cellStyle name="Standard 9 2 3 2 3 2 3 4" xfId="33715" xr:uid="{00000000-0005-0000-0000-00008BDD0000}"/>
    <cellStyle name="Standard 9 2 3 2 3 2 4" xfId="16771" xr:uid="{00000000-0005-0000-0000-00008CDD0000}"/>
    <cellStyle name="Standard 9 2 3 2 3 2 4 2" xfId="50659" xr:uid="{00000000-0005-0000-0000-00008DDD0000}"/>
    <cellStyle name="Standard 9 2 3 2 3 2 5" xfId="39363" xr:uid="{00000000-0005-0000-0000-00008EDD0000}"/>
    <cellStyle name="Standard 9 2 3 2 3 2 6" xfId="28067" xr:uid="{00000000-0005-0000-0000-00008FDD0000}"/>
    <cellStyle name="Standard 9 2 3 2 3 3" xfId="4699" xr:uid="{00000000-0005-0000-0000-000090DD0000}"/>
    <cellStyle name="Standard 9 2 3 2 3 3 2" xfId="7564" xr:uid="{00000000-0005-0000-0000-000091DD0000}"/>
    <cellStyle name="Standard 9 2 3 2 3 3 2 2" xfId="13213" xr:uid="{00000000-0005-0000-0000-000092DD0000}"/>
    <cellStyle name="Standard 9 2 3 2 3 3 2 2 2" xfId="24509" xr:uid="{00000000-0005-0000-0000-000093DD0000}"/>
    <cellStyle name="Standard 9 2 3 2 3 3 2 2 2 2" xfId="58397" xr:uid="{00000000-0005-0000-0000-000094DD0000}"/>
    <cellStyle name="Standard 9 2 3 2 3 3 2 2 3" xfId="47101" xr:uid="{00000000-0005-0000-0000-000095DD0000}"/>
    <cellStyle name="Standard 9 2 3 2 3 3 2 2 4" xfId="35805" xr:uid="{00000000-0005-0000-0000-000096DD0000}"/>
    <cellStyle name="Standard 9 2 3 2 3 3 2 3" xfId="18861" xr:uid="{00000000-0005-0000-0000-000097DD0000}"/>
    <cellStyle name="Standard 9 2 3 2 3 3 2 3 2" xfId="52749" xr:uid="{00000000-0005-0000-0000-000098DD0000}"/>
    <cellStyle name="Standard 9 2 3 2 3 3 2 4" xfId="41453" xr:uid="{00000000-0005-0000-0000-000099DD0000}"/>
    <cellStyle name="Standard 9 2 3 2 3 3 2 5" xfId="30157" xr:uid="{00000000-0005-0000-0000-00009ADD0000}"/>
    <cellStyle name="Standard 9 2 3 2 3 3 3" xfId="10389" xr:uid="{00000000-0005-0000-0000-00009BDD0000}"/>
    <cellStyle name="Standard 9 2 3 2 3 3 3 2" xfId="21685" xr:uid="{00000000-0005-0000-0000-00009CDD0000}"/>
    <cellStyle name="Standard 9 2 3 2 3 3 3 2 2" xfId="55573" xr:uid="{00000000-0005-0000-0000-00009DDD0000}"/>
    <cellStyle name="Standard 9 2 3 2 3 3 3 3" xfId="44277" xr:uid="{00000000-0005-0000-0000-00009EDD0000}"/>
    <cellStyle name="Standard 9 2 3 2 3 3 3 4" xfId="32981" xr:uid="{00000000-0005-0000-0000-00009FDD0000}"/>
    <cellStyle name="Standard 9 2 3 2 3 3 4" xfId="16037" xr:uid="{00000000-0005-0000-0000-0000A0DD0000}"/>
    <cellStyle name="Standard 9 2 3 2 3 3 4 2" xfId="49925" xr:uid="{00000000-0005-0000-0000-0000A1DD0000}"/>
    <cellStyle name="Standard 9 2 3 2 3 3 5" xfId="38629" xr:uid="{00000000-0005-0000-0000-0000A2DD0000}"/>
    <cellStyle name="Standard 9 2 3 2 3 3 6" xfId="27333" xr:uid="{00000000-0005-0000-0000-0000A3DD0000}"/>
    <cellStyle name="Standard 9 2 3 2 3 4" xfId="6165" xr:uid="{00000000-0005-0000-0000-0000A4DD0000}"/>
    <cellStyle name="Standard 9 2 3 2 3 4 2" xfId="11815" xr:uid="{00000000-0005-0000-0000-0000A5DD0000}"/>
    <cellStyle name="Standard 9 2 3 2 3 4 2 2" xfId="23111" xr:uid="{00000000-0005-0000-0000-0000A6DD0000}"/>
    <cellStyle name="Standard 9 2 3 2 3 4 2 2 2" xfId="56999" xr:uid="{00000000-0005-0000-0000-0000A7DD0000}"/>
    <cellStyle name="Standard 9 2 3 2 3 4 2 3" xfId="45703" xr:uid="{00000000-0005-0000-0000-0000A8DD0000}"/>
    <cellStyle name="Standard 9 2 3 2 3 4 2 4" xfId="34407" xr:uid="{00000000-0005-0000-0000-0000A9DD0000}"/>
    <cellStyle name="Standard 9 2 3 2 3 4 3" xfId="17463" xr:uid="{00000000-0005-0000-0000-0000AADD0000}"/>
    <cellStyle name="Standard 9 2 3 2 3 4 3 2" xfId="51351" xr:uid="{00000000-0005-0000-0000-0000ABDD0000}"/>
    <cellStyle name="Standard 9 2 3 2 3 4 4" xfId="40055" xr:uid="{00000000-0005-0000-0000-0000ACDD0000}"/>
    <cellStyle name="Standard 9 2 3 2 3 4 5" xfId="28759" xr:uid="{00000000-0005-0000-0000-0000ADDD0000}"/>
    <cellStyle name="Standard 9 2 3 2 3 5" xfId="8991" xr:uid="{00000000-0005-0000-0000-0000AEDD0000}"/>
    <cellStyle name="Standard 9 2 3 2 3 5 2" xfId="20287" xr:uid="{00000000-0005-0000-0000-0000AFDD0000}"/>
    <cellStyle name="Standard 9 2 3 2 3 5 2 2" xfId="54175" xr:uid="{00000000-0005-0000-0000-0000B0DD0000}"/>
    <cellStyle name="Standard 9 2 3 2 3 5 3" xfId="42879" xr:uid="{00000000-0005-0000-0000-0000B1DD0000}"/>
    <cellStyle name="Standard 9 2 3 2 3 5 4" xfId="31583" xr:uid="{00000000-0005-0000-0000-0000B2DD0000}"/>
    <cellStyle name="Standard 9 2 3 2 3 6" xfId="14639" xr:uid="{00000000-0005-0000-0000-0000B3DD0000}"/>
    <cellStyle name="Standard 9 2 3 2 3 6 2" xfId="48527" xr:uid="{00000000-0005-0000-0000-0000B4DD0000}"/>
    <cellStyle name="Standard 9 2 3 2 3 7" xfId="37231" xr:uid="{00000000-0005-0000-0000-0000B5DD0000}"/>
    <cellStyle name="Standard 9 2 3 2 3 8" xfId="25935" xr:uid="{00000000-0005-0000-0000-0000B6DD0000}"/>
    <cellStyle name="Standard 9 2 3 2 4" xfId="3896" xr:uid="{00000000-0005-0000-0000-0000B7DD0000}"/>
    <cellStyle name="Standard 9 2 3 2 4 2" xfId="7007" xr:uid="{00000000-0005-0000-0000-0000B8DD0000}"/>
    <cellStyle name="Standard 9 2 3 2 4 2 2" xfId="12656" xr:uid="{00000000-0005-0000-0000-0000B9DD0000}"/>
    <cellStyle name="Standard 9 2 3 2 4 2 2 2" xfId="23952" xr:uid="{00000000-0005-0000-0000-0000BADD0000}"/>
    <cellStyle name="Standard 9 2 3 2 4 2 2 2 2" xfId="57840" xr:uid="{00000000-0005-0000-0000-0000BBDD0000}"/>
    <cellStyle name="Standard 9 2 3 2 4 2 2 3" xfId="46544" xr:uid="{00000000-0005-0000-0000-0000BCDD0000}"/>
    <cellStyle name="Standard 9 2 3 2 4 2 2 4" xfId="35248" xr:uid="{00000000-0005-0000-0000-0000BDDD0000}"/>
    <cellStyle name="Standard 9 2 3 2 4 2 3" xfId="18304" xr:uid="{00000000-0005-0000-0000-0000BEDD0000}"/>
    <cellStyle name="Standard 9 2 3 2 4 2 3 2" xfId="52192" xr:uid="{00000000-0005-0000-0000-0000BFDD0000}"/>
    <cellStyle name="Standard 9 2 3 2 4 2 4" xfId="40896" xr:uid="{00000000-0005-0000-0000-0000C0DD0000}"/>
    <cellStyle name="Standard 9 2 3 2 4 2 5" xfId="29600" xr:uid="{00000000-0005-0000-0000-0000C1DD0000}"/>
    <cellStyle name="Standard 9 2 3 2 4 3" xfId="9832" xr:uid="{00000000-0005-0000-0000-0000C2DD0000}"/>
    <cellStyle name="Standard 9 2 3 2 4 3 2" xfId="21128" xr:uid="{00000000-0005-0000-0000-0000C3DD0000}"/>
    <cellStyle name="Standard 9 2 3 2 4 3 2 2" xfId="55016" xr:uid="{00000000-0005-0000-0000-0000C4DD0000}"/>
    <cellStyle name="Standard 9 2 3 2 4 3 3" xfId="43720" xr:uid="{00000000-0005-0000-0000-0000C5DD0000}"/>
    <cellStyle name="Standard 9 2 3 2 4 3 4" xfId="32424" xr:uid="{00000000-0005-0000-0000-0000C6DD0000}"/>
    <cellStyle name="Standard 9 2 3 2 4 4" xfId="15480" xr:uid="{00000000-0005-0000-0000-0000C7DD0000}"/>
    <cellStyle name="Standard 9 2 3 2 4 4 2" xfId="49368" xr:uid="{00000000-0005-0000-0000-0000C8DD0000}"/>
    <cellStyle name="Standard 9 2 3 2 4 5" xfId="38072" xr:uid="{00000000-0005-0000-0000-0000C9DD0000}"/>
    <cellStyle name="Standard 9 2 3 2 4 6" xfId="26776" xr:uid="{00000000-0005-0000-0000-0000CADD0000}"/>
    <cellStyle name="Standard 9 2 3 2 5" xfId="4954" xr:uid="{00000000-0005-0000-0000-0000CBDD0000}"/>
    <cellStyle name="Standard 9 2 3 2 5 2" xfId="7780" xr:uid="{00000000-0005-0000-0000-0000CCDD0000}"/>
    <cellStyle name="Standard 9 2 3 2 5 2 2" xfId="13429" xr:uid="{00000000-0005-0000-0000-0000CDDD0000}"/>
    <cellStyle name="Standard 9 2 3 2 5 2 2 2" xfId="24725" xr:uid="{00000000-0005-0000-0000-0000CEDD0000}"/>
    <cellStyle name="Standard 9 2 3 2 5 2 2 2 2" xfId="58613" xr:uid="{00000000-0005-0000-0000-0000CFDD0000}"/>
    <cellStyle name="Standard 9 2 3 2 5 2 2 3" xfId="47317" xr:uid="{00000000-0005-0000-0000-0000D0DD0000}"/>
    <cellStyle name="Standard 9 2 3 2 5 2 2 4" xfId="36021" xr:uid="{00000000-0005-0000-0000-0000D1DD0000}"/>
    <cellStyle name="Standard 9 2 3 2 5 2 3" xfId="19077" xr:uid="{00000000-0005-0000-0000-0000D2DD0000}"/>
    <cellStyle name="Standard 9 2 3 2 5 2 3 2" xfId="52965" xr:uid="{00000000-0005-0000-0000-0000D3DD0000}"/>
    <cellStyle name="Standard 9 2 3 2 5 2 4" xfId="41669" xr:uid="{00000000-0005-0000-0000-0000D4DD0000}"/>
    <cellStyle name="Standard 9 2 3 2 5 2 5" xfId="30373" xr:uid="{00000000-0005-0000-0000-0000D5DD0000}"/>
    <cellStyle name="Standard 9 2 3 2 5 3" xfId="10605" xr:uid="{00000000-0005-0000-0000-0000D6DD0000}"/>
    <cellStyle name="Standard 9 2 3 2 5 3 2" xfId="21901" xr:uid="{00000000-0005-0000-0000-0000D7DD0000}"/>
    <cellStyle name="Standard 9 2 3 2 5 3 2 2" xfId="55789" xr:uid="{00000000-0005-0000-0000-0000D8DD0000}"/>
    <cellStyle name="Standard 9 2 3 2 5 3 3" xfId="44493" xr:uid="{00000000-0005-0000-0000-0000D9DD0000}"/>
    <cellStyle name="Standard 9 2 3 2 5 3 4" xfId="33197" xr:uid="{00000000-0005-0000-0000-0000DADD0000}"/>
    <cellStyle name="Standard 9 2 3 2 5 4" xfId="16253" xr:uid="{00000000-0005-0000-0000-0000DBDD0000}"/>
    <cellStyle name="Standard 9 2 3 2 5 4 2" xfId="50141" xr:uid="{00000000-0005-0000-0000-0000DCDD0000}"/>
    <cellStyle name="Standard 9 2 3 2 5 5" xfId="38845" xr:uid="{00000000-0005-0000-0000-0000DDDD0000}"/>
    <cellStyle name="Standard 9 2 3 2 5 6" xfId="27549" xr:uid="{00000000-0005-0000-0000-0000DEDD0000}"/>
    <cellStyle name="Standard 9 2 3 2 6" xfId="3603" xr:uid="{00000000-0005-0000-0000-0000DFDD0000}"/>
    <cellStyle name="Standard 9 2 3 2 6 2" xfId="6716" xr:uid="{00000000-0005-0000-0000-0000E0DD0000}"/>
    <cellStyle name="Standard 9 2 3 2 6 2 2" xfId="12365" xr:uid="{00000000-0005-0000-0000-0000E1DD0000}"/>
    <cellStyle name="Standard 9 2 3 2 6 2 2 2" xfId="23661" xr:uid="{00000000-0005-0000-0000-0000E2DD0000}"/>
    <cellStyle name="Standard 9 2 3 2 6 2 2 2 2" xfId="57549" xr:uid="{00000000-0005-0000-0000-0000E3DD0000}"/>
    <cellStyle name="Standard 9 2 3 2 6 2 2 3" xfId="46253" xr:uid="{00000000-0005-0000-0000-0000E4DD0000}"/>
    <cellStyle name="Standard 9 2 3 2 6 2 2 4" xfId="34957" xr:uid="{00000000-0005-0000-0000-0000E5DD0000}"/>
    <cellStyle name="Standard 9 2 3 2 6 2 3" xfId="18013" xr:uid="{00000000-0005-0000-0000-0000E6DD0000}"/>
    <cellStyle name="Standard 9 2 3 2 6 2 3 2" xfId="51901" xr:uid="{00000000-0005-0000-0000-0000E7DD0000}"/>
    <cellStyle name="Standard 9 2 3 2 6 2 4" xfId="40605" xr:uid="{00000000-0005-0000-0000-0000E8DD0000}"/>
    <cellStyle name="Standard 9 2 3 2 6 2 5" xfId="29309" xr:uid="{00000000-0005-0000-0000-0000E9DD0000}"/>
    <cellStyle name="Standard 9 2 3 2 6 3" xfId="9541" xr:uid="{00000000-0005-0000-0000-0000EADD0000}"/>
    <cellStyle name="Standard 9 2 3 2 6 3 2" xfId="20837" xr:uid="{00000000-0005-0000-0000-0000EBDD0000}"/>
    <cellStyle name="Standard 9 2 3 2 6 3 2 2" xfId="54725" xr:uid="{00000000-0005-0000-0000-0000ECDD0000}"/>
    <cellStyle name="Standard 9 2 3 2 6 3 3" xfId="43429" xr:uid="{00000000-0005-0000-0000-0000EDDD0000}"/>
    <cellStyle name="Standard 9 2 3 2 6 3 4" xfId="32133" xr:uid="{00000000-0005-0000-0000-0000EEDD0000}"/>
    <cellStyle name="Standard 9 2 3 2 6 4" xfId="15189" xr:uid="{00000000-0005-0000-0000-0000EFDD0000}"/>
    <cellStyle name="Standard 9 2 3 2 6 4 2" xfId="49077" xr:uid="{00000000-0005-0000-0000-0000F0DD0000}"/>
    <cellStyle name="Standard 9 2 3 2 6 5" xfId="37781" xr:uid="{00000000-0005-0000-0000-0000F1DD0000}"/>
    <cellStyle name="Standard 9 2 3 2 6 6" xfId="26485" xr:uid="{00000000-0005-0000-0000-0000F2DD0000}"/>
    <cellStyle name="Standard 9 2 3 2 7" xfId="5665" xr:uid="{00000000-0005-0000-0000-0000F3DD0000}"/>
    <cellStyle name="Standard 9 2 3 2 7 2" xfId="11315" xr:uid="{00000000-0005-0000-0000-0000F4DD0000}"/>
    <cellStyle name="Standard 9 2 3 2 7 2 2" xfId="22611" xr:uid="{00000000-0005-0000-0000-0000F5DD0000}"/>
    <cellStyle name="Standard 9 2 3 2 7 2 2 2" xfId="56499" xr:uid="{00000000-0005-0000-0000-0000F6DD0000}"/>
    <cellStyle name="Standard 9 2 3 2 7 2 3" xfId="45203" xr:uid="{00000000-0005-0000-0000-0000F7DD0000}"/>
    <cellStyle name="Standard 9 2 3 2 7 2 4" xfId="33907" xr:uid="{00000000-0005-0000-0000-0000F8DD0000}"/>
    <cellStyle name="Standard 9 2 3 2 7 3" xfId="16963" xr:uid="{00000000-0005-0000-0000-0000F9DD0000}"/>
    <cellStyle name="Standard 9 2 3 2 7 3 2" xfId="50851" xr:uid="{00000000-0005-0000-0000-0000FADD0000}"/>
    <cellStyle name="Standard 9 2 3 2 7 4" xfId="39555" xr:uid="{00000000-0005-0000-0000-0000FBDD0000}"/>
    <cellStyle name="Standard 9 2 3 2 7 5" xfId="28259" xr:uid="{00000000-0005-0000-0000-0000FCDD0000}"/>
    <cellStyle name="Standard 9 2 3 2 8" xfId="8491" xr:uid="{00000000-0005-0000-0000-0000FDDD0000}"/>
    <cellStyle name="Standard 9 2 3 2 8 2" xfId="19787" xr:uid="{00000000-0005-0000-0000-0000FEDD0000}"/>
    <cellStyle name="Standard 9 2 3 2 8 2 2" xfId="53675" xr:uid="{00000000-0005-0000-0000-0000FFDD0000}"/>
    <cellStyle name="Standard 9 2 3 2 8 3" xfId="42379" xr:uid="{00000000-0005-0000-0000-000000DE0000}"/>
    <cellStyle name="Standard 9 2 3 2 8 4" xfId="31083" xr:uid="{00000000-0005-0000-0000-000001DE0000}"/>
    <cellStyle name="Standard 9 2 3 2 9" xfId="14139" xr:uid="{00000000-0005-0000-0000-000002DE0000}"/>
    <cellStyle name="Standard 9 2 3 2 9 2" xfId="48027" xr:uid="{00000000-0005-0000-0000-000003DE0000}"/>
    <cellStyle name="Standard 9 2 3 3" xfId="2650" xr:uid="{00000000-0005-0000-0000-000004DE0000}"/>
    <cellStyle name="Standard 9 2 3 3 2" xfId="3152" xr:uid="{00000000-0005-0000-0000-000005DE0000}"/>
    <cellStyle name="Standard 9 2 3 3 2 2" xfId="5474" xr:uid="{00000000-0005-0000-0000-000006DE0000}"/>
    <cellStyle name="Standard 9 2 3 3 2 2 2" xfId="8300" xr:uid="{00000000-0005-0000-0000-000007DE0000}"/>
    <cellStyle name="Standard 9 2 3 3 2 2 2 2" xfId="13949" xr:uid="{00000000-0005-0000-0000-000008DE0000}"/>
    <cellStyle name="Standard 9 2 3 3 2 2 2 2 2" xfId="25245" xr:uid="{00000000-0005-0000-0000-000009DE0000}"/>
    <cellStyle name="Standard 9 2 3 3 2 2 2 2 2 2" xfId="59133" xr:uid="{00000000-0005-0000-0000-00000ADE0000}"/>
    <cellStyle name="Standard 9 2 3 3 2 2 2 2 3" xfId="47837" xr:uid="{00000000-0005-0000-0000-00000BDE0000}"/>
    <cellStyle name="Standard 9 2 3 3 2 2 2 2 4" xfId="36541" xr:uid="{00000000-0005-0000-0000-00000CDE0000}"/>
    <cellStyle name="Standard 9 2 3 3 2 2 2 3" xfId="19597" xr:uid="{00000000-0005-0000-0000-00000DDE0000}"/>
    <cellStyle name="Standard 9 2 3 3 2 2 2 3 2" xfId="53485" xr:uid="{00000000-0005-0000-0000-00000EDE0000}"/>
    <cellStyle name="Standard 9 2 3 3 2 2 2 4" xfId="42189" xr:uid="{00000000-0005-0000-0000-00000FDE0000}"/>
    <cellStyle name="Standard 9 2 3 3 2 2 2 5" xfId="30893" xr:uid="{00000000-0005-0000-0000-000010DE0000}"/>
    <cellStyle name="Standard 9 2 3 3 2 2 3" xfId="11125" xr:uid="{00000000-0005-0000-0000-000011DE0000}"/>
    <cellStyle name="Standard 9 2 3 3 2 2 3 2" xfId="22421" xr:uid="{00000000-0005-0000-0000-000012DE0000}"/>
    <cellStyle name="Standard 9 2 3 3 2 2 3 2 2" xfId="56309" xr:uid="{00000000-0005-0000-0000-000013DE0000}"/>
    <cellStyle name="Standard 9 2 3 3 2 2 3 3" xfId="45013" xr:uid="{00000000-0005-0000-0000-000014DE0000}"/>
    <cellStyle name="Standard 9 2 3 3 2 2 3 4" xfId="33717" xr:uid="{00000000-0005-0000-0000-000015DE0000}"/>
    <cellStyle name="Standard 9 2 3 3 2 2 4" xfId="16773" xr:uid="{00000000-0005-0000-0000-000016DE0000}"/>
    <cellStyle name="Standard 9 2 3 3 2 2 4 2" xfId="50661" xr:uid="{00000000-0005-0000-0000-000017DE0000}"/>
    <cellStyle name="Standard 9 2 3 3 2 2 5" xfId="39365" xr:uid="{00000000-0005-0000-0000-000018DE0000}"/>
    <cellStyle name="Standard 9 2 3 3 2 2 6" xfId="28069" xr:uid="{00000000-0005-0000-0000-000019DE0000}"/>
    <cellStyle name="Standard 9 2 3 3 2 3" xfId="6280" xr:uid="{00000000-0005-0000-0000-00001ADE0000}"/>
    <cellStyle name="Standard 9 2 3 3 2 3 2" xfId="11930" xr:uid="{00000000-0005-0000-0000-00001BDE0000}"/>
    <cellStyle name="Standard 9 2 3 3 2 3 2 2" xfId="23226" xr:uid="{00000000-0005-0000-0000-00001CDE0000}"/>
    <cellStyle name="Standard 9 2 3 3 2 3 2 2 2" xfId="57114" xr:uid="{00000000-0005-0000-0000-00001DDE0000}"/>
    <cellStyle name="Standard 9 2 3 3 2 3 2 3" xfId="45818" xr:uid="{00000000-0005-0000-0000-00001EDE0000}"/>
    <cellStyle name="Standard 9 2 3 3 2 3 2 4" xfId="34522" xr:uid="{00000000-0005-0000-0000-00001FDE0000}"/>
    <cellStyle name="Standard 9 2 3 3 2 3 3" xfId="17578" xr:uid="{00000000-0005-0000-0000-000020DE0000}"/>
    <cellStyle name="Standard 9 2 3 3 2 3 3 2" xfId="51466" xr:uid="{00000000-0005-0000-0000-000021DE0000}"/>
    <cellStyle name="Standard 9 2 3 3 2 3 4" xfId="40170" xr:uid="{00000000-0005-0000-0000-000022DE0000}"/>
    <cellStyle name="Standard 9 2 3 3 2 3 5" xfId="28874" xr:uid="{00000000-0005-0000-0000-000023DE0000}"/>
    <cellStyle name="Standard 9 2 3 3 2 4" xfId="9106" xr:uid="{00000000-0005-0000-0000-000024DE0000}"/>
    <cellStyle name="Standard 9 2 3 3 2 4 2" xfId="20402" xr:uid="{00000000-0005-0000-0000-000025DE0000}"/>
    <cellStyle name="Standard 9 2 3 3 2 4 2 2" xfId="54290" xr:uid="{00000000-0005-0000-0000-000026DE0000}"/>
    <cellStyle name="Standard 9 2 3 3 2 4 3" xfId="42994" xr:uid="{00000000-0005-0000-0000-000027DE0000}"/>
    <cellStyle name="Standard 9 2 3 3 2 4 4" xfId="31698" xr:uid="{00000000-0005-0000-0000-000028DE0000}"/>
    <cellStyle name="Standard 9 2 3 3 2 5" xfId="14754" xr:uid="{00000000-0005-0000-0000-000029DE0000}"/>
    <cellStyle name="Standard 9 2 3 3 2 5 2" xfId="48642" xr:uid="{00000000-0005-0000-0000-00002ADE0000}"/>
    <cellStyle name="Standard 9 2 3 3 2 6" xfId="37346" xr:uid="{00000000-0005-0000-0000-00002BDE0000}"/>
    <cellStyle name="Standard 9 2 3 3 2 7" xfId="26050" xr:uid="{00000000-0005-0000-0000-00002CDE0000}"/>
    <cellStyle name="Standard 9 2 3 3 3" xfId="4701" xr:uid="{00000000-0005-0000-0000-00002DDE0000}"/>
    <cellStyle name="Standard 9 2 3 3 3 2" xfId="7566" xr:uid="{00000000-0005-0000-0000-00002EDE0000}"/>
    <cellStyle name="Standard 9 2 3 3 3 2 2" xfId="13215" xr:uid="{00000000-0005-0000-0000-00002FDE0000}"/>
    <cellStyle name="Standard 9 2 3 3 3 2 2 2" xfId="24511" xr:uid="{00000000-0005-0000-0000-000030DE0000}"/>
    <cellStyle name="Standard 9 2 3 3 3 2 2 2 2" xfId="58399" xr:uid="{00000000-0005-0000-0000-000031DE0000}"/>
    <cellStyle name="Standard 9 2 3 3 3 2 2 3" xfId="47103" xr:uid="{00000000-0005-0000-0000-000032DE0000}"/>
    <cellStyle name="Standard 9 2 3 3 3 2 2 4" xfId="35807" xr:uid="{00000000-0005-0000-0000-000033DE0000}"/>
    <cellStyle name="Standard 9 2 3 3 3 2 3" xfId="18863" xr:uid="{00000000-0005-0000-0000-000034DE0000}"/>
    <cellStyle name="Standard 9 2 3 3 3 2 3 2" xfId="52751" xr:uid="{00000000-0005-0000-0000-000035DE0000}"/>
    <cellStyle name="Standard 9 2 3 3 3 2 4" xfId="41455" xr:uid="{00000000-0005-0000-0000-000036DE0000}"/>
    <cellStyle name="Standard 9 2 3 3 3 2 5" xfId="30159" xr:uid="{00000000-0005-0000-0000-000037DE0000}"/>
    <cellStyle name="Standard 9 2 3 3 3 3" xfId="10391" xr:uid="{00000000-0005-0000-0000-000038DE0000}"/>
    <cellStyle name="Standard 9 2 3 3 3 3 2" xfId="21687" xr:uid="{00000000-0005-0000-0000-000039DE0000}"/>
    <cellStyle name="Standard 9 2 3 3 3 3 2 2" xfId="55575" xr:uid="{00000000-0005-0000-0000-00003ADE0000}"/>
    <cellStyle name="Standard 9 2 3 3 3 3 3" xfId="44279" xr:uid="{00000000-0005-0000-0000-00003BDE0000}"/>
    <cellStyle name="Standard 9 2 3 3 3 3 4" xfId="32983" xr:uid="{00000000-0005-0000-0000-00003CDE0000}"/>
    <cellStyle name="Standard 9 2 3 3 3 4" xfId="16039" xr:uid="{00000000-0005-0000-0000-00003DDE0000}"/>
    <cellStyle name="Standard 9 2 3 3 3 4 2" xfId="49927" xr:uid="{00000000-0005-0000-0000-00003EDE0000}"/>
    <cellStyle name="Standard 9 2 3 3 3 5" xfId="38631" xr:uid="{00000000-0005-0000-0000-00003FDE0000}"/>
    <cellStyle name="Standard 9 2 3 3 3 6" xfId="27335" xr:uid="{00000000-0005-0000-0000-000040DE0000}"/>
    <cellStyle name="Standard 9 2 3 3 4" xfId="5780" xr:uid="{00000000-0005-0000-0000-000041DE0000}"/>
    <cellStyle name="Standard 9 2 3 3 4 2" xfId="11430" xr:uid="{00000000-0005-0000-0000-000042DE0000}"/>
    <cellStyle name="Standard 9 2 3 3 4 2 2" xfId="22726" xr:uid="{00000000-0005-0000-0000-000043DE0000}"/>
    <cellStyle name="Standard 9 2 3 3 4 2 2 2" xfId="56614" xr:uid="{00000000-0005-0000-0000-000044DE0000}"/>
    <cellStyle name="Standard 9 2 3 3 4 2 3" xfId="45318" xr:uid="{00000000-0005-0000-0000-000045DE0000}"/>
    <cellStyle name="Standard 9 2 3 3 4 2 4" xfId="34022" xr:uid="{00000000-0005-0000-0000-000046DE0000}"/>
    <cellStyle name="Standard 9 2 3 3 4 3" xfId="17078" xr:uid="{00000000-0005-0000-0000-000047DE0000}"/>
    <cellStyle name="Standard 9 2 3 3 4 3 2" xfId="50966" xr:uid="{00000000-0005-0000-0000-000048DE0000}"/>
    <cellStyle name="Standard 9 2 3 3 4 4" xfId="39670" xr:uid="{00000000-0005-0000-0000-000049DE0000}"/>
    <cellStyle name="Standard 9 2 3 3 4 5" xfId="28374" xr:uid="{00000000-0005-0000-0000-00004ADE0000}"/>
    <cellStyle name="Standard 9 2 3 3 5" xfId="8606" xr:uid="{00000000-0005-0000-0000-00004BDE0000}"/>
    <cellStyle name="Standard 9 2 3 3 5 2" xfId="19902" xr:uid="{00000000-0005-0000-0000-00004CDE0000}"/>
    <cellStyle name="Standard 9 2 3 3 5 2 2" xfId="53790" xr:uid="{00000000-0005-0000-0000-00004DDE0000}"/>
    <cellStyle name="Standard 9 2 3 3 5 3" xfId="42494" xr:uid="{00000000-0005-0000-0000-00004EDE0000}"/>
    <cellStyle name="Standard 9 2 3 3 5 4" xfId="31198" xr:uid="{00000000-0005-0000-0000-00004FDE0000}"/>
    <cellStyle name="Standard 9 2 3 3 6" xfId="14254" xr:uid="{00000000-0005-0000-0000-000050DE0000}"/>
    <cellStyle name="Standard 9 2 3 3 6 2" xfId="48142" xr:uid="{00000000-0005-0000-0000-000051DE0000}"/>
    <cellStyle name="Standard 9 2 3 3 7" xfId="36846" xr:uid="{00000000-0005-0000-0000-000052DE0000}"/>
    <cellStyle name="Standard 9 2 3 3 8" xfId="25550" xr:uid="{00000000-0005-0000-0000-000053DE0000}"/>
    <cellStyle name="Standard 9 2 3 4" xfId="2904" xr:uid="{00000000-0005-0000-0000-000054DE0000}"/>
    <cellStyle name="Standard 9 2 3 4 2" xfId="5471" xr:uid="{00000000-0005-0000-0000-000055DE0000}"/>
    <cellStyle name="Standard 9 2 3 4 2 2" xfId="8297" xr:uid="{00000000-0005-0000-0000-000056DE0000}"/>
    <cellStyle name="Standard 9 2 3 4 2 2 2" xfId="13946" xr:uid="{00000000-0005-0000-0000-000057DE0000}"/>
    <cellStyle name="Standard 9 2 3 4 2 2 2 2" xfId="25242" xr:uid="{00000000-0005-0000-0000-000058DE0000}"/>
    <cellStyle name="Standard 9 2 3 4 2 2 2 2 2" xfId="59130" xr:uid="{00000000-0005-0000-0000-000059DE0000}"/>
    <cellStyle name="Standard 9 2 3 4 2 2 2 3" xfId="47834" xr:uid="{00000000-0005-0000-0000-00005ADE0000}"/>
    <cellStyle name="Standard 9 2 3 4 2 2 2 4" xfId="36538" xr:uid="{00000000-0005-0000-0000-00005BDE0000}"/>
    <cellStyle name="Standard 9 2 3 4 2 2 3" xfId="19594" xr:uid="{00000000-0005-0000-0000-00005CDE0000}"/>
    <cellStyle name="Standard 9 2 3 4 2 2 3 2" xfId="53482" xr:uid="{00000000-0005-0000-0000-00005DDE0000}"/>
    <cellStyle name="Standard 9 2 3 4 2 2 4" xfId="42186" xr:uid="{00000000-0005-0000-0000-00005EDE0000}"/>
    <cellStyle name="Standard 9 2 3 4 2 2 5" xfId="30890" xr:uid="{00000000-0005-0000-0000-00005FDE0000}"/>
    <cellStyle name="Standard 9 2 3 4 2 3" xfId="11122" xr:uid="{00000000-0005-0000-0000-000060DE0000}"/>
    <cellStyle name="Standard 9 2 3 4 2 3 2" xfId="22418" xr:uid="{00000000-0005-0000-0000-000061DE0000}"/>
    <cellStyle name="Standard 9 2 3 4 2 3 2 2" xfId="56306" xr:uid="{00000000-0005-0000-0000-000062DE0000}"/>
    <cellStyle name="Standard 9 2 3 4 2 3 3" xfId="45010" xr:uid="{00000000-0005-0000-0000-000063DE0000}"/>
    <cellStyle name="Standard 9 2 3 4 2 3 4" xfId="33714" xr:uid="{00000000-0005-0000-0000-000064DE0000}"/>
    <cellStyle name="Standard 9 2 3 4 2 4" xfId="16770" xr:uid="{00000000-0005-0000-0000-000065DE0000}"/>
    <cellStyle name="Standard 9 2 3 4 2 4 2" xfId="50658" xr:uid="{00000000-0005-0000-0000-000066DE0000}"/>
    <cellStyle name="Standard 9 2 3 4 2 5" xfId="39362" xr:uid="{00000000-0005-0000-0000-000067DE0000}"/>
    <cellStyle name="Standard 9 2 3 4 2 6" xfId="28066" xr:uid="{00000000-0005-0000-0000-000068DE0000}"/>
    <cellStyle name="Standard 9 2 3 4 3" xfId="4698" xr:uid="{00000000-0005-0000-0000-000069DE0000}"/>
    <cellStyle name="Standard 9 2 3 4 3 2" xfId="7563" xr:uid="{00000000-0005-0000-0000-00006ADE0000}"/>
    <cellStyle name="Standard 9 2 3 4 3 2 2" xfId="13212" xr:uid="{00000000-0005-0000-0000-00006BDE0000}"/>
    <cellStyle name="Standard 9 2 3 4 3 2 2 2" xfId="24508" xr:uid="{00000000-0005-0000-0000-00006CDE0000}"/>
    <cellStyle name="Standard 9 2 3 4 3 2 2 2 2" xfId="58396" xr:uid="{00000000-0005-0000-0000-00006DDE0000}"/>
    <cellStyle name="Standard 9 2 3 4 3 2 2 3" xfId="47100" xr:uid="{00000000-0005-0000-0000-00006EDE0000}"/>
    <cellStyle name="Standard 9 2 3 4 3 2 2 4" xfId="35804" xr:uid="{00000000-0005-0000-0000-00006FDE0000}"/>
    <cellStyle name="Standard 9 2 3 4 3 2 3" xfId="18860" xr:uid="{00000000-0005-0000-0000-000070DE0000}"/>
    <cellStyle name="Standard 9 2 3 4 3 2 3 2" xfId="52748" xr:uid="{00000000-0005-0000-0000-000071DE0000}"/>
    <cellStyle name="Standard 9 2 3 4 3 2 4" xfId="41452" xr:uid="{00000000-0005-0000-0000-000072DE0000}"/>
    <cellStyle name="Standard 9 2 3 4 3 2 5" xfId="30156" xr:uid="{00000000-0005-0000-0000-000073DE0000}"/>
    <cellStyle name="Standard 9 2 3 4 3 3" xfId="10388" xr:uid="{00000000-0005-0000-0000-000074DE0000}"/>
    <cellStyle name="Standard 9 2 3 4 3 3 2" xfId="21684" xr:uid="{00000000-0005-0000-0000-000075DE0000}"/>
    <cellStyle name="Standard 9 2 3 4 3 3 2 2" xfId="55572" xr:uid="{00000000-0005-0000-0000-000076DE0000}"/>
    <cellStyle name="Standard 9 2 3 4 3 3 3" xfId="44276" xr:uid="{00000000-0005-0000-0000-000077DE0000}"/>
    <cellStyle name="Standard 9 2 3 4 3 3 4" xfId="32980" xr:uid="{00000000-0005-0000-0000-000078DE0000}"/>
    <cellStyle name="Standard 9 2 3 4 3 4" xfId="16036" xr:uid="{00000000-0005-0000-0000-000079DE0000}"/>
    <cellStyle name="Standard 9 2 3 4 3 4 2" xfId="49924" xr:uid="{00000000-0005-0000-0000-00007ADE0000}"/>
    <cellStyle name="Standard 9 2 3 4 3 5" xfId="38628" xr:uid="{00000000-0005-0000-0000-00007BDE0000}"/>
    <cellStyle name="Standard 9 2 3 4 3 6" xfId="27332" xr:uid="{00000000-0005-0000-0000-00007CDE0000}"/>
    <cellStyle name="Standard 9 2 3 4 4" xfId="6032" xr:uid="{00000000-0005-0000-0000-00007DDE0000}"/>
    <cellStyle name="Standard 9 2 3 4 4 2" xfId="11682" xr:uid="{00000000-0005-0000-0000-00007EDE0000}"/>
    <cellStyle name="Standard 9 2 3 4 4 2 2" xfId="22978" xr:uid="{00000000-0005-0000-0000-00007FDE0000}"/>
    <cellStyle name="Standard 9 2 3 4 4 2 2 2" xfId="56866" xr:uid="{00000000-0005-0000-0000-000080DE0000}"/>
    <cellStyle name="Standard 9 2 3 4 4 2 3" xfId="45570" xr:uid="{00000000-0005-0000-0000-000081DE0000}"/>
    <cellStyle name="Standard 9 2 3 4 4 2 4" xfId="34274" xr:uid="{00000000-0005-0000-0000-000082DE0000}"/>
    <cellStyle name="Standard 9 2 3 4 4 3" xfId="17330" xr:uid="{00000000-0005-0000-0000-000083DE0000}"/>
    <cellStyle name="Standard 9 2 3 4 4 3 2" xfId="51218" xr:uid="{00000000-0005-0000-0000-000084DE0000}"/>
    <cellStyle name="Standard 9 2 3 4 4 4" xfId="39922" xr:uid="{00000000-0005-0000-0000-000085DE0000}"/>
    <cellStyle name="Standard 9 2 3 4 4 5" xfId="28626" xr:uid="{00000000-0005-0000-0000-000086DE0000}"/>
    <cellStyle name="Standard 9 2 3 4 5" xfId="8858" xr:uid="{00000000-0005-0000-0000-000087DE0000}"/>
    <cellStyle name="Standard 9 2 3 4 5 2" xfId="20154" xr:uid="{00000000-0005-0000-0000-000088DE0000}"/>
    <cellStyle name="Standard 9 2 3 4 5 2 2" xfId="54042" xr:uid="{00000000-0005-0000-0000-000089DE0000}"/>
    <cellStyle name="Standard 9 2 3 4 5 3" xfId="42746" xr:uid="{00000000-0005-0000-0000-00008ADE0000}"/>
    <cellStyle name="Standard 9 2 3 4 5 4" xfId="31450" xr:uid="{00000000-0005-0000-0000-00008BDE0000}"/>
    <cellStyle name="Standard 9 2 3 4 6" xfId="14506" xr:uid="{00000000-0005-0000-0000-00008CDE0000}"/>
    <cellStyle name="Standard 9 2 3 4 6 2" xfId="48394" xr:uid="{00000000-0005-0000-0000-00008DDE0000}"/>
    <cellStyle name="Standard 9 2 3 4 7" xfId="37098" xr:uid="{00000000-0005-0000-0000-00008EDE0000}"/>
    <cellStyle name="Standard 9 2 3 4 8" xfId="25802" xr:uid="{00000000-0005-0000-0000-00008FDE0000}"/>
    <cellStyle name="Standard 9 2 3 5" xfId="3786" xr:uid="{00000000-0005-0000-0000-000090DE0000}"/>
    <cellStyle name="Standard 9 2 3 5 2" xfId="6897" xr:uid="{00000000-0005-0000-0000-000091DE0000}"/>
    <cellStyle name="Standard 9 2 3 5 2 2" xfId="12546" xr:uid="{00000000-0005-0000-0000-000092DE0000}"/>
    <cellStyle name="Standard 9 2 3 5 2 2 2" xfId="23842" xr:uid="{00000000-0005-0000-0000-000093DE0000}"/>
    <cellStyle name="Standard 9 2 3 5 2 2 2 2" xfId="57730" xr:uid="{00000000-0005-0000-0000-000094DE0000}"/>
    <cellStyle name="Standard 9 2 3 5 2 2 3" xfId="46434" xr:uid="{00000000-0005-0000-0000-000095DE0000}"/>
    <cellStyle name="Standard 9 2 3 5 2 2 4" xfId="35138" xr:uid="{00000000-0005-0000-0000-000096DE0000}"/>
    <cellStyle name="Standard 9 2 3 5 2 3" xfId="18194" xr:uid="{00000000-0005-0000-0000-000097DE0000}"/>
    <cellStyle name="Standard 9 2 3 5 2 3 2" xfId="52082" xr:uid="{00000000-0005-0000-0000-000098DE0000}"/>
    <cellStyle name="Standard 9 2 3 5 2 4" xfId="40786" xr:uid="{00000000-0005-0000-0000-000099DE0000}"/>
    <cellStyle name="Standard 9 2 3 5 2 5" xfId="29490" xr:uid="{00000000-0005-0000-0000-00009ADE0000}"/>
    <cellStyle name="Standard 9 2 3 5 3" xfId="9722" xr:uid="{00000000-0005-0000-0000-00009BDE0000}"/>
    <cellStyle name="Standard 9 2 3 5 3 2" xfId="21018" xr:uid="{00000000-0005-0000-0000-00009CDE0000}"/>
    <cellStyle name="Standard 9 2 3 5 3 2 2" xfId="54906" xr:uid="{00000000-0005-0000-0000-00009DDE0000}"/>
    <cellStyle name="Standard 9 2 3 5 3 3" xfId="43610" xr:uid="{00000000-0005-0000-0000-00009EDE0000}"/>
    <cellStyle name="Standard 9 2 3 5 3 4" xfId="32314" xr:uid="{00000000-0005-0000-0000-00009FDE0000}"/>
    <cellStyle name="Standard 9 2 3 5 4" xfId="15370" xr:uid="{00000000-0005-0000-0000-0000A0DE0000}"/>
    <cellStyle name="Standard 9 2 3 5 4 2" xfId="49258" xr:uid="{00000000-0005-0000-0000-0000A1DE0000}"/>
    <cellStyle name="Standard 9 2 3 5 5" xfId="37962" xr:uid="{00000000-0005-0000-0000-0000A2DE0000}"/>
    <cellStyle name="Standard 9 2 3 5 6" xfId="26666" xr:uid="{00000000-0005-0000-0000-0000A3DE0000}"/>
    <cellStyle name="Standard 9 2 3 6" xfId="4844" xr:uid="{00000000-0005-0000-0000-0000A4DE0000}"/>
    <cellStyle name="Standard 9 2 3 6 2" xfId="7670" xr:uid="{00000000-0005-0000-0000-0000A5DE0000}"/>
    <cellStyle name="Standard 9 2 3 6 2 2" xfId="13319" xr:uid="{00000000-0005-0000-0000-0000A6DE0000}"/>
    <cellStyle name="Standard 9 2 3 6 2 2 2" xfId="24615" xr:uid="{00000000-0005-0000-0000-0000A7DE0000}"/>
    <cellStyle name="Standard 9 2 3 6 2 2 2 2" xfId="58503" xr:uid="{00000000-0005-0000-0000-0000A8DE0000}"/>
    <cellStyle name="Standard 9 2 3 6 2 2 3" xfId="47207" xr:uid="{00000000-0005-0000-0000-0000A9DE0000}"/>
    <cellStyle name="Standard 9 2 3 6 2 2 4" xfId="35911" xr:uid="{00000000-0005-0000-0000-0000AADE0000}"/>
    <cellStyle name="Standard 9 2 3 6 2 3" xfId="18967" xr:uid="{00000000-0005-0000-0000-0000ABDE0000}"/>
    <cellStyle name="Standard 9 2 3 6 2 3 2" xfId="52855" xr:uid="{00000000-0005-0000-0000-0000ACDE0000}"/>
    <cellStyle name="Standard 9 2 3 6 2 4" xfId="41559" xr:uid="{00000000-0005-0000-0000-0000ADDE0000}"/>
    <cellStyle name="Standard 9 2 3 6 2 5" xfId="30263" xr:uid="{00000000-0005-0000-0000-0000AEDE0000}"/>
    <cellStyle name="Standard 9 2 3 6 3" xfId="10495" xr:uid="{00000000-0005-0000-0000-0000AFDE0000}"/>
    <cellStyle name="Standard 9 2 3 6 3 2" xfId="21791" xr:uid="{00000000-0005-0000-0000-0000B0DE0000}"/>
    <cellStyle name="Standard 9 2 3 6 3 2 2" xfId="55679" xr:uid="{00000000-0005-0000-0000-0000B1DE0000}"/>
    <cellStyle name="Standard 9 2 3 6 3 3" xfId="44383" xr:uid="{00000000-0005-0000-0000-0000B2DE0000}"/>
    <cellStyle name="Standard 9 2 3 6 3 4" xfId="33087" xr:uid="{00000000-0005-0000-0000-0000B3DE0000}"/>
    <cellStyle name="Standard 9 2 3 6 4" xfId="16143" xr:uid="{00000000-0005-0000-0000-0000B4DE0000}"/>
    <cellStyle name="Standard 9 2 3 6 4 2" xfId="50031" xr:uid="{00000000-0005-0000-0000-0000B5DE0000}"/>
    <cellStyle name="Standard 9 2 3 6 5" xfId="38735" xr:uid="{00000000-0005-0000-0000-0000B6DE0000}"/>
    <cellStyle name="Standard 9 2 3 6 6" xfId="27439" xr:uid="{00000000-0005-0000-0000-0000B7DE0000}"/>
    <cellStyle name="Standard 9 2 3 7" xfId="3490" xr:uid="{00000000-0005-0000-0000-0000B8DE0000}"/>
    <cellStyle name="Standard 9 2 3 7 2" xfId="6604" xr:uid="{00000000-0005-0000-0000-0000B9DE0000}"/>
    <cellStyle name="Standard 9 2 3 7 2 2" xfId="12253" xr:uid="{00000000-0005-0000-0000-0000BADE0000}"/>
    <cellStyle name="Standard 9 2 3 7 2 2 2" xfId="23549" xr:uid="{00000000-0005-0000-0000-0000BBDE0000}"/>
    <cellStyle name="Standard 9 2 3 7 2 2 2 2" xfId="57437" xr:uid="{00000000-0005-0000-0000-0000BCDE0000}"/>
    <cellStyle name="Standard 9 2 3 7 2 2 3" xfId="46141" xr:uid="{00000000-0005-0000-0000-0000BDDE0000}"/>
    <cellStyle name="Standard 9 2 3 7 2 2 4" xfId="34845" xr:uid="{00000000-0005-0000-0000-0000BEDE0000}"/>
    <cellStyle name="Standard 9 2 3 7 2 3" xfId="17901" xr:uid="{00000000-0005-0000-0000-0000BFDE0000}"/>
    <cellStyle name="Standard 9 2 3 7 2 3 2" xfId="51789" xr:uid="{00000000-0005-0000-0000-0000C0DE0000}"/>
    <cellStyle name="Standard 9 2 3 7 2 4" xfId="40493" xr:uid="{00000000-0005-0000-0000-0000C1DE0000}"/>
    <cellStyle name="Standard 9 2 3 7 2 5" xfId="29197" xr:uid="{00000000-0005-0000-0000-0000C2DE0000}"/>
    <cellStyle name="Standard 9 2 3 7 3" xfId="9429" xr:uid="{00000000-0005-0000-0000-0000C3DE0000}"/>
    <cellStyle name="Standard 9 2 3 7 3 2" xfId="20725" xr:uid="{00000000-0005-0000-0000-0000C4DE0000}"/>
    <cellStyle name="Standard 9 2 3 7 3 2 2" xfId="54613" xr:uid="{00000000-0005-0000-0000-0000C5DE0000}"/>
    <cellStyle name="Standard 9 2 3 7 3 3" xfId="43317" xr:uid="{00000000-0005-0000-0000-0000C6DE0000}"/>
    <cellStyle name="Standard 9 2 3 7 3 4" xfId="32021" xr:uid="{00000000-0005-0000-0000-0000C7DE0000}"/>
    <cellStyle name="Standard 9 2 3 7 4" xfId="15077" xr:uid="{00000000-0005-0000-0000-0000C8DE0000}"/>
    <cellStyle name="Standard 9 2 3 7 4 2" xfId="48965" xr:uid="{00000000-0005-0000-0000-0000C9DE0000}"/>
    <cellStyle name="Standard 9 2 3 7 5" xfId="37669" xr:uid="{00000000-0005-0000-0000-0000CADE0000}"/>
    <cellStyle name="Standard 9 2 3 7 6" xfId="26373" xr:uid="{00000000-0005-0000-0000-0000CBDE0000}"/>
    <cellStyle name="Standard 9 2 3 8" xfId="5532" xr:uid="{00000000-0005-0000-0000-0000CCDE0000}"/>
    <cellStyle name="Standard 9 2 3 8 2" xfId="11182" xr:uid="{00000000-0005-0000-0000-0000CDDE0000}"/>
    <cellStyle name="Standard 9 2 3 8 2 2" xfId="22478" xr:uid="{00000000-0005-0000-0000-0000CEDE0000}"/>
    <cellStyle name="Standard 9 2 3 8 2 2 2" xfId="56366" xr:uid="{00000000-0005-0000-0000-0000CFDE0000}"/>
    <cellStyle name="Standard 9 2 3 8 2 3" xfId="45070" xr:uid="{00000000-0005-0000-0000-0000D0DE0000}"/>
    <cellStyle name="Standard 9 2 3 8 2 4" xfId="33774" xr:uid="{00000000-0005-0000-0000-0000D1DE0000}"/>
    <cellStyle name="Standard 9 2 3 8 3" xfId="16830" xr:uid="{00000000-0005-0000-0000-0000D2DE0000}"/>
    <cellStyle name="Standard 9 2 3 8 3 2" xfId="50718" xr:uid="{00000000-0005-0000-0000-0000D3DE0000}"/>
    <cellStyle name="Standard 9 2 3 8 4" xfId="39422" xr:uid="{00000000-0005-0000-0000-0000D4DE0000}"/>
    <cellStyle name="Standard 9 2 3 8 5" xfId="28126" xr:uid="{00000000-0005-0000-0000-0000D5DE0000}"/>
    <cellStyle name="Standard 9 2 3 9" xfId="8358" xr:uid="{00000000-0005-0000-0000-0000D6DE0000}"/>
    <cellStyle name="Standard 9 2 3 9 2" xfId="19654" xr:uid="{00000000-0005-0000-0000-0000D7DE0000}"/>
    <cellStyle name="Standard 9 2 3 9 2 2" xfId="53542" xr:uid="{00000000-0005-0000-0000-0000D8DE0000}"/>
    <cellStyle name="Standard 9 2 3 9 3" xfId="42246" xr:uid="{00000000-0005-0000-0000-0000D9DE0000}"/>
    <cellStyle name="Standard 9 2 3 9 4" xfId="30950" xr:uid="{00000000-0005-0000-0000-0000DADE0000}"/>
    <cellStyle name="Standard 9 2 4" xfId="685" xr:uid="{00000000-0005-0000-0000-0000DBDE0000}"/>
    <cellStyle name="Standard 9 2 4 10" xfId="14051" xr:uid="{00000000-0005-0000-0000-0000DCDE0000}"/>
    <cellStyle name="Standard 9 2 4 10 2" xfId="47939" xr:uid="{00000000-0005-0000-0000-0000DDDE0000}"/>
    <cellStyle name="Standard 9 2 4 11" xfId="36643" xr:uid="{00000000-0005-0000-0000-0000DEDE0000}"/>
    <cellStyle name="Standard 9 2 4 12" xfId="25347" xr:uid="{00000000-0005-0000-0000-0000DFDE0000}"/>
    <cellStyle name="Standard 9 2 4 2" xfId="1921" xr:uid="{00000000-0005-0000-0000-0000E0DE0000}"/>
    <cellStyle name="Standard 9 2 4 2 10" xfId="36776" xr:uid="{00000000-0005-0000-0000-0000E1DE0000}"/>
    <cellStyle name="Standard 9 2 4 2 11" xfId="25480" xr:uid="{00000000-0005-0000-0000-0000E2DE0000}"/>
    <cellStyle name="Standard 9 2 4 2 2" xfId="2826" xr:uid="{00000000-0005-0000-0000-0000E3DE0000}"/>
    <cellStyle name="Standard 9 2 4 2 2 2" xfId="3328" xr:uid="{00000000-0005-0000-0000-0000E4DE0000}"/>
    <cellStyle name="Standard 9 2 4 2 2 2 2" xfId="5477" xr:uid="{00000000-0005-0000-0000-0000E5DE0000}"/>
    <cellStyle name="Standard 9 2 4 2 2 2 2 2" xfId="8303" xr:uid="{00000000-0005-0000-0000-0000E6DE0000}"/>
    <cellStyle name="Standard 9 2 4 2 2 2 2 2 2" xfId="13952" xr:uid="{00000000-0005-0000-0000-0000E7DE0000}"/>
    <cellStyle name="Standard 9 2 4 2 2 2 2 2 2 2" xfId="25248" xr:uid="{00000000-0005-0000-0000-0000E8DE0000}"/>
    <cellStyle name="Standard 9 2 4 2 2 2 2 2 2 2 2" xfId="59136" xr:uid="{00000000-0005-0000-0000-0000E9DE0000}"/>
    <cellStyle name="Standard 9 2 4 2 2 2 2 2 2 3" xfId="47840" xr:uid="{00000000-0005-0000-0000-0000EADE0000}"/>
    <cellStyle name="Standard 9 2 4 2 2 2 2 2 2 4" xfId="36544" xr:uid="{00000000-0005-0000-0000-0000EBDE0000}"/>
    <cellStyle name="Standard 9 2 4 2 2 2 2 2 3" xfId="19600" xr:uid="{00000000-0005-0000-0000-0000ECDE0000}"/>
    <cellStyle name="Standard 9 2 4 2 2 2 2 2 3 2" xfId="53488" xr:uid="{00000000-0005-0000-0000-0000EDDE0000}"/>
    <cellStyle name="Standard 9 2 4 2 2 2 2 2 4" xfId="42192" xr:uid="{00000000-0005-0000-0000-0000EEDE0000}"/>
    <cellStyle name="Standard 9 2 4 2 2 2 2 2 5" xfId="30896" xr:uid="{00000000-0005-0000-0000-0000EFDE0000}"/>
    <cellStyle name="Standard 9 2 4 2 2 2 2 3" xfId="11128" xr:uid="{00000000-0005-0000-0000-0000F0DE0000}"/>
    <cellStyle name="Standard 9 2 4 2 2 2 2 3 2" xfId="22424" xr:uid="{00000000-0005-0000-0000-0000F1DE0000}"/>
    <cellStyle name="Standard 9 2 4 2 2 2 2 3 2 2" xfId="56312" xr:uid="{00000000-0005-0000-0000-0000F2DE0000}"/>
    <cellStyle name="Standard 9 2 4 2 2 2 2 3 3" xfId="45016" xr:uid="{00000000-0005-0000-0000-0000F3DE0000}"/>
    <cellStyle name="Standard 9 2 4 2 2 2 2 3 4" xfId="33720" xr:uid="{00000000-0005-0000-0000-0000F4DE0000}"/>
    <cellStyle name="Standard 9 2 4 2 2 2 2 4" xfId="16776" xr:uid="{00000000-0005-0000-0000-0000F5DE0000}"/>
    <cellStyle name="Standard 9 2 4 2 2 2 2 4 2" xfId="50664" xr:uid="{00000000-0005-0000-0000-0000F6DE0000}"/>
    <cellStyle name="Standard 9 2 4 2 2 2 2 5" xfId="39368" xr:uid="{00000000-0005-0000-0000-0000F7DE0000}"/>
    <cellStyle name="Standard 9 2 4 2 2 2 2 6" xfId="28072" xr:uid="{00000000-0005-0000-0000-0000F8DE0000}"/>
    <cellStyle name="Standard 9 2 4 2 2 2 3" xfId="6456" xr:uid="{00000000-0005-0000-0000-0000F9DE0000}"/>
    <cellStyle name="Standard 9 2 4 2 2 2 3 2" xfId="12106" xr:uid="{00000000-0005-0000-0000-0000FADE0000}"/>
    <cellStyle name="Standard 9 2 4 2 2 2 3 2 2" xfId="23402" xr:uid="{00000000-0005-0000-0000-0000FBDE0000}"/>
    <cellStyle name="Standard 9 2 4 2 2 2 3 2 2 2" xfId="57290" xr:uid="{00000000-0005-0000-0000-0000FCDE0000}"/>
    <cellStyle name="Standard 9 2 4 2 2 2 3 2 3" xfId="45994" xr:uid="{00000000-0005-0000-0000-0000FDDE0000}"/>
    <cellStyle name="Standard 9 2 4 2 2 2 3 2 4" xfId="34698" xr:uid="{00000000-0005-0000-0000-0000FEDE0000}"/>
    <cellStyle name="Standard 9 2 4 2 2 2 3 3" xfId="17754" xr:uid="{00000000-0005-0000-0000-0000FFDE0000}"/>
    <cellStyle name="Standard 9 2 4 2 2 2 3 3 2" xfId="51642" xr:uid="{00000000-0005-0000-0000-000000DF0000}"/>
    <cellStyle name="Standard 9 2 4 2 2 2 3 4" xfId="40346" xr:uid="{00000000-0005-0000-0000-000001DF0000}"/>
    <cellStyle name="Standard 9 2 4 2 2 2 3 5" xfId="29050" xr:uid="{00000000-0005-0000-0000-000002DF0000}"/>
    <cellStyle name="Standard 9 2 4 2 2 2 4" xfId="9282" xr:uid="{00000000-0005-0000-0000-000003DF0000}"/>
    <cellStyle name="Standard 9 2 4 2 2 2 4 2" xfId="20578" xr:uid="{00000000-0005-0000-0000-000004DF0000}"/>
    <cellStyle name="Standard 9 2 4 2 2 2 4 2 2" xfId="54466" xr:uid="{00000000-0005-0000-0000-000005DF0000}"/>
    <cellStyle name="Standard 9 2 4 2 2 2 4 3" xfId="43170" xr:uid="{00000000-0005-0000-0000-000006DF0000}"/>
    <cellStyle name="Standard 9 2 4 2 2 2 4 4" xfId="31874" xr:uid="{00000000-0005-0000-0000-000007DF0000}"/>
    <cellStyle name="Standard 9 2 4 2 2 2 5" xfId="14930" xr:uid="{00000000-0005-0000-0000-000008DF0000}"/>
    <cellStyle name="Standard 9 2 4 2 2 2 5 2" xfId="48818" xr:uid="{00000000-0005-0000-0000-000009DF0000}"/>
    <cellStyle name="Standard 9 2 4 2 2 2 6" xfId="37522" xr:uid="{00000000-0005-0000-0000-00000ADF0000}"/>
    <cellStyle name="Standard 9 2 4 2 2 2 7" xfId="26226" xr:uid="{00000000-0005-0000-0000-00000BDF0000}"/>
    <cellStyle name="Standard 9 2 4 2 2 3" xfId="4704" xr:uid="{00000000-0005-0000-0000-00000CDF0000}"/>
    <cellStyle name="Standard 9 2 4 2 2 3 2" xfId="7569" xr:uid="{00000000-0005-0000-0000-00000DDF0000}"/>
    <cellStyle name="Standard 9 2 4 2 2 3 2 2" xfId="13218" xr:uid="{00000000-0005-0000-0000-00000EDF0000}"/>
    <cellStyle name="Standard 9 2 4 2 2 3 2 2 2" xfId="24514" xr:uid="{00000000-0005-0000-0000-00000FDF0000}"/>
    <cellStyle name="Standard 9 2 4 2 2 3 2 2 2 2" xfId="58402" xr:uid="{00000000-0005-0000-0000-000010DF0000}"/>
    <cellStyle name="Standard 9 2 4 2 2 3 2 2 3" xfId="47106" xr:uid="{00000000-0005-0000-0000-000011DF0000}"/>
    <cellStyle name="Standard 9 2 4 2 2 3 2 2 4" xfId="35810" xr:uid="{00000000-0005-0000-0000-000012DF0000}"/>
    <cellStyle name="Standard 9 2 4 2 2 3 2 3" xfId="18866" xr:uid="{00000000-0005-0000-0000-000013DF0000}"/>
    <cellStyle name="Standard 9 2 4 2 2 3 2 3 2" xfId="52754" xr:uid="{00000000-0005-0000-0000-000014DF0000}"/>
    <cellStyle name="Standard 9 2 4 2 2 3 2 4" xfId="41458" xr:uid="{00000000-0005-0000-0000-000015DF0000}"/>
    <cellStyle name="Standard 9 2 4 2 2 3 2 5" xfId="30162" xr:uid="{00000000-0005-0000-0000-000016DF0000}"/>
    <cellStyle name="Standard 9 2 4 2 2 3 3" xfId="10394" xr:uid="{00000000-0005-0000-0000-000017DF0000}"/>
    <cellStyle name="Standard 9 2 4 2 2 3 3 2" xfId="21690" xr:uid="{00000000-0005-0000-0000-000018DF0000}"/>
    <cellStyle name="Standard 9 2 4 2 2 3 3 2 2" xfId="55578" xr:uid="{00000000-0005-0000-0000-000019DF0000}"/>
    <cellStyle name="Standard 9 2 4 2 2 3 3 3" xfId="44282" xr:uid="{00000000-0005-0000-0000-00001ADF0000}"/>
    <cellStyle name="Standard 9 2 4 2 2 3 3 4" xfId="32986" xr:uid="{00000000-0005-0000-0000-00001BDF0000}"/>
    <cellStyle name="Standard 9 2 4 2 2 3 4" xfId="16042" xr:uid="{00000000-0005-0000-0000-00001CDF0000}"/>
    <cellStyle name="Standard 9 2 4 2 2 3 4 2" xfId="49930" xr:uid="{00000000-0005-0000-0000-00001DDF0000}"/>
    <cellStyle name="Standard 9 2 4 2 2 3 5" xfId="38634" xr:uid="{00000000-0005-0000-0000-00001EDF0000}"/>
    <cellStyle name="Standard 9 2 4 2 2 3 6" xfId="27338" xr:uid="{00000000-0005-0000-0000-00001FDF0000}"/>
    <cellStyle name="Standard 9 2 4 2 2 4" xfId="5956" xr:uid="{00000000-0005-0000-0000-000020DF0000}"/>
    <cellStyle name="Standard 9 2 4 2 2 4 2" xfId="11606" xr:uid="{00000000-0005-0000-0000-000021DF0000}"/>
    <cellStyle name="Standard 9 2 4 2 2 4 2 2" xfId="22902" xr:uid="{00000000-0005-0000-0000-000022DF0000}"/>
    <cellStyle name="Standard 9 2 4 2 2 4 2 2 2" xfId="56790" xr:uid="{00000000-0005-0000-0000-000023DF0000}"/>
    <cellStyle name="Standard 9 2 4 2 2 4 2 3" xfId="45494" xr:uid="{00000000-0005-0000-0000-000024DF0000}"/>
    <cellStyle name="Standard 9 2 4 2 2 4 2 4" xfId="34198" xr:uid="{00000000-0005-0000-0000-000025DF0000}"/>
    <cellStyle name="Standard 9 2 4 2 2 4 3" xfId="17254" xr:uid="{00000000-0005-0000-0000-000026DF0000}"/>
    <cellStyle name="Standard 9 2 4 2 2 4 3 2" xfId="51142" xr:uid="{00000000-0005-0000-0000-000027DF0000}"/>
    <cellStyle name="Standard 9 2 4 2 2 4 4" xfId="39846" xr:uid="{00000000-0005-0000-0000-000028DF0000}"/>
    <cellStyle name="Standard 9 2 4 2 2 4 5" xfId="28550" xr:uid="{00000000-0005-0000-0000-000029DF0000}"/>
    <cellStyle name="Standard 9 2 4 2 2 5" xfId="8782" xr:uid="{00000000-0005-0000-0000-00002ADF0000}"/>
    <cellStyle name="Standard 9 2 4 2 2 5 2" xfId="20078" xr:uid="{00000000-0005-0000-0000-00002BDF0000}"/>
    <cellStyle name="Standard 9 2 4 2 2 5 2 2" xfId="53966" xr:uid="{00000000-0005-0000-0000-00002CDF0000}"/>
    <cellStyle name="Standard 9 2 4 2 2 5 3" xfId="42670" xr:uid="{00000000-0005-0000-0000-00002DDF0000}"/>
    <cellStyle name="Standard 9 2 4 2 2 5 4" xfId="31374" xr:uid="{00000000-0005-0000-0000-00002EDF0000}"/>
    <cellStyle name="Standard 9 2 4 2 2 6" xfId="14430" xr:uid="{00000000-0005-0000-0000-00002FDF0000}"/>
    <cellStyle name="Standard 9 2 4 2 2 6 2" xfId="48318" xr:uid="{00000000-0005-0000-0000-000030DF0000}"/>
    <cellStyle name="Standard 9 2 4 2 2 7" xfId="37022" xr:uid="{00000000-0005-0000-0000-000031DF0000}"/>
    <cellStyle name="Standard 9 2 4 2 2 8" xfId="25726" xr:uid="{00000000-0005-0000-0000-000032DF0000}"/>
    <cellStyle name="Standard 9 2 4 2 3" xfId="3082" xr:uid="{00000000-0005-0000-0000-000033DF0000}"/>
    <cellStyle name="Standard 9 2 4 2 3 2" xfId="5476" xr:uid="{00000000-0005-0000-0000-000034DF0000}"/>
    <cellStyle name="Standard 9 2 4 2 3 2 2" xfId="8302" xr:uid="{00000000-0005-0000-0000-000035DF0000}"/>
    <cellStyle name="Standard 9 2 4 2 3 2 2 2" xfId="13951" xr:uid="{00000000-0005-0000-0000-000036DF0000}"/>
    <cellStyle name="Standard 9 2 4 2 3 2 2 2 2" xfId="25247" xr:uid="{00000000-0005-0000-0000-000037DF0000}"/>
    <cellStyle name="Standard 9 2 4 2 3 2 2 2 2 2" xfId="59135" xr:uid="{00000000-0005-0000-0000-000038DF0000}"/>
    <cellStyle name="Standard 9 2 4 2 3 2 2 2 3" xfId="47839" xr:uid="{00000000-0005-0000-0000-000039DF0000}"/>
    <cellStyle name="Standard 9 2 4 2 3 2 2 2 4" xfId="36543" xr:uid="{00000000-0005-0000-0000-00003ADF0000}"/>
    <cellStyle name="Standard 9 2 4 2 3 2 2 3" xfId="19599" xr:uid="{00000000-0005-0000-0000-00003BDF0000}"/>
    <cellStyle name="Standard 9 2 4 2 3 2 2 3 2" xfId="53487" xr:uid="{00000000-0005-0000-0000-00003CDF0000}"/>
    <cellStyle name="Standard 9 2 4 2 3 2 2 4" xfId="42191" xr:uid="{00000000-0005-0000-0000-00003DDF0000}"/>
    <cellStyle name="Standard 9 2 4 2 3 2 2 5" xfId="30895" xr:uid="{00000000-0005-0000-0000-00003EDF0000}"/>
    <cellStyle name="Standard 9 2 4 2 3 2 3" xfId="11127" xr:uid="{00000000-0005-0000-0000-00003FDF0000}"/>
    <cellStyle name="Standard 9 2 4 2 3 2 3 2" xfId="22423" xr:uid="{00000000-0005-0000-0000-000040DF0000}"/>
    <cellStyle name="Standard 9 2 4 2 3 2 3 2 2" xfId="56311" xr:uid="{00000000-0005-0000-0000-000041DF0000}"/>
    <cellStyle name="Standard 9 2 4 2 3 2 3 3" xfId="45015" xr:uid="{00000000-0005-0000-0000-000042DF0000}"/>
    <cellStyle name="Standard 9 2 4 2 3 2 3 4" xfId="33719" xr:uid="{00000000-0005-0000-0000-000043DF0000}"/>
    <cellStyle name="Standard 9 2 4 2 3 2 4" xfId="16775" xr:uid="{00000000-0005-0000-0000-000044DF0000}"/>
    <cellStyle name="Standard 9 2 4 2 3 2 4 2" xfId="50663" xr:uid="{00000000-0005-0000-0000-000045DF0000}"/>
    <cellStyle name="Standard 9 2 4 2 3 2 5" xfId="39367" xr:uid="{00000000-0005-0000-0000-000046DF0000}"/>
    <cellStyle name="Standard 9 2 4 2 3 2 6" xfId="28071" xr:uid="{00000000-0005-0000-0000-000047DF0000}"/>
    <cellStyle name="Standard 9 2 4 2 3 3" xfId="4703" xr:uid="{00000000-0005-0000-0000-000048DF0000}"/>
    <cellStyle name="Standard 9 2 4 2 3 3 2" xfId="7568" xr:uid="{00000000-0005-0000-0000-000049DF0000}"/>
    <cellStyle name="Standard 9 2 4 2 3 3 2 2" xfId="13217" xr:uid="{00000000-0005-0000-0000-00004ADF0000}"/>
    <cellStyle name="Standard 9 2 4 2 3 3 2 2 2" xfId="24513" xr:uid="{00000000-0005-0000-0000-00004BDF0000}"/>
    <cellStyle name="Standard 9 2 4 2 3 3 2 2 2 2" xfId="58401" xr:uid="{00000000-0005-0000-0000-00004CDF0000}"/>
    <cellStyle name="Standard 9 2 4 2 3 3 2 2 3" xfId="47105" xr:uid="{00000000-0005-0000-0000-00004DDF0000}"/>
    <cellStyle name="Standard 9 2 4 2 3 3 2 2 4" xfId="35809" xr:uid="{00000000-0005-0000-0000-00004EDF0000}"/>
    <cellStyle name="Standard 9 2 4 2 3 3 2 3" xfId="18865" xr:uid="{00000000-0005-0000-0000-00004FDF0000}"/>
    <cellStyle name="Standard 9 2 4 2 3 3 2 3 2" xfId="52753" xr:uid="{00000000-0005-0000-0000-000050DF0000}"/>
    <cellStyle name="Standard 9 2 4 2 3 3 2 4" xfId="41457" xr:uid="{00000000-0005-0000-0000-000051DF0000}"/>
    <cellStyle name="Standard 9 2 4 2 3 3 2 5" xfId="30161" xr:uid="{00000000-0005-0000-0000-000052DF0000}"/>
    <cellStyle name="Standard 9 2 4 2 3 3 3" xfId="10393" xr:uid="{00000000-0005-0000-0000-000053DF0000}"/>
    <cellStyle name="Standard 9 2 4 2 3 3 3 2" xfId="21689" xr:uid="{00000000-0005-0000-0000-000054DF0000}"/>
    <cellStyle name="Standard 9 2 4 2 3 3 3 2 2" xfId="55577" xr:uid="{00000000-0005-0000-0000-000055DF0000}"/>
    <cellStyle name="Standard 9 2 4 2 3 3 3 3" xfId="44281" xr:uid="{00000000-0005-0000-0000-000056DF0000}"/>
    <cellStyle name="Standard 9 2 4 2 3 3 3 4" xfId="32985" xr:uid="{00000000-0005-0000-0000-000057DF0000}"/>
    <cellStyle name="Standard 9 2 4 2 3 3 4" xfId="16041" xr:uid="{00000000-0005-0000-0000-000058DF0000}"/>
    <cellStyle name="Standard 9 2 4 2 3 3 4 2" xfId="49929" xr:uid="{00000000-0005-0000-0000-000059DF0000}"/>
    <cellStyle name="Standard 9 2 4 2 3 3 5" xfId="38633" xr:uid="{00000000-0005-0000-0000-00005ADF0000}"/>
    <cellStyle name="Standard 9 2 4 2 3 3 6" xfId="27337" xr:uid="{00000000-0005-0000-0000-00005BDF0000}"/>
    <cellStyle name="Standard 9 2 4 2 3 4" xfId="6210" xr:uid="{00000000-0005-0000-0000-00005CDF0000}"/>
    <cellStyle name="Standard 9 2 4 2 3 4 2" xfId="11860" xr:uid="{00000000-0005-0000-0000-00005DDF0000}"/>
    <cellStyle name="Standard 9 2 4 2 3 4 2 2" xfId="23156" xr:uid="{00000000-0005-0000-0000-00005EDF0000}"/>
    <cellStyle name="Standard 9 2 4 2 3 4 2 2 2" xfId="57044" xr:uid="{00000000-0005-0000-0000-00005FDF0000}"/>
    <cellStyle name="Standard 9 2 4 2 3 4 2 3" xfId="45748" xr:uid="{00000000-0005-0000-0000-000060DF0000}"/>
    <cellStyle name="Standard 9 2 4 2 3 4 2 4" xfId="34452" xr:uid="{00000000-0005-0000-0000-000061DF0000}"/>
    <cellStyle name="Standard 9 2 4 2 3 4 3" xfId="17508" xr:uid="{00000000-0005-0000-0000-000062DF0000}"/>
    <cellStyle name="Standard 9 2 4 2 3 4 3 2" xfId="51396" xr:uid="{00000000-0005-0000-0000-000063DF0000}"/>
    <cellStyle name="Standard 9 2 4 2 3 4 4" xfId="40100" xr:uid="{00000000-0005-0000-0000-000064DF0000}"/>
    <cellStyle name="Standard 9 2 4 2 3 4 5" xfId="28804" xr:uid="{00000000-0005-0000-0000-000065DF0000}"/>
    <cellStyle name="Standard 9 2 4 2 3 5" xfId="9036" xr:uid="{00000000-0005-0000-0000-000066DF0000}"/>
    <cellStyle name="Standard 9 2 4 2 3 5 2" xfId="20332" xr:uid="{00000000-0005-0000-0000-000067DF0000}"/>
    <cellStyle name="Standard 9 2 4 2 3 5 2 2" xfId="54220" xr:uid="{00000000-0005-0000-0000-000068DF0000}"/>
    <cellStyle name="Standard 9 2 4 2 3 5 3" xfId="42924" xr:uid="{00000000-0005-0000-0000-000069DF0000}"/>
    <cellStyle name="Standard 9 2 4 2 3 5 4" xfId="31628" xr:uid="{00000000-0005-0000-0000-00006ADF0000}"/>
    <cellStyle name="Standard 9 2 4 2 3 6" xfId="14684" xr:uid="{00000000-0005-0000-0000-00006BDF0000}"/>
    <cellStyle name="Standard 9 2 4 2 3 6 2" xfId="48572" xr:uid="{00000000-0005-0000-0000-00006CDF0000}"/>
    <cellStyle name="Standard 9 2 4 2 3 7" xfId="37276" xr:uid="{00000000-0005-0000-0000-00006DDF0000}"/>
    <cellStyle name="Standard 9 2 4 2 3 8" xfId="25980" xr:uid="{00000000-0005-0000-0000-00006EDF0000}"/>
    <cellStyle name="Standard 9 2 4 2 4" xfId="3940" xr:uid="{00000000-0005-0000-0000-00006FDF0000}"/>
    <cellStyle name="Standard 9 2 4 2 4 2" xfId="7051" xr:uid="{00000000-0005-0000-0000-000070DF0000}"/>
    <cellStyle name="Standard 9 2 4 2 4 2 2" xfId="12700" xr:uid="{00000000-0005-0000-0000-000071DF0000}"/>
    <cellStyle name="Standard 9 2 4 2 4 2 2 2" xfId="23996" xr:uid="{00000000-0005-0000-0000-000072DF0000}"/>
    <cellStyle name="Standard 9 2 4 2 4 2 2 2 2" xfId="57884" xr:uid="{00000000-0005-0000-0000-000073DF0000}"/>
    <cellStyle name="Standard 9 2 4 2 4 2 2 3" xfId="46588" xr:uid="{00000000-0005-0000-0000-000074DF0000}"/>
    <cellStyle name="Standard 9 2 4 2 4 2 2 4" xfId="35292" xr:uid="{00000000-0005-0000-0000-000075DF0000}"/>
    <cellStyle name="Standard 9 2 4 2 4 2 3" xfId="18348" xr:uid="{00000000-0005-0000-0000-000076DF0000}"/>
    <cellStyle name="Standard 9 2 4 2 4 2 3 2" xfId="52236" xr:uid="{00000000-0005-0000-0000-000077DF0000}"/>
    <cellStyle name="Standard 9 2 4 2 4 2 4" xfId="40940" xr:uid="{00000000-0005-0000-0000-000078DF0000}"/>
    <cellStyle name="Standard 9 2 4 2 4 2 5" xfId="29644" xr:uid="{00000000-0005-0000-0000-000079DF0000}"/>
    <cellStyle name="Standard 9 2 4 2 4 3" xfId="9876" xr:uid="{00000000-0005-0000-0000-00007ADF0000}"/>
    <cellStyle name="Standard 9 2 4 2 4 3 2" xfId="21172" xr:uid="{00000000-0005-0000-0000-00007BDF0000}"/>
    <cellStyle name="Standard 9 2 4 2 4 3 2 2" xfId="55060" xr:uid="{00000000-0005-0000-0000-00007CDF0000}"/>
    <cellStyle name="Standard 9 2 4 2 4 3 3" xfId="43764" xr:uid="{00000000-0005-0000-0000-00007DDF0000}"/>
    <cellStyle name="Standard 9 2 4 2 4 3 4" xfId="32468" xr:uid="{00000000-0005-0000-0000-00007EDF0000}"/>
    <cellStyle name="Standard 9 2 4 2 4 4" xfId="15524" xr:uid="{00000000-0005-0000-0000-00007FDF0000}"/>
    <cellStyle name="Standard 9 2 4 2 4 4 2" xfId="49412" xr:uid="{00000000-0005-0000-0000-000080DF0000}"/>
    <cellStyle name="Standard 9 2 4 2 4 5" xfId="38116" xr:uid="{00000000-0005-0000-0000-000081DF0000}"/>
    <cellStyle name="Standard 9 2 4 2 4 6" xfId="26820" xr:uid="{00000000-0005-0000-0000-000082DF0000}"/>
    <cellStyle name="Standard 9 2 4 2 5" xfId="4998" xr:uid="{00000000-0005-0000-0000-000083DF0000}"/>
    <cellStyle name="Standard 9 2 4 2 5 2" xfId="7824" xr:uid="{00000000-0005-0000-0000-000084DF0000}"/>
    <cellStyle name="Standard 9 2 4 2 5 2 2" xfId="13473" xr:uid="{00000000-0005-0000-0000-000085DF0000}"/>
    <cellStyle name="Standard 9 2 4 2 5 2 2 2" xfId="24769" xr:uid="{00000000-0005-0000-0000-000086DF0000}"/>
    <cellStyle name="Standard 9 2 4 2 5 2 2 2 2" xfId="58657" xr:uid="{00000000-0005-0000-0000-000087DF0000}"/>
    <cellStyle name="Standard 9 2 4 2 5 2 2 3" xfId="47361" xr:uid="{00000000-0005-0000-0000-000088DF0000}"/>
    <cellStyle name="Standard 9 2 4 2 5 2 2 4" xfId="36065" xr:uid="{00000000-0005-0000-0000-000089DF0000}"/>
    <cellStyle name="Standard 9 2 4 2 5 2 3" xfId="19121" xr:uid="{00000000-0005-0000-0000-00008ADF0000}"/>
    <cellStyle name="Standard 9 2 4 2 5 2 3 2" xfId="53009" xr:uid="{00000000-0005-0000-0000-00008BDF0000}"/>
    <cellStyle name="Standard 9 2 4 2 5 2 4" xfId="41713" xr:uid="{00000000-0005-0000-0000-00008CDF0000}"/>
    <cellStyle name="Standard 9 2 4 2 5 2 5" xfId="30417" xr:uid="{00000000-0005-0000-0000-00008DDF0000}"/>
    <cellStyle name="Standard 9 2 4 2 5 3" xfId="10649" xr:uid="{00000000-0005-0000-0000-00008EDF0000}"/>
    <cellStyle name="Standard 9 2 4 2 5 3 2" xfId="21945" xr:uid="{00000000-0005-0000-0000-00008FDF0000}"/>
    <cellStyle name="Standard 9 2 4 2 5 3 2 2" xfId="55833" xr:uid="{00000000-0005-0000-0000-000090DF0000}"/>
    <cellStyle name="Standard 9 2 4 2 5 3 3" xfId="44537" xr:uid="{00000000-0005-0000-0000-000091DF0000}"/>
    <cellStyle name="Standard 9 2 4 2 5 3 4" xfId="33241" xr:uid="{00000000-0005-0000-0000-000092DF0000}"/>
    <cellStyle name="Standard 9 2 4 2 5 4" xfId="16297" xr:uid="{00000000-0005-0000-0000-000093DF0000}"/>
    <cellStyle name="Standard 9 2 4 2 5 4 2" xfId="50185" xr:uid="{00000000-0005-0000-0000-000094DF0000}"/>
    <cellStyle name="Standard 9 2 4 2 5 5" xfId="38889" xr:uid="{00000000-0005-0000-0000-000095DF0000}"/>
    <cellStyle name="Standard 9 2 4 2 5 6" xfId="27593" xr:uid="{00000000-0005-0000-0000-000096DF0000}"/>
    <cellStyle name="Standard 9 2 4 2 6" xfId="3648" xr:uid="{00000000-0005-0000-0000-000097DF0000}"/>
    <cellStyle name="Standard 9 2 4 2 6 2" xfId="6761" xr:uid="{00000000-0005-0000-0000-000098DF0000}"/>
    <cellStyle name="Standard 9 2 4 2 6 2 2" xfId="12410" xr:uid="{00000000-0005-0000-0000-000099DF0000}"/>
    <cellStyle name="Standard 9 2 4 2 6 2 2 2" xfId="23706" xr:uid="{00000000-0005-0000-0000-00009ADF0000}"/>
    <cellStyle name="Standard 9 2 4 2 6 2 2 2 2" xfId="57594" xr:uid="{00000000-0005-0000-0000-00009BDF0000}"/>
    <cellStyle name="Standard 9 2 4 2 6 2 2 3" xfId="46298" xr:uid="{00000000-0005-0000-0000-00009CDF0000}"/>
    <cellStyle name="Standard 9 2 4 2 6 2 2 4" xfId="35002" xr:uid="{00000000-0005-0000-0000-00009DDF0000}"/>
    <cellStyle name="Standard 9 2 4 2 6 2 3" xfId="18058" xr:uid="{00000000-0005-0000-0000-00009EDF0000}"/>
    <cellStyle name="Standard 9 2 4 2 6 2 3 2" xfId="51946" xr:uid="{00000000-0005-0000-0000-00009FDF0000}"/>
    <cellStyle name="Standard 9 2 4 2 6 2 4" xfId="40650" xr:uid="{00000000-0005-0000-0000-0000A0DF0000}"/>
    <cellStyle name="Standard 9 2 4 2 6 2 5" xfId="29354" xr:uid="{00000000-0005-0000-0000-0000A1DF0000}"/>
    <cellStyle name="Standard 9 2 4 2 6 3" xfId="9586" xr:uid="{00000000-0005-0000-0000-0000A2DF0000}"/>
    <cellStyle name="Standard 9 2 4 2 6 3 2" xfId="20882" xr:uid="{00000000-0005-0000-0000-0000A3DF0000}"/>
    <cellStyle name="Standard 9 2 4 2 6 3 2 2" xfId="54770" xr:uid="{00000000-0005-0000-0000-0000A4DF0000}"/>
    <cellStyle name="Standard 9 2 4 2 6 3 3" xfId="43474" xr:uid="{00000000-0005-0000-0000-0000A5DF0000}"/>
    <cellStyle name="Standard 9 2 4 2 6 3 4" xfId="32178" xr:uid="{00000000-0005-0000-0000-0000A6DF0000}"/>
    <cellStyle name="Standard 9 2 4 2 6 4" xfId="15234" xr:uid="{00000000-0005-0000-0000-0000A7DF0000}"/>
    <cellStyle name="Standard 9 2 4 2 6 4 2" xfId="49122" xr:uid="{00000000-0005-0000-0000-0000A8DF0000}"/>
    <cellStyle name="Standard 9 2 4 2 6 5" xfId="37826" xr:uid="{00000000-0005-0000-0000-0000A9DF0000}"/>
    <cellStyle name="Standard 9 2 4 2 6 6" xfId="26530" xr:uid="{00000000-0005-0000-0000-0000AADF0000}"/>
    <cellStyle name="Standard 9 2 4 2 7" xfId="5710" xr:uid="{00000000-0005-0000-0000-0000ABDF0000}"/>
    <cellStyle name="Standard 9 2 4 2 7 2" xfId="11360" xr:uid="{00000000-0005-0000-0000-0000ACDF0000}"/>
    <cellStyle name="Standard 9 2 4 2 7 2 2" xfId="22656" xr:uid="{00000000-0005-0000-0000-0000ADDF0000}"/>
    <cellStyle name="Standard 9 2 4 2 7 2 2 2" xfId="56544" xr:uid="{00000000-0005-0000-0000-0000AEDF0000}"/>
    <cellStyle name="Standard 9 2 4 2 7 2 3" xfId="45248" xr:uid="{00000000-0005-0000-0000-0000AFDF0000}"/>
    <cellStyle name="Standard 9 2 4 2 7 2 4" xfId="33952" xr:uid="{00000000-0005-0000-0000-0000B0DF0000}"/>
    <cellStyle name="Standard 9 2 4 2 7 3" xfId="17008" xr:uid="{00000000-0005-0000-0000-0000B1DF0000}"/>
    <cellStyle name="Standard 9 2 4 2 7 3 2" xfId="50896" xr:uid="{00000000-0005-0000-0000-0000B2DF0000}"/>
    <cellStyle name="Standard 9 2 4 2 7 4" xfId="39600" xr:uid="{00000000-0005-0000-0000-0000B3DF0000}"/>
    <cellStyle name="Standard 9 2 4 2 7 5" xfId="28304" xr:uid="{00000000-0005-0000-0000-0000B4DF0000}"/>
    <cellStyle name="Standard 9 2 4 2 8" xfId="8536" xr:uid="{00000000-0005-0000-0000-0000B5DF0000}"/>
    <cellStyle name="Standard 9 2 4 2 8 2" xfId="19832" xr:uid="{00000000-0005-0000-0000-0000B6DF0000}"/>
    <cellStyle name="Standard 9 2 4 2 8 2 2" xfId="53720" xr:uid="{00000000-0005-0000-0000-0000B7DF0000}"/>
    <cellStyle name="Standard 9 2 4 2 8 3" xfId="42424" xr:uid="{00000000-0005-0000-0000-0000B8DF0000}"/>
    <cellStyle name="Standard 9 2 4 2 8 4" xfId="31128" xr:uid="{00000000-0005-0000-0000-0000B9DF0000}"/>
    <cellStyle name="Standard 9 2 4 2 9" xfId="14184" xr:uid="{00000000-0005-0000-0000-0000BADF0000}"/>
    <cellStyle name="Standard 9 2 4 2 9 2" xfId="48072" xr:uid="{00000000-0005-0000-0000-0000BBDF0000}"/>
    <cellStyle name="Standard 9 2 4 3" xfId="2694" xr:uid="{00000000-0005-0000-0000-0000BCDF0000}"/>
    <cellStyle name="Standard 9 2 4 3 2" xfId="3196" xr:uid="{00000000-0005-0000-0000-0000BDDF0000}"/>
    <cellStyle name="Standard 9 2 4 3 2 2" xfId="5478" xr:uid="{00000000-0005-0000-0000-0000BEDF0000}"/>
    <cellStyle name="Standard 9 2 4 3 2 2 2" xfId="8304" xr:uid="{00000000-0005-0000-0000-0000BFDF0000}"/>
    <cellStyle name="Standard 9 2 4 3 2 2 2 2" xfId="13953" xr:uid="{00000000-0005-0000-0000-0000C0DF0000}"/>
    <cellStyle name="Standard 9 2 4 3 2 2 2 2 2" xfId="25249" xr:uid="{00000000-0005-0000-0000-0000C1DF0000}"/>
    <cellStyle name="Standard 9 2 4 3 2 2 2 2 2 2" xfId="59137" xr:uid="{00000000-0005-0000-0000-0000C2DF0000}"/>
    <cellStyle name="Standard 9 2 4 3 2 2 2 2 3" xfId="47841" xr:uid="{00000000-0005-0000-0000-0000C3DF0000}"/>
    <cellStyle name="Standard 9 2 4 3 2 2 2 2 4" xfId="36545" xr:uid="{00000000-0005-0000-0000-0000C4DF0000}"/>
    <cellStyle name="Standard 9 2 4 3 2 2 2 3" xfId="19601" xr:uid="{00000000-0005-0000-0000-0000C5DF0000}"/>
    <cellStyle name="Standard 9 2 4 3 2 2 2 3 2" xfId="53489" xr:uid="{00000000-0005-0000-0000-0000C6DF0000}"/>
    <cellStyle name="Standard 9 2 4 3 2 2 2 4" xfId="42193" xr:uid="{00000000-0005-0000-0000-0000C7DF0000}"/>
    <cellStyle name="Standard 9 2 4 3 2 2 2 5" xfId="30897" xr:uid="{00000000-0005-0000-0000-0000C8DF0000}"/>
    <cellStyle name="Standard 9 2 4 3 2 2 3" xfId="11129" xr:uid="{00000000-0005-0000-0000-0000C9DF0000}"/>
    <cellStyle name="Standard 9 2 4 3 2 2 3 2" xfId="22425" xr:uid="{00000000-0005-0000-0000-0000CADF0000}"/>
    <cellStyle name="Standard 9 2 4 3 2 2 3 2 2" xfId="56313" xr:uid="{00000000-0005-0000-0000-0000CBDF0000}"/>
    <cellStyle name="Standard 9 2 4 3 2 2 3 3" xfId="45017" xr:uid="{00000000-0005-0000-0000-0000CCDF0000}"/>
    <cellStyle name="Standard 9 2 4 3 2 2 3 4" xfId="33721" xr:uid="{00000000-0005-0000-0000-0000CDDF0000}"/>
    <cellStyle name="Standard 9 2 4 3 2 2 4" xfId="16777" xr:uid="{00000000-0005-0000-0000-0000CEDF0000}"/>
    <cellStyle name="Standard 9 2 4 3 2 2 4 2" xfId="50665" xr:uid="{00000000-0005-0000-0000-0000CFDF0000}"/>
    <cellStyle name="Standard 9 2 4 3 2 2 5" xfId="39369" xr:uid="{00000000-0005-0000-0000-0000D0DF0000}"/>
    <cellStyle name="Standard 9 2 4 3 2 2 6" xfId="28073" xr:uid="{00000000-0005-0000-0000-0000D1DF0000}"/>
    <cellStyle name="Standard 9 2 4 3 2 3" xfId="6324" xr:uid="{00000000-0005-0000-0000-0000D2DF0000}"/>
    <cellStyle name="Standard 9 2 4 3 2 3 2" xfId="11974" xr:uid="{00000000-0005-0000-0000-0000D3DF0000}"/>
    <cellStyle name="Standard 9 2 4 3 2 3 2 2" xfId="23270" xr:uid="{00000000-0005-0000-0000-0000D4DF0000}"/>
    <cellStyle name="Standard 9 2 4 3 2 3 2 2 2" xfId="57158" xr:uid="{00000000-0005-0000-0000-0000D5DF0000}"/>
    <cellStyle name="Standard 9 2 4 3 2 3 2 3" xfId="45862" xr:uid="{00000000-0005-0000-0000-0000D6DF0000}"/>
    <cellStyle name="Standard 9 2 4 3 2 3 2 4" xfId="34566" xr:uid="{00000000-0005-0000-0000-0000D7DF0000}"/>
    <cellStyle name="Standard 9 2 4 3 2 3 3" xfId="17622" xr:uid="{00000000-0005-0000-0000-0000D8DF0000}"/>
    <cellStyle name="Standard 9 2 4 3 2 3 3 2" xfId="51510" xr:uid="{00000000-0005-0000-0000-0000D9DF0000}"/>
    <cellStyle name="Standard 9 2 4 3 2 3 4" xfId="40214" xr:uid="{00000000-0005-0000-0000-0000DADF0000}"/>
    <cellStyle name="Standard 9 2 4 3 2 3 5" xfId="28918" xr:uid="{00000000-0005-0000-0000-0000DBDF0000}"/>
    <cellStyle name="Standard 9 2 4 3 2 4" xfId="9150" xr:uid="{00000000-0005-0000-0000-0000DCDF0000}"/>
    <cellStyle name="Standard 9 2 4 3 2 4 2" xfId="20446" xr:uid="{00000000-0005-0000-0000-0000DDDF0000}"/>
    <cellStyle name="Standard 9 2 4 3 2 4 2 2" xfId="54334" xr:uid="{00000000-0005-0000-0000-0000DEDF0000}"/>
    <cellStyle name="Standard 9 2 4 3 2 4 3" xfId="43038" xr:uid="{00000000-0005-0000-0000-0000DFDF0000}"/>
    <cellStyle name="Standard 9 2 4 3 2 4 4" xfId="31742" xr:uid="{00000000-0005-0000-0000-0000E0DF0000}"/>
    <cellStyle name="Standard 9 2 4 3 2 5" xfId="14798" xr:uid="{00000000-0005-0000-0000-0000E1DF0000}"/>
    <cellStyle name="Standard 9 2 4 3 2 5 2" xfId="48686" xr:uid="{00000000-0005-0000-0000-0000E2DF0000}"/>
    <cellStyle name="Standard 9 2 4 3 2 6" xfId="37390" xr:uid="{00000000-0005-0000-0000-0000E3DF0000}"/>
    <cellStyle name="Standard 9 2 4 3 2 7" xfId="26094" xr:uid="{00000000-0005-0000-0000-0000E4DF0000}"/>
    <cellStyle name="Standard 9 2 4 3 3" xfId="4705" xr:uid="{00000000-0005-0000-0000-0000E5DF0000}"/>
    <cellStyle name="Standard 9 2 4 3 3 2" xfId="7570" xr:uid="{00000000-0005-0000-0000-0000E6DF0000}"/>
    <cellStyle name="Standard 9 2 4 3 3 2 2" xfId="13219" xr:uid="{00000000-0005-0000-0000-0000E7DF0000}"/>
    <cellStyle name="Standard 9 2 4 3 3 2 2 2" xfId="24515" xr:uid="{00000000-0005-0000-0000-0000E8DF0000}"/>
    <cellStyle name="Standard 9 2 4 3 3 2 2 2 2" xfId="58403" xr:uid="{00000000-0005-0000-0000-0000E9DF0000}"/>
    <cellStyle name="Standard 9 2 4 3 3 2 2 3" xfId="47107" xr:uid="{00000000-0005-0000-0000-0000EADF0000}"/>
    <cellStyle name="Standard 9 2 4 3 3 2 2 4" xfId="35811" xr:uid="{00000000-0005-0000-0000-0000EBDF0000}"/>
    <cellStyle name="Standard 9 2 4 3 3 2 3" xfId="18867" xr:uid="{00000000-0005-0000-0000-0000ECDF0000}"/>
    <cellStyle name="Standard 9 2 4 3 3 2 3 2" xfId="52755" xr:uid="{00000000-0005-0000-0000-0000EDDF0000}"/>
    <cellStyle name="Standard 9 2 4 3 3 2 4" xfId="41459" xr:uid="{00000000-0005-0000-0000-0000EEDF0000}"/>
    <cellStyle name="Standard 9 2 4 3 3 2 5" xfId="30163" xr:uid="{00000000-0005-0000-0000-0000EFDF0000}"/>
    <cellStyle name="Standard 9 2 4 3 3 3" xfId="10395" xr:uid="{00000000-0005-0000-0000-0000F0DF0000}"/>
    <cellStyle name="Standard 9 2 4 3 3 3 2" xfId="21691" xr:uid="{00000000-0005-0000-0000-0000F1DF0000}"/>
    <cellStyle name="Standard 9 2 4 3 3 3 2 2" xfId="55579" xr:uid="{00000000-0005-0000-0000-0000F2DF0000}"/>
    <cellStyle name="Standard 9 2 4 3 3 3 3" xfId="44283" xr:uid="{00000000-0005-0000-0000-0000F3DF0000}"/>
    <cellStyle name="Standard 9 2 4 3 3 3 4" xfId="32987" xr:uid="{00000000-0005-0000-0000-0000F4DF0000}"/>
    <cellStyle name="Standard 9 2 4 3 3 4" xfId="16043" xr:uid="{00000000-0005-0000-0000-0000F5DF0000}"/>
    <cellStyle name="Standard 9 2 4 3 3 4 2" xfId="49931" xr:uid="{00000000-0005-0000-0000-0000F6DF0000}"/>
    <cellStyle name="Standard 9 2 4 3 3 5" xfId="38635" xr:uid="{00000000-0005-0000-0000-0000F7DF0000}"/>
    <cellStyle name="Standard 9 2 4 3 3 6" xfId="27339" xr:uid="{00000000-0005-0000-0000-0000F8DF0000}"/>
    <cellStyle name="Standard 9 2 4 3 4" xfId="5824" xr:uid="{00000000-0005-0000-0000-0000F9DF0000}"/>
    <cellStyle name="Standard 9 2 4 3 4 2" xfId="11474" xr:uid="{00000000-0005-0000-0000-0000FADF0000}"/>
    <cellStyle name="Standard 9 2 4 3 4 2 2" xfId="22770" xr:uid="{00000000-0005-0000-0000-0000FBDF0000}"/>
    <cellStyle name="Standard 9 2 4 3 4 2 2 2" xfId="56658" xr:uid="{00000000-0005-0000-0000-0000FCDF0000}"/>
    <cellStyle name="Standard 9 2 4 3 4 2 3" xfId="45362" xr:uid="{00000000-0005-0000-0000-0000FDDF0000}"/>
    <cellStyle name="Standard 9 2 4 3 4 2 4" xfId="34066" xr:uid="{00000000-0005-0000-0000-0000FEDF0000}"/>
    <cellStyle name="Standard 9 2 4 3 4 3" xfId="17122" xr:uid="{00000000-0005-0000-0000-0000FFDF0000}"/>
    <cellStyle name="Standard 9 2 4 3 4 3 2" xfId="51010" xr:uid="{00000000-0005-0000-0000-000000E00000}"/>
    <cellStyle name="Standard 9 2 4 3 4 4" xfId="39714" xr:uid="{00000000-0005-0000-0000-000001E00000}"/>
    <cellStyle name="Standard 9 2 4 3 4 5" xfId="28418" xr:uid="{00000000-0005-0000-0000-000002E00000}"/>
    <cellStyle name="Standard 9 2 4 3 5" xfId="8650" xr:uid="{00000000-0005-0000-0000-000003E00000}"/>
    <cellStyle name="Standard 9 2 4 3 5 2" xfId="19946" xr:uid="{00000000-0005-0000-0000-000004E00000}"/>
    <cellStyle name="Standard 9 2 4 3 5 2 2" xfId="53834" xr:uid="{00000000-0005-0000-0000-000005E00000}"/>
    <cellStyle name="Standard 9 2 4 3 5 3" xfId="42538" xr:uid="{00000000-0005-0000-0000-000006E00000}"/>
    <cellStyle name="Standard 9 2 4 3 5 4" xfId="31242" xr:uid="{00000000-0005-0000-0000-000007E00000}"/>
    <cellStyle name="Standard 9 2 4 3 6" xfId="14298" xr:uid="{00000000-0005-0000-0000-000008E00000}"/>
    <cellStyle name="Standard 9 2 4 3 6 2" xfId="48186" xr:uid="{00000000-0005-0000-0000-000009E00000}"/>
    <cellStyle name="Standard 9 2 4 3 7" xfId="36890" xr:uid="{00000000-0005-0000-0000-00000AE00000}"/>
    <cellStyle name="Standard 9 2 4 3 8" xfId="25594" xr:uid="{00000000-0005-0000-0000-00000BE00000}"/>
    <cellStyle name="Standard 9 2 4 4" xfId="2949" xr:uid="{00000000-0005-0000-0000-00000CE00000}"/>
    <cellStyle name="Standard 9 2 4 4 2" xfId="5475" xr:uid="{00000000-0005-0000-0000-00000DE00000}"/>
    <cellStyle name="Standard 9 2 4 4 2 2" xfId="8301" xr:uid="{00000000-0005-0000-0000-00000EE00000}"/>
    <cellStyle name="Standard 9 2 4 4 2 2 2" xfId="13950" xr:uid="{00000000-0005-0000-0000-00000FE00000}"/>
    <cellStyle name="Standard 9 2 4 4 2 2 2 2" xfId="25246" xr:uid="{00000000-0005-0000-0000-000010E00000}"/>
    <cellStyle name="Standard 9 2 4 4 2 2 2 2 2" xfId="59134" xr:uid="{00000000-0005-0000-0000-000011E00000}"/>
    <cellStyle name="Standard 9 2 4 4 2 2 2 3" xfId="47838" xr:uid="{00000000-0005-0000-0000-000012E00000}"/>
    <cellStyle name="Standard 9 2 4 4 2 2 2 4" xfId="36542" xr:uid="{00000000-0005-0000-0000-000013E00000}"/>
    <cellStyle name="Standard 9 2 4 4 2 2 3" xfId="19598" xr:uid="{00000000-0005-0000-0000-000014E00000}"/>
    <cellStyle name="Standard 9 2 4 4 2 2 3 2" xfId="53486" xr:uid="{00000000-0005-0000-0000-000015E00000}"/>
    <cellStyle name="Standard 9 2 4 4 2 2 4" xfId="42190" xr:uid="{00000000-0005-0000-0000-000016E00000}"/>
    <cellStyle name="Standard 9 2 4 4 2 2 5" xfId="30894" xr:uid="{00000000-0005-0000-0000-000017E00000}"/>
    <cellStyle name="Standard 9 2 4 4 2 3" xfId="11126" xr:uid="{00000000-0005-0000-0000-000018E00000}"/>
    <cellStyle name="Standard 9 2 4 4 2 3 2" xfId="22422" xr:uid="{00000000-0005-0000-0000-000019E00000}"/>
    <cellStyle name="Standard 9 2 4 4 2 3 2 2" xfId="56310" xr:uid="{00000000-0005-0000-0000-00001AE00000}"/>
    <cellStyle name="Standard 9 2 4 4 2 3 3" xfId="45014" xr:uid="{00000000-0005-0000-0000-00001BE00000}"/>
    <cellStyle name="Standard 9 2 4 4 2 3 4" xfId="33718" xr:uid="{00000000-0005-0000-0000-00001CE00000}"/>
    <cellStyle name="Standard 9 2 4 4 2 4" xfId="16774" xr:uid="{00000000-0005-0000-0000-00001DE00000}"/>
    <cellStyle name="Standard 9 2 4 4 2 4 2" xfId="50662" xr:uid="{00000000-0005-0000-0000-00001EE00000}"/>
    <cellStyle name="Standard 9 2 4 4 2 5" xfId="39366" xr:uid="{00000000-0005-0000-0000-00001FE00000}"/>
    <cellStyle name="Standard 9 2 4 4 2 6" xfId="28070" xr:uid="{00000000-0005-0000-0000-000020E00000}"/>
    <cellStyle name="Standard 9 2 4 4 3" xfId="4702" xr:uid="{00000000-0005-0000-0000-000021E00000}"/>
    <cellStyle name="Standard 9 2 4 4 3 2" xfId="7567" xr:uid="{00000000-0005-0000-0000-000022E00000}"/>
    <cellStyle name="Standard 9 2 4 4 3 2 2" xfId="13216" xr:uid="{00000000-0005-0000-0000-000023E00000}"/>
    <cellStyle name="Standard 9 2 4 4 3 2 2 2" xfId="24512" xr:uid="{00000000-0005-0000-0000-000024E00000}"/>
    <cellStyle name="Standard 9 2 4 4 3 2 2 2 2" xfId="58400" xr:uid="{00000000-0005-0000-0000-000025E00000}"/>
    <cellStyle name="Standard 9 2 4 4 3 2 2 3" xfId="47104" xr:uid="{00000000-0005-0000-0000-000026E00000}"/>
    <cellStyle name="Standard 9 2 4 4 3 2 2 4" xfId="35808" xr:uid="{00000000-0005-0000-0000-000027E00000}"/>
    <cellStyle name="Standard 9 2 4 4 3 2 3" xfId="18864" xr:uid="{00000000-0005-0000-0000-000028E00000}"/>
    <cellStyle name="Standard 9 2 4 4 3 2 3 2" xfId="52752" xr:uid="{00000000-0005-0000-0000-000029E00000}"/>
    <cellStyle name="Standard 9 2 4 4 3 2 4" xfId="41456" xr:uid="{00000000-0005-0000-0000-00002AE00000}"/>
    <cellStyle name="Standard 9 2 4 4 3 2 5" xfId="30160" xr:uid="{00000000-0005-0000-0000-00002BE00000}"/>
    <cellStyle name="Standard 9 2 4 4 3 3" xfId="10392" xr:uid="{00000000-0005-0000-0000-00002CE00000}"/>
    <cellStyle name="Standard 9 2 4 4 3 3 2" xfId="21688" xr:uid="{00000000-0005-0000-0000-00002DE00000}"/>
    <cellStyle name="Standard 9 2 4 4 3 3 2 2" xfId="55576" xr:uid="{00000000-0005-0000-0000-00002EE00000}"/>
    <cellStyle name="Standard 9 2 4 4 3 3 3" xfId="44280" xr:uid="{00000000-0005-0000-0000-00002FE00000}"/>
    <cellStyle name="Standard 9 2 4 4 3 3 4" xfId="32984" xr:uid="{00000000-0005-0000-0000-000030E00000}"/>
    <cellStyle name="Standard 9 2 4 4 3 4" xfId="16040" xr:uid="{00000000-0005-0000-0000-000031E00000}"/>
    <cellStyle name="Standard 9 2 4 4 3 4 2" xfId="49928" xr:uid="{00000000-0005-0000-0000-000032E00000}"/>
    <cellStyle name="Standard 9 2 4 4 3 5" xfId="38632" xr:uid="{00000000-0005-0000-0000-000033E00000}"/>
    <cellStyle name="Standard 9 2 4 4 3 6" xfId="27336" xr:uid="{00000000-0005-0000-0000-000034E00000}"/>
    <cellStyle name="Standard 9 2 4 4 4" xfId="6077" xr:uid="{00000000-0005-0000-0000-000035E00000}"/>
    <cellStyle name="Standard 9 2 4 4 4 2" xfId="11727" xr:uid="{00000000-0005-0000-0000-000036E00000}"/>
    <cellStyle name="Standard 9 2 4 4 4 2 2" xfId="23023" xr:uid="{00000000-0005-0000-0000-000037E00000}"/>
    <cellStyle name="Standard 9 2 4 4 4 2 2 2" xfId="56911" xr:uid="{00000000-0005-0000-0000-000038E00000}"/>
    <cellStyle name="Standard 9 2 4 4 4 2 3" xfId="45615" xr:uid="{00000000-0005-0000-0000-000039E00000}"/>
    <cellStyle name="Standard 9 2 4 4 4 2 4" xfId="34319" xr:uid="{00000000-0005-0000-0000-00003AE00000}"/>
    <cellStyle name="Standard 9 2 4 4 4 3" xfId="17375" xr:uid="{00000000-0005-0000-0000-00003BE00000}"/>
    <cellStyle name="Standard 9 2 4 4 4 3 2" xfId="51263" xr:uid="{00000000-0005-0000-0000-00003CE00000}"/>
    <cellStyle name="Standard 9 2 4 4 4 4" xfId="39967" xr:uid="{00000000-0005-0000-0000-00003DE00000}"/>
    <cellStyle name="Standard 9 2 4 4 4 5" xfId="28671" xr:uid="{00000000-0005-0000-0000-00003EE00000}"/>
    <cellStyle name="Standard 9 2 4 4 5" xfId="8903" xr:uid="{00000000-0005-0000-0000-00003FE00000}"/>
    <cellStyle name="Standard 9 2 4 4 5 2" xfId="20199" xr:uid="{00000000-0005-0000-0000-000040E00000}"/>
    <cellStyle name="Standard 9 2 4 4 5 2 2" xfId="54087" xr:uid="{00000000-0005-0000-0000-000041E00000}"/>
    <cellStyle name="Standard 9 2 4 4 5 3" xfId="42791" xr:uid="{00000000-0005-0000-0000-000042E00000}"/>
    <cellStyle name="Standard 9 2 4 4 5 4" xfId="31495" xr:uid="{00000000-0005-0000-0000-000043E00000}"/>
    <cellStyle name="Standard 9 2 4 4 6" xfId="14551" xr:uid="{00000000-0005-0000-0000-000044E00000}"/>
    <cellStyle name="Standard 9 2 4 4 6 2" xfId="48439" xr:uid="{00000000-0005-0000-0000-000045E00000}"/>
    <cellStyle name="Standard 9 2 4 4 7" xfId="37143" xr:uid="{00000000-0005-0000-0000-000046E00000}"/>
    <cellStyle name="Standard 9 2 4 4 8" xfId="25847" xr:uid="{00000000-0005-0000-0000-000047E00000}"/>
    <cellStyle name="Standard 9 2 4 5" xfId="3830" xr:uid="{00000000-0005-0000-0000-000048E00000}"/>
    <cellStyle name="Standard 9 2 4 5 2" xfId="6941" xr:uid="{00000000-0005-0000-0000-000049E00000}"/>
    <cellStyle name="Standard 9 2 4 5 2 2" xfId="12590" xr:uid="{00000000-0005-0000-0000-00004AE00000}"/>
    <cellStyle name="Standard 9 2 4 5 2 2 2" xfId="23886" xr:uid="{00000000-0005-0000-0000-00004BE00000}"/>
    <cellStyle name="Standard 9 2 4 5 2 2 2 2" xfId="57774" xr:uid="{00000000-0005-0000-0000-00004CE00000}"/>
    <cellStyle name="Standard 9 2 4 5 2 2 3" xfId="46478" xr:uid="{00000000-0005-0000-0000-00004DE00000}"/>
    <cellStyle name="Standard 9 2 4 5 2 2 4" xfId="35182" xr:uid="{00000000-0005-0000-0000-00004EE00000}"/>
    <cellStyle name="Standard 9 2 4 5 2 3" xfId="18238" xr:uid="{00000000-0005-0000-0000-00004FE00000}"/>
    <cellStyle name="Standard 9 2 4 5 2 3 2" xfId="52126" xr:uid="{00000000-0005-0000-0000-000050E00000}"/>
    <cellStyle name="Standard 9 2 4 5 2 4" xfId="40830" xr:uid="{00000000-0005-0000-0000-000051E00000}"/>
    <cellStyle name="Standard 9 2 4 5 2 5" xfId="29534" xr:uid="{00000000-0005-0000-0000-000052E00000}"/>
    <cellStyle name="Standard 9 2 4 5 3" xfId="9766" xr:uid="{00000000-0005-0000-0000-000053E00000}"/>
    <cellStyle name="Standard 9 2 4 5 3 2" xfId="21062" xr:uid="{00000000-0005-0000-0000-000054E00000}"/>
    <cellStyle name="Standard 9 2 4 5 3 2 2" xfId="54950" xr:uid="{00000000-0005-0000-0000-000055E00000}"/>
    <cellStyle name="Standard 9 2 4 5 3 3" xfId="43654" xr:uid="{00000000-0005-0000-0000-000056E00000}"/>
    <cellStyle name="Standard 9 2 4 5 3 4" xfId="32358" xr:uid="{00000000-0005-0000-0000-000057E00000}"/>
    <cellStyle name="Standard 9 2 4 5 4" xfId="15414" xr:uid="{00000000-0005-0000-0000-000058E00000}"/>
    <cellStyle name="Standard 9 2 4 5 4 2" xfId="49302" xr:uid="{00000000-0005-0000-0000-000059E00000}"/>
    <cellStyle name="Standard 9 2 4 5 5" xfId="38006" xr:uid="{00000000-0005-0000-0000-00005AE00000}"/>
    <cellStyle name="Standard 9 2 4 5 6" xfId="26710" xr:uid="{00000000-0005-0000-0000-00005BE00000}"/>
    <cellStyle name="Standard 9 2 4 6" xfId="4888" xr:uid="{00000000-0005-0000-0000-00005CE00000}"/>
    <cellStyle name="Standard 9 2 4 6 2" xfId="7714" xr:uid="{00000000-0005-0000-0000-00005DE00000}"/>
    <cellStyle name="Standard 9 2 4 6 2 2" xfId="13363" xr:uid="{00000000-0005-0000-0000-00005EE00000}"/>
    <cellStyle name="Standard 9 2 4 6 2 2 2" xfId="24659" xr:uid="{00000000-0005-0000-0000-00005FE00000}"/>
    <cellStyle name="Standard 9 2 4 6 2 2 2 2" xfId="58547" xr:uid="{00000000-0005-0000-0000-000060E00000}"/>
    <cellStyle name="Standard 9 2 4 6 2 2 3" xfId="47251" xr:uid="{00000000-0005-0000-0000-000061E00000}"/>
    <cellStyle name="Standard 9 2 4 6 2 2 4" xfId="35955" xr:uid="{00000000-0005-0000-0000-000062E00000}"/>
    <cellStyle name="Standard 9 2 4 6 2 3" xfId="19011" xr:uid="{00000000-0005-0000-0000-000063E00000}"/>
    <cellStyle name="Standard 9 2 4 6 2 3 2" xfId="52899" xr:uid="{00000000-0005-0000-0000-000064E00000}"/>
    <cellStyle name="Standard 9 2 4 6 2 4" xfId="41603" xr:uid="{00000000-0005-0000-0000-000065E00000}"/>
    <cellStyle name="Standard 9 2 4 6 2 5" xfId="30307" xr:uid="{00000000-0005-0000-0000-000066E00000}"/>
    <cellStyle name="Standard 9 2 4 6 3" xfId="10539" xr:uid="{00000000-0005-0000-0000-000067E00000}"/>
    <cellStyle name="Standard 9 2 4 6 3 2" xfId="21835" xr:uid="{00000000-0005-0000-0000-000068E00000}"/>
    <cellStyle name="Standard 9 2 4 6 3 2 2" xfId="55723" xr:uid="{00000000-0005-0000-0000-000069E00000}"/>
    <cellStyle name="Standard 9 2 4 6 3 3" xfId="44427" xr:uid="{00000000-0005-0000-0000-00006AE00000}"/>
    <cellStyle name="Standard 9 2 4 6 3 4" xfId="33131" xr:uid="{00000000-0005-0000-0000-00006BE00000}"/>
    <cellStyle name="Standard 9 2 4 6 4" xfId="16187" xr:uid="{00000000-0005-0000-0000-00006CE00000}"/>
    <cellStyle name="Standard 9 2 4 6 4 2" xfId="50075" xr:uid="{00000000-0005-0000-0000-00006DE00000}"/>
    <cellStyle name="Standard 9 2 4 6 5" xfId="38779" xr:uid="{00000000-0005-0000-0000-00006EE00000}"/>
    <cellStyle name="Standard 9 2 4 6 6" xfId="27483" xr:uid="{00000000-0005-0000-0000-00006FE00000}"/>
    <cellStyle name="Standard 9 2 4 7" xfId="3536" xr:uid="{00000000-0005-0000-0000-000070E00000}"/>
    <cellStyle name="Standard 9 2 4 7 2" xfId="6649" xr:uid="{00000000-0005-0000-0000-000071E00000}"/>
    <cellStyle name="Standard 9 2 4 7 2 2" xfId="12298" xr:uid="{00000000-0005-0000-0000-000072E00000}"/>
    <cellStyle name="Standard 9 2 4 7 2 2 2" xfId="23594" xr:uid="{00000000-0005-0000-0000-000073E00000}"/>
    <cellStyle name="Standard 9 2 4 7 2 2 2 2" xfId="57482" xr:uid="{00000000-0005-0000-0000-000074E00000}"/>
    <cellStyle name="Standard 9 2 4 7 2 2 3" xfId="46186" xr:uid="{00000000-0005-0000-0000-000075E00000}"/>
    <cellStyle name="Standard 9 2 4 7 2 2 4" xfId="34890" xr:uid="{00000000-0005-0000-0000-000076E00000}"/>
    <cellStyle name="Standard 9 2 4 7 2 3" xfId="17946" xr:uid="{00000000-0005-0000-0000-000077E00000}"/>
    <cellStyle name="Standard 9 2 4 7 2 3 2" xfId="51834" xr:uid="{00000000-0005-0000-0000-000078E00000}"/>
    <cellStyle name="Standard 9 2 4 7 2 4" xfId="40538" xr:uid="{00000000-0005-0000-0000-000079E00000}"/>
    <cellStyle name="Standard 9 2 4 7 2 5" xfId="29242" xr:uid="{00000000-0005-0000-0000-00007AE00000}"/>
    <cellStyle name="Standard 9 2 4 7 3" xfId="9474" xr:uid="{00000000-0005-0000-0000-00007BE00000}"/>
    <cellStyle name="Standard 9 2 4 7 3 2" xfId="20770" xr:uid="{00000000-0005-0000-0000-00007CE00000}"/>
    <cellStyle name="Standard 9 2 4 7 3 2 2" xfId="54658" xr:uid="{00000000-0005-0000-0000-00007DE00000}"/>
    <cellStyle name="Standard 9 2 4 7 3 3" xfId="43362" xr:uid="{00000000-0005-0000-0000-00007EE00000}"/>
    <cellStyle name="Standard 9 2 4 7 3 4" xfId="32066" xr:uid="{00000000-0005-0000-0000-00007FE00000}"/>
    <cellStyle name="Standard 9 2 4 7 4" xfId="15122" xr:uid="{00000000-0005-0000-0000-000080E00000}"/>
    <cellStyle name="Standard 9 2 4 7 4 2" xfId="49010" xr:uid="{00000000-0005-0000-0000-000081E00000}"/>
    <cellStyle name="Standard 9 2 4 7 5" xfId="37714" xr:uid="{00000000-0005-0000-0000-000082E00000}"/>
    <cellStyle name="Standard 9 2 4 7 6" xfId="26418" xr:uid="{00000000-0005-0000-0000-000083E00000}"/>
    <cellStyle name="Standard 9 2 4 8" xfId="5577" xr:uid="{00000000-0005-0000-0000-000084E00000}"/>
    <cellStyle name="Standard 9 2 4 8 2" xfId="11227" xr:uid="{00000000-0005-0000-0000-000085E00000}"/>
    <cellStyle name="Standard 9 2 4 8 2 2" xfId="22523" xr:uid="{00000000-0005-0000-0000-000086E00000}"/>
    <cellStyle name="Standard 9 2 4 8 2 2 2" xfId="56411" xr:uid="{00000000-0005-0000-0000-000087E00000}"/>
    <cellStyle name="Standard 9 2 4 8 2 3" xfId="45115" xr:uid="{00000000-0005-0000-0000-000088E00000}"/>
    <cellStyle name="Standard 9 2 4 8 2 4" xfId="33819" xr:uid="{00000000-0005-0000-0000-000089E00000}"/>
    <cellStyle name="Standard 9 2 4 8 3" xfId="16875" xr:uid="{00000000-0005-0000-0000-00008AE00000}"/>
    <cellStyle name="Standard 9 2 4 8 3 2" xfId="50763" xr:uid="{00000000-0005-0000-0000-00008BE00000}"/>
    <cellStyle name="Standard 9 2 4 8 4" xfId="39467" xr:uid="{00000000-0005-0000-0000-00008CE00000}"/>
    <cellStyle name="Standard 9 2 4 8 5" xfId="28171" xr:uid="{00000000-0005-0000-0000-00008DE00000}"/>
    <cellStyle name="Standard 9 2 4 9" xfId="8403" xr:uid="{00000000-0005-0000-0000-00008EE00000}"/>
    <cellStyle name="Standard 9 2 4 9 2" xfId="19699" xr:uid="{00000000-0005-0000-0000-00008FE00000}"/>
    <cellStyle name="Standard 9 2 4 9 2 2" xfId="53587" xr:uid="{00000000-0005-0000-0000-000090E00000}"/>
    <cellStyle name="Standard 9 2 4 9 3" xfId="42291" xr:uid="{00000000-0005-0000-0000-000091E00000}"/>
    <cellStyle name="Standard 9 2 4 9 4" xfId="30995" xr:uid="{00000000-0005-0000-0000-000092E00000}"/>
    <cellStyle name="Standard 9 2 5" xfId="1572" xr:uid="{00000000-0005-0000-0000-000093E00000}"/>
    <cellStyle name="Standard 9 2 5 10" xfId="36718" xr:uid="{00000000-0005-0000-0000-000094E00000}"/>
    <cellStyle name="Standard 9 2 5 11" xfId="25422" xr:uid="{00000000-0005-0000-0000-000095E00000}"/>
    <cellStyle name="Standard 9 2 5 2" xfId="2768" xr:uid="{00000000-0005-0000-0000-000096E00000}"/>
    <cellStyle name="Standard 9 2 5 2 2" xfId="3270" xr:uid="{00000000-0005-0000-0000-000097E00000}"/>
    <cellStyle name="Standard 9 2 5 2 2 2" xfId="5480" xr:uid="{00000000-0005-0000-0000-000098E00000}"/>
    <cellStyle name="Standard 9 2 5 2 2 2 2" xfId="8306" xr:uid="{00000000-0005-0000-0000-000099E00000}"/>
    <cellStyle name="Standard 9 2 5 2 2 2 2 2" xfId="13955" xr:uid="{00000000-0005-0000-0000-00009AE00000}"/>
    <cellStyle name="Standard 9 2 5 2 2 2 2 2 2" xfId="25251" xr:uid="{00000000-0005-0000-0000-00009BE00000}"/>
    <cellStyle name="Standard 9 2 5 2 2 2 2 2 2 2" xfId="59139" xr:uid="{00000000-0005-0000-0000-00009CE00000}"/>
    <cellStyle name="Standard 9 2 5 2 2 2 2 2 3" xfId="47843" xr:uid="{00000000-0005-0000-0000-00009DE00000}"/>
    <cellStyle name="Standard 9 2 5 2 2 2 2 2 4" xfId="36547" xr:uid="{00000000-0005-0000-0000-00009EE00000}"/>
    <cellStyle name="Standard 9 2 5 2 2 2 2 3" xfId="19603" xr:uid="{00000000-0005-0000-0000-00009FE00000}"/>
    <cellStyle name="Standard 9 2 5 2 2 2 2 3 2" xfId="53491" xr:uid="{00000000-0005-0000-0000-0000A0E00000}"/>
    <cellStyle name="Standard 9 2 5 2 2 2 2 4" xfId="42195" xr:uid="{00000000-0005-0000-0000-0000A1E00000}"/>
    <cellStyle name="Standard 9 2 5 2 2 2 2 5" xfId="30899" xr:uid="{00000000-0005-0000-0000-0000A2E00000}"/>
    <cellStyle name="Standard 9 2 5 2 2 2 3" xfId="11131" xr:uid="{00000000-0005-0000-0000-0000A3E00000}"/>
    <cellStyle name="Standard 9 2 5 2 2 2 3 2" xfId="22427" xr:uid="{00000000-0005-0000-0000-0000A4E00000}"/>
    <cellStyle name="Standard 9 2 5 2 2 2 3 2 2" xfId="56315" xr:uid="{00000000-0005-0000-0000-0000A5E00000}"/>
    <cellStyle name="Standard 9 2 5 2 2 2 3 3" xfId="45019" xr:uid="{00000000-0005-0000-0000-0000A6E00000}"/>
    <cellStyle name="Standard 9 2 5 2 2 2 3 4" xfId="33723" xr:uid="{00000000-0005-0000-0000-0000A7E00000}"/>
    <cellStyle name="Standard 9 2 5 2 2 2 4" xfId="16779" xr:uid="{00000000-0005-0000-0000-0000A8E00000}"/>
    <cellStyle name="Standard 9 2 5 2 2 2 4 2" xfId="50667" xr:uid="{00000000-0005-0000-0000-0000A9E00000}"/>
    <cellStyle name="Standard 9 2 5 2 2 2 5" xfId="39371" xr:uid="{00000000-0005-0000-0000-0000AAE00000}"/>
    <cellStyle name="Standard 9 2 5 2 2 2 6" xfId="28075" xr:uid="{00000000-0005-0000-0000-0000ABE00000}"/>
    <cellStyle name="Standard 9 2 5 2 2 3" xfId="6398" xr:uid="{00000000-0005-0000-0000-0000ACE00000}"/>
    <cellStyle name="Standard 9 2 5 2 2 3 2" xfId="12048" xr:uid="{00000000-0005-0000-0000-0000ADE00000}"/>
    <cellStyle name="Standard 9 2 5 2 2 3 2 2" xfId="23344" xr:uid="{00000000-0005-0000-0000-0000AEE00000}"/>
    <cellStyle name="Standard 9 2 5 2 2 3 2 2 2" xfId="57232" xr:uid="{00000000-0005-0000-0000-0000AFE00000}"/>
    <cellStyle name="Standard 9 2 5 2 2 3 2 3" xfId="45936" xr:uid="{00000000-0005-0000-0000-0000B0E00000}"/>
    <cellStyle name="Standard 9 2 5 2 2 3 2 4" xfId="34640" xr:uid="{00000000-0005-0000-0000-0000B1E00000}"/>
    <cellStyle name="Standard 9 2 5 2 2 3 3" xfId="17696" xr:uid="{00000000-0005-0000-0000-0000B2E00000}"/>
    <cellStyle name="Standard 9 2 5 2 2 3 3 2" xfId="51584" xr:uid="{00000000-0005-0000-0000-0000B3E00000}"/>
    <cellStyle name="Standard 9 2 5 2 2 3 4" xfId="40288" xr:uid="{00000000-0005-0000-0000-0000B4E00000}"/>
    <cellStyle name="Standard 9 2 5 2 2 3 5" xfId="28992" xr:uid="{00000000-0005-0000-0000-0000B5E00000}"/>
    <cellStyle name="Standard 9 2 5 2 2 4" xfId="9224" xr:uid="{00000000-0005-0000-0000-0000B6E00000}"/>
    <cellStyle name="Standard 9 2 5 2 2 4 2" xfId="20520" xr:uid="{00000000-0005-0000-0000-0000B7E00000}"/>
    <cellStyle name="Standard 9 2 5 2 2 4 2 2" xfId="54408" xr:uid="{00000000-0005-0000-0000-0000B8E00000}"/>
    <cellStyle name="Standard 9 2 5 2 2 4 3" xfId="43112" xr:uid="{00000000-0005-0000-0000-0000B9E00000}"/>
    <cellStyle name="Standard 9 2 5 2 2 4 4" xfId="31816" xr:uid="{00000000-0005-0000-0000-0000BAE00000}"/>
    <cellStyle name="Standard 9 2 5 2 2 5" xfId="14872" xr:uid="{00000000-0005-0000-0000-0000BBE00000}"/>
    <cellStyle name="Standard 9 2 5 2 2 5 2" xfId="48760" xr:uid="{00000000-0005-0000-0000-0000BCE00000}"/>
    <cellStyle name="Standard 9 2 5 2 2 6" xfId="37464" xr:uid="{00000000-0005-0000-0000-0000BDE00000}"/>
    <cellStyle name="Standard 9 2 5 2 2 7" xfId="26168" xr:uid="{00000000-0005-0000-0000-0000BEE00000}"/>
    <cellStyle name="Standard 9 2 5 2 3" xfId="4707" xr:uid="{00000000-0005-0000-0000-0000BFE00000}"/>
    <cellStyle name="Standard 9 2 5 2 3 2" xfId="7572" xr:uid="{00000000-0005-0000-0000-0000C0E00000}"/>
    <cellStyle name="Standard 9 2 5 2 3 2 2" xfId="13221" xr:uid="{00000000-0005-0000-0000-0000C1E00000}"/>
    <cellStyle name="Standard 9 2 5 2 3 2 2 2" xfId="24517" xr:uid="{00000000-0005-0000-0000-0000C2E00000}"/>
    <cellStyle name="Standard 9 2 5 2 3 2 2 2 2" xfId="58405" xr:uid="{00000000-0005-0000-0000-0000C3E00000}"/>
    <cellStyle name="Standard 9 2 5 2 3 2 2 3" xfId="47109" xr:uid="{00000000-0005-0000-0000-0000C4E00000}"/>
    <cellStyle name="Standard 9 2 5 2 3 2 2 4" xfId="35813" xr:uid="{00000000-0005-0000-0000-0000C5E00000}"/>
    <cellStyle name="Standard 9 2 5 2 3 2 3" xfId="18869" xr:uid="{00000000-0005-0000-0000-0000C6E00000}"/>
    <cellStyle name="Standard 9 2 5 2 3 2 3 2" xfId="52757" xr:uid="{00000000-0005-0000-0000-0000C7E00000}"/>
    <cellStyle name="Standard 9 2 5 2 3 2 4" xfId="41461" xr:uid="{00000000-0005-0000-0000-0000C8E00000}"/>
    <cellStyle name="Standard 9 2 5 2 3 2 5" xfId="30165" xr:uid="{00000000-0005-0000-0000-0000C9E00000}"/>
    <cellStyle name="Standard 9 2 5 2 3 3" xfId="10397" xr:uid="{00000000-0005-0000-0000-0000CAE00000}"/>
    <cellStyle name="Standard 9 2 5 2 3 3 2" xfId="21693" xr:uid="{00000000-0005-0000-0000-0000CBE00000}"/>
    <cellStyle name="Standard 9 2 5 2 3 3 2 2" xfId="55581" xr:uid="{00000000-0005-0000-0000-0000CCE00000}"/>
    <cellStyle name="Standard 9 2 5 2 3 3 3" xfId="44285" xr:uid="{00000000-0005-0000-0000-0000CDE00000}"/>
    <cellStyle name="Standard 9 2 5 2 3 3 4" xfId="32989" xr:uid="{00000000-0005-0000-0000-0000CEE00000}"/>
    <cellStyle name="Standard 9 2 5 2 3 4" xfId="16045" xr:uid="{00000000-0005-0000-0000-0000CFE00000}"/>
    <cellStyle name="Standard 9 2 5 2 3 4 2" xfId="49933" xr:uid="{00000000-0005-0000-0000-0000D0E00000}"/>
    <cellStyle name="Standard 9 2 5 2 3 5" xfId="38637" xr:uid="{00000000-0005-0000-0000-0000D1E00000}"/>
    <cellStyle name="Standard 9 2 5 2 3 6" xfId="27341" xr:uid="{00000000-0005-0000-0000-0000D2E00000}"/>
    <cellStyle name="Standard 9 2 5 2 4" xfId="5898" xr:uid="{00000000-0005-0000-0000-0000D3E00000}"/>
    <cellStyle name="Standard 9 2 5 2 4 2" xfId="11548" xr:uid="{00000000-0005-0000-0000-0000D4E00000}"/>
    <cellStyle name="Standard 9 2 5 2 4 2 2" xfId="22844" xr:uid="{00000000-0005-0000-0000-0000D5E00000}"/>
    <cellStyle name="Standard 9 2 5 2 4 2 2 2" xfId="56732" xr:uid="{00000000-0005-0000-0000-0000D6E00000}"/>
    <cellStyle name="Standard 9 2 5 2 4 2 3" xfId="45436" xr:uid="{00000000-0005-0000-0000-0000D7E00000}"/>
    <cellStyle name="Standard 9 2 5 2 4 2 4" xfId="34140" xr:uid="{00000000-0005-0000-0000-0000D8E00000}"/>
    <cellStyle name="Standard 9 2 5 2 4 3" xfId="17196" xr:uid="{00000000-0005-0000-0000-0000D9E00000}"/>
    <cellStyle name="Standard 9 2 5 2 4 3 2" xfId="51084" xr:uid="{00000000-0005-0000-0000-0000DAE00000}"/>
    <cellStyle name="Standard 9 2 5 2 4 4" xfId="39788" xr:uid="{00000000-0005-0000-0000-0000DBE00000}"/>
    <cellStyle name="Standard 9 2 5 2 4 5" xfId="28492" xr:uid="{00000000-0005-0000-0000-0000DCE00000}"/>
    <cellStyle name="Standard 9 2 5 2 5" xfId="8724" xr:uid="{00000000-0005-0000-0000-0000DDE00000}"/>
    <cellStyle name="Standard 9 2 5 2 5 2" xfId="20020" xr:uid="{00000000-0005-0000-0000-0000DEE00000}"/>
    <cellStyle name="Standard 9 2 5 2 5 2 2" xfId="53908" xr:uid="{00000000-0005-0000-0000-0000DFE00000}"/>
    <cellStyle name="Standard 9 2 5 2 5 3" xfId="42612" xr:uid="{00000000-0005-0000-0000-0000E0E00000}"/>
    <cellStyle name="Standard 9 2 5 2 5 4" xfId="31316" xr:uid="{00000000-0005-0000-0000-0000E1E00000}"/>
    <cellStyle name="Standard 9 2 5 2 6" xfId="14372" xr:uid="{00000000-0005-0000-0000-0000E2E00000}"/>
    <cellStyle name="Standard 9 2 5 2 6 2" xfId="48260" xr:uid="{00000000-0005-0000-0000-0000E3E00000}"/>
    <cellStyle name="Standard 9 2 5 2 7" xfId="36964" xr:uid="{00000000-0005-0000-0000-0000E4E00000}"/>
    <cellStyle name="Standard 9 2 5 2 8" xfId="25668" xr:uid="{00000000-0005-0000-0000-0000E5E00000}"/>
    <cellStyle name="Standard 9 2 5 3" xfId="3024" xr:uid="{00000000-0005-0000-0000-0000E6E00000}"/>
    <cellStyle name="Standard 9 2 5 3 2" xfId="5479" xr:uid="{00000000-0005-0000-0000-0000E7E00000}"/>
    <cellStyle name="Standard 9 2 5 3 2 2" xfId="8305" xr:uid="{00000000-0005-0000-0000-0000E8E00000}"/>
    <cellStyle name="Standard 9 2 5 3 2 2 2" xfId="13954" xr:uid="{00000000-0005-0000-0000-0000E9E00000}"/>
    <cellStyle name="Standard 9 2 5 3 2 2 2 2" xfId="25250" xr:uid="{00000000-0005-0000-0000-0000EAE00000}"/>
    <cellStyle name="Standard 9 2 5 3 2 2 2 2 2" xfId="59138" xr:uid="{00000000-0005-0000-0000-0000EBE00000}"/>
    <cellStyle name="Standard 9 2 5 3 2 2 2 3" xfId="47842" xr:uid="{00000000-0005-0000-0000-0000ECE00000}"/>
    <cellStyle name="Standard 9 2 5 3 2 2 2 4" xfId="36546" xr:uid="{00000000-0005-0000-0000-0000EDE00000}"/>
    <cellStyle name="Standard 9 2 5 3 2 2 3" xfId="19602" xr:uid="{00000000-0005-0000-0000-0000EEE00000}"/>
    <cellStyle name="Standard 9 2 5 3 2 2 3 2" xfId="53490" xr:uid="{00000000-0005-0000-0000-0000EFE00000}"/>
    <cellStyle name="Standard 9 2 5 3 2 2 4" xfId="42194" xr:uid="{00000000-0005-0000-0000-0000F0E00000}"/>
    <cellStyle name="Standard 9 2 5 3 2 2 5" xfId="30898" xr:uid="{00000000-0005-0000-0000-0000F1E00000}"/>
    <cellStyle name="Standard 9 2 5 3 2 3" xfId="11130" xr:uid="{00000000-0005-0000-0000-0000F2E00000}"/>
    <cellStyle name="Standard 9 2 5 3 2 3 2" xfId="22426" xr:uid="{00000000-0005-0000-0000-0000F3E00000}"/>
    <cellStyle name="Standard 9 2 5 3 2 3 2 2" xfId="56314" xr:uid="{00000000-0005-0000-0000-0000F4E00000}"/>
    <cellStyle name="Standard 9 2 5 3 2 3 3" xfId="45018" xr:uid="{00000000-0005-0000-0000-0000F5E00000}"/>
    <cellStyle name="Standard 9 2 5 3 2 3 4" xfId="33722" xr:uid="{00000000-0005-0000-0000-0000F6E00000}"/>
    <cellStyle name="Standard 9 2 5 3 2 4" xfId="16778" xr:uid="{00000000-0005-0000-0000-0000F7E00000}"/>
    <cellStyle name="Standard 9 2 5 3 2 4 2" xfId="50666" xr:uid="{00000000-0005-0000-0000-0000F8E00000}"/>
    <cellStyle name="Standard 9 2 5 3 2 5" xfId="39370" xr:uid="{00000000-0005-0000-0000-0000F9E00000}"/>
    <cellStyle name="Standard 9 2 5 3 2 6" xfId="28074" xr:uid="{00000000-0005-0000-0000-0000FAE00000}"/>
    <cellStyle name="Standard 9 2 5 3 3" xfId="4706" xr:uid="{00000000-0005-0000-0000-0000FBE00000}"/>
    <cellStyle name="Standard 9 2 5 3 3 2" xfId="7571" xr:uid="{00000000-0005-0000-0000-0000FCE00000}"/>
    <cellStyle name="Standard 9 2 5 3 3 2 2" xfId="13220" xr:uid="{00000000-0005-0000-0000-0000FDE00000}"/>
    <cellStyle name="Standard 9 2 5 3 3 2 2 2" xfId="24516" xr:uid="{00000000-0005-0000-0000-0000FEE00000}"/>
    <cellStyle name="Standard 9 2 5 3 3 2 2 2 2" xfId="58404" xr:uid="{00000000-0005-0000-0000-0000FFE00000}"/>
    <cellStyle name="Standard 9 2 5 3 3 2 2 3" xfId="47108" xr:uid="{00000000-0005-0000-0000-000000E10000}"/>
    <cellStyle name="Standard 9 2 5 3 3 2 2 4" xfId="35812" xr:uid="{00000000-0005-0000-0000-000001E10000}"/>
    <cellStyle name="Standard 9 2 5 3 3 2 3" xfId="18868" xr:uid="{00000000-0005-0000-0000-000002E10000}"/>
    <cellStyle name="Standard 9 2 5 3 3 2 3 2" xfId="52756" xr:uid="{00000000-0005-0000-0000-000003E10000}"/>
    <cellStyle name="Standard 9 2 5 3 3 2 4" xfId="41460" xr:uid="{00000000-0005-0000-0000-000004E10000}"/>
    <cellStyle name="Standard 9 2 5 3 3 2 5" xfId="30164" xr:uid="{00000000-0005-0000-0000-000005E10000}"/>
    <cellStyle name="Standard 9 2 5 3 3 3" xfId="10396" xr:uid="{00000000-0005-0000-0000-000006E10000}"/>
    <cellStyle name="Standard 9 2 5 3 3 3 2" xfId="21692" xr:uid="{00000000-0005-0000-0000-000007E10000}"/>
    <cellStyle name="Standard 9 2 5 3 3 3 2 2" xfId="55580" xr:uid="{00000000-0005-0000-0000-000008E10000}"/>
    <cellStyle name="Standard 9 2 5 3 3 3 3" xfId="44284" xr:uid="{00000000-0005-0000-0000-000009E10000}"/>
    <cellStyle name="Standard 9 2 5 3 3 3 4" xfId="32988" xr:uid="{00000000-0005-0000-0000-00000AE10000}"/>
    <cellStyle name="Standard 9 2 5 3 3 4" xfId="16044" xr:uid="{00000000-0005-0000-0000-00000BE10000}"/>
    <cellStyle name="Standard 9 2 5 3 3 4 2" xfId="49932" xr:uid="{00000000-0005-0000-0000-00000CE10000}"/>
    <cellStyle name="Standard 9 2 5 3 3 5" xfId="38636" xr:uid="{00000000-0005-0000-0000-00000DE10000}"/>
    <cellStyle name="Standard 9 2 5 3 3 6" xfId="27340" xr:uid="{00000000-0005-0000-0000-00000EE10000}"/>
    <cellStyle name="Standard 9 2 5 3 4" xfId="6152" xr:uid="{00000000-0005-0000-0000-00000FE10000}"/>
    <cellStyle name="Standard 9 2 5 3 4 2" xfId="11802" xr:uid="{00000000-0005-0000-0000-000010E10000}"/>
    <cellStyle name="Standard 9 2 5 3 4 2 2" xfId="23098" xr:uid="{00000000-0005-0000-0000-000011E10000}"/>
    <cellStyle name="Standard 9 2 5 3 4 2 2 2" xfId="56986" xr:uid="{00000000-0005-0000-0000-000012E10000}"/>
    <cellStyle name="Standard 9 2 5 3 4 2 3" xfId="45690" xr:uid="{00000000-0005-0000-0000-000013E10000}"/>
    <cellStyle name="Standard 9 2 5 3 4 2 4" xfId="34394" xr:uid="{00000000-0005-0000-0000-000014E10000}"/>
    <cellStyle name="Standard 9 2 5 3 4 3" xfId="17450" xr:uid="{00000000-0005-0000-0000-000015E10000}"/>
    <cellStyle name="Standard 9 2 5 3 4 3 2" xfId="51338" xr:uid="{00000000-0005-0000-0000-000016E10000}"/>
    <cellStyle name="Standard 9 2 5 3 4 4" xfId="40042" xr:uid="{00000000-0005-0000-0000-000017E10000}"/>
    <cellStyle name="Standard 9 2 5 3 4 5" xfId="28746" xr:uid="{00000000-0005-0000-0000-000018E10000}"/>
    <cellStyle name="Standard 9 2 5 3 5" xfId="8978" xr:uid="{00000000-0005-0000-0000-000019E10000}"/>
    <cellStyle name="Standard 9 2 5 3 5 2" xfId="20274" xr:uid="{00000000-0005-0000-0000-00001AE10000}"/>
    <cellStyle name="Standard 9 2 5 3 5 2 2" xfId="54162" xr:uid="{00000000-0005-0000-0000-00001BE10000}"/>
    <cellStyle name="Standard 9 2 5 3 5 3" xfId="42866" xr:uid="{00000000-0005-0000-0000-00001CE10000}"/>
    <cellStyle name="Standard 9 2 5 3 5 4" xfId="31570" xr:uid="{00000000-0005-0000-0000-00001DE10000}"/>
    <cellStyle name="Standard 9 2 5 3 6" xfId="14626" xr:uid="{00000000-0005-0000-0000-00001EE10000}"/>
    <cellStyle name="Standard 9 2 5 3 6 2" xfId="48514" xr:uid="{00000000-0005-0000-0000-00001FE10000}"/>
    <cellStyle name="Standard 9 2 5 3 7" xfId="37218" xr:uid="{00000000-0005-0000-0000-000020E10000}"/>
    <cellStyle name="Standard 9 2 5 3 8" xfId="25922" xr:uid="{00000000-0005-0000-0000-000021E10000}"/>
    <cellStyle name="Standard 9 2 5 4" xfId="3883" xr:uid="{00000000-0005-0000-0000-000022E10000}"/>
    <cellStyle name="Standard 9 2 5 4 2" xfId="6994" xr:uid="{00000000-0005-0000-0000-000023E10000}"/>
    <cellStyle name="Standard 9 2 5 4 2 2" xfId="12643" xr:uid="{00000000-0005-0000-0000-000024E10000}"/>
    <cellStyle name="Standard 9 2 5 4 2 2 2" xfId="23939" xr:uid="{00000000-0005-0000-0000-000025E10000}"/>
    <cellStyle name="Standard 9 2 5 4 2 2 2 2" xfId="57827" xr:uid="{00000000-0005-0000-0000-000026E10000}"/>
    <cellStyle name="Standard 9 2 5 4 2 2 3" xfId="46531" xr:uid="{00000000-0005-0000-0000-000027E10000}"/>
    <cellStyle name="Standard 9 2 5 4 2 2 4" xfId="35235" xr:uid="{00000000-0005-0000-0000-000028E10000}"/>
    <cellStyle name="Standard 9 2 5 4 2 3" xfId="18291" xr:uid="{00000000-0005-0000-0000-000029E10000}"/>
    <cellStyle name="Standard 9 2 5 4 2 3 2" xfId="52179" xr:uid="{00000000-0005-0000-0000-00002AE10000}"/>
    <cellStyle name="Standard 9 2 5 4 2 4" xfId="40883" xr:uid="{00000000-0005-0000-0000-00002BE10000}"/>
    <cellStyle name="Standard 9 2 5 4 2 5" xfId="29587" xr:uid="{00000000-0005-0000-0000-00002CE10000}"/>
    <cellStyle name="Standard 9 2 5 4 3" xfId="9819" xr:uid="{00000000-0005-0000-0000-00002DE10000}"/>
    <cellStyle name="Standard 9 2 5 4 3 2" xfId="21115" xr:uid="{00000000-0005-0000-0000-00002EE10000}"/>
    <cellStyle name="Standard 9 2 5 4 3 2 2" xfId="55003" xr:uid="{00000000-0005-0000-0000-00002FE10000}"/>
    <cellStyle name="Standard 9 2 5 4 3 3" xfId="43707" xr:uid="{00000000-0005-0000-0000-000030E10000}"/>
    <cellStyle name="Standard 9 2 5 4 3 4" xfId="32411" xr:uid="{00000000-0005-0000-0000-000031E10000}"/>
    <cellStyle name="Standard 9 2 5 4 4" xfId="15467" xr:uid="{00000000-0005-0000-0000-000032E10000}"/>
    <cellStyle name="Standard 9 2 5 4 4 2" xfId="49355" xr:uid="{00000000-0005-0000-0000-000033E10000}"/>
    <cellStyle name="Standard 9 2 5 4 5" xfId="38059" xr:uid="{00000000-0005-0000-0000-000034E10000}"/>
    <cellStyle name="Standard 9 2 5 4 6" xfId="26763" xr:uid="{00000000-0005-0000-0000-000035E10000}"/>
    <cellStyle name="Standard 9 2 5 5" xfId="4941" xr:uid="{00000000-0005-0000-0000-000036E10000}"/>
    <cellStyle name="Standard 9 2 5 5 2" xfId="7767" xr:uid="{00000000-0005-0000-0000-000037E10000}"/>
    <cellStyle name="Standard 9 2 5 5 2 2" xfId="13416" xr:uid="{00000000-0005-0000-0000-000038E10000}"/>
    <cellStyle name="Standard 9 2 5 5 2 2 2" xfId="24712" xr:uid="{00000000-0005-0000-0000-000039E10000}"/>
    <cellStyle name="Standard 9 2 5 5 2 2 2 2" xfId="58600" xr:uid="{00000000-0005-0000-0000-00003AE10000}"/>
    <cellStyle name="Standard 9 2 5 5 2 2 3" xfId="47304" xr:uid="{00000000-0005-0000-0000-00003BE10000}"/>
    <cellStyle name="Standard 9 2 5 5 2 2 4" xfId="36008" xr:uid="{00000000-0005-0000-0000-00003CE10000}"/>
    <cellStyle name="Standard 9 2 5 5 2 3" xfId="19064" xr:uid="{00000000-0005-0000-0000-00003DE10000}"/>
    <cellStyle name="Standard 9 2 5 5 2 3 2" xfId="52952" xr:uid="{00000000-0005-0000-0000-00003EE10000}"/>
    <cellStyle name="Standard 9 2 5 5 2 4" xfId="41656" xr:uid="{00000000-0005-0000-0000-00003FE10000}"/>
    <cellStyle name="Standard 9 2 5 5 2 5" xfId="30360" xr:uid="{00000000-0005-0000-0000-000040E10000}"/>
    <cellStyle name="Standard 9 2 5 5 3" xfId="10592" xr:uid="{00000000-0005-0000-0000-000041E10000}"/>
    <cellStyle name="Standard 9 2 5 5 3 2" xfId="21888" xr:uid="{00000000-0005-0000-0000-000042E10000}"/>
    <cellStyle name="Standard 9 2 5 5 3 2 2" xfId="55776" xr:uid="{00000000-0005-0000-0000-000043E10000}"/>
    <cellStyle name="Standard 9 2 5 5 3 3" xfId="44480" xr:uid="{00000000-0005-0000-0000-000044E10000}"/>
    <cellStyle name="Standard 9 2 5 5 3 4" xfId="33184" xr:uid="{00000000-0005-0000-0000-000045E10000}"/>
    <cellStyle name="Standard 9 2 5 5 4" xfId="16240" xr:uid="{00000000-0005-0000-0000-000046E10000}"/>
    <cellStyle name="Standard 9 2 5 5 4 2" xfId="50128" xr:uid="{00000000-0005-0000-0000-000047E10000}"/>
    <cellStyle name="Standard 9 2 5 5 5" xfId="38832" xr:uid="{00000000-0005-0000-0000-000048E10000}"/>
    <cellStyle name="Standard 9 2 5 5 6" xfId="27536" xr:uid="{00000000-0005-0000-0000-000049E10000}"/>
    <cellStyle name="Standard 9 2 5 6" xfId="3590" xr:uid="{00000000-0005-0000-0000-00004AE10000}"/>
    <cellStyle name="Standard 9 2 5 6 2" xfId="6703" xr:uid="{00000000-0005-0000-0000-00004BE10000}"/>
    <cellStyle name="Standard 9 2 5 6 2 2" xfId="12352" xr:uid="{00000000-0005-0000-0000-00004CE10000}"/>
    <cellStyle name="Standard 9 2 5 6 2 2 2" xfId="23648" xr:uid="{00000000-0005-0000-0000-00004DE10000}"/>
    <cellStyle name="Standard 9 2 5 6 2 2 2 2" xfId="57536" xr:uid="{00000000-0005-0000-0000-00004EE10000}"/>
    <cellStyle name="Standard 9 2 5 6 2 2 3" xfId="46240" xr:uid="{00000000-0005-0000-0000-00004FE10000}"/>
    <cellStyle name="Standard 9 2 5 6 2 2 4" xfId="34944" xr:uid="{00000000-0005-0000-0000-000050E10000}"/>
    <cellStyle name="Standard 9 2 5 6 2 3" xfId="18000" xr:uid="{00000000-0005-0000-0000-000051E10000}"/>
    <cellStyle name="Standard 9 2 5 6 2 3 2" xfId="51888" xr:uid="{00000000-0005-0000-0000-000052E10000}"/>
    <cellStyle name="Standard 9 2 5 6 2 4" xfId="40592" xr:uid="{00000000-0005-0000-0000-000053E10000}"/>
    <cellStyle name="Standard 9 2 5 6 2 5" xfId="29296" xr:uid="{00000000-0005-0000-0000-000054E10000}"/>
    <cellStyle name="Standard 9 2 5 6 3" xfId="9528" xr:uid="{00000000-0005-0000-0000-000055E10000}"/>
    <cellStyle name="Standard 9 2 5 6 3 2" xfId="20824" xr:uid="{00000000-0005-0000-0000-000056E10000}"/>
    <cellStyle name="Standard 9 2 5 6 3 2 2" xfId="54712" xr:uid="{00000000-0005-0000-0000-000057E10000}"/>
    <cellStyle name="Standard 9 2 5 6 3 3" xfId="43416" xr:uid="{00000000-0005-0000-0000-000058E10000}"/>
    <cellStyle name="Standard 9 2 5 6 3 4" xfId="32120" xr:uid="{00000000-0005-0000-0000-000059E10000}"/>
    <cellStyle name="Standard 9 2 5 6 4" xfId="15176" xr:uid="{00000000-0005-0000-0000-00005AE10000}"/>
    <cellStyle name="Standard 9 2 5 6 4 2" xfId="49064" xr:uid="{00000000-0005-0000-0000-00005BE10000}"/>
    <cellStyle name="Standard 9 2 5 6 5" xfId="37768" xr:uid="{00000000-0005-0000-0000-00005CE10000}"/>
    <cellStyle name="Standard 9 2 5 6 6" xfId="26472" xr:uid="{00000000-0005-0000-0000-00005DE10000}"/>
    <cellStyle name="Standard 9 2 5 7" xfId="5652" xr:uid="{00000000-0005-0000-0000-00005EE10000}"/>
    <cellStyle name="Standard 9 2 5 7 2" xfId="11302" xr:uid="{00000000-0005-0000-0000-00005FE10000}"/>
    <cellStyle name="Standard 9 2 5 7 2 2" xfId="22598" xr:uid="{00000000-0005-0000-0000-000060E10000}"/>
    <cellStyle name="Standard 9 2 5 7 2 2 2" xfId="56486" xr:uid="{00000000-0005-0000-0000-000061E10000}"/>
    <cellStyle name="Standard 9 2 5 7 2 3" xfId="45190" xr:uid="{00000000-0005-0000-0000-000062E10000}"/>
    <cellStyle name="Standard 9 2 5 7 2 4" xfId="33894" xr:uid="{00000000-0005-0000-0000-000063E10000}"/>
    <cellStyle name="Standard 9 2 5 7 3" xfId="16950" xr:uid="{00000000-0005-0000-0000-000064E10000}"/>
    <cellStyle name="Standard 9 2 5 7 3 2" xfId="50838" xr:uid="{00000000-0005-0000-0000-000065E10000}"/>
    <cellStyle name="Standard 9 2 5 7 4" xfId="39542" xr:uid="{00000000-0005-0000-0000-000066E10000}"/>
    <cellStyle name="Standard 9 2 5 7 5" xfId="28246" xr:uid="{00000000-0005-0000-0000-000067E10000}"/>
    <cellStyle name="Standard 9 2 5 8" xfId="8478" xr:uid="{00000000-0005-0000-0000-000068E10000}"/>
    <cellStyle name="Standard 9 2 5 8 2" xfId="19774" xr:uid="{00000000-0005-0000-0000-000069E10000}"/>
    <cellStyle name="Standard 9 2 5 8 2 2" xfId="53662" xr:uid="{00000000-0005-0000-0000-00006AE10000}"/>
    <cellStyle name="Standard 9 2 5 8 3" xfId="42366" xr:uid="{00000000-0005-0000-0000-00006BE10000}"/>
    <cellStyle name="Standard 9 2 5 8 4" xfId="31070" xr:uid="{00000000-0005-0000-0000-00006CE10000}"/>
    <cellStyle name="Standard 9 2 5 9" xfId="14126" xr:uid="{00000000-0005-0000-0000-00006DE10000}"/>
    <cellStyle name="Standard 9 2 5 9 2" xfId="48014" xr:uid="{00000000-0005-0000-0000-00006EE10000}"/>
    <cellStyle name="Standard 9 2 6" xfId="2637" xr:uid="{00000000-0005-0000-0000-00006FE10000}"/>
    <cellStyle name="Standard 9 2 6 10" xfId="25537" xr:uid="{00000000-0005-0000-0000-000070E10000}"/>
    <cellStyle name="Standard 9 2 6 2" xfId="3139" xr:uid="{00000000-0005-0000-0000-000071E10000}"/>
    <cellStyle name="Standard 9 2 6 2 2" xfId="5481" xr:uid="{00000000-0005-0000-0000-000072E10000}"/>
    <cellStyle name="Standard 9 2 6 2 2 2" xfId="8307" xr:uid="{00000000-0005-0000-0000-000073E10000}"/>
    <cellStyle name="Standard 9 2 6 2 2 2 2" xfId="13956" xr:uid="{00000000-0005-0000-0000-000074E10000}"/>
    <cellStyle name="Standard 9 2 6 2 2 2 2 2" xfId="25252" xr:uid="{00000000-0005-0000-0000-000075E10000}"/>
    <cellStyle name="Standard 9 2 6 2 2 2 2 2 2" xfId="59140" xr:uid="{00000000-0005-0000-0000-000076E10000}"/>
    <cellStyle name="Standard 9 2 6 2 2 2 2 3" xfId="47844" xr:uid="{00000000-0005-0000-0000-000077E10000}"/>
    <cellStyle name="Standard 9 2 6 2 2 2 2 4" xfId="36548" xr:uid="{00000000-0005-0000-0000-000078E10000}"/>
    <cellStyle name="Standard 9 2 6 2 2 2 3" xfId="19604" xr:uid="{00000000-0005-0000-0000-000079E10000}"/>
    <cellStyle name="Standard 9 2 6 2 2 2 3 2" xfId="53492" xr:uid="{00000000-0005-0000-0000-00007AE10000}"/>
    <cellStyle name="Standard 9 2 6 2 2 2 4" xfId="42196" xr:uid="{00000000-0005-0000-0000-00007BE10000}"/>
    <cellStyle name="Standard 9 2 6 2 2 2 5" xfId="30900" xr:uid="{00000000-0005-0000-0000-00007CE10000}"/>
    <cellStyle name="Standard 9 2 6 2 2 3" xfId="11132" xr:uid="{00000000-0005-0000-0000-00007DE10000}"/>
    <cellStyle name="Standard 9 2 6 2 2 3 2" xfId="22428" xr:uid="{00000000-0005-0000-0000-00007EE10000}"/>
    <cellStyle name="Standard 9 2 6 2 2 3 2 2" xfId="56316" xr:uid="{00000000-0005-0000-0000-00007FE10000}"/>
    <cellStyle name="Standard 9 2 6 2 2 3 3" xfId="45020" xr:uid="{00000000-0005-0000-0000-000080E10000}"/>
    <cellStyle name="Standard 9 2 6 2 2 3 4" xfId="33724" xr:uid="{00000000-0005-0000-0000-000081E10000}"/>
    <cellStyle name="Standard 9 2 6 2 2 4" xfId="16780" xr:uid="{00000000-0005-0000-0000-000082E10000}"/>
    <cellStyle name="Standard 9 2 6 2 2 4 2" xfId="50668" xr:uid="{00000000-0005-0000-0000-000083E10000}"/>
    <cellStyle name="Standard 9 2 6 2 2 5" xfId="39372" xr:uid="{00000000-0005-0000-0000-000084E10000}"/>
    <cellStyle name="Standard 9 2 6 2 2 6" xfId="28076" xr:uid="{00000000-0005-0000-0000-000085E10000}"/>
    <cellStyle name="Standard 9 2 6 2 3" xfId="4708" xr:uid="{00000000-0005-0000-0000-000086E10000}"/>
    <cellStyle name="Standard 9 2 6 2 3 2" xfId="7573" xr:uid="{00000000-0005-0000-0000-000087E10000}"/>
    <cellStyle name="Standard 9 2 6 2 3 2 2" xfId="13222" xr:uid="{00000000-0005-0000-0000-000088E10000}"/>
    <cellStyle name="Standard 9 2 6 2 3 2 2 2" xfId="24518" xr:uid="{00000000-0005-0000-0000-000089E10000}"/>
    <cellStyle name="Standard 9 2 6 2 3 2 2 2 2" xfId="58406" xr:uid="{00000000-0005-0000-0000-00008AE10000}"/>
    <cellStyle name="Standard 9 2 6 2 3 2 2 3" xfId="47110" xr:uid="{00000000-0005-0000-0000-00008BE10000}"/>
    <cellStyle name="Standard 9 2 6 2 3 2 2 4" xfId="35814" xr:uid="{00000000-0005-0000-0000-00008CE10000}"/>
    <cellStyle name="Standard 9 2 6 2 3 2 3" xfId="18870" xr:uid="{00000000-0005-0000-0000-00008DE10000}"/>
    <cellStyle name="Standard 9 2 6 2 3 2 3 2" xfId="52758" xr:uid="{00000000-0005-0000-0000-00008EE10000}"/>
    <cellStyle name="Standard 9 2 6 2 3 2 4" xfId="41462" xr:uid="{00000000-0005-0000-0000-00008FE10000}"/>
    <cellStyle name="Standard 9 2 6 2 3 2 5" xfId="30166" xr:uid="{00000000-0005-0000-0000-000090E10000}"/>
    <cellStyle name="Standard 9 2 6 2 3 3" xfId="10398" xr:uid="{00000000-0005-0000-0000-000091E10000}"/>
    <cellStyle name="Standard 9 2 6 2 3 3 2" xfId="21694" xr:uid="{00000000-0005-0000-0000-000092E10000}"/>
    <cellStyle name="Standard 9 2 6 2 3 3 2 2" xfId="55582" xr:uid="{00000000-0005-0000-0000-000093E10000}"/>
    <cellStyle name="Standard 9 2 6 2 3 3 3" xfId="44286" xr:uid="{00000000-0005-0000-0000-000094E10000}"/>
    <cellStyle name="Standard 9 2 6 2 3 3 4" xfId="32990" xr:uid="{00000000-0005-0000-0000-000095E10000}"/>
    <cellStyle name="Standard 9 2 6 2 3 4" xfId="16046" xr:uid="{00000000-0005-0000-0000-000096E10000}"/>
    <cellStyle name="Standard 9 2 6 2 3 4 2" xfId="49934" xr:uid="{00000000-0005-0000-0000-000097E10000}"/>
    <cellStyle name="Standard 9 2 6 2 3 5" xfId="38638" xr:uid="{00000000-0005-0000-0000-000098E10000}"/>
    <cellStyle name="Standard 9 2 6 2 3 6" xfId="27342" xr:uid="{00000000-0005-0000-0000-000099E10000}"/>
    <cellStyle name="Standard 9 2 6 2 4" xfId="6267" xr:uid="{00000000-0005-0000-0000-00009AE10000}"/>
    <cellStyle name="Standard 9 2 6 2 4 2" xfId="11917" xr:uid="{00000000-0005-0000-0000-00009BE10000}"/>
    <cellStyle name="Standard 9 2 6 2 4 2 2" xfId="23213" xr:uid="{00000000-0005-0000-0000-00009CE10000}"/>
    <cellStyle name="Standard 9 2 6 2 4 2 2 2" xfId="57101" xr:uid="{00000000-0005-0000-0000-00009DE10000}"/>
    <cellStyle name="Standard 9 2 6 2 4 2 3" xfId="45805" xr:uid="{00000000-0005-0000-0000-00009EE10000}"/>
    <cellStyle name="Standard 9 2 6 2 4 2 4" xfId="34509" xr:uid="{00000000-0005-0000-0000-00009FE10000}"/>
    <cellStyle name="Standard 9 2 6 2 4 3" xfId="17565" xr:uid="{00000000-0005-0000-0000-0000A0E10000}"/>
    <cellStyle name="Standard 9 2 6 2 4 3 2" xfId="51453" xr:uid="{00000000-0005-0000-0000-0000A1E10000}"/>
    <cellStyle name="Standard 9 2 6 2 4 4" xfId="40157" xr:uid="{00000000-0005-0000-0000-0000A2E10000}"/>
    <cellStyle name="Standard 9 2 6 2 4 5" xfId="28861" xr:uid="{00000000-0005-0000-0000-0000A3E10000}"/>
    <cellStyle name="Standard 9 2 6 2 5" xfId="9093" xr:uid="{00000000-0005-0000-0000-0000A4E10000}"/>
    <cellStyle name="Standard 9 2 6 2 5 2" xfId="20389" xr:uid="{00000000-0005-0000-0000-0000A5E10000}"/>
    <cellStyle name="Standard 9 2 6 2 5 2 2" xfId="54277" xr:uid="{00000000-0005-0000-0000-0000A6E10000}"/>
    <cellStyle name="Standard 9 2 6 2 5 3" xfId="42981" xr:uid="{00000000-0005-0000-0000-0000A7E10000}"/>
    <cellStyle name="Standard 9 2 6 2 5 4" xfId="31685" xr:uid="{00000000-0005-0000-0000-0000A8E10000}"/>
    <cellStyle name="Standard 9 2 6 2 6" xfId="14741" xr:uid="{00000000-0005-0000-0000-0000A9E10000}"/>
    <cellStyle name="Standard 9 2 6 2 6 2" xfId="48629" xr:uid="{00000000-0005-0000-0000-0000AAE10000}"/>
    <cellStyle name="Standard 9 2 6 2 7" xfId="37333" xr:uid="{00000000-0005-0000-0000-0000ABE10000}"/>
    <cellStyle name="Standard 9 2 6 2 8" xfId="26037" xr:uid="{00000000-0005-0000-0000-0000ACE10000}"/>
    <cellStyle name="Standard 9 2 6 3" xfId="3773" xr:uid="{00000000-0005-0000-0000-0000ADE10000}"/>
    <cellStyle name="Standard 9 2 6 3 2" xfId="6884" xr:uid="{00000000-0005-0000-0000-0000AEE10000}"/>
    <cellStyle name="Standard 9 2 6 3 2 2" xfId="12533" xr:uid="{00000000-0005-0000-0000-0000AFE10000}"/>
    <cellStyle name="Standard 9 2 6 3 2 2 2" xfId="23829" xr:uid="{00000000-0005-0000-0000-0000B0E10000}"/>
    <cellStyle name="Standard 9 2 6 3 2 2 2 2" xfId="57717" xr:uid="{00000000-0005-0000-0000-0000B1E10000}"/>
    <cellStyle name="Standard 9 2 6 3 2 2 3" xfId="46421" xr:uid="{00000000-0005-0000-0000-0000B2E10000}"/>
    <cellStyle name="Standard 9 2 6 3 2 2 4" xfId="35125" xr:uid="{00000000-0005-0000-0000-0000B3E10000}"/>
    <cellStyle name="Standard 9 2 6 3 2 3" xfId="18181" xr:uid="{00000000-0005-0000-0000-0000B4E10000}"/>
    <cellStyle name="Standard 9 2 6 3 2 3 2" xfId="52069" xr:uid="{00000000-0005-0000-0000-0000B5E10000}"/>
    <cellStyle name="Standard 9 2 6 3 2 4" xfId="40773" xr:uid="{00000000-0005-0000-0000-0000B6E10000}"/>
    <cellStyle name="Standard 9 2 6 3 2 5" xfId="29477" xr:uid="{00000000-0005-0000-0000-0000B7E10000}"/>
    <cellStyle name="Standard 9 2 6 3 3" xfId="9709" xr:uid="{00000000-0005-0000-0000-0000B8E10000}"/>
    <cellStyle name="Standard 9 2 6 3 3 2" xfId="21005" xr:uid="{00000000-0005-0000-0000-0000B9E10000}"/>
    <cellStyle name="Standard 9 2 6 3 3 2 2" xfId="54893" xr:uid="{00000000-0005-0000-0000-0000BAE10000}"/>
    <cellStyle name="Standard 9 2 6 3 3 3" xfId="43597" xr:uid="{00000000-0005-0000-0000-0000BBE10000}"/>
    <cellStyle name="Standard 9 2 6 3 3 4" xfId="32301" xr:uid="{00000000-0005-0000-0000-0000BCE10000}"/>
    <cellStyle name="Standard 9 2 6 3 4" xfId="15357" xr:uid="{00000000-0005-0000-0000-0000BDE10000}"/>
    <cellStyle name="Standard 9 2 6 3 4 2" xfId="49245" xr:uid="{00000000-0005-0000-0000-0000BEE10000}"/>
    <cellStyle name="Standard 9 2 6 3 5" xfId="37949" xr:uid="{00000000-0005-0000-0000-0000BFE10000}"/>
    <cellStyle name="Standard 9 2 6 3 6" xfId="26653" xr:uid="{00000000-0005-0000-0000-0000C0E10000}"/>
    <cellStyle name="Standard 9 2 6 4" xfId="4831" xr:uid="{00000000-0005-0000-0000-0000C1E10000}"/>
    <cellStyle name="Standard 9 2 6 4 2" xfId="7657" xr:uid="{00000000-0005-0000-0000-0000C2E10000}"/>
    <cellStyle name="Standard 9 2 6 4 2 2" xfId="13306" xr:uid="{00000000-0005-0000-0000-0000C3E10000}"/>
    <cellStyle name="Standard 9 2 6 4 2 2 2" xfId="24602" xr:uid="{00000000-0005-0000-0000-0000C4E10000}"/>
    <cellStyle name="Standard 9 2 6 4 2 2 2 2" xfId="58490" xr:uid="{00000000-0005-0000-0000-0000C5E10000}"/>
    <cellStyle name="Standard 9 2 6 4 2 2 3" xfId="47194" xr:uid="{00000000-0005-0000-0000-0000C6E10000}"/>
    <cellStyle name="Standard 9 2 6 4 2 2 4" xfId="35898" xr:uid="{00000000-0005-0000-0000-0000C7E10000}"/>
    <cellStyle name="Standard 9 2 6 4 2 3" xfId="18954" xr:uid="{00000000-0005-0000-0000-0000C8E10000}"/>
    <cellStyle name="Standard 9 2 6 4 2 3 2" xfId="52842" xr:uid="{00000000-0005-0000-0000-0000C9E10000}"/>
    <cellStyle name="Standard 9 2 6 4 2 4" xfId="41546" xr:uid="{00000000-0005-0000-0000-0000CAE10000}"/>
    <cellStyle name="Standard 9 2 6 4 2 5" xfId="30250" xr:uid="{00000000-0005-0000-0000-0000CBE10000}"/>
    <cellStyle name="Standard 9 2 6 4 3" xfId="10482" xr:uid="{00000000-0005-0000-0000-0000CCE10000}"/>
    <cellStyle name="Standard 9 2 6 4 3 2" xfId="21778" xr:uid="{00000000-0005-0000-0000-0000CDE10000}"/>
    <cellStyle name="Standard 9 2 6 4 3 2 2" xfId="55666" xr:uid="{00000000-0005-0000-0000-0000CEE10000}"/>
    <cellStyle name="Standard 9 2 6 4 3 3" xfId="44370" xr:uid="{00000000-0005-0000-0000-0000CFE10000}"/>
    <cellStyle name="Standard 9 2 6 4 3 4" xfId="33074" xr:uid="{00000000-0005-0000-0000-0000D0E10000}"/>
    <cellStyle name="Standard 9 2 6 4 4" xfId="16130" xr:uid="{00000000-0005-0000-0000-0000D1E10000}"/>
    <cellStyle name="Standard 9 2 6 4 4 2" xfId="50018" xr:uid="{00000000-0005-0000-0000-0000D2E10000}"/>
    <cellStyle name="Standard 9 2 6 4 5" xfId="38722" xr:uid="{00000000-0005-0000-0000-0000D3E10000}"/>
    <cellStyle name="Standard 9 2 6 4 6" xfId="27426" xr:uid="{00000000-0005-0000-0000-0000D4E10000}"/>
    <cellStyle name="Standard 9 2 6 5" xfId="3476" xr:uid="{00000000-0005-0000-0000-0000D5E10000}"/>
    <cellStyle name="Standard 9 2 6 5 2" xfId="6591" xr:uid="{00000000-0005-0000-0000-0000D6E10000}"/>
    <cellStyle name="Standard 9 2 6 5 2 2" xfId="12240" xr:uid="{00000000-0005-0000-0000-0000D7E10000}"/>
    <cellStyle name="Standard 9 2 6 5 2 2 2" xfId="23536" xr:uid="{00000000-0005-0000-0000-0000D8E10000}"/>
    <cellStyle name="Standard 9 2 6 5 2 2 2 2" xfId="57424" xr:uid="{00000000-0005-0000-0000-0000D9E10000}"/>
    <cellStyle name="Standard 9 2 6 5 2 2 3" xfId="46128" xr:uid="{00000000-0005-0000-0000-0000DAE10000}"/>
    <cellStyle name="Standard 9 2 6 5 2 2 4" xfId="34832" xr:uid="{00000000-0005-0000-0000-0000DBE10000}"/>
    <cellStyle name="Standard 9 2 6 5 2 3" xfId="17888" xr:uid="{00000000-0005-0000-0000-0000DCE10000}"/>
    <cellStyle name="Standard 9 2 6 5 2 3 2" xfId="51776" xr:uid="{00000000-0005-0000-0000-0000DDE10000}"/>
    <cellStyle name="Standard 9 2 6 5 2 4" xfId="40480" xr:uid="{00000000-0005-0000-0000-0000DEE10000}"/>
    <cellStyle name="Standard 9 2 6 5 2 5" xfId="29184" xr:uid="{00000000-0005-0000-0000-0000DFE10000}"/>
    <cellStyle name="Standard 9 2 6 5 3" xfId="9416" xr:uid="{00000000-0005-0000-0000-0000E0E10000}"/>
    <cellStyle name="Standard 9 2 6 5 3 2" xfId="20712" xr:uid="{00000000-0005-0000-0000-0000E1E10000}"/>
    <cellStyle name="Standard 9 2 6 5 3 2 2" xfId="54600" xr:uid="{00000000-0005-0000-0000-0000E2E10000}"/>
    <cellStyle name="Standard 9 2 6 5 3 3" xfId="43304" xr:uid="{00000000-0005-0000-0000-0000E3E10000}"/>
    <cellStyle name="Standard 9 2 6 5 3 4" xfId="32008" xr:uid="{00000000-0005-0000-0000-0000E4E10000}"/>
    <cellStyle name="Standard 9 2 6 5 4" xfId="15064" xr:uid="{00000000-0005-0000-0000-0000E5E10000}"/>
    <cellStyle name="Standard 9 2 6 5 4 2" xfId="48952" xr:uid="{00000000-0005-0000-0000-0000E6E10000}"/>
    <cellStyle name="Standard 9 2 6 5 5" xfId="37656" xr:uid="{00000000-0005-0000-0000-0000E7E10000}"/>
    <cellStyle name="Standard 9 2 6 5 6" xfId="26360" xr:uid="{00000000-0005-0000-0000-0000E8E10000}"/>
    <cellStyle name="Standard 9 2 6 6" xfId="5767" xr:uid="{00000000-0005-0000-0000-0000E9E10000}"/>
    <cellStyle name="Standard 9 2 6 6 2" xfId="11417" xr:uid="{00000000-0005-0000-0000-0000EAE10000}"/>
    <cellStyle name="Standard 9 2 6 6 2 2" xfId="22713" xr:uid="{00000000-0005-0000-0000-0000EBE10000}"/>
    <cellStyle name="Standard 9 2 6 6 2 2 2" xfId="56601" xr:uid="{00000000-0005-0000-0000-0000ECE10000}"/>
    <cellStyle name="Standard 9 2 6 6 2 3" xfId="45305" xr:uid="{00000000-0005-0000-0000-0000EDE10000}"/>
    <cellStyle name="Standard 9 2 6 6 2 4" xfId="34009" xr:uid="{00000000-0005-0000-0000-0000EEE10000}"/>
    <cellStyle name="Standard 9 2 6 6 3" xfId="17065" xr:uid="{00000000-0005-0000-0000-0000EFE10000}"/>
    <cellStyle name="Standard 9 2 6 6 3 2" xfId="50953" xr:uid="{00000000-0005-0000-0000-0000F0E10000}"/>
    <cellStyle name="Standard 9 2 6 6 4" xfId="39657" xr:uid="{00000000-0005-0000-0000-0000F1E10000}"/>
    <cellStyle name="Standard 9 2 6 6 5" xfId="28361" xr:uid="{00000000-0005-0000-0000-0000F2E10000}"/>
    <cellStyle name="Standard 9 2 6 7" xfId="8593" xr:uid="{00000000-0005-0000-0000-0000F3E10000}"/>
    <cellStyle name="Standard 9 2 6 7 2" xfId="19889" xr:uid="{00000000-0005-0000-0000-0000F4E10000}"/>
    <cellStyle name="Standard 9 2 6 7 2 2" xfId="53777" xr:uid="{00000000-0005-0000-0000-0000F5E10000}"/>
    <cellStyle name="Standard 9 2 6 7 3" xfId="42481" xr:uid="{00000000-0005-0000-0000-0000F6E10000}"/>
    <cellStyle name="Standard 9 2 6 7 4" xfId="31185" xr:uid="{00000000-0005-0000-0000-0000F7E10000}"/>
    <cellStyle name="Standard 9 2 6 8" xfId="14241" xr:uid="{00000000-0005-0000-0000-0000F8E10000}"/>
    <cellStyle name="Standard 9 2 6 8 2" xfId="48129" xr:uid="{00000000-0005-0000-0000-0000F9E10000}"/>
    <cellStyle name="Standard 9 2 6 9" xfId="36833" xr:uid="{00000000-0005-0000-0000-0000FAE10000}"/>
    <cellStyle name="Standard 9 2 7" xfId="2891" xr:uid="{00000000-0005-0000-0000-0000FBE10000}"/>
    <cellStyle name="Standard 9 2 7 2" xfId="5462" xr:uid="{00000000-0005-0000-0000-0000FCE10000}"/>
    <cellStyle name="Standard 9 2 7 2 2" xfId="8288" xr:uid="{00000000-0005-0000-0000-0000FDE10000}"/>
    <cellStyle name="Standard 9 2 7 2 2 2" xfId="13937" xr:uid="{00000000-0005-0000-0000-0000FEE10000}"/>
    <cellStyle name="Standard 9 2 7 2 2 2 2" xfId="25233" xr:uid="{00000000-0005-0000-0000-0000FFE10000}"/>
    <cellStyle name="Standard 9 2 7 2 2 2 2 2" xfId="59121" xr:uid="{00000000-0005-0000-0000-000000E20000}"/>
    <cellStyle name="Standard 9 2 7 2 2 2 3" xfId="47825" xr:uid="{00000000-0005-0000-0000-000001E20000}"/>
    <cellStyle name="Standard 9 2 7 2 2 2 4" xfId="36529" xr:uid="{00000000-0005-0000-0000-000002E20000}"/>
    <cellStyle name="Standard 9 2 7 2 2 3" xfId="19585" xr:uid="{00000000-0005-0000-0000-000003E20000}"/>
    <cellStyle name="Standard 9 2 7 2 2 3 2" xfId="53473" xr:uid="{00000000-0005-0000-0000-000004E20000}"/>
    <cellStyle name="Standard 9 2 7 2 2 4" xfId="42177" xr:uid="{00000000-0005-0000-0000-000005E20000}"/>
    <cellStyle name="Standard 9 2 7 2 2 5" xfId="30881" xr:uid="{00000000-0005-0000-0000-000006E20000}"/>
    <cellStyle name="Standard 9 2 7 2 3" xfId="11113" xr:uid="{00000000-0005-0000-0000-000007E20000}"/>
    <cellStyle name="Standard 9 2 7 2 3 2" xfId="22409" xr:uid="{00000000-0005-0000-0000-000008E20000}"/>
    <cellStyle name="Standard 9 2 7 2 3 2 2" xfId="56297" xr:uid="{00000000-0005-0000-0000-000009E20000}"/>
    <cellStyle name="Standard 9 2 7 2 3 3" xfId="45001" xr:uid="{00000000-0005-0000-0000-00000AE20000}"/>
    <cellStyle name="Standard 9 2 7 2 3 4" xfId="33705" xr:uid="{00000000-0005-0000-0000-00000BE20000}"/>
    <cellStyle name="Standard 9 2 7 2 4" xfId="16761" xr:uid="{00000000-0005-0000-0000-00000CE20000}"/>
    <cellStyle name="Standard 9 2 7 2 4 2" xfId="50649" xr:uid="{00000000-0005-0000-0000-00000DE20000}"/>
    <cellStyle name="Standard 9 2 7 2 5" xfId="39353" xr:uid="{00000000-0005-0000-0000-00000EE20000}"/>
    <cellStyle name="Standard 9 2 7 2 6" xfId="28057" xr:uid="{00000000-0005-0000-0000-00000FE20000}"/>
    <cellStyle name="Standard 9 2 7 3" xfId="4689" xr:uid="{00000000-0005-0000-0000-000010E20000}"/>
    <cellStyle name="Standard 9 2 7 3 2" xfId="7554" xr:uid="{00000000-0005-0000-0000-000011E20000}"/>
    <cellStyle name="Standard 9 2 7 3 2 2" xfId="13203" xr:uid="{00000000-0005-0000-0000-000012E20000}"/>
    <cellStyle name="Standard 9 2 7 3 2 2 2" xfId="24499" xr:uid="{00000000-0005-0000-0000-000013E20000}"/>
    <cellStyle name="Standard 9 2 7 3 2 2 2 2" xfId="58387" xr:uid="{00000000-0005-0000-0000-000014E20000}"/>
    <cellStyle name="Standard 9 2 7 3 2 2 3" xfId="47091" xr:uid="{00000000-0005-0000-0000-000015E20000}"/>
    <cellStyle name="Standard 9 2 7 3 2 2 4" xfId="35795" xr:uid="{00000000-0005-0000-0000-000016E20000}"/>
    <cellStyle name="Standard 9 2 7 3 2 3" xfId="18851" xr:uid="{00000000-0005-0000-0000-000017E20000}"/>
    <cellStyle name="Standard 9 2 7 3 2 3 2" xfId="52739" xr:uid="{00000000-0005-0000-0000-000018E20000}"/>
    <cellStyle name="Standard 9 2 7 3 2 4" xfId="41443" xr:uid="{00000000-0005-0000-0000-000019E20000}"/>
    <cellStyle name="Standard 9 2 7 3 2 5" xfId="30147" xr:uid="{00000000-0005-0000-0000-00001AE20000}"/>
    <cellStyle name="Standard 9 2 7 3 3" xfId="10379" xr:uid="{00000000-0005-0000-0000-00001BE20000}"/>
    <cellStyle name="Standard 9 2 7 3 3 2" xfId="21675" xr:uid="{00000000-0005-0000-0000-00001CE20000}"/>
    <cellStyle name="Standard 9 2 7 3 3 2 2" xfId="55563" xr:uid="{00000000-0005-0000-0000-00001DE20000}"/>
    <cellStyle name="Standard 9 2 7 3 3 3" xfId="44267" xr:uid="{00000000-0005-0000-0000-00001EE20000}"/>
    <cellStyle name="Standard 9 2 7 3 3 4" xfId="32971" xr:uid="{00000000-0005-0000-0000-00001FE20000}"/>
    <cellStyle name="Standard 9 2 7 3 4" xfId="16027" xr:uid="{00000000-0005-0000-0000-000020E20000}"/>
    <cellStyle name="Standard 9 2 7 3 4 2" xfId="49915" xr:uid="{00000000-0005-0000-0000-000021E20000}"/>
    <cellStyle name="Standard 9 2 7 3 5" xfId="38619" xr:uid="{00000000-0005-0000-0000-000022E20000}"/>
    <cellStyle name="Standard 9 2 7 3 6" xfId="27323" xr:uid="{00000000-0005-0000-0000-000023E20000}"/>
    <cellStyle name="Standard 9 2 7 4" xfId="6019" xr:uid="{00000000-0005-0000-0000-000024E20000}"/>
    <cellStyle name="Standard 9 2 7 4 2" xfId="11669" xr:uid="{00000000-0005-0000-0000-000025E20000}"/>
    <cellStyle name="Standard 9 2 7 4 2 2" xfId="22965" xr:uid="{00000000-0005-0000-0000-000026E20000}"/>
    <cellStyle name="Standard 9 2 7 4 2 2 2" xfId="56853" xr:uid="{00000000-0005-0000-0000-000027E20000}"/>
    <cellStyle name="Standard 9 2 7 4 2 3" xfId="45557" xr:uid="{00000000-0005-0000-0000-000028E20000}"/>
    <cellStyle name="Standard 9 2 7 4 2 4" xfId="34261" xr:uid="{00000000-0005-0000-0000-000029E20000}"/>
    <cellStyle name="Standard 9 2 7 4 3" xfId="17317" xr:uid="{00000000-0005-0000-0000-00002AE20000}"/>
    <cellStyle name="Standard 9 2 7 4 3 2" xfId="51205" xr:uid="{00000000-0005-0000-0000-00002BE20000}"/>
    <cellStyle name="Standard 9 2 7 4 4" xfId="39909" xr:uid="{00000000-0005-0000-0000-00002CE20000}"/>
    <cellStyle name="Standard 9 2 7 4 5" xfId="28613" xr:uid="{00000000-0005-0000-0000-00002DE20000}"/>
    <cellStyle name="Standard 9 2 7 5" xfId="8845" xr:uid="{00000000-0005-0000-0000-00002EE20000}"/>
    <cellStyle name="Standard 9 2 7 5 2" xfId="20141" xr:uid="{00000000-0005-0000-0000-00002FE20000}"/>
    <cellStyle name="Standard 9 2 7 5 2 2" xfId="54029" xr:uid="{00000000-0005-0000-0000-000030E20000}"/>
    <cellStyle name="Standard 9 2 7 5 3" xfId="42733" xr:uid="{00000000-0005-0000-0000-000031E20000}"/>
    <cellStyle name="Standard 9 2 7 5 4" xfId="31437" xr:uid="{00000000-0005-0000-0000-000032E20000}"/>
    <cellStyle name="Standard 9 2 7 6" xfId="14493" xr:uid="{00000000-0005-0000-0000-000033E20000}"/>
    <cellStyle name="Standard 9 2 7 6 2" xfId="48381" xr:uid="{00000000-0005-0000-0000-000034E20000}"/>
    <cellStyle name="Standard 9 2 7 7" xfId="37085" xr:uid="{00000000-0005-0000-0000-000035E20000}"/>
    <cellStyle name="Standard 9 2 7 8" xfId="25789" xr:uid="{00000000-0005-0000-0000-000036E20000}"/>
    <cellStyle name="Standard 9 2 8" xfId="3726" xr:uid="{00000000-0005-0000-0000-000037E20000}"/>
    <cellStyle name="Standard 9 2 8 2" xfId="6837" xr:uid="{00000000-0005-0000-0000-000038E20000}"/>
    <cellStyle name="Standard 9 2 8 2 2" xfId="12486" xr:uid="{00000000-0005-0000-0000-000039E20000}"/>
    <cellStyle name="Standard 9 2 8 2 2 2" xfId="23782" xr:uid="{00000000-0005-0000-0000-00003AE20000}"/>
    <cellStyle name="Standard 9 2 8 2 2 2 2" xfId="57670" xr:uid="{00000000-0005-0000-0000-00003BE20000}"/>
    <cellStyle name="Standard 9 2 8 2 2 3" xfId="46374" xr:uid="{00000000-0005-0000-0000-00003CE20000}"/>
    <cellStyle name="Standard 9 2 8 2 2 4" xfId="35078" xr:uid="{00000000-0005-0000-0000-00003DE20000}"/>
    <cellStyle name="Standard 9 2 8 2 3" xfId="18134" xr:uid="{00000000-0005-0000-0000-00003EE20000}"/>
    <cellStyle name="Standard 9 2 8 2 3 2" xfId="52022" xr:uid="{00000000-0005-0000-0000-00003FE20000}"/>
    <cellStyle name="Standard 9 2 8 2 4" xfId="40726" xr:uid="{00000000-0005-0000-0000-000040E20000}"/>
    <cellStyle name="Standard 9 2 8 2 5" xfId="29430" xr:uid="{00000000-0005-0000-0000-000041E20000}"/>
    <cellStyle name="Standard 9 2 8 3" xfId="9662" xr:uid="{00000000-0005-0000-0000-000042E20000}"/>
    <cellStyle name="Standard 9 2 8 3 2" xfId="20958" xr:uid="{00000000-0005-0000-0000-000043E20000}"/>
    <cellStyle name="Standard 9 2 8 3 2 2" xfId="54846" xr:uid="{00000000-0005-0000-0000-000044E20000}"/>
    <cellStyle name="Standard 9 2 8 3 3" xfId="43550" xr:uid="{00000000-0005-0000-0000-000045E20000}"/>
    <cellStyle name="Standard 9 2 8 3 4" xfId="32254" xr:uid="{00000000-0005-0000-0000-000046E20000}"/>
    <cellStyle name="Standard 9 2 8 4" xfId="15310" xr:uid="{00000000-0005-0000-0000-000047E20000}"/>
    <cellStyle name="Standard 9 2 8 4 2" xfId="49198" xr:uid="{00000000-0005-0000-0000-000048E20000}"/>
    <cellStyle name="Standard 9 2 8 5" xfId="37902" xr:uid="{00000000-0005-0000-0000-000049E20000}"/>
    <cellStyle name="Standard 9 2 8 6" xfId="26606" xr:uid="{00000000-0005-0000-0000-00004AE20000}"/>
    <cellStyle name="Standard 9 2 9" xfId="4784" xr:uid="{00000000-0005-0000-0000-00004BE20000}"/>
    <cellStyle name="Standard 9 2 9 2" xfId="7610" xr:uid="{00000000-0005-0000-0000-00004CE20000}"/>
    <cellStyle name="Standard 9 2 9 2 2" xfId="13259" xr:uid="{00000000-0005-0000-0000-00004DE20000}"/>
    <cellStyle name="Standard 9 2 9 2 2 2" xfId="24555" xr:uid="{00000000-0005-0000-0000-00004EE20000}"/>
    <cellStyle name="Standard 9 2 9 2 2 2 2" xfId="58443" xr:uid="{00000000-0005-0000-0000-00004FE20000}"/>
    <cellStyle name="Standard 9 2 9 2 2 3" xfId="47147" xr:uid="{00000000-0005-0000-0000-000050E20000}"/>
    <cellStyle name="Standard 9 2 9 2 2 4" xfId="35851" xr:uid="{00000000-0005-0000-0000-000051E20000}"/>
    <cellStyle name="Standard 9 2 9 2 3" xfId="18907" xr:uid="{00000000-0005-0000-0000-000052E20000}"/>
    <cellStyle name="Standard 9 2 9 2 3 2" xfId="52795" xr:uid="{00000000-0005-0000-0000-000053E20000}"/>
    <cellStyle name="Standard 9 2 9 2 4" xfId="41499" xr:uid="{00000000-0005-0000-0000-000054E20000}"/>
    <cellStyle name="Standard 9 2 9 2 5" xfId="30203" xr:uid="{00000000-0005-0000-0000-000055E20000}"/>
    <cellStyle name="Standard 9 2 9 3" xfId="10435" xr:uid="{00000000-0005-0000-0000-000056E20000}"/>
    <cellStyle name="Standard 9 2 9 3 2" xfId="21731" xr:uid="{00000000-0005-0000-0000-000057E20000}"/>
    <cellStyle name="Standard 9 2 9 3 2 2" xfId="55619" xr:uid="{00000000-0005-0000-0000-000058E20000}"/>
    <cellStyle name="Standard 9 2 9 3 3" xfId="44323" xr:uid="{00000000-0005-0000-0000-000059E20000}"/>
    <cellStyle name="Standard 9 2 9 3 4" xfId="33027" xr:uid="{00000000-0005-0000-0000-00005AE20000}"/>
    <cellStyle name="Standard 9 2 9 4" xfId="16083" xr:uid="{00000000-0005-0000-0000-00005BE20000}"/>
    <cellStyle name="Standard 9 2 9 4 2" xfId="49971" xr:uid="{00000000-0005-0000-0000-00005CE20000}"/>
    <cellStyle name="Standard 9 2 9 5" xfId="38675" xr:uid="{00000000-0005-0000-0000-00005DE20000}"/>
    <cellStyle name="Standard 9 2 9 6" xfId="27379" xr:uid="{00000000-0005-0000-0000-00005EE20000}"/>
    <cellStyle name="Standard 9 3" xfId="318" xr:uid="{00000000-0005-0000-0000-00005FE20000}"/>
    <cellStyle name="Standard 9 4" xfId="240" xr:uid="{00000000-0005-0000-0000-000060E20000}"/>
    <cellStyle name="Standard 9 4 10" xfId="13997" xr:uid="{00000000-0005-0000-0000-000061E20000}"/>
    <cellStyle name="Standard 9 4 10 2" xfId="47885" xr:uid="{00000000-0005-0000-0000-000062E20000}"/>
    <cellStyle name="Standard 9 4 11" xfId="36589" xr:uid="{00000000-0005-0000-0000-000063E20000}"/>
    <cellStyle name="Standard 9 4 12" xfId="25293" xr:uid="{00000000-0005-0000-0000-000064E20000}"/>
    <cellStyle name="Standard 9 4 2" xfId="1583" xr:uid="{00000000-0005-0000-0000-000065E20000}"/>
    <cellStyle name="Standard 9 4 2 10" xfId="36722" xr:uid="{00000000-0005-0000-0000-000066E20000}"/>
    <cellStyle name="Standard 9 4 2 11" xfId="25426" xr:uid="{00000000-0005-0000-0000-000067E20000}"/>
    <cellStyle name="Standard 9 4 2 2" xfId="2772" xr:uid="{00000000-0005-0000-0000-000068E20000}"/>
    <cellStyle name="Standard 9 4 2 2 2" xfId="3274" xr:uid="{00000000-0005-0000-0000-000069E20000}"/>
    <cellStyle name="Standard 9 4 2 2 2 2" xfId="5484" xr:uid="{00000000-0005-0000-0000-00006AE20000}"/>
    <cellStyle name="Standard 9 4 2 2 2 2 2" xfId="8310" xr:uid="{00000000-0005-0000-0000-00006BE20000}"/>
    <cellStyle name="Standard 9 4 2 2 2 2 2 2" xfId="13959" xr:uid="{00000000-0005-0000-0000-00006CE20000}"/>
    <cellStyle name="Standard 9 4 2 2 2 2 2 2 2" xfId="25255" xr:uid="{00000000-0005-0000-0000-00006DE20000}"/>
    <cellStyle name="Standard 9 4 2 2 2 2 2 2 2 2" xfId="59143" xr:uid="{00000000-0005-0000-0000-00006EE20000}"/>
    <cellStyle name="Standard 9 4 2 2 2 2 2 2 3" xfId="47847" xr:uid="{00000000-0005-0000-0000-00006FE20000}"/>
    <cellStyle name="Standard 9 4 2 2 2 2 2 2 4" xfId="36551" xr:uid="{00000000-0005-0000-0000-000070E20000}"/>
    <cellStyle name="Standard 9 4 2 2 2 2 2 3" xfId="19607" xr:uid="{00000000-0005-0000-0000-000071E20000}"/>
    <cellStyle name="Standard 9 4 2 2 2 2 2 3 2" xfId="53495" xr:uid="{00000000-0005-0000-0000-000072E20000}"/>
    <cellStyle name="Standard 9 4 2 2 2 2 2 4" xfId="42199" xr:uid="{00000000-0005-0000-0000-000073E20000}"/>
    <cellStyle name="Standard 9 4 2 2 2 2 2 5" xfId="30903" xr:uid="{00000000-0005-0000-0000-000074E20000}"/>
    <cellStyle name="Standard 9 4 2 2 2 2 3" xfId="11135" xr:uid="{00000000-0005-0000-0000-000075E20000}"/>
    <cellStyle name="Standard 9 4 2 2 2 2 3 2" xfId="22431" xr:uid="{00000000-0005-0000-0000-000076E20000}"/>
    <cellStyle name="Standard 9 4 2 2 2 2 3 2 2" xfId="56319" xr:uid="{00000000-0005-0000-0000-000077E20000}"/>
    <cellStyle name="Standard 9 4 2 2 2 2 3 3" xfId="45023" xr:uid="{00000000-0005-0000-0000-000078E20000}"/>
    <cellStyle name="Standard 9 4 2 2 2 2 3 4" xfId="33727" xr:uid="{00000000-0005-0000-0000-000079E20000}"/>
    <cellStyle name="Standard 9 4 2 2 2 2 4" xfId="16783" xr:uid="{00000000-0005-0000-0000-00007AE20000}"/>
    <cellStyle name="Standard 9 4 2 2 2 2 4 2" xfId="50671" xr:uid="{00000000-0005-0000-0000-00007BE20000}"/>
    <cellStyle name="Standard 9 4 2 2 2 2 5" xfId="39375" xr:uid="{00000000-0005-0000-0000-00007CE20000}"/>
    <cellStyle name="Standard 9 4 2 2 2 2 6" xfId="28079" xr:uid="{00000000-0005-0000-0000-00007DE20000}"/>
    <cellStyle name="Standard 9 4 2 2 2 3" xfId="6402" xr:uid="{00000000-0005-0000-0000-00007EE20000}"/>
    <cellStyle name="Standard 9 4 2 2 2 3 2" xfId="12052" xr:uid="{00000000-0005-0000-0000-00007FE20000}"/>
    <cellStyle name="Standard 9 4 2 2 2 3 2 2" xfId="23348" xr:uid="{00000000-0005-0000-0000-000080E20000}"/>
    <cellStyle name="Standard 9 4 2 2 2 3 2 2 2" xfId="57236" xr:uid="{00000000-0005-0000-0000-000081E20000}"/>
    <cellStyle name="Standard 9 4 2 2 2 3 2 3" xfId="45940" xr:uid="{00000000-0005-0000-0000-000082E20000}"/>
    <cellStyle name="Standard 9 4 2 2 2 3 2 4" xfId="34644" xr:uid="{00000000-0005-0000-0000-000083E20000}"/>
    <cellStyle name="Standard 9 4 2 2 2 3 3" xfId="17700" xr:uid="{00000000-0005-0000-0000-000084E20000}"/>
    <cellStyle name="Standard 9 4 2 2 2 3 3 2" xfId="51588" xr:uid="{00000000-0005-0000-0000-000085E20000}"/>
    <cellStyle name="Standard 9 4 2 2 2 3 4" xfId="40292" xr:uid="{00000000-0005-0000-0000-000086E20000}"/>
    <cellStyle name="Standard 9 4 2 2 2 3 5" xfId="28996" xr:uid="{00000000-0005-0000-0000-000087E20000}"/>
    <cellStyle name="Standard 9 4 2 2 2 4" xfId="9228" xr:uid="{00000000-0005-0000-0000-000088E20000}"/>
    <cellStyle name="Standard 9 4 2 2 2 4 2" xfId="20524" xr:uid="{00000000-0005-0000-0000-000089E20000}"/>
    <cellStyle name="Standard 9 4 2 2 2 4 2 2" xfId="54412" xr:uid="{00000000-0005-0000-0000-00008AE20000}"/>
    <cellStyle name="Standard 9 4 2 2 2 4 3" xfId="43116" xr:uid="{00000000-0005-0000-0000-00008BE20000}"/>
    <cellStyle name="Standard 9 4 2 2 2 4 4" xfId="31820" xr:uid="{00000000-0005-0000-0000-00008CE20000}"/>
    <cellStyle name="Standard 9 4 2 2 2 5" xfId="14876" xr:uid="{00000000-0005-0000-0000-00008DE20000}"/>
    <cellStyle name="Standard 9 4 2 2 2 5 2" xfId="48764" xr:uid="{00000000-0005-0000-0000-00008EE20000}"/>
    <cellStyle name="Standard 9 4 2 2 2 6" xfId="37468" xr:uid="{00000000-0005-0000-0000-00008FE20000}"/>
    <cellStyle name="Standard 9 4 2 2 2 7" xfId="26172" xr:uid="{00000000-0005-0000-0000-000090E20000}"/>
    <cellStyle name="Standard 9 4 2 2 3" xfId="4711" xr:uid="{00000000-0005-0000-0000-000091E20000}"/>
    <cellStyle name="Standard 9 4 2 2 3 2" xfId="7576" xr:uid="{00000000-0005-0000-0000-000092E20000}"/>
    <cellStyle name="Standard 9 4 2 2 3 2 2" xfId="13225" xr:uid="{00000000-0005-0000-0000-000093E20000}"/>
    <cellStyle name="Standard 9 4 2 2 3 2 2 2" xfId="24521" xr:uid="{00000000-0005-0000-0000-000094E20000}"/>
    <cellStyle name="Standard 9 4 2 2 3 2 2 2 2" xfId="58409" xr:uid="{00000000-0005-0000-0000-000095E20000}"/>
    <cellStyle name="Standard 9 4 2 2 3 2 2 3" xfId="47113" xr:uid="{00000000-0005-0000-0000-000096E20000}"/>
    <cellStyle name="Standard 9 4 2 2 3 2 2 4" xfId="35817" xr:uid="{00000000-0005-0000-0000-000097E20000}"/>
    <cellStyle name="Standard 9 4 2 2 3 2 3" xfId="18873" xr:uid="{00000000-0005-0000-0000-000098E20000}"/>
    <cellStyle name="Standard 9 4 2 2 3 2 3 2" xfId="52761" xr:uid="{00000000-0005-0000-0000-000099E20000}"/>
    <cellStyle name="Standard 9 4 2 2 3 2 4" xfId="41465" xr:uid="{00000000-0005-0000-0000-00009AE20000}"/>
    <cellStyle name="Standard 9 4 2 2 3 2 5" xfId="30169" xr:uid="{00000000-0005-0000-0000-00009BE20000}"/>
    <cellStyle name="Standard 9 4 2 2 3 3" xfId="10401" xr:uid="{00000000-0005-0000-0000-00009CE20000}"/>
    <cellStyle name="Standard 9 4 2 2 3 3 2" xfId="21697" xr:uid="{00000000-0005-0000-0000-00009DE20000}"/>
    <cellStyle name="Standard 9 4 2 2 3 3 2 2" xfId="55585" xr:uid="{00000000-0005-0000-0000-00009EE20000}"/>
    <cellStyle name="Standard 9 4 2 2 3 3 3" xfId="44289" xr:uid="{00000000-0005-0000-0000-00009FE20000}"/>
    <cellStyle name="Standard 9 4 2 2 3 3 4" xfId="32993" xr:uid="{00000000-0005-0000-0000-0000A0E20000}"/>
    <cellStyle name="Standard 9 4 2 2 3 4" xfId="16049" xr:uid="{00000000-0005-0000-0000-0000A1E20000}"/>
    <cellStyle name="Standard 9 4 2 2 3 4 2" xfId="49937" xr:uid="{00000000-0005-0000-0000-0000A2E20000}"/>
    <cellStyle name="Standard 9 4 2 2 3 5" xfId="38641" xr:uid="{00000000-0005-0000-0000-0000A3E20000}"/>
    <cellStyle name="Standard 9 4 2 2 3 6" xfId="27345" xr:uid="{00000000-0005-0000-0000-0000A4E20000}"/>
    <cellStyle name="Standard 9 4 2 2 4" xfId="5902" xr:uid="{00000000-0005-0000-0000-0000A5E20000}"/>
    <cellStyle name="Standard 9 4 2 2 4 2" xfId="11552" xr:uid="{00000000-0005-0000-0000-0000A6E20000}"/>
    <cellStyle name="Standard 9 4 2 2 4 2 2" xfId="22848" xr:uid="{00000000-0005-0000-0000-0000A7E20000}"/>
    <cellStyle name="Standard 9 4 2 2 4 2 2 2" xfId="56736" xr:uid="{00000000-0005-0000-0000-0000A8E20000}"/>
    <cellStyle name="Standard 9 4 2 2 4 2 3" xfId="45440" xr:uid="{00000000-0005-0000-0000-0000A9E20000}"/>
    <cellStyle name="Standard 9 4 2 2 4 2 4" xfId="34144" xr:uid="{00000000-0005-0000-0000-0000AAE20000}"/>
    <cellStyle name="Standard 9 4 2 2 4 3" xfId="17200" xr:uid="{00000000-0005-0000-0000-0000ABE20000}"/>
    <cellStyle name="Standard 9 4 2 2 4 3 2" xfId="51088" xr:uid="{00000000-0005-0000-0000-0000ACE20000}"/>
    <cellStyle name="Standard 9 4 2 2 4 4" xfId="39792" xr:uid="{00000000-0005-0000-0000-0000ADE20000}"/>
    <cellStyle name="Standard 9 4 2 2 4 5" xfId="28496" xr:uid="{00000000-0005-0000-0000-0000AEE20000}"/>
    <cellStyle name="Standard 9 4 2 2 5" xfId="8728" xr:uid="{00000000-0005-0000-0000-0000AFE20000}"/>
    <cellStyle name="Standard 9 4 2 2 5 2" xfId="20024" xr:uid="{00000000-0005-0000-0000-0000B0E20000}"/>
    <cellStyle name="Standard 9 4 2 2 5 2 2" xfId="53912" xr:uid="{00000000-0005-0000-0000-0000B1E20000}"/>
    <cellStyle name="Standard 9 4 2 2 5 3" xfId="42616" xr:uid="{00000000-0005-0000-0000-0000B2E20000}"/>
    <cellStyle name="Standard 9 4 2 2 5 4" xfId="31320" xr:uid="{00000000-0005-0000-0000-0000B3E20000}"/>
    <cellStyle name="Standard 9 4 2 2 6" xfId="14376" xr:uid="{00000000-0005-0000-0000-0000B4E20000}"/>
    <cellStyle name="Standard 9 4 2 2 6 2" xfId="48264" xr:uid="{00000000-0005-0000-0000-0000B5E20000}"/>
    <cellStyle name="Standard 9 4 2 2 7" xfId="36968" xr:uid="{00000000-0005-0000-0000-0000B6E20000}"/>
    <cellStyle name="Standard 9 4 2 2 8" xfId="25672" xr:uid="{00000000-0005-0000-0000-0000B7E20000}"/>
    <cellStyle name="Standard 9 4 2 3" xfId="3028" xr:uid="{00000000-0005-0000-0000-0000B8E20000}"/>
    <cellStyle name="Standard 9 4 2 3 2" xfId="5483" xr:uid="{00000000-0005-0000-0000-0000B9E20000}"/>
    <cellStyle name="Standard 9 4 2 3 2 2" xfId="8309" xr:uid="{00000000-0005-0000-0000-0000BAE20000}"/>
    <cellStyle name="Standard 9 4 2 3 2 2 2" xfId="13958" xr:uid="{00000000-0005-0000-0000-0000BBE20000}"/>
    <cellStyle name="Standard 9 4 2 3 2 2 2 2" xfId="25254" xr:uid="{00000000-0005-0000-0000-0000BCE20000}"/>
    <cellStyle name="Standard 9 4 2 3 2 2 2 2 2" xfId="59142" xr:uid="{00000000-0005-0000-0000-0000BDE20000}"/>
    <cellStyle name="Standard 9 4 2 3 2 2 2 3" xfId="47846" xr:uid="{00000000-0005-0000-0000-0000BEE20000}"/>
    <cellStyle name="Standard 9 4 2 3 2 2 2 4" xfId="36550" xr:uid="{00000000-0005-0000-0000-0000BFE20000}"/>
    <cellStyle name="Standard 9 4 2 3 2 2 3" xfId="19606" xr:uid="{00000000-0005-0000-0000-0000C0E20000}"/>
    <cellStyle name="Standard 9 4 2 3 2 2 3 2" xfId="53494" xr:uid="{00000000-0005-0000-0000-0000C1E20000}"/>
    <cellStyle name="Standard 9 4 2 3 2 2 4" xfId="42198" xr:uid="{00000000-0005-0000-0000-0000C2E20000}"/>
    <cellStyle name="Standard 9 4 2 3 2 2 5" xfId="30902" xr:uid="{00000000-0005-0000-0000-0000C3E20000}"/>
    <cellStyle name="Standard 9 4 2 3 2 3" xfId="11134" xr:uid="{00000000-0005-0000-0000-0000C4E20000}"/>
    <cellStyle name="Standard 9 4 2 3 2 3 2" xfId="22430" xr:uid="{00000000-0005-0000-0000-0000C5E20000}"/>
    <cellStyle name="Standard 9 4 2 3 2 3 2 2" xfId="56318" xr:uid="{00000000-0005-0000-0000-0000C6E20000}"/>
    <cellStyle name="Standard 9 4 2 3 2 3 3" xfId="45022" xr:uid="{00000000-0005-0000-0000-0000C7E20000}"/>
    <cellStyle name="Standard 9 4 2 3 2 3 4" xfId="33726" xr:uid="{00000000-0005-0000-0000-0000C8E20000}"/>
    <cellStyle name="Standard 9 4 2 3 2 4" xfId="16782" xr:uid="{00000000-0005-0000-0000-0000C9E20000}"/>
    <cellStyle name="Standard 9 4 2 3 2 4 2" xfId="50670" xr:uid="{00000000-0005-0000-0000-0000CAE20000}"/>
    <cellStyle name="Standard 9 4 2 3 2 5" xfId="39374" xr:uid="{00000000-0005-0000-0000-0000CBE20000}"/>
    <cellStyle name="Standard 9 4 2 3 2 6" xfId="28078" xr:uid="{00000000-0005-0000-0000-0000CCE20000}"/>
    <cellStyle name="Standard 9 4 2 3 3" xfId="4710" xr:uid="{00000000-0005-0000-0000-0000CDE20000}"/>
    <cellStyle name="Standard 9 4 2 3 3 2" xfId="7575" xr:uid="{00000000-0005-0000-0000-0000CEE20000}"/>
    <cellStyle name="Standard 9 4 2 3 3 2 2" xfId="13224" xr:uid="{00000000-0005-0000-0000-0000CFE20000}"/>
    <cellStyle name="Standard 9 4 2 3 3 2 2 2" xfId="24520" xr:uid="{00000000-0005-0000-0000-0000D0E20000}"/>
    <cellStyle name="Standard 9 4 2 3 3 2 2 2 2" xfId="58408" xr:uid="{00000000-0005-0000-0000-0000D1E20000}"/>
    <cellStyle name="Standard 9 4 2 3 3 2 2 3" xfId="47112" xr:uid="{00000000-0005-0000-0000-0000D2E20000}"/>
    <cellStyle name="Standard 9 4 2 3 3 2 2 4" xfId="35816" xr:uid="{00000000-0005-0000-0000-0000D3E20000}"/>
    <cellStyle name="Standard 9 4 2 3 3 2 3" xfId="18872" xr:uid="{00000000-0005-0000-0000-0000D4E20000}"/>
    <cellStyle name="Standard 9 4 2 3 3 2 3 2" xfId="52760" xr:uid="{00000000-0005-0000-0000-0000D5E20000}"/>
    <cellStyle name="Standard 9 4 2 3 3 2 4" xfId="41464" xr:uid="{00000000-0005-0000-0000-0000D6E20000}"/>
    <cellStyle name="Standard 9 4 2 3 3 2 5" xfId="30168" xr:uid="{00000000-0005-0000-0000-0000D7E20000}"/>
    <cellStyle name="Standard 9 4 2 3 3 3" xfId="10400" xr:uid="{00000000-0005-0000-0000-0000D8E20000}"/>
    <cellStyle name="Standard 9 4 2 3 3 3 2" xfId="21696" xr:uid="{00000000-0005-0000-0000-0000D9E20000}"/>
    <cellStyle name="Standard 9 4 2 3 3 3 2 2" xfId="55584" xr:uid="{00000000-0005-0000-0000-0000DAE20000}"/>
    <cellStyle name="Standard 9 4 2 3 3 3 3" xfId="44288" xr:uid="{00000000-0005-0000-0000-0000DBE20000}"/>
    <cellStyle name="Standard 9 4 2 3 3 3 4" xfId="32992" xr:uid="{00000000-0005-0000-0000-0000DCE20000}"/>
    <cellStyle name="Standard 9 4 2 3 3 4" xfId="16048" xr:uid="{00000000-0005-0000-0000-0000DDE20000}"/>
    <cellStyle name="Standard 9 4 2 3 3 4 2" xfId="49936" xr:uid="{00000000-0005-0000-0000-0000DEE20000}"/>
    <cellStyle name="Standard 9 4 2 3 3 5" xfId="38640" xr:uid="{00000000-0005-0000-0000-0000DFE20000}"/>
    <cellStyle name="Standard 9 4 2 3 3 6" xfId="27344" xr:uid="{00000000-0005-0000-0000-0000E0E20000}"/>
    <cellStyle name="Standard 9 4 2 3 4" xfId="6156" xr:uid="{00000000-0005-0000-0000-0000E1E20000}"/>
    <cellStyle name="Standard 9 4 2 3 4 2" xfId="11806" xr:uid="{00000000-0005-0000-0000-0000E2E20000}"/>
    <cellStyle name="Standard 9 4 2 3 4 2 2" xfId="23102" xr:uid="{00000000-0005-0000-0000-0000E3E20000}"/>
    <cellStyle name="Standard 9 4 2 3 4 2 2 2" xfId="56990" xr:uid="{00000000-0005-0000-0000-0000E4E20000}"/>
    <cellStyle name="Standard 9 4 2 3 4 2 3" xfId="45694" xr:uid="{00000000-0005-0000-0000-0000E5E20000}"/>
    <cellStyle name="Standard 9 4 2 3 4 2 4" xfId="34398" xr:uid="{00000000-0005-0000-0000-0000E6E20000}"/>
    <cellStyle name="Standard 9 4 2 3 4 3" xfId="17454" xr:uid="{00000000-0005-0000-0000-0000E7E20000}"/>
    <cellStyle name="Standard 9 4 2 3 4 3 2" xfId="51342" xr:uid="{00000000-0005-0000-0000-0000E8E20000}"/>
    <cellStyle name="Standard 9 4 2 3 4 4" xfId="40046" xr:uid="{00000000-0005-0000-0000-0000E9E20000}"/>
    <cellStyle name="Standard 9 4 2 3 4 5" xfId="28750" xr:uid="{00000000-0005-0000-0000-0000EAE20000}"/>
    <cellStyle name="Standard 9 4 2 3 5" xfId="8982" xr:uid="{00000000-0005-0000-0000-0000EBE20000}"/>
    <cellStyle name="Standard 9 4 2 3 5 2" xfId="20278" xr:uid="{00000000-0005-0000-0000-0000ECE20000}"/>
    <cellStyle name="Standard 9 4 2 3 5 2 2" xfId="54166" xr:uid="{00000000-0005-0000-0000-0000EDE20000}"/>
    <cellStyle name="Standard 9 4 2 3 5 3" xfId="42870" xr:uid="{00000000-0005-0000-0000-0000EEE20000}"/>
    <cellStyle name="Standard 9 4 2 3 5 4" xfId="31574" xr:uid="{00000000-0005-0000-0000-0000EFE20000}"/>
    <cellStyle name="Standard 9 4 2 3 6" xfId="14630" xr:uid="{00000000-0005-0000-0000-0000F0E20000}"/>
    <cellStyle name="Standard 9 4 2 3 6 2" xfId="48518" xr:uid="{00000000-0005-0000-0000-0000F1E20000}"/>
    <cellStyle name="Standard 9 4 2 3 7" xfId="37222" xr:uid="{00000000-0005-0000-0000-0000F2E20000}"/>
    <cellStyle name="Standard 9 4 2 3 8" xfId="25926" xr:uid="{00000000-0005-0000-0000-0000F3E20000}"/>
    <cellStyle name="Standard 9 4 2 4" xfId="3887" xr:uid="{00000000-0005-0000-0000-0000F4E20000}"/>
    <cellStyle name="Standard 9 4 2 4 2" xfId="6998" xr:uid="{00000000-0005-0000-0000-0000F5E20000}"/>
    <cellStyle name="Standard 9 4 2 4 2 2" xfId="12647" xr:uid="{00000000-0005-0000-0000-0000F6E20000}"/>
    <cellStyle name="Standard 9 4 2 4 2 2 2" xfId="23943" xr:uid="{00000000-0005-0000-0000-0000F7E20000}"/>
    <cellStyle name="Standard 9 4 2 4 2 2 2 2" xfId="57831" xr:uid="{00000000-0005-0000-0000-0000F8E20000}"/>
    <cellStyle name="Standard 9 4 2 4 2 2 3" xfId="46535" xr:uid="{00000000-0005-0000-0000-0000F9E20000}"/>
    <cellStyle name="Standard 9 4 2 4 2 2 4" xfId="35239" xr:uid="{00000000-0005-0000-0000-0000FAE20000}"/>
    <cellStyle name="Standard 9 4 2 4 2 3" xfId="18295" xr:uid="{00000000-0005-0000-0000-0000FBE20000}"/>
    <cellStyle name="Standard 9 4 2 4 2 3 2" xfId="52183" xr:uid="{00000000-0005-0000-0000-0000FCE20000}"/>
    <cellStyle name="Standard 9 4 2 4 2 4" xfId="40887" xr:uid="{00000000-0005-0000-0000-0000FDE20000}"/>
    <cellStyle name="Standard 9 4 2 4 2 5" xfId="29591" xr:uid="{00000000-0005-0000-0000-0000FEE20000}"/>
    <cellStyle name="Standard 9 4 2 4 3" xfId="9823" xr:uid="{00000000-0005-0000-0000-0000FFE20000}"/>
    <cellStyle name="Standard 9 4 2 4 3 2" xfId="21119" xr:uid="{00000000-0005-0000-0000-000000E30000}"/>
    <cellStyle name="Standard 9 4 2 4 3 2 2" xfId="55007" xr:uid="{00000000-0005-0000-0000-000001E30000}"/>
    <cellStyle name="Standard 9 4 2 4 3 3" xfId="43711" xr:uid="{00000000-0005-0000-0000-000002E30000}"/>
    <cellStyle name="Standard 9 4 2 4 3 4" xfId="32415" xr:uid="{00000000-0005-0000-0000-000003E30000}"/>
    <cellStyle name="Standard 9 4 2 4 4" xfId="15471" xr:uid="{00000000-0005-0000-0000-000004E30000}"/>
    <cellStyle name="Standard 9 4 2 4 4 2" xfId="49359" xr:uid="{00000000-0005-0000-0000-000005E30000}"/>
    <cellStyle name="Standard 9 4 2 4 5" xfId="38063" xr:uid="{00000000-0005-0000-0000-000006E30000}"/>
    <cellStyle name="Standard 9 4 2 4 6" xfId="26767" xr:uid="{00000000-0005-0000-0000-000007E30000}"/>
    <cellStyle name="Standard 9 4 2 5" xfId="4945" xr:uid="{00000000-0005-0000-0000-000008E30000}"/>
    <cellStyle name="Standard 9 4 2 5 2" xfId="7771" xr:uid="{00000000-0005-0000-0000-000009E30000}"/>
    <cellStyle name="Standard 9 4 2 5 2 2" xfId="13420" xr:uid="{00000000-0005-0000-0000-00000AE30000}"/>
    <cellStyle name="Standard 9 4 2 5 2 2 2" xfId="24716" xr:uid="{00000000-0005-0000-0000-00000BE30000}"/>
    <cellStyle name="Standard 9 4 2 5 2 2 2 2" xfId="58604" xr:uid="{00000000-0005-0000-0000-00000CE30000}"/>
    <cellStyle name="Standard 9 4 2 5 2 2 3" xfId="47308" xr:uid="{00000000-0005-0000-0000-00000DE30000}"/>
    <cellStyle name="Standard 9 4 2 5 2 2 4" xfId="36012" xr:uid="{00000000-0005-0000-0000-00000EE30000}"/>
    <cellStyle name="Standard 9 4 2 5 2 3" xfId="19068" xr:uid="{00000000-0005-0000-0000-00000FE30000}"/>
    <cellStyle name="Standard 9 4 2 5 2 3 2" xfId="52956" xr:uid="{00000000-0005-0000-0000-000010E30000}"/>
    <cellStyle name="Standard 9 4 2 5 2 4" xfId="41660" xr:uid="{00000000-0005-0000-0000-000011E30000}"/>
    <cellStyle name="Standard 9 4 2 5 2 5" xfId="30364" xr:uid="{00000000-0005-0000-0000-000012E30000}"/>
    <cellStyle name="Standard 9 4 2 5 3" xfId="10596" xr:uid="{00000000-0005-0000-0000-000013E30000}"/>
    <cellStyle name="Standard 9 4 2 5 3 2" xfId="21892" xr:uid="{00000000-0005-0000-0000-000014E30000}"/>
    <cellStyle name="Standard 9 4 2 5 3 2 2" xfId="55780" xr:uid="{00000000-0005-0000-0000-000015E30000}"/>
    <cellStyle name="Standard 9 4 2 5 3 3" xfId="44484" xr:uid="{00000000-0005-0000-0000-000016E30000}"/>
    <cellStyle name="Standard 9 4 2 5 3 4" xfId="33188" xr:uid="{00000000-0005-0000-0000-000017E30000}"/>
    <cellStyle name="Standard 9 4 2 5 4" xfId="16244" xr:uid="{00000000-0005-0000-0000-000018E30000}"/>
    <cellStyle name="Standard 9 4 2 5 4 2" xfId="50132" xr:uid="{00000000-0005-0000-0000-000019E30000}"/>
    <cellStyle name="Standard 9 4 2 5 5" xfId="38836" xr:uid="{00000000-0005-0000-0000-00001AE30000}"/>
    <cellStyle name="Standard 9 4 2 5 6" xfId="27540" xr:uid="{00000000-0005-0000-0000-00001BE30000}"/>
    <cellStyle name="Standard 9 4 2 6" xfId="3594" xr:uid="{00000000-0005-0000-0000-00001CE30000}"/>
    <cellStyle name="Standard 9 4 2 6 2" xfId="6707" xr:uid="{00000000-0005-0000-0000-00001DE30000}"/>
    <cellStyle name="Standard 9 4 2 6 2 2" xfId="12356" xr:uid="{00000000-0005-0000-0000-00001EE30000}"/>
    <cellStyle name="Standard 9 4 2 6 2 2 2" xfId="23652" xr:uid="{00000000-0005-0000-0000-00001FE30000}"/>
    <cellStyle name="Standard 9 4 2 6 2 2 2 2" xfId="57540" xr:uid="{00000000-0005-0000-0000-000020E30000}"/>
    <cellStyle name="Standard 9 4 2 6 2 2 3" xfId="46244" xr:uid="{00000000-0005-0000-0000-000021E30000}"/>
    <cellStyle name="Standard 9 4 2 6 2 2 4" xfId="34948" xr:uid="{00000000-0005-0000-0000-000022E30000}"/>
    <cellStyle name="Standard 9 4 2 6 2 3" xfId="18004" xr:uid="{00000000-0005-0000-0000-000023E30000}"/>
    <cellStyle name="Standard 9 4 2 6 2 3 2" xfId="51892" xr:uid="{00000000-0005-0000-0000-000024E30000}"/>
    <cellStyle name="Standard 9 4 2 6 2 4" xfId="40596" xr:uid="{00000000-0005-0000-0000-000025E30000}"/>
    <cellStyle name="Standard 9 4 2 6 2 5" xfId="29300" xr:uid="{00000000-0005-0000-0000-000026E30000}"/>
    <cellStyle name="Standard 9 4 2 6 3" xfId="9532" xr:uid="{00000000-0005-0000-0000-000027E30000}"/>
    <cellStyle name="Standard 9 4 2 6 3 2" xfId="20828" xr:uid="{00000000-0005-0000-0000-000028E30000}"/>
    <cellStyle name="Standard 9 4 2 6 3 2 2" xfId="54716" xr:uid="{00000000-0005-0000-0000-000029E30000}"/>
    <cellStyle name="Standard 9 4 2 6 3 3" xfId="43420" xr:uid="{00000000-0005-0000-0000-00002AE30000}"/>
    <cellStyle name="Standard 9 4 2 6 3 4" xfId="32124" xr:uid="{00000000-0005-0000-0000-00002BE30000}"/>
    <cellStyle name="Standard 9 4 2 6 4" xfId="15180" xr:uid="{00000000-0005-0000-0000-00002CE30000}"/>
    <cellStyle name="Standard 9 4 2 6 4 2" xfId="49068" xr:uid="{00000000-0005-0000-0000-00002DE30000}"/>
    <cellStyle name="Standard 9 4 2 6 5" xfId="37772" xr:uid="{00000000-0005-0000-0000-00002EE30000}"/>
    <cellStyle name="Standard 9 4 2 6 6" xfId="26476" xr:uid="{00000000-0005-0000-0000-00002FE30000}"/>
    <cellStyle name="Standard 9 4 2 7" xfId="5656" xr:uid="{00000000-0005-0000-0000-000030E30000}"/>
    <cellStyle name="Standard 9 4 2 7 2" xfId="11306" xr:uid="{00000000-0005-0000-0000-000031E30000}"/>
    <cellStyle name="Standard 9 4 2 7 2 2" xfId="22602" xr:uid="{00000000-0005-0000-0000-000032E30000}"/>
    <cellStyle name="Standard 9 4 2 7 2 2 2" xfId="56490" xr:uid="{00000000-0005-0000-0000-000033E30000}"/>
    <cellStyle name="Standard 9 4 2 7 2 3" xfId="45194" xr:uid="{00000000-0005-0000-0000-000034E30000}"/>
    <cellStyle name="Standard 9 4 2 7 2 4" xfId="33898" xr:uid="{00000000-0005-0000-0000-000035E30000}"/>
    <cellStyle name="Standard 9 4 2 7 3" xfId="16954" xr:uid="{00000000-0005-0000-0000-000036E30000}"/>
    <cellStyle name="Standard 9 4 2 7 3 2" xfId="50842" xr:uid="{00000000-0005-0000-0000-000037E30000}"/>
    <cellStyle name="Standard 9 4 2 7 4" xfId="39546" xr:uid="{00000000-0005-0000-0000-000038E30000}"/>
    <cellStyle name="Standard 9 4 2 7 5" xfId="28250" xr:uid="{00000000-0005-0000-0000-000039E30000}"/>
    <cellStyle name="Standard 9 4 2 8" xfId="8482" xr:uid="{00000000-0005-0000-0000-00003AE30000}"/>
    <cellStyle name="Standard 9 4 2 8 2" xfId="19778" xr:uid="{00000000-0005-0000-0000-00003BE30000}"/>
    <cellStyle name="Standard 9 4 2 8 2 2" xfId="53666" xr:uid="{00000000-0005-0000-0000-00003CE30000}"/>
    <cellStyle name="Standard 9 4 2 8 3" xfId="42370" xr:uid="{00000000-0005-0000-0000-00003DE30000}"/>
    <cellStyle name="Standard 9 4 2 8 4" xfId="31074" xr:uid="{00000000-0005-0000-0000-00003EE30000}"/>
    <cellStyle name="Standard 9 4 2 9" xfId="14130" xr:uid="{00000000-0005-0000-0000-00003FE30000}"/>
    <cellStyle name="Standard 9 4 2 9 2" xfId="48018" xr:uid="{00000000-0005-0000-0000-000040E30000}"/>
    <cellStyle name="Standard 9 4 3" xfId="2641" xr:uid="{00000000-0005-0000-0000-000041E30000}"/>
    <cellStyle name="Standard 9 4 3 2" xfId="3143" xr:uid="{00000000-0005-0000-0000-000042E30000}"/>
    <cellStyle name="Standard 9 4 3 2 2" xfId="5485" xr:uid="{00000000-0005-0000-0000-000043E30000}"/>
    <cellStyle name="Standard 9 4 3 2 2 2" xfId="8311" xr:uid="{00000000-0005-0000-0000-000044E30000}"/>
    <cellStyle name="Standard 9 4 3 2 2 2 2" xfId="13960" xr:uid="{00000000-0005-0000-0000-000045E30000}"/>
    <cellStyle name="Standard 9 4 3 2 2 2 2 2" xfId="25256" xr:uid="{00000000-0005-0000-0000-000046E30000}"/>
    <cellStyle name="Standard 9 4 3 2 2 2 2 2 2" xfId="59144" xr:uid="{00000000-0005-0000-0000-000047E30000}"/>
    <cellStyle name="Standard 9 4 3 2 2 2 2 3" xfId="47848" xr:uid="{00000000-0005-0000-0000-000048E30000}"/>
    <cellStyle name="Standard 9 4 3 2 2 2 2 4" xfId="36552" xr:uid="{00000000-0005-0000-0000-000049E30000}"/>
    <cellStyle name="Standard 9 4 3 2 2 2 3" xfId="19608" xr:uid="{00000000-0005-0000-0000-00004AE30000}"/>
    <cellStyle name="Standard 9 4 3 2 2 2 3 2" xfId="53496" xr:uid="{00000000-0005-0000-0000-00004BE30000}"/>
    <cellStyle name="Standard 9 4 3 2 2 2 4" xfId="42200" xr:uid="{00000000-0005-0000-0000-00004CE30000}"/>
    <cellStyle name="Standard 9 4 3 2 2 2 5" xfId="30904" xr:uid="{00000000-0005-0000-0000-00004DE30000}"/>
    <cellStyle name="Standard 9 4 3 2 2 3" xfId="11136" xr:uid="{00000000-0005-0000-0000-00004EE30000}"/>
    <cellStyle name="Standard 9 4 3 2 2 3 2" xfId="22432" xr:uid="{00000000-0005-0000-0000-00004FE30000}"/>
    <cellStyle name="Standard 9 4 3 2 2 3 2 2" xfId="56320" xr:uid="{00000000-0005-0000-0000-000050E30000}"/>
    <cellStyle name="Standard 9 4 3 2 2 3 3" xfId="45024" xr:uid="{00000000-0005-0000-0000-000051E30000}"/>
    <cellStyle name="Standard 9 4 3 2 2 3 4" xfId="33728" xr:uid="{00000000-0005-0000-0000-000052E30000}"/>
    <cellStyle name="Standard 9 4 3 2 2 4" xfId="16784" xr:uid="{00000000-0005-0000-0000-000053E30000}"/>
    <cellStyle name="Standard 9 4 3 2 2 4 2" xfId="50672" xr:uid="{00000000-0005-0000-0000-000054E30000}"/>
    <cellStyle name="Standard 9 4 3 2 2 5" xfId="39376" xr:uid="{00000000-0005-0000-0000-000055E30000}"/>
    <cellStyle name="Standard 9 4 3 2 2 6" xfId="28080" xr:uid="{00000000-0005-0000-0000-000056E30000}"/>
    <cellStyle name="Standard 9 4 3 2 3" xfId="6271" xr:uid="{00000000-0005-0000-0000-000057E30000}"/>
    <cellStyle name="Standard 9 4 3 2 3 2" xfId="11921" xr:uid="{00000000-0005-0000-0000-000058E30000}"/>
    <cellStyle name="Standard 9 4 3 2 3 2 2" xfId="23217" xr:uid="{00000000-0005-0000-0000-000059E30000}"/>
    <cellStyle name="Standard 9 4 3 2 3 2 2 2" xfId="57105" xr:uid="{00000000-0005-0000-0000-00005AE30000}"/>
    <cellStyle name="Standard 9 4 3 2 3 2 3" xfId="45809" xr:uid="{00000000-0005-0000-0000-00005BE30000}"/>
    <cellStyle name="Standard 9 4 3 2 3 2 4" xfId="34513" xr:uid="{00000000-0005-0000-0000-00005CE30000}"/>
    <cellStyle name="Standard 9 4 3 2 3 3" xfId="17569" xr:uid="{00000000-0005-0000-0000-00005DE30000}"/>
    <cellStyle name="Standard 9 4 3 2 3 3 2" xfId="51457" xr:uid="{00000000-0005-0000-0000-00005EE30000}"/>
    <cellStyle name="Standard 9 4 3 2 3 4" xfId="40161" xr:uid="{00000000-0005-0000-0000-00005FE30000}"/>
    <cellStyle name="Standard 9 4 3 2 3 5" xfId="28865" xr:uid="{00000000-0005-0000-0000-000060E30000}"/>
    <cellStyle name="Standard 9 4 3 2 4" xfId="9097" xr:uid="{00000000-0005-0000-0000-000061E30000}"/>
    <cellStyle name="Standard 9 4 3 2 4 2" xfId="20393" xr:uid="{00000000-0005-0000-0000-000062E30000}"/>
    <cellStyle name="Standard 9 4 3 2 4 2 2" xfId="54281" xr:uid="{00000000-0005-0000-0000-000063E30000}"/>
    <cellStyle name="Standard 9 4 3 2 4 3" xfId="42985" xr:uid="{00000000-0005-0000-0000-000064E30000}"/>
    <cellStyle name="Standard 9 4 3 2 4 4" xfId="31689" xr:uid="{00000000-0005-0000-0000-000065E30000}"/>
    <cellStyle name="Standard 9 4 3 2 5" xfId="14745" xr:uid="{00000000-0005-0000-0000-000066E30000}"/>
    <cellStyle name="Standard 9 4 3 2 5 2" xfId="48633" xr:uid="{00000000-0005-0000-0000-000067E30000}"/>
    <cellStyle name="Standard 9 4 3 2 6" xfId="37337" xr:uid="{00000000-0005-0000-0000-000068E30000}"/>
    <cellStyle name="Standard 9 4 3 2 7" xfId="26041" xr:uid="{00000000-0005-0000-0000-000069E30000}"/>
    <cellStyle name="Standard 9 4 3 3" xfId="4712" xr:uid="{00000000-0005-0000-0000-00006AE30000}"/>
    <cellStyle name="Standard 9 4 3 3 2" xfId="7577" xr:uid="{00000000-0005-0000-0000-00006BE30000}"/>
    <cellStyle name="Standard 9 4 3 3 2 2" xfId="13226" xr:uid="{00000000-0005-0000-0000-00006CE30000}"/>
    <cellStyle name="Standard 9 4 3 3 2 2 2" xfId="24522" xr:uid="{00000000-0005-0000-0000-00006DE30000}"/>
    <cellStyle name="Standard 9 4 3 3 2 2 2 2" xfId="58410" xr:uid="{00000000-0005-0000-0000-00006EE30000}"/>
    <cellStyle name="Standard 9 4 3 3 2 2 3" xfId="47114" xr:uid="{00000000-0005-0000-0000-00006FE30000}"/>
    <cellStyle name="Standard 9 4 3 3 2 2 4" xfId="35818" xr:uid="{00000000-0005-0000-0000-000070E30000}"/>
    <cellStyle name="Standard 9 4 3 3 2 3" xfId="18874" xr:uid="{00000000-0005-0000-0000-000071E30000}"/>
    <cellStyle name="Standard 9 4 3 3 2 3 2" xfId="52762" xr:uid="{00000000-0005-0000-0000-000072E30000}"/>
    <cellStyle name="Standard 9 4 3 3 2 4" xfId="41466" xr:uid="{00000000-0005-0000-0000-000073E30000}"/>
    <cellStyle name="Standard 9 4 3 3 2 5" xfId="30170" xr:uid="{00000000-0005-0000-0000-000074E30000}"/>
    <cellStyle name="Standard 9 4 3 3 3" xfId="10402" xr:uid="{00000000-0005-0000-0000-000075E30000}"/>
    <cellStyle name="Standard 9 4 3 3 3 2" xfId="21698" xr:uid="{00000000-0005-0000-0000-000076E30000}"/>
    <cellStyle name="Standard 9 4 3 3 3 2 2" xfId="55586" xr:uid="{00000000-0005-0000-0000-000077E30000}"/>
    <cellStyle name="Standard 9 4 3 3 3 3" xfId="44290" xr:uid="{00000000-0005-0000-0000-000078E30000}"/>
    <cellStyle name="Standard 9 4 3 3 3 4" xfId="32994" xr:uid="{00000000-0005-0000-0000-000079E30000}"/>
    <cellStyle name="Standard 9 4 3 3 4" xfId="16050" xr:uid="{00000000-0005-0000-0000-00007AE30000}"/>
    <cellStyle name="Standard 9 4 3 3 4 2" xfId="49938" xr:uid="{00000000-0005-0000-0000-00007BE30000}"/>
    <cellStyle name="Standard 9 4 3 3 5" xfId="38642" xr:uid="{00000000-0005-0000-0000-00007CE30000}"/>
    <cellStyle name="Standard 9 4 3 3 6" xfId="27346" xr:uid="{00000000-0005-0000-0000-00007DE30000}"/>
    <cellStyle name="Standard 9 4 3 4" xfId="5771" xr:uid="{00000000-0005-0000-0000-00007EE30000}"/>
    <cellStyle name="Standard 9 4 3 4 2" xfId="11421" xr:uid="{00000000-0005-0000-0000-00007FE30000}"/>
    <cellStyle name="Standard 9 4 3 4 2 2" xfId="22717" xr:uid="{00000000-0005-0000-0000-000080E30000}"/>
    <cellStyle name="Standard 9 4 3 4 2 2 2" xfId="56605" xr:uid="{00000000-0005-0000-0000-000081E30000}"/>
    <cellStyle name="Standard 9 4 3 4 2 3" xfId="45309" xr:uid="{00000000-0005-0000-0000-000082E30000}"/>
    <cellStyle name="Standard 9 4 3 4 2 4" xfId="34013" xr:uid="{00000000-0005-0000-0000-000083E30000}"/>
    <cellStyle name="Standard 9 4 3 4 3" xfId="17069" xr:uid="{00000000-0005-0000-0000-000084E30000}"/>
    <cellStyle name="Standard 9 4 3 4 3 2" xfId="50957" xr:uid="{00000000-0005-0000-0000-000085E30000}"/>
    <cellStyle name="Standard 9 4 3 4 4" xfId="39661" xr:uid="{00000000-0005-0000-0000-000086E30000}"/>
    <cellStyle name="Standard 9 4 3 4 5" xfId="28365" xr:uid="{00000000-0005-0000-0000-000087E30000}"/>
    <cellStyle name="Standard 9 4 3 5" xfId="8597" xr:uid="{00000000-0005-0000-0000-000088E30000}"/>
    <cellStyle name="Standard 9 4 3 5 2" xfId="19893" xr:uid="{00000000-0005-0000-0000-000089E30000}"/>
    <cellStyle name="Standard 9 4 3 5 2 2" xfId="53781" xr:uid="{00000000-0005-0000-0000-00008AE30000}"/>
    <cellStyle name="Standard 9 4 3 5 3" xfId="42485" xr:uid="{00000000-0005-0000-0000-00008BE30000}"/>
    <cellStyle name="Standard 9 4 3 5 4" xfId="31189" xr:uid="{00000000-0005-0000-0000-00008CE30000}"/>
    <cellStyle name="Standard 9 4 3 6" xfId="14245" xr:uid="{00000000-0005-0000-0000-00008DE30000}"/>
    <cellStyle name="Standard 9 4 3 6 2" xfId="48133" xr:uid="{00000000-0005-0000-0000-00008EE30000}"/>
    <cellStyle name="Standard 9 4 3 7" xfId="36837" xr:uid="{00000000-0005-0000-0000-00008FE30000}"/>
    <cellStyle name="Standard 9 4 3 8" xfId="25541" xr:uid="{00000000-0005-0000-0000-000090E30000}"/>
    <cellStyle name="Standard 9 4 4" xfId="2895" xr:uid="{00000000-0005-0000-0000-000091E30000}"/>
    <cellStyle name="Standard 9 4 4 2" xfId="5482" xr:uid="{00000000-0005-0000-0000-000092E30000}"/>
    <cellStyle name="Standard 9 4 4 2 2" xfId="8308" xr:uid="{00000000-0005-0000-0000-000093E30000}"/>
    <cellStyle name="Standard 9 4 4 2 2 2" xfId="13957" xr:uid="{00000000-0005-0000-0000-000094E30000}"/>
    <cellStyle name="Standard 9 4 4 2 2 2 2" xfId="25253" xr:uid="{00000000-0005-0000-0000-000095E30000}"/>
    <cellStyle name="Standard 9 4 4 2 2 2 2 2" xfId="59141" xr:uid="{00000000-0005-0000-0000-000096E30000}"/>
    <cellStyle name="Standard 9 4 4 2 2 2 3" xfId="47845" xr:uid="{00000000-0005-0000-0000-000097E30000}"/>
    <cellStyle name="Standard 9 4 4 2 2 2 4" xfId="36549" xr:uid="{00000000-0005-0000-0000-000098E30000}"/>
    <cellStyle name="Standard 9 4 4 2 2 3" xfId="19605" xr:uid="{00000000-0005-0000-0000-000099E30000}"/>
    <cellStyle name="Standard 9 4 4 2 2 3 2" xfId="53493" xr:uid="{00000000-0005-0000-0000-00009AE30000}"/>
    <cellStyle name="Standard 9 4 4 2 2 4" xfId="42197" xr:uid="{00000000-0005-0000-0000-00009BE30000}"/>
    <cellStyle name="Standard 9 4 4 2 2 5" xfId="30901" xr:uid="{00000000-0005-0000-0000-00009CE30000}"/>
    <cellStyle name="Standard 9 4 4 2 3" xfId="11133" xr:uid="{00000000-0005-0000-0000-00009DE30000}"/>
    <cellStyle name="Standard 9 4 4 2 3 2" xfId="22429" xr:uid="{00000000-0005-0000-0000-00009EE30000}"/>
    <cellStyle name="Standard 9 4 4 2 3 2 2" xfId="56317" xr:uid="{00000000-0005-0000-0000-00009FE30000}"/>
    <cellStyle name="Standard 9 4 4 2 3 3" xfId="45021" xr:uid="{00000000-0005-0000-0000-0000A0E30000}"/>
    <cellStyle name="Standard 9 4 4 2 3 4" xfId="33725" xr:uid="{00000000-0005-0000-0000-0000A1E30000}"/>
    <cellStyle name="Standard 9 4 4 2 4" xfId="16781" xr:uid="{00000000-0005-0000-0000-0000A2E30000}"/>
    <cellStyle name="Standard 9 4 4 2 4 2" xfId="50669" xr:uid="{00000000-0005-0000-0000-0000A3E30000}"/>
    <cellStyle name="Standard 9 4 4 2 5" xfId="39373" xr:uid="{00000000-0005-0000-0000-0000A4E30000}"/>
    <cellStyle name="Standard 9 4 4 2 6" xfId="28077" xr:uid="{00000000-0005-0000-0000-0000A5E30000}"/>
    <cellStyle name="Standard 9 4 4 3" xfId="4709" xr:uid="{00000000-0005-0000-0000-0000A6E30000}"/>
    <cellStyle name="Standard 9 4 4 3 2" xfId="7574" xr:uid="{00000000-0005-0000-0000-0000A7E30000}"/>
    <cellStyle name="Standard 9 4 4 3 2 2" xfId="13223" xr:uid="{00000000-0005-0000-0000-0000A8E30000}"/>
    <cellStyle name="Standard 9 4 4 3 2 2 2" xfId="24519" xr:uid="{00000000-0005-0000-0000-0000A9E30000}"/>
    <cellStyle name="Standard 9 4 4 3 2 2 2 2" xfId="58407" xr:uid="{00000000-0005-0000-0000-0000AAE30000}"/>
    <cellStyle name="Standard 9 4 4 3 2 2 3" xfId="47111" xr:uid="{00000000-0005-0000-0000-0000ABE30000}"/>
    <cellStyle name="Standard 9 4 4 3 2 2 4" xfId="35815" xr:uid="{00000000-0005-0000-0000-0000ACE30000}"/>
    <cellStyle name="Standard 9 4 4 3 2 3" xfId="18871" xr:uid="{00000000-0005-0000-0000-0000ADE30000}"/>
    <cellStyle name="Standard 9 4 4 3 2 3 2" xfId="52759" xr:uid="{00000000-0005-0000-0000-0000AEE30000}"/>
    <cellStyle name="Standard 9 4 4 3 2 4" xfId="41463" xr:uid="{00000000-0005-0000-0000-0000AFE30000}"/>
    <cellStyle name="Standard 9 4 4 3 2 5" xfId="30167" xr:uid="{00000000-0005-0000-0000-0000B0E30000}"/>
    <cellStyle name="Standard 9 4 4 3 3" xfId="10399" xr:uid="{00000000-0005-0000-0000-0000B1E30000}"/>
    <cellStyle name="Standard 9 4 4 3 3 2" xfId="21695" xr:uid="{00000000-0005-0000-0000-0000B2E30000}"/>
    <cellStyle name="Standard 9 4 4 3 3 2 2" xfId="55583" xr:uid="{00000000-0005-0000-0000-0000B3E30000}"/>
    <cellStyle name="Standard 9 4 4 3 3 3" xfId="44287" xr:uid="{00000000-0005-0000-0000-0000B4E30000}"/>
    <cellStyle name="Standard 9 4 4 3 3 4" xfId="32991" xr:uid="{00000000-0005-0000-0000-0000B5E30000}"/>
    <cellStyle name="Standard 9 4 4 3 4" xfId="16047" xr:uid="{00000000-0005-0000-0000-0000B6E30000}"/>
    <cellStyle name="Standard 9 4 4 3 4 2" xfId="49935" xr:uid="{00000000-0005-0000-0000-0000B7E30000}"/>
    <cellStyle name="Standard 9 4 4 3 5" xfId="38639" xr:uid="{00000000-0005-0000-0000-0000B8E30000}"/>
    <cellStyle name="Standard 9 4 4 3 6" xfId="27343" xr:uid="{00000000-0005-0000-0000-0000B9E30000}"/>
    <cellStyle name="Standard 9 4 4 4" xfId="6023" xr:uid="{00000000-0005-0000-0000-0000BAE30000}"/>
    <cellStyle name="Standard 9 4 4 4 2" xfId="11673" xr:uid="{00000000-0005-0000-0000-0000BBE30000}"/>
    <cellStyle name="Standard 9 4 4 4 2 2" xfId="22969" xr:uid="{00000000-0005-0000-0000-0000BCE30000}"/>
    <cellStyle name="Standard 9 4 4 4 2 2 2" xfId="56857" xr:uid="{00000000-0005-0000-0000-0000BDE30000}"/>
    <cellStyle name="Standard 9 4 4 4 2 3" xfId="45561" xr:uid="{00000000-0005-0000-0000-0000BEE30000}"/>
    <cellStyle name="Standard 9 4 4 4 2 4" xfId="34265" xr:uid="{00000000-0005-0000-0000-0000BFE30000}"/>
    <cellStyle name="Standard 9 4 4 4 3" xfId="17321" xr:uid="{00000000-0005-0000-0000-0000C0E30000}"/>
    <cellStyle name="Standard 9 4 4 4 3 2" xfId="51209" xr:uid="{00000000-0005-0000-0000-0000C1E30000}"/>
    <cellStyle name="Standard 9 4 4 4 4" xfId="39913" xr:uid="{00000000-0005-0000-0000-0000C2E30000}"/>
    <cellStyle name="Standard 9 4 4 4 5" xfId="28617" xr:uid="{00000000-0005-0000-0000-0000C3E30000}"/>
    <cellStyle name="Standard 9 4 4 5" xfId="8849" xr:uid="{00000000-0005-0000-0000-0000C4E30000}"/>
    <cellStyle name="Standard 9 4 4 5 2" xfId="20145" xr:uid="{00000000-0005-0000-0000-0000C5E30000}"/>
    <cellStyle name="Standard 9 4 4 5 2 2" xfId="54033" xr:uid="{00000000-0005-0000-0000-0000C6E30000}"/>
    <cellStyle name="Standard 9 4 4 5 3" xfId="42737" xr:uid="{00000000-0005-0000-0000-0000C7E30000}"/>
    <cellStyle name="Standard 9 4 4 5 4" xfId="31441" xr:uid="{00000000-0005-0000-0000-0000C8E30000}"/>
    <cellStyle name="Standard 9 4 4 6" xfId="14497" xr:uid="{00000000-0005-0000-0000-0000C9E30000}"/>
    <cellStyle name="Standard 9 4 4 6 2" xfId="48385" xr:uid="{00000000-0005-0000-0000-0000CAE30000}"/>
    <cellStyle name="Standard 9 4 4 7" xfId="37089" xr:uid="{00000000-0005-0000-0000-0000CBE30000}"/>
    <cellStyle name="Standard 9 4 4 8" xfId="25793" xr:uid="{00000000-0005-0000-0000-0000CCE30000}"/>
    <cellStyle name="Standard 9 4 5" xfId="3777" xr:uid="{00000000-0005-0000-0000-0000CDE30000}"/>
    <cellStyle name="Standard 9 4 5 2" xfId="6888" xr:uid="{00000000-0005-0000-0000-0000CEE30000}"/>
    <cellStyle name="Standard 9 4 5 2 2" xfId="12537" xr:uid="{00000000-0005-0000-0000-0000CFE30000}"/>
    <cellStyle name="Standard 9 4 5 2 2 2" xfId="23833" xr:uid="{00000000-0005-0000-0000-0000D0E30000}"/>
    <cellStyle name="Standard 9 4 5 2 2 2 2" xfId="57721" xr:uid="{00000000-0005-0000-0000-0000D1E30000}"/>
    <cellStyle name="Standard 9 4 5 2 2 3" xfId="46425" xr:uid="{00000000-0005-0000-0000-0000D2E30000}"/>
    <cellStyle name="Standard 9 4 5 2 2 4" xfId="35129" xr:uid="{00000000-0005-0000-0000-0000D3E30000}"/>
    <cellStyle name="Standard 9 4 5 2 3" xfId="18185" xr:uid="{00000000-0005-0000-0000-0000D4E30000}"/>
    <cellStyle name="Standard 9 4 5 2 3 2" xfId="52073" xr:uid="{00000000-0005-0000-0000-0000D5E30000}"/>
    <cellStyle name="Standard 9 4 5 2 4" xfId="40777" xr:uid="{00000000-0005-0000-0000-0000D6E30000}"/>
    <cellStyle name="Standard 9 4 5 2 5" xfId="29481" xr:uid="{00000000-0005-0000-0000-0000D7E30000}"/>
    <cellStyle name="Standard 9 4 5 3" xfId="9713" xr:uid="{00000000-0005-0000-0000-0000D8E30000}"/>
    <cellStyle name="Standard 9 4 5 3 2" xfId="21009" xr:uid="{00000000-0005-0000-0000-0000D9E30000}"/>
    <cellStyle name="Standard 9 4 5 3 2 2" xfId="54897" xr:uid="{00000000-0005-0000-0000-0000DAE30000}"/>
    <cellStyle name="Standard 9 4 5 3 3" xfId="43601" xr:uid="{00000000-0005-0000-0000-0000DBE30000}"/>
    <cellStyle name="Standard 9 4 5 3 4" xfId="32305" xr:uid="{00000000-0005-0000-0000-0000DCE30000}"/>
    <cellStyle name="Standard 9 4 5 4" xfId="15361" xr:uid="{00000000-0005-0000-0000-0000DDE30000}"/>
    <cellStyle name="Standard 9 4 5 4 2" xfId="49249" xr:uid="{00000000-0005-0000-0000-0000DEE30000}"/>
    <cellStyle name="Standard 9 4 5 5" xfId="37953" xr:uid="{00000000-0005-0000-0000-0000DFE30000}"/>
    <cellStyle name="Standard 9 4 5 6" xfId="26657" xr:uid="{00000000-0005-0000-0000-0000E0E30000}"/>
    <cellStyle name="Standard 9 4 6" xfId="4835" xr:uid="{00000000-0005-0000-0000-0000E1E30000}"/>
    <cellStyle name="Standard 9 4 6 2" xfId="7661" xr:uid="{00000000-0005-0000-0000-0000E2E30000}"/>
    <cellStyle name="Standard 9 4 6 2 2" xfId="13310" xr:uid="{00000000-0005-0000-0000-0000E3E30000}"/>
    <cellStyle name="Standard 9 4 6 2 2 2" xfId="24606" xr:uid="{00000000-0005-0000-0000-0000E4E30000}"/>
    <cellStyle name="Standard 9 4 6 2 2 2 2" xfId="58494" xr:uid="{00000000-0005-0000-0000-0000E5E30000}"/>
    <cellStyle name="Standard 9 4 6 2 2 3" xfId="47198" xr:uid="{00000000-0005-0000-0000-0000E6E30000}"/>
    <cellStyle name="Standard 9 4 6 2 2 4" xfId="35902" xr:uid="{00000000-0005-0000-0000-0000E7E30000}"/>
    <cellStyle name="Standard 9 4 6 2 3" xfId="18958" xr:uid="{00000000-0005-0000-0000-0000E8E30000}"/>
    <cellStyle name="Standard 9 4 6 2 3 2" xfId="52846" xr:uid="{00000000-0005-0000-0000-0000E9E30000}"/>
    <cellStyle name="Standard 9 4 6 2 4" xfId="41550" xr:uid="{00000000-0005-0000-0000-0000EAE30000}"/>
    <cellStyle name="Standard 9 4 6 2 5" xfId="30254" xr:uid="{00000000-0005-0000-0000-0000EBE30000}"/>
    <cellStyle name="Standard 9 4 6 3" xfId="10486" xr:uid="{00000000-0005-0000-0000-0000ECE30000}"/>
    <cellStyle name="Standard 9 4 6 3 2" xfId="21782" xr:uid="{00000000-0005-0000-0000-0000EDE30000}"/>
    <cellStyle name="Standard 9 4 6 3 2 2" xfId="55670" xr:uid="{00000000-0005-0000-0000-0000EEE30000}"/>
    <cellStyle name="Standard 9 4 6 3 3" xfId="44374" xr:uid="{00000000-0005-0000-0000-0000EFE30000}"/>
    <cellStyle name="Standard 9 4 6 3 4" xfId="33078" xr:uid="{00000000-0005-0000-0000-0000F0E30000}"/>
    <cellStyle name="Standard 9 4 6 4" xfId="16134" xr:uid="{00000000-0005-0000-0000-0000F1E30000}"/>
    <cellStyle name="Standard 9 4 6 4 2" xfId="50022" xr:uid="{00000000-0005-0000-0000-0000F2E30000}"/>
    <cellStyle name="Standard 9 4 6 5" xfId="38726" xr:uid="{00000000-0005-0000-0000-0000F3E30000}"/>
    <cellStyle name="Standard 9 4 6 6" xfId="27430" xr:uid="{00000000-0005-0000-0000-0000F4E30000}"/>
    <cellStyle name="Standard 9 4 7" xfId="3481" xr:uid="{00000000-0005-0000-0000-0000F5E30000}"/>
    <cellStyle name="Standard 9 4 7 2" xfId="6595" xr:uid="{00000000-0005-0000-0000-0000F6E30000}"/>
    <cellStyle name="Standard 9 4 7 2 2" xfId="12244" xr:uid="{00000000-0005-0000-0000-0000F7E30000}"/>
    <cellStyle name="Standard 9 4 7 2 2 2" xfId="23540" xr:uid="{00000000-0005-0000-0000-0000F8E30000}"/>
    <cellStyle name="Standard 9 4 7 2 2 2 2" xfId="57428" xr:uid="{00000000-0005-0000-0000-0000F9E30000}"/>
    <cellStyle name="Standard 9 4 7 2 2 3" xfId="46132" xr:uid="{00000000-0005-0000-0000-0000FAE30000}"/>
    <cellStyle name="Standard 9 4 7 2 2 4" xfId="34836" xr:uid="{00000000-0005-0000-0000-0000FBE30000}"/>
    <cellStyle name="Standard 9 4 7 2 3" xfId="17892" xr:uid="{00000000-0005-0000-0000-0000FCE30000}"/>
    <cellStyle name="Standard 9 4 7 2 3 2" xfId="51780" xr:uid="{00000000-0005-0000-0000-0000FDE30000}"/>
    <cellStyle name="Standard 9 4 7 2 4" xfId="40484" xr:uid="{00000000-0005-0000-0000-0000FEE30000}"/>
    <cellStyle name="Standard 9 4 7 2 5" xfId="29188" xr:uid="{00000000-0005-0000-0000-0000FFE30000}"/>
    <cellStyle name="Standard 9 4 7 3" xfId="9420" xr:uid="{00000000-0005-0000-0000-000000E40000}"/>
    <cellStyle name="Standard 9 4 7 3 2" xfId="20716" xr:uid="{00000000-0005-0000-0000-000001E40000}"/>
    <cellStyle name="Standard 9 4 7 3 2 2" xfId="54604" xr:uid="{00000000-0005-0000-0000-000002E40000}"/>
    <cellStyle name="Standard 9 4 7 3 3" xfId="43308" xr:uid="{00000000-0005-0000-0000-000003E40000}"/>
    <cellStyle name="Standard 9 4 7 3 4" xfId="32012" xr:uid="{00000000-0005-0000-0000-000004E40000}"/>
    <cellStyle name="Standard 9 4 7 4" xfId="15068" xr:uid="{00000000-0005-0000-0000-000005E40000}"/>
    <cellStyle name="Standard 9 4 7 4 2" xfId="48956" xr:uid="{00000000-0005-0000-0000-000006E40000}"/>
    <cellStyle name="Standard 9 4 7 5" xfId="37660" xr:uid="{00000000-0005-0000-0000-000007E40000}"/>
    <cellStyle name="Standard 9 4 7 6" xfId="26364" xr:uid="{00000000-0005-0000-0000-000008E40000}"/>
    <cellStyle name="Standard 9 4 8" xfId="5523" xr:uid="{00000000-0005-0000-0000-000009E40000}"/>
    <cellStyle name="Standard 9 4 8 2" xfId="11173" xr:uid="{00000000-0005-0000-0000-00000AE40000}"/>
    <cellStyle name="Standard 9 4 8 2 2" xfId="22469" xr:uid="{00000000-0005-0000-0000-00000BE40000}"/>
    <cellStyle name="Standard 9 4 8 2 2 2" xfId="56357" xr:uid="{00000000-0005-0000-0000-00000CE40000}"/>
    <cellStyle name="Standard 9 4 8 2 3" xfId="45061" xr:uid="{00000000-0005-0000-0000-00000DE40000}"/>
    <cellStyle name="Standard 9 4 8 2 4" xfId="33765" xr:uid="{00000000-0005-0000-0000-00000EE40000}"/>
    <cellStyle name="Standard 9 4 8 3" xfId="16821" xr:uid="{00000000-0005-0000-0000-00000FE40000}"/>
    <cellStyle name="Standard 9 4 8 3 2" xfId="50709" xr:uid="{00000000-0005-0000-0000-000010E40000}"/>
    <cellStyle name="Standard 9 4 8 4" xfId="39413" xr:uid="{00000000-0005-0000-0000-000011E40000}"/>
    <cellStyle name="Standard 9 4 8 5" xfId="28117" xr:uid="{00000000-0005-0000-0000-000012E40000}"/>
    <cellStyle name="Standard 9 4 9" xfId="8349" xr:uid="{00000000-0005-0000-0000-000013E40000}"/>
    <cellStyle name="Standard 9 4 9 2" xfId="19645" xr:uid="{00000000-0005-0000-0000-000014E40000}"/>
    <cellStyle name="Standard 9 4 9 2 2" xfId="53533" xr:uid="{00000000-0005-0000-0000-000015E40000}"/>
    <cellStyle name="Standard 9 4 9 3" xfId="42237" xr:uid="{00000000-0005-0000-0000-000016E40000}"/>
    <cellStyle name="Standard 9 4 9 4" xfId="30941" xr:uid="{00000000-0005-0000-0000-000017E40000}"/>
    <cellStyle name="Standard 9 5" xfId="671" xr:uid="{00000000-0005-0000-0000-000018E40000}"/>
    <cellStyle name="Standard 9 5 10" xfId="14042" xr:uid="{00000000-0005-0000-0000-000019E40000}"/>
    <cellStyle name="Standard 9 5 10 2" xfId="47930" xr:uid="{00000000-0005-0000-0000-00001AE40000}"/>
    <cellStyle name="Standard 9 5 11" xfId="36634" xr:uid="{00000000-0005-0000-0000-00001BE40000}"/>
    <cellStyle name="Standard 9 5 12" xfId="25338" xr:uid="{00000000-0005-0000-0000-00001CE40000}"/>
    <cellStyle name="Standard 9 5 2" xfId="1907" xr:uid="{00000000-0005-0000-0000-00001DE40000}"/>
    <cellStyle name="Standard 9 5 2 10" xfId="36767" xr:uid="{00000000-0005-0000-0000-00001EE40000}"/>
    <cellStyle name="Standard 9 5 2 11" xfId="25471" xr:uid="{00000000-0005-0000-0000-00001FE40000}"/>
    <cellStyle name="Standard 9 5 2 2" xfId="2817" xr:uid="{00000000-0005-0000-0000-000020E40000}"/>
    <cellStyle name="Standard 9 5 2 2 2" xfId="3319" xr:uid="{00000000-0005-0000-0000-000021E40000}"/>
    <cellStyle name="Standard 9 5 2 2 2 2" xfId="5488" xr:uid="{00000000-0005-0000-0000-000022E40000}"/>
    <cellStyle name="Standard 9 5 2 2 2 2 2" xfId="8314" xr:uid="{00000000-0005-0000-0000-000023E40000}"/>
    <cellStyle name="Standard 9 5 2 2 2 2 2 2" xfId="13963" xr:uid="{00000000-0005-0000-0000-000024E40000}"/>
    <cellStyle name="Standard 9 5 2 2 2 2 2 2 2" xfId="25259" xr:uid="{00000000-0005-0000-0000-000025E40000}"/>
    <cellStyle name="Standard 9 5 2 2 2 2 2 2 2 2" xfId="59147" xr:uid="{00000000-0005-0000-0000-000026E40000}"/>
    <cellStyle name="Standard 9 5 2 2 2 2 2 2 3" xfId="47851" xr:uid="{00000000-0005-0000-0000-000027E40000}"/>
    <cellStyle name="Standard 9 5 2 2 2 2 2 2 4" xfId="36555" xr:uid="{00000000-0005-0000-0000-000028E40000}"/>
    <cellStyle name="Standard 9 5 2 2 2 2 2 3" xfId="19611" xr:uid="{00000000-0005-0000-0000-000029E40000}"/>
    <cellStyle name="Standard 9 5 2 2 2 2 2 3 2" xfId="53499" xr:uid="{00000000-0005-0000-0000-00002AE40000}"/>
    <cellStyle name="Standard 9 5 2 2 2 2 2 4" xfId="42203" xr:uid="{00000000-0005-0000-0000-00002BE40000}"/>
    <cellStyle name="Standard 9 5 2 2 2 2 2 5" xfId="30907" xr:uid="{00000000-0005-0000-0000-00002CE40000}"/>
    <cellStyle name="Standard 9 5 2 2 2 2 3" xfId="11139" xr:uid="{00000000-0005-0000-0000-00002DE40000}"/>
    <cellStyle name="Standard 9 5 2 2 2 2 3 2" xfId="22435" xr:uid="{00000000-0005-0000-0000-00002EE40000}"/>
    <cellStyle name="Standard 9 5 2 2 2 2 3 2 2" xfId="56323" xr:uid="{00000000-0005-0000-0000-00002FE40000}"/>
    <cellStyle name="Standard 9 5 2 2 2 2 3 3" xfId="45027" xr:uid="{00000000-0005-0000-0000-000030E40000}"/>
    <cellStyle name="Standard 9 5 2 2 2 2 3 4" xfId="33731" xr:uid="{00000000-0005-0000-0000-000031E40000}"/>
    <cellStyle name="Standard 9 5 2 2 2 2 4" xfId="16787" xr:uid="{00000000-0005-0000-0000-000032E40000}"/>
    <cellStyle name="Standard 9 5 2 2 2 2 4 2" xfId="50675" xr:uid="{00000000-0005-0000-0000-000033E40000}"/>
    <cellStyle name="Standard 9 5 2 2 2 2 5" xfId="39379" xr:uid="{00000000-0005-0000-0000-000034E40000}"/>
    <cellStyle name="Standard 9 5 2 2 2 2 6" xfId="28083" xr:uid="{00000000-0005-0000-0000-000035E40000}"/>
    <cellStyle name="Standard 9 5 2 2 2 3" xfId="6447" xr:uid="{00000000-0005-0000-0000-000036E40000}"/>
    <cellStyle name="Standard 9 5 2 2 2 3 2" xfId="12097" xr:uid="{00000000-0005-0000-0000-000037E40000}"/>
    <cellStyle name="Standard 9 5 2 2 2 3 2 2" xfId="23393" xr:uid="{00000000-0005-0000-0000-000038E40000}"/>
    <cellStyle name="Standard 9 5 2 2 2 3 2 2 2" xfId="57281" xr:uid="{00000000-0005-0000-0000-000039E40000}"/>
    <cellStyle name="Standard 9 5 2 2 2 3 2 3" xfId="45985" xr:uid="{00000000-0005-0000-0000-00003AE40000}"/>
    <cellStyle name="Standard 9 5 2 2 2 3 2 4" xfId="34689" xr:uid="{00000000-0005-0000-0000-00003BE40000}"/>
    <cellStyle name="Standard 9 5 2 2 2 3 3" xfId="17745" xr:uid="{00000000-0005-0000-0000-00003CE40000}"/>
    <cellStyle name="Standard 9 5 2 2 2 3 3 2" xfId="51633" xr:uid="{00000000-0005-0000-0000-00003DE40000}"/>
    <cellStyle name="Standard 9 5 2 2 2 3 4" xfId="40337" xr:uid="{00000000-0005-0000-0000-00003EE40000}"/>
    <cellStyle name="Standard 9 5 2 2 2 3 5" xfId="29041" xr:uid="{00000000-0005-0000-0000-00003FE40000}"/>
    <cellStyle name="Standard 9 5 2 2 2 4" xfId="9273" xr:uid="{00000000-0005-0000-0000-000040E40000}"/>
    <cellStyle name="Standard 9 5 2 2 2 4 2" xfId="20569" xr:uid="{00000000-0005-0000-0000-000041E40000}"/>
    <cellStyle name="Standard 9 5 2 2 2 4 2 2" xfId="54457" xr:uid="{00000000-0005-0000-0000-000042E40000}"/>
    <cellStyle name="Standard 9 5 2 2 2 4 3" xfId="43161" xr:uid="{00000000-0005-0000-0000-000043E40000}"/>
    <cellStyle name="Standard 9 5 2 2 2 4 4" xfId="31865" xr:uid="{00000000-0005-0000-0000-000044E40000}"/>
    <cellStyle name="Standard 9 5 2 2 2 5" xfId="14921" xr:uid="{00000000-0005-0000-0000-000045E40000}"/>
    <cellStyle name="Standard 9 5 2 2 2 5 2" xfId="48809" xr:uid="{00000000-0005-0000-0000-000046E40000}"/>
    <cellStyle name="Standard 9 5 2 2 2 6" xfId="37513" xr:uid="{00000000-0005-0000-0000-000047E40000}"/>
    <cellStyle name="Standard 9 5 2 2 2 7" xfId="26217" xr:uid="{00000000-0005-0000-0000-000048E40000}"/>
    <cellStyle name="Standard 9 5 2 2 3" xfId="4715" xr:uid="{00000000-0005-0000-0000-000049E40000}"/>
    <cellStyle name="Standard 9 5 2 2 3 2" xfId="7580" xr:uid="{00000000-0005-0000-0000-00004AE40000}"/>
    <cellStyle name="Standard 9 5 2 2 3 2 2" xfId="13229" xr:uid="{00000000-0005-0000-0000-00004BE40000}"/>
    <cellStyle name="Standard 9 5 2 2 3 2 2 2" xfId="24525" xr:uid="{00000000-0005-0000-0000-00004CE40000}"/>
    <cellStyle name="Standard 9 5 2 2 3 2 2 2 2" xfId="58413" xr:uid="{00000000-0005-0000-0000-00004DE40000}"/>
    <cellStyle name="Standard 9 5 2 2 3 2 2 3" xfId="47117" xr:uid="{00000000-0005-0000-0000-00004EE40000}"/>
    <cellStyle name="Standard 9 5 2 2 3 2 2 4" xfId="35821" xr:uid="{00000000-0005-0000-0000-00004FE40000}"/>
    <cellStyle name="Standard 9 5 2 2 3 2 3" xfId="18877" xr:uid="{00000000-0005-0000-0000-000050E40000}"/>
    <cellStyle name="Standard 9 5 2 2 3 2 3 2" xfId="52765" xr:uid="{00000000-0005-0000-0000-000051E40000}"/>
    <cellStyle name="Standard 9 5 2 2 3 2 4" xfId="41469" xr:uid="{00000000-0005-0000-0000-000052E40000}"/>
    <cellStyle name="Standard 9 5 2 2 3 2 5" xfId="30173" xr:uid="{00000000-0005-0000-0000-000053E40000}"/>
    <cellStyle name="Standard 9 5 2 2 3 3" xfId="10405" xr:uid="{00000000-0005-0000-0000-000054E40000}"/>
    <cellStyle name="Standard 9 5 2 2 3 3 2" xfId="21701" xr:uid="{00000000-0005-0000-0000-000055E40000}"/>
    <cellStyle name="Standard 9 5 2 2 3 3 2 2" xfId="55589" xr:uid="{00000000-0005-0000-0000-000056E40000}"/>
    <cellStyle name="Standard 9 5 2 2 3 3 3" xfId="44293" xr:uid="{00000000-0005-0000-0000-000057E40000}"/>
    <cellStyle name="Standard 9 5 2 2 3 3 4" xfId="32997" xr:uid="{00000000-0005-0000-0000-000058E40000}"/>
    <cellStyle name="Standard 9 5 2 2 3 4" xfId="16053" xr:uid="{00000000-0005-0000-0000-000059E40000}"/>
    <cellStyle name="Standard 9 5 2 2 3 4 2" xfId="49941" xr:uid="{00000000-0005-0000-0000-00005AE40000}"/>
    <cellStyle name="Standard 9 5 2 2 3 5" xfId="38645" xr:uid="{00000000-0005-0000-0000-00005BE40000}"/>
    <cellStyle name="Standard 9 5 2 2 3 6" xfId="27349" xr:uid="{00000000-0005-0000-0000-00005CE40000}"/>
    <cellStyle name="Standard 9 5 2 2 4" xfId="5947" xr:uid="{00000000-0005-0000-0000-00005DE40000}"/>
    <cellStyle name="Standard 9 5 2 2 4 2" xfId="11597" xr:uid="{00000000-0005-0000-0000-00005EE40000}"/>
    <cellStyle name="Standard 9 5 2 2 4 2 2" xfId="22893" xr:uid="{00000000-0005-0000-0000-00005FE40000}"/>
    <cellStyle name="Standard 9 5 2 2 4 2 2 2" xfId="56781" xr:uid="{00000000-0005-0000-0000-000060E40000}"/>
    <cellStyle name="Standard 9 5 2 2 4 2 3" xfId="45485" xr:uid="{00000000-0005-0000-0000-000061E40000}"/>
    <cellStyle name="Standard 9 5 2 2 4 2 4" xfId="34189" xr:uid="{00000000-0005-0000-0000-000062E40000}"/>
    <cellStyle name="Standard 9 5 2 2 4 3" xfId="17245" xr:uid="{00000000-0005-0000-0000-000063E40000}"/>
    <cellStyle name="Standard 9 5 2 2 4 3 2" xfId="51133" xr:uid="{00000000-0005-0000-0000-000064E40000}"/>
    <cellStyle name="Standard 9 5 2 2 4 4" xfId="39837" xr:uid="{00000000-0005-0000-0000-000065E40000}"/>
    <cellStyle name="Standard 9 5 2 2 4 5" xfId="28541" xr:uid="{00000000-0005-0000-0000-000066E40000}"/>
    <cellStyle name="Standard 9 5 2 2 5" xfId="8773" xr:uid="{00000000-0005-0000-0000-000067E40000}"/>
    <cellStyle name="Standard 9 5 2 2 5 2" xfId="20069" xr:uid="{00000000-0005-0000-0000-000068E40000}"/>
    <cellStyle name="Standard 9 5 2 2 5 2 2" xfId="53957" xr:uid="{00000000-0005-0000-0000-000069E40000}"/>
    <cellStyle name="Standard 9 5 2 2 5 3" xfId="42661" xr:uid="{00000000-0005-0000-0000-00006AE40000}"/>
    <cellStyle name="Standard 9 5 2 2 5 4" xfId="31365" xr:uid="{00000000-0005-0000-0000-00006BE40000}"/>
    <cellStyle name="Standard 9 5 2 2 6" xfId="14421" xr:uid="{00000000-0005-0000-0000-00006CE40000}"/>
    <cellStyle name="Standard 9 5 2 2 6 2" xfId="48309" xr:uid="{00000000-0005-0000-0000-00006DE40000}"/>
    <cellStyle name="Standard 9 5 2 2 7" xfId="37013" xr:uid="{00000000-0005-0000-0000-00006EE40000}"/>
    <cellStyle name="Standard 9 5 2 2 8" xfId="25717" xr:uid="{00000000-0005-0000-0000-00006FE40000}"/>
    <cellStyle name="Standard 9 5 2 3" xfId="3073" xr:uid="{00000000-0005-0000-0000-000070E40000}"/>
    <cellStyle name="Standard 9 5 2 3 2" xfId="5487" xr:uid="{00000000-0005-0000-0000-000071E40000}"/>
    <cellStyle name="Standard 9 5 2 3 2 2" xfId="8313" xr:uid="{00000000-0005-0000-0000-000072E40000}"/>
    <cellStyle name="Standard 9 5 2 3 2 2 2" xfId="13962" xr:uid="{00000000-0005-0000-0000-000073E40000}"/>
    <cellStyle name="Standard 9 5 2 3 2 2 2 2" xfId="25258" xr:uid="{00000000-0005-0000-0000-000074E40000}"/>
    <cellStyle name="Standard 9 5 2 3 2 2 2 2 2" xfId="59146" xr:uid="{00000000-0005-0000-0000-000075E40000}"/>
    <cellStyle name="Standard 9 5 2 3 2 2 2 3" xfId="47850" xr:uid="{00000000-0005-0000-0000-000076E40000}"/>
    <cellStyle name="Standard 9 5 2 3 2 2 2 4" xfId="36554" xr:uid="{00000000-0005-0000-0000-000077E40000}"/>
    <cellStyle name="Standard 9 5 2 3 2 2 3" xfId="19610" xr:uid="{00000000-0005-0000-0000-000078E40000}"/>
    <cellStyle name="Standard 9 5 2 3 2 2 3 2" xfId="53498" xr:uid="{00000000-0005-0000-0000-000079E40000}"/>
    <cellStyle name="Standard 9 5 2 3 2 2 4" xfId="42202" xr:uid="{00000000-0005-0000-0000-00007AE40000}"/>
    <cellStyle name="Standard 9 5 2 3 2 2 5" xfId="30906" xr:uid="{00000000-0005-0000-0000-00007BE40000}"/>
    <cellStyle name="Standard 9 5 2 3 2 3" xfId="11138" xr:uid="{00000000-0005-0000-0000-00007CE40000}"/>
    <cellStyle name="Standard 9 5 2 3 2 3 2" xfId="22434" xr:uid="{00000000-0005-0000-0000-00007DE40000}"/>
    <cellStyle name="Standard 9 5 2 3 2 3 2 2" xfId="56322" xr:uid="{00000000-0005-0000-0000-00007EE40000}"/>
    <cellStyle name="Standard 9 5 2 3 2 3 3" xfId="45026" xr:uid="{00000000-0005-0000-0000-00007FE40000}"/>
    <cellStyle name="Standard 9 5 2 3 2 3 4" xfId="33730" xr:uid="{00000000-0005-0000-0000-000080E40000}"/>
    <cellStyle name="Standard 9 5 2 3 2 4" xfId="16786" xr:uid="{00000000-0005-0000-0000-000081E40000}"/>
    <cellStyle name="Standard 9 5 2 3 2 4 2" xfId="50674" xr:uid="{00000000-0005-0000-0000-000082E40000}"/>
    <cellStyle name="Standard 9 5 2 3 2 5" xfId="39378" xr:uid="{00000000-0005-0000-0000-000083E40000}"/>
    <cellStyle name="Standard 9 5 2 3 2 6" xfId="28082" xr:uid="{00000000-0005-0000-0000-000084E40000}"/>
    <cellStyle name="Standard 9 5 2 3 3" xfId="4714" xr:uid="{00000000-0005-0000-0000-000085E40000}"/>
    <cellStyle name="Standard 9 5 2 3 3 2" xfId="7579" xr:uid="{00000000-0005-0000-0000-000086E40000}"/>
    <cellStyle name="Standard 9 5 2 3 3 2 2" xfId="13228" xr:uid="{00000000-0005-0000-0000-000087E40000}"/>
    <cellStyle name="Standard 9 5 2 3 3 2 2 2" xfId="24524" xr:uid="{00000000-0005-0000-0000-000088E40000}"/>
    <cellStyle name="Standard 9 5 2 3 3 2 2 2 2" xfId="58412" xr:uid="{00000000-0005-0000-0000-000089E40000}"/>
    <cellStyle name="Standard 9 5 2 3 3 2 2 3" xfId="47116" xr:uid="{00000000-0005-0000-0000-00008AE40000}"/>
    <cellStyle name="Standard 9 5 2 3 3 2 2 4" xfId="35820" xr:uid="{00000000-0005-0000-0000-00008BE40000}"/>
    <cellStyle name="Standard 9 5 2 3 3 2 3" xfId="18876" xr:uid="{00000000-0005-0000-0000-00008CE40000}"/>
    <cellStyle name="Standard 9 5 2 3 3 2 3 2" xfId="52764" xr:uid="{00000000-0005-0000-0000-00008DE40000}"/>
    <cellStyle name="Standard 9 5 2 3 3 2 4" xfId="41468" xr:uid="{00000000-0005-0000-0000-00008EE40000}"/>
    <cellStyle name="Standard 9 5 2 3 3 2 5" xfId="30172" xr:uid="{00000000-0005-0000-0000-00008FE40000}"/>
    <cellStyle name="Standard 9 5 2 3 3 3" xfId="10404" xr:uid="{00000000-0005-0000-0000-000090E40000}"/>
    <cellStyle name="Standard 9 5 2 3 3 3 2" xfId="21700" xr:uid="{00000000-0005-0000-0000-000091E40000}"/>
    <cellStyle name="Standard 9 5 2 3 3 3 2 2" xfId="55588" xr:uid="{00000000-0005-0000-0000-000092E40000}"/>
    <cellStyle name="Standard 9 5 2 3 3 3 3" xfId="44292" xr:uid="{00000000-0005-0000-0000-000093E40000}"/>
    <cellStyle name="Standard 9 5 2 3 3 3 4" xfId="32996" xr:uid="{00000000-0005-0000-0000-000094E40000}"/>
    <cellStyle name="Standard 9 5 2 3 3 4" xfId="16052" xr:uid="{00000000-0005-0000-0000-000095E40000}"/>
    <cellStyle name="Standard 9 5 2 3 3 4 2" xfId="49940" xr:uid="{00000000-0005-0000-0000-000096E40000}"/>
    <cellStyle name="Standard 9 5 2 3 3 5" xfId="38644" xr:uid="{00000000-0005-0000-0000-000097E40000}"/>
    <cellStyle name="Standard 9 5 2 3 3 6" xfId="27348" xr:uid="{00000000-0005-0000-0000-000098E40000}"/>
    <cellStyle name="Standard 9 5 2 3 4" xfId="6201" xr:uid="{00000000-0005-0000-0000-000099E40000}"/>
    <cellStyle name="Standard 9 5 2 3 4 2" xfId="11851" xr:uid="{00000000-0005-0000-0000-00009AE40000}"/>
    <cellStyle name="Standard 9 5 2 3 4 2 2" xfId="23147" xr:uid="{00000000-0005-0000-0000-00009BE40000}"/>
    <cellStyle name="Standard 9 5 2 3 4 2 2 2" xfId="57035" xr:uid="{00000000-0005-0000-0000-00009CE40000}"/>
    <cellStyle name="Standard 9 5 2 3 4 2 3" xfId="45739" xr:uid="{00000000-0005-0000-0000-00009DE40000}"/>
    <cellStyle name="Standard 9 5 2 3 4 2 4" xfId="34443" xr:uid="{00000000-0005-0000-0000-00009EE40000}"/>
    <cellStyle name="Standard 9 5 2 3 4 3" xfId="17499" xr:uid="{00000000-0005-0000-0000-00009FE40000}"/>
    <cellStyle name="Standard 9 5 2 3 4 3 2" xfId="51387" xr:uid="{00000000-0005-0000-0000-0000A0E40000}"/>
    <cellStyle name="Standard 9 5 2 3 4 4" xfId="40091" xr:uid="{00000000-0005-0000-0000-0000A1E40000}"/>
    <cellStyle name="Standard 9 5 2 3 4 5" xfId="28795" xr:uid="{00000000-0005-0000-0000-0000A2E40000}"/>
    <cellStyle name="Standard 9 5 2 3 5" xfId="9027" xr:uid="{00000000-0005-0000-0000-0000A3E40000}"/>
    <cellStyle name="Standard 9 5 2 3 5 2" xfId="20323" xr:uid="{00000000-0005-0000-0000-0000A4E40000}"/>
    <cellStyle name="Standard 9 5 2 3 5 2 2" xfId="54211" xr:uid="{00000000-0005-0000-0000-0000A5E40000}"/>
    <cellStyle name="Standard 9 5 2 3 5 3" xfId="42915" xr:uid="{00000000-0005-0000-0000-0000A6E40000}"/>
    <cellStyle name="Standard 9 5 2 3 5 4" xfId="31619" xr:uid="{00000000-0005-0000-0000-0000A7E40000}"/>
    <cellStyle name="Standard 9 5 2 3 6" xfId="14675" xr:uid="{00000000-0005-0000-0000-0000A8E40000}"/>
    <cellStyle name="Standard 9 5 2 3 6 2" xfId="48563" xr:uid="{00000000-0005-0000-0000-0000A9E40000}"/>
    <cellStyle name="Standard 9 5 2 3 7" xfId="37267" xr:uid="{00000000-0005-0000-0000-0000AAE40000}"/>
    <cellStyle name="Standard 9 5 2 3 8" xfId="25971" xr:uid="{00000000-0005-0000-0000-0000ABE40000}"/>
    <cellStyle name="Standard 9 5 2 4" xfId="3931" xr:uid="{00000000-0005-0000-0000-0000ACE40000}"/>
    <cellStyle name="Standard 9 5 2 4 2" xfId="7042" xr:uid="{00000000-0005-0000-0000-0000ADE40000}"/>
    <cellStyle name="Standard 9 5 2 4 2 2" xfId="12691" xr:uid="{00000000-0005-0000-0000-0000AEE40000}"/>
    <cellStyle name="Standard 9 5 2 4 2 2 2" xfId="23987" xr:uid="{00000000-0005-0000-0000-0000AFE40000}"/>
    <cellStyle name="Standard 9 5 2 4 2 2 2 2" xfId="57875" xr:uid="{00000000-0005-0000-0000-0000B0E40000}"/>
    <cellStyle name="Standard 9 5 2 4 2 2 3" xfId="46579" xr:uid="{00000000-0005-0000-0000-0000B1E40000}"/>
    <cellStyle name="Standard 9 5 2 4 2 2 4" xfId="35283" xr:uid="{00000000-0005-0000-0000-0000B2E40000}"/>
    <cellStyle name="Standard 9 5 2 4 2 3" xfId="18339" xr:uid="{00000000-0005-0000-0000-0000B3E40000}"/>
    <cellStyle name="Standard 9 5 2 4 2 3 2" xfId="52227" xr:uid="{00000000-0005-0000-0000-0000B4E40000}"/>
    <cellStyle name="Standard 9 5 2 4 2 4" xfId="40931" xr:uid="{00000000-0005-0000-0000-0000B5E40000}"/>
    <cellStyle name="Standard 9 5 2 4 2 5" xfId="29635" xr:uid="{00000000-0005-0000-0000-0000B6E40000}"/>
    <cellStyle name="Standard 9 5 2 4 3" xfId="9867" xr:uid="{00000000-0005-0000-0000-0000B7E40000}"/>
    <cellStyle name="Standard 9 5 2 4 3 2" xfId="21163" xr:uid="{00000000-0005-0000-0000-0000B8E40000}"/>
    <cellStyle name="Standard 9 5 2 4 3 2 2" xfId="55051" xr:uid="{00000000-0005-0000-0000-0000B9E40000}"/>
    <cellStyle name="Standard 9 5 2 4 3 3" xfId="43755" xr:uid="{00000000-0005-0000-0000-0000BAE40000}"/>
    <cellStyle name="Standard 9 5 2 4 3 4" xfId="32459" xr:uid="{00000000-0005-0000-0000-0000BBE40000}"/>
    <cellStyle name="Standard 9 5 2 4 4" xfId="15515" xr:uid="{00000000-0005-0000-0000-0000BCE40000}"/>
    <cellStyle name="Standard 9 5 2 4 4 2" xfId="49403" xr:uid="{00000000-0005-0000-0000-0000BDE40000}"/>
    <cellStyle name="Standard 9 5 2 4 5" xfId="38107" xr:uid="{00000000-0005-0000-0000-0000BEE40000}"/>
    <cellStyle name="Standard 9 5 2 4 6" xfId="26811" xr:uid="{00000000-0005-0000-0000-0000BFE40000}"/>
    <cellStyle name="Standard 9 5 2 5" xfId="4989" xr:uid="{00000000-0005-0000-0000-0000C0E40000}"/>
    <cellStyle name="Standard 9 5 2 5 2" xfId="7815" xr:uid="{00000000-0005-0000-0000-0000C1E40000}"/>
    <cellStyle name="Standard 9 5 2 5 2 2" xfId="13464" xr:uid="{00000000-0005-0000-0000-0000C2E40000}"/>
    <cellStyle name="Standard 9 5 2 5 2 2 2" xfId="24760" xr:uid="{00000000-0005-0000-0000-0000C3E40000}"/>
    <cellStyle name="Standard 9 5 2 5 2 2 2 2" xfId="58648" xr:uid="{00000000-0005-0000-0000-0000C4E40000}"/>
    <cellStyle name="Standard 9 5 2 5 2 2 3" xfId="47352" xr:uid="{00000000-0005-0000-0000-0000C5E40000}"/>
    <cellStyle name="Standard 9 5 2 5 2 2 4" xfId="36056" xr:uid="{00000000-0005-0000-0000-0000C6E40000}"/>
    <cellStyle name="Standard 9 5 2 5 2 3" xfId="19112" xr:uid="{00000000-0005-0000-0000-0000C7E40000}"/>
    <cellStyle name="Standard 9 5 2 5 2 3 2" xfId="53000" xr:uid="{00000000-0005-0000-0000-0000C8E40000}"/>
    <cellStyle name="Standard 9 5 2 5 2 4" xfId="41704" xr:uid="{00000000-0005-0000-0000-0000C9E40000}"/>
    <cellStyle name="Standard 9 5 2 5 2 5" xfId="30408" xr:uid="{00000000-0005-0000-0000-0000CAE40000}"/>
    <cellStyle name="Standard 9 5 2 5 3" xfId="10640" xr:uid="{00000000-0005-0000-0000-0000CBE40000}"/>
    <cellStyle name="Standard 9 5 2 5 3 2" xfId="21936" xr:uid="{00000000-0005-0000-0000-0000CCE40000}"/>
    <cellStyle name="Standard 9 5 2 5 3 2 2" xfId="55824" xr:uid="{00000000-0005-0000-0000-0000CDE40000}"/>
    <cellStyle name="Standard 9 5 2 5 3 3" xfId="44528" xr:uid="{00000000-0005-0000-0000-0000CEE40000}"/>
    <cellStyle name="Standard 9 5 2 5 3 4" xfId="33232" xr:uid="{00000000-0005-0000-0000-0000CFE40000}"/>
    <cellStyle name="Standard 9 5 2 5 4" xfId="16288" xr:uid="{00000000-0005-0000-0000-0000D0E40000}"/>
    <cellStyle name="Standard 9 5 2 5 4 2" xfId="50176" xr:uid="{00000000-0005-0000-0000-0000D1E40000}"/>
    <cellStyle name="Standard 9 5 2 5 5" xfId="38880" xr:uid="{00000000-0005-0000-0000-0000D2E40000}"/>
    <cellStyle name="Standard 9 5 2 5 6" xfId="27584" xr:uid="{00000000-0005-0000-0000-0000D3E40000}"/>
    <cellStyle name="Standard 9 5 2 6" xfId="3639" xr:uid="{00000000-0005-0000-0000-0000D4E40000}"/>
    <cellStyle name="Standard 9 5 2 6 2" xfId="6752" xr:uid="{00000000-0005-0000-0000-0000D5E40000}"/>
    <cellStyle name="Standard 9 5 2 6 2 2" xfId="12401" xr:uid="{00000000-0005-0000-0000-0000D6E40000}"/>
    <cellStyle name="Standard 9 5 2 6 2 2 2" xfId="23697" xr:uid="{00000000-0005-0000-0000-0000D7E40000}"/>
    <cellStyle name="Standard 9 5 2 6 2 2 2 2" xfId="57585" xr:uid="{00000000-0005-0000-0000-0000D8E40000}"/>
    <cellStyle name="Standard 9 5 2 6 2 2 3" xfId="46289" xr:uid="{00000000-0005-0000-0000-0000D9E40000}"/>
    <cellStyle name="Standard 9 5 2 6 2 2 4" xfId="34993" xr:uid="{00000000-0005-0000-0000-0000DAE40000}"/>
    <cellStyle name="Standard 9 5 2 6 2 3" xfId="18049" xr:uid="{00000000-0005-0000-0000-0000DBE40000}"/>
    <cellStyle name="Standard 9 5 2 6 2 3 2" xfId="51937" xr:uid="{00000000-0005-0000-0000-0000DCE40000}"/>
    <cellStyle name="Standard 9 5 2 6 2 4" xfId="40641" xr:uid="{00000000-0005-0000-0000-0000DDE40000}"/>
    <cellStyle name="Standard 9 5 2 6 2 5" xfId="29345" xr:uid="{00000000-0005-0000-0000-0000DEE40000}"/>
    <cellStyle name="Standard 9 5 2 6 3" xfId="9577" xr:uid="{00000000-0005-0000-0000-0000DFE40000}"/>
    <cellStyle name="Standard 9 5 2 6 3 2" xfId="20873" xr:uid="{00000000-0005-0000-0000-0000E0E40000}"/>
    <cellStyle name="Standard 9 5 2 6 3 2 2" xfId="54761" xr:uid="{00000000-0005-0000-0000-0000E1E40000}"/>
    <cellStyle name="Standard 9 5 2 6 3 3" xfId="43465" xr:uid="{00000000-0005-0000-0000-0000E2E40000}"/>
    <cellStyle name="Standard 9 5 2 6 3 4" xfId="32169" xr:uid="{00000000-0005-0000-0000-0000E3E40000}"/>
    <cellStyle name="Standard 9 5 2 6 4" xfId="15225" xr:uid="{00000000-0005-0000-0000-0000E4E40000}"/>
    <cellStyle name="Standard 9 5 2 6 4 2" xfId="49113" xr:uid="{00000000-0005-0000-0000-0000E5E40000}"/>
    <cellStyle name="Standard 9 5 2 6 5" xfId="37817" xr:uid="{00000000-0005-0000-0000-0000E6E40000}"/>
    <cellStyle name="Standard 9 5 2 6 6" xfId="26521" xr:uid="{00000000-0005-0000-0000-0000E7E40000}"/>
    <cellStyle name="Standard 9 5 2 7" xfId="5701" xr:uid="{00000000-0005-0000-0000-0000E8E40000}"/>
    <cellStyle name="Standard 9 5 2 7 2" xfId="11351" xr:uid="{00000000-0005-0000-0000-0000E9E40000}"/>
    <cellStyle name="Standard 9 5 2 7 2 2" xfId="22647" xr:uid="{00000000-0005-0000-0000-0000EAE40000}"/>
    <cellStyle name="Standard 9 5 2 7 2 2 2" xfId="56535" xr:uid="{00000000-0005-0000-0000-0000EBE40000}"/>
    <cellStyle name="Standard 9 5 2 7 2 3" xfId="45239" xr:uid="{00000000-0005-0000-0000-0000ECE40000}"/>
    <cellStyle name="Standard 9 5 2 7 2 4" xfId="33943" xr:uid="{00000000-0005-0000-0000-0000EDE40000}"/>
    <cellStyle name="Standard 9 5 2 7 3" xfId="16999" xr:uid="{00000000-0005-0000-0000-0000EEE40000}"/>
    <cellStyle name="Standard 9 5 2 7 3 2" xfId="50887" xr:uid="{00000000-0005-0000-0000-0000EFE40000}"/>
    <cellStyle name="Standard 9 5 2 7 4" xfId="39591" xr:uid="{00000000-0005-0000-0000-0000F0E40000}"/>
    <cellStyle name="Standard 9 5 2 7 5" xfId="28295" xr:uid="{00000000-0005-0000-0000-0000F1E40000}"/>
    <cellStyle name="Standard 9 5 2 8" xfId="8527" xr:uid="{00000000-0005-0000-0000-0000F2E40000}"/>
    <cellStyle name="Standard 9 5 2 8 2" xfId="19823" xr:uid="{00000000-0005-0000-0000-0000F3E40000}"/>
    <cellStyle name="Standard 9 5 2 8 2 2" xfId="53711" xr:uid="{00000000-0005-0000-0000-0000F4E40000}"/>
    <cellStyle name="Standard 9 5 2 8 3" xfId="42415" xr:uid="{00000000-0005-0000-0000-0000F5E40000}"/>
    <cellStyle name="Standard 9 5 2 8 4" xfId="31119" xr:uid="{00000000-0005-0000-0000-0000F6E40000}"/>
    <cellStyle name="Standard 9 5 2 9" xfId="14175" xr:uid="{00000000-0005-0000-0000-0000F7E40000}"/>
    <cellStyle name="Standard 9 5 2 9 2" xfId="48063" xr:uid="{00000000-0005-0000-0000-0000F8E40000}"/>
    <cellStyle name="Standard 9 5 3" xfId="2685" xr:uid="{00000000-0005-0000-0000-0000F9E40000}"/>
    <cellStyle name="Standard 9 5 3 2" xfId="3187" xr:uid="{00000000-0005-0000-0000-0000FAE40000}"/>
    <cellStyle name="Standard 9 5 3 2 2" xfId="5489" xr:uid="{00000000-0005-0000-0000-0000FBE40000}"/>
    <cellStyle name="Standard 9 5 3 2 2 2" xfId="8315" xr:uid="{00000000-0005-0000-0000-0000FCE40000}"/>
    <cellStyle name="Standard 9 5 3 2 2 2 2" xfId="13964" xr:uid="{00000000-0005-0000-0000-0000FDE40000}"/>
    <cellStyle name="Standard 9 5 3 2 2 2 2 2" xfId="25260" xr:uid="{00000000-0005-0000-0000-0000FEE40000}"/>
    <cellStyle name="Standard 9 5 3 2 2 2 2 2 2" xfId="59148" xr:uid="{00000000-0005-0000-0000-0000FFE40000}"/>
    <cellStyle name="Standard 9 5 3 2 2 2 2 3" xfId="47852" xr:uid="{00000000-0005-0000-0000-000000E50000}"/>
    <cellStyle name="Standard 9 5 3 2 2 2 2 4" xfId="36556" xr:uid="{00000000-0005-0000-0000-000001E50000}"/>
    <cellStyle name="Standard 9 5 3 2 2 2 3" xfId="19612" xr:uid="{00000000-0005-0000-0000-000002E50000}"/>
    <cellStyle name="Standard 9 5 3 2 2 2 3 2" xfId="53500" xr:uid="{00000000-0005-0000-0000-000003E50000}"/>
    <cellStyle name="Standard 9 5 3 2 2 2 4" xfId="42204" xr:uid="{00000000-0005-0000-0000-000004E50000}"/>
    <cellStyle name="Standard 9 5 3 2 2 2 5" xfId="30908" xr:uid="{00000000-0005-0000-0000-000005E50000}"/>
    <cellStyle name="Standard 9 5 3 2 2 3" xfId="11140" xr:uid="{00000000-0005-0000-0000-000006E50000}"/>
    <cellStyle name="Standard 9 5 3 2 2 3 2" xfId="22436" xr:uid="{00000000-0005-0000-0000-000007E50000}"/>
    <cellStyle name="Standard 9 5 3 2 2 3 2 2" xfId="56324" xr:uid="{00000000-0005-0000-0000-000008E50000}"/>
    <cellStyle name="Standard 9 5 3 2 2 3 3" xfId="45028" xr:uid="{00000000-0005-0000-0000-000009E50000}"/>
    <cellStyle name="Standard 9 5 3 2 2 3 4" xfId="33732" xr:uid="{00000000-0005-0000-0000-00000AE50000}"/>
    <cellStyle name="Standard 9 5 3 2 2 4" xfId="16788" xr:uid="{00000000-0005-0000-0000-00000BE50000}"/>
    <cellStyle name="Standard 9 5 3 2 2 4 2" xfId="50676" xr:uid="{00000000-0005-0000-0000-00000CE50000}"/>
    <cellStyle name="Standard 9 5 3 2 2 5" xfId="39380" xr:uid="{00000000-0005-0000-0000-00000DE50000}"/>
    <cellStyle name="Standard 9 5 3 2 2 6" xfId="28084" xr:uid="{00000000-0005-0000-0000-00000EE50000}"/>
    <cellStyle name="Standard 9 5 3 2 3" xfId="6315" xr:uid="{00000000-0005-0000-0000-00000FE50000}"/>
    <cellStyle name="Standard 9 5 3 2 3 2" xfId="11965" xr:uid="{00000000-0005-0000-0000-000010E50000}"/>
    <cellStyle name="Standard 9 5 3 2 3 2 2" xfId="23261" xr:uid="{00000000-0005-0000-0000-000011E50000}"/>
    <cellStyle name="Standard 9 5 3 2 3 2 2 2" xfId="57149" xr:uid="{00000000-0005-0000-0000-000012E50000}"/>
    <cellStyle name="Standard 9 5 3 2 3 2 3" xfId="45853" xr:uid="{00000000-0005-0000-0000-000013E50000}"/>
    <cellStyle name="Standard 9 5 3 2 3 2 4" xfId="34557" xr:uid="{00000000-0005-0000-0000-000014E50000}"/>
    <cellStyle name="Standard 9 5 3 2 3 3" xfId="17613" xr:uid="{00000000-0005-0000-0000-000015E50000}"/>
    <cellStyle name="Standard 9 5 3 2 3 3 2" xfId="51501" xr:uid="{00000000-0005-0000-0000-000016E50000}"/>
    <cellStyle name="Standard 9 5 3 2 3 4" xfId="40205" xr:uid="{00000000-0005-0000-0000-000017E50000}"/>
    <cellStyle name="Standard 9 5 3 2 3 5" xfId="28909" xr:uid="{00000000-0005-0000-0000-000018E50000}"/>
    <cellStyle name="Standard 9 5 3 2 4" xfId="9141" xr:uid="{00000000-0005-0000-0000-000019E50000}"/>
    <cellStyle name="Standard 9 5 3 2 4 2" xfId="20437" xr:uid="{00000000-0005-0000-0000-00001AE50000}"/>
    <cellStyle name="Standard 9 5 3 2 4 2 2" xfId="54325" xr:uid="{00000000-0005-0000-0000-00001BE50000}"/>
    <cellStyle name="Standard 9 5 3 2 4 3" xfId="43029" xr:uid="{00000000-0005-0000-0000-00001CE50000}"/>
    <cellStyle name="Standard 9 5 3 2 4 4" xfId="31733" xr:uid="{00000000-0005-0000-0000-00001DE50000}"/>
    <cellStyle name="Standard 9 5 3 2 5" xfId="14789" xr:uid="{00000000-0005-0000-0000-00001EE50000}"/>
    <cellStyle name="Standard 9 5 3 2 5 2" xfId="48677" xr:uid="{00000000-0005-0000-0000-00001FE50000}"/>
    <cellStyle name="Standard 9 5 3 2 6" xfId="37381" xr:uid="{00000000-0005-0000-0000-000020E50000}"/>
    <cellStyle name="Standard 9 5 3 2 7" xfId="26085" xr:uid="{00000000-0005-0000-0000-000021E50000}"/>
    <cellStyle name="Standard 9 5 3 3" xfId="4716" xr:uid="{00000000-0005-0000-0000-000022E50000}"/>
    <cellStyle name="Standard 9 5 3 3 2" xfId="7581" xr:uid="{00000000-0005-0000-0000-000023E50000}"/>
    <cellStyle name="Standard 9 5 3 3 2 2" xfId="13230" xr:uid="{00000000-0005-0000-0000-000024E50000}"/>
    <cellStyle name="Standard 9 5 3 3 2 2 2" xfId="24526" xr:uid="{00000000-0005-0000-0000-000025E50000}"/>
    <cellStyle name="Standard 9 5 3 3 2 2 2 2" xfId="58414" xr:uid="{00000000-0005-0000-0000-000026E50000}"/>
    <cellStyle name="Standard 9 5 3 3 2 2 3" xfId="47118" xr:uid="{00000000-0005-0000-0000-000027E50000}"/>
    <cellStyle name="Standard 9 5 3 3 2 2 4" xfId="35822" xr:uid="{00000000-0005-0000-0000-000028E50000}"/>
    <cellStyle name="Standard 9 5 3 3 2 3" xfId="18878" xr:uid="{00000000-0005-0000-0000-000029E50000}"/>
    <cellStyle name="Standard 9 5 3 3 2 3 2" xfId="52766" xr:uid="{00000000-0005-0000-0000-00002AE50000}"/>
    <cellStyle name="Standard 9 5 3 3 2 4" xfId="41470" xr:uid="{00000000-0005-0000-0000-00002BE50000}"/>
    <cellStyle name="Standard 9 5 3 3 2 5" xfId="30174" xr:uid="{00000000-0005-0000-0000-00002CE50000}"/>
    <cellStyle name="Standard 9 5 3 3 3" xfId="10406" xr:uid="{00000000-0005-0000-0000-00002DE50000}"/>
    <cellStyle name="Standard 9 5 3 3 3 2" xfId="21702" xr:uid="{00000000-0005-0000-0000-00002EE50000}"/>
    <cellStyle name="Standard 9 5 3 3 3 2 2" xfId="55590" xr:uid="{00000000-0005-0000-0000-00002FE50000}"/>
    <cellStyle name="Standard 9 5 3 3 3 3" xfId="44294" xr:uid="{00000000-0005-0000-0000-000030E50000}"/>
    <cellStyle name="Standard 9 5 3 3 3 4" xfId="32998" xr:uid="{00000000-0005-0000-0000-000031E50000}"/>
    <cellStyle name="Standard 9 5 3 3 4" xfId="16054" xr:uid="{00000000-0005-0000-0000-000032E50000}"/>
    <cellStyle name="Standard 9 5 3 3 4 2" xfId="49942" xr:uid="{00000000-0005-0000-0000-000033E50000}"/>
    <cellStyle name="Standard 9 5 3 3 5" xfId="38646" xr:uid="{00000000-0005-0000-0000-000034E50000}"/>
    <cellStyle name="Standard 9 5 3 3 6" xfId="27350" xr:uid="{00000000-0005-0000-0000-000035E50000}"/>
    <cellStyle name="Standard 9 5 3 4" xfId="5815" xr:uid="{00000000-0005-0000-0000-000036E50000}"/>
    <cellStyle name="Standard 9 5 3 4 2" xfId="11465" xr:uid="{00000000-0005-0000-0000-000037E50000}"/>
    <cellStyle name="Standard 9 5 3 4 2 2" xfId="22761" xr:uid="{00000000-0005-0000-0000-000038E50000}"/>
    <cellStyle name="Standard 9 5 3 4 2 2 2" xfId="56649" xr:uid="{00000000-0005-0000-0000-000039E50000}"/>
    <cellStyle name="Standard 9 5 3 4 2 3" xfId="45353" xr:uid="{00000000-0005-0000-0000-00003AE50000}"/>
    <cellStyle name="Standard 9 5 3 4 2 4" xfId="34057" xr:uid="{00000000-0005-0000-0000-00003BE50000}"/>
    <cellStyle name="Standard 9 5 3 4 3" xfId="17113" xr:uid="{00000000-0005-0000-0000-00003CE50000}"/>
    <cellStyle name="Standard 9 5 3 4 3 2" xfId="51001" xr:uid="{00000000-0005-0000-0000-00003DE50000}"/>
    <cellStyle name="Standard 9 5 3 4 4" xfId="39705" xr:uid="{00000000-0005-0000-0000-00003EE50000}"/>
    <cellStyle name="Standard 9 5 3 4 5" xfId="28409" xr:uid="{00000000-0005-0000-0000-00003FE50000}"/>
    <cellStyle name="Standard 9 5 3 5" xfId="8641" xr:uid="{00000000-0005-0000-0000-000040E50000}"/>
    <cellStyle name="Standard 9 5 3 5 2" xfId="19937" xr:uid="{00000000-0005-0000-0000-000041E50000}"/>
    <cellStyle name="Standard 9 5 3 5 2 2" xfId="53825" xr:uid="{00000000-0005-0000-0000-000042E50000}"/>
    <cellStyle name="Standard 9 5 3 5 3" xfId="42529" xr:uid="{00000000-0005-0000-0000-000043E50000}"/>
    <cellStyle name="Standard 9 5 3 5 4" xfId="31233" xr:uid="{00000000-0005-0000-0000-000044E50000}"/>
    <cellStyle name="Standard 9 5 3 6" xfId="14289" xr:uid="{00000000-0005-0000-0000-000045E50000}"/>
    <cellStyle name="Standard 9 5 3 6 2" xfId="48177" xr:uid="{00000000-0005-0000-0000-000046E50000}"/>
    <cellStyle name="Standard 9 5 3 7" xfId="36881" xr:uid="{00000000-0005-0000-0000-000047E50000}"/>
    <cellStyle name="Standard 9 5 3 8" xfId="25585" xr:uid="{00000000-0005-0000-0000-000048E50000}"/>
    <cellStyle name="Standard 9 5 4" xfId="2940" xr:uid="{00000000-0005-0000-0000-000049E50000}"/>
    <cellStyle name="Standard 9 5 4 2" xfId="5486" xr:uid="{00000000-0005-0000-0000-00004AE50000}"/>
    <cellStyle name="Standard 9 5 4 2 2" xfId="8312" xr:uid="{00000000-0005-0000-0000-00004BE50000}"/>
    <cellStyle name="Standard 9 5 4 2 2 2" xfId="13961" xr:uid="{00000000-0005-0000-0000-00004CE50000}"/>
    <cellStyle name="Standard 9 5 4 2 2 2 2" xfId="25257" xr:uid="{00000000-0005-0000-0000-00004DE50000}"/>
    <cellStyle name="Standard 9 5 4 2 2 2 2 2" xfId="59145" xr:uid="{00000000-0005-0000-0000-00004EE50000}"/>
    <cellStyle name="Standard 9 5 4 2 2 2 3" xfId="47849" xr:uid="{00000000-0005-0000-0000-00004FE50000}"/>
    <cellStyle name="Standard 9 5 4 2 2 2 4" xfId="36553" xr:uid="{00000000-0005-0000-0000-000050E50000}"/>
    <cellStyle name="Standard 9 5 4 2 2 3" xfId="19609" xr:uid="{00000000-0005-0000-0000-000051E50000}"/>
    <cellStyle name="Standard 9 5 4 2 2 3 2" xfId="53497" xr:uid="{00000000-0005-0000-0000-000052E50000}"/>
    <cellStyle name="Standard 9 5 4 2 2 4" xfId="42201" xr:uid="{00000000-0005-0000-0000-000053E50000}"/>
    <cellStyle name="Standard 9 5 4 2 2 5" xfId="30905" xr:uid="{00000000-0005-0000-0000-000054E50000}"/>
    <cellStyle name="Standard 9 5 4 2 3" xfId="11137" xr:uid="{00000000-0005-0000-0000-000055E50000}"/>
    <cellStyle name="Standard 9 5 4 2 3 2" xfId="22433" xr:uid="{00000000-0005-0000-0000-000056E50000}"/>
    <cellStyle name="Standard 9 5 4 2 3 2 2" xfId="56321" xr:uid="{00000000-0005-0000-0000-000057E50000}"/>
    <cellStyle name="Standard 9 5 4 2 3 3" xfId="45025" xr:uid="{00000000-0005-0000-0000-000058E50000}"/>
    <cellStyle name="Standard 9 5 4 2 3 4" xfId="33729" xr:uid="{00000000-0005-0000-0000-000059E50000}"/>
    <cellStyle name="Standard 9 5 4 2 4" xfId="16785" xr:uid="{00000000-0005-0000-0000-00005AE50000}"/>
    <cellStyle name="Standard 9 5 4 2 4 2" xfId="50673" xr:uid="{00000000-0005-0000-0000-00005BE50000}"/>
    <cellStyle name="Standard 9 5 4 2 5" xfId="39377" xr:uid="{00000000-0005-0000-0000-00005CE50000}"/>
    <cellStyle name="Standard 9 5 4 2 6" xfId="28081" xr:uid="{00000000-0005-0000-0000-00005DE50000}"/>
    <cellStyle name="Standard 9 5 4 3" xfId="4713" xr:uid="{00000000-0005-0000-0000-00005EE50000}"/>
    <cellStyle name="Standard 9 5 4 3 2" xfId="7578" xr:uid="{00000000-0005-0000-0000-00005FE50000}"/>
    <cellStyle name="Standard 9 5 4 3 2 2" xfId="13227" xr:uid="{00000000-0005-0000-0000-000060E50000}"/>
    <cellStyle name="Standard 9 5 4 3 2 2 2" xfId="24523" xr:uid="{00000000-0005-0000-0000-000061E50000}"/>
    <cellStyle name="Standard 9 5 4 3 2 2 2 2" xfId="58411" xr:uid="{00000000-0005-0000-0000-000062E50000}"/>
    <cellStyle name="Standard 9 5 4 3 2 2 3" xfId="47115" xr:uid="{00000000-0005-0000-0000-000063E50000}"/>
    <cellStyle name="Standard 9 5 4 3 2 2 4" xfId="35819" xr:uid="{00000000-0005-0000-0000-000064E50000}"/>
    <cellStyle name="Standard 9 5 4 3 2 3" xfId="18875" xr:uid="{00000000-0005-0000-0000-000065E50000}"/>
    <cellStyle name="Standard 9 5 4 3 2 3 2" xfId="52763" xr:uid="{00000000-0005-0000-0000-000066E50000}"/>
    <cellStyle name="Standard 9 5 4 3 2 4" xfId="41467" xr:uid="{00000000-0005-0000-0000-000067E50000}"/>
    <cellStyle name="Standard 9 5 4 3 2 5" xfId="30171" xr:uid="{00000000-0005-0000-0000-000068E50000}"/>
    <cellStyle name="Standard 9 5 4 3 3" xfId="10403" xr:uid="{00000000-0005-0000-0000-000069E50000}"/>
    <cellStyle name="Standard 9 5 4 3 3 2" xfId="21699" xr:uid="{00000000-0005-0000-0000-00006AE50000}"/>
    <cellStyle name="Standard 9 5 4 3 3 2 2" xfId="55587" xr:uid="{00000000-0005-0000-0000-00006BE50000}"/>
    <cellStyle name="Standard 9 5 4 3 3 3" xfId="44291" xr:uid="{00000000-0005-0000-0000-00006CE50000}"/>
    <cellStyle name="Standard 9 5 4 3 3 4" xfId="32995" xr:uid="{00000000-0005-0000-0000-00006DE50000}"/>
    <cellStyle name="Standard 9 5 4 3 4" xfId="16051" xr:uid="{00000000-0005-0000-0000-00006EE50000}"/>
    <cellStyle name="Standard 9 5 4 3 4 2" xfId="49939" xr:uid="{00000000-0005-0000-0000-00006FE50000}"/>
    <cellStyle name="Standard 9 5 4 3 5" xfId="38643" xr:uid="{00000000-0005-0000-0000-000070E50000}"/>
    <cellStyle name="Standard 9 5 4 3 6" xfId="27347" xr:uid="{00000000-0005-0000-0000-000071E50000}"/>
    <cellStyle name="Standard 9 5 4 4" xfId="6068" xr:uid="{00000000-0005-0000-0000-000072E50000}"/>
    <cellStyle name="Standard 9 5 4 4 2" xfId="11718" xr:uid="{00000000-0005-0000-0000-000073E50000}"/>
    <cellStyle name="Standard 9 5 4 4 2 2" xfId="23014" xr:uid="{00000000-0005-0000-0000-000074E50000}"/>
    <cellStyle name="Standard 9 5 4 4 2 2 2" xfId="56902" xr:uid="{00000000-0005-0000-0000-000075E50000}"/>
    <cellStyle name="Standard 9 5 4 4 2 3" xfId="45606" xr:uid="{00000000-0005-0000-0000-000076E50000}"/>
    <cellStyle name="Standard 9 5 4 4 2 4" xfId="34310" xr:uid="{00000000-0005-0000-0000-000077E50000}"/>
    <cellStyle name="Standard 9 5 4 4 3" xfId="17366" xr:uid="{00000000-0005-0000-0000-000078E50000}"/>
    <cellStyle name="Standard 9 5 4 4 3 2" xfId="51254" xr:uid="{00000000-0005-0000-0000-000079E50000}"/>
    <cellStyle name="Standard 9 5 4 4 4" xfId="39958" xr:uid="{00000000-0005-0000-0000-00007AE50000}"/>
    <cellStyle name="Standard 9 5 4 4 5" xfId="28662" xr:uid="{00000000-0005-0000-0000-00007BE50000}"/>
    <cellStyle name="Standard 9 5 4 5" xfId="8894" xr:uid="{00000000-0005-0000-0000-00007CE50000}"/>
    <cellStyle name="Standard 9 5 4 5 2" xfId="20190" xr:uid="{00000000-0005-0000-0000-00007DE50000}"/>
    <cellStyle name="Standard 9 5 4 5 2 2" xfId="54078" xr:uid="{00000000-0005-0000-0000-00007EE50000}"/>
    <cellStyle name="Standard 9 5 4 5 3" xfId="42782" xr:uid="{00000000-0005-0000-0000-00007FE50000}"/>
    <cellStyle name="Standard 9 5 4 5 4" xfId="31486" xr:uid="{00000000-0005-0000-0000-000080E50000}"/>
    <cellStyle name="Standard 9 5 4 6" xfId="14542" xr:uid="{00000000-0005-0000-0000-000081E50000}"/>
    <cellStyle name="Standard 9 5 4 6 2" xfId="48430" xr:uid="{00000000-0005-0000-0000-000082E50000}"/>
    <cellStyle name="Standard 9 5 4 7" xfId="37134" xr:uid="{00000000-0005-0000-0000-000083E50000}"/>
    <cellStyle name="Standard 9 5 4 8" xfId="25838" xr:uid="{00000000-0005-0000-0000-000084E50000}"/>
    <cellStyle name="Standard 9 5 5" xfId="3821" xr:uid="{00000000-0005-0000-0000-000085E50000}"/>
    <cellStyle name="Standard 9 5 5 2" xfId="6932" xr:uid="{00000000-0005-0000-0000-000086E50000}"/>
    <cellStyle name="Standard 9 5 5 2 2" xfId="12581" xr:uid="{00000000-0005-0000-0000-000087E50000}"/>
    <cellStyle name="Standard 9 5 5 2 2 2" xfId="23877" xr:uid="{00000000-0005-0000-0000-000088E50000}"/>
    <cellStyle name="Standard 9 5 5 2 2 2 2" xfId="57765" xr:uid="{00000000-0005-0000-0000-000089E50000}"/>
    <cellStyle name="Standard 9 5 5 2 2 3" xfId="46469" xr:uid="{00000000-0005-0000-0000-00008AE50000}"/>
    <cellStyle name="Standard 9 5 5 2 2 4" xfId="35173" xr:uid="{00000000-0005-0000-0000-00008BE50000}"/>
    <cellStyle name="Standard 9 5 5 2 3" xfId="18229" xr:uid="{00000000-0005-0000-0000-00008CE50000}"/>
    <cellStyle name="Standard 9 5 5 2 3 2" xfId="52117" xr:uid="{00000000-0005-0000-0000-00008DE50000}"/>
    <cellStyle name="Standard 9 5 5 2 4" xfId="40821" xr:uid="{00000000-0005-0000-0000-00008EE50000}"/>
    <cellStyle name="Standard 9 5 5 2 5" xfId="29525" xr:uid="{00000000-0005-0000-0000-00008FE50000}"/>
    <cellStyle name="Standard 9 5 5 3" xfId="9757" xr:uid="{00000000-0005-0000-0000-000090E50000}"/>
    <cellStyle name="Standard 9 5 5 3 2" xfId="21053" xr:uid="{00000000-0005-0000-0000-000091E50000}"/>
    <cellStyle name="Standard 9 5 5 3 2 2" xfId="54941" xr:uid="{00000000-0005-0000-0000-000092E50000}"/>
    <cellStyle name="Standard 9 5 5 3 3" xfId="43645" xr:uid="{00000000-0005-0000-0000-000093E50000}"/>
    <cellStyle name="Standard 9 5 5 3 4" xfId="32349" xr:uid="{00000000-0005-0000-0000-000094E50000}"/>
    <cellStyle name="Standard 9 5 5 4" xfId="15405" xr:uid="{00000000-0005-0000-0000-000095E50000}"/>
    <cellStyle name="Standard 9 5 5 4 2" xfId="49293" xr:uid="{00000000-0005-0000-0000-000096E50000}"/>
    <cellStyle name="Standard 9 5 5 5" xfId="37997" xr:uid="{00000000-0005-0000-0000-000097E50000}"/>
    <cellStyle name="Standard 9 5 5 6" xfId="26701" xr:uid="{00000000-0005-0000-0000-000098E50000}"/>
    <cellStyle name="Standard 9 5 6" xfId="4879" xr:uid="{00000000-0005-0000-0000-000099E50000}"/>
    <cellStyle name="Standard 9 5 6 2" xfId="7705" xr:uid="{00000000-0005-0000-0000-00009AE50000}"/>
    <cellStyle name="Standard 9 5 6 2 2" xfId="13354" xr:uid="{00000000-0005-0000-0000-00009BE50000}"/>
    <cellStyle name="Standard 9 5 6 2 2 2" xfId="24650" xr:uid="{00000000-0005-0000-0000-00009CE50000}"/>
    <cellStyle name="Standard 9 5 6 2 2 2 2" xfId="58538" xr:uid="{00000000-0005-0000-0000-00009DE50000}"/>
    <cellStyle name="Standard 9 5 6 2 2 3" xfId="47242" xr:uid="{00000000-0005-0000-0000-00009EE50000}"/>
    <cellStyle name="Standard 9 5 6 2 2 4" xfId="35946" xr:uid="{00000000-0005-0000-0000-00009FE50000}"/>
    <cellStyle name="Standard 9 5 6 2 3" xfId="19002" xr:uid="{00000000-0005-0000-0000-0000A0E50000}"/>
    <cellStyle name="Standard 9 5 6 2 3 2" xfId="52890" xr:uid="{00000000-0005-0000-0000-0000A1E50000}"/>
    <cellStyle name="Standard 9 5 6 2 4" xfId="41594" xr:uid="{00000000-0005-0000-0000-0000A2E50000}"/>
    <cellStyle name="Standard 9 5 6 2 5" xfId="30298" xr:uid="{00000000-0005-0000-0000-0000A3E50000}"/>
    <cellStyle name="Standard 9 5 6 3" xfId="10530" xr:uid="{00000000-0005-0000-0000-0000A4E50000}"/>
    <cellStyle name="Standard 9 5 6 3 2" xfId="21826" xr:uid="{00000000-0005-0000-0000-0000A5E50000}"/>
    <cellStyle name="Standard 9 5 6 3 2 2" xfId="55714" xr:uid="{00000000-0005-0000-0000-0000A6E50000}"/>
    <cellStyle name="Standard 9 5 6 3 3" xfId="44418" xr:uid="{00000000-0005-0000-0000-0000A7E50000}"/>
    <cellStyle name="Standard 9 5 6 3 4" xfId="33122" xr:uid="{00000000-0005-0000-0000-0000A8E50000}"/>
    <cellStyle name="Standard 9 5 6 4" xfId="16178" xr:uid="{00000000-0005-0000-0000-0000A9E50000}"/>
    <cellStyle name="Standard 9 5 6 4 2" xfId="50066" xr:uid="{00000000-0005-0000-0000-0000AAE50000}"/>
    <cellStyle name="Standard 9 5 6 5" xfId="38770" xr:uid="{00000000-0005-0000-0000-0000ABE50000}"/>
    <cellStyle name="Standard 9 5 6 6" xfId="27474" xr:uid="{00000000-0005-0000-0000-0000ACE50000}"/>
    <cellStyle name="Standard 9 5 7" xfId="3527" xr:uid="{00000000-0005-0000-0000-0000ADE50000}"/>
    <cellStyle name="Standard 9 5 7 2" xfId="6640" xr:uid="{00000000-0005-0000-0000-0000AEE50000}"/>
    <cellStyle name="Standard 9 5 7 2 2" xfId="12289" xr:uid="{00000000-0005-0000-0000-0000AFE50000}"/>
    <cellStyle name="Standard 9 5 7 2 2 2" xfId="23585" xr:uid="{00000000-0005-0000-0000-0000B0E50000}"/>
    <cellStyle name="Standard 9 5 7 2 2 2 2" xfId="57473" xr:uid="{00000000-0005-0000-0000-0000B1E50000}"/>
    <cellStyle name="Standard 9 5 7 2 2 3" xfId="46177" xr:uid="{00000000-0005-0000-0000-0000B2E50000}"/>
    <cellStyle name="Standard 9 5 7 2 2 4" xfId="34881" xr:uid="{00000000-0005-0000-0000-0000B3E50000}"/>
    <cellStyle name="Standard 9 5 7 2 3" xfId="17937" xr:uid="{00000000-0005-0000-0000-0000B4E50000}"/>
    <cellStyle name="Standard 9 5 7 2 3 2" xfId="51825" xr:uid="{00000000-0005-0000-0000-0000B5E50000}"/>
    <cellStyle name="Standard 9 5 7 2 4" xfId="40529" xr:uid="{00000000-0005-0000-0000-0000B6E50000}"/>
    <cellStyle name="Standard 9 5 7 2 5" xfId="29233" xr:uid="{00000000-0005-0000-0000-0000B7E50000}"/>
    <cellStyle name="Standard 9 5 7 3" xfId="9465" xr:uid="{00000000-0005-0000-0000-0000B8E50000}"/>
    <cellStyle name="Standard 9 5 7 3 2" xfId="20761" xr:uid="{00000000-0005-0000-0000-0000B9E50000}"/>
    <cellStyle name="Standard 9 5 7 3 2 2" xfId="54649" xr:uid="{00000000-0005-0000-0000-0000BAE50000}"/>
    <cellStyle name="Standard 9 5 7 3 3" xfId="43353" xr:uid="{00000000-0005-0000-0000-0000BBE50000}"/>
    <cellStyle name="Standard 9 5 7 3 4" xfId="32057" xr:uid="{00000000-0005-0000-0000-0000BCE50000}"/>
    <cellStyle name="Standard 9 5 7 4" xfId="15113" xr:uid="{00000000-0005-0000-0000-0000BDE50000}"/>
    <cellStyle name="Standard 9 5 7 4 2" xfId="49001" xr:uid="{00000000-0005-0000-0000-0000BEE50000}"/>
    <cellStyle name="Standard 9 5 7 5" xfId="37705" xr:uid="{00000000-0005-0000-0000-0000BFE50000}"/>
    <cellStyle name="Standard 9 5 7 6" xfId="26409" xr:uid="{00000000-0005-0000-0000-0000C0E50000}"/>
    <cellStyle name="Standard 9 5 8" xfId="5568" xr:uid="{00000000-0005-0000-0000-0000C1E50000}"/>
    <cellStyle name="Standard 9 5 8 2" xfId="11218" xr:uid="{00000000-0005-0000-0000-0000C2E50000}"/>
    <cellStyle name="Standard 9 5 8 2 2" xfId="22514" xr:uid="{00000000-0005-0000-0000-0000C3E50000}"/>
    <cellStyle name="Standard 9 5 8 2 2 2" xfId="56402" xr:uid="{00000000-0005-0000-0000-0000C4E50000}"/>
    <cellStyle name="Standard 9 5 8 2 3" xfId="45106" xr:uid="{00000000-0005-0000-0000-0000C5E50000}"/>
    <cellStyle name="Standard 9 5 8 2 4" xfId="33810" xr:uid="{00000000-0005-0000-0000-0000C6E50000}"/>
    <cellStyle name="Standard 9 5 8 3" xfId="16866" xr:uid="{00000000-0005-0000-0000-0000C7E50000}"/>
    <cellStyle name="Standard 9 5 8 3 2" xfId="50754" xr:uid="{00000000-0005-0000-0000-0000C8E50000}"/>
    <cellStyle name="Standard 9 5 8 4" xfId="39458" xr:uid="{00000000-0005-0000-0000-0000C9E50000}"/>
    <cellStyle name="Standard 9 5 8 5" xfId="28162" xr:uid="{00000000-0005-0000-0000-0000CAE50000}"/>
    <cellStyle name="Standard 9 5 9" xfId="8394" xr:uid="{00000000-0005-0000-0000-0000CBE50000}"/>
    <cellStyle name="Standard 9 5 9 2" xfId="19690" xr:uid="{00000000-0005-0000-0000-0000CCE50000}"/>
    <cellStyle name="Standard 9 5 9 2 2" xfId="53578" xr:uid="{00000000-0005-0000-0000-0000CDE50000}"/>
    <cellStyle name="Standard 9 5 9 3" xfId="42282" xr:uid="{00000000-0005-0000-0000-0000CEE50000}"/>
    <cellStyle name="Standard 9 5 9 4" xfId="30986" xr:uid="{00000000-0005-0000-0000-0000CFE50000}"/>
    <cellStyle name="Standard 9 6" xfId="1550" xr:uid="{00000000-0005-0000-0000-0000D0E50000}"/>
    <cellStyle name="Standard1" xfId="64" xr:uid="{00000000-0005-0000-0000-0000D1E50000}"/>
    <cellStyle name="Standard1 2" xfId="250" xr:uid="{00000000-0005-0000-0000-0000D2E50000}"/>
    <cellStyle name="Standard1 2 2" xfId="487" xr:uid="{00000000-0005-0000-0000-0000D3E50000}"/>
    <cellStyle name="Standard1 3" xfId="260" xr:uid="{00000000-0005-0000-0000-0000D4E50000}"/>
    <cellStyle name="Standard1 3 2" xfId="493" xr:uid="{00000000-0005-0000-0000-0000D5E50000}"/>
    <cellStyle name="Standard1 4" xfId="354" xr:uid="{00000000-0005-0000-0000-0000D6E50000}"/>
    <cellStyle name="Standard1 4 2" xfId="543" xr:uid="{00000000-0005-0000-0000-0000D7E50000}"/>
    <cellStyle name="Standard1 5" xfId="362" xr:uid="{00000000-0005-0000-0000-0000D8E50000}"/>
    <cellStyle name="Standard1 5 2" xfId="551" xr:uid="{00000000-0005-0000-0000-0000D9E50000}"/>
    <cellStyle name="Standard1 6" xfId="4718" xr:uid="{00000000-0005-0000-0000-0000DAE50000}"/>
    <cellStyle name="Standard1 7" xfId="4717" xr:uid="{00000000-0005-0000-0000-0000DBE50000}"/>
    <cellStyle name="Standard1_Daten" xfId="4719" xr:uid="{00000000-0005-0000-0000-0000DCE50000}"/>
    <cellStyle name="test" xfId="3374" xr:uid="{00000000-0005-0000-0000-0000DDE50000}"/>
    <cellStyle name="Title 2" xfId="4721" xr:uid="{00000000-0005-0000-0000-0000DFE50000}"/>
    <cellStyle name="Title 3" xfId="4720" xr:uid="{00000000-0005-0000-0000-0000E0E50000}"/>
    <cellStyle name="Title 4" xfId="65" xr:uid="{00000000-0005-0000-0000-0000DEE50000}"/>
    <cellStyle name="Total 10" xfId="4722" xr:uid="{00000000-0005-0000-0000-0000E3E50000}"/>
    <cellStyle name="Total 11" xfId="66" xr:uid="{00000000-0005-0000-0000-0000E2E50000}"/>
    <cellStyle name="Total 2" xfId="132" xr:uid="{00000000-0005-0000-0000-0000E4E50000}"/>
    <cellStyle name="Total 2 10" xfId="1340" xr:uid="{00000000-0005-0000-0000-0000E5E50000}"/>
    <cellStyle name="Total 2 10 2" xfId="2528" xr:uid="{00000000-0005-0000-0000-0000E6E50000}"/>
    <cellStyle name="Total 2 11" xfId="1341" xr:uid="{00000000-0005-0000-0000-0000E7E50000}"/>
    <cellStyle name="Total 2 11 2" xfId="2529" xr:uid="{00000000-0005-0000-0000-0000E8E50000}"/>
    <cellStyle name="Total 2 2" xfId="228" xr:uid="{00000000-0005-0000-0000-0000E9E50000}"/>
    <cellStyle name="Total 2 2 2" xfId="344" xr:uid="{00000000-0005-0000-0000-0000EAE50000}"/>
    <cellStyle name="Total 2 2 2 2" xfId="534" xr:uid="{00000000-0005-0000-0000-0000EBE50000}"/>
    <cellStyle name="Total 2 2 2 2 2" xfId="1342" xr:uid="{00000000-0005-0000-0000-0000ECE50000}"/>
    <cellStyle name="Total 2 2 2 2 2 2" xfId="2530" xr:uid="{00000000-0005-0000-0000-0000EDE50000}"/>
    <cellStyle name="Total 2 2 2 2 3" xfId="1777" xr:uid="{00000000-0005-0000-0000-0000EEE50000}"/>
    <cellStyle name="Total 2 2 2 3" xfId="1343" xr:uid="{00000000-0005-0000-0000-0000EFE50000}"/>
    <cellStyle name="Total 2 2 2 3 2" xfId="2531" xr:uid="{00000000-0005-0000-0000-0000F0E50000}"/>
    <cellStyle name="Total 2 2 2 4" xfId="1344" xr:uid="{00000000-0005-0000-0000-0000F1E50000}"/>
    <cellStyle name="Total 2 2 2 4 2" xfId="2532" xr:uid="{00000000-0005-0000-0000-0000F2E50000}"/>
    <cellStyle name="Total 2 2 2 5" xfId="1345" xr:uid="{00000000-0005-0000-0000-0000F3E50000}"/>
    <cellStyle name="Total 2 2 2 5 2" xfId="2533" xr:uid="{00000000-0005-0000-0000-0000F4E50000}"/>
    <cellStyle name="Total 2 2 2 6" xfId="735" xr:uid="{00000000-0005-0000-0000-0000F5E50000}"/>
    <cellStyle name="Total 2 2 2 6 2" xfId="1971" xr:uid="{00000000-0005-0000-0000-0000F6E50000}"/>
    <cellStyle name="Total 2 2 2 7" xfId="1654" xr:uid="{00000000-0005-0000-0000-0000F7E50000}"/>
    <cellStyle name="Total 2 2 3" xfId="430" xr:uid="{00000000-0005-0000-0000-0000F8E50000}"/>
    <cellStyle name="Total 2 2 3 2" xfId="616" xr:uid="{00000000-0005-0000-0000-0000F9E50000}"/>
    <cellStyle name="Total 2 2 3 2 2" xfId="1852" xr:uid="{00000000-0005-0000-0000-0000FAE50000}"/>
    <cellStyle name="Total 2 2 3 3" xfId="1346" xr:uid="{00000000-0005-0000-0000-0000FBE50000}"/>
    <cellStyle name="Total 2 2 3 3 2" xfId="2534" xr:uid="{00000000-0005-0000-0000-0000FCE50000}"/>
    <cellStyle name="Total 2 2 3 4" xfId="1347" xr:uid="{00000000-0005-0000-0000-0000FDE50000}"/>
    <cellStyle name="Total 2 2 3 4 2" xfId="2535" xr:uid="{00000000-0005-0000-0000-0000FEE50000}"/>
    <cellStyle name="Total 2 2 3 5" xfId="1348" xr:uid="{00000000-0005-0000-0000-0000FFE50000}"/>
    <cellStyle name="Total 2 2 3 5 2" xfId="2536" xr:uid="{00000000-0005-0000-0000-000000E60000}"/>
    <cellStyle name="Total 2 2 3 6" xfId="802" xr:uid="{00000000-0005-0000-0000-000001E60000}"/>
    <cellStyle name="Total 2 2 4" xfId="484" xr:uid="{00000000-0005-0000-0000-000002E60000}"/>
    <cellStyle name="Total 2 2 4 2" xfId="667" xr:uid="{00000000-0005-0000-0000-000003E60000}"/>
    <cellStyle name="Total 2 2 4 2 2" xfId="1903" xr:uid="{00000000-0005-0000-0000-000004E60000}"/>
    <cellStyle name="Total 2 2 4 3" xfId="1349" xr:uid="{00000000-0005-0000-0000-000005E60000}"/>
    <cellStyle name="Total 2 2 4 3 2" xfId="2537" xr:uid="{00000000-0005-0000-0000-000006E60000}"/>
    <cellStyle name="Total 2 2 4 4" xfId="1350" xr:uid="{00000000-0005-0000-0000-000007E60000}"/>
    <cellStyle name="Total 2 2 4 4 2" xfId="2538" xr:uid="{00000000-0005-0000-0000-000008E60000}"/>
    <cellStyle name="Total 2 2 4 5" xfId="1351" xr:uid="{00000000-0005-0000-0000-000009E60000}"/>
    <cellStyle name="Total 2 2 4 5 2" xfId="2539" xr:uid="{00000000-0005-0000-0000-00000AE60000}"/>
    <cellStyle name="Total 2 2 4 6" xfId="1733" xr:uid="{00000000-0005-0000-0000-00000BE60000}"/>
    <cellStyle name="Total 2 2 5" xfId="274" xr:uid="{00000000-0005-0000-0000-00000CE60000}"/>
    <cellStyle name="Total 2 2 5 2" xfId="1352" xr:uid="{00000000-0005-0000-0000-00000DE60000}"/>
    <cellStyle name="Total 2 2 5 2 2" xfId="2540" xr:uid="{00000000-0005-0000-0000-00000EE60000}"/>
    <cellStyle name="Total 2 2 5 3" xfId="1611" xr:uid="{00000000-0005-0000-0000-00000FE60000}"/>
    <cellStyle name="Total 2 2 6" xfId="502" xr:uid="{00000000-0005-0000-0000-000010E60000}"/>
    <cellStyle name="Total 2 2 6 2" xfId="1353" xr:uid="{00000000-0005-0000-0000-000011E60000}"/>
    <cellStyle name="Total 2 2 6 2 2" xfId="2541" xr:uid="{00000000-0005-0000-0000-000012E60000}"/>
    <cellStyle name="Total 2 2 6 3" xfId="1746" xr:uid="{00000000-0005-0000-0000-000013E60000}"/>
    <cellStyle name="Total 2 2 7" xfId="1354" xr:uid="{00000000-0005-0000-0000-000014E60000}"/>
    <cellStyle name="Total 2 2 7 2" xfId="2542" xr:uid="{00000000-0005-0000-0000-000015E60000}"/>
    <cellStyle name="Total 2 2 8" xfId="1355" xr:uid="{00000000-0005-0000-0000-000016E60000}"/>
    <cellStyle name="Total 2 2 8 2" xfId="2543" xr:uid="{00000000-0005-0000-0000-000017E60000}"/>
    <cellStyle name="Total 2 2 9" xfId="696" xr:uid="{00000000-0005-0000-0000-000018E60000}"/>
    <cellStyle name="Total 2 2 9 2" xfId="1932" xr:uid="{00000000-0005-0000-0000-000019E60000}"/>
    <cellStyle name="Total 2 3" xfId="313" xr:uid="{00000000-0005-0000-0000-00001AE60000}"/>
    <cellStyle name="Total 2 3 2" xfId="411" xr:uid="{00000000-0005-0000-0000-00001BE60000}"/>
    <cellStyle name="Total 2 3 2 2" xfId="598" xr:uid="{00000000-0005-0000-0000-00001CE60000}"/>
    <cellStyle name="Total 2 3 2 2 2" xfId="1835" xr:uid="{00000000-0005-0000-0000-00001DE60000}"/>
    <cellStyle name="Total 2 3 2 3" xfId="1356" xr:uid="{00000000-0005-0000-0000-00001EE60000}"/>
    <cellStyle name="Total 2 3 2 3 2" xfId="2544" xr:uid="{00000000-0005-0000-0000-00001FE60000}"/>
    <cellStyle name="Total 2 3 2 4" xfId="1357" xr:uid="{00000000-0005-0000-0000-000020E60000}"/>
    <cellStyle name="Total 2 3 2 4 2" xfId="2545" xr:uid="{00000000-0005-0000-0000-000021E60000}"/>
    <cellStyle name="Total 2 3 2 5" xfId="1358" xr:uid="{00000000-0005-0000-0000-000022E60000}"/>
    <cellStyle name="Total 2 3 2 5 2" xfId="2546" xr:uid="{00000000-0005-0000-0000-000023E60000}"/>
    <cellStyle name="Total 2 3 2 6" xfId="787" xr:uid="{00000000-0005-0000-0000-000024E60000}"/>
    <cellStyle name="Total 2 3 3" xfId="468" xr:uid="{00000000-0005-0000-0000-000025E60000}"/>
    <cellStyle name="Total 2 3 3 2" xfId="652" xr:uid="{00000000-0005-0000-0000-000026E60000}"/>
    <cellStyle name="Total 2 3 3 2 2" xfId="1888" xr:uid="{00000000-0005-0000-0000-000027E60000}"/>
    <cellStyle name="Total 2 3 3 3" xfId="1359" xr:uid="{00000000-0005-0000-0000-000028E60000}"/>
    <cellStyle name="Total 2 3 3 3 2" xfId="2547" xr:uid="{00000000-0005-0000-0000-000029E60000}"/>
    <cellStyle name="Total 2 3 3 4" xfId="1360" xr:uid="{00000000-0005-0000-0000-00002AE60000}"/>
    <cellStyle name="Total 2 3 3 4 2" xfId="2548" xr:uid="{00000000-0005-0000-0000-00002BE60000}"/>
    <cellStyle name="Total 2 3 3 5" xfId="1361" xr:uid="{00000000-0005-0000-0000-00002CE60000}"/>
    <cellStyle name="Total 2 3 3 5 2" xfId="2549" xr:uid="{00000000-0005-0000-0000-00002DE60000}"/>
    <cellStyle name="Total 2 3 3 6" xfId="1718" xr:uid="{00000000-0005-0000-0000-00002EE60000}"/>
    <cellStyle name="Total 2 3 4" xfId="523" xr:uid="{00000000-0005-0000-0000-00002FE60000}"/>
    <cellStyle name="Total 2 3 4 2" xfId="1362" xr:uid="{00000000-0005-0000-0000-000030E60000}"/>
    <cellStyle name="Total 2 3 4 2 2" xfId="2550" xr:uid="{00000000-0005-0000-0000-000031E60000}"/>
    <cellStyle name="Total 2 3 4 3" xfId="1767" xr:uid="{00000000-0005-0000-0000-000032E60000}"/>
    <cellStyle name="Total 2 3 5" xfId="1363" xr:uid="{00000000-0005-0000-0000-000033E60000}"/>
    <cellStyle name="Total 2 3 5 2" xfId="2551" xr:uid="{00000000-0005-0000-0000-000034E60000}"/>
    <cellStyle name="Total 2 3 6" xfId="1364" xr:uid="{00000000-0005-0000-0000-000035E60000}"/>
    <cellStyle name="Total 2 3 6 2" xfId="2552" xr:uid="{00000000-0005-0000-0000-000036E60000}"/>
    <cellStyle name="Total 2 3 7" xfId="1365" xr:uid="{00000000-0005-0000-0000-000037E60000}"/>
    <cellStyle name="Total 2 3 7 2" xfId="2553" xr:uid="{00000000-0005-0000-0000-000038E60000}"/>
    <cellStyle name="Total 2 4" xfId="382" xr:uid="{00000000-0005-0000-0000-000039E60000}"/>
    <cellStyle name="Total 2 4 2" xfId="570" xr:uid="{00000000-0005-0000-0000-00003AE60000}"/>
    <cellStyle name="Total 2 4 2 2" xfId="1366" xr:uid="{00000000-0005-0000-0000-00003BE60000}"/>
    <cellStyle name="Total 2 4 2 2 2" xfId="2554" xr:uid="{00000000-0005-0000-0000-00003CE60000}"/>
    <cellStyle name="Total 2 4 2 3" xfId="1808" xr:uid="{00000000-0005-0000-0000-00003DE60000}"/>
    <cellStyle name="Total 2 4 3" xfId="1367" xr:uid="{00000000-0005-0000-0000-00003EE60000}"/>
    <cellStyle name="Total 2 4 3 2" xfId="2555" xr:uid="{00000000-0005-0000-0000-00003FE60000}"/>
    <cellStyle name="Total 2 4 4" xfId="1368" xr:uid="{00000000-0005-0000-0000-000040E60000}"/>
    <cellStyle name="Total 2 4 4 2" xfId="2556" xr:uid="{00000000-0005-0000-0000-000041E60000}"/>
    <cellStyle name="Total 2 4 5" xfId="1369" xr:uid="{00000000-0005-0000-0000-000042E60000}"/>
    <cellStyle name="Total 2 4 5 2" xfId="2557" xr:uid="{00000000-0005-0000-0000-000043E60000}"/>
    <cellStyle name="Total 2 4 6" xfId="763" xr:uid="{00000000-0005-0000-0000-000044E60000}"/>
    <cellStyle name="Total 2 4 6 2" xfId="1990" xr:uid="{00000000-0005-0000-0000-000045E60000}"/>
    <cellStyle name="Total 2 4 7" xfId="1676" xr:uid="{00000000-0005-0000-0000-000046E60000}"/>
    <cellStyle name="Total 2 5" xfId="389" xr:uid="{00000000-0005-0000-0000-000047E60000}"/>
    <cellStyle name="Total 2 5 2" xfId="577" xr:uid="{00000000-0005-0000-0000-000048E60000}"/>
    <cellStyle name="Total 2 5 2 2" xfId="1814" xr:uid="{00000000-0005-0000-0000-000049E60000}"/>
    <cellStyle name="Total 2 5 3" xfId="1370" xr:uid="{00000000-0005-0000-0000-00004AE60000}"/>
    <cellStyle name="Total 2 5 3 2" xfId="2558" xr:uid="{00000000-0005-0000-0000-00004BE60000}"/>
    <cellStyle name="Total 2 5 4" xfId="1371" xr:uid="{00000000-0005-0000-0000-00004CE60000}"/>
    <cellStyle name="Total 2 5 4 2" xfId="2559" xr:uid="{00000000-0005-0000-0000-00004DE60000}"/>
    <cellStyle name="Total 2 5 5" xfId="1372" xr:uid="{00000000-0005-0000-0000-00004EE60000}"/>
    <cellStyle name="Total 2 5 5 2" xfId="2560" xr:uid="{00000000-0005-0000-0000-00004FE60000}"/>
    <cellStyle name="Total 2 5 6" xfId="769" xr:uid="{00000000-0005-0000-0000-000050E60000}"/>
    <cellStyle name="Total 2 6" xfId="424" xr:uid="{00000000-0005-0000-0000-000051E60000}"/>
    <cellStyle name="Total 2 6 2" xfId="610" xr:uid="{00000000-0005-0000-0000-000052E60000}"/>
    <cellStyle name="Total 2 6 2 2" xfId="1846" xr:uid="{00000000-0005-0000-0000-000053E60000}"/>
    <cellStyle name="Total 2 6 3" xfId="1373" xr:uid="{00000000-0005-0000-0000-000054E60000}"/>
    <cellStyle name="Total 2 6 3 2" xfId="2561" xr:uid="{00000000-0005-0000-0000-000055E60000}"/>
    <cellStyle name="Total 2 6 4" xfId="1374" xr:uid="{00000000-0005-0000-0000-000056E60000}"/>
    <cellStyle name="Total 2 6 4 2" xfId="2562" xr:uid="{00000000-0005-0000-0000-000057E60000}"/>
    <cellStyle name="Total 2 6 5" xfId="1375" xr:uid="{00000000-0005-0000-0000-000058E60000}"/>
    <cellStyle name="Total 2 6 5 2" xfId="2563" xr:uid="{00000000-0005-0000-0000-000059E60000}"/>
    <cellStyle name="Total 2 6 6" xfId="1682" xr:uid="{00000000-0005-0000-0000-00005AE60000}"/>
    <cellStyle name="Total 2 7" xfId="441" xr:uid="{00000000-0005-0000-0000-00005BE60000}"/>
    <cellStyle name="Total 2 7 2" xfId="626" xr:uid="{00000000-0005-0000-0000-00005CE60000}"/>
    <cellStyle name="Total 2 7 2 2" xfId="1862" xr:uid="{00000000-0005-0000-0000-00005DE60000}"/>
    <cellStyle name="Total 2 7 3" xfId="1376" xr:uid="{00000000-0005-0000-0000-00005EE60000}"/>
    <cellStyle name="Total 2 7 3 2" xfId="2564" xr:uid="{00000000-0005-0000-0000-00005FE60000}"/>
    <cellStyle name="Total 2 7 4" xfId="1377" xr:uid="{00000000-0005-0000-0000-000060E60000}"/>
    <cellStyle name="Total 2 7 4 2" xfId="2565" xr:uid="{00000000-0005-0000-0000-000061E60000}"/>
    <cellStyle name="Total 2 7 5" xfId="1378" xr:uid="{00000000-0005-0000-0000-000062E60000}"/>
    <cellStyle name="Total 2 7 5 2" xfId="2566" xr:uid="{00000000-0005-0000-0000-000063E60000}"/>
    <cellStyle name="Total 2 7 6" xfId="1692" xr:uid="{00000000-0005-0000-0000-000064E60000}"/>
    <cellStyle name="Total 2 8" xfId="238" xr:uid="{00000000-0005-0000-0000-000065E60000}"/>
    <cellStyle name="Total 2 8 2" xfId="1379" xr:uid="{00000000-0005-0000-0000-000066E60000}"/>
    <cellStyle name="Total 2 8 2 2" xfId="2567" xr:uid="{00000000-0005-0000-0000-000067E60000}"/>
    <cellStyle name="Total 2 8 3" xfId="1581" xr:uid="{00000000-0005-0000-0000-000068E60000}"/>
    <cellStyle name="Total 2 9" xfId="1380" xr:uid="{00000000-0005-0000-0000-000069E60000}"/>
    <cellStyle name="Total 2 9 2" xfId="2568" xr:uid="{00000000-0005-0000-0000-00006AE60000}"/>
    <cellStyle name="Total 3" xfId="97" xr:uid="{00000000-0005-0000-0000-00006BE60000}"/>
    <cellStyle name="Total 3 10" xfId="679" xr:uid="{00000000-0005-0000-0000-00006CE60000}"/>
    <cellStyle name="Total 3 10 2" xfId="1915" xr:uid="{00000000-0005-0000-0000-00006DE60000}"/>
    <cellStyle name="Total 3 2" xfId="306" xr:uid="{00000000-0005-0000-0000-00006EE60000}"/>
    <cellStyle name="Total 3 2 2" xfId="406" xr:uid="{00000000-0005-0000-0000-00006FE60000}"/>
    <cellStyle name="Total 3 2 2 2" xfId="593" xr:uid="{00000000-0005-0000-0000-000070E60000}"/>
    <cellStyle name="Total 3 2 2 2 2" xfId="1830" xr:uid="{00000000-0005-0000-0000-000071E60000}"/>
    <cellStyle name="Total 3 2 2 3" xfId="1381" xr:uid="{00000000-0005-0000-0000-000072E60000}"/>
    <cellStyle name="Total 3 2 2 3 2" xfId="2569" xr:uid="{00000000-0005-0000-0000-000073E60000}"/>
    <cellStyle name="Total 3 2 2 4" xfId="1382" xr:uid="{00000000-0005-0000-0000-000074E60000}"/>
    <cellStyle name="Total 3 2 2 4 2" xfId="2570" xr:uid="{00000000-0005-0000-0000-000075E60000}"/>
    <cellStyle name="Total 3 2 2 5" xfId="1383" xr:uid="{00000000-0005-0000-0000-000076E60000}"/>
    <cellStyle name="Total 3 2 2 5 2" xfId="2571" xr:uid="{00000000-0005-0000-0000-000077E60000}"/>
    <cellStyle name="Total 3 2 2 6" xfId="782" xr:uid="{00000000-0005-0000-0000-000078E60000}"/>
    <cellStyle name="Total 3 2 3" xfId="463" xr:uid="{00000000-0005-0000-0000-000079E60000}"/>
    <cellStyle name="Total 3 2 3 2" xfId="647" xr:uid="{00000000-0005-0000-0000-00007AE60000}"/>
    <cellStyle name="Total 3 2 3 2 2" xfId="1883" xr:uid="{00000000-0005-0000-0000-00007BE60000}"/>
    <cellStyle name="Total 3 2 3 3" xfId="1384" xr:uid="{00000000-0005-0000-0000-00007CE60000}"/>
    <cellStyle name="Total 3 2 3 3 2" xfId="2572" xr:uid="{00000000-0005-0000-0000-00007DE60000}"/>
    <cellStyle name="Total 3 2 3 4" xfId="1385" xr:uid="{00000000-0005-0000-0000-00007EE60000}"/>
    <cellStyle name="Total 3 2 3 4 2" xfId="2573" xr:uid="{00000000-0005-0000-0000-00007FE60000}"/>
    <cellStyle name="Total 3 2 3 5" xfId="1386" xr:uid="{00000000-0005-0000-0000-000080E60000}"/>
    <cellStyle name="Total 3 2 3 5 2" xfId="2574" xr:uid="{00000000-0005-0000-0000-000081E60000}"/>
    <cellStyle name="Total 3 2 3 6" xfId="1713" xr:uid="{00000000-0005-0000-0000-000082E60000}"/>
    <cellStyle name="Total 3 2 4" xfId="518" xr:uid="{00000000-0005-0000-0000-000083E60000}"/>
    <cellStyle name="Total 3 2 4 2" xfId="1387" xr:uid="{00000000-0005-0000-0000-000084E60000}"/>
    <cellStyle name="Total 3 2 4 2 2" xfId="2575" xr:uid="{00000000-0005-0000-0000-000085E60000}"/>
    <cellStyle name="Total 3 2 4 3" xfId="1762" xr:uid="{00000000-0005-0000-0000-000086E60000}"/>
    <cellStyle name="Total 3 2 5" xfId="1388" xr:uid="{00000000-0005-0000-0000-000087E60000}"/>
    <cellStyle name="Total 3 2 5 2" xfId="2576" xr:uid="{00000000-0005-0000-0000-000088E60000}"/>
    <cellStyle name="Total 3 2 6" xfId="1389" xr:uid="{00000000-0005-0000-0000-000089E60000}"/>
    <cellStyle name="Total 3 2 6 2" xfId="2577" xr:uid="{00000000-0005-0000-0000-00008AE60000}"/>
    <cellStyle name="Total 3 2 7" xfId="1390" xr:uid="{00000000-0005-0000-0000-00008BE60000}"/>
    <cellStyle name="Total 3 2 7 2" xfId="2578" xr:uid="{00000000-0005-0000-0000-00008CE60000}"/>
    <cellStyle name="Total 3 3" xfId="288" xr:uid="{00000000-0005-0000-0000-00008DE60000}"/>
    <cellStyle name="Total 3 3 2" xfId="507" xr:uid="{00000000-0005-0000-0000-00008EE60000}"/>
    <cellStyle name="Total 3 3 2 2" xfId="1391" xr:uid="{00000000-0005-0000-0000-00008FE60000}"/>
    <cellStyle name="Total 3 3 2 2 2" xfId="2579" xr:uid="{00000000-0005-0000-0000-000090E60000}"/>
    <cellStyle name="Total 3 3 2 3" xfId="1751" xr:uid="{00000000-0005-0000-0000-000091E60000}"/>
    <cellStyle name="Total 3 3 3" xfId="1392" xr:uid="{00000000-0005-0000-0000-000092E60000}"/>
    <cellStyle name="Total 3 3 3 2" xfId="2580" xr:uid="{00000000-0005-0000-0000-000093E60000}"/>
    <cellStyle name="Total 3 3 4" xfId="1393" xr:uid="{00000000-0005-0000-0000-000094E60000}"/>
    <cellStyle name="Total 3 3 4 2" xfId="2581" xr:uid="{00000000-0005-0000-0000-000095E60000}"/>
    <cellStyle name="Total 3 3 5" xfId="1394" xr:uid="{00000000-0005-0000-0000-000096E60000}"/>
    <cellStyle name="Total 3 3 5 2" xfId="2582" xr:uid="{00000000-0005-0000-0000-000097E60000}"/>
    <cellStyle name="Total 3 3 6" xfId="704" xr:uid="{00000000-0005-0000-0000-000098E60000}"/>
    <cellStyle name="Total 3 3 6 2" xfId="1940" xr:uid="{00000000-0005-0000-0000-000099E60000}"/>
    <cellStyle name="Total 3 3 7" xfId="1620" xr:uid="{00000000-0005-0000-0000-00009AE60000}"/>
    <cellStyle name="Total 3 4" xfId="393" xr:uid="{00000000-0005-0000-0000-00009BE60000}"/>
    <cellStyle name="Total 3 4 2" xfId="580" xr:uid="{00000000-0005-0000-0000-00009CE60000}"/>
    <cellStyle name="Total 3 4 2 2" xfId="1817" xr:uid="{00000000-0005-0000-0000-00009DE60000}"/>
    <cellStyle name="Total 3 4 3" xfId="1395" xr:uid="{00000000-0005-0000-0000-00009EE60000}"/>
    <cellStyle name="Total 3 4 3 2" xfId="2583" xr:uid="{00000000-0005-0000-0000-00009FE60000}"/>
    <cellStyle name="Total 3 4 4" xfId="1396" xr:uid="{00000000-0005-0000-0000-0000A0E60000}"/>
    <cellStyle name="Total 3 4 4 2" xfId="2584" xr:uid="{00000000-0005-0000-0000-0000A1E60000}"/>
    <cellStyle name="Total 3 4 5" xfId="1397" xr:uid="{00000000-0005-0000-0000-0000A2E60000}"/>
    <cellStyle name="Total 3 4 5 2" xfId="2585" xr:uid="{00000000-0005-0000-0000-0000A3E60000}"/>
    <cellStyle name="Total 3 4 6" xfId="771" xr:uid="{00000000-0005-0000-0000-0000A4E60000}"/>
    <cellStyle name="Total 3 5" xfId="452" xr:uid="{00000000-0005-0000-0000-0000A5E60000}"/>
    <cellStyle name="Total 3 5 2" xfId="636" xr:uid="{00000000-0005-0000-0000-0000A6E60000}"/>
    <cellStyle name="Total 3 5 2 2" xfId="1872" xr:uid="{00000000-0005-0000-0000-0000A7E60000}"/>
    <cellStyle name="Total 3 5 3" xfId="1398" xr:uid="{00000000-0005-0000-0000-0000A8E60000}"/>
    <cellStyle name="Total 3 5 3 2" xfId="2586" xr:uid="{00000000-0005-0000-0000-0000A9E60000}"/>
    <cellStyle name="Total 3 5 4" xfId="1399" xr:uid="{00000000-0005-0000-0000-0000AAE60000}"/>
    <cellStyle name="Total 3 5 4 2" xfId="2587" xr:uid="{00000000-0005-0000-0000-0000ABE60000}"/>
    <cellStyle name="Total 3 5 5" xfId="1400" xr:uid="{00000000-0005-0000-0000-0000ACE60000}"/>
    <cellStyle name="Total 3 5 5 2" xfId="2588" xr:uid="{00000000-0005-0000-0000-0000ADE60000}"/>
    <cellStyle name="Total 3 5 6" xfId="1702" xr:uid="{00000000-0005-0000-0000-0000AEE60000}"/>
    <cellStyle name="Total 3 6" xfId="254" xr:uid="{00000000-0005-0000-0000-0000AFE60000}"/>
    <cellStyle name="Total 3 6 2" xfId="1401" xr:uid="{00000000-0005-0000-0000-0000B0E60000}"/>
    <cellStyle name="Total 3 6 2 2" xfId="2589" xr:uid="{00000000-0005-0000-0000-0000B1E60000}"/>
    <cellStyle name="Total 3 6 3" xfId="1594" xr:uid="{00000000-0005-0000-0000-0000B2E60000}"/>
    <cellStyle name="Total 3 7" xfId="488" xr:uid="{00000000-0005-0000-0000-0000B3E60000}"/>
    <cellStyle name="Total 3 7 2" xfId="1402" xr:uid="{00000000-0005-0000-0000-0000B4E60000}"/>
    <cellStyle name="Total 3 7 2 2" xfId="2590" xr:uid="{00000000-0005-0000-0000-0000B5E60000}"/>
    <cellStyle name="Total 3 7 3" xfId="1735" xr:uid="{00000000-0005-0000-0000-0000B6E60000}"/>
    <cellStyle name="Total 3 8" xfId="1403" xr:uid="{00000000-0005-0000-0000-0000B7E60000}"/>
    <cellStyle name="Total 3 8 2" xfId="2591" xr:uid="{00000000-0005-0000-0000-0000B8E60000}"/>
    <cellStyle name="Total 3 9" xfId="1404" xr:uid="{00000000-0005-0000-0000-0000B9E60000}"/>
    <cellStyle name="Total 3 9 2" xfId="2592" xr:uid="{00000000-0005-0000-0000-0000BAE60000}"/>
    <cellStyle name="Total 4" xfId="137" xr:uid="{00000000-0005-0000-0000-0000BBE60000}"/>
    <cellStyle name="Total 4 2" xfId="400" xr:uid="{00000000-0005-0000-0000-0000BCE60000}"/>
    <cellStyle name="Total 4 2 2" xfId="587" xr:uid="{00000000-0005-0000-0000-0000BDE60000}"/>
    <cellStyle name="Total 4 2 2 2" xfId="1824" xr:uid="{00000000-0005-0000-0000-0000BEE60000}"/>
    <cellStyle name="Total 4 2 3" xfId="1405" xr:uid="{00000000-0005-0000-0000-0000BFE60000}"/>
    <cellStyle name="Total 4 2 3 2" xfId="2593" xr:uid="{00000000-0005-0000-0000-0000C0E60000}"/>
    <cellStyle name="Total 4 2 4" xfId="1406" xr:uid="{00000000-0005-0000-0000-0000C1E60000}"/>
    <cellStyle name="Total 4 2 4 2" xfId="2594" xr:uid="{00000000-0005-0000-0000-0000C2E60000}"/>
    <cellStyle name="Total 4 2 5" xfId="1407" xr:uid="{00000000-0005-0000-0000-0000C3E60000}"/>
    <cellStyle name="Total 4 2 5 2" xfId="2595" xr:uid="{00000000-0005-0000-0000-0000C4E60000}"/>
    <cellStyle name="Total 4 2 6" xfId="776" xr:uid="{00000000-0005-0000-0000-0000C5E60000}"/>
    <cellStyle name="Total 4 3" xfId="457" xr:uid="{00000000-0005-0000-0000-0000C6E60000}"/>
    <cellStyle name="Total 4 3 2" xfId="641" xr:uid="{00000000-0005-0000-0000-0000C7E60000}"/>
    <cellStyle name="Total 4 3 2 2" xfId="1877" xr:uid="{00000000-0005-0000-0000-0000C8E60000}"/>
    <cellStyle name="Total 4 3 3" xfId="1408" xr:uid="{00000000-0005-0000-0000-0000C9E60000}"/>
    <cellStyle name="Total 4 3 3 2" xfId="2596" xr:uid="{00000000-0005-0000-0000-0000CAE60000}"/>
    <cellStyle name="Total 4 3 4" xfId="1409" xr:uid="{00000000-0005-0000-0000-0000CBE60000}"/>
    <cellStyle name="Total 4 3 4 2" xfId="2597" xr:uid="{00000000-0005-0000-0000-0000CCE60000}"/>
    <cellStyle name="Total 4 3 5" xfId="1410" xr:uid="{00000000-0005-0000-0000-0000CDE60000}"/>
    <cellStyle name="Total 4 3 5 2" xfId="2598" xr:uid="{00000000-0005-0000-0000-0000CEE60000}"/>
    <cellStyle name="Total 4 3 6" xfId="1707" xr:uid="{00000000-0005-0000-0000-0000CFE60000}"/>
    <cellStyle name="Total 4 4" xfId="512" xr:uid="{00000000-0005-0000-0000-0000D0E60000}"/>
    <cellStyle name="Total 4 4 2" xfId="1411" xr:uid="{00000000-0005-0000-0000-0000D1E60000}"/>
    <cellStyle name="Total 4 4 2 2" xfId="2599" xr:uid="{00000000-0005-0000-0000-0000D2E60000}"/>
    <cellStyle name="Total 4 4 3" xfId="1756" xr:uid="{00000000-0005-0000-0000-0000D3E60000}"/>
    <cellStyle name="Total 4 5" xfId="1412" xr:uid="{00000000-0005-0000-0000-0000D4E60000}"/>
    <cellStyle name="Total 4 5 2" xfId="2600" xr:uid="{00000000-0005-0000-0000-0000D5E60000}"/>
    <cellStyle name="Total 4 6" xfId="1413" xr:uid="{00000000-0005-0000-0000-0000D6E60000}"/>
    <cellStyle name="Total 4 6 2" xfId="2601" xr:uid="{00000000-0005-0000-0000-0000D7E60000}"/>
    <cellStyle name="Total 4 7" xfId="1414" xr:uid="{00000000-0005-0000-0000-0000D8E60000}"/>
    <cellStyle name="Total 4 7 2" xfId="2602" xr:uid="{00000000-0005-0000-0000-0000D9E60000}"/>
    <cellStyle name="Total 5" xfId="366" xr:uid="{00000000-0005-0000-0000-0000DAE60000}"/>
    <cellStyle name="Total 5 2" xfId="555" xr:uid="{00000000-0005-0000-0000-0000DBE60000}"/>
    <cellStyle name="Total 5 2 2" xfId="1415" xr:uid="{00000000-0005-0000-0000-0000DCE60000}"/>
    <cellStyle name="Total 5 2 2 2" xfId="2603" xr:uid="{00000000-0005-0000-0000-0000DDE60000}"/>
    <cellStyle name="Total 5 2 3" xfId="1794" xr:uid="{00000000-0005-0000-0000-0000DEE60000}"/>
    <cellStyle name="Total 5 3" xfId="1416" xr:uid="{00000000-0005-0000-0000-0000DFE60000}"/>
    <cellStyle name="Total 5 3 2" xfId="2604" xr:uid="{00000000-0005-0000-0000-0000E0E60000}"/>
    <cellStyle name="Total 5 4" xfId="1417" xr:uid="{00000000-0005-0000-0000-0000E1E60000}"/>
    <cellStyle name="Total 5 4 2" xfId="2605" xr:uid="{00000000-0005-0000-0000-0000E2E60000}"/>
    <cellStyle name="Total 5 5" xfId="1418" xr:uid="{00000000-0005-0000-0000-0000E3E60000}"/>
    <cellStyle name="Total 5 5 2" xfId="2606" xr:uid="{00000000-0005-0000-0000-0000E4E60000}"/>
    <cellStyle name="Total 5 6" xfId="750" xr:uid="{00000000-0005-0000-0000-0000E5E60000}"/>
    <cellStyle name="Total 5 6 2" xfId="1980" xr:uid="{00000000-0005-0000-0000-0000E6E60000}"/>
    <cellStyle name="Total 5 7" xfId="1665" xr:uid="{00000000-0005-0000-0000-0000E7E60000}"/>
    <cellStyle name="Total 6" xfId="353" xr:uid="{00000000-0005-0000-0000-0000E8E60000}"/>
    <cellStyle name="Total 6 2" xfId="542" xr:uid="{00000000-0005-0000-0000-0000E9E60000}"/>
    <cellStyle name="Total 6 2 2" xfId="1419" xr:uid="{00000000-0005-0000-0000-0000EAE60000}"/>
    <cellStyle name="Total 6 2 2 2" xfId="2607" xr:uid="{00000000-0005-0000-0000-0000EBE60000}"/>
    <cellStyle name="Total 6 2 3" xfId="1784" xr:uid="{00000000-0005-0000-0000-0000ECE60000}"/>
    <cellStyle name="Total 6 3" xfId="1420" xr:uid="{00000000-0005-0000-0000-0000EDE60000}"/>
    <cellStyle name="Total 6 3 2" xfId="2608" xr:uid="{00000000-0005-0000-0000-0000EEE60000}"/>
    <cellStyle name="Total 6 4" xfId="1421" xr:uid="{00000000-0005-0000-0000-0000EFE60000}"/>
    <cellStyle name="Total 6 4 2" xfId="2609" xr:uid="{00000000-0005-0000-0000-0000F0E60000}"/>
    <cellStyle name="Total 6 5" xfId="1422" xr:uid="{00000000-0005-0000-0000-0000F1E60000}"/>
    <cellStyle name="Total 6 5 2" xfId="2610" xr:uid="{00000000-0005-0000-0000-0000F2E60000}"/>
    <cellStyle name="Total 6 6" xfId="741" xr:uid="{00000000-0005-0000-0000-0000F3E60000}"/>
    <cellStyle name="Total 6 6 2" xfId="1973" xr:uid="{00000000-0005-0000-0000-0000F4E60000}"/>
    <cellStyle name="Total 6 7" xfId="1657" xr:uid="{00000000-0005-0000-0000-0000F5E60000}"/>
    <cellStyle name="Total 7" xfId="419" xr:uid="{00000000-0005-0000-0000-0000F6E60000}"/>
    <cellStyle name="Total 7 2" xfId="606" xr:uid="{00000000-0005-0000-0000-0000F7E60000}"/>
    <cellStyle name="Total 7 2 2" xfId="1843" xr:uid="{00000000-0005-0000-0000-0000F8E60000}"/>
    <cellStyle name="Total 7 3" xfId="1423" xr:uid="{00000000-0005-0000-0000-0000F9E60000}"/>
    <cellStyle name="Total 7 3 2" xfId="2611" xr:uid="{00000000-0005-0000-0000-0000FAE60000}"/>
    <cellStyle name="Total 7 4" xfId="1424" xr:uid="{00000000-0005-0000-0000-0000FBE60000}"/>
    <cellStyle name="Total 7 4 2" xfId="2612" xr:uid="{00000000-0005-0000-0000-0000FCE60000}"/>
    <cellStyle name="Total 7 5" xfId="1425" xr:uid="{00000000-0005-0000-0000-0000FDE60000}"/>
    <cellStyle name="Total 7 5 2" xfId="2613" xr:uid="{00000000-0005-0000-0000-0000FEE60000}"/>
    <cellStyle name="Total 7 6" xfId="1681" xr:uid="{00000000-0005-0000-0000-0000FFE60000}"/>
    <cellStyle name="Total 8" xfId="1426" xr:uid="{00000000-0005-0000-0000-000000E70000}"/>
    <cellStyle name="Total 8 2" xfId="2614" xr:uid="{00000000-0005-0000-0000-000001E70000}"/>
    <cellStyle name="Total 9" xfId="4723" xr:uid="{00000000-0005-0000-0000-000002E70000}"/>
    <cellStyle name="Überschrift 1 2" xfId="178" xr:uid="{00000000-0005-0000-0000-000004E70000}"/>
    <cellStyle name="Überschrift 1 2 2" xfId="4725" xr:uid="{00000000-0005-0000-0000-000005E70000}"/>
    <cellStyle name="Überschrift 1 2 3" xfId="4724" xr:uid="{00000000-0005-0000-0000-000006E70000}"/>
    <cellStyle name="Überschrift 1 2_Daten" xfId="4726" xr:uid="{00000000-0005-0000-0000-000007E70000}"/>
    <cellStyle name="Überschrift 2 2" xfId="179" xr:uid="{00000000-0005-0000-0000-000008E70000}"/>
    <cellStyle name="Überschrift 2 2 2" xfId="4728" xr:uid="{00000000-0005-0000-0000-000009E70000}"/>
    <cellStyle name="Überschrift 2 2 3" xfId="4727" xr:uid="{00000000-0005-0000-0000-00000AE70000}"/>
    <cellStyle name="Überschrift 2 2_Daten" xfId="4729" xr:uid="{00000000-0005-0000-0000-00000BE70000}"/>
    <cellStyle name="Überschrift 3 2" xfId="180" xr:uid="{00000000-0005-0000-0000-00000CE70000}"/>
    <cellStyle name="Überschrift 3 2 2" xfId="423" xr:uid="{00000000-0005-0000-0000-00000DE70000}"/>
    <cellStyle name="Überschrift 3 2 3" xfId="477" xr:uid="{00000000-0005-0000-0000-00000EE70000}"/>
    <cellStyle name="Überschrift 3 2 4" xfId="4731" xr:uid="{00000000-0005-0000-0000-00000FE70000}"/>
    <cellStyle name="Überschrift 3 2 5" xfId="4730" xr:uid="{00000000-0005-0000-0000-000010E70000}"/>
    <cellStyle name="Überschrift 3 2_Daten" xfId="4732" xr:uid="{00000000-0005-0000-0000-000011E70000}"/>
    <cellStyle name="Überschrift 3 3" xfId="392" xr:uid="{00000000-0005-0000-0000-000012E70000}"/>
    <cellStyle name="Überschrift 3 4" xfId="447" xr:uid="{00000000-0005-0000-0000-000013E70000}"/>
    <cellStyle name="Überschrift 4 2" xfId="181" xr:uid="{00000000-0005-0000-0000-000014E70000}"/>
    <cellStyle name="Überschrift 4 2 2" xfId="4734" xr:uid="{00000000-0005-0000-0000-000015E70000}"/>
    <cellStyle name="Überschrift 4 2 3" xfId="4733" xr:uid="{00000000-0005-0000-0000-000016E70000}"/>
    <cellStyle name="Überschrift 4 2_Daten" xfId="4735" xr:uid="{00000000-0005-0000-0000-000017E70000}"/>
    <cellStyle name="Überschrift 5" xfId="177" xr:uid="{00000000-0005-0000-0000-000018E70000}"/>
    <cellStyle name="Überschrift 5 2" xfId="4737" xr:uid="{00000000-0005-0000-0000-000019E70000}"/>
    <cellStyle name="Überschrift 5 3" xfId="4736" xr:uid="{00000000-0005-0000-0000-00001AE70000}"/>
    <cellStyle name="Überschrift 5_Daten" xfId="4738" xr:uid="{00000000-0005-0000-0000-00001BE70000}"/>
    <cellStyle name="Überschrift 6" xfId="59209" xr:uid="{00000000-0005-0000-0000-00009BE70000}"/>
    <cellStyle name="Uhrzeit" xfId="1551" xr:uid="{00000000-0005-0000-0000-00001CE70000}"/>
    <cellStyle name="Uhrzeit 2" xfId="1552" xr:uid="{00000000-0005-0000-0000-00001DE70000}"/>
    <cellStyle name="Uhrzeit 2 2" xfId="4740" xr:uid="{00000000-0005-0000-0000-00001EE70000}"/>
    <cellStyle name="Uhrzeit 3" xfId="4739" xr:uid="{00000000-0005-0000-0000-00001FE70000}"/>
    <cellStyle name="Verknüpfte Zelle 2" xfId="182" xr:uid="{00000000-0005-0000-0000-000020E70000}"/>
    <cellStyle name="Verknüpfte Zelle 2 2" xfId="4742" xr:uid="{00000000-0005-0000-0000-000021E70000}"/>
    <cellStyle name="Verknüpfte Zelle 2 3" xfId="4741" xr:uid="{00000000-0005-0000-0000-000022E70000}"/>
    <cellStyle name="Verknüpfte Zelle 2_Daten" xfId="4743" xr:uid="{00000000-0005-0000-0000-000023E70000}"/>
    <cellStyle name="Warnender Text 2" xfId="183" xr:uid="{00000000-0005-0000-0000-000024E70000}"/>
    <cellStyle name="Warnender Text 2 2" xfId="4745" xr:uid="{00000000-0005-0000-0000-000025E70000}"/>
    <cellStyle name="Warnender Text 2 3" xfId="4744" xr:uid="{00000000-0005-0000-0000-000026E70000}"/>
    <cellStyle name="Warnender Text 2_Daten" xfId="4746" xr:uid="{00000000-0005-0000-0000-000027E70000}"/>
    <cellStyle name="Warning Text 2" xfId="4748" xr:uid="{00000000-0005-0000-0000-000029E70000}"/>
    <cellStyle name="Warning Text 3" xfId="4747" xr:uid="{00000000-0005-0000-0000-00002AE70000}"/>
    <cellStyle name="Warning Text 4" xfId="67" xr:uid="{00000000-0005-0000-0000-000028E70000}"/>
    <cellStyle name="Year" xfId="68" xr:uid="{00000000-0005-0000-0000-00002CE70000}"/>
    <cellStyle name="Year 2" xfId="4750" xr:uid="{00000000-0005-0000-0000-00002DE70000}"/>
    <cellStyle name="Year 3" xfId="4749" xr:uid="{00000000-0005-0000-0000-00002EE70000}"/>
    <cellStyle name="Year_Daten" xfId="4751" xr:uid="{00000000-0005-0000-0000-00002FE70000}"/>
    <cellStyle name="Zelle überprüfen 2" xfId="184" xr:uid="{00000000-0005-0000-0000-000030E70000}"/>
    <cellStyle name="Zelle überprüfen 2 2" xfId="4753" xr:uid="{00000000-0005-0000-0000-000031E70000}"/>
    <cellStyle name="Zelle überprüfen 2 3" xfId="4752" xr:uid="{00000000-0005-0000-0000-000032E70000}"/>
    <cellStyle name="Zelle überprüfen 2_Daten" xfId="4754" xr:uid="{00000000-0005-0000-0000-000033E70000}"/>
    <cellStyle name="Обычный_2++" xfId="1553" xr:uid="{00000000-0005-0000-0000-000034E70000}"/>
  </cellStyles>
  <dxfs count="13">
    <dxf>
      <fill>
        <patternFill>
          <bgColor rgb="FF92D050"/>
        </patternFill>
      </fill>
    </dxf>
    <dxf>
      <fill>
        <patternFill>
          <bgColor rgb="FFFF0000"/>
        </patternFill>
      </fill>
    </dxf>
    <dxf>
      <fill>
        <patternFill>
          <bgColor rgb="FF92D050"/>
        </patternFill>
      </fill>
    </dxf>
    <dxf>
      <fill>
        <patternFill>
          <bgColor rgb="FFFF0000"/>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pieChart>
        <c:varyColors val="1"/>
        <c:ser>
          <c:idx val="0"/>
          <c:order val="0"/>
          <c:tx>
            <c:strRef>
              <c:f>'cement feedstock'!$B$1</c:f>
              <c:strCache>
                <c:ptCount val="1"/>
                <c:pt idx="0">
                  <c:v>CEM I</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5B7-40D0-9A70-3E08FD5881B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5B7-40D0-9A70-3E08FD5881B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5B7-40D0-9A70-3E08FD5881BE}"/>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15B7-40D0-9A70-3E08FD5881BE}"/>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15B7-40D0-9A70-3E08FD5881BE}"/>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15B7-40D0-9A70-3E08FD5881BE}"/>
              </c:ext>
            </c:extLst>
          </c:dPt>
          <c:cat>
            <c:strRef>
              <c:f>'cement feedstock'!$A$2:$A$7</c:f>
              <c:strCache>
                <c:ptCount val="6"/>
                <c:pt idx="0">
                  <c:v>clinker</c:v>
                </c:pt>
                <c:pt idx="1">
                  <c:v>limestone excl. clinker</c:v>
                </c:pt>
                <c:pt idx="2">
                  <c:v>SCM excl. BF slag and limestone</c:v>
                </c:pt>
                <c:pt idx="3">
                  <c:v>BF slag</c:v>
                </c:pt>
                <c:pt idx="4">
                  <c:v>other</c:v>
                </c:pt>
                <c:pt idx="5">
                  <c:v>calcinated clays</c:v>
                </c:pt>
              </c:strCache>
            </c:strRef>
          </c:cat>
          <c:val>
            <c:numRef>
              <c:f>'cement feedstock'!$B$2:$B$7</c:f>
              <c:numCache>
                <c:formatCode>General</c:formatCode>
                <c:ptCount val="6"/>
                <c:pt idx="0">
                  <c:v>0.95</c:v>
                </c:pt>
                <c:pt idx="1">
                  <c:v>0</c:v>
                </c:pt>
                <c:pt idx="2">
                  <c:v>0</c:v>
                </c:pt>
                <c:pt idx="3">
                  <c:v>0</c:v>
                </c:pt>
                <c:pt idx="4">
                  <c:v>0.05</c:v>
                </c:pt>
                <c:pt idx="5">
                  <c:v>0</c:v>
                </c:pt>
              </c:numCache>
            </c:numRef>
          </c:val>
          <c:extLst>
            <c:ext xmlns:c16="http://schemas.microsoft.com/office/drawing/2014/chart" uri="{C3380CC4-5D6E-409C-BE32-E72D297353CC}">
              <c16:uniqueId val="{00000000-D0F2-4B73-ADF3-7B764BADD7C5}"/>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pieChart>
        <c:varyColors val="1"/>
        <c:ser>
          <c:idx val="0"/>
          <c:order val="0"/>
          <c:tx>
            <c:strRef>
              <c:f>'cement feedstock'!$C$1</c:f>
              <c:strCache>
                <c:ptCount val="1"/>
                <c:pt idx="0">
                  <c:v>CEM II/C-M</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39F-422D-ADF3-227097371C1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39F-422D-ADF3-227097371C1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39F-422D-ADF3-227097371C1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A39F-422D-ADF3-227097371C1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A39F-422D-ADF3-227097371C11}"/>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A39F-422D-ADF3-227097371C11}"/>
              </c:ext>
            </c:extLst>
          </c:dPt>
          <c:cat>
            <c:strRef>
              <c:f>'cement feedstock'!$A$2:$A$7</c:f>
              <c:strCache>
                <c:ptCount val="6"/>
                <c:pt idx="0">
                  <c:v>clinker</c:v>
                </c:pt>
                <c:pt idx="1">
                  <c:v>limestone excl. clinker</c:v>
                </c:pt>
                <c:pt idx="2">
                  <c:v>SCM excl. BF slag and limestone</c:v>
                </c:pt>
                <c:pt idx="3">
                  <c:v>BF slag</c:v>
                </c:pt>
                <c:pt idx="4">
                  <c:v>other</c:v>
                </c:pt>
                <c:pt idx="5">
                  <c:v>calcinated clays</c:v>
                </c:pt>
              </c:strCache>
            </c:strRef>
          </c:cat>
          <c:val>
            <c:numRef>
              <c:f>'cement feedstock'!$C$2:$C$7</c:f>
              <c:numCache>
                <c:formatCode>General</c:formatCode>
                <c:ptCount val="6"/>
                <c:pt idx="0">
                  <c:v>0.5</c:v>
                </c:pt>
                <c:pt idx="1">
                  <c:v>0.2</c:v>
                </c:pt>
                <c:pt idx="2">
                  <c:v>0.25</c:v>
                </c:pt>
                <c:pt idx="3">
                  <c:v>0</c:v>
                </c:pt>
                <c:pt idx="4">
                  <c:v>0.05</c:v>
                </c:pt>
                <c:pt idx="5">
                  <c:v>0</c:v>
                </c:pt>
              </c:numCache>
            </c:numRef>
          </c:val>
          <c:extLst>
            <c:ext xmlns:c16="http://schemas.microsoft.com/office/drawing/2014/chart" uri="{C3380CC4-5D6E-409C-BE32-E72D297353CC}">
              <c16:uniqueId val="{00000000-3865-4734-8F51-EDC6284A2276}"/>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pieChart>
        <c:varyColors val="1"/>
        <c:ser>
          <c:idx val="0"/>
          <c:order val="0"/>
          <c:tx>
            <c:strRef>
              <c:f>'cement feedstock'!$D$1</c:f>
              <c:strCache>
                <c:ptCount val="1"/>
                <c:pt idx="0">
                  <c:v>CEM II/AB-M</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D6E-4BBA-A05F-6AE055D3A66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D6E-4BBA-A05F-6AE055D3A66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D6E-4BBA-A05F-6AE055D3A66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AD6E-4BBA-A05F-6AE055D3A663}"/>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AD6E-4BBA-A05F-6AE055D3A663}"/>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AD6E-4BBA-A05F-6AE055D3A663}"/>
              </c:ext>
            </c:extLst>
          </c:dPt>
          <c:cat>
            <c:strRef>
              <c:f>'cement feedstock'!$A$2:$A$7</c:f>
              <c:strCache>
                <c:ptCount val="6"/>
                <c:pt idx="0">
                  <c:v>clinker</c:v>
                </c:pt>
                <c:pt idx="1">
                  <c:v>limestone excl. clinker</c:v>
                </c:pt>
                <c:pt idx="2">
                  <c:v>SCM excl. BF slag and limestone</c:v>
                </c:pt>
                <c:pt idx="3">
                  <c:v>BF slag</c:v>
                </c:pt>
                <c:pt idx="4">
                  <c:v>other</c:v>
                </c:pt>
                <c:pt idx="5">
                  <c:v>calcinated clays</c:v>
                </c:pt>
              </c:strCache>
            </c:strRef>
          </c:cat>
          <c:val>
            <c:numRef>
              <c:f>'cement feedstock'!$D$2:$D$7</c:f>
              <c:numCache>
                <c:formatCode>General</c:formatCode>
                <c:ptCount val="6"/>
                <c:pt idx="0">
                  <c:v>0.74499999999999988</c:v>
                </c:pt>
                <c:pt idx="1">
                  <c:v>0</c:v>
                </c:pt>
                <c:pt idx="2">
                  <c:v>0.20499999999999999</c:v>
                </c:pt>
                <c:pt idx="3">
                  <c:v>0</c:v>
                </c:pt>
                <c:pt idx="4">
                  <c:v>0.05</c:v>
                </c:pt>
                <c:pt idx="5">
                  <c:v>0</c:v>
                </c:pt>
              </c:numCache>
            </c:numRef>
          </c:val>
          <c:extLst>
            <c:ext xmlns:c16="http://schemas.microsoft.com/office/drawing/2014/chart" uri="{C3380CC4-5D6E-409C-BE32-E72D297353CC}">
              <c16:uniqueId val="{00000000-311E-431D-A0A5-57FAB6F896C7}"/>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pieChart>
        <c:varyColors val="1"/>
        <c:ser>
          <c:idx val="0"/>
          <c:order val="0"/>
          <c:tx>
            <c:strRef>
              <c:f>'cement feedstock'!$F$1</c:f>
              <c:strCache>
                <c:ptCount val="1"/>
                <c:pt idx="0">
                  <c:v>CEM II C/ Q-L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929-422F-BF2C-9EE13783A0B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929-422F-BF2C-9EE13783A0B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929-422F-BF2C-9EE13783A0B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E929-422F-BF2C-9EE13783A0B0}"/>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E929-422F-BF2C-9EE13783A0B0}"/>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E929-422F-BF2C-9EE13783A0B0}"/>
              </c:ext>
            </c:extLst>
          </c:dPt>
          <c:cat>
            <c:strRef>
              <c:f>'cement feedstock'!$A$2:$A$7</c:f>
              <c:strCache>
                <c:ptCount val="6"/>
                <c:pt idx="0">
                  <c:v>clinker</c:v>
                </c:pt>
                <c:pt idx="1">
                  <c:v>limestone excl. clinker</c:v>
                </c:pt>
                <c:pt idx="2">
                  <c:v>SCM excl. BF slag and limestone</c:v>
                </c:pt>
                <c:pt idx="3">
                  <c:v>BF slag</c:v>
                </c:pt>
                <c:pt idx="4">
                  <c:v>other</c:v>
                </c:pt>
                <c:pt idx="5">
                  <c:v>calcinated clays</c:v>
                </c:pt>
              </c:strCache>
            </c:strRef>
          </c:cat>
          <c:val>
            <c:numRef>
              <c:f>'cement feedstock'!$F$2:$F$7</c:f>
              <c:numCache>
                <c:formatCode>General</c:formatCode>
                <c:ptCount val="6"/>
                <c:pt idx="0">
                  <c:v>0.5</c:v>
                </c:pt>
                <c:pt idx="1">
                  <c:v>0.15</c:v>
                </c:pt>
                <c:pt idx="2">
                  <c:v>0</c:v>
                </c:pt>
                <c:pt idx="3">
                  <c:v>0</c:v>
                </c:pt>
                <c:pt idx="4">
                  <c:v>0.05</c:v>
                </c:pt>
                <c:pt idx="5">
                  <c:v>0.3</c:v>
                </c:pt>
              </c:numCache>
            </c:numRef>
          </c:val>
          <c:extLst>
            <c:ext xmlns:c16="http://schemas.microsoft.com/office/drawing/2014/chart" uri="{C3380CC4-5D6E-409C-BE32-E72D297353CC}">
              <c16:uniqueId val="{00000000-924F-4BA4-95F9-EE8AC50C98F9}"/>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8</xdr:col>
      <xdr:colOff>171450</xdr:colOff>
      <xdr:row>1</xdr:row>
      <xdr:rowOff>15240</xdr:rowOff>
    </xdr:from>
    <xdr:to>
      <xdr:col>13</xdr:col>
      <xdr:colOff>342900</xdr:colOff>
      <xdr:row>17</xdr:row>
      <xdr:rowOff>110490</xdr:rowOff>
    </xdr:to>
    <xdr:graphicFrame macro="">
      <xdr:nvGraphicFramePr>
        <xdr:cNvPr id="2" name="Chart 1">
          <a:extLst>
            <a:ext uri="{FF2B5EF4-FFF2-40B4-BE49-F238E27FC236}">
              <a16:creationId xmlns:a16="http://schemas.microsoft.com/office/drawing/2014/main" id="{4C99A8B9-705B-4AF6-A9EC-FCC31B99C7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419100</xdr:colOff>
      <xdr:row>1</xdr:row>
      <xdr:rowOff>30480</xdr:rowOff>
    </xdr:from>
    <xdr:to>
      <xdr:col>19</xdr:col>
      <xdr:colOff>323850</xdr:colOff>
      <xdr:row>17</xdr:row>
      <xdr:rowOff>121920</xdr:rowOff>
    </xdr:to>
    <xdr:graphicFrame macro="">
      <xdr:nvGraphicFramePr>
        <xdr:cNvPr id="3" name="Chart 2">
          <a:extLst>
            <a:ext uri="{FF2B5EF4-FFF2-40B4-BE49-F238E27FC236}">
              <a16:creationId xmlns:a16="http://schemas.microsoft.com/office/drawing/2014/main" id="{1776B39D-AB64-49C2-8F08-628125588C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567690</xdr:colOff>
      <xdr:row>8</xdr:row>
      <xdr:rowOff>64770</xdr:rowOff>
    </xdr:from>
    <xdr:to>
      <xdr:col>14</xdr:col>
      <xdr:colOff>95250</xdr:colOff>
      <xdr:row>23</xdr:row>
      <xdr:rowOff>64770</xdr:rowOff>
    </xdr:to>
    <xdr:graphicFrame macro="">
      <xdr:nvGraphicFramePr>
        <xdr:cNvPr id="4" name="Chart 3">
          <a:extLst>
            <a:ext uri="{FF2B5EF4-FFF2-40B4-BE49-F238E27FC236}">
              <a16:creationId xmlns:a16="http://schemas.microsoft.com/office/drawing/2014/main" id="{622FD4D5-8148-4F94-B4C8-4A83D4B7E5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232410</xdr:colOff>
      <xdr:row>5</xdr:row>
      <xdr:rowOff>91440</xdr:rowOff>
    </xdr:from>
    <xdr:to>
      <xdr:col>13</xdr:col>
      <xdr:colOff>209550</xdr:colOff>
      <xdr:row>20</xdr:row>
      <xdr:rowOff>91440</xdr:rowOff>
    </xdr:to>
    <xdr:graphicFrame macro="">
      <xdr:nvGraphicFramePr>
        <xdr:cNvPr id="5" name="Chart 4">
          <a:extLst>
            <a:ext uri="{FF2B5EF4-FFF2-40B4-BE49-F238E27FC236}">
              <a16:creationId xmlns:a16="http://schemas.microsoft.com/office/drawing/2014/main" id="{E7A45A5F-8E0F-4629-8218-19B1AEB2A4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Celia/Documents/Industry%20Decarbonisation/Industrie%20Paper/Chemie/Master%20template%20-%20python%20cop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Tech Desc and Dates - All"/>
      <sheetName val="Tech Origin-Destination - All"/>
      <sheetName val="Emissions"/>
      <sheetName val="Prices and Availability"/>
      <sheetName val="Unit conversion"/>
      <sheetName val="Multi chemicals ratios"/>
      <sheetName val="Decommission"/>
      <sheetName val="Emissions share"/>
      <sheetName val="Sheet1"/>
      <sheetName val="Values - Ammonia"/>
      <sheetName val="Values - Ammonium Nitrate"/>
      <sheetName val="Values - Urea"/>
      <sheetName val="Values - Ethylene"/>
      <sheetName val="Values - Methanol"/>
      <sheetName val="Values - Benzene"/>
      <sheetName val="Values - Propylene"/>
      <sheetName val="Values - Toluene"/>
      <sheetName val="Values - Xylene"/>
      <sheetName val="Values - Butadiene"/>
      <sheetName val="Sub-model and extra info --&gt;"/>
      <sheetName val="Lists"/>
      <sheetName val="Pivots for error checking"/>
      <sheetName val="Direct RES - CAPEX"/>
      <sheetName val="Power"/>
      <sheetName val="MeOH_Gasification cross-check"/>
      <sheetName val="Upstream scope 3 emissions"/>
      <sheetName val="Green Capex breakdown"/>
      <sheetName val="Hydrogen"/>
      <sheetName val="Demand"/>
      <sheetName val="Bio"/>
      <sheetName val="MeOH_Feedstock_Energy split"/>
      <sheetName val="MeOH_Co-feed hydrogen"/>
      <sheetName val="MeOH_SMR CCS &amp; synthesis plant"/>
      <sheetName val="MeOH_CCS sub-model"/>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Set>
  </externalBook>
</externalLink>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operational_lifetime" connectionId="6" xr16:uid="{DF9BDBD2-1E02-4B71-A9CF-6DCC28F06E24}" autoFormatId="16" applyNumberFormats="0" applyBorderFormats="0" applyFontFormats="0" applyPatternFormats="0"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Materials_grid" connectionId="3" xr16:uid="{26730EE6-15C7-4E88-BC2C-7F7462093942}" autoFormatId="16" applyNumberFormats="0" applyBorderFormats="0" applyFontFormats="0" applyPatternFormats="0"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Materials_grid_dynamic_1" connectionId="5" xr16:uid="{D8505D54-9ABE-40CD-8E80-217E7445FA8E}" autoFormatId="16" applyNumberFormats="0" applyBorderFormats="0" applyFontFormats="0" applyPatternFormats="0"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Hv_ratio" connectionId="2" xr16:uid="{43CD8674-8C27-4B08-8EFA-14B3D4D75C7A}" autoFormatId="16" applyNumberFormats="0" applyBorderFormats="0" applyFontFormats="0" applyPatternFormats="0"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Materials_grid_additions_1" connectionId="4" xr16:uid="{F599D6D0-8EB7-4C9D-B570-5C3B05D14491}" autoFormatId="16" applyNumberFormats="0" applyBorderFormats="0" applyFontFormats="0" applyPatternFormats="0"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grid_length_Hv" connectionId="1" xr16:uid="{1C6625E7-A2DE-4331-B5BE-3932792E6AA5}" autoFormatId="16" applyNumberFormats="0" applyBorderFormats="0" applyFontFormats="0" applyPatternFormats="0" applyAlignmentFormats="0" applyWidthHeightFormats="0"/>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underground_ratio_1" connectionId="7" xr16:uid="{0A03A6C5-9F3A-47E8-A087-CBFCEED4702F}"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apers.ssrn.com/sol3/papers.cfm?abstract_id=3816593" TargetMode="External"/><Relationship Id="rId2" Type="http://schemas.openxmlformats.org/officeDocument/2006/relationships/hyperlink" Target="https://papers.ssrn.com/sol3/papers.cfm?abstract_id=3816593" TargetMode="External"/><Relationship Id="rId1" Type="http://schemas.openxmlformats.org/officeDocument/2006/relationships/hyperlink" Target="https://papers.ssrn.com/sol3/papers.cfm?abstract_id=3816593" TargetMode="External"/><Relationship Id="rId4" Type="http://schemas.openxmlformats.org/officeDocument/2006/relationships/hyperlink" Target="https://papers.ssrn.com/sol3/papers.cfm?abstract_id=3816593"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Industrie%20Paper\Chemie\final-c4c-broschure-langfassung.pdf" TargetMode="External"/><Relationship Id="rId7" Type="http://schemas.openxmlformats.org/officeDocument/2006/relationships/hyperlink" Target="..\Industrie%20Paper\Chemie\final-c4c-broschure-langfassung.pdf" TargetMode="External"/><Relationship Id="rId2" Type="http://schemas.openxmlformats.org/officeDocument/2006/relationships/hyperlink" Target="..\Industrie%20Paper\Chemie\final-c4c-broschure-langfassung.pdf" TargetMode="External"/><Relationship Id="rId1" Type="http://schemas.openxmlformats.org/officeDocument/2006/relationships/hyperlink" Target="..\Industrie%20Paper\Chemie\final-c4c-broschure-langfassung.pdf" TargetMode="External"/><Relationship Id="rId6" Type="http://schemas.openxmlformats.org/officeDocument/2006/relationships/hyperlink" Target="..\Industrie%20Paper\Chemie\final-c4c-broschure-langfassung.pdf" TargetMode="External"/><Relationship Id="rId5" Type="http://schemas.openxmlformats.org/officeDocument/2006/relationships/hyperlink" Target="..\Industrie%20Paper\Chemie\final-c4c-broschure-langfassung.pdf" TargetMode="External"/><Relationship Id="rId4" Type="http://schemas.openxmlformats.org/officeDocument/2006/relationships/hyperlink" Target="..\Industrie%20Paper\Chemie\final-c4c-broschure-langfassung.pdf"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8" Type="http://schemas.openxmlformats.org/officeDocument/2006/relationships/queryTable" Target="../queryTables/queryTable7.xml"/><Relationship Id="rId3" Type="http://schemas.openxmlformats.org/officeDocument/2006/relationships/queryTable" Target="../queryTables/queryTable2.xml"/><Relationship Id="rId7" Type="http://schemas.openxmlformats.org/officeDocument/2006/relationships/queryTable" Target="../queryTables/queryTable6.xml"/><Relationship Id="rId2" Type="http://schemas.openxmlformats.org/officeDocument/2006/relationships/queryTable" Target="../queryTables/queryTable1.xml"/><Relationship Id="rId1" Type="http://schemas.openxmlformats.org/officeDocument/2006/relationships/printerSettings" Target="../printerSettings/printerSettings2.bin"/><Relationship Id="rId6" Type="http://schemas.openxmlformats.org/officeDocument/2006/relationships/queryTable" Target="../queryTables/queryTable5.xml"/><Relationship Id="rId5" Type="http://schemas.openxmlformats.org/officeDocument/2006/relationships/queryTable" Target="../queryTables/queryTable4.xml"/><Relationship Id="rId4" Type="http://schemas.openxmlformats.org/officeDocument/2006/relationships/queryTable" Target="../queryTables/queryTable3.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3" Type="http://schemas.openxmlformats.org/officeDocument/2006/relationships/hyperlink" Target="https://www.bkv-gmbh.de/files/bkv-neu/studien/Kurzfassung_Stoffstrombild_2021_13102022_1%20.pdf" TargetMode="External"/><Relationship Id="rId2" Type="http://schemas.openxmlformats.org/officeDocument/2006/relationships/hyperlink" Target="https://plasticseurope.org/wp-content/uploads/2023/02/PlasticsEurope-National_ALL.pdf" TargetMode="External"/><Relationship Id="rId1" Type="http://schemas.openxmlformats.org/officeDocument/2006/relationships/hyperlink" Target="https://www.recovery-worldwide.com/de/artikel/entwicklungsstand-beim-recycling-von-kunststoff-3801128.html" TargetMode="External"/><Relationship Id="rId4"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3" Type="http://schemas.openxmlformats.org/officeDocument/2006/relationships/hyperlink" Target="https://doi.org/10.1016/j.wasman.2024.01.035" TargetMode="External"/><Relationship Id="rId2" Type="http://schemas.openxmlformats.org/officeDocument/2006/relationships/hyperlink" Target="https://doi.org/10.3390/su141710913" TargetMode="External"/><Relationship Id="rId1" Type="http://schemas.openxmlformats.org/officeDocument/2006/relationships/hyperlink" Target="https://www.duncanseddon.com/docs/pdf/steam-cracking-operations-forum-docs.pdf"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5.bin"/><Relationship Id="rId1" Type="http://schemas.openxmlformats.org/officeDocument/2006/relationships/hyperlink" Target="https://www.vdz-online.de/fileadmin/wissensportal/publikationen/basiswissen/zement-merkblaetter/B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F80F0E-F64F-4F2A-9CAA-B3599CBF7534}">
  <dimension ref="A1:H100"/>
  <sheetViews>
    <sheetView workbookViewId="0">
      <selection activeCell="I8" sqref="I8"/>
    </sheetView>
  </sheetViews>
  <sheetFormatPr defaultRowHeight="15"/>
  <cols>
    <col min="1" max="1" width="23.7109375" customWidth="1"/>
  </cols>
  <sheetData>
    <row r="1" spans="1:8">
      <c r="A1" s="6" t="s">
        <v>48</v>
      </c>
      <c r="B1" s="6" t="s">
        <v>49</v>
      </c>
      <c r="C1" s="6" t="s">
        <v>22</v>
      </c>
      <c r="D1" s="6" t="s">
        <v>50</v>
      </c>
      <c r="E1" s="6" t="s">
        <v>51</v>
      </c>
      <c r="F1" s="6" t="s">
        <v>26</v>
      </c>
      <c r="G1" s="6" t="s">
        <v>52</v>
      </c>
      <c r="H1" s="6" t="s">
        <v>53</v>
      </c>
    </row>
    <row r="2" spans="1:8">
      <c r="A2" t="s">
        <v>0</v>
      </c>
      <c r="B2">
        <v>60</v>
      </c>
      <c r="C2" t="s">
        <v>54</v>
      </c>
      <c r="D2" t="s">
        <v>222</v>
      </c>
      <c r="E2">
        <v>75</v>
      </c>
      <c r="F2" t="s">
        <v>55</v>
      </c>
    </row>
    <row r="3" spans="1:8">
      <c r="A3" t="s">
        <v>1</v>
      </c>
      <c r="B3">
        <v>110</v>
      </c>
      <c r="C3" t="s">
        <v>56</v>
      </c>
      <c r="D3" t="s">
        <v>222</v>
      </c>
      <c r="E3">
        <v>75</v>
      </c>
      <c r="F3" t="s">
        <v>55</v>
      </c>
    </row>
    <row r="4" spans="1:8">
      <c r="A4" t="s">
        <v>57</v>
      </c>
      <c r="B4">
        <v>200</v>
      </c>
      <c r="C4" t="s">
        <v>56</v>
      </c>
      <c r="D4" t="s">
        <v>222</v>
      </c>
      <c r="E4">
        <v>75</v>
      </c>
      <c r="F4" t="s">
        <v>55</v>
      </c>
    </row>
    <row r="5" spans="1:8">
      <c r="A5" t="s">
        <v>3</v>
      </c>
      <c r="B5">
        <v>35</v>
      </c>
      <c r="C5" t="s">
        <v>56</v>
      </c>
      <c r="D5" t="s">
        <v>222</v>
      </c>
      <c r="E5">
        <v>75</v>
      </c>
      <c r="F5" t="s">
        <v>55</v>
      </c>
    </row>
    <row r="6" spans="1:8">
      <c r="A6" t="s">
        <v>58</v>
      </c>
      <c r="B6">
        <v>51</v>
      </c>
      <c r="C6" t="s">
        <v>56</v>
      </c>
      <c r="D6" t="s">
        <v>222</v>
      </c>
      <c r="E6">
        <v>75</v>
      </c>
      <c r="F6" t="s">
        <v>55</v>
      </c>
    </row>
    <row r="7" spans="1:8">
      <c r="A7" s="7" t="s">
        <v>4</v>
      </c>
      <c r="B7">
        <v>140</v>
      </c>
      <c r="C7" t="s">
        <v>56</v>
      </c>
      <c r="D7" t="s">
        <v>222</v>
      </c>
      <c r="E7">
        <v>26</v>
      </c>
      <c r="F7" t="s">
        <v>55</v>
      </c>
      <c r="G7" t="s">
        <v>59</v>
      </c>
    </row>
    <row r="8" spans="1:8">
      <c r="A8" t="s">
        <v>61</v>
      </c>
      <c r="B8">
        <v>25</v>
      </c>
      <c r="C8" t="s">
        <v>56</v>
      </c>
      <c r="D8" t="s">
        <v>60</v>
      </c>
      <c r="E8" t="s">
        <v>62</v>
      </c>
      <c r="F8" t="s">
        <v>63</v>
      </c>
    </row>
    <row r="9" spans="1:8">
      <c r="A9" t="s">
        <v>1</v>
      </c>
      <c r="B9">
        <f>B3/'additional data'!C4</f>
        <v>13.647642679900743</v>
      </c>
      <c r="C9" t="s">
        <v>66</v>
      </c>
      <c r="D9" t="s">
        <v>60</v>
      </c>
      <c r="E9" t="s">
        <v>54</v>
      </c>
    </row>
    <row r="10" spans="1:8">
      <c r="A10" t="s">
        <v>57</v>
      </c>
      <c r="B10">
        <f>B4/'additional data'!C5</f>
        <v>24.813895781637715</v>
      </c>
      <c r="C10" t="s">
        <v>54</v>
      </c>
      <c r="D10" t="s">
        <v>60</v>
      </c>
      <c r="E10" t="s">
        <v>54</v>
      </c>
    </row>
    <row r="11" spans="1:8">
      <c r="A11" s="8" t="s">
        <v>72</v>
      </c>
      <c r="B11" s="26">
        <v>35.799999999999997</v>
      </c>
      <c r="C11" s="8" t="s">
        <v>73</v>
      </c>
      <c r="D11" s="8" t="s">
        <v>74</v>
      </c>
      <c r="E11" s="8" t="s">
        <v>75</v>
      </c>
      <c r="F11" s="27" t="s">
        <v>76</v>
      </c>
      <c r="G11" s="28" t="s">
        <v>77</v>
      </c>
      <c r="H11" s="26">
        <v>35.799999999999997</v>
      </c>
    </row>
    <row r="12" spans="1:8">
      <c r="A12" s="8" t="s">
        <v>78</v>
      </c>
      <c r="B12" s="26">
        <v>11.814</v>
      </c>
      <c r="C12" s="8" t="s">
        <v>73</v>
      </c>
      <c r="D12" s="8" t="s">
        <v>74</v>
      </c>
      <c r="E12" s="8" t="s">
        <v>79</v>
      </c>
      <c r="F12" s="27" t="s">
        <v>76</v>
      </c>
      <c r="G12" s="28" t="s">
        <v>77</v>
      </c>
      <c r="H12" s="26">
        <v>11.814</v>
      </c>
    </row>
    <row r="13" spans="1:8">
      <c r="A13" s="8" t="s">
        <v>3</v>
      </c>
      <c r="B13" s="29">
        <v>3.3342281306559314</v>
      </c>
      <c r="C13" s="8" t="s">
        <v>80</v>
      </c>
      <c r="D13" s="8" t="s">
        <v>74</v>
      </c>
      <c r="E13" s="8" t="s">
        <v>81</v>
      </c>
      <c r="F13" s="30"/>
      <c r="G13" s="28" t="s">
        <v>77</v>
      </c>
      <c r="H13" s="29">
        <v>7.7251184834123245</v>
      </c>
    </row>
    <row r="14" spans="1:8">
      <c r="A14" s="8" t="s">
        <v>6</v>
      </c>
      <c r="B14" s="29">
        <v>380.81914777466898</v>
      </c>
      <c r="C14" s="8" t="s">
        <v>82</v>
      </c>
      <c r="D14" s="8" t="s">
        <v>74</v>
      </c>
      <c r="E14" s="8" t="s">
        <v>83</v>
      </c>
      <c r="F14" s="30" t="s">
        <v>84</v>
      </c>
      <c r="G14" s="28" t="s">
        <v>77</v>
      </c>
      <c r="H14" s="29">
        <v>1113.6235005823564</v>
      </c>
    </row>
    <row r="15" spans="1:8">
      <c r="A15" s="8" t="s">
        <v>85</v>
      </c>
      <c r="B15" s="29">
        <v>378.56327400008826</v>
      </c>
      <c r="C15" s="8" t="s">
        <v>82</v>
      </c>
      <c r="D15" s="8" t="s">
        <v>74</v>
      </c>
      <c r="E15" s="8" t="s">
        <v>83</v>
      </c>
      <c r="F15" s="30" t="s">
        <v>84</v>
      </c>
      <c r="G15" s="28" t="s">
        <v>77</v>
      </c>
      <c r="H15" s="29">
        <v>1184.1131480840922</v>
      </c>
    </row>
    <row r="16" spans="1:8">
      <c r="A16" s="8" t="s">
        <v>86</v>
      </c>
      <c r="B16" s="29">
        <v>491.26172207286078</v>
      </c>
      <c r="C16" s="8" t="s">
        <v>82</v>
      </c>
      <c r="D16" s="8" t="s">
        <v>74</v>
      </c>
      <c r="E16" s="8" t="s">
        <v>83</v>
      </c>
      <c r="F16" s="30" t="s">
        <v>84</v>
      </c>
      <c r="G16" s="28" t="s">
        <v>77</v>
      </c>
      <c r="H16" s="29">
        <v>1406.9703034883721</v>
      </c>
    </row>
    <row r="17" spans="1:8">
      <c r="A17" s="8" t="s">
        <v>1</v>
      </c>
      <c r="B17" s="29">
        <v>1.7154630703789637</v>
      </c>
      <c r="C17" s="8" t="s">
        <v>80</v>
      </c>
      <c r="D17" s="8" t="s">
        <v>74</v>
      </c>
      <c r="E17" s="8" t="s">
        <v>81</v>
      </c>
      <c r="F17" s="30"/>
      <c r="G17" s="28" t="s">
        <v>77</v>
      </c>
      <c r="H17" s="29">
        <v>2.1837041080933535</v>
      </c>
    </row>
    <row r="18" spans="1:8">
      <c r="A18" s="8" t="s">
        <v>87</v>
      </c>
      <c r="B18" s="26">
        <v>1470</v>
      </c>
      <c r="C18" s="8" t="s">
        <v>82</v>
      </c>
      <c r="D18" s="8" t="s">
        <v>74</v>
      </c>
      <c r="E18" s="8" t="s">
        <v>83</v>
      </c>
      <c r="F18" s="30"/>
      <c r="G18" s="28" t="s">
        <v>77</v>
      </c>
      <c r="H18" s="26">
        <v>1470</v>
      </c>
    </row>
    <row r="19" spans="1:8">
      <c r="A19" s="8" t="s">
        <v>88</v>
      </c>
      <c r="B19" s="29">
        <v>3.3342281306559314</v>
      </c>
      <c r="C19" s="8" t="s">
        <v>80</v>
      </c>
      <c r="D19" s="8" t="s">
        <v>74</v>
      </c>
      <c r="E19" s="8" t="s">
        <v>81</v>
      </c>
      <c r="F19" s="8"/>
      <c r="G19" s="28" t="s">
        <v>77</v>
      </c>
      <c r="H19" s="29">
        <v>3.4834123222748814</v>
      </c>
    </row>
    <row r="20" spans="1:8">
      <c r="A20" s="8" t="s">
        <v>89</v>
      </c>
      <c r="B20" s="29">
        <v>377.09084842582604</v>
      </c>
      <c r="C20" s="8" t="s">
        <v>82</v>
      </c>
      <c r="D20" s="8" t="s">
        <v>74</v>
      </c>
      <c r="E20" s="8" t="s">
        <v>83</v>
      </c>
      <c r="F20" s="8"/>
      <c r="G20" s="28" t="s">
        <v>77</v>
      </c>
      <c r="H20" s="29">
        <v>235.7809650384998</v>
      </c>
    </row>
    <row r="21" spans="1:8">
      <c r="A21" s="8" t="s">
        <v>90</v>
      </c>
      <c r="B21" s="29">
        <v>371.68030538190482</v>
      </c>
      <c r="C21" s="8" t="s">
        <v>82</v>
      </c>
      <c r="D21" s="8" t="s">
        <v>74</v>
      </c>
      <c r="E21" s="8" t="s">
        <v>83</v>
      </c>
      <c r="F21" s="8"/>
      <c r="G21" s="28" t="s">
        <v>77</v>
      </c>
      <c r="H21" s="29">
        <v>260.65742167437077</v>
      </c>
    </row>
    <row r="22" spans="1:8">
      <c r="A22" s="8" t="s">
        <v>91</v>
      </c>
      <c r="B22" s="29">
        <v>492.17315383922971</v>
      </c>
      <c r="C22" s="8" t="s">
        <v>82</v>
      </c>
      <c r="D22" s="8" t="s">
        <v>74</v>
      </c>
      <c r="E22" s="8" t="s">
        <v>83</v>
      </c>
      <c r="F22" s="8"/>
      <c r="G22" s="28" t="s">
        <v>77</v>
      </c>
      <c r="H22" s="29">
        <v>328.49559548978146</v>
      </c>
    </row>
    <row r="23" spans="1:8">
      <c r="A23" s="8" t="s">
        <v>92</v>
      </c>
      <c r="B23" s="29">
        <v>1.7154630703789637</v>
      </c>
      <c r="C23" s="8" t="s">
        <v>80</v>
      </c>
      <c r="D23" s="8" t="s">
        <v>74</v>
      </c>
      <c r="E23" s="8" t="s">
        <v>81</v>
      </c>
      <c r="F23" s="8"/>
      <c r="G23" s="28" t="s">
        <v>77</v>
      </c>
      <c r="H23" s="29">
        <v>1.5695373276920976</v>
      </c>
    </row>
    <row r="24" spans="1:8">
      <c r="A24" s="8" t="s">
        <v>72</v>
      </c>
      <c r="B24" s="11">
        <f>B11*'additional data'!C7</f>
        <v>9.1488888888888891</v>
      </c>
      <c r="C24" s="8" t="s">
        <v>56</v>
      </c>
      <c r="D24" s="8" t="s">
        <v>74</v>
      </c>
      <c r="E24" s="8" t="s">
        <v>75</v>
      </c>
      <c r="F24" s="27" t="s">
        <v>76</v>
      </c>
      <c r="G24" s="28" t="s">
        <v>77</v>
      </c>
      <c r="H24" s="11"/>
    </row>
    <row r="25" spans="1:8">
      <c r="A25" s="8" t="s">
        <v>78</v>
      </c>
      <c r="B25" s="11">
        <f>B12*'additional data'!C7</f>
        <v>3.0191333333333339</v>
      </c>
      <c r="C25" s="8" t="s">
        <v>56</v>
      </c>
      <c r="D25" s="8" t="s">
        <v>74</v>
      </c>
      <c r="E25" s="8" t="s">
        <v>79</v>
      </c>
      <c r="F25" s="27" t="s">
        <v>76</v>
      </c>
      <c r="G25" s="28" t="s">
        <v>77</v>
      </c>
      <c r="H25" s="11"/>
    </row>
    <row r="26" spans="1:8">
      <c r="A26" s="8" t="s">
        <v>3</v>
      </c>
      <c r="B26" s="11">
        <f>B13*'additional data'!C7</f>
        <v>0.8520805222787381</v>
      </c>
      <c r="C26" s="8" t="s">
        <v>54</v>
      </c>
      <c r="D26" s="8" t="s">
        <v>74</v>
      </c>
      <c r="E26" s="8" t="s">
        <v>81</v>
      </c>
      <c r="F26" s="30"/>
      <c r="G26" s="28" t="s">
        <v>77</v>
      </c>
      <c r="H26" s="11"/>
    </row>
    <row r="27" spans="1:8">
      <c r="A27" s="8" t="s">
        <v>6</v>
      </c>
      <c r="B27" s="11">
        <f>B14*'additional data'!C7</f>
        <v>97.320448875748752</v>
      </c>
      <c r="C27" s="8" t="s">
        <v>56</v>
      </c>
      <c r="D27" s="8" t="s">
        <v>74</v>
      </c>
      <c r="E27" s="8" t="s">
        <v>83</v>
      </c>
      <c r="F27" s="30" t="s">
        <v>84</v>
      </c>
      <c r="G27" s="28" t="s">
        <v>77</v>
      </c>
      <c r="H27" s="11"/>
    </row>
    <row r="28" spans="1:8">
      <c r="A28" s="8" t="s">
        <v>85</v>
      </c>
      <c r="B28" s="11">
        <f>B15*'additional data'!C7</f>
        <v>96.743947800022568</v>
      </c>
      <c r="C28" s="8" t="s">
        <v>56</v>
      </c>
      <c r="D28" s="8" t="s">
        <v>74</v>
      </c>
      <c r="E28" s="8" t="s">
        <v>83</v>
      </c>
      <c r="F28" s="30" t="s">
        <v>84</v>
      </c>
      <c r="G28" s="28" t="s">
        <v>77</v>
      </c>
      <c r="H28" s="11"/>
    </row>
    <row r="29" spans="1:8">
      <c r="A29" s="8" t="s">
        <v>86</v>
      </c>
      <c r="B29" s="11">
        <f>B16*'additional data'!C7</f>
        <v>125.54466230750889</v>
      </c>
      <c r="C29" s="8" t="s">
        <v>56</v>
      </c>
      <c r="D29" s="8" t="s">
        <v>74</v>
      </c>
      <c r="E29" s="8" t="s">
        <v>83</v>
      </c>
      <c r="F29" s="30" t="s">
        <v>84</v>
      </c>
      <c r="G29" s="28" t="s">
        <v>77</v>
      </c>
      <c r="H29" s="11"/>
    </row>
    <row r="30" spans="1:8">
      <c r="A30" s="8" t="s">
        <v>1</v>
      </c>
      <c r="B30" s="11">
        <f>B17*'additional data'!C7</f>
        <v>0.43839611798573525</v>
      </c>
      <c r="C30" s="8" t="s">
        <v>54</v>
      </c>
      <c r="D30" s="8" t="s">
        <v>74</v>
      </c>
      <c r="E30" s="8" t="s">
        <v>81</v>
      </c>
      <c r="F30" s="30"/>
      <c r="G30" s="28" t="s">
        <v>77</v>
      </c>
      <c r="H30" s="11"/>
    </row>
    <row r="31" spans="1:8">
      <c r="A31" s="8" t="s">
        <v>87</v>
      </c>
      <c r="B31" s="11">
        <f>B18*'additional data'!C7</f>
        <v>375.66666666666674</v>
      </c>
      <c r="C31" s="8" t="s">
        <v>56</v>
      </c>
      <c r="D31" s="8" t="s">
        <v>74</v>
      </c>
      <c r="E31" s="8" t="s">
        <v>83</v>
      </c>
      <c r="F31" s="30"/>
      <c r="G31" s="28" t="s">
        <v>77</v>
      </c>
      <c r="H31" s="11"/>
    </row>
    <row r="32" spans="1:8">
      <c r="A32" s="8" t="s">
        <v>88</v>
      </c>
      <c r="B32" s="11">
        <f>B19*'additional data'!C7</f>
        <v>0.8520805222787381</v>
      </c>
      <c r="C32" s="8" t="s">
        <v>54</v>
      </c>
      <c r="D32" s="8" t="s">
        <v>74</v>
      </c>
      <c r="E32" s="8" t="s">
        <v>81</v>
      </c>
      <c r="F32" s="8"/>
      <c r="G32" s="28" t="s">
        <v>77</v>
      </c>
      <c r="H32" s="11"/>
    </row>
    <row r="33" spans="1:8">
      <c r="A33" s="8" t="s">
        <v>89</v>
      </c>
      <c r="B33" s="11">
        <f>B20*'additional data'!C7</f>
        <v>96.367661264377773</v>
      </c>
      <c r="C33" s="8" t="s">
        <v>56</v>
      </c>
      <c r="D33" s="8" t="s">
        <v>74</v>
      </c>
      <c r="E33" s="8" t="s">
        <v>83</v>
      </c>
      <c r="F33" s="8"/>
      <c r="G33" s="28" t="s">
        <v>77</v>
      </c>
      <c r="H33" s="11"/>
    </row>
    <row r="34" spans="1:8">
      <c r="A34" s="8" t="s">
        <v>90</v>
      </c>
      <c r="B34" s="11">
        <f>B21*'additional data'!C7</f>
        <v>94.98496693093125</v>
      </c>
      <c r="C34" s="8" t="s">
        <v>56</v>
      </c>
      <c r="D34" s="8" t="s">
        <v>74</v>
      </c>
      <c r="E34" s="8" t="s">
        <v>83</v>
      </c>
      <c r="F34" s="8"/>
      <c r="G34" s="28" t="s">
        <v>77</v>
      </c>
      <c r="H34" s="11"/>
    </row>
    <row r="35" spans="1:8">
      <c r="A35" s="8" t="s">
        <v>91</v>
      </c>
      <c r="B35" s="11">
        <f>B22*'additional data'!C7</f>
        <v>125.77758375891428</v>
      </c>
      <c r="C35" s="8" t="s">
        <v>56</v>
      </c>
      <c r="D35" s="8" t="s">
        <v>74</v>
      </c>
      <c r="E35" s="8" t="s">
        <v>83</v>
      </c>
      <c r="F35" s="8"/>
      <c r="G35" s="28" t="s">
        <v>77</v>
      </c>
      <c r="H35" s="11"/>
    </row>
    <row r="36" spans="1:8">
      <c r="A36" s="8" t="s">
        <v>92</v>
      </c>
      <c r="B36" s="11">
        <f>B23*'additional data'!C7</f>
        <v>0.43839611798573525</v>
      </c>
      <c r="C36" s="8" t="s">
        <v>54</v>
      </c>
      <c r="D36" s="8" t="s">
        <v>74</v>
      </c>
      <c r="E36" s="8" t="s">
        <v>81</v>
      </c>
      <c r="F36" s="8"/>
      <c r="G36" s="28" t="s">
        <v>77</v>
      </c>
      <c r="H36" s="11"/>
    </row>
    <row r="37" spans="1:8">
      <c r="A37" s="31" t="s">
        <v>95</v>
      </c>
      <c r="B37" s="31">
        <v>0</v>
      </c>
      <c r="C37" s="8" t="s">
        <v>56</v>
      </c>
      <c r="D37" s="33" t="s">
        <v>96</v>
      </c>
      <c r="E37" s="8" t="s">
        <v>97</v>
      </c>
      <c r="F37" s="8" t="s">
        <v>81</v>
      </c>
      <c r="G37" s="31" t="s">
        <v>98</v>
      </c>
      <c r="H37" s="31">
        <v>0</v>
      </c>
    </row>
    <row r="38" spans="1:8">
      <c r="A38" s="11" t="s">
        <v>99</v>
      </c>
      <c r="B38" s="11">
        <v>40</v>
      </c>
      <c r="C38" s="8" t="s">
        <v>56</v>
      </c>
      <c r="D38" s="33" t="s">
        <v>74</v>
      </c>
      <c r="E38" s="11"/>
      <c r="F38" s="11" t="s">
        <v>100</v>
      </c>
      <c r="G38" s="11"/>
      <c r="H38" s="11"/>
    </row>
    <row r="39" spans="1:8">
      <c r="A39" s="11" t="s">
        <v>101</v>
      </c>
      <c r="B39" s="11">
        <v>10</v>
      </c>
      <c r="C39" s="8" t="s">
        <v>56</v>
      </c>
      <c r="D39" s="33" t="s">
        <v>74</v>
      </c>
      <c r="E39" s="11"/>
      <c r="F39" s="11" t="s">
        <v>102</v>
      </c>
      <c r="G39" s="11"/>
      <c r="H39" s="11"/>
    </row>
    <row r="40" spans="1:8">
      <c r="A40" s="11" t="s">
        <v>103</v>
      </c>
      <c r="B40" s="11">
        <v>90</v>
      </c>
      <c r="C40" s="8" t="s">
        <v>56</v>
      </c>
      <c r="D40" s="33" t="s">
        <v>74</v>
      </c>
      <c r="E40" s="11"/>
      <c r="F40" s="11" t="s">
        <v>104</v>
      </c>
      <c r="G40" s="11"/>
      <c r="H40" s="11"/>
    </row>
    <row r="41" spans="1:8">
      <c r="A41" s="11" t="s">
        <v>105</v>
      </c>
      <c r="B41" s="11">
        <v>50</v>
      </c>
      <c r="C41" s="8" t="s">
        <v>56</v>
      </c>
      <c r="D41" s="33" t="s">
        <v>74</v>
      </c>
      <c r="E41" s="11"/>
      <c r="F41" s="11" t="s">
        <v>106</v>
      </c>
      <c r="G41" s="11"/>
      <c r="H41" s="11">
        <v>78.8</v>
      </c>
    </row>
    <row r="42" spans="1:8">
      <c r="A42" s="11" t="s">
        <v>107</v>
      </c>
      <c r="B42" s="11">
        <v>58</v>
      </c>
      <c r="C42" s="11" t="s">
        <v>108</v>
      </c>
      <c r="D42" s="11" t="s">
        <v>109</v>
      </c>
      <c r="E42" s="11"/>
      <c r="F42" s="12" t="s">
        <v>371</v>
      </c>
      <c r="G42" s="11">
        <v>2022</v>
      </c>
      <c r="H42" s="11"/>
    </row>
    <row r="43" spans="1:8">
      <c r="A43" s="11" t="s">
        <v>110</v>
      </c>
      <c r="B43" s="11">
        <v>97</v>
      </c>
      <c r="C43" s="11" t="s">
        <v>108</v>
      </c>
      <c r="D43" s="11" t="s">
        <v>109</v>
      </c>
      <c r="E43" s="11"/>
      <c r="F43" s="12" t="s">
        <v>372</v>
      </c>
      <c r="G43" s="11">
        <v>2022</v>
      </c>
      <c r="H43" s="11"/>
    </row>
    <row r="44" spans="1:8">
      <c r="A44" s="11" t="s">
        <v>111</v>
      </c>
      <c r="B44" s="11">
        <v>17</v>
      </c>
      <c r="C44" s="11" t="s">
        <v>108</v>
      </c>
      <c r="D44" s="11" t="s">
        <v>109</v>
      </c>
      <c r="E44" s="11"/>
      <c r="F44" s="12" t="s">
        <v>373</v>
      </c>
      <c r="G44" s="11" t="s">
        <v>112</v>
      </c>
      <c r="H44" s="11"/>
    </row>
    <row r="45" spans="1:8">
      <c r="A45" s="11" t="s">
        <v>113</v>
      </c>
      <c r="B45" s="11">
        <v>12</v>
      </c>
      <c r="C45" s="11" t="s">
        <v>108</v>
      </c>
      <c r="D45" s="11" t="s">
        <v>109</v>
      </c>
      <c r="E45" s="11"/>
      <c r="F45" s="12" t="s">
        <v>374</v>
      </c>
      <c r="G45" s="11">
        <v>2022</v>
      </c>
      <c r="H45" s="11"/>
    </row>
    <row r="46" spans="1:8">
      <c r="A46" s="11" t="s">
        <v>114</v>
      </c>
      <c r="B46" s="11">
        <v>92</v>
      </c>
      <c r="C46" s="11" t="s">
        <v>108</v>
      </c>
      <c r="D46" s="11" t="s">
        <v>109</v>
      </c>
      <c r="E46" s="11"/>
      <c r="F46" s="12" t="s">
        <v>375</v>
      </c>
      <c r="G46" s="11">
        <v>2022</v>
      </c>
      <c r="H46" s="11"/>
    </row>
    <row r="47" spans="1:8">
      <c r="A47" s="11" t="s">
        <v>115</v>
      </c>
      <c r="B47" s="11">
        <v>160</v>
      </c>
      <c r="C47" s="11" t="s">
        <v>108</v>
      </c>
      <c r="D47" s="11" t="s">
        <v>109</v>
      </c>
      <c r="E47" s="11"/>
      <c r="F47" s="12" t="s">
        <v>376</v>
      </c>
      <c r="G47" s="11">
        <v>2022</v>
      </c>
      <c r="H47" s="11"/>
    </row>
    <row r="48" spans="1:8">
      <c r="A48" s="11" t="s">
        <v>115</v>
      </c>
      <c r="B48" s="11">
        <f>B47*0.93</f>
        <v>148.80000000000001</v>
      </c>
      <c r="C48" s="11" t="s">
        <v>56</v>
      </c>
      <c r="D48" s="11" t="s">
        <v>109</v>
      </c>
      <c r="E48" s="11"/>
      <c r="F48" s="12" t="s">
        <v>377</v>
      </c>
      <c r="G48" s="11" t="s">
        <v>117</v>
      </c>
      <c r="H48" s="11"/>
    </row>
    <row r="49" spans="1:8">
      <c r="A49" s="11" t="s">
        <v>118</v>
      </c>
      <c r="B49" s="11">
        <v>12</v>
      </c>
      <c r="C49" s="11" t="s">
        <v>108</v>
      </c>
      <c r="D49" s="11" t="s">
        <v>109</v>
      </c>
      <c r="E49" s="11">
        <v>88</v>
      </c>
      <c r="F49" s="12" t="s">
        <v>378</v>
      </c>
      <c r="G49" s="11" t="s">
        <v>119</v>
      </c>
      <c r="H49" s="11"/>
    </row>
    <row r="50" spans="1:8">
      <c r="A50" s="11" t="s">
        <v>120</v>
      </c>
      <c r="B50" s="11">
        <v>44</v>
      </c>
      <c r="C50" s="11" t="s">
        <v>108</v>
      </c>
      <c r="D50" s="11" t="s">
        <v>109</v>
      </c>
      <c r="E50" s="11">
        <v>88</v>
      </c>
      <c r="F50" s="12" t="s">
        <v>379</v>
      </c>
      <c r="G50" s="11" t="s">
        <v>119</v>
      </c>
      <c r="H50" s="11"/>
    </row>
    <row r="51" spans="1:8">
      <c r="A51" s="11" t="s">
        <v>121</v>
      </c>
      <c r="B51" s="11">
        <v>53</v>
      </c>
      <c r="C51" s="11" t="s">
        <v>108</v>
      </c>
      <c r="D51" s="11" t="s">
        <v>109</v>
      </c>
      <c r="E51" s="11">
        <v>96</v>
      </c>
      <c r="F51" s="12" t="s">
        <v>380</v>
      </c>
      <c r="G51" s="11">
        <v>2022</v>
      </c>
      <c r="H51" s="11" t="s">
        <v>122</v>
      </c>
    </row>
    <row r="52" spans="1:8">
      <c r="A52" s="11" t="s">
        <v>163</v>
      </c>
      <c r="B52" s="11">
        <f>B51*0.93</f>
        <v>49.29</v>
      </c>
      <c r="C52" s="11" t="s">
        <v>56</v>
      </c>
      <c r="D52" s="11" t="s">
        <v>109</v>
      </c>
      <c r="E52" s="11">
        <v>96</v>
      </c>
      <c r="F52" s="12" t="s">
        <v>381</v>
      </c>
      <c r="G52" s="11">
        <v>2022</v>
      </c>
      <c r="H52" s="11" t="s">
        <v>123</v>
      </c>
    </row>
    <row r="53" spans="1:8">
      <c r="A53" s="11" t="s">
        <v>124</v>
      </c>
      <c r="B53" s="11">
        <v>140</v>
      </c>
      <c r="C53" s="11" t="s">
        <v>108</v>
      </c>
      <c r="D53" s="11" t="s">
        <v>109</v>
      </c>
      <c r="E53" s="11">
        <v>110</v>
      </c>
      <c r="F53" s="12" t="s">
        <v>382</v>
      </c>
      <c r="G53" s="11">
        <v>2022</v>
      </c>
      <c r="H53" s="11" t="s">
        <v>125</v>
      </c>
    </row>
    <row r="54" spans="1:8">
      <c r="A54" s="11" t="s">
        <v>126</v>
      </c>
      <c r="B54" s="11">
        <v>160</v>
      </c>
      <c r="C54" s="11" t="s">
        <v>108</v>
      </c>
      <c r="D54" s="11" t="s">
        <v>109</v>
      </c>
      <c r="E54" s="11">
        <v>110</v>
      </c>
      <c r="F54" s="12" t="s">
        <v>383</v>
      </c>
      <c r="G54" s="11">
        <v>2022</v>
      </c>
      <c r="H54" s="11" t="s">
        <v>125</v>
      </c>
    </row>
    <row r="55" spans="1:8">
      <c r="A55" s="11" t="s">
        <v>124</v>
      </c>
      <c r="B55" s="11">
        <f>B53*0.93</f>
        <v>130.20000000000002</v>
      </c>
      <c r="C55" s="11" t="s">
        <v>56</v>
      </c>
      <c r="D55" s="11" t="s">
        <v>109</v>
      </c>
      <c r="E55" s="11">
        <v>110</v>
      </c>
      <c r="F55" s="12" t="s">
        <v>384</v>
      </c>
      <c r="G55" s="11">
        <v>2022</v>
      </c>
      <c r="H55" s="11" t="s">
        <v>125</v>
      </c>
    </row>
    <row r="56" spans="1:8">
      <c r="A56" s="11" t="s">
        <v>126</v>
      </c>
      <c r="B56" s="11">
        <f>B54*0.93</f>
        <v>148.80000000000001</v>
      </c>
      <c r="C56" s="11" t="s">
        <v>56</v>
      </c>
      <c r="D56" s="11" t="s">
        <v>109</v>
      </c>
      <c r="E56" s="11">
        <v>110</v>
      </c>
      <c r="F56" s="12" t="s">
        <v>385</v>
      </c>
      <c r="G56" s="11">
        <v>2022</v>
      </c>
      <c r="H56" s="11" t="s">
        <v>125</v>
      </c>
    </row>
    <row r="57" spans="1:8">
      <c r="A57" s="11" t="s">
        <v>127</v>
      </c>
      <c r="B57" s="11">
        <v>100</v>
      </c>
      <c r="C57" s="11" t="s">
        <v>56</v>
      </c>
      <c r="D57" s="11" t="s">
        <v>128</v>
      </c>
      <c r="E57" s="11">
        <v>75</v>
      </c>
      <c r="F57" s="13" t="s">
        <v>129</v>
      </c>
      <c r="G57" s="11">
        <v>2018</v>
      </c>
      <c r="H57" s="11" t="s">
        <v>125</v>
      </c>
    </row>
    <row r="58" spans="1:8">
      <c r="A58" s="11" t="s">
        <v>130</v>
      </c>
      <c r="B58" s="11">
        <v>11</v>
      </c>
      <c r="C58" s="11" t="s">
        <v>108</v>
      </c>
      <c r="D58" s="11" t="s">
        <v>109</v>
      </c>
      <c r="E58" s="11">
        <v>150</v>
      </c>
      <c r="F58" s="12" t="s">
        <v>385</v>
      </c>
      <c r="G58" s="11">
        <v>2022</v>
      </c>
      <c r="H58" s="11" t="s">
        <v>131</v>
      </c>
    </row>
    <row r="59" spans="1:8">
      <c r="A59" s="11" t="s">
        <v>132</v>
      </c>
      <c r="B59" s="11">
        <v>14</v>
      </c>
      <c r="C59" s="11" t="s">
        <v>108</v>
      </c>
      <c r="D59" s="11" t="s">
        <v>109</v>
      </c>
      <c r="E59" s="11">
        <v>164</v>
      </c>
      <c r="F59" s="12" t="s">
        <v>385</v>
      </c>
      <c r="G59" s="11" t="s">
        <v>133</v>
      </c>
      <c r="H59" s="32" t="s">
        <v>134</v>
      </c>
    </row>
    <row r="60" spans="1:8">
      <c r="A60" s="11" t="s">
        <v>136</v>
      </c>
      <c r="B60" s="11">
        <f>(5.5/4.3)*B48</f>
        <v>190.32558139534885</v>
      </c>
      <c r="C60" s="11" t="s">
        <v>56</v>
      </c>
      <c r="D60" s="11" t="s">
        <v>109</v>
      </c>
      <c r="E60" s="11">
        <v>25</v>
      </c>
      <c r="F60" s="12" t="s">
        <v>233</v>
      </c>
      <c r="G60" s="11" t="s">
        <v>137</v>
      </c>
      <c r="H60" s="32" t="s">
        <v>227</v>
      </c>
    </row>
    <row r="61" spans="1:8">
      <c r="A61" s="11" t="s">
        <v>138</v>
      </c>
      <c r="B61" s="11">
        <f>35*0.93</f>
        <v>32.550000000000004</v>
      </c>
      <c r="C61" s="11" t="s">
        <v>56</v>
      </c>
      <c r="D61" s="11" t="s">
        <v>109</v>
      </c>
      <c r="E61" s="11" t="s">
        <v>19</v>
      </c>
      <c r="F61" s="11" t="s">
        <v>139</v>
      </c>
      <c r="G61" s="11">
        <v>2022</v>
      </c>
      <c r="H61" s="11"/>
    </row>
    <row r="62" spans="1:8">
      <c r="A62" s="11" t="s">
        <v>142</v>
      </c>
      <c r="B62" s="11">
        <v>0</v>
      </c>
      <c r="C62" s="11" t="s">
        <v>56</v>
      </c>
      <c r="D62" s="11"/>
      <c r="E62" s="11"/>
      <c r="F62" s="11"/>
      <c r="G62" s="11"/>
      <c r="H62" s="11"/>
    </row>
    <row r="63" spans="1:8">
      <c r="A63" s="11" t="s">
        <v>107</v>
      </c>
      <c r="B63" s="11">
        <f>B42*0.93</f>
        <v>53.940000000000005</v>
      </c>
      <c r="C63" s="11" t="s">
        <v>56</v>
      </c>
      <c r="D63" s="11" t="s">
        <v>109</v>
      </c>
      <c r="E63" s="11"/>
      <c r="F63" s="12" t="s">
        <v>385</v>
      </c>
      <c r="G63" s="11">
        <v>2022</v>
      </c>
      <c r="H63" s="11"/>
    </row>
    <row r="64" spans="1:8">
      <c r="A64" s="11" t="s">
        <v>110</v>
      </c>
      <c r="B64" s="11">
        <f>B43*0.93</f>
        <v>90.210000000000008</v>
      </c>
      <c r="C64" s="11" t="s">
        <v>56</v>
      </c>
      <c r="D64" s="11" t="s">
        <v>109</v>
      </c>
      <c r="E64" s="11"/>
      <c r="F64" s="12" t="s">
        <v>386</v>
      </c>
      <c r="G64" s="11">
        <v>2022</v>
      </c>
      <c r="H64" s="11"/>
    </row>
    <row r="65" spans="1:8">
      <c r="A65" s="11" t="s">
        <v>111</v>
      </c>
      <c r="B65" s="11">
        <v>17</v>
      </c>
      <c r="C65" s="11" t="s">
        <v>108</v>
      </c>
      <c r="D65" s="11" t="s">
        <v>109</v>
      </c>
      <c r="E65" s="11"/>
      <c r="F65" s="12" t="s">
        <v>387</v>
      </c>
      <c r="G65" s="11" t="s">
        <v>112</v>
      </c>
      <c r="H65" s="11"/>
    </row>
    <row r="66" spans="1:8">
      <c r="A66" s="11" t="s">
        <v>113</v>
      </c>
      <c r="B66" s="11">
        <f>B45*0.93</f>
        <v>11.16</v>
      </c>
      <c r="C66" s="11" t="s">
        <v>56</v>
      </c>
      <c r="D66" s="11" t="s">
        <v>109</v>
      </c>
      <c r="E66" s="11"/>
      <c r="F66" s="12" t="s">
        <v>388</v>
      </c>
      <c r="G66" s="11">
        <v>2022</v>
      </c>
      <c r="H66" s="11"/>
    </row>
    <row r="67" spans="1:8">
      <c r="A67" s="11" t="s">
        <v>114</v>
      </c>
      <c r="B67" s="11">
        <v>92</v>
      </c>
      <c r="C67" s="11" t="s">
        <v>108</v>
      </c>
      <c r="D67" s="11" t="s">
        <v>109</v>
      </c>
      <c r="E67" s="11"/>
      <c r="F67" s="12" t="s">
        <v>389</v>
      </c>
      <c r="G67" s="11">
        <v>2022</v>
      </c>
      <c r="H67" s="11"/>
    </row>
    <row r="68" spans="1:8">
      <c r="A68" s="11" t="s">
        <v>116</v>
      </c>
      <c r="B68" s="11">
        <f>B65*0.93</f>
        <v>15.81</v>
      </c>
      <c r="C68" s="11" t="s">
        <v>56</v>
      </c>
      <c r="D68" s="11" t="s">
        <v>109</v>
      </c>
      <c r="E68" s="11"/>
      <c r="F68" s="12" t="s">
        <v>390</v>
      </c>
      <c r="G68" s="11" t="s">
        <v>117</v>
      </c>
      <c r="H68" s="11"/>
    </row>
    <row r="69" spans="1:8">
      <c r="A69" s="11" t="s">
        <v>118</v>
      </c>
      <c r="B69" s="11">
        <f>B49*0.93</f>
        <v>11.16</v>
      </c>
      <c r="C69" s="11" t="s">
        <v>56</v>
      </c>
      <c r="D69" s="11" t="s">
        <v>109</v>
      </c>
      <c r="E69" s="11">
        <v>88</v>
      </c>
      <c r="F69" s="12" t="s">
        <v>391</v>
      </c>
      <c r="G69" s="11" t="s">
        <v>119</v>
      </c>
      <c r="H69" s="11"/>
    </row>
    <row r="70" spans="1:8">
      <c r="A70" s="11" t="s">
        <v>120</v>
      </c>
      <c r="B70" s="11">
        <f>B50*0.93</f>
        <v>40.92</v>
      </c>
      <c r="C70" s="11" t="s">
        <v>56</v>
      </c>
      <c r="D70" s="11" t="s">
        <v>109</v>
      </c>
      <c r="E70" s="11">
        <v>88</v>
      </c>
      <c r="F70" s="12" t="s">
        <v>392</v>
      </c>
      <c r="G70" s="11" t="s">
        <v>119</v>
      </c>
      <c r="H70" s="11"/>
    </row>
    <row r="71" spans="1:8">
      <c r="A71" s="11" t="s">
        <v>121</v>
      </c>
      <c r="B71" s="11">
        <v>53</v>
      </c>
      <c r="C71" s="11" t="s">
        <v>108</v>
      </c>
      <c r="D71" s="11" t="s">
        <v>109</v>
      </c>
      <c r="E71" s="11">
        <v>96</v>
      </c>
      <c r="F71" s="12" t="s">
        <v>393</v>
      </c>
      <c r="G71" s="11">
        <v>2022</v>
      </c>
      <c r="H71" s="11"/>
    </row>
    <row r="72" spans="1:8">
      <c r="A72" s="11" t="s">
        <v>124</v>
      </c>
      <c r="B72" s="11">
        <v>140</v>
      </c>
      <c r="C72" s="11" t="s">
        <v>108</v>
      </c>
      <c r="D72" s="11" t="s">
        <v>109</v>
      </c>
      <c r="E72" s="11">
        <v>110</v>
      </c>
      <c r="F72" s="12" t="s">
        <v>394</v>
      </c>
      <c r="G72" s="11">
        <v>2022</v>
      </c>
      <c r="H72" s="11"/>
    </row>
    <row r="73" spans="1:8">
      <c r="A73" s="11" t="s">
        <v>126</v>
      </c>
      <c r="B73" s="11">
        <v>160</v>
      </c>
      <c r="C73" s="11" t="s">
        <v>108</v>
      </c>
      <c r="D73" s="11" t="s">
        <v>109</v>
      </c>
      <c r="E73" s="11">
        <v>110</v>
      </c>
      <c r="F73" s="12" t="s">
        <v>395</v>
      </c>
      <c r="G73" s="11">
        <v>2022</v>
      </c>
      <c r="H73" s="11"/>
    </row>
    <row r="74" spans="1:8">
      <c r="A74" s="11" t="s">
        <v>124</v>
      </c>
      <c r="B74" s="11">
        <f>B72*0.93</f>
        <v>130.20000000000002</v>
      </c>
      <c r="C74" s="11" t="s">
        <v>56</v>
      </c>
      <c r="D74" s="11" t="s">
        <v>109</v>
      </c>
      <c r="E74" s="11">
        <v>110</v>
      </c>
      <c r="F74" s="12" t="s">
        <v>396</v>
      </c>
      <c r="G74" s="11">
        <v>2022</v>
      </c>
      <c r="H74" s="11"/>
    </row>
    <row r="75" spans="1:8">
      <c r="A75" s="11" t="s">
        <v>126</v>
      </c>
      <c r="B75" s="11">
        <f>B73*0.93</f>
        <v>148.80000000000001</v>
      </c>
      <c r="C75" s="11" t="s">
        <v>56</v>
      </c>
      <c r="D75" s="11" t="s">
        <v>109</v>
      </c>
      <c r="E75" s="11">
        <v>110</v>
      </c>
      <c r="F75" s="12" t="s">
        <v>397</v>
      </c>
      <c r="G75" s="11">
        <v>2022</v>
      </c>
      <c r="H75" s="11"/>
    </row>
    <row r="76" spans="1:8">
      <c r="A76" s="11" t="s">
        <v>127</v>
      </c>
      <c r="B76" s="11">
        <v>100</v>
      </c>
      <c r="C76" s="11" t="s">
        <v>56</v>
      </c>
      <c r="D76" s="11" t="s">
        <v>128</v>
      </c>
      <c r="E76" s="11">
        <v>75</v>
      </c>
      <c r="F76" s="13" t="s">
        <v>55</v>
      </c>
      <c r="G76" s="11">
        <v>2018</v>
      </c>
      <c r="H76" s="11"/>
    </row>
    <row r="77" spans="1:8">
      <c r="A77" s="11" t="s">
        <v>130</v>
      </c>
      <c r="B77" s="11">
        <v>11</v>
      </c>
      <c r="C77" s="11" t="s">
        <v>108</v>
      </c>
      <c r="D77" s="11" t="s">
        <v>109</v>
      </c>
      <c r="E77" s="11">
        <v>150</v>
      </c>
      <c r="F77" s="12" t="s">
        <v>397</v>
      </c>
      <c r="G77" s="11">
        <v>2022</v>
      </c>
      <c r="H77" s="11"/>
    </row>
    <row r="78" spans="1:8">
      <c r="A78" s="11" t="s">
        <v>132</v>
      </c>
      <c r="B78" s="11">
        <v>14</v>
      </c>
      <c r="C78" s="11" t="s">
        <v>108</v>
      </c>
      <c r="D78" s="11" t="s">
        <v>109</v>
      </c>
      <c r="E78" s="11">
        <v>164</v>
      </c>
      <c r="F78" s="12" t="s">
        <v>397</v>
      </c>
      <c r="G78" s="11" t="s">
        <v>133</v>
      </c>
      <c r="H78" s="11"/>
    </row>
    <row r="79" spans="1:8">
      <c r="A79" t="s">
        <v>135</v>
      </c>
      <c r="B79" s="11">
        <f>B78*0.93</f>
        <v>13.020000000000001</v>
      </c>
      <c r="C79" s="11" t="s">
        <v>56</v>
      </c>
      <c r="D79" s="11" t="s">
        <v>109</v>
      </c>
      <c r="E79" s="11">
        <v>164</v>
      </c>
      <c r="F79" s="12" t="s">
        <v>397</v>
      </c>
      <c r="G79" s="11">
        <v>2022</v>
      </c>
      <c r="H79" s="11"/>
    </row>
    <row r="80" spans="1:8">
      <c r="A80" s="11" t="s">
        <v>138</v>
      </c>
      <c r="B80" s="11">
        <f>35*0.93</f>
        <v>32.550000000000004</v>
      </c>
      <c r="C80" s="11" t="s">
        <v>56</v>
      </c>
      <c r="D80" s="11" t="s">
        <v>109</v>
      </c>
      <c r="E80" s="11" t="s">
        <v>19</v>
      </c>
      <c r="F80" s="11" t="s">
        <v>139</v>
      </c>
      <c r="G80" s="11">
        <v>2022</v>
      </c>
      <c r="H80" s="11"/>
    </row>
    <row r="81" spans="1:8">
      <c r="A81" s="11" t="s">
        <v>141</v>
      </c>
      <c r="B81" s="11">
        <v>0</v>
      </c>
      <c r="C81" s="11" t="s">
        <v>56</v>
      </c>
      <c r="D81" s="11" t="s">
        <v>60</v>
      </c>
      <c r="E81" s="11"/>
      <c r="F81" s="11" t="s">
        <v>140</v>
      </c>
      <c r="G81" s="11"/>
      <c r="H81" s="11"/>
    </row>
    <row r="82" spans="1:8">
      <c r="A82" s="11" t="s">
        <v>224</v>
      </c>
      <c r="B82" s="11">
        <f>AVERAGE(B80,B68,B69,B70,B79,B66,B63,B64,B95)</f>
        <v>35.340000000000003</v>
      </c>
      <c r="C82" s="11" t="s">
        <v>56</v>
      </c>
      <c r="D82" s="11" t="s">
        <v>109</v>
      </c>
      <c r="E82" s="11"/>
      <c r="F82" s="11" t="s">
        <v>144</v>
      </c>
      <c r="G82" s="11"/>
      <c r="H82" s="11"/>
    </row>
    <row r="83" spans="1:8">
      <c r="A83" s="11" t="s">
        <v>157</v>
      </c>
      <c r="B83" s="11">
        <v>114</v>
      </c>
      <c r="C83" s="11" t="s">
        <v>56</v>
      </c>
      <c r="D83" s="11" t="s">
        <v>164</v>
      </c>
      <c r="E83" s="11">
        <v>75</v>
      </c>
      <c r="F83" s="11" t="s">
        <v>55</v>
      </c>
      <c r="G83" s="11" t="s">
        <v>165</v>
      </c>
      <c r="H83" s="11"/>
    </row>
    <row r="84" spans="1:8">
      <c r="A84" s="11" t="s">
        <v>158</v>
      </c>
      <c r="B84" s="11">
        <v>154</v>
      </c>
      <c r="C84" s="11" t="s">
        <v>56</v>
      </c>
      <c r="D84" s="11" t="s">
        <v>164</v>
      </c>
      <c r="E84" s="11">
        <v>75</v>
      </c>
      <c r="F84" s="11" t="s">
        <v>55</v>
      </c>
      <c r="G84" s="11" t="s">
        <v>165</v>
      </c>
      <c r="H84" s="11"/>
    </row>
    <row r="85" spans="1:8">
      <c r="A85" s="11" t="s">
        <v>159</v>
      </c>
      <c r="B85" s="11">
        <v>234</v>
      </c>
      <c r="C85" s="11" t="s">
        <v>56</v>
      </c>
      <c r="D85" s="11" t="s">
        <v>164</v>
      </c>
      <c r="E85" s="11">
        <v>75</v>
      </c>
      <c r="F85" s="11" t="s">
        <v>55</v>
      </c>
      <c r="G85" s="11" t="s">
        <v>165</v>
      </c>
      <c r="H85" s="11"/>
    </row>
    <row r="86" spans="1:8">
      <c r="A86" s="11" t="s">
        <v>166</v>
      </c>
      <c r="B86" s="11">
        <v>4000</v>
      </c>
      <c r="C86" s="11" t="s">
        <v>56</v>
      </c>
      <c r="D86" s="11" t="s">
        <v>164</v>
      </c>
      <c r="E86" s="11">
        <v>75</v>
      </c>
      <c r="F86" s="11" t="s">
        <v>55</v>
      </c>
      <c r="G86" s="11" t="s">
        <v>165</v>
      </c>
      <c r="H86" s="11"/>
    </row>
    <row r="87" spans="1:8">
      <c r="A87" s="11" t="s">
        <v>167</v>
      </c>
      <c r="B87" s="11">
        <v>61</v>
      </c>
      <c r="C87" s="11" t="s">
        <v>56</v>
      </c>
      <c r="D87" s="11" t="s">
        <v>164</v>
      </c>
      <c r="E87" s="11">
        <v>75</v>
      </c>
      <c r="F87" s="11" t="s">
        <v>55</v>
      </c>
      <c r="G87" s="11" t="s">
        <v>165</v>
      </c>
      <c r="H87" s="11"/>
    </row>
    <row r="88" spans="1:8">
      <c r="A88" s="11" t="s">
        <v>161</v>
      </c>
      <c r="B88" s="11">
        <v>1777</v>
      </c>
      <c r="C88" s="11" t="s">
        <v>56</v>
      </c>
      <c r="D88" s="11" t="s">
        <v>164</v>
      </c>
      <c r="E88" s="11">
        <v>75</v>
      </c>
      <c r="F88" s="11" t="s">
        <v>55</v>
      </c>
      <c r="G88" s="11" t="s">
        <v>165</v>
      </c>
      <c r="H88" s="11"/>
    </row>
    <row r="89" spans="1:8">
      <c r="A89" s="11" t="s">
        <v>168</v>
      </c>
      <c r="B89" s="11">
        <v>350</v>
      </c>
      <c r="C89" s="11" t="s">
        <v>56</v>
      </c>
      <c r="D89" s="11" t="s">
        <v>164</v>
      </c>
      <c r="E89" s="11" t="s">
        <v>169</v>
      </c>
      <c r="F89" s="11" t="s">
        <v>170</v>
      </c>
      <c r="G89" s="11"/>
      <c r="H89" s="11"/>
    </row>
    <row r="90" spans="1:8">
      <c r="A90" s="11" t="s">
        <v>171</v>
      </c>
      <c r="B90" s="11">
        <v>2650</v>
      </c>
      <c r="C90" s="11" t="s">
        <v>56</v>
      </c>
      <c r="D90" s="11" t="s">
        <v>164</v>
      </c>
      <c r="E90" s="11" t="s">
        <v>169</v>
      </c>
      <c r="F90" s="11" t="s">
        <v>170</v>
      </c>
      <c r="G90" s="11"/>
      <c r="H90" s="11"/>
    </row>
    <row r="91" spans="1:8">
      <c r="A91" s="11" t="s">
        <v>172</v>
      </c>
      <c r="B91" s="11">
        <v>1470</v>
      </c>
      <c r="C91" s="11" t="s">
        <v>56</v>
      </c>
      <c r="D91" s="11" t="s">
        <v>164</v>
      </c>
      <c r="E91" s="11" t="s">
        <v>169</v>
      </c>
      <c r="F91" s="11" t="s">
        <v>170</v>
      </c>
      <c r="G91" s="11"/>
      <c r="H91" s="11"/>
    </row>
    <row r="92" spans="1:8">
      <c r="A92" s="11" t="s">
        <v>173</v>
      </c>
      <c r="B92" s="11">
        <v>50</v>
      </c>
      <c r="C92" s="11" t="s">
        <v>56</v>
      </c>
      <c r="D92" s="11" t="s">
        <v>164</v>
      </c>
      <c r="E92" s="11" t="s">
        <v>169</v>
      </c>
      <c r="F92" s="11" t="s">
        <v>170</v>
      </c>
      <c r="G92" s="11"/>
      <c r="H92" s="11"/>
    </row>
    <row r="93" spans="1:8">
      <c r="A93" s="11" t="s">
        <v>174</v>
      </c>
      <c r="B93" s="11">
        <v>50</v>
      </c>
      <c r="C93" s="11" t="s">
        <v>56</v>
      </c>
      <c r="D93" s="11" t="s">
        <v>164</v>
      </c>
      <c r="E93" s="11" t="s">
        <v>169</v>
      </c>
      <c r="F93" s="11" t="s">
        <v>170</v>
      </c>
      <c r="G93" s="11"/>
      <c r="H93" s="11"/>
    </row>
    <row r="94" spans="1:8">
      <c r="A94" t="s">
        <v>229</v>
      </c>
    </row>
    <row r="95" spans="1:8">
      <c r="A95" s="11" t="s">
        <v>239</v>
      </c>
      <c r="B95">
        <f>B52</f>
        <v>49.29</v>
      </c>
      <c r="C95" t="str">
        <f>C52</f>
        <v>€/t</v>
      </c>
      <c r="D95" t="str">
        <f>D52</f>
        <v>US</v>
      </c>
      <c r="E95">
        <f>E52</f>
        <v>96</v>
      </c>
      <c r="F95" t="str">
        <f>F52</f>
        <v>https://pubs.usgs.gov/publication/mcs2033</v>
      </c>
      <c r="G95" t="s">
        <v>243</v>
      </c>
    </row>
    <row r="97" spans="1:1">
      <c r="A97" s="11"/>
    </row>
    <row r="98" spans="1:1">
      <c r="A98" s="11"/>
    </row>
    <row r="100" spans="1:1">
      <c r="A100" s="11"/>
    </row>
  </sheetData>
  <autoFilter ref="A1:H93" xr:uid="{0DD7AB4C-5727-4397-9993-44982B96CD32}"/>
  <conditionalFormatting sqref="D18 A13 A37">
    <cfRule type="containsBlanks" dxfId="12" priority="13">
      <formula>LEN(TRIM(A13))=0</formula>
    </cfRule>
  </conditionalFormatting>
  <conditionalFormatting sqref="A11:A13">
    <cfRule type="containsBlanks" dxfId="11" priority="12">
      <formula>LEN(TRIM(A11))=0</formula>
    </cfRule>
  </conditionalFormatting>
  <conditionalFormatting sqref="D11">
    <cfRule type="containsBlanks" dxfId="10" priority="11">
      <formula>LEN(TRIM(D11))=0</formula>
    </cfRule>
  </conditionalFormatting>
  <conditionalFormatting sqref="D12:D13">
    <cfRule type="containsBlanks" dxfId="9" priority="10">
      <formula>LEN(TRIM(D12))=0</formula>
    </cfRule>
  </conditionalFormatting>
  <conditionalFormatting sqref="A19">
    <cfRule type="containsBlanks" dxfId="8" priority="9">
      <formula>LEN(TRIM(A19))=0</formula>
    </cfRule>
  </conditionalFormatting>
  <conditionalFormatting sqref="D19">
    <cfRule type="containsBlanks" dxfId="7" priority="8">
      <formula>LEN(TRIM(D19))=0</formula>
    </cfRule>
  </conditionalFormatting>
  <conditionalFormatting sqref="A26">
    <cfRule type="containsBlanks" dxfId="6" priority="7">
      <formula>LEN(TRIM(A26))=0</formula>
    </cfRule>
  </conditionalFormatting>
  <conditionalFormatting sqref="A24:A26">
    <cfRule type="containsBlanks" dxfId="5" priority="6">
      <formula>LEN(TRIM(A24))=0</formula>
    </cfRule>
  </conditionalFormatting>
  <conditionalFormatting sqref="A32">
    <cfRule type="containsBlanks" dxfId="4" priority="5">
      <formula>LEN(TRIM(A32))=0</formula>
    </cfRule>
  </conditionalFormatting>
  <conditionalFormatting sqref="G37:H37">
    <cfRule type="cellIs" dxfId="3" priority="3" operator="equal">
      <formula>FALSE</formula>
    </cfRule>
    <cfRule type="cellIs" dxfId="2" priority="4" operator="equal">
      <formula>TRUE</formula>
    </cfRule>
  </conditionalFormatting>
  <conditionalFormatting sqref="B37">
    <cfRule type="cellIs" dxfId="1" priority="1" operator="equal">
      <formula>FALSE</formula>
    </cfRule>
    <cfRule type="cellIs" dxfId="0" priority="2" operator="equal">
      <formula>TRUE</formula>
    </cfRule>
  </conditionalFormatting>
  <dataValidations count="1">
    <dataValidation showErrorMessage="1" sqref="A38:D41 F38:F41 E37:F37 C37 A11:H36 A100:H1048576 A42:F98 G38:H98 A1:F10 G1:H8" xr:uid="{0AB99D4B-8397-48D9-A3C7-37F5E2C2FD81}"/>
  </dataValidations>
  <hyperlinks>
    <hyperlink ref="F11" r:id="rId1" xr:uid="{80EC51B7-63BA-4ADF-B994-AF17E309A79B}"/>
    <hyperlink ref="F12" r:id="rId2" xr:uid="{F33D453A-94F3-4C43-A428-1C31146F5849}"/>
    <hyperlink ref="F24" r:id="rId3" xr:uid="{05DB718C-28D2-466D-A9AD-28A2C1C41619}"/>
    <hyperlink ref="F25" r:id="rId4" xr:uid="{6AADC647-CBB9-4BDD-9510-851E51887CE8}"/>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showInputMessage="1" showErrorMessage="1" xr:uid="{757FFF13-D890-4BFA-AB25-693CF0A9C60E}">
          <x14:formula1>
            <xm:f>'C:\Users\Celia\Documents\Industry Decarbonisation\Industrie Paper\Chemie\[Master template - python copy.xlsx]Lists'!#REF!</xm:f>
          </x14:formula1>
          <xm:sqref>A37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8BBB5D-C55A-40DC-95E4-3952B72A4063}">
  <dimension ref="A1:G9"/>
  <sheetViews>
    <sheetView workbookViewId="0">
      <selection activeCell="E11" sqref="E11"/>
    </sheetView>
  </sheetViews>
  <sheetFormatPr defaultRowHeight="15"/>
  <sheetData>
    <row r="1" spans="1:7">
      <c r="A1" t="s">
        <v>21</v>
      </c>
      <c r="B1" t="s">
        <v>22</v>
      </c>
      <c r="C1" t="s">
        <v>25</v>
      </c>
      <c r="D1" t="s">
        <v>26</v>
      </c>
    </row>
    <row r="2" spans="1:7">
      <c r="A2" t="s">
        <v>23</v>
      </c>
      <c r="B2" t="s">
        <v>24</v>
      </c>
      <c r="C2">
        <v>5.54</v>
      </c>
      <c r="D2" t="s">
        <v>335</v>
      </c>
    </row>
    <row r="3" spans="1:7">
      <c r="A3" t="s">
        <v>64</v>
      </c>
      <c r="B3" t="s">
        <v>24</v>
      </c>
      <c r="C3">
        <v>4.17</v>
      </c>
      <c r="F3" t="s">
        <v>65</v>
      </c>
      <c r="G3" t="s">
        <v>146</v>
      </c>
    </row>
    <row r="4" spans="1:7">
      <c r="A4" t="s">
        <v>67</v>
      </c>
      <c r="B4" t="s">
        <v>24</v>
      </c>
      <c r="C4">
        <v>8.06</v>
      </c>
      <c r="F4" t="s">
        <v>68</v>
      </c>
      <c r="G4" t="s">
        <v>147</v>
      </c>
    </row>
    <row r="5" spans="1:7">
      <c r="A5" t="s">
        <v>69</v>
      </c>
      <c r="B5" t="s">
        <v>24</v>
      </c>
      <c r="C5">
        <v>8.06</v>
      </c>
      <c r="F5" t="s">
        <v>68</v>
      </c>
      <c r="G5" t="s">
        <v>147</v>
      </c>
    </row>
    <row r="6" spans="1:7">
      <c r="A6" t="s">
        <v>70</v>
      </c>
      <c r="B6" t="s">
        <v>24</v>
      </c>
      <c r="C6">
        <v>5</v>
      </c>
      <c r="F6" t="s">
        <v>71</v>
      </c>
      <c r="G6" t="s">
        <v>148</v>
      </c>
    </row>
    <row r="7" spans="1:7">
      <c r="A7" s="8" t="s">
        <v>220</v>
      </c>
      <c r="B7" s="8" t="s">
        <v>93</v>
      </c>
      <c r="C7">
        <f>C8*C9</f>
        <v>0.25555555555555559</v>
      </c>
    </row>
    <row r="8" spans="1:7">
      <c r="A8" s="8" t="s">
        <v>218</v>
      </c>
      <c r="B8" s="8" t="s">
        <v>94</v>
      </c>
      <c r="C8">
        <v>0.92</v>
      </c>
    </row>
    <row r="9" spans="1:7">
      <c r="A9" s="8" t="s">
        <v>219</v>
      </c>
      <c r="B9" s="8" t="s">
        <v>221</v>
      </c>
      <c r="C9">
        <f>1/3.6</f>
        <v>0.27777777777777779</v>
      </c>
    </row>
  </sheetData>
  <dataValidations count="1">
    <dataValidation showErrorMessage="1" sqref="F3:G3 A3 B3:C6 B7:C9" xr:uid="{0AB99D4B-8397-48D9-A3C7-37F5E2C2FD81}"/>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F1B5A4-11BE-4F60-8839-150254276424}">
  <dimension ref="A1:G17"/>
  <sheetViews>
    <sheetView workbookViewId="0">
      <selection activeCell="D14" sqref="D14"/>
    </sheetView>
  </sheetViews>
  <sheetFormatPr defaultRowHeight="15"/>
  <sheetData>
    <row r="1" spans="1:7">
      <c r="A1" s="16" t="s">
        <v>175</v>
      </c>
      <c r="B1" s="17" t="s">
        <v>176</v>
      </c>
      <c r="C1" s="18" t="s">
        <v>177</v>
      </c>
      <c r="D1" s="18" t="s">
        <v>22</v>
      </c>
      <c r="E1" t="s">
        <v>26</v>
      </c>
    </row>
    <row r="2" spans="1:7">
      <c r="A2" s="16" t="s">
        <v>178</v>
      </c>
      <c r="B2" s="17">
        <v>2020</v>
      </c>
      <c r="C2" s="18">
        <v>1.068012</v>
      </c>
      <c r="D2" s="18" t="s">
        <v>179</v>
      </c>
      <c r="E2" s="5" t="s">
        <v>180</v>
      </c>
    </row>
    <row r="3" spans="1:7">
      <c r="A3" s="16" t="s">
        <v>181</v>
      </c>
      <c r="B3" s="17">
        <v>2020</v>
      </c>
      <c r="C3" s="18">
        <v>2.0949270000000002</v>
      </c>
      <c r="D3" s="18" t="s">
        <v>179</v>
      </c>
      <c r="E3" s="5" t="s">
        <v>180</v>
      </c>
    </row>
    <row r="4" spans="1:7">
      <c r="A4" s="16" t="s">
        <v>182</v>
      </c>
      <c r="B4" s="17">
        <v>2020</v>
      </c>
      <c r="C4" s="18">
        <v>4.6173570000000002</v>
      </c>
      <c r="D4" s="18" t="s">
        <v>179</v>
      </c>
      <c r="E4" s="5" t="s">
        <v>180</v>
      </c>
    </row>
    <row r="5" spans="1:7">
      <c r="A5" s="16" t="s">
        <v>183</v>
      </c>
      <c r="B5" s="17">
        <v>2020</v>
      </c>
      <c r="C5" s="18">
        <v>3.8190789999999999</v>
      </c>
      <c r="D5" s="18" t="s">
        <v>179</v>
      </c>
      <c r="E5" s="5" t="s">
        <v>180</v>
      </c>
    </row>
    <row r="6" spans="1:7">
      <c r="A6" s="16" t="s">
        <v>184</v>
      </c>
      <c r="B6" s="17">
        <v>2020</v>
      </c>
      <c r="C6" s="18">
        <v>1.878725</v>
      </c>
      <c r="D6" s="18" t="s">
        <v>179</v>
      </c>
      <c r="E6" s="5" t="s">
        <v>180</v>
      </c>
    </row>
    <row r="7" spans="1:7">
      <c r="A7" s="16" t="s">
        <v>185</v>
      </c>
      <c r="B7" s="17">
        <v>2020</v>
      </c>
      <c r="C7" s="18">
        <v>22.368639000000002</v>
      </c>
      <c r="D7" s="18" t="s">
        <v>179</v>
      </c>
      <c r="E7" s="5" t="s">
        <v>180</v>
      </c>
    </row>
    <row r="8" spans="1:7">
      <c r="A8" s="16" t="s">
        <v>186</v>
      </c>
      <c r="B8" s="17">
        <v>2020</v>
      </c>
      <c r="C8" s="18">
        <v>30.18224</v>
      </c>
      <c r="D8" s="18" t="s">
        <v>179</v>
      </c>
      <c r="E8" s="5" t="s">
        <v>180</v>
      </c>
    </row>
    <row r="9" spans="1:7">
      <c r="A9" s="16" t="s">
        <v>187</v>
      </c>
      <c r="B9" s="17">
        <v>2020</v>
      </c>
      <c r="C9" s="18">
        <v>33.948529999999998</v>
      </c>
      <c r="D9" s="18" t="s">
        <v>179</v>
      </c>
      <c r="E9" s="5" t="s">
        <v>180</v>
      </c>
    </row>
    <row r="10" spans="1:7">
      <c r="A10" s="19" t="s">
        <v>188</v>
      </c>
      <c r="B10" s="20">
        <v>2020</v>
      </c>
      <c r="C10">
        <v>3125</v>
      </c>
      <c r="D10" s="21" t="s">
        <v>189</v>
      </c>
      <c r="E10" s="5" t="s">
        <v>190</v>
      </c>
      <c r="F10" t="s">
        <v>194</v>
      </c>
      <c r="G10" s="5"/>
    </row>
    <row r="11" spans="1:7">
      <c r="A11" s="19" t="s">
        <v>16</v>
      </c>
      <c r="B11" s="20">
        <v>2020</v>
      </c>
      <c r="C11">
        <v>1520</v>
      </c>
      <c r="D11" s="21" t="s">
        <v>189</v>
      </c>
      <c r="E11" s="5" t="s">
        <v>190</v>
      </c>
      <c r="F11" t="s">
        <v>194</v>
      </c>
    </row>
    <row r="12" spans="1:7">
      <c r="A12" s="22" t="s">
        <v>191</v>
      </c>
      <c r="B12" s="23">
        <v>2020</v>
      </c>
      <c r="C12" s="9">
        <v>1520</v>
      </c>
      <c r="D12" s="21" t="s">
        <v>189</v>
      </c>
      <c r="E12" s="24" t="s">
        <v>190</v>
      </c>
      <c r="F12" t="s">
        <v>194</v>
      </c>
      <c r="G12" s="9"/>
    </row>
    <row r="13" spans="1:7">
      <c r="A13" s="19" t="s">
        <v>192</v>
      </c>
      <c r="B13" s="20">
        <v>2020</v>
      </c>
      <c r="C13">
        <v>0</v>
      </c>
      <c r="D13" s="21" t="s">
        <v>189</v>
      </c>
      <c r="E13" s="5" t="s">
        <v>190</v>
      </c>
      <c r="F13" t="s">
        <v>194</v>
      </c>
    </row>
    <row r="14" spans="1:7">
      <c r="A14" s="19" t="s">
        <v>193</v>
      </c>
      <c r="B14" s="20">
        <v>2020</v>
      </c>
      <c r="C14">
        <v>3179</v>
      </c>
      <c r="D14" s="21" t="s">
        <v>189</v>
      </c>
      <c r="E14" s="5" t="s">
        <v>190</v>
      </c>
      <c r="F14" t="s">
        <v>194</v>
      </c>
    </row>
    <row r="15" spans="1:7">
      <c r="A15" s="19" t="s">
        <v>195</v>
      </c>
      <c r="B15" s="20">
        <v>2020</v>
      </c>
      <c r="C15">
        <v>13089</v>
      </c>
      <c r="D15" s="21" t="s">
        <v>189</v>
      </c>
      <c r="E15" s="5" t="s">
        <v>190</v>
      </c>
      <c r="F15" t="s">
        <v>194</v>
      </c>
      <c r="G15" t="s">
        <v>196</v>
      </c>
    </row>
    <row r="16" spans="1:7">
      <c r="A16" s="19" t="s">
        <v>197</v>
      </c>
      <c r="B16" s="20">
        <v>2020</v>
      </c>
      <c r="C16">
        <v>386</v>
      </c>
      <c r="D16" s="21" t="s">
        <v>189</v>
      </c>
      <c r="E16" s="5" t="s">
        <v>190</v>
      </c>
      <c r="F16" t="s">
        <v>194</v>
      </c>
    </row>
    <row r="17" spans="1:4">
      <c r="A17" s="19"/>
      <c r="B17" s="20"/>
      <c r="D17" s="21"/>
    </row>
  </sheetData>
  <hyperlinks>
    <hyperlink ref="E10" r:id="rId1" xr:uid="{B76305FC-20CE-492E-8A18-2AC371DCB168}"/>
    <hyperlink ref="E11" r:id="rId2" xr:uid="{3657485F-94ED-40B2-A745-014D81C1E4B8}"/>
    <hyperlink ref="E12" r:id="rId3" xr:uid="{1A708B78-95D9-496F-804D-840109BE1DDB}"/>
    <hyperlink ref="E13" r:id="rId4" xr:uid="{9F024D2D-094A-4792-B82B-56E1C6FBE55D}"/>
    <hyperlink ref="E14" r:id="rId5" xr:uid="{39E77DBE-015A-499F-9FD7-BDC5D8D28E78}"/>
    <hyperlink ref="E15" r:id="rId6" xr:uid="{4D32603E-409E-480D-9876-60A4B1F8BC32}"/>
    <hyperlink ref="E16" r:id="rId7" xr:uid="{C5E4E58C-10D9-4B27-A2DE-CBF3ADD88F6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96A85-19C4-4906-81A8-19FC4EAA523A}">
  <dimension ref="A1:W116"/>
  <sheetViews>
    <sheetView tabSelected="1" topLeftCell="A55" workbookViewId="0">
      <selection activeCell="A76" sqref="A76"/>
    </sheetView>
  </sheetViews>
  <sheetFormatPr defaultRowHeight="15"/>
  <cols>
    <col min="1" max="1" width="25.42578125" customWidth="1"/>
    <col min="3" max="3" width="9.140625" style="71"/>
    <col min="4" max="5" width="8.85546875" style="71"/>
    <col min="7" max="7" width="9.140625" style="4"/>
    <col min="8" max="8" width="8.85546875" style="4"/>
    <col min="20" max="20" width="18.85546875" customWidth="1"/>
  </cols>
  <sheetData>
    <row r="1" spans="1:22">
      <c r="A1" s="6" t="s">
        <v>341</v>
      </c>
      <c r="B1" s="6" t="s">
        <v>48</v>
      </c>
      <c r="C1" s="74" t="s">
        <v>25</v>
      </c>
      <c r="D1" s="74" t="s">
        <v>22</v>
      </c>
      <c r="E1" s="74"/>
      <c r="F1" s="6" t="s">
        <v>26</v>
      </c>
      <c r="G1" s="75" t="s">
        <v>51</v>
      </c>
      <c r="H1" s="75" t="s">
        <v>52</v>
      </c>
      <c r="J1" s="78" t="s">
        <v>345</v>
      </c>
      <c r="K1" s="78" t="s">
        <v>369</v>
      </c>
      <c r="L1" s="78" t="s">
        <v>346</v>
      </c>
      <c r="M1" s="78" t="s">
        <v>51</v>
      </c>
      <c r="O1" s="77" t="s">
        <v>430</v>
      </c>
      <c r="P1" s="6" t="s">
        <v>341</v>
      </c>
      <c r="Q1" s="6" t="s">
        <v>48</v>
      </c>
      <c r="R1" s="74" t="s">
        <v>25</v>
      </c>
      <c r="S1" s="74" t="s">
        <v>22</v>
      </c>
      <c r="T1" s="6" t="s">
        <v>26</v>
      </c>
    </row>
    <row r="2" spans="1:22">
      <c r="A2" s="61" t="s">
        <v>366</v>
      </c>
      <c r="B2" s="28" t="s">
        <v>340</v>
      </c>
      <c r="C2" s="71">
        <v>5.03</v>
      </c>
      <c r="D2" s="74" t="s">
        <v>336</v>
      </c>
      <c r="E2" s="74"/>
      <c r="F2" t="s">
        <v>348</v>
      </c>
      <c r="G2" t="s">
        <v>364</v>
      </c>
      <c r="J2" s="78" t="s">
        <v>347</v>
      </c>
      <c r="K2" s="78" t="s">
        <v>344</v>
      </c>
      <c r="L2" s="78" t="s">
        <v>343</v>
      </c>
      <c r="M2" s="78" t="s">
        <v>342</v>
      </c>
      <c r="P2" s="61" t="s">
        <v>399</v>
      </c>
      <c r="Q2" t="s">
        <v>406</v>
      </c>
      <c r="R2">
        <v>3.11</v>
      </c>
      <c r="S2" s="74" t="s">
        <v>405</v>
      </c>
      <c r="T2" t="s">
        <v>402</v>
      </c>
      <c r="U2" t="s">
        <v>407</v>
      </c>
    </row>
    <row r="3" spans="1:22">
      <c r="A3" s="61" t="s">
        <v>366</v>
      </c>
      <c r="B3" t="s">
        <v>349</v>
      </c>
      <c r="C3" s="71">
        <v>0.66</v>
      </c>
      <c r="D3" s="74" t="s">
        <v>336</v>
      </c>
      <c r="E3" s="74"/>
      <c r="F3" t="s">
        <v>348</v>
      </c>
      <c r="G3" t="s">
        <v>365</v>
      </c>
      <c r="J3" s="78" t="s">
        <v>348</v>
      </c>
      <c r="K3" s="78" t="s">
        <v>368</v>
      </c>
      <c r="L3" s="78"/>
      <c r="M3" s="78" t="s">
        <v>350</v>
      </c>
      <c r="P3" s="61" t="s">
        <v>399</v>
      </c>
      <c r="Q3" t="s">
        <v>339</v>
      </c>
      <c r="R3">
        <v>1.87</v>
      </c>
      <c r="S3" s="74" t="s">
        <v>405</v>
      </c>
      <c r="T3" t="s">
        <v>402</v>
      </c>
      <c r="U3" t="s">
        <v>407</v>
      </c>
    </row>
    <row r="4" spans="1:22">
      <c r="A4" s="61" t="s">
        <v>366</v>
      </c>
      <c r="B4" t="s">
        <v>339</v>
      </c>
      <c r="C4" s="71">
        <v>0</v>
      </c>
      <c r="D4" s="74" t="s">
        <v>336</v>
      </c>
      <c r="E4" s="74"/>
      <c r="F4" t="s">
        <v>348</v>
      </c>
      <c r="G4" t="s">
        <v>367</v>
      </c>
      <c r="J4" s="78" t="s">
        <v>402</v>
      </c>
      <c r="K4" s="78"/>
      <c r="L4" s="78"/>
      <c r="M4" s="78"/>
      <c r="P4" s="61" t="s">
        <v>399</v>
      </c>
      <c r="Q4" t="s">
        <v>398</v>
      </c>
      <c r="R4">
        <v>0.06</v>
      </c>
      <c r="S4" s="74" t="s">
        <v>405</v>
      </c>
      <c r="T4" t="s">
        <v>402</v>
      </c>
      <c r="U4" t="s">
        <v>407</v>
      </c>
    </row>
    <row r="5" spans="1:22">
      <c r="A5" s="28" t="s">
        <v>370</v>
      </c>
      <c r="B5" t="s">
        <v>340</v>
      </c>
      <c r="C5" s="76">
        <v>0.03</v>
      </c>
      <c r="D5" s="74" t="s">
        <v>336</v>
      </c>
      <c r="E5" s="4" t="s">
        <v>577</v>
      </c>
      <c r="F5" t="s">
        <v>348</v>
      </c>
      <c r="G5" s="4" t="s">
        <v>362</v>
      </c>
      <c r="J5" s="78" t="s">
        <v>408</v>
      </c>
      <c r="K5" s="78"/>
      <c r="L5" s="78"/>
      <c r="M5" s="78"/>
      <c r="P5" s="61" t="s">
        <v>399</v>
      </c>
      <c r="Q5" t="s">
        <v>338</v>
      </c>
      <c r="R5">
        <v>0.47</v>
      </c>
      <c r="S5" s="74" t="s">
        <v>405</v>
      </c>
      <c r="T5" t="s">
        <v>402</v>
      </c>
      <c r="U5" t="s">
        <v>407</v>
      </c>
    </row>
    <row r="6" spans="1:22">
      <c r="A6" s="28" t="s">
        <v>370</v>
      </c>
      <c r="B6" t="s">
        <v>339</v>
      </c>
      <c r="C6" s="71">
        <v>0</v>
      </c>
      <c r="D6" s="74" t="s">
        <v>336</v>
      </c>
      <c r="E6" s="4" t="s">
        <v>577</v>
      </c>
      <c r="F6" t="s">
        <v>348</v>
      </c>
      <c r="G6" s="4" t="s">
        <v>362</v>
      </c>
      <c r="J6" s="78" t="s">
        <v>431</v>
      </c>
      <c r="K6" s="78"/>
      <c r="L6" s="78"/>
      <c r="M6" s="78"/>
      <c r="P6" s="61" t="s">
        <v>399</v>
      </c>
      <c r="Q6" t="s">
        <v>357</v>
      </c>
      <c r="R6">
        <v>0</v>
      </c>
      <c r="S6" s="74" t="s">
        <v>405</v>
      </c>
      <c r="T6" t="s">
        <v>402</v>
      </c>
      <c r="U6" t="s">
        <v>407</v>
      </c>
    </row>
    <row r="7" spans="1:22">
      <c r="A7" s="28" t="s">
        <v>370</v>
      </c>
      <c r="B7" t="s">
        <v>349</v>
      </c>
      <c r="C7" s="71">
        <v>0.23</v>
      </c>
      <c r="D7" s="74" t="s">
        <v>336</v>
      </c>
      <c r="E7" s="4" t="s">
        <v>577</v>
      </c>
      <c r="F7" t="s">
        <v>348</v>
      </c>
      <c r="G7" s="4" t="s">
        <v>362</v>
      </c>
    </row>
    <row r="8" spans="1:22">
      <c r="A8" s="28" t="s">
        <v>412</v>
      </c>
      <c r="B8" t="s">
        <v>340</v>
      </c>
      <c r="C8" s="71">
        <f>159.7/15</f>
        <v>10.646666666666667</v>
      </c>
      <c r="D8" s="74" t="s">
        <v>435</v>
      </c>
      <c r="E8" s="74"/>
      <c r="F8" t="s">
        <v>408</v>
      </c>
      <c r="G8" s="4" t="s">
        <v>411</v>
      </c>
      <c r="P8" t="s">
        <v>337</v>
      </c>
      <c r="Q8" t="s">
        <v>338</v>
      </c>
      <c r="R8" s="71">
        <v>2.5996533795493901</v>
      </c>
      <c r="S8" s="74" t="s">
        <v>336</v>
      </c>
      <c r="T8" t="s">
        <v>347</v>
      </c>
      <c r="U8" s="4"/>
      <c r="V8" s="4"/>
    </row>
    <row r="9" spans="1:22">
      <c r="A9" s="28" t="s">
        <v>409</v>
      </c>
      <c r="B9" t="s">
        <v>340</v>
      </c>
      <c r="C9" s="71">
        <f>146.9/7</f>
        <v>20.985714285714288</v>
      </c>
      <c r="D9" s="74" t="s">
        <v>435</v>
      </c>
      <c r="E9" s="74"/>
      <c r="F9" t="s">
        <v>408</v>
      </c>
      <c r="G9" s="4" t="s">
        <v>411</v>
      </c>
      <c r="P9" t="s">
        <v>337</v>
      </c>
      <c r="Q9" t="s">
        <v>339</v>
      </c>
      <c r="R9" s="71">
        <v>10.3986135181975</v>
      </c>
      <c r="S9" s="74" t="s">
        <v>336</v>
      </c>
      <c r="T9" t="s">
        <v>347</v>
      </c>
      <c r="U9" s="4"/>
      <c r="V9" s="4"/>
    </row>
    <row r="10" spans="1:22">
      <c r="A10" s="28" t="s">
        <v>410</v>
      </c>
      <c r="B10" t="s">
        <v>340</v>
      </c>
      <c r="C10" s="71">
        <f>410/50</f>
        <v>8.1999999999999993</v>
      </c>
      <c r="D10" s="74" t="s">
        <v>435</v>
      </c>
      <c r="E10" s="74"/>
      <c r="F10" t="s">
        <v>408</v>
      </c>
      <c r="G10" s="4" t="s">
        <v>411</v>
      </c>
      <c r="H10"/>
      <c r="P10" t="s">
        <v>337</v>
      </c>
      <c r="Q10" t="s">
        <v>340</v>
      </c>
      <c r="R10" s="71">
        <v>20.7972270363951</v>
      </c>
      <c r="S10" s="74" t="s">
        <v>336</v>
      </c>
      <c r="T10" t="s">
        <v>347</v>
      </c>
      <c r="U10" s="4"/>
      <c r="V10" s="4"/>
    </row>
    <row r="11" spans="1:22">
      <c r="A11" s="28" t="s">
        <v>409</v>
      </c>
      <c r="B11" t="s">
        <v>349</v>
      </c>
      <c r="C11" s="71">
        <f>1.2/7</f>
        <v>0.17142857142857143</v>
      </c>
      <c r="D11" s="74" t="s">
        <v>435</v>
      </c>
      <c r="E11" s="74"/>
      <c r="F11" t="s">
        <v>408</v>
      </c>
      <c r="G11" s="4" t="s">
        <v>411</v>
      </c>
      <c r="H11" s="4" t="s">
        <v>413</v>
      </c>
      <c r="P11" t="s">
        <v>2</v>
      </c>
      <c r="Q11" t="s">
        <v>338</v>
      </c>
      <c r="R11" s="71">
        <v>2.5996533795493901</v>
      </c>
      <c r="S11" s="74" t="s">
        <v>336</v>
      </c>
      <c r="T11" t="s">
        <v>347</v>
      </c>
      <c r="U11" s="4"/>
      <c r="V11" s="4" t="s">
        <v>356</v>
      </c>
    </row>
    <row r="12" spans="1:22">
      <c r="A12" s="28" t="s">
        <v>412</v>
      </c>
      <c r="B12" t="s">
        <v>349</v>
      </c>
      <c r="C12" s="71">
        <f>1.4/15</f>
        <v>9.3333333333333324E-2</v>
      </c>
      <c r="D12" s="74" t="s">
        <v>435</v>
      </c>
      <c r="E12" s="74"/>
      <c r="F12" t="s">
        <v>408</v>
      </c>
      <c r="G12" s="4" t="s">
        <v>411</v>
      </c>
      <c r="H12" s="4" t="s">
        <v>413</v>
      </c>
      <c r="P12" t="s">
        <v>2</v>
      </c>
      <c r="Q12" t="s">
        <v>339</v>
      </c>
      <c r="R12" s="71">
        <v>56.325823223570097</v>
      </c>
      <c r="S12" s="74" t="s">
        <v>336</v>
      </c>
      <c r="T12" t="s">
        <v>347</v>
      </c>
      <c r="U12" s="4"/>
      <c r="V12" s="4" t="s">
        <v>356</v>
      </c>
    </row>
    <row r="13" spans="1:22">
      <c r="A13" s="28" t="s">
        <v>410</v>
      </c>
      <c r="B13" t="s">
        <v>349</v>
      </c>
      <c r="C13" s="71">
        <f>2.9/50</f>
        <v>5.7999999999999996E-2</v>
      </c>
      <c r="D13" s="74" t="s">
        <v>435</v>
      </c>
      <c r="E13" s="74"/>
      <c r="F13" t="s">
        <v>408</v>
      </c>
      <c r="G13" s="4" t="s">
        <v>411</v>
      </c>
      <c r="H13" s="4" t="s">
        <v>413</v>
      </c>
      <c r="P13" t="s">
        <v>2</v>
      </c>
      <c r="Q13" t="s">
        <v>340</v>
      </c>
      <c r="R13" s="71">
        <v>162.911611785095</v>
      </c>
      <c r="S13" s="74" t="s">
        <v>336</v>
      </c>
      <c r="T13" t="s">
        <v>347</v>
      </c>
      <c r="U13" s="4"/>
      <c r="V13" s="4" t="s">
        <v>356</v>
      </c>
    </row>
    <row r="14" spans="1:22">
      <c r="A14" s="28" t="s">
        <v>409</v>
      </c>
      <c r="B14" t="s">
        <v>398</v>
      </c>
      <c r="C14" s="71">
        <f>59.2/7</f>
        <v>8.4571428571428573</v>
      </c>
      <c r="D14" s="74" t="s">
        <v>435</v>
      </c>
      <c r="E14" s="74"/>
      <c r="F14" t="s">
        <v>408</v>
      </c>
      <c r="G14" s="4" t="s">
        <v>411</v>
      </c>
      <c r="P14" t="s">
        <v>353</v>
      </c>
      <c r="Q14" t="s">
        <v>338</v>
      </c>
      <c r="R14" s="71">
        <v>14.7313691507798</v>
      </c>
      <c r="S14" s="74" t="s">
        <v>336</v>
      </c>
      <c r="T14" t="s">
        <v>347</v>
      </c>
      <c r="U14" s="4"/>
      <c r="V14" s="4"/>
    </row>
    <row r="15" spans="1:22">
      <c r="A15" s="28" t="s">
        <v>412</v>
      </c>
      <c r="B15" t="s">
        <v>398</v>
      </c>
      <c r="C15" s="71">
        <f>60.2/15</f>
        <v>4.0133333333333336</v>
      </c>
      <c r="D15" s="74" t="s">
        <v>435</v>
      </c>
      <c r="E15" s="74"/>
      <c r="F15" t="s">
        <v>408</v>
      </c>
      <c r="G15" s="4" t="s">
        <v>411</v>
      </c>
      <c r="P15" t="s">
        <v>353</v>
      </c>
      <c r="Q15" t="s">
        <v>339</v>
      </c>
      <c r="R15" s="71">
        <v>19.0641247833622</v>
      </c>
      <c r="S15" s="74" t="s">
        <v>336</v>
      </c>
      <c r="T15" t="s">
        <v>347</v>
      </c>
      <c r="U15" s="4"/>
      <c r="V15" s="4"/>
    </row>
    <row r="16" spans="1:22">
      <c r="A16" s="28" t="s">
        <v>410</v>
      </c>
      <c r="B16" t="s">
        <v>398</v>
      </c>
      <c r="C16" s="71">
        <f>196.7/50</f>
        <v>3.9339999999999997</v>
      </c>
      <c r="D16" s="74" t="s">
        <v>435</v>
      </c>
      <c r="E16" s="74"/>
      <c r="F16" t="s">
        <v>408</v>
      </c>
      <c r="G16" s="4" t="s">
        <v>411</v>
      </c>
      <c r="P16" t="s">
        <v>353</v>
      </c>
      <c r="Q16" t="s">
        <v>340</v>
      </c>
      <c r="R16" s="71">
        <v>47.660311958405501</v>
      </c>
      <c r="S16" s="74" t="s">
        <v>336</v>
      </c>
      <c r="T16" t="s">
        <v>347</v>
      </c>
      <c r="U16" s="4"/>
      <c r="V16" s="4"/>
    </row>
    <row r="17" spans="1:22">
      <c r="A17" s="28" t="s">
        <v>409</v>
      </c>
      <c r="B17" t="s">
        <v>339</v>
      </c>
      <c r="C17" s="71">
        <v>0</v>
      </c>
      <c r="D17" s="74" t="s">
        <v>435</v>
      </c>
      <c r="E17" s="74"/>
      <c r="F17" t="s">
        <v>408</v>
      </c>
      <c r="G17" s="4" t="s">
        <v>411</v>
      </c>
      <c r="P17" t="s">
        <v>352</v>
      </c>
      <c r="Q17" t="s">
        <v>338</v>
      </c>
      <c r="R17" s="71">
        <v>2.5996533795493901</v>
      </c>
      <c r="S17" s="74" t="s">
        <v>336</v>
      </c>
      <c r="T17" t="s">
        <v>347</v>
      </c>
      <c r="U17" s="4"/>
      <c r="V17" s="4" t="s">
        <v>361</v>
      </c>
    </row>
    <row r="18" spans="1:22">
      <c r="A18" s="28" t="s">
        <v>412</v>
      </c>
      <c r="B18" t="s">
        <v>339</v>
      </c>
      <c r="C18" s="71">
        <v>0</v>
      </c>
      <c r="D18" s="74" t="s">
        <v>435</v>
      </c>
      <c r="E18" s="74"/>
      <c r="F18" t="s">
        <v>408</v>
      </c>
      <c r="G18" s="4" t="s">
        <v>411</v>
      </c>
      <c r="P18" t="s">
        <v>352</v>
      </c>
      <c r="Q18" t="s">
        <v>339</v>
      </c>
      <c r="R18" s="71">
        <v>42.461005199306697</v>
      </c>
      <c r="S18" s="74" t="s">
        <v>336</v>
      </c>
      <c r="T18" t="s">
        <v>347</v>
      </c>
      <c r="U18" s="4">
        <f>AVERAGE(471,565,402)</f>
        <v>479.33333333333331</v>
      </c>
      <c r="V18" s="4"/>
    </row>
    <row r="19" spans="1:22">
      <c r="A19" s="28" t="s">
        <v>410</v>
      </c>
      <c r="B19" t="s">
        <v>339</v>
      </c>
      <c r="C19" s="71">
        <v>0</v>
      </c>
      <c r="D19" s="74" t="s">
        <v>435</v>
      </c>
      <c r="E19" s="74"/>
      <c r="F19" t="s">
        <v>408</v>
      </c>
      <c r="G19" s="4" t="s">
        <v>411</v>
      </c>
      <c r="P19" t="s">
        <v>352</v>
      </c>
      <c r="Q19" t="s">
        <v>340</v>
      </c>
      <c r="R19" s="71">
        <v>128.24956672443599</v>
      </c>
      <c r="S19" s="74" t="s">
        <v>336</v>
      </c>
      <c r="T19" t="s">
        <v>347</v>
      </c>
      <c r="U19" s="4">
        <f>AVERAGE(108,105.4,118.24)</f>
        <v>110.54666666666667</v>
      </c>
      <c r="V19" s="4"/>
    </row>
    <row r="20" spans="1:22">
      <c r="A20" s="61" t="s">
        <v>359</v>
      </c>
      <c r="B20" s="28" t="s">
        <v>340</v>
      </c>
      <c r="C20">
        <v>0.12</v>
      </c>
      <c r="D20" s="71" t="s">
        <v>360</v>
      </c>
      <c r="F20" t="s">
        <v>348</v>
      </c>
      <c r="G20" t="s">
        <v>362</v>
      </c>
    </row>
    <row r="21" spans="1:22">
      <c r="A21" s="61" t="s">
        <v>359</v>
      </c>
      <c r="B21" t="s">
        <v>349</v>
      </c>
      <c r="C21">
        <v>0.18</v>
      </c>
      <c r="D21" s="71" t="s">
        <v>360</v>
      </c>
      <c r="F21" t="s">
        <v>348</v>
      </c>
      <c r="G21" t="s">
        <v>362</v>
      </c>
      <c r="P21" t="s">
        <v>414</v>
      </c>
      <c r="Q21" t="s">
        <v>351</v>
      </c>
      <c r="R21" s="71">
        <f>AVERAGE(443,1130,8.59)</f>
        <v>527.1966666666666</v>
      </c>
      <c r="S21" s="74" t="s">
        <v>336</v>
      </c>
      <c r="T21" t="s">
        <v>348</v>
      </c>
      <c r="U21" s="4"/>
    </row>
    <row r="22" spans="1:22">
      <c r="A22" s="61" t="s">
        <v>359</v>
      </c>
      <c r="B22" t="s">
        <v>339</v>
      </c>
      <c r="C22">
        <v>0</v>
      </c>
      <c r="D22" s="71" t="s">
        <v>360</v>
      </c>
      <c r="F22" t="s">
        <v>348</v>
      </c>
      <c r="G22" t="s">
        <v>362</v>
      </c>
      <c r="P22" t="s">
        <v>414</v>
      </c>
      <c r="Q22" t="s">
        <v>340</v>
      </c>
      <c r="R22" s="71">
        <f>AVERAGE(101.3,113.1,190.64)</f>
        <v>135.01333333333332</v>
      </c>
      <c r="S22" s="74" t="s">
        <v>336</v>
      </c>
      <c r="T22" t="s">
        <v>348</v>
      </c>
      <c r="U22" s="4"/>
    </row>
    <row r="23" spans="1:22">
      <c r="A23" s="61" t="s">
        <v>434</v>
      </c>
      <c r="B23" s="28" t="s">
        <v>340</v>
      </c>
      <c r="C23">
        <v>0</v>
      </c>
      <c r="D23" s="71" t="s">
        <v>360</v>
      </c>
      <c r="F23" t="s">
        <v>348</v>
      </c>
      <c r="G23" t="s">
        <v>363</v>
      </c>
      <c r="P23" t="s">
        <v>414</v>
      </c>
      <c r="Q23" t="s">
        <v>349</v>
      </c>
      <c r="R23" s="71">
        <f>AVERAGE(6.4,5,18)</f>
        <v>9.7999999999999989</v>
      </c>
      <c r="S23" s="74" t="s">
        <v>336</v>
      </c>
      <c r="T23" t="s">
        <v>348</v>
      </c>
      <c r="U23" s="4"/>
    </row>
    <row r="24" spans="1:22">
      <c r="A24" s="61" t="s">
        <v>434</v>
      </c>
      <c r="B24" t="s">
        <v>349</v>
      </c>
      <c r="C24">
        <f>AVERAGE(0.53,0.63,0.47,0.64)</f>
        <v>0.5675</v>
      </c>
      <c r="D24" s="71" t="s">
        <v>360</v>
      </c>
      <c r="F24" t="s">
        <v>348</v>
      </c>
      <c r="G24" t="s">
        <v>363</v>
      </c>
      <c r="P24" t="s">
        <v>415</v>
      </c>
      <c r="Q24" t="s">
        <v>351</v>
      </c>
      <c r="R24" s="71">
        <f>AVERAGE(443,1130,8.59)</f>
        <v>527.1966666666666</v>
      </c>
      <c r="S24" s="74" t="s">
        <v>336</v>
      </c>
      <c r="T24" t="s">
        <v>348</v>
      </c>
      <c r="U24" s="4"/>
    </row>
    <row r="25" spans="1:22">
      <c r="A25" s="61" t="s">
        <v>434</v>
      </c>
      <c r="B25" t="s">
        <v>339</v>
      </c>
      <c r="C25">
        <v>0</v>
      </c>
      <c r="D25" s="71" t="s">
        <v>360</v>
      </c>
      <c r="F25" t="s">
        <v>348</v>
      </c>
      <c r="G25" t="s">
        <v>363</v>
      </c>
      <c r="P25" t="s">
        <v>415</v>
      </c>
      <c r="Q25" t="s">
        <v>340</v>
      </c>
      <c r="R25" s="71">
        <f>AVERAGE(101.3,113.1,190.64)</f>
        <v>135.01333333333332</v>
      </c>
      <c r="S25" s="74" t="s">
        <v>336</v>
      </c>
      <c r="T25" t="s">
        <v>348</v>
      </c>
      <c r="U25" s="4"/>
    </row>
    <row r="26" spans="1:22">
      <c r="A26" s="61" t="s">
        <v>366</v>
      </c>
      <c r="B26" s="28" t="s">
        <v>340</v>
      </c>
      <c r="C26">
        <v>0</v>
      </c>
      <c r="D26" s="71" t="s">
        <v>360</v>
      </c>
      <c r="F26" t="s">
        <v>348</v>
      </c>
      <c r="G26" t="s">
        <v>364</v>
      </c>
      <c r="P26" t="s">
        <v>415</v>
      </c>
      <c r="Q26" t="s">
        <v>349</v>
      </c>
      <c r="R26" s="71">
        <f>AVERAGE(6.4,5,18)</f>
        <v>9.7999999999999989</v>
      </c>
      <c r="S26" s="74" t="s">
        <v>336</v>
      </c>
      <c r="T26" t="s">
        <v>348</v>
      </c>
      <c r="U26" s="4"/>
    </row>
    <row r="27" spans="1:22">
      <c r="A27" s="61" t="s">
        <v>366</v>
      </c>
      <c r="B27" t="s">
        <v>349</v>
      </c>
      <c r="C27">
        <v>1.33</v>
      </c>
      <c r="D27" s="71" t="s">
        <v>360</v>
      </c>
      <c r="F27" t="s">
        <v>348</v>
      </c>
      <c r="G27" t="s">
        <v>364</v>
      </c>
      <c r="P27" t="s">
        <v>352</v>
      </c>
      <c r="Q27" t="s">
        <v>349</v>
      </c>
      <c r="R27" s="71">
        <f>AVERAGE(7.5,4,12.97)</f>
        <v>8.1566666666666663</v>
      </c>
      <c r="S27" s="74" t="s">
        <v>336</v>
      </c>
      <c r="T27" t="s">
        <v>348</v>
      </c>
      <c r="U27" s="4"/>
    </row>
    <row r="28" spans="1:22">
      <c r="A28" s="61" t="s">
        <v>366</v>
      </c>
      <c r="B28" t="s">
        <v>339</v>
      </c>
      <c r="C28">
        <v>0</v>
      </c>
      <c r="D28" s="71" t="s">
        <v>360</v>
      </c>
      <c r="F28" t="s">
        <v>348</v>
      </c>
      <c r="G28" t="s">
        <v>364</v>
      </c>
      <c r="P28" t="s">
        <v>353</v>
      </c>
      <c r="Q28" t="s">
        <v>349</v>
      </c>
      <c r="R28" s="71">
        <f>AVERAGE(13.65,9.1,5)</f>
        <v>9.25</v>
      </c>
      <c r="S28" s="74" t="s">
        <v>336</v>
      </c>
      <c r="T28" t="s">
        <v>348</v>
      </c>
      <c r="U28" s="4" t="s">
        <v>358</v>
      </c>
    </row>
    <row r="29" spans="1:22">
      <c r="A29" s="61" t="s">
        <v>401</v>
      </c>
      <c r="B29" t="s">
        <v>406</v>
      </c>
      <c r="C29">
        <f xml:space="preserve"> 6.18/1000*8760</f>
        <v>54.136800000000001</v>
      </c>
      <c r="D29" s="74" t="s">
        <v>436</v>
      </c>
      <c r="E29" s="74"/>
      <c r="F29" t="s">
        <v>402</v>
      </c>
      <c r="G29" t="s">
        <v>403</v>
      </c>
      <c r="H29" s="4" t="s">
        <v>437</v>
      </c>
    </row>
    <row r="30" spans="1:22">
      <c r="A30" s="61" t="s">
        <v>401</v>
      </c>
      <c r="B30" s="28" t="s">
        <v>339</v>
      </c>
      <c r="C30">
        <f>4.18/1000*8760</f>
        <v>36.616799999999998</v>
      </c>
      <c r="D30" s="74" t="s">
        <v>436</v>
      </c>
      <c r="E30" s="74"/>
      <c r="F30" t="s">
        <v>402</v>
      </c>
      <c r="G30" t="s">
        <v>403</v>
      </c>
      <c r="H30" s="4" t="s">
        <v>437</v>
      </c>
      <c r="P30" t="s">
        <v>354</v>
      </c>
      <c r="Q30" t="s">
        <v>351</v>
      </c>
      <c r="R30" s="71">
        <f>AVERAGE(81.4,97.8,47.7)</f>
        <v>75.633333333333326</v>
      </c>
      <c r="S30" s="74" t="s">
        <v>336</v>
      </c>
      <c r="T30" t="s">
        <v>348</v>
      </c>
      <c r="U30" s="4" t="s">
        <v>355</v>
      </c>
    </row>
    <row r="31" spans="1:22">
      <c r="A31" s="61" t="s">
        <v>401</v>
      </c>
      <c r="B31" t="s">
        <v>398</v>
      </c>
      <c r="C31">
        <f>0.28/1000*8760</f>
        <v>2.4528000000000003</v>
      </c>
      <c r="D31" s="74" t="s">
        <v>436</v>
      </c>
      <c r="E31" s="74"/>
      <c r="F31" t="s">
        <v>402</v>
      </c>
      <c r="G31" t="s">
        <v>403</v>
      </c>
      <c r="H31" s="4" t="s">
        <v>437</v>
      </c>
      <c r="P31" t="s">
        <v>354</v>
      </c>
      <c r="Q31" t="s">
        <v>340</v>
      </c>
      <c r="R31" s="71">
        <f>AVERAGE(58.5,31,2.5)</f>
        <v>30.666666666666668</v>
      </c>
      <c r="S31" s="74" t="s">
        <v>336</v>
      </c>
      <c r="T31" t="s">
        <v>348</v>
      </c>
      <c r="U31" s="4" t="s">
        <v>355</v>
      </c>
    </row>
    <row r="32" spans="1:22">
      <c r="A32" s="61" t="s">
        <v>401</v>
      </c>
      <c r="B32" t="s">
        <v>357</v>
      </c>
      <c r="C32">
        <v>0</v>
      </c>
      <c r="D32" s="74" t="s">
        <v>436</v>
      </c>
      <c r="E32" s="74"/>
      <c r="F32" t="s">
        <v>402</v>
      </c>
      <c r="G32" t="s">
        <v>403</v>
      </c>
      <c r="H32" s="4" t="s">
        <v>437</v>
      </c>
      <c r="P32" t="s">
        <v>354</v>
      </c>
      <c r="Q32" t="s">
        <v>338</v>
      </c>
      <c r="R32" s="71">
        <v>2.2999999999999998</v>
      </c>
      <c r="S32" s="74" t="s">
        <v>336</v>
      </c>
      <c r="T32" t="s">
        <v>348</v>
      </c>
      <c r="U32" s="4" t="s">
        <v>355</v>
      </c>
    </row>
    <row r="33" spans="1:23">
      <c r="A33" s="61" t="s">
        <v>401</v>
      </c>
      <c r="B33" t="s">
        <v>338</v>
      </c>
      <c r="C33">
        <f>0.57/1000</f>
        <v>5.6999999999999998E-4</v>
      </c>
      <c r="D33" s="74" t="s">
        <v>436</v>
      </c>
      <c r="E33" s="74"/>
      <c r="F33" t="s">
        <v>402</v>
      </c>
      <c r="G33" t="s">
        <v>403</v>
      </c>
      <c r="H33" s="4" t="s">
        <v>437</v>
      </c>
      <c r="P33" t="s">
        <v>354</v>
      </c>
      <c r="Q33" t="s">
        <v>357</v>
      </c>
      <c r="R33" s="71">
        <v>0</v>
      </c>
      <c r="S33" s="74" t="s">
        <v>336</v>
      </c>
      <c r="T33" t="s">
        <v>348</v>
      </c>
      <c r="U33" s="4" t="s">
        <v>355</v>
      </c>
    </row>
    <row r="34" spans="1:23">
      <c r="A34" s="61" t="s">
        <v>400</v>
      </c>
      <c r="B34" t="s">
        <v>406</v>
      </c>
      <c r="C34">
        <f>4.55/1000*8760</f>
        <v>39.858000000000004</v>
      </c>
      <c r="D34" s="74" t="s">
        <v>436</v>
      </c>
      <c r="E34" s="74"/>
      <c r="F34" t="s">
        <v>402</v>
      </c>
      <c r="G34" t="s">
        <v>403</v>
      </c>
      <c r="H34" s="4" t="s">
        <v>437</v>
      </c>
      <c r="S34" s="74"/>
    </row>
    <row r="35" spans="1:23">
      <c r="A35" s="61" t="s">
        <v>400</v>
      </c>
      <c r="B35" t="s">
        <v>339</v>
      </c>
      <c r="C35">
        <f>1.67/1000*8760</f>
        <v>14.629199999999999</v>
      </c>
      <c r="D35" s="74" t="s">
        <v>436</v>
      </c>
      <c r="E35" s="74"/>
      <c r="F35" t="s">
        <v>402</v>
      </c>
      <c r="G35" t="s">
        <v>403</v>
      </c>
      <c r="H35" s="4" t="s">
        <v>437</v>
      </c>
      <c r="P35" t="s">
        <v>421</v>
      </c>
      <c r="Q35" t="s">
        <v>339</v>
      </c>
      <c r="R35" s="71">
        <f>AVERAGE(796,822,1562)</f>
        <v>1060</v>
      </c>
      <c r="S35" s="74" t="s">
        <v>336</v>
      </c>
      <c r="T35" s="74"/>
      <c r="U35" t="s">
        <v>348</v>
      </c>
      <c r="V35" s="4" t="s">
        <v>438</v>
      </c>
      <c r="W35" t="s">
        <v>439</v>
      </c>
    </row>
    <row r="36" spans="1:23">
      <c r="A36" s="61" t="s">
        <v>400</v>
      </c>
      <c r="B36" t="s">
        <v>398</v>
      </c>
      <c r="C36">
        <f>0.4/1000*8760</f>
        <v>3.504</v>
      </c>
      <c r="D36" s="74" t="s">
        <v>436</v>
      </c>
      <c r="E36" s="74"/>
      <c r="F36" t="s">
        <v>402</v>
      </c>
      <c r="G36" t="s">
        <v>404</v>
      </c>
      <c r="H36" s="4" t="s">
        <v>437</v>
      </c>
      <c r="P36" t="s">
        <v>421</v>
      </c>
      <c r="Q36" t="s">
        <v>340</v>
      </c>
      <c r="R36" s="71">
        <f>AVERAGE(341,394,425)</f>
        <v>386.66666666666669</v>
      </c>
      <c r="S36" s="74" t="s">
        <v>336</v>
      </c>
      <c r="T36" s="74"/>
      <c r="U36" t="s">
        <v>348</v>
      </c>
      <c r="V36" s="4" t="s">
        <v>438</v>
      </c>
      <c r="W36" t="s">
        <v>439</v>
      </c>
    </row>
    <row r="37" spans="1:23">
      <c r="A37" s="61" t="s">
        <v>400</v>
      </c>
      <c r="B37" t="s">
        <v>338</v>
      </c>
      <c r="C37">
        <f>0.99/1000*8760</f>
        <v>8.6723999999999997</v>
      </c>
      <c r="D37" s="74" t="s">
        <v>436</v>
      </c>
      <c r="E37" s="74"/>
      <c r="F37" t="s">
        <v>402</v>
      </c>
      <c r="G37" t="s">
        <v>403</v>
      </c>
      <c r="H37" s="4" t="s">
        <v>437</v>
      </c>
      <c r="P37" t="s">
        <v>421</v>
      </c>
      <c r="Q37" t="s">
        <v>349</v>
      </c>
      <c r="R37" s="71">
        <f>AVERAGE(11.51,11.51,4.48)</f>
        <v>9.1666666666666661</v>
      </c>
      <c r="S37" s="74" t="s">
        <v>336</v>
      </c>
      <c r="T37" s="74"/>
      <c r="U37" t="s">
        <v>348</v>
      </c>
      <c r="V37" s="4" t="s">
        <v>438</v>
      </c>
      <c r="W37" t="s">
        <v>439</v>
      </c>
    </row>
    <row r="38" spans="1:23">
      <c r="A38" s="79" t="s">
        <v>2</v>
      </c>
      <c r="B38" t="s">
        <v>406</v>
      </c>
      <c r="C38">
        <v>163.18719999999999</v>
      </c>
      <c r="D38" t="s">
        <v>336</v>
      </c>
      <c r="E38"/>
      <c r="F38" t="s">
        <v>418</v>
      </c>
      <c r="G38" s="4" t="s">
        <v>428</v>
      </c>
      <c r="H38" t="s">
        <v>416</v>
      </c>
    </row>
    <row r="39" spans="1:23">
      <c r="A39" s="79" t="s">
        <v>399</v>
      </c>
      <c r="B39" t="s">
        <v>406</v>
      </c>
      <c r="C39">
        <v>239.19739999999999</v>
      </c>
      <c r="D39" t="s">
        <v>336</v>
      </c>
      <c r="E39"/>
      <c r="F39" t="s">
        <v>418</v>
      </c>
      <c r="G39" s="4" t="s">
        <v>428</v>
      </c>
      <c r="H39" t="s">
        <v>417</v>
      </c>
      <c r="P39" t="s">
        <v>352</v>
      </c>
      <c r="Q39" t="s">
        <v>340</v>
      </c>
      <c r="R39">
        <f>'DLR material factors'!B7</f>
        <v>108</v>
      </c>
      <c r="S39" s="74" t="s">
        <v>336</v>
      </c>
      <c r="T39" t="str">
        <f>'DLR material factors'!B2</f>
        <v>Pacca 2002 Onshore</v>
      </c>
      <c r="U39" t="s">
        <v>348</v>
      </c>
      <c r="V39" t="s">
        <v>479</v>
      </c>
    </row>
    <row r="40" spans="1:23">
      <c r="A40" s="79" t="s">
        <v>2</v>
      </c>
      <c r="B40" t="s">
        <v>339</v>
      </c>
      <c r="C40">
        <v>53.3568</v>
      </c>
      <c r="D40" t="s">
        <v>336</v>
      </c>
      <c r="E40"/>
      <c r="F40" t="s">
        <v>418</v>
      </c>
      <c r="G40" s="4" t="s">
        <v>428</v>
      </c>
      <c r="H40" t="s">
        <v>416</v>
      </c>
      <c r="P40" s="80" t="s">
        <v>352</v>
      </c>
      <c r="Q40" s="80" t="s">
        <v>340</v>
      </c>
      <c r="R40">
        <f>'DLR material factors'!D7</f>
        <v>105.4</v>
      </c>
      <c r="S40" s="74" t="s">
        <v>336</v>
      </c>
      <c r="T40" s="80" t="str">
        <f>'DLR material factors'!D2</f>
        <v>Schleisner 2000 Onshore</v>
      </c>
      <c r="U40" s="80" t="s">
        <v>348</v>
      </c>
      <c r="V40" s="80" t="s">
        <v>479</v>
      </c>
    </row>
    <row r="41" spans="1:23">
      <c r="A41" s="79" t="s">
        <v>399</v>
      </c>
      <c r="B41" t="s">
        <v>339</v>
      </c>
      <c r="C41">
        <v>78.210899999999995</v>
      </c>
      <c r="D41" t="s">
        <v>336</v>
      </c>
      <c r="E41"/>
      <c r="F41" t="s">
        <v>418</v>
      </c>
      <c r="G41" s="4" t="s">
        <v>428</v>
      </c>
      <c r="H41" t="s">
        <v>417</v>
      </c>
      <c r="P41" s="80" t="s">
        <v>352</v>
      </c>
      <c r="Q41" s="80" t="s">
        <v>340</v>
      </c>
      <c r="R41">
        <f>'DLR material factors'!F7</f>
        <v>118.24</v>
      </c>
      <c r="S41" s="74" t="s">
        <v>336</v>
      </c>
      <c r="T41" s="80" t="str">
        <f>'DLR material factors'!F2</f>
        <v>Elsam 2004 Onshore</v>
      </c>
      <c r="U41" s="80" t="s">
        <v>348</v>
      </c>
      <c r="V41" s="80" t="s">
        <v>479</v>
      </c>
    </row>
    <row r="42" spans="1:23">
      <c r="A42" s="79" t="s">
        <v>580</v>
      </c>
      <c r="B42" s="86" t="s">
        <v>339</v>
      </c>
      <c r="C42" s="86">
        <f>C41-C40</f>
        <v>24.854099999999995</v>
      </c>
      <c r="D42" s="86" t="s">
        <v>336</v>
      </c>
      <c r="E42" s="86"/>
      <c r="F42" s="86" t="s">
        <v>581</v>
      </c>
      <c r="H42" s="86"/>
      <c r="I42" s="86"/>
      <c r="J42" s="86"/>
      <c r="K42" s="86"/>
      <c r="P42" s="80" t="s">
        <v>352</v>
      </c>
      <c r="Q42" t="s">
        <v>351</v>
      </c>
      <c r="R42">
        <f>'DLR material factors'!B6</f>
        <v>471</v>
      </c>
      <c r="S42" s="74" t="s">
        <v>336</v>
      </c>
      <c r="T42" t="s">
        <v>453</v>
      </c>
      <c r="U42" s="80" t="s">
        <v>348</v>
      </c>
      <c r="V42" s="80" t="s">
        <v>479</v>
      </c>
    </row>
    <row r="43" spans="1:23">
      <c r="A43" s="79" t="s">
        <v>580</v>
      </c>
      <c r="B43" s="86" t="s">
        <v>357</v>
      </c>
      <c r="C43" s="86">
        <v>0</v>
      </c>
      <c r="D43" s="86" t="s">
        <v>336</v>
      </c>
      <c r="E43" s="86"/>
      <c r="F43" s="86" t="s">
        <v>581</v>
      </c>
      <c r="H43" s="86"/>
      <c r="I43" s="86"/>
      <c r="J43" s="86"/>
      <c r="K43" s="86"/>
      <c r="L43" s="86"/>
      <c r="P43" s="80" t="s">
        <v>352</v>
      </c>
      <c r="Q43" s="80" t="s">
        <v>351</v>
      </c>
      <c r="R43">
        <f>'DLR material factors'!D6</f>
        <v>565</v>
      </c>
      <c r="S43" s="74" t="s">
        <v>336</v>
      </c>
      <c r="T43" t="s">
        <v>455</v>
      </c>
      <c r="U43" s="80" t="s">
        <v>348</v>
      </c>
      <c r="V43" s="80" t="s">
        <v>479</v>
      </c>
    </row>
    <row r="44" spans="1:23">
      <c r="A44" s="79" t="s">
        <v>580</v>
      </c>
      <c r="B44" s="86" t="s">
        <v>406</v>
      </c>
      <c r="C44" s="86">
        <f>C39-C38</f>
        <v>76.010199999999998</v>
      </c>
      <c r="D44" s="86" t="s">
        <v>336</v>
      </c>
      <c r="E44" s="86"/>
      <c r="F44" s="86" t="s">
        <v>581</v>
      </c>
      <c r="H44" s="86"/>
      <c r="I44" s="86"/>
      <c r="J44" s="86"/>
      <c r="K44" s="86"/>
      <c r="P44" s="80" t="s">
        <v>352</v>
      </c>
      <c r="Q44" s="80" t="s">
        <v>351</v>
      </c>
      <c r="R44">
        <f>'DLR material factors'!F6</f>
        <v>402.5</v>
      </c>
      <c r="S44" s="74" t="s">
        <v>336</v>
      </c>
      <c r="T44" t="s">
        <v>457</v>
      </c>
      <c r="U44" s="80" t="s">
        <v>348</v>
      </c>
      <c r="V44" s="80" t="s">
        <v>479</v>
      </c>
    </row>
    <row r="45" spans="1:23">
      <c r="A45" s="79" t="s">
        <v>592</v>
      </c>
      <c r="B45" s="86" t="s">
        <v>406</v>
      </c>
      <c r="C45" s="86">
        <f>0.82*C66</f>
        <v>33.215165999999996</v>
      </c>
      <c r="D45" s="86" t="s">
        <v>587</v>
      </c>
      <c r="E45" s="86"/>
      <c r="F45" s="86" t="s">
        <v>586</v>
      </c>
      <c r="H45" s="86"/>
      <c r="I45" s="86"/>
      <c r="J45" s="86"/>
      <c r="K45" s="86"/>
      <c r="L45" s="86"/>
      <c r="M45" s="86"/>
      <c r="P45" s="80" t="s">
        <v>352</v>
      </c>
      <c r="Q45" t="s">
        <v>349</v>
      </c>
      <c r="R45">
        <f>'DLR material factors'!B11</f>
        <v>7.5</v>
      </c>
      <c r="S45" s="74" t="s">
        <v>336</v>
      </c>
      <c r="T45" t="str">
        <f>'DLR material factors'!B2</f>
        <v>Pacca 2002 Onshore</v>
      </c>
      <c r="U45" s="80" t="s">
        <v>348</v>
      </c>
      <c r="V45" s="80" t="s">
        <v>479</v>
      </c>
    </row>
    <row r="46" spans="1:23">
      <c r="A46" s="79" t="s">
        <v>592</v>
      </c>
      <c r="B46" s="86" t="s">
        <v>339</v>
      </c>
      <c r="C46" s="86">
        <f>0.82*C67</f>
        <v>9.0762520000000002</v>
      </c>
      <c r="D46" s="86" t="s">
        <v>588</v>
      </c>
      <c r="E46" s="86"/>
      <c r="F46" s="86" t="s">
        <v>590</v>
      </c>
      <c r="H46" s="86"/>
      <c r="I46" s="86"/>
      <c r="J46" s="86"/>
      <c r="K46" s="86"/>
      <c r="L46" s="86"/>
      <c r="M46" s="86"/>
      <c r="P46" s="80" t="s">
        <v>352</v>
      </c>
      <c r="Q46" s="80" t="s">
        <v>349</v>
      </c>
      <c r="R46">
        <f>'DLR material factors'!F11</f>
        <v>12.97</v>
      </c>
      <c r="S46" s="74" t="s">
        <v>336</v>
      </c>
      <c r="T46" t="str">
        <f>'DLR material factors'!F2</f>
        <v>Elsam 2004 Onshore</v>
      </c>
      <c r="U46" s="80" t="s">
        <v>348</v>
      </c>
      <c r="V46" s="80" t="s">
        <v>479</v>
      </c>
    </row>
    <row r="47" spans="1:23">
      <c r="A47" s="79" t="s">
        <v>592</v>
      </c>
      <c r="B47" s="86" t="s">
        <v>357</v>
      </c>
      <c r="C47" s="86">
        <v>0</v>
      </c>
      <c r="D47" s="86" t="s">
        <v>589</v>
      </c>
      <c r="E47" s="86"/>
      <c r="F47" s="86" t="s">
        <v>591</v>
      </c>
      <c r="H47" s="86"/>
      <c r="I47" s="86"/>
      <c r="J47" s="86"/>
      <c r="K47" s="86"/>
      <c r="L47" s="86"/>
      <c r="P47" t="s">
        <v>477</v>
      </c>
      <c r="Q47" t="s">
        <v>340</v>
      </c>
      <c r="R47">
        <f>'DLR material factors'!C7</f>
        <v>102.3</v>
      </c>
      <c r="S47" s="74" t="s">
        <v>336</v>
      </c>
      <c r="T47" t="str">
        <f>'DLR material factors'!C2</f>
        <v>Vestas 2006 Offshore</v>
      </c>
      <c r="U47" s="80" t="s">
        <v>348</v>
      </c>
      <c r="V47" s="80" t="s">
        <v>479</v>
      </c>
    </row>
    <row r="48" spans="1:23">
      <c r="A48" t="s">
        <v>1</v>
      </c>
      <c r="B48" t="s">
        <v>339</v>
      </c>
      <c r="C48">
        <v>17.659800000000001</v>
      </c>
      <c r="D48" t="s">
        <v>336</v>
      </c>
      <c r="E48"/>
      <c r="F48" t="s">
        <v>418</v>
      </c>
      <c r="G48" s="4" t="s">
        <v>428</v>
      </c>
      <c r="P48" s="80" t="s">
        <v>477</v>
      </c>
      <c r="Q48" s="80" t="s">
        <v>340</v>
      </c>
      <c r="R48">
        <f>'DLR material factors'!E7</f>
        <v>113.2</v>
      </c>
      <c r="S48" s="74" t="s">
        <v>336</v>
      </c>
      <c r="T48" t="str">
        <f>'DLR material factors'!E2</f>
        <v>Schleisner 2000 Offshore</v>
      </c>
      <c r="U48" s="80" t="s">
        <v>348</v>
      </c>
      <c r="V48" s="80" t="s">
        <v>479</v>
      </c>
    </row>
    <row r="49" spans="1:22">
      <c r="A49" t="s">
        <v>419</v>
      </c>
      <c r="B49" t="s">
        <v>339</v>
      </c>
      <c r="C49">
        <v>38.389699999999998</v>
      </c>
      <c r="D49" t="s">
        <v>336</v>
      </c>
      <c r="E49"/>
      <c r="F49" t="s">
        <v>418</v>
      </c>
      <c r="G49" s="4" t="s">
        <v>428</v>
      </c>
      <c r="P49" s="80" t="s">
        <v>477</v>
      </c>
      <c r="Q49" s="80" t="s">
        <v>340</v>
      </c>
      <c r="R49">
        <f>'DLR material factors'!G7</f>
        <v>190.64</v>
      </c>
      <c r="S49" s="74" t="s">
        <v>336</v>
      </c>
      <c r="T49" t="str">
        <f>'DLR material factors'!G2</f>
        <v>Elsam 2004 Offshore</v>
      </c>
      <c r="U49" s="80" t="s">
        <v>348</v>
      </c>
      <c r="V49" s="80" t="s">
        <v>479</v>
      </c>
    </row>
    <row r="50" spans="1:22">
      <c r="A50" t="s">
        <v>1</v>
      </c>
      <c r="B50" t="s">
        <v>406</v>
      </c>
      <c r="C50">
        <v>41.306199999999997</v>
      </c>
      <c r="D50" t="s">
        <v>336</v>
      </c>
      <c r="E50"/>
      <c r="F50" t="s">
        <v>418</v>
      </c>
      <c r="G50" s="4" t="s">
        <v>428</v>
      </c>
      <c r="H50"/>
      <c r="P50" s="80" t="s">
        <v>477</v>
      </c>
      <c r="Q50" t="s">
        <v>351</v>
      </c>
      <c r="R50">
        <f>'DLR material factors'!C6</f>
        <v>443</v>
      </c>
      <c r="S50" s="74" t="s">
        <v>336</v>
      </c>
      <c r="T50" t="s">
        <v>454</v>
      </c>
      <c r="U50" s="80" t="s">
        <v>348</v>
      </c>
      <c r="V50" s="80" t="s">
        <v>479</v>
      </c>
    </row>
    <row r="51" spans="1:22">
      <c r="A51" t="s">
        <v>419</v>
      </c>
      <c r="B51" t="s">
        <v>406</v>
      </c>
      <c r="C51">
        <v>111.4115</v>
      </c>
      <c r="D51" t="s">
        <v>336</v>
      </c>
      <c r="E51"/>
      <c r="F51" t="s">
        <v>418</v>
      </c>
      <c r="G51" s="4" t="s">
        <v>428</v>
      </c>
      <c r="H51"/>
      <c r="P51" s="80" t="s">
        <v>477</v>
      </c>
      <c r="Q51" s="80" t="s">
        <v>351</v>
      </c>
      <c r="R51">
        <f>'DLR material factors'!E6</f>
        <v>1130</v>
      </c>
      <c r="S51" s="74" t="s">
        <v>336</v>
      </c>
      <c r="T51" t="s">
        <v>456</v>
      </c>
      <c r="U51" s="80" t="s">
        <v>348</v>
      </c>
      <c r="V51" s="80" t="s">
        <v>479</v>
      </c>
    </row>
    <row r="52" spans="1:22">
      <c r="A52" t="s">
        <v>353</v>
      </c>
      <c r="B52" t="s">
        <v>406</v>
      </c>
      <c r="C52">
        <v>64.294499999999999</v>
      </c>
      <c r="D52" t="s">
        <v>336</v>
      </c>
      <c r="E52"/>
      <c r="F52" t="s">
        <v>418</v>
      </c>
      <c r="G52" s="4" t="s">
        <v>428</v>
      </c>
      <c r="H52"/>
      <c r="P52" s="80" t="s">
        <v>477</v>
      </c>
      <c r="Q52" s="80" t="s">
        <v>351</v>
      </c>
      <c r="R52">
        <f>'DLR material factors'!G6</f>
        <v>8.59</v>
      </c>
      <c r="S52" s="74" t="s">
        <v>336</v>
      </c>
      <c r="T52" t="s">
        <v>458</v>
      </c>
      <c r="U52" s="80" t="s">
        <v>348</v>
      </c>
      <c r="V52" s="80" t="s">
        <v>479</v>
      </c>
    </row>
    <row r="53" spans="1:22">
      <c r="A53" t="s">
        <v>353</v>
      </c>
      <c r="B53" t="s">
        <v>339</v>
      </c>
      <c r="C53">
        <v>18.847200000000001</v>
      </c>
      <c r="D53" t="s">
        <v>336</v>
      </c>
      <c r="E53"/>
      <c r="F53" t="s">
        <v>418</v>
      </c>
      <c r="G53" s="4" t="s">
        <v>428</v>
      </c>
      <c r="H53"/>
      <c r="P53" s="80" t="s">
        <v>477</v>
      </c>
      <c r="Q53" t="s">
        <v>349</v>
      </c>
      <c r="R53">
        <f>'DLR material factors'!C11</f>
        <v>6.4</v>
      </c>
      <c r="S53" s="74" t="s">
        <v>336</v>
      </c>
      <c r="T53" t="str">
        <f>'DLR material factors'!C2</f>
        <v>Vestas 2006 Offshore</v>
      </c>
      <c r="U53" s="80" t="s">
        <v>348</v>
      </c>
      <c r="V53" s="80" t="s">
        <v>479</v>
      </c>
    </row>
    <row r="54" spans="1:22">
      <c r="A54" t="s">
        <v>421</v>
      </c>
      <c r="B54" t="s">
        <v>406</v>
      </c>
      <c r="C54">
        <v>493.02769999999998</v>
      </c>
      <c r="D54" t="s">
        <v>336</v>
      </c>
      <c r="E54"/>
      <c r="F54" t="s">
        <v>418</v>
      </c>
      <c r="G54" s="4" t="s">
        <v>428</v>
      </c>
      <c r="H54" t="s">
        <v>420</v>
      </c>
      <c r="P54" s="86" t="s">
        <v>432</v>
      </c>
      <c r="Q54" s="86" t="s">
        <v>349</v>
      </c>
      <c r="R54" s="71">
        <f>AVERAGE(6.4,5,18)</f>
        <v>9.7999999999999989</v>
      </c>
      <c r="S54" s="86" t="s">
        <v>336</v>
      </c>
      <c r="T54" s="74" t="s">
        <v>578</v>
      </c>
      <c r="U54" s="86" t="s">
        <v>348</v>
      </c>
      <c r="V54" s="4" t="s">
        <v>451</v>
      </c>
    </row>
    <row r="55" spans="1:22">
      <c r="A55" t="s">
        <v>421</v>
      </c>
      <c r="B55" t="s">
        <v>339</v>
      </c>
      <c r="C55">
        <v>194.8954</v>
      </c>
      <c r="D55" t="s">
        <v>336</v>
      </c>
      <c r="E55"/>
      <c r="F55" t="s">
        <v>418</v>
      </c>
      <c r="G55" s="4" t="s">
        <v>428</v>
      </c>
      <c r="H55" t="s">
        <v>420</v>
      </c>
      <c r="P55" s="86" t="s">
        <v>352</v>
      </c>
      <c r="Q55" s="86" t="s">
        <v>349</v>
      </c>
      <c r="R55" s="71">
        <f>AVERAGE(7.5,4,12.97)</f>
        <v>8.1566666666666663</v>
      </c>
      <c r="S55" s="74" t="s">
        <v>336</v>
      </c>
      <c r="T55" s="74" t="s">
        <v>578</v>
      </c>
      <c r="U55" s="86" t="s">
        <v>348</v>
      </c>
      <c r="V55" s="4" t="s">
        <v>451</v>
      </c>
    </row>
    <row r="56" spans="1:22">
      <c r="A56" t="s">
        <v>422</v>
      </c>
      <c r="B56" t="s">
        <v>406</v>
      </c>
      <c r="C56">
        <v>420.93279999999999</v>
      </c>
      <c r="D56" t="s">
        <v>336</v>
      </c>
      <c r="E56"/>
      <c r="F56" t="s">
        <v>418</v>
      </c>
      <c r="G56" s="4" t="s">
        <v>428</v>
      </c>
      <c r="H56" s="4" t="s">
        <v>429</v>
      </c>
      <c r="P56" s="86" t="s">
        <v>353</v>
      </c>
      <c r="Q56" s="86" t="s">
        <v>349</v>
      </c>
      <c r="R56" s="86">
        <v>5.83</v>
      </c>
      <c r="S56" s="86" t="s">
        <v>336</v>
      </c>
      <c r="T56" s="86" t="s">
        <v>481</v>
      </c>
      <c r="U56" s="86" t="s">
        <v>348</v>
      </c>
      <c r="V56" s="86" t="s">
        <v>493</v>
      </c>
    </row>
    <row r="57" spans="1:22">
      <c r="A57" t="s">
        <v>422</v>
      </c>
      <c r="B57" t="s">
        <v>339</v>
      </c>
      <c r="C57">
        <v>262.28649999999999</v>
      </c>
      <c r="D57" t="s">
        <v>336</v>
      </c>
      <c r="E57"/>
      <c r="F57" t="s">
        <v>418</v>
      </c>
      <c r="G57" s="4" t="s">
        <v>428</v>
      </c>
      <c r="H57" s="4" t="s">
        <v>429</v>
      </c>
      <c r="P57" s="86" t="s">
        <v>496</v>
      </c>
      <c r="Q57" s="86" t="s">
        <v>351</v>
      </c>
      <c r="R57" s="86">
        <v>540</v>
      </c>
      <c r="S57" s="86" t="s">
        <v>336</v>
      </c>
      <c r="T57" s="86" t="s">
        <v>480</v>
      </c>
      <c r="U57" s="86" t="s">
        <v>348</v>
      </c>
      <c r="V57" s="86" t="s">
        <v>493</v>
      </c>
    </row>
    <row r="58" spans="1:22">
      <c r="A58" t="s">
        <v>352</v>
      </c>
      <c r="B58" t="s">
        <v>406</v>
      </c>
      <c r="C58">
        <v>128.22710000000001</v>
      </c>
      <c r="D58" t="s">
        <v>336</v>
      </c>
      <c r="E58"/>
      <c r="F58" t="s">
        <v>418</v>
      </c>
      <c r="G58" s="4" t="s">
        <v>428</v>
      </c>
      <c r="H58" s="4" t="s">
        <v>429</v>
      </c>
      <c r="P58" s="86" t="s">
        <v>353</v>
      </c>
      <c r="Q58" s="86" t="s">
        <v>351</v>
      </c>
      <c r="R58" s="86">
        <v>65.7</v>
      </c>
      <c r="S58" s="86" t="s">
        <v>336</v>
      </c>
      <c r="T58" s="86" t="s">
        <v>481</v>
      </c>
      <c r="U58" s="86" t="s">
        <v>348</v>
      </c>
      <c r="V58" s="86" t="s">
        <v>493</v>
      </c>
    </row>
    <row r="59" spans="1:22">
      <c r="A59" t="s">
        <v>352</v>
      </c>
      <c r="B59" t="s">
        <v>339</v>
      </c>
      <c r="C59">
        <v>40.2971</v>
      </c>
      <c r="D59" t="s">
        <v>336</v>
      </c>
      <c r="E59"/>
      <c r="F59" t="s">
        <v>418</v>
      </c>
      <c r="G59" s="4" t="s">
        <v>428</v>
      </c>
      <c r="H59" s="4" t="s">
        <v>429</v>
      </c>
      <c r="P59" s="85" t="s">
        <v>353</v>
      </c>
      <c r="Q59" s="85" t="s">
        <v>340</v>
      </c>
      <c r="R59" s="85">
        <v>1117</v>
      </c>
      <c r="S59" s="85" t="s">
        <v>336</v>
      </c>
      <c r="T59" s="85" t="s">
        <v>480</v>
      </c>
      <c r="U59" s="85" t="s">
        <v>348</v>
      </c>
      <c r="V59" s="85" t="s">
        <v>493</v>
      </c>
    </row>
    <row r="60" spans="1:22">
      <c r="A60" t="s">
        <v>432</v>
      </c>
      <c r="B60" t="s">
        <v>406</v>
      </c>
      <c r="C60">
        <v>274.98009999999999</v>
      </c>
      <c r="D60" t="s">
        <v>336</v>
      </c>
      <c r="E60"/>
      <c r="F60" t="s">
        <v>418</v>
      </c>
      <c r="G60" s="4" t="s">
        <v>428</v>
      </c>
      <c r="H60" s="4" t="s">
        <v>429</v>
      </c>
      <c r="P60" s="85" t="s">
        <v>353</v>
      </c>
      <c r="Q60" s="85" t="s">
        <v>340</v>
      </c>
      <c r="R60" s="85">
        <v>55.9</v>
      </c>
      <c r="S60" s="85" t="s">
        <v>336</v>
      </c>
      <c r="T60" s="85" t="s">
        <v>481</v>
      </c>
      <c r="U60" s="85" t="s">
        <v>348</v>
      </c>
      <c r="V60" s="85" t="s">
        <v>493</v>
      </c>
    </row>
    <row r="61" spans="1:22">
      <c r="A61" t="s">
        <v>432</v>
      </c>
      <c r="B61" t="s">
        <v>339</v>
      </c>
      <c r="C61">
        <v>39.347000000000001</v>
      </c>
      <c r="D61" t="s">
        <v>336</v>
      </c>
      <c r="E61"/>
      <c r="F61" t="s">
        <v>418</v>
      </c>
      <c r="G61" s="4" t="s">
        <v>428</v>
      </c>
      <c r="H61" s="4" t="s">
        <v>429</v>
      </c>
    </row>
    <row r="62" spans="1:22">
      <c r="A62" t="s">
        <v>425</v>
      </c>
      <c r="B62" t="s">
        <v>406</v>
      </c>
      <c r="C62">
        <v>19.073699999999999</v>
      </c>
      <c r="D62" t="s">
        <v>336</v>
      </c>
      <c r="E62"/>
      <c r="F62" t="s">
        <v>418</v>
      </c>
      <c r="G62" s="4" t="s">
        <v>428</v>
      </c>
      <c r="H62" s="4" t="s">
        <v>429</v>
      </c>
      <c r="P62" s="86"/>
      <c r="Q62" s="86"/>
      <c r="R62" s="86"/>
      <c r="S62" s="86"/>
      <c r="T62" s="86"/>
      <c r="U62" s="86"/>
      <c r="V62" s="86"/>
    </row>
    <row r="63" spans="1:22">
      <c r="A63" t="s">
        <v>425</v>
      </c>
      <c r="B63" t="s">
        <v>339</v>
      </c>
      <c r="C63">
        <v>8.2897999999999996</v>
      </c>
      <c r="D63" t="s">
        <v>336</v>
      </c>
      <c r="E63"/>
      <c r="F63" t="s">
        <v>418</v>
      </c>
      <c r="G63" s="4" t="s">
        <v>428</v>
      </c>
      <c r="H63" s="4" t="s">
        <v>429</v>
      </c>
      <c r="P63" s="86"/>
      <c r="Q63" s="86"/>
      <c r="R63" s="86"/>
      <c r="S63" s="86"/>
      <c r="T63" s="86"/>
      <c r="U63" s="86"/>
      <c r="V63" s="86"/>
    </row>
    <row r="64" spans="1:22">
      <c r="A64" t="s">
        <v>426</v>
      </c>
      <c r="B64" t="s">
        <v>406</v>
      </c>
      <c r="C64">
        <v>59.58</v>
      </c>
      <c r="D64" t="s">
        <v>336</v>
      </c>
      <c r="E64"/>
      <c r="F64" t="s">
        <v>418</v>
      </c>
      <c r="G64" s="4" t="s">
        <v>428</v>
      </c>
      <c r="H64" s="4" t="s">
        <v>429</v>
      </c>
      <c r="I64" t="s">
        <v>423</v>
      </c>
    </row>
    <row r="65" spans="1:22">
      <c r="A65" t="s">
        <v>426</v>
      </c>
      <c r="B65" t="s">
        <v>339</v>
      </c>
      <c r="C65">
        <v>19.3584</v>
      </c>
      <c r="D65" t="s">
        <v>336</v>
      </c>
      <c r="E65"/>
      <c r="F65" t="s">
        <v>418</v>
      </c>
      <c r="G65" s="4" t="s">
        <v>428</v>
      </c>
      <c r="H65" s="4" t="s">
        <v>429</v>
      </c>
      <c r="I65" t="s">
        <v>423</v>
      </c>
    </row>
    <row r="66" spans="1:22">
      <c r="A66" s="86" t="s">
        <v>582</v>
      </c>
      <c r="B66" s="86" t="s">
        <v>406</v>
      </c>
      <c r="C66" s="86">
        <f>C64-C62</f>
        <v>40.506299999999996</v>
      </c>
      <c r="D66" s="86" t="s">
        <v>336</v>
      </c>
      <c r="E66" s="86"/>
      <c r="F66" s="86" t="s">
        <v>581</v>
      </c>
      <c r="I66" s="86"/>
      <c r="J66" s="86"/>
      <c r="K66" s="86"/>
      <c r="L66" s="86"/>
    </row>
    <row r="67" spans="1:22">
      <c r="A67" s="86" t="s">
        <v>582</v>
      </c>
      <c r="B67" s="86" t="s">
        <v>339</v>
      </c>
      <c r="C67" s="86">
        <f>C65-C63</f>
        <v>11.0686</v>
      </c>
      <c r="D67" s="86" t="s">
        <v>336</v>
      </c>
      <c r="E67" s="86"/>
      <c r="F67" s="86" t="s">
        <v>581</v>
      </c>
      <c r="I67" s="86"/>
      <c r="J67" s="86"/>
      <c r="K67" s="86"/>
      <c r="L67" s="86"/>
    </row>
    <row r="68" spans="1:22">
      <c r="A68" t="s">
        <v>427</v>
      </c>
      <c r="B68" t="s">
        <v>406</v>
      </c>
      <c r="C68">
        <v>75.566599999999994</v>
      </c>
      <c r="D68" t="s">
        <v>336</v>
      </c>
      <c r="E68"/>
      <c r="F68" t="s">
        <v>418</v>
      </c>
      <c r="G68" s="4" t="s">
        <v>428</v>
      </c>
      <c r="H68" s="4" t="s">
        <v>429</v>
      </c>
      <c r="I68" t="s">
        <v>424</v>
      </c>
      <c r="P68" s="86"/>
      <c r="Q68" s="86"/>
      <c r="R68" s="86"/>
      <c r="S68" s="86"/>
      <c r="T68" s="86"/>
      <c r="U68" s="86"/>
      <c r="V68" s="86"/>
    </row>
    <row r="69" spans="1:22">
      <c r="A69" t="s">
        <v>427</v>
      </c>
      <c r="B69" t="s">
        <v>339</v>
      </c>
      <c r="C69">
        <v>62.222499999999997</v>
      </c>
      <c r="D69" t="s">
        <v>336</v>
      </c>
      <c r="E69"/>
      <c r="F69" t="s">
        <v>418</v>
      </c>
      <c r="G69" s="4" t="s">
        <v>428</v>
      </c>
      <c r="H69" s="4" t="s">
        <v>429</v>
      </c>
      <c r="I69" t="s">
        <v>424</v>
      </c>
      <c r="P69" s="86"/>
      <c r="Q69" s="86"/>
      <c r="R69" s="86"/>
      <c r="S69" s="86"/>
      <c r="T69" s="86"/>
      <c r="U69" s="86"/>
      <c r="V69" s="86"/>
    </row>
    <row r="70" spans="1:22">
      <c r="A70" t="s">
        <v>352</v>
      </c>
      <c r="B70" t="s">
        <v>406</v>
      </c>
      <c r="C70">
        <v>128.22710000000001</v>
      </c>
      <c r="D70" t="s">
        <v>336</v>
      </c>
      <c r="E70"/>
      <c r="F70" t="s">
        <v>418</v>
      </c>
      <c r="G70" s="4" t="s">
        <v>428</v>
      </c>
      <c r="H70" s="4" t="s">
        <v>429</v>
      </c>
      <c r="I70" s="6" t="s">
        <v>433</v>
      </c>
    </row>
    <row r="71" spans="1:22">
      <c r="A71" t="s">
        <v>352</v>
      </c>
      <c r="B71" t="s">
        <v>339</v>
      </c>
      <c r="C71">
        <v>40.2971</v>
      </c>
      <c r="D71" t="s">
        <v>336</v>
      </c>
      <c r="E71"/>
      <c r="F71" t="s">
        <v>418</v>
      </c>
      <c r="G71" s="4" t="s">
        <v>428</v>
      </c>
      <c r="H71" s="4" t="s">
        <v>429</v>
      </c>
      <c r="I71" s="6" t="s">
        <v>433</v>
      </c>
    </row>
    <row r="72" spans="1:22">
      <c r="A72" t="s">
        <v>421</v>
      </c>
      <c r="B72" t="s">
        <v>357</v>
      </c>
      <c r="C72" s="71">
        <v>0</v>
      </c>
      <c r="D72" t="s">
        <v>336</v>
      </c>
      <c r="H72" s="4" t="s">
        <v>429</v>
      </c>
      <c r="I72" s="6" t="s">
        <v>433</v>
      </c>
      <c r="P72" s="86"/>
      <c r="Q72" s="86"/>
      <c r="R72" s="86"/>
      <c r="S72" s="86"/>
      <c r="T72" s="86"/>
      <c r="U72" s="86"/>
      <c r="V72" s="86"/>
    </row>
    <row r="73" spans="1:22">
      <c r="A73" t="s">
        <v>422</v>
      </c>
      <c r="B73" t="s">
        <v>357</v>
      </c>
      <c r="C73" s="71">
        <v>0</v>
      </c>
      <c r="D73" t="s">
        <v>336</v>
      </c>
      <c r="F73" s="86" t="s">
        <v>418</v>
      </c>
      <c r="G73" s="4" t="s">
        <v>428</v>
      </c>
      <c r="H73" s="4" t="s">
        <v>429</v>
      </c>
      <c r="I73" s="6" t="s">
        <v>433</v>
      </c>
    </row>
    <row r="74" spans="1:22">
      <c r="A74" t="s">
        <v>1</v>
      </c>
      <c r="B74" t="s">
        <v>357</v>
      </c>
      <c r="C74" s="71">
        <v>0</v>
      </c>
      <c r="D74" t="s">
        <v>336</v>
      </c>
      <c r="F74" s="86" t="s">
        <v>418</v>
      </c>
      <c r="G74" s="4" t="s">
        <v>428</v>
      </c>
      <c r="H74" s="4" t="s">
        <v>429</v>
      </c>
    </row>
    <row r="75" spans="1:22">
      <c r="A75" t="s">
        <v>419</v>
      </c>
      <c r="B75" t="s">
        <v>357</v>
      </c>
      <c r="C75" s="71">
        <v>0</v>
      </c>
      <c r="D75" t="s">
        <v>336</v>
      </c>
      <c r="F75" s="86" t="s">
        <v>418</v>
      </c>
      <c r="G75" s="4" t="s">
        <v>428</v>
      </c>
      <c r="H75" s="4" t="s">
        <v>429</v>
      </c>
    </row>
    <row r="76" spans="1:22">
      <c r="A76" s="86" t="s">
        <v>425</v>
      </c>
      <c r="B76" t="s">
        <v>357</v>
      </c>
      <c r="C76" s="71">
        <v>0</v>
      </c>
      <c r="D76" t="s">
        <v>336</v>
      </c>
      <c r="H76" s="4" t="s">
        <v>429</v>
      </c>
      <c r="I76" t="s">
        <v>423</v>
      </c>
    </row>
    <row r="77" spans="1:22">
      <c r="A77" t="s">
        <v>426</v>
      </c>
      <c r="B77" t="s">
        <v>357</v>
      </c>
      <c r="C77" s="71">
        <v>0</v>
      </c>
      <c r="D77" t="s">
        <v>336</v>
      </c>
      <c r="H77" s="4" t="s">
        <v>429</v>
      </c>
      <c r="I77" t="s">
        <v>423</v>
      </c>
    </row>
    <row r="78" spans="1:22">
      <c r="A78" t="s">
        <v>427</v>
      </c>
      <c r="B78" t="s">
        <v>357</v>
      </c>
      <c r="C78" s="71">
        <v>0</v>
      </c>
      <c r="D78" t="s">
        <v>336</v>
      </c>
      <c r="F78" s="86" t="s">
        <v>418</v>
      </c>
      <c r="G78" s="4" t="s">
        <v>428</v>
      </c>
      <c r="H78" s="4" t="s">
        <v>429</v>
      </c>
    </row>
    <row r="79" spans="1:22">
      <c r="A79" t="s">
        <v>2</v>
      </c>
      <c r="B79" t="s">
        <v>357</v>
      </c>
      <c r="C79" s="71">
        <v>0</v>
      </c>
      <c r="D79" t="s">
        <v>336</v>
      </c>
      <c r="F79" s="86" t="s">
        <v>418</v>
      </c>
      <c r="G79" s="4" t="s">
        <v>428</v>
      </c>
      <c r="H79" s="4" t="s">
        <v>429</v>
      </c>
    </row>
    <row r="80" spans="1:22">
      <c r="A80" t="s">
        <v>399</v>
      </c>
      <c r="B80" t="s">
        <v>357</v>
      </c>
      <c r="C80" s="71">
        <v>0</v>
      </c>
      <c r="D80" t="s">
        <v>336</v>
      </c>
      <c r="F80" s="86" t="s">
        <v>418</v>
      </c>
      <c r="G80" s="4" t="s">
        <v>428</v>
      </c>
      <c r="H80" s="4" t="s">
        <v>429</v>
      </c>
    </row>
    <row r="81" spans="1:8">
      <c r="A81" t="s">
        <v>432</v>
      </c>
      <c r="B81" t="s">
        <v>349</v>
      </c>
      <c r="C81" s="71">
        <v>6.4</v>
      </c>
      <c r="D81" t="s">
        <v>336</v>
      </c>
      <c r="E81" s="74" t="s">
        <v>454</v>
      </c>
      <c r="F81" t="s">
        <v>579</v>
      </c>
      <c r="G81" s="4" t="s">
        <v>479</v>
      </c>
    </row>
    <row r="82" spans="1:8">
      <c r="A82" t="s">
        <v>352</v>
      </c>
      <c r="B82" t="s">
        <v>349</v>
      </c>
      <c r="C82" s="71">
        <v>7.5</v>
      </c>
      <c r="D82" s="74" t="s">
        <v>336</v>
      </c>
      <c r="E82" s="74" t="s">
        <v>453</v>
      </c>
      <c r="F82" t="s">
        <v>579</v>
      </c>
      <c r="G82" s="4" t="s">
        <v>479</v>
      </c>
    </row>
    <row r="83" spans="1:8">
      <c r="A83" t="s">
        <v>353</v>
      </c>
      <c r="B83" t="s">
        <v>349</v>
      </c>
      <c r="C83" s="71">
        <f>AVERAGE(13.65,9.1,5)</f>
        <v>9.25</v>
      </c>
      <c r="D83" s="74" t="s">
        <v>336</v>
      </c>
      <c r="E83" s="74"/>
      <c r="F83" t="s">
        <v>348</v>
      </c>
      <c r="G83" s="4" t="s">
        <v>358</v>
      </c>
      <c r="H83" s="4" t="s">
        <v>450</v>
      </c>
    </row>
    <row r="84" spans="1:8">
      <c r="A84" s="28" t="s">
        <v>441</v>
      </c>
      <c r="B84" t="s">
        <v>349</v>
      </c>
      <c r="C84" s="71">
        <f>1.2/7</f>
        <v>0.17142857142857143</v>
      </c>
      <c r="D84" s="74" t="s">
        <v>435</v>
      </c>
      <c r="E84" s="74"/>
      <c r="F84" t="s">
        <v>408</v>
      </c>
      <c r="G84" s="4" t="s">
        <v>440</v>
      </c>
      <c r="H84" s="4" t="s">
        <v>413</v>
      </c>
    </row>
    <row r="85" spans="1:8">
      <c r="A85" s="28" t="s">
        <v>442</v>
      </c>
      <c r="B85" t="s">
        <v>349</v>
      </c>
      <c r="C85" s="71">
        <f>1.4/15</f>
        <v>9.3333333333333324E-2</v>
      </c>
      <c r="D85" s="74" t="s">
        <v>435</v>
      </c>
      <c r="E85" s="74"/>
      <c r="F85" t="s">
        <v>408</v>
      </c>
      <c r="G85" s="4" t="s">
        <v>440</v>
      </c>
      <c r="H85" s="4" t="s">
        <v>413</v>
      </c>
    </row>
    <row r="86" spans="1:8">
      <c r="A86" s="28" t="s">
        <v>443</v>
      </c>
      <c r="B86" t="s">
        <v>349</v>
      </c>
      <c r="C86" s="71">
        <f>2.9/50</f>
        <v>5.7999999999999996E-2</v>
      </c>
      <c r="D86" s="74" t="s">
        <v>435</v>
      </c>
      <c r="E86" s="74"/>
      <c r="F86" t="s">
        <v>408</v>
      </c>
      <c r="G86" s="4" t="s">
        <v>440</v>
      </c>
      <c r="H86" s="4" t="s">
        <v>413</v>
      </c>
    </row>
    <row r="87" spans="1:8">
      <c r="A87" s="28" t="s">
        <v>441</v>
      </c>
      <c r="B87" t="s">
        <v>340</v>
      </c>
      <c r="C87" s="71">
        <f>114.6/7</f>
        <v>16.37142857142857</v>
      </c>
      <c r="D87" s="74" t="s">
        <v>435</v>
      </c>
      <c r="E87" s="74"/>
      <c r="F87" t="s">
        <v>408</v>
      </c>
      <c r="G87" s="4" t="s">
        <v>440</v>
      </c>
    </row>
    <row r="88" spans="1:8">
      <c r="A88" s="28" t="s">
        <v>442</v>
      </c>
      <c r="B88" t="s">
        <v>340</v>
      </c>
      <c r="C88" s="71">
        <f>132/15</f>
        <v>8.8000000000000007</v>
      </c>
      <c r="D88" s="74" t="s">
        <v>435</v>
      </c>
      <c r="E88" s="74"/>
      <c r="F88" t="s">
        <v>408</v>
      </c>
      <c r="G88" s="4" t="s">
        <v>440</v>
      </c>
    </row>
    <row r="89" spans="1:8">
      <c r="A89" s="28" t="s">
        <v>443</v>
      </c>
      <c r="B89" t="s">
        <v>340</v>
      </c>
      <c r="C89" s="71">
        <f>278/50</f>
        <v>5.56</v>
      </c>
      <c r="D89" s="74" t="s">
        <v>435</v>
      </c>
      <c r="E89" s="74"/>
      <c r="F89" t="s">
        <v>408</v>
      </c>
      <c r="G89" s="4" t="s">
        <v>440</v>
      </c>
    </row>
    <row r="90" spans="1:8">
      <c r="A90" s="28" t="s">
        <v>441</v>
      </c>
      <c r="B90" t="s">
        <v>398</v>
      </c>
      <c r="C90" s="71">
        <f>26.5/7</f>
        <v>3.7857142857142856</v>
      </c>
      <c r="D90" s="74" t="s">
        <v>435</v>
      </c>
      <c r="E90" s="74"/>
      <c r="F90" t="s">
        <v>408</v>
      </c>
      <c r="G90" s="4" t="s">
        <v>440</v>
      </c>
    </row>
    <row r="91" spans="1:8">
      <c r="A91" s="28" t="s">
        <v>442</v>
      </c>
      <c r="B91" t="s">
        <v>398</v>
      </c>
      <c r="C91" s="71">
        <f>31/15</f>
        <v>2.0666666666666669</v>
      </c>
      <c r="D91" s="74" t="s">
        <v>435</v>
      </c>
      <c r="E91" s="74"/>
      <c r="F91" t="s">
        <v>408</v>
      </c>
      <c r="G91" s="4" t="s">
        <v>440</v>
      </c>
    </row>
    <row r="92" spans="1:8">
      <c r="A92" s="28" t="s">
        <v>443</v>
      </c>
      <c r="B92" t="s">
        <v>398</v>
      </c>
      <c r="C92" s="71">
        <f>64.3/50</f>
        <v>1.286</v>
      </c>
      <c r="D92" s="74" t="s">
        <v>435</v>
      </c>
      <c r="E92" s="74"/>
      <c r="F92" t="s">
        <v>408</v>
      </c>
      <c r="G92" s="4" t="s">
        <v>440</v>
      </c>
    </row>
    <row r="93" spans="1:8">
      <c r="A93" t="s">
        <v>444</v>
      </c>
      <c r="B93" t="s">
        <v>340</v>
      </c>
      <c r="C93" s="71">
        <f>126/15</f>
        <v>8.4</v>
      </c>
      <c r="D93" s="74" t="s">
        <v>435</v>
      </c>
      <c r="F93" t="s">
        <v>408</v>
      </c>
      <c r="G93" s="4" t="s">
        <v>448</v>
      </c>
    </row>
    <row r="94" spans="1:8">
      <c r="A94" t="s">
        <v>446</v>
      </c>
      <c r="B94" t="s">
        <v>340</v>
      </c>
      <c r="C94" s="71">
        <f>233/50</f>
        <v>4.66</v>
      </c>
      <c r="D94" s="74" t="s">
        <v>435</v>
      </c>
      <c r="F94" t="s">
        <v>408</v>
      </c>
      <c r="G94" s="4" t="s">
        <v>448</v>
      </c>
    </row>
    <row r="95" spans="1:8">
      <c r="A95" t="s">
        <v>447</v>
      </c>
      <c r="B95" t="s">
        <v>340</v>
      </c>
      <c r="C95" s="71">
        <f>551/300</f>
        <v>1.8366666666666667</v>
      </c>
      <c r="D95" s="74" t="s">
        <v>435</v>
      </c>
      <c r="F95" t="s">
        <v>408</v>
      </c>
      <c r="G95" s="4" t="s">
        <v>448</v>
      </c>
    </row>
    <row r="96" spans="1:8">
      <c r="A96" t="s">
        <v>445</v>
      </c>
      <c r="B96" t="s">
        <v>340</v>
      </c>
      <c r="C96" s="71">
        <f>2590/1000</f>
        <v>2.59</v>
      </c>
      <c r="D96" s="74" t="s">
        <v>435</v>
      </c>
      <c r="F96" t="s">
        <v>408</v>
      </c>
      <c r="G96" s="4" t="s">
        <v>448</v>
      </c>
    </row>
    <row r="97" spans="1:11">
      <c r="A97" s="86" t="s">
        <v>583</v>
      </c>
      <c r="B97" s="86" t="s">
        <v>340</v>
      </c>
      <c r="C97" s="71">
        <f>C96+C66</f>
        <v>43.096299999999999</v>
      </c>
      <c r="D97" s="74" t="s">
        <v>435</v>
      </c>
      <c r="F97" s="86" t="s">
        <v>585</v>
      </c>
      <c r="G97" s="4" t="s">
        <v>584</v>
      </c>
      <c r="I97" s="86"/>
      <c r="J97" s="86"/>
      <c r="K97" s="86"/>
    </row>
    <row r="98" spans="1:11">
      <c r="A98" s="86" t="s">
        <v>583</v>
      </c>
      <c r="B98" s="86" t="s">
        <v>339</v>
      </c>
      <c r="C98" s="71">
        <f>C107+C67</f>
        <v>11.0686</v>
      </c>
      <c r="D98" s="74" t="s">
        <v>435</v>
      </c>
      <c r="F98" s="86" t="s">
        <v>585</v>
      </c>
      <c r="I98" s="86"/>
      <c r="J98" s="86"/>
      <c r="K98" s="86"/>
    </row>
    <row r="99" spans="1:11">
      <c r="A99" s="86" t="s">
        <v>583</v>
      </c>
      <c r="B99" t="s">
        <v>357</v>
      </c>
      <c r="C99" s="71">
        <v>0</v>
      </c>
      <c r="D99" s="74" t="s">
        <v>435</v>
      </c>
      <c r="F99" s="86" t="s">
        <v>585</v>
      </c>
      <c r="I99" s="86"/>
      <c r="J99" s="86"/>
      <c r="K99" s="86"/>
    </row>
    <row r="100" spans="1:11">
      <c r="A100" t="s">
        <v>444</v>
      </c>
      <c r="B100" t="s">
        <v>357</v>
      </c>
      <c r="C100" s="71">
        <v>0</v>
      </c>
      <c r="D100" s="74" t="s">
        <v>435</v>
      </c>
      <c r="F100" t="s">
        <v>408</v>
      </c>
      <c r="G100" s="4" t="s">
        <v>448</v>
      </c>
      <c r="H100" s="4" t="s">
        <v>449</v>
      </c>
    </row>
    <row r="101" spans="1:11">
      <c r="A101" t="s">
        <v>446</v>
      </c>
      <c r="B101" t="s">
        <v>357</v>
      </c>
      <c r="C101" s="71">
        <v>0</v>
      </c>
      <c r="D101" s="74" t="s">
        <v>435</v>
      </c>
      <c r="F101" t="s">
        <v>408</v>
      </c>
      <c r="G101" s="4" t="s">
        <v>448</v>
      </c>
      <c r="H101" s="4" t="s">
        <v>449</v>
      </c>
    </row>
    <row r="102" spans="1:11">
      <c r="A102" t="s">
        <v>447</v>
      </c>
      <c r="B102" t="s">
        <v>357</v>
      </c>
      <c r="C102" s="71">
        <v>0</v>
      </c>
      <c r="D102" s="74" t="s">
        <v>435</v>
      </c>
      <c r="F102" t="s">
        <v>408</v>
      </c>
      <c r="G102" s="4" t="s">
        <v>448</v>
      </c>
      <c r="H102" s="4" t="s">
        <v>449</v>
      </c>
    </row>
    <row r="103" spans="1:11">
      <c r="A103" t="s">
        <v>445</v>
      </c>
      <c r="B103" t="s">
        <v>357</v>
      </c>
      <c r="C103" s="71">
        <v>0</v>
      </c>
      <c r="D103" s="74" t="s">
        <v>435</v>
      </c>
      <c r="F103" t="s">
        <v>408</v>
      </c>
      <c r="G103" s="4" t="s">
        <v>448</v>
      </c>
      <c r="H103" s="4" t="s">
        <v>449</v>
      </c>
    </row>
    <row r="104" spans="1:11">
      <c r="A104" t="s">
        <v>444</v>
      </c>
      <c r="B104" t="s">
        <v>339</v>
      </c>
      <c r="C104" s="71">
        <v>0</v>
      </c>
      <c r="D104" s="74" t="s">
        <v>435</v>
      </c>
      <c r="F104" t="s">
        <v>408</v>
      </c>
      <c r="G104" s="4" t="s">
        <v>448</v>
      </c>
    </row>
    <row r="105" spans="1:11">
      <c r="A105" t="s">
        <v>446</v>
      </c>
      <c r="B105" t="s">
        <v>339</v>
      </c>
      <c r="C105" s="71">
        <v>0</v>
      </c>
      <c r="D105" s="74" t="s">
        <v>435</v>
      </c>
      <c r="F105" t="s">
        <v>408</v>
      </c>
      <c r="G105" s="4" t="s">
        <v>448</v>
      </c>
    </row>
    <row r="106" spans="1:11">
      <c r="A106" t="s">
        <v>447</v>
      </c>
      <c r="B106" t="s">
        <v>339</v>
      </c>
      <c r="C106" s="71">
        <v>0</v>
      </c>
      <c r="D106" s="74" t="s">
        <v>435</v>
      </c>
      <c r="F106" t="s">
        <v>408</v>
      </c>
      <c r="G106" s="4" t="s">
        <v>448</v>
      </c>
    </row>
    <row r="107" spans="1:11">
      <c r="A107" t="s">
        <v>445</v>
      </c>
      <c r="B107" t="s">
        <v>339</v>
      </c>
      <c r="C107" s="71">
        <v>0</v>
      </c>
      <c r="D107" s="74" t="s">
        <v>435</v>
      </c>
      <c r="F107" t="s">
        <v>408</v>
      </c>
      <c r="G107" s="4" t="s">
        <v>448</v>
      </c>
    </row>
    <row r="108" spans="1:11">
      <c r="A108" s="86" t="s">
        <v>494</v>
      </c>
      <c r="B108" s="86" t="s">
        <v>498</v>
      </c>
      <c r="C108" s="86">
        <f>22.95+0.72</f>
        <v>23.669999999999998</v>
      </c>
      <c r="D108" s="86" t="s">
        <v>336</v>
      </c>
      <c r="E108" s="86" t="s">
        <v>495</v>
      </c>
      <c r="F108" s="86" t="s">
        <v>348</v>
      </c>
      <c r="G108" s="86" t="s">
        <v>493</v>
      </c>
    </row>
    <row r="109" spans="1:11">
      <c r="A109" s="86" t="s">
        <v>353</v>
      </c>
      <c r="B109" s="86" t="s">
        <v>498</v>
      </c>
      <c r="C109" s="86">
        <v>43.2</v>
      </c>
      <c r="D109" s="86" t="s">
        <v>336</v>
      </c>
      <c r="E109" s="86" t="s">
        <v>480</v>
      </c>
      <c r="F109" s="86" t="s">
        <v>348</v>
      </c>
      <c r="G109" s="86" t="s">
        <v>493</v>
      </c>
    </row>
    <row r="110" spans="1:11">
      <c r="A110" s="86" t="s">
        <v>353</v>
      </c>
      <c r="B110" s="86" t="s">
        <v>498</v>
      </c>
      <c r="C110" s="86">
        <v>1.29</v>
      </c>
      <c r="D110" s="86" t="s">
        <v>336</v>
      </c>
      <c r="E110" s="86" t="s">
        <v>481</v>
      </c>
      <c r="F110" s="86" t="s">
        <v>348</v>
      </c>
      <c r="G110" s="86" t="s">
        <v>493</v>
      </c>
    </row>
    <row r="111" spans="1:11">
      <c r="A111" s="86" t="s">
        <v>494</v>
      </c>
      <c r="B111" s="86" t="s">
        <v>351</v>
      </c>
      <c r="C111" s="86">
        <v>0</v>
      </c>
      <c r="D111" s="86" t="s">
        <v>336</v>
      </c>
      <c r="E111" s="86" t="s">
        <v>484</v>
      </c>
      <c r="F111" s="86" t="s">
        <v>348</v>
      </c>
      <c r="G111" s="86" t="s">
        <v>493</v>
      </c>
    </row>
    <row r="112" spans="1:11">
      <c r="A112" s="86" t="s">
        <v>497</v>
      </c>
      <c r="B112" s="86" t="s">
        <v>398</v>
      </c>
      <c r="C112" s="86">
        <v>117</v>
      </c>
      <c r="D112" s="86" t="s">
        <v>336</v>
      </c>
      <c r="E112" s="86" t="s">
        <v>480</v>
      </c>
      <c r="F112" s="86" t="s">
        <v>348</v>
      </c>
      <c r="G112" s="86" t="s">
        <v>493</v>
      </c>
    </row>
    <row r="113" spans="1:7">
      <c r="A113" s="86" t="s">
        <v>353</v>
      </c>
      <c r="B113" s="86" t="s">
        <v>398</v>
      </c>
      <c r="C113" s="86">
        <v>7.53</v>
      </c>
      <c r="D113" s="86" t="s">
        <v>336</v>
      </c>
      <c r="E113" s="86" t="s">
        <v>481</v>
      </c>
      <c r="F113" s="86" t="s">
        <v>348</v>
      </c>
      <c r="G113" s="86" t="s">
        <v>493</v>
      </c>
    </row>
    <row r="114" spans="1:7">
      <c r="A114" s="86" t="s">
        <v>494</v>
      </c>
      <c r="B114" s="86" t="s">
        <v>398</v>
      </c>
      <c r="C114" s="86">
        <f>2.34+9.8</f>
        <v>12.14</v>
      </c>
      <c r="D114" s="86" t="s">
        <v>336</v>
      </c>
      <c r="E114" s="86" t="s">
        <v>495</v>
      </c>
      <c r="F114" s="86" t="s">
        <v>348</v>
      </c>
      <c r="G114" s="86" t="s">
        <v>493</v>
      </c>
    </row>
    <row r="115" spans="1:7">
      <c r="A115" s="86" t="s">
        <v>494</v>
      </c>
      <c r="B115" s="86" t="s">
        <v>349</v>
      </c>
      <c r="C115" s="86">
        <v>6.57</v>
      </c>
      <c r="D115" s="86" t="s">
        <v>336</v>
      </c>
      <c r="E115" s="86" t="s">
        <v>484</v>
      </c>
      <c r="F115" s="86" t="s">
        <v>348</v>
      </c>
      <c r="G115" s="86" t="s">
        <v>493</v>
      </c>
    </row>
    <row r="116" spans="1:7">
      <c r="A116" s="85" t="s">
        <v>494</v>
      </c>
      <c r="B116" s="85" t="s">
        <v>340</v>
      </c>
      <c r="C116" s="85">
        <f>12.3+3.92</f>
        <v>16.22</v>
      </c>
      <c r="D116" s="85" t="s">
        <v>336</v>
      </c>
      <c r="E116" s="85" t="s">
        <v>495</v>
      </c>
      <c r="F116" s="85" t="s">
        <v>348</v>
      </c>
      <c r="G116" s="85" t="s">
        <v>493</v>
      </c>
    </row>
  </sheetData>
  <autoFilter ref="A1:M114" xr:uid="{5C311563-5DEC-4595-B87D-EF925681B5DD}"/>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9C61DB-3258-4E1C-B62F-9D27A0809D46}">
  <dimension ref="A1:K67"/>
  <sheetViews>
    <sheetView workbookViewId="0">
      <selection activeCell="O22" sqref="O22"/>
    </sheetView>
  </sheetViews>
  <sheetFormatPr defaultRowHeight="15"/>
  <cols>
    <col min="1" max="1" width="32.140625" customWidth="1"/>
  </cols>
  <sheetData>
    <row r="1" spans="1:11">
      <c r="A1" s="97" t="s">
        <v>528</v>
      </c>
      <c r="B1" s="86" t="s">
        <v>529</v>
      </c>
      <c r="C1" s="86" t="s">
        <v>527</v>
      </c>
      <c r="D1" s="86"/>
      <c r="H1" t="s">
        <v>26</v>
      </c>
      <c r="I1" t="s">
        <v>573</v>
      </c>
    </row>
    <row r="2" spans="1:11">
      <c r="A2" s="97"/>
      <c r="B2" s="98" t="s">
        <v>522</v>
      </c>
      <c r="C2" s="99" t="s">
        <v>530</v>
      </c>
      <c r="D2" s="99" t="s">
        <v>531</v>
      </c>
      <c r="H2" t="s">
        <v>574</v>
      </c>
      <c r="I2" t="s">
        <v>572</v>
      </c>
    </row>
    <row r="3" spans="1:11">
      <c r="A3" s="97" t="s">
        <v>523</v>
      </c>
      <c r="B3" s="86">
        <v>371350</v>
      </c>
      <c r="C3" s="100">
        <v>11.4</v>
      </c>
      <c r="D3" s="100">
        <v>19.5</v>
      </c>
      <c r="H3" t="s">
        <v>575</v>
      </c>
      <c r="I3" t="s">
        <v>576</v>
      </c>
    </row>
    <row r="4" spans="1:11">
      <c r="A4" s="97" t="s">
        <v>524</v>
      </c>
      <c r="B4" s="86">
        <v>116100</v>
      </c>
      <c r="C4" s="100">
        <v>10.7</v>
      </c>
      <c r="D4" s="100">
        <v>16</v>
      </c>
      <c r="H4" t="s">
        <v>568</v>
      </c>
      <c r="I4" t="s">
        <v>571</v>
      </c>
    </row>
    <row r="5" spans="1:11">
      <c r="A5" s="97" t="s">
        <v>525</v>
      </c>
      <c r="B5" s="86">
        <v>50150</v>
      </c>
      <c r="C5" s="100">
        <v>3.04</v>
      </c>
      <c r="D5" s="100">
        <v>16.7</v>
      </c>
      <c r="H5" t="s">
        <v>569</v>
      </c>
      <c r="I5" t="s">
        <v>570</v>
      </c>
    </row>
    <row r="6" spans="1:11">
      <c r="A6" s="97" t="s">
        <v>526</v>
      </c>
      <c r="B6" s="86">
        <v>68400</v>
      </c>
      <c r="C6" s="100">
        <v>3.04</v>
      </c>
      <c r="D6" s="100">
        <v>16.7</v>
      </c>
    </row>
    <row r="8" spans="1:11" s="86" customFormat="1"/>
    <row r="9" spans="1:11" s="86" customFormat="1">
      <c r="A9" s="101" t="s">
        <v>532</v>
      </c>
      <c r="B9" s="102"/>
      <c r="C9" s="102"/>
      <c r="D9" s="102"/>
      <c r="E9" s="102"/>
      <c r="F9" s="102"/>
      <c r="G9" s="102"/>
      <c r="H9" s="102"/>
      <c r="I9" s="102"/>
      <c r="J9" s="102"/>
      <c r="K9" s="102"/>
    </row>
    <row r="10" spans="1:11" s="86" customFormat="1">
      <c r="A10" s="103" t="s">
        <v>176</v>
      </c>
      <c r="B10" s="103" t="s">
        <v>533</v>
      </c>
      <c r="C10" s="103" t="s">
        <v>534</v>
      </c>
      <c r="D10" s="103" t="s">
        <v>178</v>
      </c>
      <c r="E10" s="103" t="s">
        <v>535</v>
      </c>
      <c r="F10" s="103" t="s">
        <v>536</v>
      </c>
      <c r="G10" s="103" t="s">
        <v>537</v>
      </c>
      <c r="H10" s="103" t="s">
        <v>538</v>
      </c>
      <c r="I10" s="103" t="s">
        <v>539</v>
      </c>
      <c r="J10" s="103" t="s">
        <v>540</v>
      </c>
      <c r="K10" s="103" t="s">
        <v>541</v>
      </c>
    </row>
    <row r="11" spans="1:11" s="86" customFormat="1">
      <c r="A11" s="102">
        <v>2000</v>
      </c>
      <c r="B11" s="102" t="s">
        <v>542</v>
      </c>
      <c r="C11" s="102">
        <v>52266</v>
      </c>
      <c r="D11" s="102">
        <v>12883</v>
      </c>
      <c r="E11" s="102">
        <v>209138</v>
      </c>
      <c r="F11" s="102">
        <v>0</v>
      </c>
      <c r="G11" s="102">
        <v>1097</v>
      </c>
      <c r="H11" s="102">
        <v>0</v>
      </c>
      <c r="I11" s="102">
        <v>0</v>
      </c>
      <c r="J11" s="102">
        <v>0</v>
      </c>
      <c r="K11" s="102">
        <v>0</v>
      </c>
    </row>
    <row r="12" spans="1:11" s="86" customFormat="1">
      <c r="A12" s="102">
        <v>2050</v>
      </c>
      <c r="B12" s="102" t="s">
        <v>542</v>
      </c>
      <c r="C12" s="102">
        <v>52266</v>
      </c>
      <c r="D12" s="102">
        <v>12883</v>
      </c>
      <c r="E12" s="102">
        <v>209138</v>
      </c>
      <c r="F12" s="102">
        <v>0</v>
      </c>
      <c r="G12" s="102">
        <v>1097</v>
      </c>
      <c r="H12" s="102">
        <v>0</v>
      </c>
      <c r="I12" s="102">
        <v>0</v>
      </c>
      <c r="J12" s="102">
        <v>0</v>
      </c>
      <c r="K12" s="102">
        <v>0</v>
      </c>
    </row>
    <row r="13" spans="1:11" s="86" customFormat="1">
      <c r="A13" s="102">
        <v>2000</v>
      </c>
      <c r="B13" s="102" t="s">
        <v>543</v>
      </c>
      <c r="C13" s="102">
        <v>0</v>
      </c>
      <c r="D13" s="102">
        <v>0</v>
      </c>
      <c r="E13" s="102">
        <v>17500</v>
      </c>
      <c r="F13" s="102">
        <v>2300</v>
      </c>
      <c r="G13" s="102">
        <v>0</v>
      </c>
      <c r="H13" s="102">
        <v>11650</v>
      </c>
      <c r="I13" s="102">
        <v>0</v>
      </c>
      <c r="J13" s="102">
        <v>0</v>
      </c>
      <c r="K13" s="102">
        <v>14050</v>
      </c>
    </row>
    <row r="14" spans="1:11">
      <c r="A14" s="102">
        <v>2050</v>
      </c>
      <c r="B14" s="102" t="s">
        <v>543</v>
      </c>
      <c r="C14" s="102">
        <v>0</v>
      </c>
      <c r="D14" s="102">
        <v>0</v>
      </c>
      <c r="E14" s="102">
        <v>17500</v>
      </c>
      <c r="F14" s="102">
        <v>2300</v>
      </c>
      <c r="G14" s="102">
        <v>0</v>
      </c>
      <c r="H14" s="102">
        <v>11650</v>
      </c>
      <c r="I14" s="102">
        <v>0</v>
      </c>
      <c r="J14" s="102">
        <v>0</v>
      </c>
      <c r="K14" s="102">
        <v>14050</v>
      </c>
    </row>
    <row r="15" spans="1:11">
      <c r="A15" s="102">
        <v>2000</v>
      </c>
      <c r="B15" s="102" t="s">
        <v>544</v>
      </c>
      <c r="C15" s="102">
        <v>802.3</v>
      </c>
      <c r="D15" s="102">
        <v>0</v>
      </c>
      <c r="E15" s="102">
        <v>0</v>
      </c>
      <c r="F15" s="102">
        <v>19.3</v>
      </c>
      <c r="G15" s="102">
        <v>0</v>
      </c>
      <c r="H15" s="102">
        <v>1488</v>
      </c>
      <c r="I15" s="102">
        <v>0</v>
      </c>
      <c r="J15" s="102">
        <v>0</v>
      </c>
      <c r="K15" s="102">
        <v>0</v>
      </c>
    </row>
    <row r="16" spans="1:11">
      <c r="A16" s="102">
        <v>2050</v>
      </c>
      <c r="B16" s="102" t="s">
        <v>544</v>
      </c>
      <c r="C16" s="102">
        <v>802.33333330000005</v>
      </c>
      <c r="D16" s="102">
        <v>0</v>
      </c>
      <c r="E16" s="102">
        <v>0</v>
      </c>
      <c r="F16" s="102">
        <v>19.333333329999999</v>
      </c>
      <c r="G16" s="102">
        <v>0</v>
      </c>
      <c r="H16" s="102">
        <v>1487.666667</v>
      </c>
      <c r="I16" s="102">
        <v>0</v>
      </c>
      <c r="J16" s="102">
        <v>0</v>
      </c>
      <c r="K16" s="102">
        <v>0</v>
      </c>
    </row>
    <row r="17" spans="1:11">
      <c r="A17" s="102">
        <v>2000</v>
      </c>
      <c r="B17" s="102" t="s">
        <v>545</v>
      </c>
      <c r="C17" s="102">
        <v>0</v>
      </c>
      <c r="D17" s="102">
        <v>823.6</v>
      </c>
      <c r="E17" s="102">
        <v>0</v>
      </c>
      <c r="F17" s="102">
        <v>1347</v>
      </c>
      <c r="G17" s="102">
        <v>0</v>
      </c>
      <c r="H17" s="102">
        <v>662.9</v>
      </c>
      <c r="I17" s="102">
        <v>0</v>
      </c>
      <c r="J17" s="102">
        <v>0</v>
      </c>
      <c r="K17" s="102">
        <v>0</v>
      </c>
    </row>
    <row r="18" spans="1:11">
      <c r="A18" s="102">
        <v>2050</v>
      </c>
      <c r="B18" s="102" t="s">
        <v>545</v>
      </c>
      <c r="C18" s="102">
        <v>0</v>
      </c>
      <c r="D18" s="102">
        <v>823.58333330000005</v>
      </c>
      <c r="E18" s="102">
        <v>0</v>
      </c>
      <c r="F18" s="102">
        <v>1346.916667</v>
      </c>
      <c r="G18" s="102">
        <v>0</v>
      </c>
      <c r="H18" s="102">
        <v>662.91666669999995</v>
      </c>
      <c r="I18" s="102">
        <v>0</v>
      </c>
      <c r="J18" s="102">
        <v>0</v>
      </c>
      <c r="K18" s="102">
        <v>0</v>
      </c>
    </row>
    <row r="19" spans="1:11">
      <c r="A19" s="102">
        <v>2000</v>
      </c>
      <c r="B19" s="102" t="s">
        <v>546</v>
      </c>
      <c r="C19" s="102">
        <v>0</v>
      </c>
      <c r="D19" s="102">
        <v>981</v>
      </c>
      <c r="E19" s="102">
        <v>0</v>
      </c>
      <c r="F19" s="102">
        <v>378</v>
      </c>
      <c r="G19" s="102">
        <v>0</v>
      </c>
      <c r="H19" s="102">
        <v>0</v>
      </c>
      <c r="I19" s="102">
        <v>0</v>
      </c>
      <c r="J19" s="102">
        <v>0</v>
      </c>
      <c r="K19" s="102">
        <v>0</v>
      </c>
    </row>
    <row r="20" spans="1:11">
      <c r="A20" s="102">
        <v>2050</v>
      </c>
      <c r="B20" s="102" t="s">
        <v>546</v>
      </c>
      <c r="C20" s="102">
        <v>0</v>
      </c>
      <c r="D20" s="102">
        <v>981</v>
      </c>
      <c r="E20" s="102">
        <v>0</v>
      </c>
      <c r="F20" s="102">
        <v>378</v>
      </c>
      <c r="G20" s="102">
        <v>0</v>
      </c>
      <c r="H20" s="102">
        <v>0</v>
      </c>
      <c r="I20" s="102">
        <v>0</v>
      </c>
      <c r="J20" s="102">
        <v>0</v>
      </c>
      <c r="K20" s="102">
        <v>0</v>
      </c>
    </row>
    <row r="21" spans="1:11">
      <c r="A21" s="102">
        <v>2000</v>
      </c>
      <c r="B21" s="102" t="s">
        <v>547</v>
      </c>
      <c r="C21" s="102">
        <v>177</v>
      </c>
      <c r="D21" s="102">
        <v>531</v>
      </c>
      <c r="E21" s="102">
        <v>0</v>
      </c>
      <c r="F21" s="102">
        <v>0</v>
      </c>
      <c r="G21" s="102">
        <v>0</v>
      </c>
      <c r="H21" s="102">
        <v>0</v>
      </c>
      <c r="I21" s="102">
        <v>0</v>
      </c>
      <c r="J21" s="102">
        <v>0</v>
      </c>
      <c r="K21" s="102">
        <v>0</v>
      </c>
    </row>
    <row r="22" spans="1:11">
      <c r="A22" s="102">
        <v>2050</v>
      </c>
      <c r="B22" s="102" t="s">
        <v>547</v>
      </c>
      <c r="C22" s="102">
        <v>177</v>
      </c>
      <c r="D22" s="102">
        <v>531</v>
      </c>
      <c r="E22" s="102">
        <v>0</v>
      </c>
      <c r="F22" s="102">
        <v>0</v>
      </c>
      <c r="G22" s="102">
        <v>0</v>
      </c>
      <c r="H22" s="102">
        <v>0</v>
      </c>
      <c r="I22" s="102">
        <v>0</v>
      </c>
      <c r="J22" s="102">
        <v>0</v>
      </c>
      <c r="K22" s="102">
        <v>0</v>
      </c>
    </row>
    <row r="24" spans="1:11">
      <c r="A24" s="97" t="s">
        <v>548</v>
      </c>
      <c r="B24" s="86"/>
      <c r="C24" s="86"/>
      <c r="D24" s="86"/>
      <c r="E24" s="86"/>
      <c r="F24" s="86"/>
      <c r="G24" s="86"/>
      <c r="H24" s="86"/>
      <c r="I24" s="86"/>
      <c r="J24" s="86"/>
      <c r="K24" s="86"/>
    </row>
    <row r="25" spans="1:11">
      <c r="A25" s="103" t="s">
        <v>176</v>
      </c>
      <c r="B25" s="103" t="s">
        <v>549</v>
      </c>
      <c r="C25" s="103" t="s">
        <v>534</v>
      </c>
      <c r="D25" s="103" t="s">
        <v>178</v>
      </c>
      <c r="E25" s="103" t="s">
        <v>535</v>
      </c>
      <c r="F25" s="103" t="s">
        <v>536</v>
      </c>
      <c r="G25" s="103" t="s">
        <v>537</v>
      </c>
      <c r="H25" s="103" t="s">
        <v>538</v>
      </c>
      <c r="I25" s="103" t="s">
        <v>539</v>
      </c>
      <c r="J25" s="103" t="s">
        <v>540</v>
      </c>
      <c r="K25" s="103" t="s">
        <v>541</v>
      </c>
    </row>
    <row r="26" spans="1:11">
      <c r="A26" s="102">
        <v>2000</v>
      </c>
      <c r="B26" s="102" t="s">
        <v>550</v>
      </c>
      <c r="C26" s="102">
        <v>14652</v>
      </c>
      <c r="D26" s="102">
        <v>33204</v>
      </c>
      <c r="E26" s="102">
        <v>123900</v>
      </c>
      <c r="F26" s="102">
        <v>302</v>
      </c>
      <c r="G26" s="102">
        <v>0.05</v>
      </c>
      <c r="H26" s="102">
        <v>4611.3900000000003</v>
      </c>
      <c r="I26" s="102">
        <v>0</v>
      </c>
      <c r="J26" s="102">
        <v>0</v>
      </c>
      <c r="K26" s="102">
        <v>2E-3</v>
      </c>
    </row>
    <row r="27" spans="1:11">
      <c r="A27" s="102">
        <v>2050</v>
      </c>
      <c r="B27" s="102" t="s">
        <v>550</v>
      </c>
      <c r="C27" s="102">
        <v>14652</v>
      </c>
      <c r="D27" s="102">
        <v>33204</v>
      </c>
      <c r="E27" s="102">
        <v>123900</v>
      </c>
      <c r="F27" s="102">
        <v>302</v>
      </c>
      <c r="G27" s="102">
        <v>0</v>
      </c>
      <c r="H27" s="102">
        <v>4611</v>
      </c>
      <c r="I27" s="102">
        <v>0</v>
      </c>
      <c r="J27" s="102">
        <v>0</v>
      </c>
      <c r="K27" s="102">
        <v>0</v>
      </c>
    </row>
    <row r="28" spans="1:11">
      <c r="A28" s="102">
        <v>2000</v>
      </c>
      <c r="B28" s="102" t="s">
        <v>551</v>
      </c>
      <c r="C28" s="102">
        <v>1815</v>
      </c>
      <c r="D28" s="102">
        <v>1228</v>
      </c>
      <c r="E28" s="102">
        <v>127021</v>
      </c>
      <c r="F28" s="102">
        <v>0</v>
      </c>
      <c r="G28" s="102">
        <v>0</v>
      </c>
      <c r="H28" s="102">
        <v>279.2</v>
      </c>
      <c r="I28" s="102">
        <v>0</v>
      </c>
      <c r="J28" s="102">
        <v>0</v>
      </c>
      <c r="K28" s="102">
        <v>0</v>
      </c>
    </row>
    <row r="29" spans="1:11">
      <c r="A29" s="102">
        <v>2050</v>
      </c>
      <c r="B29" s="102" t="s">
        <v>551</v>
      </c>
      <c r="C29" s="102">
        <v>1815</v>
      </c>
      <c r="D29" s="102">
        <v>1228</v>
      </c>
      <c r="E29" s="102">
        <v>127021</v>
      </c>
      <c r="F29" s="102">
        <v>0</v>
      </c>
      <c r="G29" s="102">
        <v>0</v>
      </c>
      <c r="H29" s="102">
        <v>279</v>
      </c>
      <c r="I29" s="102">
        <v>0</v>
      </c>
      <c r="J29" s="102">
        <v>0</v>
      </c>
      <c r="K29" s="102">
        <v>0</v>
      </c>
    </row>
    <row r="30" spans="1:11">
      <c r="A30" s="102">
        <v>2000</v>
      </c>
      <c r="B30" s="102" t="s">
        <v>552</v>
      </c>
      <c r="C30" s="102">
        <v>38</v>
      </c>
      <c r="D30" s="102">
        <v>1228</v>
      </c>
      <c r="E30" s="102">
        <v>476</v>
      </c>
      <c r="F30" s="102">
        <v>0</v>
      </c>
      <c r="G30" s="102">
        <v>0</v>
      </c>
      <c r="H30" s="102">
        <v>0.5</v>
      </c>
      <c r="I30" s="102">
        <v>0</v>
      </c>
      <c r="J30" s="102">
        <v>0</v>
      </c>
      <c r="K30" s="102">
        <v>0</v>
      </c>
    </row>
    <row r="31" spans="1:11">
      <c r="A31" s="102">
        <v>2050</v>
      </c>
      <c r="B31" s="102" t="s">
        <v>552</v>
      </c>
      <c r="C31" s="102">
        <v>38</v>
      </c>
      <c r="D31" s="102">
        <v>1228</v>
      </c>
      <c r="E31" s="102">
        <v>476</v>
      </c>
      <c r="F31" s="102">
        <v>0</v>
      </c>
      <c r="G31" s="102">
        <v>0</v>
      </c>
      <c r="H31" s="102">
        <v>0.5</v>
      </c>
      <c r="I31" s="102">
        <v>0</v>
      </c>
      <c r="J31" s="102">
        <v>0</v>
      </c>
      <c r="K31" s="102">
        <v>0</v>
      </c>
    </row>
    <row r="32" spans="1:11">
      <c r="A32" s="102">
        <v>2000</v>
      </c>
      <c r="B32" s="102" t="s">
        <v>553</v>
      </c>
      <c r="C32" s="102">
        <v>295999</v>
      </c>
      <c r="D32" s="102">
        <v>497</v>
      </c>
      <c r="E32" s="102">
        <v>648000</v>
      </c>
      <c r="F32" s="102">
        <v>0</v>
      </c>
      <c r="G32" s="102">
        <v>0</v>
      </c>
      <c r="H32" s="102">
        <v>76047</v>
      </c>
      <c r="I32" s="102">
        <v>0</v>
      </c>
      <c r="J32" s="102">
        <v>0</v>
      </c>
      <c r="K32" s="102">
        <v>0</v>
      </c>
    </row>
    <row r="33" spans="1:11">
      <c r="A33" s="102">
        <v>2050</v>
      </c>
      <c r="B33" s="102" t="s">
        <v>553</v>
      </c>
      <c r="C33" s="102">
        <v>295999</v>
      </c>
      <c r="D33" s="102">
        <v>497</v>
      </c>
      <c r="E33" s="102">
        <v>648000</v>
      </c>
      <c r="F33" s="102">
        <v>0</v>
      </c>
      <c r="G33" s="102">
        <v>0</v>
      </c>
      <c r="H33" s="102">
        <v>76047</v>
      </c>
      <c r="I33" s="102">
        <v>0</v>
      </c>
      <c r="J33" s="102">
        <v>0</v>
      </c>
      <c r="K33" s="102">
        <v>0</v>
      </c>
    </row>
    <row r="34" spans="1:11">
      <c r="A34" s="102">
        <v>2000</v>
      </c>
      <c r="B34" s="102" t="s">
        <v>554</v>
      </c>
      <c r="C34" s="102">
        <v>22659</v>
      </c>
      <c r="D34" s="102">
        <v>21</v>
      </c>
      <c r="E34" s="102">
        <v>46826</v>
      </c>
      <c r="F34" s="102">
        <v>0</v>
      </c>
      <c r="G34" s="102">
        <v>0</v>
      </c>
      <c r="H34" s="102">
        <v>6877</v>
      </c>
      <c r="I34" s="102">
        <v>0</v>
      </c>
      <c r="J34" s="102">
        <v>0</v>
      </c>
      <c r="K34" s="102">
        <v>8.8300000000000003E-2</v>
      </c>
    </row>
    <row r="35" spans="1:11">
      <c r="A35" s="102">
        <v>2050</v>
      </c>
      <c r="B35" s="102" t="s">
        <v>554</v>
      </c>
      <c r="C35" s="102">
        <v>22659</v>
      </c>
      <c r="D35" s="102">
        <v>21</v>
      </c>
      <c r="E35" s="102">
        <v>46826</v>
      </c>
      <c r="F35" s="102">
        <v>0</v>
      </c>
      <c r="G35" s="102">
        <v>0</v>
      </c>
      <c r="H35" s="102">
        <v>6877</v>
      </c>
      <c r="I35" s="102">
        <v>0</v>
      </c>
      <c r="J35" s="102">
        <v>0</v>
      </c>
      <c r="K35" s="102">
        <v>0</v>
      </c>
    </row>
    <row r="36" spans="1:11">
      <c r="A36" s="102">
        <v>2000</v>
      </c>
      <c r="B36" s="102" t="s">
        <v>555</v>
      </c>
      <c r="C36" s="102">
        <v>480</v>
      </c>
      <c r="D36" s="102">
        <v>85</v>
      </c>
      <c r="E36" s="102">
        <v>176</v>
      </c>
      <c r="F36" s="102">
        <v>0</v>
      </c>
      <c r="G36" s="102">
        <v>0</v>
      </c>
      <c r="H36" s="102">
        <v>13</v>
      </c>
      <c r="I36" s="102">
        <v>0</v>
      </c>
      <c r="J36" s="102">
        <v>0</v>
      </c>
      <c r="K36" s="102">
        <v>0</v>
      </c>
    </row>
    <row r="37" spans="1:11">
      <c r="A37" s="102">
        <v>2050</v>
      </c>
      <c r="B37" s="102" t="s">
        <v>555</v>
      </c>
      <c r="C37" s="102">
        <v>480</v>
      </c>
      <c r="D37" s="102">
        <v>85</v>
      </c>
      <c r="E37" s="102">
        <v>176</v>
      </c>
      <c r="F37" s="102">
        <v>0</v>
      </c>
      <c r="G37" s="102">
        <v>0</v>
      </c>
      <c r="H37" s="102">
        <v>13</v>
      </c>
      <c r="I37" s="102">
        <v>0</v>
      </c>
      <c r="J37" s="102">
        <v>0</v>
      </c>
      <c r="K37" s="102">
        <v>0</v>
      </c>
    </row>
    <row r="38" spans="1:11">
      <c r="A38" s="86"/>
      <c r="B38" s="86"/>
      <c r="C38" s="104"/>
      <c r="D38" s="104"/>
      <c r="E38" s="104"/>
      <c r="F38" s="104"/>
      <c r="G38" s="104"/>
      <c r="H38" s="104"/>
      <c r="I38" s="104"/>
      <c r="J38" s="104"/>
      <c r="K38" s="104"/>
    </row>
    <row r="39" spans="1:11">
      <c r="A39" s="86"/>
      <c r="B39" s="86"/>
      <c r="C39" s="104"/>
      <c r="D39" s="104"/>
      <c r="E39" s="104"/>
      <c r="F39" s="104"/>
      <c r="G39" s="104"/>
      <c r="H39" s="104"/>
      <c r="I39" s="104"/>
      <c r="J39" s="104"/>
      <c r="K39" s="104"/>
    </row>
    <row r="40" spans="1:11">
      <c r="A40" s="86"/>
      <c r="B40" s="86"/>
      <c r="C40" s="104"/>
      <c r="D40" s="104"/>
      <c r="E40" s="104"/>
      <c r="F40" s="104"/>
      <c r="G40" s="104"/>
      <c r="H40" s="104"/>
      <c r="I40" s="104"/>
      <c r="J40" s="104"/>
      <c r="K40" s="104"/>
    </row>
    <row r="41" spans="1:11">
      <c r="A41" s="105" t="s">
        <v>556</v>
      </c>
      <c r="B41" s="86"/>
      <c r="C41" s="86"/>
      <c r="D41" s="86"/>
      <c r="E41" s="86"/>
      <c r="F41" s="86"/>
      <c r="G41" s="86"/>
      <c r="H41" s="86"/>
      <c r="I41" s="86"/>
      <c r="J41" s="86"/>
      <c r="K41" s="86"/>
    </row>
    <row r="42" spans="1:11">
      <c r="A42" s="98" t="s">
        <v>176</v>
      </c>
      <c r="B42" s="98" t="s">
        <v>533</v>
      </c>
      <c r="C42" s="106" t="s">
        <v>534</v>
      </c>
      <c r="D42" s="106" t="s">
        <v>178</v>
      </c>
      <c r="E42" s="106" t="s">
        <v>535</v>
      </c>
      <c r="F42" s="106" t="s">
        <v>536</v>
      </c>
      <c r="G42" s="106" t="s">
        <v>537</v>
      </c>
      <c r="H42" s="106" t="s">
        <v>538</v>
      </c>
      <c r="I42" s="106" t="s">
        <v>539</v>
      </c>
      <c r="J42" s="106" t="s">
        <v>540</v>
      </c>
      <c r="K42" s="106" t="s">
        <v>541</v>
      </c>
    </row>
    <row r="43" spans="1:11">
      <c r="A43" s="102">
        <v>2000</v>
      </c>
      <c r="B43" s="102" t="s">
        <v>542</v>
      </c>
      <c r="C43" s="102">
        <v>52266</v>
      </c>
      <c r="D43" s="102">
        <v>12883</v>
      </c>
      <c r="E43" s="102">
        <v>209138</v>
      </c>
      <c r="F43" s="102">
        <v>0</v>
      </c>
      <c r="G43" s="102">
        <v>1097</v>
      </c>
      <c r="H43" s="102">
        <v>0</v>
      </c>
      <c r="I43" s="102">
        <v>0</v>
      </c>
      <c r="J43" s="102">
        <v>0</v>
      </c>
      <c r="K43" s="102">
        <v>0</v>
      </c>
    </row>
    <row r="44" spans="1:11">
      <c r="A44" s="102">
        <v>2050</v>
      </c>
      <c r="B44" s="102" t="s">
        <v>542</v>
      </c>
      <c r="C44" s="102">
        <v>52266</v>
      </c>
      <c r="D44" s="102">
        <v>12883</v>
      </c>
      <c r="E44" s="102">
        <v>209138</v>
      </c>
      <c r="F44" s="102">
        <v>0</v>
      </c>
      <c r="G44" s="102">
        <v>1097</v>
      </c>
      <c r="H44" s="102">
        <v>0</v>
      </c>
      <c r="I44" s="102">
        <v>0</v>
      </c>
      <c r="J44" s="102">
        <v>0</v>
      </c>
      <c r="K44" s="102">
        <v>0</v>
      </c>
    </row>
    <row r="45" spans="1:11">
      <c r="A45" s="102">
        <v>2000</v>
      </c>
      <c r="B45" s="102" t="s">
        <v>543</v>
      </c>
      <c r="C45" s="102">
        <v>0</v>
      </c>
      <c r="D45" s="102">
        <v>0</v>
      </c>
      <c r="E45" s="102">
        <v>17500</v>
      </c>
      <c r="F45" s="102">
        <v>2300</v>
      </c>
      <c r="G45" s="102">
        <v>0</v>
      </c>
      <c r="H45" s="102">
        <v>11650</v>
      </c>
      <c r="I45" s="102">
        <v>0</v>
      </c>
      <c r="J45" s="102">
        <v>0</v>
      </c>
      <c r="K45" s="102">
        <v>14050</v>
      </c>
    </row>
    <row r="46" spans="1:11">
      <c r="A46" s="102">
        <v>2050</v>
      </c>
      <c r="B46" s="102" t="s">
        <v>543</v>
      </c>
      <c r="C46" s="102">
        <v>0</v>
      </c>
      <c r="D46" s="102">
        <v>0</v>
      </c>
      <c r="E46" s="102">
        <v>17500</v>
      </c>
      <c r="F46" s="102">
        <v>2300</v>
      </c>
      <c r="G46" s="102">
        <v>0</v>
      </c>
      <c r="H46" s="102">
        <v>13175</v>
      </c>
      <c r="I46" s="102">
        <v>0</v>
      </c>
      <c r="J46" s="102">
        <v>0</v>
      </c>
      <c r="K46" s="102">
        <v>14050</v>
      </c>
    </row>
    <row r="47" spans="1:11">
      <c r="A47" s="102">
        <v>2000</v>
      </c>
      <c r="B47" s="102" t="s">
        <v>544</v>
      </c>
      <c r="C47" s="102">
        <v>802.3</v>
      </c>
      <c r="D47" s="102">
        <v>0</v>
      </c>
      <c r="E47" s="102">
        <v>0</v>
      </c>
      <c r="F47" s="102">
        <v>19.3</v>
      </c>
      <c r="G47" s="102">
        <v>0</v>
      </c>
      <c r="H47" s="102">
        <v>1488</v>
      </c>
      <c r="I47" s="102">
        <v>0</v>
      </c>
      <c r="J47" s="102">
        <v>0</v>
      </c>
      <c r="K47" s="102">
        <v>0</v>
      </c>
    </row>
    <row r="48" spans="1:11">
      <c r="A48" s="102">
        <v>2050</v>
      </c>
      <c r="B48" s="102" t="s">
        <v>544</v>
      </c>
      <c r="C48" s="102">
        <v>802.33333330000005</v>
      </c>
      <c r="D48" s="102">
        <v>0</v>
      </c>
      <c r="E48" s="102">
        <v>0</v>
      </c>
      <c r="F48" s="102">
        <v>19.333333329999999</v>
      </c>
      <c r="G48" s="102">
        <v>0</v>
      </c>
      <c r="H48" s="102">
        <v>1487.666667</v>
      </c>
      <c r="I48" s="102">
        <v>0</v>
      </c>
      <c r="J48" s="102">
        <v>0</v>
      </c>
      <c r="K48" s="102">
        <v>0</v>
      </c>
    </row>
    <row r="49" spans="1:11">
      <c r="A49" s="102">
        <v>2000</v>
      </c>
      <c r="B49" s="102" t="s">
        <v>545</v>
      </c>
      <c r="C49" s="102">
        <v>0</v>
      </c>
      <c r="D49" s="102">
        <v>823.6</v>
      </c>
      <c r="E49" s="102">
        <v>0</v>
      </c>
      <c r="F49" s="102">
        <v>1347</v>
      </c>
      <c r="G49" s="102">
        <v>0</v>
      </c>
      <c r="H49" s="102">
        <v>662.9</v>
      </c>
      <c r="I49" s="102">
        <v>0</v>
      </c>
      <c r="J49" s="102">
        <v>0</v>
      </c>
      <c r="K49" s="102">
        <v>0</v>
      </c>
    </row>
    <row r="50" spans="1:11">
      <c r="A50" s="102">
        <v>2050</v>
      </c>
      <c r="B50" s="102" t="s">
        <v>545</v>
      </c>
      <c r="C50" s="102">
        <v>0</v>
      </c>
      <c r="D50" s="102">
        <v>823.58333330000005</v>
      </c>
      <c r="E50" s="102">
        <v>0</v>
      </c>
      <c r="F50" s="102">
        <v>1346.916667</v>
      </c>
      <c r="G50" s="102">
        <v>0</v>
      </c>
      <c r="H50" s="102">
        <v>662.91666669999995</v>
      </c>
      <c r="I50" s="102">
        <v>0</v>
      </c>
      <c r="J50" s="102">
        <v>0</v>
      </c>
      <c r="K50" s="102">
        <v>0</v>
      </c>
    </row>
    <row r="51" spans="1:11">
      <c r="A51" s="102">
        <v>2000</v>
      </c>
      <c r="B51" s="102" t="s">
        <v>546</v>
      </c>
      <c r="C51" s="102">
        <v>0</v>
      </c>
      <c r="D51" s="102">
        <v>981</v>
      </c>
      <c r="E51" s="102">
        <v>0</v>
      </c>
      <c r="F51" s="102">
        <v>378</v>
      </c>
      <c r="G51" s="102">
        <v>0</v>
      </c>
      <c r="H51" s="102">
        <v>0</v>
      </c>
      <c r="I51" s="102">
        <v>0</v>
      </c>
      <c r="J51" s="102">
        <v>0</v>
      </c>
      <c r="K51" s="102">
        <v>0</v>
      </c>
    </row>
    <row r="52" spans="1:11">
      <c r="A52" s="102">
        <v>2050</v>
      </c>
      <c r="B52" s="102" t="s">
        <v>546</v>
      </c>
      <c r="C52" s="102">
        <v>0</v>
      </c>
      <c r="D52" s="102">
        <v>981</v>
      </c>
      <c r="E52" s="102">
        <v>0</v>
      </c>
      <c r="F52" s="102">
        <v>378</v>
      </c>
      <c r="G52" s="102">
        <v>0</v>
      </c>
      <c r="H52" s="102">
        <v>0</v>
      </c>
      <c r="I52" s="102">
        <v>0</v>
      </c>
      <c r="J52" s="102">
        <v>0</v>
      </c>
      <c r="K52" s="102">
        <v>0</v>
      </c>
    </row>
    <row r="53" spans="1:11">
      <c r="A53" s="102">
        <v>2000</v>
      </c>
      <c r="B53" s="102" t="s">
        <v>547</v>
      </c>
      <c r="C53" s="102">
        <v>177</v>
      </c>
      <c r="D53" s="102">
        <v>531</v>
      </c>
      <c r="E53" s="102">
        <v>0</v>
      </c>
      <c r="F53" s="102">
        <v>0</v>
      </c>
      <c r="G53" s="102">
        <v>0</v>
      </c>
      <c r="H53" s="102">
        <v>0</v>
      </c>
      <c r="I53" s="102">
        <v>0</v>
      </c>
      <c r="J53" s="102">
        <v>0</v>
      </c>
      <c r="K53" s="102">
        <v>0</v>
      </c>
    </row>
    <row r="54" spans="1:11">
      <c r="A54" s="102">
        <v>2050</v>
      </c>
      <c r="B54" s="102" t="s">
        <v>547</v>
      </c>
      <c r="C54" s="102">
        <v>177</v>
      </c>
      <c r="D54" s="102">
        <v>531</v>
      </c>
      <c r="E54" s="102">
        <v>0</v>
      </c>
      <c r="F54" s="102">
        <v>0</v>
      </c>
      <c r="G54" s="102">
        <v>0</v>
      </c>
      <c r="H54" s="102">
        <v>0</v>
      </c>
      <c r="I54" s="102">
        <v>0</v>
      </c>
      <c r="J54" s="102">
        <v>0</v>
      </c>
      <c r="K54" s="102">
        <v>0</v>
      </c>
    </row>
    <row r="55" spans="1:11">
      <c r="A55" s="86"/>
      <c r="B55" s="86"/>
      <c r="C55" s="104"/>
      <c r="D55" s="104"/>
      <c r="E55" s="104"/>
      <c r="F55" s="104"/>
      <c r="G55" s="104"/>
      <c r="H55" s="104"/>
      <c r="I55" s="104"/>
      <c r="J55" s="104"/>
      <c r="K55" s="104"/>
    </row>
    <row r="56" spans="1:11">
      <c r="A56" s="86"/>
      <c r="B56" s="86"/>
      <c r="C56" s="104"/>
      <c r="D56" s="104"/>
      <c r="E56" s="104"/>
      <c r="F56" s="104"/>
      <c r="G56" s="104"/>
      <c r="H56" s="104"/>
      <c r="I56" s="104"/>
      <c r="J56" s="104"/>
      <c r="K56" s="104"/>
    </row>
    <row r="57" spans="1:11">
      <c r="A57" s="86"/>
      <c r="B57" s="86"/>
      <c r="C57" s="104"/>
      <c r="D57" s="104"/>
      <c r="E57" s="104"/>
      <c r="F57" s="104"/>
      <c r="G57" s="104"/>
      <c r="H57" s="104"/>
      <c r="I57" s="104"/>
      <c r="J57" s="104"/>
      <c r="K57" s="104"/>
    </row>
    <row r="58" spans="1:11">
      <c r="A58" s="105" t="s">
        <v>557</v>
      </c>
      <c r="B58" s="86"/>
      <c r="C58" s="104"/>
      <c r="D58" s="104"/>
      <c r="E58" s="104"/>
      <c r="F58" s="104"/>
      <c r="G58" s="104"/>
      <c r="H58" s="104"/>
      <c r="I58" s="104"/>
      <c r="J58" s="104"/>
      <c r="K58" s="104"/>
    </row>
    <row r="59" spans="1:11">
      <c r="A59" s="98" t="s">
        <v>176</v>
      </c>
      <c r="B59" s="98" t="s">
        <v>295</v>
      </c>
      <c r="C59" s="86"/>
      <c r="D59" s="104"/>
      <c r="E59" s="104"/>
      <c r="F59" s="104"/>
      <c r="G59" s="104"/>
      <c r="H59" s="104"/>
      <c r="I59" s="104"/>
      <c r="J59" s="104"/>
      <c r="K59" s="104"/>
    </row>
    <row r="60" spans="1:11">
      <c r="A60" s="86" t="s">
        <v>558</v>
      </c>
      <c r="B60" s="86">
        <v>30</v>
      </c>
      <c r="C60" s="86"/>
      <c r="D60" s="86"/>
      <c r="E60" s="86"/>
      <c r="F60" s="86"/>
      <c r="G60" s="86"/>
      <c r="H60" s="86"/>
      <c r="I60" s="86"/>
      <c r="J60" s="86"/>
      <c r="K60" s="86"/>
    </row>
    <row r="61" spans="1:11">
      <c r="A61" s="86" t="s">
        <v>559</v>
      </c>
      <c r="B61" s="86">
        <v>40</v>
      </c>
      <c r="C61" s="86"/>
      <c r="D61" s="86"/>
      <c r="E61" s="86"/>
      <c r="F61" s="86"/>
      <c r="G61" s="86"/>
      <c r="H61" s="86"/>
      <c r="I61" s="86"/>
      <c r="J61" s="86"/>
      <c r="K61" s="86"/>
    </row>
    <row r="62" spans="1:11">
      <c r="A62" s="86" t="s">
        <v>560</v>
      </c>
      <c r="B62" s="86">
        <v>40</v>
      </c>
      <c r="C62" s="86"/>
      <c r="D62" s="86"/>
      <c r="E62" s="86"/>
      <c r="F62" s="86"/>
      <c r="G62" s="86"/>
      <c r="H62" s="86"/>
      <c r="I62" s="86"/>
      <c r="J62" s="86"/>
      <c r="K62" s="86"/>
    </row>
    <row r="63" spans="1:11">
      <c r="A63" s="86"/>
      <c r="B63" s="86"/>
      <c r="C63" s="86"/>
      <c r="D63" s="86"/>
      <c r="E63" s="86"/>
      <c r="F63" s="86"/>
      <c r="G63" s="86"/>
      <c r="H63" s="86"/>
      <c r="I63" s="86"/>
      <c r="J63" s="86"/>
      <c r="K63" s="86"/>
    </row>
    <row r="64" spans="1:11">
      <c r="A64" s="97" t="s">
        <v>561</v>
      </c>
      <c r="B64" s="86"/>
      <c r="C64" s="86"/>
      <c r="D64" s="86"/>
      <c r="E64" s="86"/>
      <c r="F64" s="86"/>
      <c r="G64" s="86"/>
      <c r="H64" s="86"/>
      <c r="I64" s="86"/>
      <c r="J64" s="86"/>
      <c r="K64" s="86"/>
    </row>
    <row r="65" spans="1:11">
      <c r="A65" s="98" t="s">
        <v>562</v>
      </c>
      <c r="B65" s="107" t="s">
        <v>563</v>
      </c>
      <c r="C65" s="107" t="s">
        <v>564</v>
      </c>
      <c r="D65" s="107" t="s">
        <v>565</v>
      </c>
      <c r="E65" s="86"/>
      <c r="F65" s="86"/>
      <c r="G65" s="86"/>
      <c r="H65" s="86"/>
      <c r="I65" s="86"/>
      <c r="J65" s="86"/>
      <c r="K65" s="86"/>
    </row>
    <row r="66" spans="1:11">
      <c r="A66" s="86" t="s">
        <v>566</v>
      </c>
      <c r="B66" s="108">
        <v>8.9999999999999998E-4</v>
      </c>
      <c r="C66" s="108">
        <v>1.6000000000000001E-3</v>
      </c>
      <c r="D66" s="108">
        <v>1.6000000000000001E-3</v>
      </c>
      <c r="E66" s="86"/>
      <c r="F66" s="86"/>
      <c r="G66" s="86"/>
      <c r="H66" s="86"/>
      <c r="I66" s="86"/>
      <c r="J66" s="86"/>
      <c r="K66" s="86"/>
    </row>
    <row r="67" spans="1:11">
      <c r="A67" s="86" t="s">
        <v>567</v>
      </c>
      <c r="B67" s="108">
        <v>-15.102</v>
      </c>
      <c r="C67" s="108">
        <v>-4.7690000000000001</v>
      </c>
      <c r="D67" s="108">
        <v>7.5103999999999997</v>
      </c>
      <c r="E67" s="86"/>
      <c r="F67" s="86"/>
      <c r="G67" s="86"/>
      <c r="H67" s="86"/>
      <c r="I67" s="86"/>
      <c r="J67" s="86"/>
      <c r="K67" s="86"/>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AF8AD-8F56-4677-80A1-8F4307ACCAC0}">
  <dimension ref="A1:M26"/>
  <sheetViews>
    <sheetView workbookViewId="0">
      <selection activeCell="H1" sqref="H1:H3"/>
    </sheetView>
  </sheetViews>
  <sheetFormatPr defaultRowHeight="15"/>
  <cols>
    <col min="1" max="1" width="9.140625" style="86"/>
  </cols>
  <sheetData>
    <row r="1" spans="1:13" s="86" customFormat="1">
      <c r="C1" s="86" t="s">
        <v>619</v>
      </c>
      <c r="D1" s="86" t="s">
        <v>513</v>
      </c>
      <c r="E1" s="86" t="s">
        <v>414</v>
      </c>
      <c r="F1" s="86" t="s">
        <v>352</v>
      </c>
      <c r="G1" s="86" t="s">
        <v>353</v>
      </c>
      <c r="H1" s="86" t="s">
        <v>616</v>
      </c>
      <c r="I1" s="86" t="s">
        <v>1</v>
      </c>
      <c r="J1" s="86" t="s">
        <v>617</v>
      </c>
      <c r="K1" s="86" t="s">
        <v>620</v>
      </c>
      <c r="L1" s="86" t="s">
        <v>141</v>
      </c>
      <c r="M1" s="86" t="s">
        <v>618</v>
      </c>
    </row>
    <row r="2" spans="1:13" s="86" customFormat="1">
      <c r="A2" s="110" t="s">
        <v>606</v>
      </c>
      <c r="B2" s="110" t="s">
        <v>607</v>
      </c>
      <c r="C2" s="111">
        <v>8577</v>
      </c>
      <c r="D2" s="111">
        <v>5112</v>
      </c>
      <c r="E2" s="111">
        <v>8456</v>
      </c>
      <c r="F2" s="111">
        <v>59841</v>
      </c>
      <c r="G2" s="111">
        <v>76601</v>
      </c>
      <c r="H2" s="111">
        <v>18363</v>
      </c>
      <c r="I2" s="111">
        <v>18411</v>
      </c>
      <c r="J2" s="111">
        <v>36255</v>
      </c>
      <c r="K2" s="111">
        <v>9449</v>
      </c>
      <c r="L2" s="111">
        <v>8813</v>
      </c>
      <c r="M2" s="111">
        <v>410</v>
      </c>
    </row>
    <row r="3" spans="1:13" s="86" customFormat="1">
      <c r="A3" s="110" t="s">
        <v>593</v>
      </c>
      <c r="B3" s="110" t="s">
        <v>594</v>
      </c>
      <c r="C3" s="110" t="s">
        <v>595</v>
      </c>
      <c r="D3" s="110" t="s">
        <v>596</v>
      </c>
      <c r="E3" s="110" t="s">
        <v>597</v>
      </c>
      <c r="F3" s="110" t="s">
        <v>598</v>
      </c>
      <c r="G3" s="110" t="s">
        <v>599</v>
      </c>
      <c r="H3" s="110" t="s">
        <v>601</v>
      </c>
      <c r="I3" s="110" t="s">
        <v>602</v>
      </c>
      <c r="J3" s="110" t="s">
        <v>603</v>
      </c>
      <c r="K3" s="110" t="s">
        <v>604</v>
      </c>
      <c r="L3" s="110" t="s">
        <v>605</v>
      </c>
      <c r="M3" s="110" t="s">
        <v>600</v>
      </c>
    </row>
    <row r="4" spans="1:13" s="86" customFormat="1">
      <c r="A4" s="112" t="s">
        <v>608</v>
      </c>
      <c r="B4" s="112"/>
    </row>
    <row r="5" spans="1:13" s="86" customFormat="1">
      <c r="A5" s="112" t="s">
        <v>609</v>
      </c>
      <c r="B5" s="112"/>
    </row>
    <row r="6" spans="1:13" s="86" customFormat="1">
      <c r="A6" s="112" t="s">
        <v>610</v>
      </c>
      <c r="B6" s="112"/>
    </row>
    <row r="7" spans="1:13" s="86" customFormat="1">
      <c r="A7" s="112" t="s">
        <v>611</v>
      </c>
      <c r="B7" s="112"/>
    </row>
    <row r="8" spans="1:13" s="86" customFormat="1">
      <c r="A8" s="112" t="s">
        <v>612</v>
      </c>
      <c r="B8" s="112"/>
    </row>
    <row r="9" spans="1:13" s="86" customFormat="1">
      <c r="A9" s="112" t="s">
        <v>613</v>
      </c>
      <c r="B9" s="112"/>
    </row>
    <row r="10" spans="1:13" s="86" customFormat="1">
      <c r="A10" s="112" t="s">
        <v>614</v>
      </c>
      <c r="B10" s="112"/>
    </row>
    <row r="11" spans="1:13" s="86" customFormat="1">
      <c r="A11" s="112" t="s">
        <v>615</v>
      </c>
      <c r="B11" s="112"/>
    </row>
    <row r="12" spans="1:13" s="86" customFormat="1"/>
    <row r="13" spans="1:13" ht="25.5">
      <c r="B13" s="87" t="s">
        <v>499</v>
      </c>
      <c r="C13" s="96">
        <v>2015</v>
      </c>
      <c r="D13" s="96">
        <v>2016</v>
      </c>
      <c r="E13" s="96">
        <v>2017</v>
      </c>
      <c r="F13" s="96">
        <v>2018</v>
      </c>
      <c r="G13" s="96">
        <v>2019</v>
      </c>
      <c r="H13" s="96">
        <v>2020</v>
      </c>
      <c r="I13" s="96">
        <v>2021</v>
      </c>
      <c r="J13" s="96">
        <v>2022</v>
      </c>
      <c r="K13" s="96">
        <v>2023</v>
      </c>
      <c r="M13" s="113">
        <v>2024</v>
      </c>
    </row>
    <row r="14" spans="1:13" ht="25.5">
      <c r="A14" s="86" t="s">
        <v>513</v>
      </c>
      <c r="B14" s="88" t="s">
        <v>500</v>
      </c>
      <c r="C14" s="89">
        <v>5589</v>
      </c>
      <c r="D14" s="89">
        <v>5629</v>
      </c>
      <c r="E14" s="89">
        <v>5627</v>
      </c>
      <c r="F14" s="89">
        <v>5347</v>
      </c>
      <c r="G14" s="89">
        <v>5396</v>
      </c>
      <c r="H14" s="89">
        <v>5454</v>
      </c>
      <c r="I14" s="89">
        <v>5489</v>
      </c>
      <c r="J14" s="89">
        <v>5569</v>
      </c>
      <c r="K14" s="89">
        <v>5607</v>
      </c>
      <c r="M14" s="114">
        <f>D2</f>
        <v>5112</v>
      </c>
    </row>
    <row r="15" spans="1:13" ht="38.25">
      <c r="A15" s="86" t="s">
        <v>352</v>
      </c>
      <c r="B15" s="90" t="s">
        <v>501</v>
      </c>
      <c r="C15" s="91">
        <v>41297</v>
      </c>
      <c r="D15" s="91">
        <v>45283</v>
      </c>
      <c r="E15" s="91">
        <v>50174</v>
      </c>
      <c r="F15" s="91">
        <v>52328</v>
      </c>
      <c r="G15" s="91">
        <v>53187</v>
      </c>
      <c r="H15" s="91">
        <v>54254</v>
      </c>
      <c r="I15" s="91">
        <v>55880</v>
      </c>
      <c r="J15" s="91">
        <v>57986</v>
      </c>
      <c r="K15" s="91">
        <v>61013</v>
      </c>
      <c r="M15" s="114">
        <f>F2</f>
        <v>59841</v>
      </c>
    </row>
    <row r="16" spans="1:13" ht="38.25">
      <c r="A16" s="86" t="s">
        <v>414</v>
      </c>
      <c r="B16" s="88" t="s">
        <v>502</v>
      </c>
      <c r="C16" s="89">
        <v>3283</v>
      </c>
      <c r="D16" s="89">
        <v>4152</v>
      </c>
      <c r="E16" s="89">
        <v>5406</v>
      </c>
      <c r="F16" s="89">
        <v>6393</v>
      </c>
      <c r="G16" s="89">
        <v>7555</v>
      </c>
      <c r="H16" s="89">
        <v>7874</v>
      </c>
      <c r="I16" s="89">
        <v>7874</v>
      </c>
      <c r="J16" s="89">
        <v>8216</v>
      </c>
      <c r="K16" s="89">
        <v>8473</v>
      </c>
      <c r="M16" s="114">
        <f>E2</f>
        <v>8456</v>
      </c>
    </row>
    <row r="17" spans="1:13" ht="25.5">
      <c r="A17" s="28" t="s">
        <v>353</v>
      </c>
      <c r="B17" s="90" t="s">
        <v>503</v>
      </c>
      <c r="C17" s="91">
        <v>39224</v>
      </c>
      <c r="D17" s="91">
        <v>40679</v>
      </c>
      <c r="E17" s="91">
        <v>42293</v>
      </c>
      <c r="F17" s="91">
        <v>45158</v>
      </c>
      <c r="G17" s="91">
        <v>48864</v>
      </c>
      <c r="H17" s="91">
        <v>54406</v>
      </c>
      <c r="I17" s="91">
        <v>60117</v>
      </c>
      <c r="J17" s="91">
        <v>67630</v>
      </c>
      <c r="K17" s="91">
        <v>82759</v>
      </c>
      <c r="M17" s="114">
        <f>G2</f>
        <v>76601</v>
      </c>
    </row>
    <row r="18" spans="1:13" ht="38.25">
      <c r="A18" s="28" t="s">
        <v>514</v>
      </c>
      <c r="B18" s="88" t="s">
        <v>504</v>
      </c>
      <c r="C18" s="89">
        <v>1592</v>
      </c>
      <c r="D18" s="89">
        <v>1600</v>
      </c>
      <c r="E18" s="89">
        <v>1601</v>
      </c>
      <c r="F18" s="89">
        <v>1567</v>
      </c>
      <c r="G18" s="89">
        <v>1568</v>
      </c>
      <c r="H18" s="89">
        <v>1571</v>
      </c>
      <c r="I18" s="89">
        <v>1587</v>
      </c>
      <c r="J18" s="89">
        <v>1592</v>
      </c>
      <c r="K18" s="89">
        <v>1589</v>
      </c>
      <c r="L18" s="114">
        <f>K18+K19+K20+K21</f>
        <v>8997</v>
      </c>
      <c r="M18" s="114">
        <f>C2</f>
        <v>8577</v>
      </c>
    </row>
    <row r="19" spans="1:13" ht="51">
      <c r="A19" s="28" t="s">
        <v>515</v>
      </c>
      <c r="B19" s="90" t="s">
        <v>505</v>
      </c>
      <c r="C19" s="91">
        <v>232</v>
      </c>
      <c r="D19" s="91">
        <v>231</v>
      </c>
      <c r="E19" s="91">
        <v>230</v>
      </c>
      <c r="F19" s="91">
        <v>230</v>
      </c>
      <c r="G19" s="91">
        <v>231</v>
      </c>
      <c r="H19" s="91">
        <v>231</v>
      </c>
      <c r="I19" s="91">
        <v>201</v>
      </c>
      <c r="J19" s="91">
        <v>196</v>
      </c>
      <c r="K19" s="91">
        <v>192</v>
      </c>
    </row>
    <row r="20" spans="1:13">
      <c r="A20" s="28" t="s">
        <v>516</v>
      </c>
      <c r="B20" s="88" t="s">
        <v>506</v>
      </c>
      <c r="C20" s="89">
        <v>4601</v>
      </c>
      <c r="D20" s="89">
        <v>4780</v>
      </c>
      <c r="E20" s="89">
        <v>5173</v>
      </c>
      <c r="F20" s="89">
        <v>5610</v>
      </c>
      <c r="G20" s="89">
        <v>5951</v>
      </c>
      <c r="H20" s="89">
        <v>6343</v>
      </c>
      <c r="I20" s="89">
        <v>6453</v>
      </c>
      <c r="J20" s="89">
        <v>6516</v>
      </c>
      <c r="K20" s="89">
        <v>6575</v>
      </c>
    </row>
    <row r="21" spans="1:13" ht="25.5">
      <c r="A21" s="28" t="s">
        <v>517</v>
      </c>
      <c r="B21" s="90" t="s">
        <v>507</v>
      </c>
      <c r="C21" s="91">
        <v>614</v>
      </c>
      <c r="D21" s="91">
        <v>653</v>
      </c>
      <c r="E21" s="91">
        <v>567</v>
      </c>
      <c r="F21" s="91">
        <v>602</v>
      </c>
      <c r="G21" s="91">
        <v>603</v>
      </c>
      <c r="H21" s="91">
        <v>621</v>
      </c>
      <c r="I21" s="91">
        <v>629</v>
      </c>
      <c r="J21" s="91">
        <v>630</v>
      </c>
      <c r="K21" s="91">
        <v>641</v>
      </c>
    </row>
    <row r="22" spans="1:13">
      <c r="A22" s="28" t="s">
        <v>521</v>
      </c>
      <c r="B22" s="88" t="s">
        <v>508</v>
      </c>
      <c r="C22" s="89">
        <v>245</v>
      </c>
      <c r="D22" s="89">
        <v>245</v>
      </c>
      <c r="E22" s="89">
        <v>242</v>
      </c>
      <c r="F22" s="89">
        <v>421</v>
      </c>
      <c r="G22" s="89">
        <v>396</v>
      </c>
      <c r="H22" s="89">
        <v>374</v>
      </c>
      <c r="I22" s="89">
        <v>373</v>
      </c>
      <c r="J22" s="89">
        <v>371</v>
      </c>
      <c r="K22" s="89">
        <v>368</v>
      </c>
      <c r="L22" s="114">
        <f>K22+K23</f>
        <v>499</v>
      </c>
      <c r="M22" s="115">
        <v>410</v>
      </c>
    </row>
    <row r="23" spans="1:13" ht="25.5">
      <c r="A23" s="86" t="s">
        <v>520</v>
      </c>
      <c r="B23" s="90" t="s">
        <v>509</v>
      </c>
      <c r="C23" s="91">
        <v>183</v>
      </c>
      <c r="D23" s="91">
        <v>172</v>
      </c>
      <c r="E23" s="91">
        <v>165</v>
      </c>
      <c r="F23" s="91">
        <v>169</v>
      </c>
      <c r="G23" s="91">
        <v>162</v>
      </c>
      <c r="H23" s="91">
        <v>156</v>
      </c>
      <c r="I23" s="91">
        <v>137</v>
      </c>
      <c r="J23" s="91">
        <v>132</v>
      </c>
      <c r="K23" s="91">
        <v>131</v>
      </c>
    </row>
    <row r="24" spans="1:13" ht="25.5">
      <c r="A24" s="86" t="s">
        <v>519</v>
      </c>
      <c r="B24" s="88" t="s">
        <v>510</v>
      </c>
      <c r="C24" s="89">
        <v>34</v>
      </c>
      <c r="D24" s="89">
        <v>38</v>
      </c>
      <c r="E24" s="89">
        <v>38</v>
      </c>
      <c r="F24" s="89">
        <v>42</v>
      </c>
      <c r="G24" s="89">
        <v>47</v>
      </c>
      <c r="H24" s="89">
        <v>47</v>
      </c>
      <c r="I24" s="89">
        <v>54</v>
      </c>
      <c r="J24" s="89">
        <v>59</v>
      </c>
      <c r="K24" s="89">
        <v>57</v>
      </c>
    </row>
    <row r="25" spans="1:13" ht="38.25">
      <c r="A25" s="86" t="s">
        <v>518</v>
      </c>
      <c r="B25" s="92" t="s">
        <v>511</v>
      </c>
      <c r="C25" s="93">
        <v>962</v>
      </c>
      <c r="D25" s="93">
        <v>978</v>
      </c>
      <c r="E25" s="93">
        <v>1004</v>
      </c>
      <c r="F25" s="93">
        <v>1063</v>
      </c>
      <c r="G25" s="93">
        <v>1084</v>
      </c>
      <c r="H25" s="93">
        <v>1024</v>
      </c>
      <c r="I25" s="93">
        <v>1040</v>
      </c>
      <c r="J25" s="93">
        <v>1023</v>
      </c>
      <c r="K25" s="93">
        <v>1004</v>
      </c>
    </row>
    <row r="26" spans="1:13" ht="15.75" thickBot="1">
      <c r="B26" s="94" t="s">
        <v>512</v>
      </c>
      <c r="C26" s="95">
        <v>97856</v>
      </c>
      <c r="D26" s="95">
        <v>104440</v>
      </c>
      <c r="E26" s="95">
        <v>112520</v>
      </c>
      <c r="F26" s="95">
        <v>118930</v>
      </c>
      <c r="G26" s="95">
        <v>125044</v>
      </c>
      <c r="H26" s="95">
        <v>132355</v>
      </c>
      <c r="I26" s="95">
        <v>139834</v>
      </c>
      <c r="J26" s="95">
        <v>149920</v>
      </c>
      <c r="K26" s="95">
        <v>168409</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3E233-C70C-430D-AEAB-579CCB3ECCEC}">
  <dimension ref="A1:N20"/>
  <sheetViews>
    <sheetView workbookViewId="0">
      <selection activeCell="J2" sqref="J2"/>
    </sheetView>
  </sheetViews>
  <sheetFormatPr defaultRowHeight="15"/>
  <sheetData>
    <row r="1" spans="1:14">
      <c r="A1" t="s">
        <v>478</v>
      </c>
      <c r="I1" t="s">
        <v>491</v>
      </c>
    </row>
    <row r="2" spans="1:14">
      <c r="A2" s="81" t="s">
        <v>452</v>
      </c>
      <c r="B2" s="81" t="s">
        <v>453</v>
      </c>
      <c r="C2" s="81" t="s">
        <v>454</v>
      </c>
      <c r="D2" s="81" t="s">
        <v>455</v>
      </c>
      <c r="E2" s="81" t="s">
        <v>456</v>
      </c>
      <c r="F2" s="81" t="s">
        <v>457</v>
      </c>
      <c r="G2" s="81" t="s">
        <v>458</v>
      </c>
      <c r="I2" s="83" t="s">
        <v>452</v>
      </c>
      <c r="J2" s="83" t="s">
        <v>480</v>
      </c>
      <c r="K2" s="83" t="s">
        <v>481</v>
      </c>
      <c r="L2" s="83" t="s">
        <v>482</v>
      </c>
      <c r="M2" s="83" t="s">
        <v>483</v>
      </c>
      <c r="N2" s="83" t="s">
        <v>484</v>
      </c>
    </row>
    <row r="3" spans="1:14">
      <c r="A3" s="80" t="s">
        <v>459</v>
      </c>
      <c r="B3" s="80">
        <v>2688</v>
      </c>
      <c r="C3" s="80">
        <v>300</v>
      </c>
      <c r="D3" s="80" t="s">
        <v>460</v>
      </c>
      <c r="E3" s="80" t="s">
        <v>461</v>
      </c>
      <c r="F3" s="80" t="s">
        <v>462</v>
      </c>
      <c r="G3" s="80" t="s">
        <v>463</v>
      </c>
      <c r="I3" s="82" t="s">
        <v>485</v>
      </c>
      <c r="J3" s="82" t="s">
        <v>486</v>
      </c>
      <c r="K3" s="82" t="s">
        <v>487</v>
      </c>
      <c r="L3" s="82" t="s">
        <v>488</v>
      </c>
      <c r="M3" s="82" t="s">
        <v>489</v>
      </c>
      <c r="N3" s="82" t="s">
        <v>490</v>
      </c>
    </row>
    <row r="4" spans="1:14">
      <c r="A4" s="80" t="s">
        <v>464</v>
      </c>
      <c r="B4" s="80">
        <v>20</v>
      </c>
      <c r="C4" s="80">
        <v>20</v>
      </c>
      <c r="D4" s="80">
        <v>20</v>
      </c>
      <c r="E4" s="80">
        <v>20</v>
      </c>
      <c r="F4" s="80">
        <v>20</v>
      </c>
      <c r="G4" s="80">
        <v>20</v>
      </c>
      <c r="I4" s="82" t="s">
        <v>464</v>
      </c>
      <c r="J4" s="82">
        <v>30</v>
      </c>
      <c r="K4" s="82">
        <v>30</v>
      </c>
      <c r="L4" s="82">
        <v>30</v>
      </c>
      <c r="M4" s="82">
        <v>30</v>
      </c>
      <c r="N4" s="82">
        <v>30</v>
      </c>
    </row>
    <row r="5" spans="1:14">
      <c r="A5" s="80" t="s">
        <v>465</v>
      </c>
      <c r="B5" s="80">
        <v>23.6</v>
      </c>
      <c r="C5" s="80">
        <v>40.799999999999997</v>
      </c>
      <c r="D5" s="80"/>
      <c r="E5" s="80"/>
      <c r="F5" s="80">
        <v>32.200000000000003</v>
      </c>
      <c r="G5" s="80">
        <v>46.2</v>
      </c>
      <c r="I5" s="82" t="s">
        <v>465</v>
      </c>
      <c r="J5" s="82">
        <v>15.4</v>
      </c>
      <c r="K5" s="82">
        <v>12.2</v>
      </c>
      <c r="L5" s="82">
        <v>12.2</v>
      </c>
      <c r="M5" s="82"/>
      <c r="N5" s="82"/>
    </row>
    <row r="6" spans="1:14">
      <c r="A6" s="80" t="s">
        <v>466</v>
      </c>
      <c r="B6" s="80">
        <v>471</v>
      </c>
      <c r="C6" s="80">
        <v>443</v>
      </c>
      <c r="D6" s="80">
        <v>565</v>
      </c>
      <c r="E6" s="80">
        <v>1130</v>
      </c>
      <c r="F6" s="80">
        <v>402.5</v>
      </c>
      <c r="G6" s="80">
        <v>8.59</v>
      </c>
      <c r="I6" s="82" t="s">
        <v>466</v>
      </c>
      <c r="J6" s="82">
        <v>540</v>
      </c>
      <c r="K6" s="82">
        <v>65.7</v>
      </c>
      <c r="L6" s="82"/>
      <c r="M6" s="82"/>
      <c r="N6" s="82"/>
    </row>
    <row r="7" spans="1:14">
      <c r="A7" s="80" t="s">
        <v>467</v>
      </c>
      <c r="B7" s="80">
        <v>108</v>
      </c>
      <c r="C7" s="80">
        <v>102.3</v>
      </c>
      <c r="D7" s="80">
        <v>105.4</v>
      </c>
      <c r="E7" s="80">
        <v>113.2</v>
      </c>
      <c r="F7" s="80">
        <v>118.24</v>
      </c>
      <c r="G7" s="80">
        <v>190.64</v>
      </c>
      <c r="I7" s="82" t="s">
        <v>467</v>
      </c>
      <c r="J7" s="82">
        <v>1117</v>
      </c>
      <c r="K7" s="82">
        <v>55.9</v>
      </c>
      <c r="L7" s="82">
        <v>12.3</v>
      </c>
      <c r="M7" s="82">
        <v>3.92</v>
      </c>
      <c r="N7" s="82"/>
    </row>
    <row r="8" spans="1:14">
      <c r="A8" s="80" t="s">
        <v>468</v>
      </c>
      <c r="B8" s="80"/>
      <c r="C8" s="80"/>
      <c r="D8" s="80">
        <v>2.4</v>
      </c>
      <c r="E8" s="80"/>
      <c r="F8" s="80">
        <v>0.34</v>
      </c>
      <c r="G8" s="80">
        <v>11.16</v>
      </c>
      <c r="I8" s="82" t="s">
        <v>469</v>
      </c>
      <c r="J8" s="82">
        <v>43.2</v>
      </c>
      <c r="K8" s="82">
        <v>1.29</v>
      </c>
      <c r="L8" s="82">
        <v>22.95</v>
      </c>
      <c r="M8" s="82">
        <v>0.72</v>
      </c>
      <c r="N8" s="82"/>
    </row>
    <row r="9" spans="1:14">
      <c r="A9" s="80" t="s">
        <v>469</v>
      </c>
      <c r="B9" s="80">
        <v>2.33</v>
      </c>
      <c r="C9" s="80">
        <v>4.7699999999999996</v>
      </c>
      <c r="D9" s="80"/>
      <c r="E9" s="80"/>
      <c r="F9" s="80">
        <v>0.88</v>
      </c>
      <c r="G9" s="80">
        <v>4.05</v>
      </c>
      <c r="I9" s="82" t="s">
        <v>470</v>
      </c>
      <c r="J9" s="82">
        <v>259</v>
      </c>
      <c r="K9" s="82"/>
      <c r="L9" s="82"/>
      <c r="M9" s="82"/>
      <c r="N9" s="82"/>
    </row>
    <row r="10" spans="1:14">
      <c r="A10" s="80" t="s">
        <v>470</v>
      </c>
      <c r="B10" s="80">
        <v>1.83</v>
      </c>
      <c r="C10" s="80">
        <v>14.8</v>
      </c>
      <c r="D10" s="80">
        <v>2.2000000000000002</v>
      </c>
      <c r="E10" s="80">
        <v>2</v>
      </c>
      <c r="F10" s="80"/>
      <c r="G10" s="80"/>
      <c r="I10" s="82" t="s">
        <v>471</v>
      </c>
      <c r="J10" s="82"/>
      <c r="K10" s="82">
        <v>5.83</v>
      </c>
      <c r="L10" s="82"/>
      <c r="M10" s="82"/>
      <c r="N10" s="82">
        <v>6.57</v>
      </c>
    </row>
    <row r="11" spans="1:14">
      <c r="A11" s="80" t="s">
        <v>471</v>
      </c>
      <c r="B11" s="80">
        <v>7.5</v>
      </c>
      <c r="C11" s="80">
        <v>6.4</v>
      </c>
      <c r="D11" s="80"/>
      <c r="E11" s="80"/>
      <c r="F11" s="80">
        <v>12.97</v>
      </c>
      <c r="G11" s="80"/>
      <c r="I11" s="82" t="s">
        <v>472</v>
      </c>
      <c r="J11" s="82">
        <v>117</v>
      </c>
      <c r="K11" s="82">
        <v>7.53</v>
      </c>
      <c r="L11" s="82"/>
      <c r="M11" s="82">
        <v>2.34</v>
      </c>
      <c r="N11" s="82">
        <v>9.8000000000000007</v>
      </c>
    </row>
    <row r="12" spans="1:14">
      <c r="A12" s="80" t="s">
        <v>472</v>
      </c>
      <c r="B12" s="80">
        <v>0.57999999999999996</v>
      </c>
      <c r="C12" s="80">
        <v>2.48</v>
      </c>
      <c r="D12" s="80">
        <v>2.7</v>
      </c>
      <c r="E12" s="80">
        <v>0.5</v>
      </c>
      <c r="F12" s="80">
        <v>1.54</v>
      </c>
      <c r="G12" s="80">
        <v>6.84</v>
      </c>
      <c r="I12" s="82" t="s">
        <v>475</v>
      </c>
      <c r="J12" s="82">
        <v>2076.1999999999998</v>
      </c>
      <c r="K12" s="82">
        <v>136.25</v>
      </c>
      <c r="L12" s="82">
        <v>35.25</v>
      </c>
      <c r="M12" s="82">
        <v>6.98</v>
      </c>
      <c r="N12" s="82">
        <v>16.37</v>
      </c>
    </row>
    <row r="13" spans="1:14">
      <c r="A13" s="80" t="s">
        <v>473</v>
      </c>
      <c r="B13" s="80"/>
      <c r="C13" s="80"/>
      <c r="D13" s="80"/>
      <c r="E13" s="80"/>
      <c r="F13" s="80"/>
      <c r="G13" s="80">
        <v>14.72</v>
      </c>
      <c r="I13" s="82" t="s">
        <v>476</v>
      </c>
      <c r="J13" s="82">
        <v>810</v>
      </c>
      <c r="K13" s="82">
        <v>810</v>
      </c>
      <c r="L13" s="82">
        <v>294</v>
      </c>
      <c r="M13" s="82">
        <v>294</v>
      </c>
      <c r="N13" s="82">
        <v>294</v>
      </c>
    </row>
    <row r="14" spans="1:14">
      <c r="A14" s="80" t="s">
        <v>474</v>
      </c>
      <c r="B14" s="80"/>
      <c r="C14" s="80"/>
      <c r="D14" s="80"/>
      <c r="E14" s="80"/>
      <c r="F14" s="80">
        <v>0.1</v>
      </c>
      <c r="G14" s="80"/>
    </row>
    <row r="15" spans="1:14">
      <c r="A15" s="80" t="s">
        <v>475</v>
      </c>
      <c r="B15" s="80">
        <v>591.24</v>
      </c>
      <c r="C15" s="80">
        <v>589.85</v>
      </c>
      <c r="D15" s="80">
        <v>682.5</v>
      </c>
      <c r="E15" s="80">
        <v>1270.6600000000001</v>
      </c>
      <c r="F15" s="80">
        <v>546.57000000000005</v>
      </c>
      <c r="G15" s="80">
        <v>258.95999999999998</v>
      </c>
    </row>
    <row r="16" spans="1:14">
      <c r="A16" s="80" t="s">
        <v>476</v>
      </c>
      <c r="B16" s="80">
        <v>827</v>
      </c>
      <c r="C16" s="80">
        <v>396</v>
      </c>
      <c r="D16" s="80">
        <v>827</v>
      </c>
      <c r="E16" s="80">
        <v>396</v>
      </c>
      <c r="F16" s="80">
        <v>827</v>
      </c>
      <c r="G16" s="80">
        <v>396</v>
      </c>
      <c r="I16" s="84" t="s">
        <v>492</v>
      </c>
      <c r="J16" s="84" t="s">
        <v>340</v>
      </c>
      <c r="K16" s="84">
        <v>1117</v>
      </c>
      <c r="L16" s="84" t="s">
        <v>336</v>
      </c>
      <c r="M16" s="84" t="s">
        <v>480</v>
      </c>
      <c r="N16" s="84" t="s">
        <v>493</v>
      </c>
    </row>
    <row r="17" spans="9:14">
      <c r="I17" s="84" t="s">
        <v>492</v>
      </c>
      <c r="J17" s="84" t="s">
        <v>340</v>
      </c>
      <c r="K17" s="84">
        <v>55.9</v>
      </c>
      <c r="L17" s="84" t="s">
        <v>336</v>
      </c>
      <c r="M17" s="84" t="s">
        <v>481</v>
      </c>
      <c r="N17" s="84" t="s">
        <v>493</v>
      </c>
    </row>
    <row r="18" spans="9:14">
      <c r="I18" s="84" t="s">
        <v>492</v>
      </c>
      <c r="J18" s="84" t="s">
        <v>340</v>
      </c>
      <c r="K18" s="84">
        <v>12.3</v>
      </c>
      <c r="L18" s="84" t="s">
        <v>336</v>
      </c>
      <c r="M18" s="84" t="s">
        <v>482</v>
      </c>
      <c r="N18" s="84" t="s">
        <v>493</v>
      </c>
    </row>
    <row r="19" spans="9:14">
      <c r="I19" s="84" t="s">
        <v>492</v>
      </c>
      <c r="J19" s="84" t="s">
        <v>340</v>
      </c>
      <c r="K19" s="84">
        <v>3.92</v>
      </c>
      <c r="L19" s="84" t="s">
        <v>336</v>
      </c>
      <c r="M19" s="84" t="s">
        <v>483</v>
      </c>
      <c r="N19" s="84" t="s">
        <v>493</v>
      </c>
    </row>
    <row r="20" spans="9:14">
      <c r="I20" s="84" t="s">
        <v>492</v>
      </c>
      <c r="J20" s="84" t="s">
        <v>340</v>
      </c>
      <c r="K20" s="84"/>
      <c r="L20" s="84" t="s">
        <v>336</v>
      </c>
      <c r="M20" s="84" t="s">
        <v>484</v>
      </c>
      <c r="N20" s="84" t="s">
        <v>493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6A8CC1-1F2A-4661-8C4F-673718DCDAA3}">
  <dimension ref="A1:D29"/>
  <sheetViews>
    <sheetView workbookViewId="0">
      <selection activeCell="F15" sqref="F15"/>
    </sheetView>
  </sheetViews>
  <sheetFormatPr defaultRowHeight="15"/>
  <sheetData>
    <row r="1" spans="1:4" ht="30">
      <c r="A1" s="1" t="s">
        <v>15</v>
      </c>
      <c r="B1" t="s">
        <v>149</v>
      </c>
      <c r="C1" t="s">
        <v>150</v>
      </c>
      <c r="D1" t="s">
        <v>151</v>
      </c>
    </row>
    <row r="2" spans="1:4">
      <c r="A2" t="s">
        <v>0</v>
      </c>
      <c r="B2" t="s">
        <v>28</v>
      </c>
      <c r="C2" t="s">
        <v>28</v>
      </c>
      <c r="D2" t="s">
        <v>28</v>
      </c>
    </row>
    <row r="3" spans="1:4">
      <c r="A3" t="s">
        <v>1</v>
      </c>
      <c r="B3" t="s">
        <v>28</v>
      </c>
      <c r="C3" t="s">
        <v>28</v>
      </c>
      <c r="D3" t="s">
        <v>28</v>
      </c>
    </row>
    <row r="4" spans="1:4">
      <c r="A4" t="s">
        <v>2</v>
      </c>
      <c r="B4" t="s">
        <v>28</v>
      </c>
      <c r="C4" t="s">
        <v>28</v>
      </c>
      <c r="D4" t="s">
        <v>28</v>
      </c>
    </row>
    <row r="5" spans="1:4">
      <c r="A5" t="s">
        <v>3</v>
      </c>
      <c r="B5" t="s">
        <v>28</v>
      </c>
      <c r="C5" t="s">
        <v>28</v>
      </c>
      <c r="D5" t="s">
        <v>28</v>
      </c>
    </row>
    <row r="6" spans="1:4">
      <c r="A6" t="s">
        <v>4</v>
      </c>
      <c r="B6" t="s">
        <v>28</v>
      </c>
      <c r="C6" t="s">
        <v>28</v>
      </c>
      <c r="D6" t="s">
        <v>28</v>
      </c>
    </row>
    <row r="7" spans="1:4">
      <c r="A7" t="s">
        <v>5</v>
      </c>
      <c r="B7" t="s">
        <v>28</v>
      </c>
      <c r="C7" t="s">
        <v>28</v>
      </c>
      <c r="D7" t="s">
        <v>28</v>
      </c>
    </row>
    <row r="8" spans="1:4">
      <c r="A8" t="s">
        <v>6</v>
      </c>
      <c r="B8" t="s">
        <v>28</v>
      </c>
      <c r="C8" t="s">
        <v>28</v>
      </c>
      <c r="D8" t="s">
        <v>28</v>
      </c>
    </row>
    <row r="9" spans="1:4">
      <c r="A9" t="s">
        <v>7</v>
      </c>
      <c r="B9" t="s">
        <v>28</v>
      </c>
      <c r="C9" t="s">
        <v>28</v>
      </c>
      <c r="D9" t="s">
        <v>28</v>
      </c>
    </row>
    <row r="10" spans="1:4">
      <c r="A10" t="s">
        <v>8</v>
      </c>
      <c r="B10" t="s">
        <v>28</v>
      </c>
      <c r="C10" t="s">
        <v>28</v>
      </c>
      <c r="D10" t="s">
        <v>28</v>
      </c>
    </row>
    <row r="11" spans="1:4">
      <c r="A11" t="s">
        <v>9</v>
      </c>
      <c r="B11" t="s">
        <v>28</v>
      </c>
      <c r="C11" t="s">
        <v>28</v>
      </c>
      <c r="D11" t="s">
        <v>28</v>
      </c>
    </row>
    <row r="12" spans="1:4">
      <c r="A12" t="s">
        <v>10</v>
      </c>
      <c r="B12" t="s">
        <v>28</v>
      </c>
      <c r="C12" t="s">
        <v>28</v>
      </c>
      <c r="D12" t="s">
        <v>28</v>
      </c>
    </row>
    <row r="13" spans="1:4">
      <c r="A13" t="s">
        <v>11</v>
      </c>
      <c r="B13" t="s">
        <v>28</v>
      </c>
      <c r="C13" t="s">
        <v>28</v>
      </c>
      <c r="D13" t="s">
        <v>28</v>
      </c>
    </row>
    <row r="14" spans="1:4">
      <c r="A14" t="s">
        <v>20</v>
      </c>
      <c r="B14" t="s">
        <v>28</v>
      </c>
      <c r="C14" t="s">
        <v>28</v>
      </c>
      <c r="D14" t="s">
        <v>28</v>
      </c>
    </row>
    <row r="16" spans="1:4" s="2" customFormat="1">
      <c r="A16" s="2" t="s">
        <v>12</v>
      </c>
    </row>
    <row r="17" spans="1:4">
      <c r="A17" t="s">
        <v>0</v>
      </c>
      <c r="B17" t="s">
        <v>28</v>
      </c>
      <c r="C17" t="s">
        <v>28</v>
      </c>
      <c r="D17" t="s">
        <v>28</v>
      </c>
    </row>
    <row r="18" spans="1:4">
      <c r="A18" t="s">
        <v>1</v>
      </c>
      <c r="B18" t="s">
        <v>28</v>
      </c>
      <c r="C18" t="s">
        <v>28</v>
      </c>
      <c r="D18" t="s">
        <v>28</v>
      </c>
    </row>
    <row r="19" spans="1:4">
      <c r="A19" t="s">
        <v>2</v>
      </c>
      <c r="B19" t="s">
        <v>28</v>
      </c>
      <c r="C19" t="s">
        <v>28</v>
      </c>
      <c r="D19" t="s">
        <v>28</v>
      </c>
    </row>
    <row r="20" spans="1:4">
      <c r="A20" t="s">
        <v>3</v>
      </c>
      <c r="B20" t="s">
        <v>28</v>
      </c>
      <c r="C20" t="s">
        <v>28</v>
      </c>
      <c r="D20" t="s">
        <v>28</v>
      </c>
    </row>
    <row r="21" spans="1:4">
      <c r="A21" t="s">
        <v>4</v>
      </c>
      <c r="B21" t="s">
        <v>28</v>
      </c>
      <c r="C21" t="s">
        <v>28</v>
      </c>
      <c r="D21" t="s">
        <v>28</v>
      </c>
    </row>
    <row r="22" spans="1:4">
      <c r="A22" t="s">
        <v>5</v>
      </c>
      <c r="B22" t="s">
        <v>28</v>
      </c>
      <c r="C22" t="s">
        <v>28</v>
      </c>
      <c r="D22" t="s">
        <v>28</v>
      </c>
    </row>
    <row r="23" spans="1:4">
      <c r="A23" t="s">
        <v>6</v>
      </c>
      <c r="B23" t="s">
        <v>28</v>
      </c>
      <c r="C23" t="s">
        <v>28</v>
      </c>
      <c r="D23" t="s">
        <v>28</v>
      </c>
    </row>
    <row r="24" spans="1:4">
      <c r="A24" t="s">
        <v>7</v>
      </c>
      <c r="B24" t="s">
        <v>28</v>
      </c>
      <c r="C24" t="s">
        <v>28</v>
      </c>
      <c r="D24" t="s">
        <v>28</v>
      </c>
    </row>
    <row r="25" spans="1:4">
      <c r="A25" t="s">
        <v>8</v>
      </c>
      <c r="B25" t="s">
        <v>28</v>
      </c>
      <c r="C25" t="s">
        <v>28</v>
      </c>
      <c r="D25" t="s">
        <v>28</v>
      </c>
    </row>
    <row r="26" spans="1:4">
      <c r="A26" t="s">
        <v>9</v>
      </c>
      <c r="B26" t="s">
        <v>28</v>
      </c>
      <c r="C26" t="s">
        <v>28</v>
      </c>
      <c r="D26" t="s">
        <v>28</v>
      </c>
    </row>
    <row r="27" spans="1:4">
      <c r="A27" t="s">
        <v>10</v>
      </c>
      <c r="B27" t="s">
        <v>28</v>
      </c>
      <c r="C27" t="s">
        <v>28</v>
      </c>
      <c r="D27" t="s">
        <v>28</v>
      </c>
    </row>
    <row r="28" spans="1:4">
      <c r="A28" t="s">
        <v>11</v>
      </c>
      <c r="B28" t="s">
        <v>28</v>
      </c>
      <c r="C28" t="s">
        <v>28</v>
      </c>
      <c r="D28" t="s">
        <v>28</v>
      </c>
    </row>
    <row r="29" spans="1:4">
      <c r="A29" t="s">
        <v>20</v>
      </c>
      <c r="B29" t="s">
        <v>28</v>
      </c>
      <c r="C29" t="s">
        <v>28</v>
      </c>
      <c r="D29" t="s">
        <v>28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D59B4-EBCF-477B-9A90-06546CC1BBB9}">
  <dimension ref="A1:D18"/>
  <sheetViews>
    <sheetView workbookViewId="0">
      <selection activeCell="I15" sqref="I15"/>
    </sheetView>
  </sheetViews>
  <sheetFormatPr defaultRowHeight="15"/>
  <sheetData>
    <row r="1" spans="1:4">
      <c r="A1" s="1" t="s">
        <v>31</v>
      </c>
      <c r="B1" t="s">
        <v>149</v>
      </c>
      <c r="C1" t="s">
        <v>150</v>
      </c>
      <c r="D1" t="s">
        <v>151</v>
      </c>
    </row>
    <row r="2" spans="1:4">
      <c r="A2" t="s">
        <v>157</v>
      </c>
      <c r="B2" s="71">
        <v>0</v>
      </c>
      <c r="C2" s="71">
        <v>0</v>
      </c>
      <c r="D2" s="71">
        <v>1.39</v>
      </c>
    </row>
    <row r="3" spans="1:4">
      <c r="A3" t="s">
        <v>158</v>
      </c>
      <c r="B3" s="71">
        <v>0</v>
      </c>
      <c r="C3" s="71">
        <v>1.46</v>
      </c>
      <c r="D3" s="71">
        <v>0</v>
      </c>
    </row>
    <row r="4" spans="1:4">
      <c r="A4" t="s">
        <v>159</v>
      </c>
      <c r="B4" s="71">
        <f>1.036-B7</f>
        <v>1.026</v>
      </c>
      <c r="C4" s="71">
        <v>0.17</v>
      </c>
      <c r="D4" s="71">
        <v>0.17</v>
      </c>
    </row>
    <row r="5" spans="1:4">
      <c r="A5" t="s">
        <v>166</v>
      </c>
      <c r="B5" s="71">
        <v>3.0000000000000001E-3</v>
      </c>
      <c r="C5" s="71">
        <v>2E-3</v>
      </c>
      <c r="D5" s="71">
        <v>0</v>
      </c>
    </row>
    <row r="6" spans="1:4">
      <c r="A6" t="s">
        <v>127</v>
      </c>
      <c r="B6" s="71">
        <v>0.28000000000000003</v>
      </c>
      <c r="C6" s="71">
        <v>0.05</v>
      </c>
      <c r="D6" s="71">
        <v>0.27800000000000002</v>
      </c>
    </row>
    <row r="7" spans="1:4">
      <c r="A7" t="s">
        <v>161</v>
      </c>
      <c r="B7" s="71">
        <v>0.01</v>
      </c>
      <c r="C7" s="71">
        <v>0.01</v>
      </c>
      <c r="D7" s="71">
        <v>0.01</v>
      </c>
    </row>
    <row r="8" spans="1:4">
      <c r="A8" t="s">
        <v>105</v>
      </c>
      <c r="B8" s="71">
        <v>5.6000000000000001E-2</v>
      </c>
      <c r="C8" s="71">
        <v>0.05</v>
      </c>
      <c r="D8" s="71">
        <v>0.18</v>
      </c>
    </row>
    <row r="9" spans="1:4">
      <c r="A9" t="s">
        <v>57</v>
      </c>
      <c r="B9" s="71">
        <v>0</v>
      </c>
      <c r="C9" s="71">
        <v>0</v>
      </c>
      <c r="D9" s="71">
        <f>0.4+0.17</f>
        <v>0.57000000000000006</v>
      </c>
    </row>
    <row r="10" spans="1:4">
      <c r="A10" s="2" t="s">
        <v>12</v>
      </c>
      <c r="B10" s="2"/>
      <c r="C10" s="2"/>
      <c r="D10" s="2"/>
    </row>
    <row r="11" spans="1:4">
      <c r="A11" t="s">
        <v>157</v>
      </c>
      <c r="B11" t="s">
        <v>162</v>
      </c>
      <c r="C11" t="s">
        <v>55</v>
      </c>
      <c r="D11" t="s">
        <v>155</v>
      </c>
    </row>
    <row r="12" spans="1:4">
      <c r="A12" t="s">
        <v>158</v>
      </c>
      <c r="B12" t="s">
        <v>162</v>
      </c>
      <c r="C12" t="s">
        <v>55</v>
      </c>
      <c r="D12" t="s">
        <v>155</v>
      </c>
    </row>
    <row r="13" spans="1:4">
      <c r="A13" t="s">
        <v>159</v>
      </c>
      <c r="B13" t="s">
        <v>162</v>
      </c>
      <c r="C13" t="s">
        <v>55</v>
      </c>
      <c r="D13" t="s">
        <v>155</v>
      </c>
    </row>
    <row r="14" spans="1:4">
      <c r="A14" t="s">
        <v>160</v>
      </c>
      <c r="B14" t="s">
        <v>162</v>
      </c>
      <c r="C14" t="s">
        <v>55</v>
      </c>
      <c r="D14" t="s">
        <v>155</v>
      </c>
    </row>
    <row r="15" spans="1:4">
      <c r="A15" t="s">
        <v>127</v>
      </c>
      <c r="B15" t="s">
        <v>162</v>
      </c>
      <c r="C15" t="s">
        <v>55</v>
      </c>
      <c r="D15" t="s">
        <v>155</v>
      </c>
    </row>
    <row r="16" spans="1:4">
      <c r="A16" t="s">
        <v>161</v>
      </c>
      <c r="B16" t="s">
        <v>162</v>
      </c>
      <c r="C16" t="s">
        <v>55</v>
      </c>
      <c r="D16" t="s">
        <v>155</v>
      </c>
    </row>
    <row r="17" spans="1:4">
      <c r="A17" t="s">
        <v>105</v>
      </c>
      <c r="B17" t="s">
        <v>162</v>
      </c>
      <c r="C17" t="s">
        <v>55</v>
      </c>
      <c r="D17" t="s">
        <v>155</v>
      </c>
    </row>
    <row r="18" spans="1:4">
      <c r="A18" t="s">
        <v>57</v>
      </c>
      <c r="B18" t="s">
        <v>55</v>
      </c>
      <c r="C18" t="s">
        <v>55</v>
      </c>
      <c r="D18" t="s">
        <v>55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F13A7-679C-43D1-BFC2-6A5938A18CC2}">
  <dimension ref="A1:D17"/>
  <sheetViews>
    <sheetView workbookViewId="0">
      <selection activeCell="D6" sqref="D6"/>
    </sheetView>
  </sheetViews>
  <sheetFormatPr defaultRowHeight="15"/>
  <sheetData>
    <row r="1" spans="1:4">
      <c r="A1" s="1" t="s">
        <v>152</v>
      </c>
      <c r="B1" t="s">
        <v>149</v>
      </c>
      <c r="C1" t="s">
        <v>150</v>
      </c>
      <c r="D1" t="s">
        <v>151</v>
      </c>
    </row>
    <row r="2" spans="1:4">
      <c r="A2" s="10" t="s">
        <v>17</v>
      </c>
      <c r="B2">
        <v>184</v>
      </c>
      <c r="C2">
        <v>414</v>
      </c>
      <c r="D2">
        <v>170</v>
      </c>
    </row>
    <row r="3" spans="1:4">
      <c r="A3" s="10" t="s">
        <v>18</v>
      </c>
      <c r="B3" t="s">
        <v>19</v>
      </c>
      <c r="C3" t="s">
        <v>19</v>
      </c>
      <c r="D3" t="s">
        <v>19</v>
      </c>
    </row>
    <row r="5" spans="1:4" s="15" customFormat="1">
      <c r="A5" s="15" t="s">
        <v>153</v>
      </c>
    </row>
    <row r="6" spans="1:4">
      <c r="A6" s="10" t="s">
        <v>17</v>
      </c>
      <c r="B6" t="s">
        <v>154</v>
      </c>
      <c r="C6" t="s">
        <v>154</v>
      </c>
      <c r="D6" t="s">
        <v>155</v>
      </c>
    </row>
    <row r="7" spans="1:4">
      <c r="A7" s="10" t="s">
        <v>18</v>
      </c>
      <c r="B7" t="s">
        <v>19</v>
      </c>
      <c r="C7" t="s">
        <v>19</v>
      </c>
      <c r="D7" t="s">
        <v>19</v>
      </c>
    </row>
    <row r="10" spans="1:4">
      <c r="A10" t="s">
        <v>55</v>
      </c>
      <c r="B10" t="s">
        <v>156</v>
      </c>
    </row>
    <row r="12" spans="1:4">
      <c r="A12" t="s">
        <v>332</v>
      </c>
      <c r="B12">
        <v>1000</v>
      </c>
      <c r="C12" t="s">
        <v>56</v>
      </c>
    </row>
    <row r="17" spans="2:4">
      <c r="B17" s="14"/>
      <c r="C17" s="14"/>
      <c r="D17" s="1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D4E50-68AA-40EF-9F4B-52F326392CCE}">
  <dimension ref="A1:N33"/>
  <sheetViews>
    <sheetView topLeftCell="A10" workbookViewId="0">
      <selection activeCell="F37" sqref="F37"/>
    </sheetView>
  </sheetViews>
  <sheetFormatPr defaultRowHeight="15"/>
  <sheetData>
    <row r="1" spans="1:14" ht="30">
      <c r="A1" s="1" t="s">
        <v>15</v>
      </c>
      <c r="B1" t="s">
        <v>13</v>
      </c>
      <c r="C1" t="s">
        <v>27</v>
      </c>
      <c r="D1" t="s">
        <v>29</v>
      </c>
      <c r="E1" t="s">
        <v>30</v>
      </c>
      <c r="F1" t="s">
        <v>33</v>
      </c>
    </row>
    <row r="2" spans="1:14">
      <c r="A2" t="s">
        <v>0</v>
      </c>
      <c r="B2" s="71">
        <v>1.39</v>
      </c>
      <c r="C2" s="71" t="s">
        <v>28</v>
      </c>
      <c r="D2" s="71">
        <v>4.7</v>
      </c>
      <c r="E2" s="71">
        <f>'calculations hvc'!J11</f>
        <v>1.1354420113544199</v>
      </c>
      <c r="F2" s="71">
        <f>'calculations hvc'!K11</f>
        <v>9.9774595597984614</v>
      </c>
    </row>
    <row r="3" spans="1:14">
      <c r="A3" t="s">
        <v>1</v>
      </c>
      <c r="B3">
        <v>0</v>
      </c>
      <c r="C3" t="s">
        <v>28</v>
      </c>
      <c r="D3" t="s">
        <v>28</v>
      </c>
      <c r="E3" t="s">
        <v>28</v>
      </c>
      <c r="F3" t="s">
        <v>28</v>
      </c>
    </row>
    <row r="4" spans="1:14">
      <c r="A4" t="s">
        <v>2</v>
      </c>
      <c r="B4">
        <v>0</v>
      </c>
      <c r="C4" t="s">
        <v>28</v>
      </c>
      <c r="D4" t="s">
        <v>28</v>
      </c>
      <c r="E4" t="s">
        <v>28</v>
      </c>
      <c r="F4" t="s">
        <v>28</v>
      </c>
    </row>
    <row r="5" spans="1:14">
      <c r="A5" t="s">
        <v>3</v>
      </c>
      <c r="B5">
        <v>0</v>
      </c>
      <c r="C5" t="s">
        <v>28</v>
      </c>
      <c r="D5" t="s">
        <v>28</v>
      </c>
      <c r="E5" t="s">
        <v>28</v>
      </c>
      <c r="F5" t="s">
        <v>28</v>
      </c>
    </row>
    <row r="6" spans="1:14">
      <c r="A6" t="s">
        <v>4</v>
      </c>
      <c r="B6">
        <v>0</v>
      </c>
      <c r="C6" t="s">
        <v>28</v>
      </c>
      <c r="D6" t="s">
        <v>28</v>
      </c>
      <c r="E6" t="s">
        <v>28</v>
      </c>
      <c r="F6" t="s">
        <v>28</v>
      </c>
    </row>
    <row r="7" spans="1:14">
      <c r="A7" t="s">
        <v>5</v>
      </c>
      <c r="B7">
        <v>0</v>
      </c>
      <c r="C7" t="s">
        <v>28</v>
      </c>
      <c r="D7" t="s">
        <v>28</v>
      </c>
      <c r="E7" t="s">
        <v>28</v>
      </c>
      <c r="F7" t="s">
        <v>28</v>
      </c>
    </row>
    <row r="8" spans="1:14">
      <c r="A8" t="s">
        <v>6</v>
      </c>
      <c r="B8">
        <v>0</v>
      </c>
      <c r="C8" t="s">
        <v>28</v>
      </c>
      <c r="D8" t="s">
        <v>28</v>
      </c>
      <c r="E8" t="s">
        <v>28</v>
      </c>
      <c r="F8" t="s">
        <v>28</v>
      </c>
    </row>
    <row r="9" spans="1:14">
      <c r="A9" t="s">
        <v>7</v>
      </c>
      <c r="B9">
        <v>0</v>
      </c>
      <c r="C9" t="s">
        <v>28</v>
      </c>
      <c r="D9" t="s">
        <v>28</v>
      </c>
      <c r="E9" t="s">
        <v>28</v>
      </c>
      <c r="F9" t="s">
        <v>28</v>
      </c>
    </row>
    <row r="10" spans="1:14">
      <c r="A10" t="s">
        <v>8</v>
      </c>
      <c r="B10">
        <v>0</v>
      </c>
      <c r="C10" t="s">
        <v>28</v>
      </c>
      <c r="D10" t="s">
        <v>28</v>
      </c>
      <c r="E10" t="s">
        <v>28</v>
      </c>
      <c r="F10" t="s">
        <v>28</v>
      </c>
    </row>
    <row r="11" spans="1:14">
      <c r="A11" t="s">
        <v>9</v>
      </c>
      <c r="B11">
        <v>0</v>
      </c>
      <c r="C11" t="s">
        <v>28</v>
      </c>
      <c r="D11" t="s">
        <v>28</v>
      </c>
      <c r="E11" t="s">
        <v>28</v>
      </c>
      <c r="F11" t="s">
        <v>28</v>
      </c>
    </row>
    <row r="12" spans="1:14">
      <c r="A12" t="s">
        <v>10</v>
      </c>
      <c r="B12">
        <v>0</v>
      </c>
      <c r="C12" t="s">
        <v>28</v>
      </c>
      <c r="D12" t="s">
        <v>28</v>
      </c>
      <c r="E12" t="s">
        <v>28</v>
      </c>
      <c r="F12" t="s">
        <v>28</v>
      </c>
    </row>
    <row r="13" spans="1:14">
      <c r="A13" t="s">
        <v>11</v>
      </c>
      <c r="B13">
        <v>0</v>
      </c>
      <c r="C13" t="s">
        <v>28</v>
      </c>
      <c r="D13" t="s">
        <v>28</v>
      </c>
      <c r="E13" t="s">
        <v>28</v>
      </c>
      <c r="F13" t="s">
        <v>28</v>
      </c>
    </row>
    <row r="14" spans="1:14">
      <c r="A14" t="s">
        <v>20</v>
      </c>
      <c r="B14">
        <v>0</v>
      </c>
      <c r="C14" t="s">
        <v>28</v>
      </c>
      <c r="D14" t="s">
        <v>28</v>
      </c>
      <c r="E14" t="s">
        <v>28</v>
      </c>
      <c r="F14" t="s">
        <v>28</v>
      </c>
    </row>
    <row r="15" spans="1:14">
      <c r="A15" s="2" t="s">
        <v>16</v>
      </c>
      <c r="B15">
        <f>2.34*'additional data'!C2</f>
        <v>12.9636</v>
      </c>
      <c r="C15" t="s">
        <v>28</v>
      </c>
      <c r="D15" t="s">
        <v>28</v>
      </c>
      <c r="E15" t="s">
        <v>28</v>
      </c>
      <c r="F15" t="s">
        <v>28</v>
      </c>
    </row>
    <row r="16" spans="1:14">
      <c r="L16" s="11"/>
      <c r="M16" s="11"/>
      <c r="N16" s="28"/>
    </row>
    <row r="17" spans="1:6" s="2" customFormat="1">
      <c r="A17" s="2" t="s">
        <v>12</v>
      </c>
    </row>
    <row r="18" spans="1:6">
      <c r="A18" t="s">
        <v>0</v>
      </c>
      <c r="B18" t="s">
        <v>14</v>
      </c>
      <c r="D18" t="s">
        <v>14</v>
      </c>
      <c r="E18" t="s">
        <v>323</v>
      </c>
      <c r="F18" t="s">
        <v>324</v>
      </c>
    </row>
    <row r="19" spans="1:6">
      <c r="A19" t="s">
        <v>1</v>
      </c>
      <c r="B19" t="s">
        <v>14</v>
      </c>
      <c r="C19" t="s">
        <v>28</v>
      </c>
      <c r="D19" t="s">
        <v>28</v>
      </c>
      <c r="E19" t="s">
        <v>28</v>
      </c>
      <c r="F19" t="s">
        <v>28</v>
      </c>
    </row>
    <row r="20" spans="1:6">
      <c r="A20" t="s">
        <v>2</v>
      </c>
      <c r="B20" t="s">
        <v>14</v>
      </c>
      <c r="C20" t="s">
        <v>28</v>
      </c>
      <c r="D20" t="s">
        <v>28</v>
      </c>
      <c r="E20" t="s">
        <v>28</v>
      </c>
      <c r="F20" t="s">
        <v>28</v>
      </c>
    </row>
    <row r="21" spans="1:6">
      <c r="A21" t="s">
        <v>3</v>
      </c>
      <c r="B21" t="s">
        <v>14</v>
      </c>
      <c r="C21" t="s">
        <v>28</v>
      </c>
      <c r="D21" t="s">
        <v>28</v>
      </c>
      <c r="E21" t="s">
        <v>28</v>
      </c>
      <c r="F21" t="s">
        <v>28</v>
      </c>
    </row>
    <row r="22" spans="1:6">
      <c r="A22" t="s">
        <v>4</v>
      </c>
      <c r="B22" t="s">
        <v>14</v>
      </c>
      <c r="C22" t="s">
        <v>28</v>
      </c>
      <c r="D22" t="s">
        <v>28</v>
      </c>
      <c r="E22" t="s">
        <v>28</v>
      </c>
      <c r="F22" t="s">
        <v>28</v>
      </c>
    </row>
    <row r="23" spans="1:6">
      <c r="A23" t="s">
        <v>5</v>
      </c>
      <c r="B23" t="s">
        <v>14</v>
      </c>
      <c r="C23" t="s">
        <v>28</v>
      </c>
      <c r="D23" t="s">
        <v>28</v>
      </c>
      <c r="E23" t="s">
        <v>28</v>
      </c>
      <c r="F23" t="s">
        <v>28</v>
      </c>
    </row>
    <row r="24" spans="1:6">
      <c r="A24" t="s">
        <v>6</v>
      </c>
      <c r="B24" t="s">
        <v>14</v>
      </c>
      <c r="C24" t="s">
        <v>28</v>
      </c>
      <c r="D24" t="s">
        <v>28</v>
      </c>
      <c r="E24" t="s">
        <v>28</v>
      </c>
      <c r="F24" t="s">
        <v>28</v>
      </c>
    </row>
    <row r="25" spans="1:6">
      <c r="A25" t="s">
        <v>7</v>
      </c>
      <c r="B25" t="s">
        <v>14</v>
      </c>
      <c r="C25" t="s">
        <v>28</v>
      </c>
      <c r="D25" t="s">
        <v>28</v>
      </c>
      <c r="E25" t="s">
        <v>28</v>
      </c>
      <c r="F25" t="s">
        <v>28</v>
      </c>
    </row>
    <row r="26" spans="1:6">
      <c r="A26" t="s">
        <v>8</v>
      </c>
      <c r="B26" t="s">
        <v>14</v>
      </c>
      <c r="C26" t="s">
        <v>28</v>
      </c>
      <c r="D26" t="s">
        <v>28</v>
      </c>
      <c r="E26" t="s">
        <v>28</v>
      </c>
      <c r="F26" t="s">
        <v>28</v>
      </c>
    </row>
    <row r="27" spans="1:6">
      <c r="A27" t="s">
        <v>9</v>
      </c>
      <c r="B27" t="s">
        <v>14</v>
      </c>
      <c r="C27" t="s">
        <v>28</v>
      </c>
      <c r="D27" t="s">
        <v>28</v>
      </c>
      <c r="E27" t="s">
        <v>28</v>
      </c>
      <c r="F27" t="s">
        <v>28</v>
      </c>
    </row>
    <row r="28" spans="1:6">
      <c r="A28" t="s">
        <v>10</v>
      </c>
      <c r="B28" t="s">
        <v>14</v>
      </c>
      <c r="C28" t="s">
        <v>28</v>
      </c>
      <c r="D28" t="s">
        <v>28</v>
      </c>
      <c r="E28" t="s">
        <v>28</v>
      </c>
      <c r="F28" t="s">
        <v>28</v>
      </c>
    </row>
    <row r="29" spans="1:6">
      <c r="A29" t="s">
        <v>11</v>
      </c>
      <c r="B29" t="s">
        <v>14</v>
      </c>
      <c r="C29" t="s">
        <v>28</v>
      </c>
      <c r="D29" t="s">
        <v>28</v>
      </c>
      <c r="E29" t="s">
        <v>28</v>
      </c>
      <c r="F29" t="s">
        <v>28</v>
      </c>
    </row>
    <row r="30" spans="1:6">
      <c r="A30" t="s">
        <v>20</v>
      </c>
      <c r="B30" t="s">
        <v>14</v>
      </c>
      <c r="C30" t="s">
        <v>28</v>
      </c>
      <c r="D30" t="s">
        <v>28</v>
      </c>
      <c r="E30" t="s">
        <v>28</v>
      </c>
      <c r="F30" t="s">
        <v>28</v>
      </c>
    </row>
    <row r="31" spans="1:6">
      <c r="A31" s="2" t="s">
        <v>16</v>
      </c>
      <c r="B31" t="s">
        <v>14</v>
      </c>
      <c r="C31" t="s">
        <v>28</v>
      </c>
      <c r="D31" t="s">
        <v>28</v>
      </c>
      <c r="E31" t="s">
        <v>28</v>
      </c>
      <c r="F31" t="s">
        <v>28</v>
      </c>
    </row>
    <row r="33" spans="1:2">
      <c r="A33" t="s">
        <v>288</v>
      </c>
      <c r="B33" t="s">
        <v>325</v>
      </c>
    </row>
  </sheetData>
  <autoFilter ref="A1:N15" xr:uid="{D98703A6-F079-47C6-89B7-D48B55622217}"/>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AE58D-D112-455F-98FD-6DCDB84E460C}">
  <dimension ref="A1:F25"/>
  <sheetViews>
    <sheetView topLeftCell="A7" workbookViewId="0">
      <selection activeCell="L8" sqref="L8"/>
    </sheetView>
  </sheetViews>
  <sheetFormatPr defaultRowHeight="15"/>
  <sheetData>
    <row r="1" spans="1:6">
      <c r="A1" s="1" t="s">
        <v>31</v>
      </c>
      <c r="B1" t="s">
        <v>13</v>
      </c>
      <c r="C1" t="s">
        <v>27</v>
      </c>
      <c r="D1" t="s">
        <v>29</v>
      </c>
      <c r="E1" t="s">
        <v>30</v>
      </c>
      <c r="F1" t="s">
        <v>33</v>
      </c>
    </row>
    <row r="2" spans="1:6">
      <c r="A2" t="s">
        <v>327</v>
      </c>
      <c r="E2" s="71">
        <f>'calculations hvc'!J14</f>
        <v>3.6496350364963499</v>
      </c>
      <c r="F2" s="71"/>
    </row>
    <row r="3" spans="1:6">
      <c r="A3" t="s">
        <v>32</v>
      </c>
      <c r="E3" s="71">
        <f>-'calculations hvc'!J15</f>
        <v>-1.386861313868613</v>
      </c>
      <c r="F3" s="71">
        <f>'calculations hvc'!K14</f>
        <v>2.3866348448687353</v>
      </c>
    </row>
    <row r="4" spans="1:6" s="2" customFormat="1">
      <c r="A4" s="2" t="s">
        <v>12</v>
      </c>
    </row>
    <row r="5" spans="1:6">
      <c r="A5" t="s">
        <v>32</v>
      </c>
      <c r="B5">
        <v>0</v>
      </c>
      <c r="C5">
        <v>0</v>
      </c>
      <c r="D5">
        <v>0</v>
      </c>
      <c r="E5" s="7" t="s">
        <v>288</v>
      </c>
      <c r="F5" s="7" t="s">
        <v>288</v>
      </c>
    </row>
    <row r="10" spans="1:6" s="2" customFormat="1"/>
    <row r="11" spans="1:6">
      <c r="A11" t="s">
        <v>14</v>
      </c>
      <c r="B11" t="s">
        <v>36</v>
      </c>
    </row>
    <row r="12" spans="1:6">
      <c r="A12" t="s">
        <v>37</v>
      </c>
      <c r="B12" t="s">
        <v>38</v>
      </c>
    </row>
    <row r="13" spans="1:6">
      <c r="A13" t="s">
        <v>35</v>
      </c>
      <c r="B13" s="4" t="s">
        <v>46</v>
      </c>
    </row>
    <row r="14" spans="1:6">
      <c r="A14" t="s">
        <v>34</v>
      </c>
      <c r="B14" s="4" t="s">
        <v>39</v>
      </c>
    </row>
    <row r="15" spans="1:6">
      <c r="A15" t="s">
        <v>40</v>
      </c>
      <c r="B15" s="5" t="s">
        <v>41</v>
      </c>
    </row>
    <row r="16" spans="1:6">
      <c r="A16" t="s">
        <v>42</v>
      </c>
      <c r="B16" s="5" t="s">
        <v>43</v>
      </c>
    </row>
    <row r="17" spans="1:6">
      <c r="A17" t="s">
        <v>44</v>
      </c>
      <c r="B17" s="5" t="s">
        <v>45</v>
      </c>
    </row>
    <row r="21" spans="1:6">
      <c r="A21" s="1" t="s">
        <v>31</v>
      </c>
      <c r="B21" t="s">
        <v>13</v>
      </c>
      <c r="C21" t="s">
        <v>27</v>
      </c>
      <c r="D21" t="s">
        <v>29</v>
      </c>
      <c r="E21" t="s">
        <v>30</v>
      </c>
      <c r="F21" t="s">
        <v>33</v>
      </c>
    </row>
    <row r="22" spans="1:6">
      <c r="A22" t="s">
        <v>32</v>
      </c>
      <c r="B22">
        <v>0</v>
      </c>
      <c r="C22">
        <v>0</v>
      </c>
      <c r="D22">
        <v>0</v>
      </c>
      <c r="E22">
        <f>1/0.75</f>
        <v>1.3333333333333333</v>
      </c>
      <c r="F22">
        <v>1.1000000000000001</v>
      </c>
    </row>
    <row r="23" spans="1:6" s="2" customFormat="1">
      <c r="A23" s="2" t="s">
        <v>12</v>
      </c>
    </row>
    <row r="24" spans="1:6">
      <c r="A24" t="s">
        <v>326</v>
      </c>
      <c r="B24">
        <v>0</v>
      </c>
      <c r="C24">
        <v>0</v>
      </c>
      <c r="D24">
        <v>0</v>
      </c>
      <c r="E24" t="s">
        <v>34</v>
      </c>
      <c r="F24" s="3" t="s">
        <v>35</v>
      </c>
    </row>
    <row r="25" spans="1:6">
      <c r="A25" t="s">
        <v>32</v>
      </c>
    </row>
  </sheetData>
  <hyperlinks>
    <hyperlink ref="B15" r:id="rId1" xr:uid="{1AB2DD47-855D-4183-8AF5-3DD42B816B13}"/>
    <hyperlink ref="B16" r:id="rId2" display="https://plasticseurope.org/wp-content/uploads/2023/02/PlasticsEurope-National_ALL.pdf" xr:uid="{A685A380-2A05-4010-B454-7814107A1E05}"/>
    <hyperlink ref="B17" r:id="rId3" display="https://www.bkv-gmbh.de/files/bkv-neu/studien/Kurzfassung_Stoffstrombild_2021_13102022_1 .pdf" xr:uid="{68A79FA2-A5B1-49D1-9C52-12D13AD391B8}"/>
  </hyperlinks>
  <pageMargins left="0.7" right="0.7" top="0.75" bottom="0.75" header="0.3" footer="0.3"/>
  <pageSetup paperSize="9" orientation="portrait"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0E491-AA3F-4A6D-9F4C-1EEA5F8DED7E}">
  <dimension ref="A1:G33"/>
  <sheetViews>
    <sheetView workbookViewId="0">
      <selection activeCell="E6" sqref="E6"/>
    </sheetView>
  </sheetViews>
  <sheetFormatPr defaultRowHeight="15"/>
  <cols>
    <col min="2" max="3" width="9.28515625" bestFit="1" customWidth="1"/>
    <col min="4" max="4" width="9.5703125" bestFit="1" customWidth="1"/>
    <col min="5" max="5" width="11.7109375" bestFit="1" customWidth="1"/>
    <col min="6" max="6" width="9.85546875" bestFit="1" customWidth="1"/>
  </cols>
  <sheetData>
    <row r="1" spans="1:7" ht="30">
      <c r="A1" s="1" t="s">
        <v>294</v>
      </c>
      <c r="B1" t="s">
        <v>13</v>
      </c>
      <c r="C1" t="s">
        <v>30</v>
      </c>
      <c r="D1" t="s">
        <v>33</v>
      </c>
      <c r="E1" t="s">
        <v>29</v>
      </c>
      <c r="F1" t="s">
        <v>27</v>
      </c>
    </row>
    <row r="2" spans="1:7">
      <c r="A2" s="2" t="s">
        <v>17</v>
      </c>
      <c r="B2" s="72">
        <v>300</v>
      </c>
      <c r="C2" s="72">
        <v>869.51826642335766</v>
      </c>
      <c r="D2" s="72">
        <f>D23+E2</f>
        <v>1497.4428587642535</v>
      </c>
      <c r="E2" s="72">
        <f>275.723/0.9*'additional data'!C8</f>
        <v>281.85017777777779</v>
      </c>
      <c r="F2" s="72">
        <f>275.338/0.9*'additional data'!C8</f>
        <v>281.45662222222228</v>
      </c>
    </row>
    <row r="3" spans="1:7">
      <c r="A3" s="2" t="s">
        <v>18</v>
      </c>
      <c r="B3" s="72">
        <v>300</v>
      </c>
      <c r="C3" s="72">
        <v>869.51826642335766</v>
      </c>
      <c r="D3" s="72">
        <f>D24+E3</f>
        <v>1497.4428587642535</v>
      </c>
      <c r="E3" s="72">
        <f>E2</f>
        <v>281.85017777777779</v>
      </c>
      <c r="F3" s="72">
        <f>F2</f>
        <v>281.45662222222228</v>
      </c>
    </row>
    <row r="4" spans="1:7">
      <c r="A4" t="s">
        <v>295</v>
      </c>
      <c r="B4">
        <v>20</v>
      </c>
      <c r="C4">
        <v>20</v>
      </c>
      <c r="D4">
        <v>20</v>
      </c>
      <c r="E4">
        <v>20</v>
      </c>
      <c r="F4">
        <v>20</v>
      </c>
    </row>
    <row r="5" spans="1:7" s="2" customFormat="1">
      <c r="A5" s="2" t="s">
        <v>12</v>
      </c>
    </row>
    <row r="6" spans="1:7">
      <c r="A6" s="2" t="s">
        <v>17</v>
      </c>
      <c r="B6" t="s">
        <v>333</v>
      </c>
      <c r="C6" t="s">
        <v>289</v>
      </c>
      <c r="D6" t="s">
        <v>315</v>
      </c>
      <c r="E6" t="s">
        <v>303</v>
      </c>
      <c r="F6" t="s">
        <v>303</v>
      </c>
    </row>
    <row r="7" spans="1:7">
      <c r="A7" s="2" t="s">
        <v>18</v>
      </c>
      <c r="B7" t="s">
        <v>334</v>
      </c>
      <c r="C7" t="s">
        <v>289</v>
      </c>
      <c r="D7" t="s">
        <v>316</v>
      </c>
      <c r="E7" t="s">
        <v>303</v>
      </c>
      <c r="F7" t="s">
        <v>303</v>
      </c>
    </row>
    <row r="8" spans="1:7">
      <c r="A8" s="2" t="s">
        <v>51</v>
      </c>
      <c r="B8">
        <v>181</v>
      </c>
      <c r="C8" t="s">
        <v>291</v>
      </c>
      <c r="D8" t="s">
        <v>317</v>
      </c>
      <c r="E8">
        <v>6</v>
      </c>
      <c r="F8">
        <v>6</v>
      </c>
    </row>
    <row r="9" spans="1:7">
      <c r="A9" s="2" t="s">
        <v>52</v>
      </c>
      <c r="C9" t="s">
        <v>290</v>
      </c>
      <c r="D9" t="s">
        <v>312</v>
      </c>
      <c r="E9" t="s">
        <v>306</v>
      </c>
      <c r="F9" t="s">
        <v>307</v>
      </c>
    </row>
    <row r="10" spans="1:7">
      <c r="A10" s="2" t="s">
        <v>295</v>
      </c>
      <c r="B10" t="s">
        <v>320</v>
      </c>
      <c r="C10" t="s">
        <v>319</v>
      </c>
      <c r="D10" t="s">
        <v>298</v>
      </c>
      <c r="E10" t="s">
        <v>303</v>
      </c>
      <c r="F10" t="s">
        <v>303</v>
      </c>
    </row>
    <row r="11" spans="1:7">
      <c r="A11" s="2" t="s">
        <v>51</v>
      </c>
      <c r="D11">
        <v>110</v>
      </c>
      <c r="E11" t="s">
        <v>302</v>
      </c>
      <c r="F11" t="s">
        <v>302</v>
      </c>
    </row>
    <row r="12" spans="1:7">
      <c r="A12" s="2" t="s">
        <v>52</v>
      </c>
      <c r="D12" t="s">
        <v>318</v>
      </c>
      <c r="F12" s="69">
        <f>0.045*(1.045)^20/((1.045^20)-1)</f>
        <v>7.6876144324048185E-2</v>
      </c>
      <c r="G12" s="69" t="s">
        <v>300</v>
      </c>
    </row>
    <row r="13" spans="1:7">
      <c r="F13" s="69">
        <f>F12*E2</f>
        <v>21.667554944603083</v>
      </c>
      <c r="G13" s="69" t="s">
        <v>301</v>
      </c>
    </row>
    <row r="14" spans="1:7">
      <c r="A14" t="s">
        <v>14</v>
      </c>
      <c r="B14" t="s">
        <v>36</v>
      </c>
      <c r="F14" s="69">
        <f>F13/'additional data'!C8</f>
        <v>23.551690157177262</v>
      </c>
      <c r="G14" s="69" t="s">
        <v>305</v>
      </c>
    </row>
    <row r="15" spans="1:7">
      <c r="A15" t="s">
        <v>303</v>
      </c>
      <c r="B15" t="s">
        <v>304</v>
      </c>
    </row>
    <row r="16" spans="1:7">
      <c r="A16" t="s">
        <v>47</v>
      </c>
    </row>
    <row r="17" spans="1:5">
      <c r="A17" t="s">
        <v>289</v>
      </c>
      <c r="B17" s="70" t="s">
        <v>321</v>
      </c>
    </row>
    <row r="18" spans="1:5">
      <c r="A18" t="s">
        <v>298</v>
      </c>
      <c r="B18" s="5" t="s">
        <v>322</v>
      </c>
    </row>
    <row r="21" spans="1:5">
      <c r="A21" t="s">
        <v>308</v>
      </c>
    </row>
    <row r="22" spans="1:5" ht="30">
      <c r="A22" s="1" t="s">
        <v>294</v>
      </c>
      <c r="B22" t="s">
        <v>310</v>
      </c>
      <c r="C22" t="s">
        <v>311</v>
      </c>
      <c r="D22" t="s">
        <v>244</v>
      </c>
      <c r="E22" t="s">
        <v>13</v>
      </c>
    </row>
    <row r="23" spans="1:5">
      <c r="A23" s="2" t="s">
        <v>17</v>
      </c>
      <c r="B23">
        <f>480*1.22</f>
        <v>585.6</v>
      </c>
      <c r="C23">
        <f>850*1000000/500000*'additional data'!C8</f>
        <v>1564</v>
      </c>
      <c r="D23">
        <f>1910000/(3750*'calculations hvc'!U17)</f>
        <v>1215.5926809864757</v>
      </c>
      <c r="E23" s="72">
        <v>268</v>
      </c>
    </row>
    <row r="24" spans="1:5">
      <c r="A24" s="2" t="s">
        <v>18</v>
      </c>
      <c r="B24">
        <f>480*1.22</f>
        <v>585.6</v>
      </c>
      <c r="D24">
        <f>D23</f>
        <v>1215.5926809864757</v>
      </c>
      <c r="E24" s="72">
        <v>268</v>
      </c>
    </row>
    <row r="25" spans="1:5">
      <c r="A25" t="s">
        <v>295</v>
      </c>
      <c r="B25" t="s">
        <v>314</v>
      </c>
      <c r="C25" t="s">
        <v>314</v>
      </c>
      <c r="D25">
        <v>20</v>
      </c>
      <c r="E25">
        <v>20</v>
      </c>
    </row>
    <row r="26" spans="1:5">
      <c r="A26" s="2" t="s">
        <v>12</v>
      </c>
      <c r="B26" s="2"/>
      <c r="C26" s="2"/>
      <c r="D26" s="2"/>
      <c r="E26" s="2"/>
    </row>
    <row r="27" spans="1:5">
      <c r="A27" s="2" t="s">
        <v>17</v>
      </c>
      <c r="B27" t="s">
        <v>309</v>
      </c>
      <c r="C27" s="5" t="s">
        <v>296</v>
      </c>
      <c r="E27" t="s">
        <v>14</v>
      </c>
    </row>
    <row r="28" spans="1:5">
      <c r="A28" s="2" t="s">
        <v>18</v>
      </c>
      <c r="B28" t="s">
        <v>309</v>
      </c>
      <c r="D28" t="s">
        <v>299</v>
      </c>
      <c r="E28" t="s">
        <v>14</v>
      </c>
    </row>
    <row r="29" spans="1:5">
      <c r="A29" s="2" t="s">
        <v>51</v>
      </c>
      <c r="C29">
        <v>2</v>
      </c>
      <c r="D29" t="s">
        <v>328</v>
      </c>
    </row>
    <row r="30" spans="1:5">
      <c r="A30" s="2" t="s">
        <v>52</v>
      </c>
      <c r="C30" t="s">
        <v>297</v>
      </c>
      <c r="D30" t="s">
        <v>313</v>
      </c>
    </row>
    <row r="31" spans="1:5">
      <c r="A31" s="2" t="s">
        <v>295</v>
      </c>
      <c r="D31" t="s">
        <v>298</v>
      </c>
      <c r="E31" t="s">
        <v>320</v>
      </c>
    </row>
    <row r="32" spans="1:5">
      <c r="A32" s="2" t="s">
        <v>51</v>
      </c>
      <c r="D32">
        <v>110</v>
      </c>
    </row>
    <row r="33" spans="1:1">
      <c r="A33" s="2" t="s">
        <v>52</v>
      </c>
    </row>
  </sheetData>
  <hyperlinks>
    <hyperlink ref="C27" r:id="rId1" xr:uid="{0CD11EF7-76DE-473C-A199-F88D41246C81}"/>
    <hyperlink ref="B17" r:id="rId2" xr:uid="{5559C4DF-C6EF-4BE2-90E6-0BF0B4A56E51}"/>
    <hyperlink ref="B18" r:id="rId3" xr:uid="{E170ADE0-1CC9-49CA-B70E-F4D2DD24C411}"/>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FAA6A-5572-432E-A4F4-957E1F8A9DA8}">
  <dimension ref="A1:F12"/>
  <sheetViews>
    <sheetView workbookViewId="0">
      <selection activeCell="G19" sqref="G19"/>
    </sheetView>
  </sheetViews>
  <sheetFormatPr defaultRowHeight="15"/>
  <sheetData>
    <row r="1" spans="1:6">
      <c r="A1" t="s">
        <v>152</v>
      </c>
      <c r="B1" t="s">
        <v>199</v>
      </c>
      <c r="C1" t="s">
        <v>200</v>
      </c>
      <c r="D1" t="s">
        <v>201</v>
      </c>
      <c r="E1" s="7" t="s">
        <v>202</v>
      </c>
      <c r="F1" t="s">
        <v>223</v>
      </c>
    </row>
    <row r="2" spans="1:6">
      <c r="A2" t="s">
        <v>145</v>
      </c>
      <c r="B2" s="71">
        <v>0.95</v>
      </c>
      <c r="C2" s="71">
        <v>0.5</v>
      </c>
      <c r="D2" s="71">
        <v>0.74499999999999988</v>
      </c>
      <c r="E2" s="73">
        <v>0.5</v>
      </c>
      <c r="F2" s="71">
        <v>0.5</v>
      </c>
    </row>
    <row r="3" spans="1:6">
      <c r="A3" t="s">
        <v>208</v>
      </c>
      <c r="B3" s="71">
        <f>0.267+0.018</f>
        <v>0.28500000000000003</v>
      </c>
      <c r="C3" s="71">
        <v>0</v>
      </c>
      <c r="D3" s="71">
        <f>0.169+0.346</f>
        <v>0.51500000000000001</v>
      </c>
      <c r="E3" s="73">
        <v>0.2</v>
      </c>
      <c r="F3" s="71">
        <v>0</v>
      </c>
    </row>
    <row r="4" spans="1:6">
      <c r="A4" t="s">
        <v>17</v>
      </c>
      <c r="B4" s="71">
        <f>160*B2</f>
        <v>152</v>
      </c>
      <c r="C4" s="71">
        <f t="shared" ref="C4:D4" si="0">160*C2+0</f>
        <v>80</v>
      </c>
      <c r="D4" s="71">
        <f t="shared" si="0"/>
        <v>119.19999999999999</v>
      </c>
      <c r="E4" s="73">
        <f>160*E2+0</f>
        <v>80</v>
      </c>
      <c r="F4" s="73">
        <f>160*F2+0</f>
        <v>80</v>
      </c>
    </row>
    <row r="5" spans="1:6">
      <c r="A5" t="s">
        <v>214</v>
      </c>
      <c r="B5" s="71"/>
      <c r="C5" s="71">
        <f>7.5/2*C2</f>
        <v>1.875</v>
      </c>
      <c r="D5" s="71">
        <f>7.5/2*D2</f>
        <v>2.7937499999999997</v>
      </c>
      <c r="E5" s="73">
        <f>7.5/2*E2</f>
        <v>1.875</v>
      </c>
      <c r="F5" s="73">
        <f>7.5/2*F2</f>
        <v>1.875</v>
      </c>
    </row>
    <row r="7" spans="1:6" s="2" customFormat="1">
      <c r="A7" s="2" t="s">
        <v>12</v>
      </c>
    </row>
    <row r="8" spans="1:6">
      <c r="A8" t="s">
        <v>208</v>
      </c>
      <c r="B8" t="s">
        <v>209</v>
      </c>
    </row>
    <row r="9" spans="1:6">
      <c r="A9" t="s">
        <v>17</v>
      </c>
      <c r="B9" t="s">
        <v>210</v>
      </c>
      <c r="C9" t="s">
        <v>211</v>
      </c>
      <c r="D9" t="s">
        <v>211</v>
      </c>
      <c r="E9" s="7" t="s">
        <v>212</v>
      </c>
    </row>
    <row r="10" spans="1:6">
      <c r="A10" t="s">
        <v>52</v>
      </c>
      <c r="B10" t="s">
        <v>213</v>
      </c>
    </row>
    <row r="11" spans="1:6">
      <c r="A11" t="s">
        <v>214</v>
      </c>
      <c r="C11" t="s">
        <v>215</v>
      </c>
      <c r="E11" s="7" t="s">
        <v>212</v>
      </c>
    </row>
    <row r="12" spans="1:6">
      <c r="A12" t="s">
        <v>52</v>
      </c>
      <c r="E12" s="7" t="s">
        <v>216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E9564-64D8-4A25-80EA-1BDA27FEDC12}">
  <dimension ref="A1:U33"/>
  <sheetViews>
    <sheetView workbookViewId="0">
      <selection activeCell="B17" sqref="B17"/>
    </sheetView>
  </sheetViews>
  <sheetFormatPr defaultRowHeight="15"/>
  <cols>
    <col min="3" max="3" width="13.85546875" customWidth="1"/>
    <col min="4" max="4" width="15.5703125" customWidth="1"/>
    <col min="5" max="5" width="8.85546875" style="3"/>
  </cols>
  <sheetData>
    <row r="1" spans="1:6">
      <c r="A1" t="s">
        <v>198</v>
      </c>
      <c r="B1" t="s">
        <v>199</v>
      </c>
      <c r="C1" t="s">
        <v>200</v>
      </c>
      <c r="D1" t="s">
        <v>201</v>
      </c>
      <c r="E1" s="3" t="s">
        <v>202</v>
      </c>
      <c r="F1" t="s">
        <v>223</v>
      </c>
    </row>
    <row r="2" spans="1:6">
      <c r="A2" t="s">
        <v>145</v>
      </c>
      <c r="B2">
        <v>0.95</v>
      </c>
      <c r="C2">
        <v>0.5</v>
      </c>
      <c r="D2">
        <v>0.74499999999999988</v>
      </c>
      <c r="E2" s="3">
        <v>0.5</v>
      </c>
      <c r="F2">
        <v>0.5</v>
      </c>
    </row>
    <row r="3" spans="1:6">
      <c r="A3" t="s">
        <v>225</v>
      </c>
      <c r="B3">
        <v>0</v>
      </c>
      <c r="C3">
        <v>0.2</v>
      </c>
      <c r="D3">
        <v>0</v>
      </c>
      <c r="E3" s="3">
        <v>0</v>
      </c>
      <c r="F3">
        <v>0.15</v>
      </c>
    </row>
    <row r="4" spans="1:6">
      <c r="A4" t="s">
        <v>224</v>
      </c>
      <c r="B4">
        <v>0</v>
      </c>
      <c r="C4">
        <v>0.25</v>
      </c>
      <c r="D4">
        <v>0.20499999999999999</v>
      </c>
      <c r="E4" s="3">
        <v>0</v>
      </c>
      <c r="F4">
        <v>0</v>
      </c>
    </row>
    <row r="5" spans="1:6">
      <c r="A5" t="s">
        <v>163</v>
      </c>
      <c r="B5">
        <v>0</v>
      </c>
      <c r="C5">
        <v>0</v>
      </c>
      <c r="D5">
        <v>0</v>
      </c>
      <c r="E5" s="3">
        <v>0.45</v>
      </c>
      <c r="F5">
        <v>0</v>
      </c>
    </row>
    <row r="6" spans="1:6">
      <c r="A6" t="s">
        <v>141</v>
      </c>
      <c r="B6">
        <v>0.05</v>
      </c>
      <c r="C6">
        <v>0.05</v>
      </c>
      <c r="D6">
        <v>0.05</v>
      </c>
      <c r="E6" s="3">
        <v>0.05</v>
      </c>
      <c r="F6">
        <v>0.05</v>
      </c>
    </row>
    <row r="7" spans="1:6">
      <c r="A7" t="s">
        <v>136</v>
      </c>
      <c r="B7">
        <v>0</v>
      </c>
      <c r="C7">
        <v>0</v>
      </c>
      <c r="D7">
        <v>0</v>
      </c>
      <c r="E7" s="3">
        <v>0</v>
      </c>
      <c r="F7">
        <v>0.3</v>
      </c>
    </row>
    <row r="8" spans="1:6">
      <c r="A8" t="s">
        <v>135</v>
      </c>
      <c r="B8">
        <f>B2+B3</f>
        <v>0.95</v>
      </c>
      <c r="C8">
        <f t="shared" ref="C8:F8" si="0">C2+C3</f>
        <v>0.7</v>
      </c>
      <c r="D8">
        <f t="shared" si="0"/>
        <v>0.74499999999999988</v>
      </c>
      <c r="E8">
        <f t="shared" si="0"/>
        <v>0.5</v>
      </c>
      <c r="F8">
        <f t="shared" si="0"/>
        <v>0.65</v>
      </c>
    </row>
    <row r="9" spans="1:6" s="2" customFormat="1">
      <c r="A9" s="2" t="s">
        <v>153</v>
      </c>
      <c r="E9" s="25"/>
      <c r="F9" s="25"/>
    </row>
    <row r="10" spans="1:6">
      <c r="A10" t="s">
        <v>145</v>
      </c>
      <c r="B10" t="s">
        <v>203</v>
      </c>
      <c r="C10" t="s">
        <v>204</v>
      </c>
      <c r="D10" t="s">
        <v>203</v>
      </c>
      <c r="E10" s="3" t="s">
        <v>204</v>
      </c>
      <c r="F10" t="s">
        <v>203</v>
      </c>
    </row>
    <row r="11" spans="1:6">
      <c r="A11" t="s">
        <v>143</v>
      </c>
      <c r="B11" t="s">
        <v>203</v>
      </c>
      <c r="C11" t="s">
        <v>204</v>
      </c>
      <c r="D11" t="s">
        <v>203</v>
      </c>
      <c r="E11" s="3" t="s">
        <v>204</v>
      </c>
      <c r="F11" t="s">
        <v>203</v>
      </c>
    </row>
    <row r="12" spans="1:6">
      <c r="A12" t="s">
        <v>163</v>
      </c>
      <c r="B12" t="s">
        <v>203</v>
      </c>
      <c r="C12" t="s">
        <v>204</v>
      </c>
      <c r="D12" t="s">
        <v>203</v>
      </c>
      <c r="E12" s="3" t="s">
        <v>204</v>
      </c>
      <c r="F12" t="s">
        <v>203</v>
      </c>
    </row>
    <row r="13" spans="1:6">
      <c r="A13" t="s">
        <v>141</v>
      </c>
      <c r="B13" t="s">
        <v>203</v>
      </c>
      <c r="C13" t="s">
        <v>204</v>
      </c>
      <c r="D13" t="s">
        <v>203</v>
      </c>
      <c r="E13" s="3" t="s">
        <v>204</v>
      </c>
      <c r="F13" t="s">
        <v>203</v>
      </c>
    </row>
    <row r="14" spans="1:6">
      <c r="A14" t="s">
        <v>52</v>
      </c>
      <c r="B14" t="s">
        <v>205</v>
      </c>
      <c r="C14" t="s">
        <v>206</v>
      </c>
      <c r="D14" t="s">
        <v>206</v>
      </c>
      <c r="E14" s="3" t="s">
        <v>207</v>
      </c>
      <c r="F14" t="s">
        <v>226</v>
      </c>
    </row>
    <row r="17" spans="1:21">
      <c r="A17" t="s">
        <v>203</v>
      </c>
      <c r="B17" s="5" t="s">
        <v>217</v>
      </c>
    </row>
    <row r="18" spans="1:21">
      <c r="A18" t="s">
        <v>204</v>
      </c>
    </row>
    <row r="19" spans="1:21">
      <c r="B19" t="s">
        <v>231</v>
      </c>
      <c r="C19" t="s">
        <v>222</v>
      </c>
    </row>
    <row r="20" spans="1:21">
      <c r="A20" t="s">
        <v>228</v>
      </c>
      <c r="B20" t="s">
        <v>229</v>
      </c>
      <c r="C20" t="s">
        <v>232</v>
      </c>
    </row>
    <row r="21" spans="1:21">
      <c r="B21" t="s">
        <v>241</v>
      </c>
      <c r="C21" t="s">
        <v>230</v>
      </c>
    </row>
    <row r="22" spans="1:21">
      <c r="B22" t="s">
        <v>136</v>
      </c>
      <c r="C22" t="s">
        <v>242</v>
      </c>
    </row>
    <row r="23" spans="1:21" s="11" customFormat="1">
      <c r="B23" s="11" t="s">
        <v>135</v>
      </c>
      <c r="C23" s="11" t="s">
        <v>234</v>
      </c>
      <c r="E23" s="34"/>
    </row>
    <row r="24" spans="1:21" s="11" customFormat="1">
      <c r="B24" s="11" t="s">
        <v>236</v>
      </c>
      <c r="C24" s="11" t="s">
        <v>235</v>
      </c>
      <c r="T24" s="35"/>
      <c r="U24" s="36"/>
    </row>
    <row r="25" spans="1:21" s="11" customFormat="1">
      <c r="B25" s="11" t="s">
        <v>239</v>
      </c>
      <c r="C25" s="11" t="s">
        <v>237</v>
      </c>
      <c r="T25" s="35"/>
      <c r="U25" s="36"/>
    </row>
    <row r="26" spans="1:21" s="11" customFormat="1">
      <c r="B26" s="11" t="s">
        <v>240</v>
      </c>
      <c r="C26" s="11" t="s">
        <v>238</v>
      </c>
      <c r="T26" s="35"/>
      <c r="U26" s="36"/>
    </row>
    <row r="27" spans="1:21" s="11" customFormat="1">
      <c r="T27" s="35"/>
      <c r="U27" s="36"/>
    </row>
    <row r="28" spans="1:21" s="11" customFormat="1">
      <c r="T28" s="35"/>
      <c r="U28" s="36"/>
    </row>
    <row r="29" spans="1:21" s="11" customFormat="1">
      <c r="T29" s="35"/>
      <c r="U29" s="36"/>
    </row>
    <row r="30" spans="1:21" s="11" customFormat="1">
      <c r="T30" s="35"/>
      <c r="U30" s="36"/>
    </row>
    <row r="31" spans="1:21" s="11" customFormat="1">
      <c r="T31" s="35"/>
      <c r="U31" s="36"/>
    </row>
    <row r="32" spans="1:21" s="11" customFormat="1">
      <c r="E32" s="34"/>
    </row>
    <row r="33" spans="5:5" s="11" customFormat="1">
      <c r="E33" s="34"/>
    </row>
  </sheetData>
  <hyperlinks>
    <hyperlink ref="B17" r:id="rId1" xr:uid="{0201A5AB-3DBB-4208-B460-241A3BDC7710}"/>
  </hyperlinks>
  <pageMargins left="0.7" right="0.7" top="0.75" bottom="0.75" header="0.3" footer="0.3"/>
  <pageSetup paperSize="9" orientation="portrait"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9AC2A-69B6-4C32-94C9-0B36693C107F}">
  <dimension ref="A1:W20"/>
  <sheetViews>
    <sheetView workbookViewId="0">
      <selection activeCell="L23" sqref="L22:L23"/>
    </sheetView>
  </sheetViews>
  <sheetFormatPr defaultRowHeight="15"/>
  <cols>
    <col min="10" max="11" width="11.140625" bestFit="1" customWidth="1"/>
    <col min="14" max="14" width="8.85546875" style="61"/>
  </cols>
  <sheetData>
    <row r="1" spans="1:23">
      <c r="B1" t="s">
        <v>283</v>
      </c>
      <c r="C1" t="s">
        <v>244</v>
      </c>
      <c r="D1" t="s">
        <v>30</v>
      </c>
      <c r="I1" t="s">
        <v>282</v>
      </c>
      <c r="N1" s="61" t="s">
        <v>281</v>
      </c>
    </row>
    <row r="2" spans="1:23">
      <c r="A2" t="s">
        <v>284</v>
      </c>
      <c r="B2">
        <f>1.963*1000000/(2*8000)</f>
        <v>122.6875</v>
      </c>
      <c r="C2">
        <f>14.2*1000000/(8.1*8000)</f>
        <v>219.1358024691358</v>
      </c>
      <c r="D2">
        <f>(13523962/50000+41203354/200000)/2</f>
        <v>238.24800500000001</v>
      </c>
      <c r="I2" s="6" t="s">
        <v>279</v>
      </c>
      <c r="J2" t="s">
        <v>280</v>
      </c>
      <c r="K2" t="s">
        <v>33</v>
      </c>
      <c r="M2" s="37"/>
      <c r="N2" s="62" t="s">
        <v>245</v>
      </c>
      <c r="O2" s="37" t="s">
        <v>30</v>
      </c>
      <c r="Q2" s="59" t="s">
        <v>274</v>
      </c>
      <c r="R2" s="37"/>
      <c r="S2" s="37" t="s">
        <v>30</v>
      </c>
      <c r="T2" s="37"/>
      <c r="U2" s="37" t="s">
        <v>33</v>
      </c>
      <c r="V2" s="37"/>
      <c r="W2" s="37" t="s">
        <v>246</v>
      </c>
    </row>
    <row r="3" spans="1:23" ht="30">
      <c r="A3" t="s">
        <v>285</v>
      </c>
      <c r="B3">
        <f>B2/J14</f>
        <v>33.616375000000005</v>
      </c>
      <c r="C3">
        <f>C2/K14</f>
        <v>91.817901234567884</v>
      </c>
      <c r="D3">
        <f>(13523962/50000+41203354/200000)/2/O16</f>
        <v>869.51826642335766</v>
      </c>
      <c r="I3" s="38" t="s">
        <v>247</v>
      </c>
      <c r="J3" s="60" t="str">
        <f>Q3</f>
        <v>Scenario 1.1.3</v>
      </c>
      <c r="K3" t="str">
        <f>U3</f>
        <v>Scenario 2</v>
      </c>
      <c r="M3" s="37"/>
      <c r="N3" s="63" t="s">
        <v>247</v>
      </c>
      <c r="O3" s="39" t="s">
        <v>248</v>
      </c>
      <c r="P3" s="39" t="s">
        <v>249</v>
      </c>
      <c r="Q3" s="40" t="s">
        <v>250</v>
      </c>
      <c r="R3" s="39" t="s">
        <v>251</v>
      </c>
      <c r="S3" s="39" t="s">
        <v>252</v>
      </c>
      <c r="T3" s="39" t="s">
        <v>253</v>
      </c>
      <c r="U3" s="40" t="s">
        <v>254</v>
      </c>
      <c r="V3" s="39" t="s">
        <v>255</v>
      </c>
      <c r="W3" s="40" t="s">
        <v>256</v>
      </c>
    </row>
    <row r="4" spans="1:23" ht="60">
      <c r="A4" t="s">
        <v>286</v>
      </c>
      <c r="I4" s="41" t="s">
        <v>275</v>
      </c>
      <c r="J4">
        <f>Q4/3.6/$Q$16</f>
        <v>0.58799675587996747</v>
      </c>
      <c r="K4">
        <f>U4/3.6/$U$17</f>
        <v>0.38451339167329618</v>
      </c>
      <c r="M4" s="37"/>
      <c r="N4" s="64" t="s">
        <v>257</v>
      </c>
      <c r="O4" s="42">
        <v>0.57999999999999996</v>
      </c>
      <c r="P4" s="42">
        <v>0.57999999999999996</v>
      </c>
      <c r="Q4" s="43">
        <v>0.57999999999999996</v>
      </c>
      <c r="R4" s="44">
        <v>0.59</v>
      </c>
      <c r="S4" s="44">
        <v>0.59</v>
      </c>
      <c r="T4" s="44">
        <v>0.59</v>
      </c>
      <c r="U4" s="45">
        <v>0.57999999999999996</v>
      </c>
      <c r="V4" s="44">
        <v>0.59</v>
      </c>
      <c r="W4" s="45">
        <v>0.59</v>
      </c>
    </row>
    <row r="5" spans="1:23" ht="45">
      <c r="A5" t="s">
        <v>287</v>
      </c>
      <c r="I5" s="41" t="s">
        <v>258</v>
      </c>
      <c r="J5">
        <f t="shared" ref="J5:J10" si="0">Q5/3.6/$Q$16</f>
        <v>6.0827250608272501E-2</v>
      </c>
      <c r="K5">
        <f t="shared" ref="K5:K10" si="1">U5/3.6/$U$17</f>
        <v>0</v>
      </c>
      <c r="M5" s="37"/>
      <c r="N5" s="64" t="s">
        <v>258</v>
      </c>
      <c r="O5" s="42">
        <v>0.06</v>
      </c>
      <c r="P5" s="42">
        <v>0.06</v>
      </c>
      <c r="Q5" s="43">
        <v>0.06</v>
      </c>
      <c r="R5" s="44">
        <v>0.06</v>
      </c>
      <c r="S5" s="44">
        <v>0.06</v>
      </c>
      <c r="T5" s="44">
        <v>0.06</v>
      </c>
      <c r="U5" s="45">
        <v>0</v>
      </c>
      <c r="V5" s="44">
        <v>0.06</v>
      </c>
      <c r="W5" s="45">
        <v>0.06</v>
      </c>
    </row>
    <row r="6" spans="1:23" ht="30">
      <c r="A6" t="s">
        <v>52</v>
      </c>
      <c r="B6" t="s">
        <v>293</v>
      </c>
      <c r="C6" t="s">
        <v>292</v>
      </c>
      <c r="D6" t="s">
        <v>290</v>
      </c>
      <c r="I6" s="41" t="s">
        <v>259</v>
      </c>
      <c r="J6">
        <f t="shared" si="0"/>
        <v>0.4663422546634225</v>
      </c>
      <c r="K6">
        <f t="shared" si="1"/>
        <v>0</v>
      </c>
      <c r="M6" s="37"/>
      <c r="N6" s="64" t="s">
        <v>259</v>
      </c>
      <c r="O6" s="42">
        <v>0.46</v>
      </c>
      <c r="P6" s="42">
        <v>0.46</v>
      </c>
      <c r="Q6" s="43">
        <v>0.46</v>
      </c>
      <c r="R6" s="44">
        <v>0.24</v>
      </c>
      <c r="S6" s="44">
        <v>0.24</v>
      </c>
      <c r="T6" s="44">
        <v>0.24</v>
      </c>
      <c r="U6" s="45">
        <v>0</v>
      </c>
      <c r="V6" s="44">
        <v>0.46</v>
      </c>
      <c r="W6" s="45">
        <v>0.23</v>
      </c>
    </row>
    <row r="7" spans="1:23">
      <c r="A7" t="s">
        <v>26</v>
      </c>
      <c r="B7" t="s">
        <v>288</v>
      </c>
      <c r="C7" t="s">
        <v>288</v>
      </c>
      <c r="D7" t="s">
        <v>289</v>
      </c>
      <c r="I7" s="41" t="s">
        <v>260</v>
      </c>
      <c r="J7">
        <f t="shared" si="0"/>
        <v>0</v>
      </c>
      <c r="K7">
        <f t="shared" si="1"/>
        <v>4.4152744630071599</v>
      </c>
      <c r="M7" s="37"/>
      <c r="N7" s="64" t="s">
        <v>260</v>
      </c>
      <c r="O7" s="42">
        <v>0</v>
      </c>
      <c r="P7" s="42">
        <v>0</v>
      </c>
      <c r="Q7" s="43">
        <v>0</v>
      </c>
      <c r="R7" s="44">
        <v>0</v>
      </c>
      <c r="S7" s="44">
        <v>0</v>
      </c>
      <c r="T7" s="44">
        <v>0</v>
      </c>
      <c r="U7" s="45">
        <v>6.66</v>
      </c>
      <c r="V7" s="44">
        <v>3.9</v>
      </c>
      <c r="W7" s="45">
        <v>5.26</v>
      </c>
    </row>
    <row r="8" spans="1:23" ht="30">
      <c r="A8" t="s">
        <v>51</v>
      </c>
      <c r="B8">
        <v>6</v>
      </c>
      <c r="C8">
        <v>6</v>
      </c>
      <c r="D8" s="68" t="s">
        <v>291</v>
      </c>
      <c r="I8" s="41" t="s">
        <v>261</v>
      </c>
      <c r="J8">
        <f t="shared" si="0"/>
        <v>0</v>
      </c>
      <c r="K8">
        <f t="shared" si="1"/>
        <v>5.1776717051180059</v>
      </c>
      <c r="M8" s="37"/>
      <c r="N8" s="64" t="s">
        <v>261</v>
      </c>
      <c r="O8" s="42">
        <v>0</v>
      </c>
      <c r="P8" s="42">
        <v>0</v>
      </c>
      <c r="Q8" s="43">
        <v>0</v>
      </c>
      <c r="R8" s="44">
        <v>0</v>
      </c>
      <c r="S8" s="44">
        <v>0</v>
      </c>
      <c r="T8" s="44">
        <v>0</v>
      </c>
      <c r="U8" s="45">
        <v>7.81</v>
      </c>
      <c r="V8" s="44">
        <v>4.58</v>
      </c>
      <c r="W8" s="45">
        <v>6.17</v>
      </c>
    </row>
    <row r="9" spans="1:23" ht="45">
      <c r="I9" s="41" t="s">
        <v>262</v>
      </c>
      <c r="J9">
        <f t="shared" si="0"/>
        <v>0</v>
      </c>
      <c r="K9">
        <f t="shared" si="1"/>
        <v>0.79554494828957834</v>
      </c>
      <c r="M9" s="37"/>
      <c r="N9" s="64" t="s">
        <v>262</v>
      </c>
      <c r="O9" s="42">
        <v>0</v>
      </c>
      <c r="P9" s="42">
        <v>0</v>
      </c>
      <c r="Q9" s="43">
        <v>0</v>
      </c>
      <c r="R9" s="44">
        <v>0</v>
      </c>
      <c r="S9" s="44">
        <v>0</v>
      </c>
      <c r="T9" s="44">
        <v>0</v>
      </c>
      <c r="U9" s="45">
        <v>1.2</v>
      </c>
      <c r="V9" s="44">
        <v>0.71</v>
      </c>
      <c r="W9" s="45">
        <v>0.95</v>
      </c>
    </row>
    <row r="10" spans="1:23" ht="75">
      <c r="I10" s="41" t="s">
        <v>263</v>
      </c>
      <c r="J10">
        <f t="shared" si="0"/>
        <v>2.02757502027575E-2</v>
      </c>
      <c r="K10">
        <f t="shared" si="1"/>
        <v>1.3259082471492973E-2</v>
      </c>
      <c r="M10" s="37"/>
      <c r="N10" s="64" t="s">
        <v>263</v>
      </c>
      <c r="O10" s="42">
        <v>0.02</v>
      </c>
      <c r="P10" s="42">
        <v>0.02</v>
      </c>
      <c r="Q10" s="43">
        <v>0.02</v>
      </c>
      <c r="R10" s="44">
        <v>0.02</v>
      </c>
      <c r="S10" s="44">
        <v>0.02</v>
      </c>
      <c r="T10" s="44">
        <v>0.02</v>
      </c>
      <c r="U10" s="45">
        <v>0.02</v>
      </c>
      <c r="V10" s="44">
        <v>0.02</v>
      </c>
      <c r="W10" s="45">
        <v>0.02</v>
      </c>
    </row>
    <row r="11" spans="1:23" ht="225.75" thickBot="1">
      <c r="I11" s="50" t="s">
        <v>331</v>
      </c>
      <c r="J11" s="50">
        <f>SUM(J4:J10)</f>
        <v>1.1354420113544199</v>
      </c>
      <c r="K11" s="50">
        <f>SUM(K4:K8)</f>
        <v>9.9774595597984614</v>
      </c>
      <c r="M11" s="37"/>
      <c r="N11" s="64" t="s">
        <v>264</v>
      </c>
      <c r="O11" s="42">
        <v>-1.53</v>
      </c>
      <c r="P11" s="42">
        <v>-1.53</v>
      </c>
      <c r="Q11" s="43">
        <v>-1.53</v>
      </c>
      <c r="R11" s="44">
        <v>-1.53</v>
      </c>
      <c r="S11" s="44">
        <v>-1.53</v>
      </c>
      <c r="T11" s="44">
        <v>-1.53</v>
      </c>
      <c r="U11" s="45">
        <v>-1.53</v>
      </c>
      <c r="V11" s="44">
        <v>-1.53</v>
      </c>
      <c r="W11" s="45">
        <v>-1.53</v>
      </c>
    </row>
    <row r="12" spans="1:23" ht="60">
      <c r="I12" s="54" t="s">
        <v>276</v>
      </c>
      <c r="J12">
        <v>1</v>
      </c>
      <c r="K12">
        <v>0</v>
      </c>
      <c r="M12" s="37"/>
      <c r="N12" s="64" t="s">
        <v>265</v>
      </c>
      <c r="O12" s="42">
        <v>15.2</v>
      </c>
      <c r="P12" s="42">
        <v>15.2</v>
      </c>
      <c r="Q12" s="43">
        <v>15.2</v>
      </c>
      <c r="R12" s="44">
        <v>18.59</v>
      </c>
      <c r="S12" s="44">
        <v>18.59</v>
      </c>
      <c r="T12" s="45">
        <v>18.59</v>
      </c>
      <c r="U12" s="45">
        <v>5.79</v>
      </c>
      <c r="V12" s="44">
        <v>5.87</v>
      </c>
      <c r="W12" s="45">
        <v>5.83</v>
      </c>
    </row>
    <row r="13" spans="1:23" ht="45">
      <c r="I13" s="54" t="s">
        <v>330</v>
      </c>
      <c r="J13">
        <v>0</v>
      </c>
      <c r="K13">
        <v>1</v>
      </c>
      <c r="M13" s="37"/>
      <c r="N13" s="64" t="s">
        <v>266</v>
      </c>
      <c r="O13" s="42">
        <v>-9.65</v>
      </c>
      <c r="P13" s="42">
        <v>-10.98</v>
      </c>
      <c r="Q13" s="43">
        <v>-16.329999999999998</v>
      </c>
      <c r="R13" s="44">
        <v>-11.8</v>
      </c>
      <c r="S13" s="44">
        <v>-13.6</v>
      </c>
      <c r="T13" s="45">
        <v>-20.87</v>
      </c>
      <c r="U13" s="45">
        <v>-4.8499999999999996</v>
      </c>
      <c r="V13" s="44">
        <v>-4.41</v>
      </c>
      <c r="W13" s="45">
        <v>-4.63</v>
      </c>
    </row>
    <row r="14" spans="1:23" ht="60.75" thickBot="1">
      <c r="I14" s="54" t="s">
        <v>277</v>
      </c>
      <c r="J14">
        <f>1/Q16</f>
        <v>3.6496350364963499</v>
      </c>
      <c r="K14">
        <f>1/U17</f>
        <v>2.3866348448687353</v>
      </c>
      <c r="M14" s="37"/>
      <c r="N14" s="65" t="s">
        <v>267</v>
      </c>
      <c r="O14" s="46">
        <v>-22.67</v>
      </c>
      <c r="P14" s="46">
        <v>-22.67</v>
      </c>
      <c r="Q14" s="47">
        <v>-22.67</v>
      </c>
      <c r="R14" s="48">
        <v>-11.6</v>
      </c>
      <c r="S14" s="48">
        <v>-11.6</v>
      </c>
      <c r="T14" s="48">
        <v>-11.6</v>
      </c>
      <c r="U14" s="49">
        <v>-31.57</v>
      </c>
      <c r="V14" s="48">
        <v>-41.02</v>
      </c>
      <c r="W14" s="49">
        <v>-36.380000000000003</v>
      </c>
    </row>
    <row r="15" spans="1:23" ht="90.75" thickBot="1">
      <c r="I15" s="54" t="s">
        <v>278</v>
      </c>
      <c r="J15">
        <f>O19/O16</f>
        <v>1.386861313868613</v>
      </c>
      <c r="K15">
        <v>0</v>
      </c>
      <c r="M15" s="37"/>
      <c r="N15" s="66" t="s">
        <v>268</v>
      </c>
      <c r="O15" s="50">
        <v>-17.52</v>
      </c>
      <c r="P15" s="50">
        <v>-18.850000000000001</v>
      </c>
      <c r="Q15" s="51">
        <v>-24.19</v>
      </c>
      <c r="R15" s="52">
        <v>-5.44</v>
      </c>
      <c r="S15" s="52">
        <v>-7.24</v>
      </c>
      <c r="T15" s="52">
        <v>-14.51</v>
      </c>
      <c r="U15" s="53">
        <v>-15.88</v>
      </c>
      <c r="V15" s="52">
        <v>-30.77</v>
      </c>
      <c r="W15" s="53">
        <v>-23.41</v>
      </c>
    </row>
    <row r="16" spans="1:23" ht="45">
      <c r="M16" s="37"/>
      <c r="N16" s="67" t="s">
        <v>270</v>
      </c>
      <c r="O16" s="55">
        <v>0.27400000000000002</v>
      </c>
      <c r="P16" s="55">
        <v>0.27400000000000002</v>
      </c>
      <c r="Q16" s="56">
        <v>0.27400000000000002</v>
      </c>
      <c r="R16" s="57"/>
      <c r="S16" s="57"/>
      <c r="T16" s="37"/>
      <c r="U16" s="57">
        <v>0</v>
      </c>
      <c r="V16" s="57">
        <v>0.27</v>
      </c>
      <c r="W16" s="57">
        <v>0.27</v>
      </c>
    </row>
    <row r="17" spans="13:23" ht="45">
      <c r="M17" s="37" t="s">
        <v>269</v>
      </c>
      <c r="N17" s="67" t="s">
        <v>329</v>
      </c>
      <c r="O17" s="55">
        <v>0</v>
      </c>
      <c r="P17" s="55">
        <v>0</v>
      </c>
      <c r="Q17" s="58">
        <v>0</v>
      </c>
      <c r="R17" s="57"/>
      <c r="S17" s="57"/>
      <c r="T17" s="37"/>
      <c r="U17" s="57">
        <v>0.41899999999999998</v>
      </c>
      <c r="V17" s="57">
        <v>0.23</v>
      </c>
      <c r="W17" s="57">
        <v>0.24</v>
      </c>
    </row>
    <row r="18" spans="13:23">
      <c r="M18" s="37" t="s">
        <v>271</v>
      </c>
      <c r="N18" s="109" t="s">
        <v>272</v>
      </c>
      <c r="O18" s="109"/>
      <c r="P18" s="109"/>
      <c r="Q18" s="109"/>
      <c r="R18" s="109"/>
      <c r="S18" s="109"/>
      <c r="T18" s="109"/>
      <c r="U18" s="109"/>
      <c r="V18" s="109"/>
      <c r="W18" s="109"/>
    </row>
    <row r="19" spans="13:23" ht="45">
      <c r="M19" s="37"/>
      <c r="N19" s="67" t="s">
        <v>273</v>
      </c>
      <c r="O19" s="55">
        <v>0.38</v>
      </c>
      <c r="P19" s="55">
        <v>0.38</v>
      </c>
      <c r="Q19" s="55">
        <v>0.38</v>
      </c>
      <c r="R19" s="37"/>
      <c r="S19" s="37"/>
      <c r="T19" s="37"/>
      <c r="U19" s="37">
        <v>0</v>
      </c>
      <c r="V19" s="57">
        <v>0</v>
      </c>
      <c r="W19" s="37">
        <v>0</v>
      </c>
    </row>
    <row r="20" spans="13:23">
      <c r="M20" s="37" t="s">
        <v>271</v>
      </c>
    </row>
  </sheetData>
  <mergeCells count="1">
    <mergeCell ref="N18:W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7</vt:i4>
      </vt:variant>
    </vt:vector>
  </HeadingPairs>
  <TitlesOfParts>
    <vt:vector size="23" baseType="lpstr">
      <vt:lpstr>prices</vt:lpstr>
      <vt:lpstr>additional data</vt:lpstr>
      <vt:lpstr>production</vt:lpstr>
      <vt:lpstr>material factors</vt:lpstr>
      <vt:lpstr>grids</vt:lpstr>
      <vt:lpstr>current capacities</vt:lpstr>
      <vt:lpstr>DLR material factors</vt:lpstr>
      <vt:lpstr>steel energy</vt:lpstr>
      <vt:lpstr>steel feedstock</vt:lpstr>
      <vt:lpstr>steel cost</vt:lpstr>
      <vt:lpstr>hvc energy</vt:lpstr>
      <vt:lpstr>hvc feedstock</vt:lpstr>
      <vt:lpstr>hvc cost</vt:lpstr>
      <vt:lpstr>cement costs</vt:lpstr>
      <vt:lpstr>cement feedstock</vt:lpstr>
      <vt:lpstr>calculations hvc</vt:lpstr>
      <vt:lpstr>grids!grid_length_Hv</vt:lpstr>
      <vt:lpstr>grids!Hv_ratio</vt:lpstr>
      <vt:lpstr>grids!Materials_grid</vt:lpstr>
      <vt:lpstr>grids!Materials_grid_additions_1</vt:lpstr>
      <vt:lpstr>grids!Materials_grid_dynamic_1</vt:lpstr>
      <vt:lpstr>grids!operational_lifetime</vt:lpstr>
      <vt:lpstr>grids!underground_ratio_1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Celia Burghardt</dc:creator>
  <cp:lastModifiedBy>Celia Burghardt</cp:lastModifiedBy>
  <dcterms:created xsi:type="dcterms:W3CDTF">2024-07-12T14:05:23Z</dcterms:created>
  <dcterms:modified xsi:type="dcterms:W3CDTF">2025-03-12T12:46:53Z</dcterms:modified>
</cp:coreProperties>
</file>