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backupFile="1" codeName="ThisWorkbook" defaultThemeVersion="166925"/>
  <mc:AlternateContent xmlns:mc="http://schemas.openxmlformats.org/markup-compatibility/2006">
    <mc:Choice Requires="x15">
      <x15ac:absPath xmlns:x15ac="http://schemas.microsoft.com/office/spreadsheetml/2010/11/ac" url="\\129.6.187.15\Data\EngineeredPluripotencyCellLines\Transfections\"/>
    </mc:Choice>
  </mc:AlternateContent>
  <xr:revisionPtr revIDLastSave="0" documentId="13_ncr:1_{FFBFA570-1CBD-481F-8B8E-CBFFD0BE258A}" xr6:coauthVersionLast="45" xr6:coauthVersionMax="45" xr10:uidLastSave="{00000000-0000-0000-0000-000000000000}"/>
  <bookViews>
    <workbookView xWindow="1763" yWindow="-98" windowWidth="18854" windowHeight="13875" tabRatio="928" firstSheet="19" activeTab="27" xr2:uid="{A7056974-51CC-4EE2-805D-5FE90EC745DE}"/>
  </bookViews>
  <sheets>
    <sheet name="Calendar" sheetId="62" r:id="rId1"/>
    <sheet name="Metadata Template" sheetId="34" r:id="rId2"/>
    <sheet name="20210208GFPSOX2sg3" sheetId="93" r:id="rId3"/>
    <sheet name="20200120mChOCT4sg2" sheetId="68" r:id="rId4"/>
    <sheet name="20200220mChOCT4sg2" sheetId="69" r:id="rId5"/>
    <sheet name="Data" sheetId="64" r:id="rId6"/>
    <sheet name="TransfectionsReport" sheetId="75" r:id="rId7"/>
    <sheet name="AllClonesIist" sheetId="81" r:id="rId8"/>
    <sheet name="DiscontinueReport" sheetId="77" r:id="rId9"/>
    <sheet name="FreezeReport" sheetId="76" r:id="rId10"/>
    <sheet name="ExtractDNAReport" sheetId="78" r:id="rId11"/>
    <sheet name="Clone Report" sheetId="79" r:id="rId12"/>
    <sheet name="Cell Samples" sheetId="63" r:id="rId13"/>
    <sheet name="ActivityList" sheetId="52" r:id="rId14"/>
    <sheet name="Data validation criteria" sheetId="2" r:id="rId15"/>
    <sheet name="20200316GFPSOX2sg1" sheetId="70" r:id="rId16"/>
    <sheet name="20200317GFPSOX2sg2" sheetId="71" r:id="rId17"/>
    <sheet name="20200318GFPSOX2sg3" sheetId="72" r:id="rId18"/>
    <sheet name="20200113mChOCT4sg2" sheetId="73" r:id="rId19"/>
    <sheet name="20210203GFPSOX2sg3" sheetId="92" r:id="rId20"/>
    <sheet name="Documentation" sheetId="74" r:id="rId21"/>
    <sheet name="Passage#s200113_C6" sheetId="82" state="hidden" r:id="rId22"/>
    <sheet name="Passage#s200120_B9" sheetId="85" state="hidden" r:id="rId23"/>
    <sheet name="Passage#s200220_C6" sheetId="86" r:id="rId24"/>
    <sheet name="Passage#s200220_A7" sheetId="87" r:id="rId25"/>
    <sheet name="Passage#s200220_C10" sheetId="88" state="hidden" r:id="rId26"/>
    <sheet name="Notes" sheetId="65" r:id="rId27"/>
    <sheet name="ClonesSummaries" sheetId="80" r:id="rId28"/>
    <sheet name="20210309mChOCT4sg2" sheetId="94" r:id="rId29"/>
  </sheets>
  <externalReferences>
    <externalReference r:id="rId30"/>
    <externalReference r:id="rId31"/>
  </externalReferences>
  <definedNames>
    <definedName name="_xlnm._FilterDatabase" localSheetId="7" hidden="1">AllClonesIist!$A$1:$A$30</definedName>
    <definedName name="_xlnm._FilterDatabase" localSheetId="12" hidden="1">'Cell Samples'!$B$1:$B$66</definedName>
    <definedName name="_xlnm._FilterDatabase" localSheetId="5" hidden="1">Data!$A$2:$H$523</definedName>
    <definedName name="_xlnm._FilterDatabase" localSheetId="21" hidden="1">'Passage#s200113_C6'!$C$1:$C$151</definedName>
    <definedName name="_xlnm._FilterDatabase" localSheetId="22" hidden="1">'Passage#s200120_B9'!$A$1:$G$65</definedName>
    <definedName name="_xlnm._FilterDatabase" localSheetId="24" hidden="1">'Passage#s200220_A7'!$A$1:$C$98</definedName>
    <definedName name="_xlnm._FilterDatabase" localSheetId="25" hidden="1">'Passage#s200220_C10'!$A$1:$G$74</definedName>
    <definedName name="_xlnm._FilterDatabase" localSheetId="23" hidden="1">'Passage#s200220_C6'!$A$1:$G$68</definedName>
    <definedName name="Activities" localSheetId="19">OFFSET([1]ActivityList!$A$1,1,0,COUNTA([1]ActivityList!$A:$A)-1,1)</definedName>
    <definedName name="Activities" localSheetId="2">OFFSET([1]ActivityList!$A$1,1,0,COUNTA([1]ActivityList!$A:$A)-1,1)</definedName>
    <definedName name="Activities">OFFSET(ActivityList!$A$1,1,0,COUNTA(ActivityList!$A:$A)-1,1)</definedName>
    <definedName name="cellnames">'Cell Samples'!$A$1:$A$80</definedName>
    <definedName name="CellSampleNames" localSheetId="19">OFFSET('[1]Cell Samples'!$A$1,1,0,COUNTA('[1]Cell Samples'!$A:$A)-1,1)</definedName>
    <definedName name="CellSampleNames" localSheetId="2">OFFSET('[1]Cell Samples'!$A$1,1,0,COUNTA('[1]Cell Samples'!$A:$A)-1,1)</definedName>
    <definedName name="CellSampleNames">OFFSET('Cell Samples'!$A$1,1,0,COUNTA('Cell Samples'!$A:$A)-1,1)</definedName>
    <definedName name="DataEntry" localSheetId="19">[1]Calendar!$B$5:$S$19,[1]Calendar!$B$21,[1]Calendar!$H$21,[1]Calendar!$N$21,[1]Calendar!$B$25:$S$39,[1]Calendar!$B$41,[1]Calendar!$H$41,[1]Calendar!$N$41,[1]Calendar!$B$45:$S$59,[1]Calendar!$B$61,[1]Calendar!$H$61,[1]Calendar!$N$61,[1]Calendar!$B$65:$S$78,[1]Calendar!$S$79,[1]Calendar!$N$79:$R$79,[1]Calendar!$H$79:$L$79,[1]Calendar!$B$79:$F$79,[1]Calendar!$B$85:$S$99,[1]Calendar!$N$101,[1]Calendar!$H$101,[1]Calendar!$B$101,[1]Calendar!$B$105:$S$119,[1]Calendar!$N$121,[1]Calendar!$H$121,[1]Calendar!$B$121,[1]Calendar!$B$125:$S$139,[1]Calendar!$N$141</definedName>
    <definedName name="DataEntry" localSheetId="2">[1]Calendar!$B$5:$S$19,[1]Calendar!$B$21,[1]Calendar!$H$21,[1]Calendar!$N$21,[1]Calendar!$B$25:$S$39,[1]Calendar!$B$41,[1]Calendar!$H$41,[1]Calendar!$N$41,[1]Calendar!$B$45:$S$59,[1]Calendar!$B$61,[1]Calendar!$H$61,[1]Calendar!$N$61,[1]Calendar!$B$65:$S$78,[1]Calendar!$S$79,[1]Calendar!$N$79:$R$79,[1]Calendar!$H$79:$L$79,[1]Calendar!$B$79:$F$79,[1]Calendar!$B$85:$S$99,[1]Calendar!$N$101,[1]Calendar!$H$101,[1]Calendar!$B$101,[1]Calendar!$B$105:$S$119,[1]Calendar!$N$121,[1]Calendar!$H$121,[1]Calendar!$B$121,[1]Calendar!$B$125:$S$139,[1]Calendar!$N$141</definedName>
    <definedName name="DataEntry">Calendar!$B$5:$S$19,Calendar!$B$21,Calendar!$H$21,Calendar!$N$21,Calendar!$B$25:$S$39,Calendar!$B$41,Calendar!$H$41,Calendar!$N$41,Calendar!$B$45:$S$59,Calendar!$B$61,Calendar!$H$61,Calendar!$N$61,Calendar!$B$65:$S$78,Calendar!$S$79,Calendar!$N$79:$R$79,Calendar!$H$79:$L$79,Calendar!$B$79:$F$79,Calendar!$B$85:$S$99,Calendar!$N$101,Calendar!$H$101,Calendar!$B$101,Calendar!$B$105:$S$119,Calendar!$N$121,Calendar!$H$121,Calendar!$B$121,Calendar!$B$125:$S$139,Calendar!$N$141</definedName>
    <definedName name="Query_from_Excel_Files" localSheetId="11" hidden="1">'Clone Report'!$A$1:$G$307</definedName>
    <definedName name="Query_from_Excel_Files" localSheetId="27" hidden="1">ClonesSummaries!#REF!</definedName>
    <definedName name="Query_from_Excel_Files" localSheetId="8" hidden="1">DiscontinueReport!$A$1:$G$12</definedName>
    <definedName name="Query_from_Excel_Files" localSheetId="10" hidden="1">ExtractDNAReport!$A$1:$G$13</definedName>
    <definedName name="Query_from_Excel_Files" localSheetId="9" hidden="1">FreezeReport!$A$1:$G$42</definedName>
    <definedName name="Query_from_Excel_Files" localSheetId="6" hidden="1">TransfectionsReport!$A$1:$G$9</definedName>
    <definedName name="Query_from_Excel_Files_1" localSheetId="11" hidden="1">'Clone Report'!$A$313:$G$410</definedName>
    <definedName name="Query_from_Excel_Files_2" localSheetId="11" hidden="1">'Clone Report'!$A$415:$G$715</definedName>
    <definedName name="Query_from_Excel_Files_3" localSheetId="11" hidden="1">'Clone Report'!$A$718:$G$886</definedName>
    <definedName name="ReportGeneratorData">Data!$A$1:$H$1095</definedName>
    <definedName name="StartDate" localSheetId="19">[1]Calendar!$N$3</definedName>
    <definedName name="StartDate" localSheetId="2">[1]Calendar!$N$3</definedName>
    <definedName name="StartDate">Calendar!$N$3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5" i="94" l="1"/>
  <c r="E51" i="94"/>
  <c r="N52" i="94" s="1"/>
  <c r="E50" i="94"/>
  <c r="G50" i="94" s="1"/>
  <c r="I50" i="94" s="1"/>
  <c r="M51" i="94" s="1"/>
  <c r="F42" i="94"/>
  <c r="F41" i="94"/>
  <c r="C41" i="94"/>
  <c r="L32" i="94"/>
  <c r="I32" i="94"/>
  <c r="I31" i="94"/>
  <c r="E31" i="94"/>
  <c r="L31" i="94" s="1"/>
  <c r="L30" i="94"/>
  <c r="I30" i="94"/>
  <c r="C29" i="94"/>
  <c r="E21" i="94"/>
  <c r="E20" i="94"/>
  <c r="L12" i="94"/>
  <c r="L11" i="94"/>
  <c r="H11" i="94"/>
  <c r="D44" i="94" s="1"/>
  <c r="H7" i="94"/>
  <c r="E24" i="94" l="1"/>
  <c r="L34" i="94"/>
  <c r="C37" i="94" s="1"/>
  <c r="C38" i="94" s="1"/>
  <c r="E38" i="94" s="1"/>
  <c r="M34" i="94"/>
  <c r="G51" i="94"/>
  <c r="I51" i="94" s="1"/>
  <c r="M52" i="94" s="1"/>
  <c r="E22" i="94"/>
  <c r="N51" i="94"/>
  <c r="L12" i="70"/>
  <c r="L11" i="70"/>
  <c r="L12" i="71"/>
  <c r="L11" i="71"/>
  <c r="L12" i="72"/>
  <c r="L11" i="72"/>
  <c r="L12" i="73"/>
  <c r="L11" i="73"/>
  <c r="L12" i="69"/>
  <c r="L11" i="69"/>
  <c r="L12" i="68"/>
  <c r="L11" i="68"/>
  <c r="E33" i="34"/>
  <c r="F40" i="34"/>
  <c r="F39" i="34"/>
  <c r="C39" i="34"/>
  <c r="L30" i="34"/>
  <c r="I30" i="34"/>
  <c r="I29" i="34"/>
  <c r="E29" i="34"/>
  <c r="L29" i="34" s="1"/>
  <c r="L32" i="34" s="1"/>
  <c r="C35" i="34" s="1"/>
  <c r="L28" i="34"/>
  <c r="I28" i="34"/>
  <c r="C27" i="34"/>
  <c r="E21" i="34"/>
  <c r="E20" i="34"/>
  <c r="E19" i="34"/>
  <c r="E23" i="34" s="1"/>
  <c r="L12" i="34"/>
  <c r="L11" i="34"/>
  <c r="C34" i="34" l="1"/>
  <c r="C36" i="34" s="1"/>
  <c r="I36" i="34" s="1"/>
  <c r="C54" i="93"/>
  <c r="E50" i="93"/>
  <c r="N51" i="93" s="1"/>
  <c r="E49" i="93"/>
  <c r="E21" i="93" s="1"/>
  <c r="E23" i="93" s="1"/>
  <c r="F40" i="93"/>
  <c r="F39" i="93"/>
  <c r="C39" i="93"/>
  <c r="E33" i="93"/>
  <c r="L30" i="93"/>
  <c r="I30" i="93"/>
  <c r="I29" i="93"/>
  <c r="E29" i="93"/>
  <c r="L29" i="93" s="1"/>
  <c r="L28" i="93"/>
  <c r="L32" i="93" s="1"/>
  <c r="C35" i="93" s="1"/>
  <c r="I28" i="93"/>
  <c r="C27" i="93"/>
  <c r="E20" i="93"/>
  <c r="E19" i="93"/>
  <c r="L12" i="93"/>
  <c r="L11" i="93"/>
  <c r="H11" i="93"/>
  <c r="D44" i="93" s="1"/>
  <c r="H7" i="93"/>
  <c r="E36" i="34" l="1"/>
  <c r="M32" i="34"/>
  <c r="G50" i="93"/>
  <c r="I50" i="93" s="1"/>
  <c r="M51" i="93" s="1"/>
  <c r="C34" i="93"/>
  <c r="C36" i="93" s="1"/>
  <c r="E36" i="93" s="1"/>
  <c r="G49" i="93"/>
  <c r="I49" i="93" s="1"/>
  <c r="M50" i="93" s="1"/>
  <c r="N50" i="93" s="1"/>
  <c r="G60" i="85"/>
  <c r="D147" i="82"/>
  <c r="D144" i="82"/>
  <c r="D143" i="82"/>
  <c r="D141" i="82"/>
  <c r="D139" i="82"/>
  <c r="L30" i="92"/>
  <c r="C54" i="92"/>
  <c r="E50" i="92"/>
  <c r="N51" i="92" s="1"/>
  <c r="E49" i="92"/>
  <c r="F40" i="92"/>
  <c r="F39" i="92"/>
  <c r="C39" i="92"/>
  <c r="E33" i="92"/>
  <c r="C34" i="92" s="1"/>
  <c r="I30" i="92"/>
  <c r="I29" i="92"/>
  <c r="E29" i="92"/>
  <c r="L29" i="92" s="1"/>
  <c r="L28" i="92"/>
  <c r="I28" i="92"/>
  <c r="C27" i="92"/>
  <c r="E20" i="92"/>
  <c r="E19" i="92"/>
  <c r="L12" i="92"/>
  <c r="L11" i="92"/>
  <c r="H11" i="92"/>
  <c r="D44" i="92" s="1"/>
  <c r="H7" i="92"/>
  <c r="I36" i="93" l="1"/>
  <c r="M32" i="93" s="1"/>
  <c r="L32" i="92"/>
  <c r="C35" i="92" s="1"/>
  <c r="C36" i="92"/>
  <c r="G49" i="92"/>
  <c r="I49" i="92" s="1"/>
  <c r="M50" i="92" s="1"/>
  <c r="N50" i="92" s="1"/>
  <c r="G50" i="92"/>
  <c r="I50" i="92" s="1"/>
  <c r="M51" i="92" s="1"/>
  <c r="E21" i="92"/>
  <c r="E23" i="92" s="1"/>
  <c r="I36" i="92" l="1"/>
  <c r="E36" i="92"/>
  <c r="M32" i="92" s="1"/>
  <c r="D2" i="86" l="1"/>
  <c r="D5" i="86"/>
  <c r="D7" i="86"/>
  <c r="D13" i="86"/>
  <c r="D15" i="86"/>
  <c r="D17" i="86"/>
  <c r="D20" i="86"/>
  <c r="D22" i="86"/>
  <c r="D31" i="86"/>
  <c r="D35" i="86"/>
  <c r="D37" i="86"/>
  <c r="D49" i="86"/>
  <c r="D53" i="86"/>
  <c r="D61" i="86"/>
  <c r="D63" i="86"/>
  <c r="D64" i="86"/>
  <c r="D66" i="86"/>
  <c r="D2" i="88"/>
  <c r="D5" i="88"/>
  <c r="D7" i="88"/>
  <c r="D14" i="88"/>
  <c r="D16" i="88"/>
  <c r="D18" i="88"/>
  <c r="D20" i="88"/>
  <c r="D22" i="88"/>
  <c r="D31" i="88"/>
  <c r="D35" i="88"/>
  <c r="D37" i="88"/>
  <c r="D49" i="88"/>
  <c r="D64" i="88"/>
  <c r="D66" i="88"/>
  <c r="D69" i="88"/>
  <c r="G73" i="88"/>
  <c r="D92" i="87"/>
  <c r="D89" i="87"/>
  <c r="D87" i="87"/>
  <c r="D85" i="87"/>
  <c r="D82" i="87"/>
  <c r="D76" i="87"/>
  <c r="D75" i="87"/>
  <c r="D72" i="87"/>
  <c r="D45" i="87"/>
  <c r="D43" i="87"/>
  <c r="D39" i="87"/>
  <c r="D31" i="87"/>
  <c r="D29" i="87"/>
  <c r="D26" i="87"/>
  <c r="D24" i="87"/>
  <c r="D21" i="87"/>
  <c r="D15" i="87"/>
  <c r="D13" i="87"/>
  <c r="D10" i="87"/>
  <c r="D51" i="85"/>
  <c r="D49" i="85"/>
  <c r="D45" i="85"/>
  <c r="D43" i="85"/>
  <c r="D40" i="85"/>
  <c r="D34" i="85"/>
  <c r="D33" i="85"/>
  <c r="D32" i="85"/>
  <c r="D31" i="85"/>
  <c r="D28" i="85"/>
  <c r="G57" i="85" s="1"/>
  <c r="D26" i="85"/>
  <c r="D19" i="85"/>
  <c r="D17" i="85"/>
  <c r="D15" i="85"/>
  <c r="D13" i="85"/>
  <c r="D9" i="85"/>
  <c r="D7" i="85"/>
  <c r="D6" i="85"/>
  <c r="D154" i="82"/>
  <c r="D158" i="82"/>
  <c r="D160" i="82"/>
  <c r="D99" i="82"/>
  <c r="D114" i="82"/>
  <c r="D116" i="82"/>
  <c r="D2" i="82"/>
  <c r="G116" i="82" s="1"/>
  <c r="D4" i="82"/>
  <c r="D6" i="82"/>
  <c r="D10" i="82"/>
  <c r="D13" i="82"/>
  <c r="D15" i="82"/>
  <c r="D21" i="82"/>
  <c r="D23" i="82"/>
  <c r="D27" i="82"/>
  <c r="D31" i="82"/>
  <c r="D35" i="82"/>
  <c r="D40" i="82"/>
  <c r="D53" i="82"/>
  <c r="D55" i="82"/>
  <c r="D57" i="82"/>
  <c r="D66" i="82"/>
  <c r="D69" i="82"/>
  <c r="D77" i="82"/>
  <c r="D80" i="82"/>
  <c r="D81" i="82"/>
  <c r="D88" i="82"/>
  <c r="D90" i="82"/>
  <c r="D92" i="82"/>
  <c r="C55" i="73"/>
  <c r="E51" i="73"/>
  <c r="N52" i="73"/>
  <c r="E50" i="73"/>
  <c r="F42" i="73"/>
  <c r="F41" i="73"/>
  <c r="C41" i="73"/>
  <c r="L32" i="73"/>
  <c r="I32" i="73"/>
  <c r="I31" i="73"/>
  <c r="E31" i="73"/>
  <c r="L31" i="73"/>
  <c r="L30" i="73"/>
  <c r="M34" i="73"/>
  <c r="I30" i="73"/>
  <c r="C29" i="73"/>
  <c r="E21" i="73"/>
  <c r="E20" i="73"/>
  <c r="H11" i="73"/>
  <c r="D44" i="73"/>
  <c r="H7" i="73"/>
  <c r="G50" i="73"/>
  <c r="I50" i="73"/>
  <c r="M51" i="73"/>
  <c r="N51" i="73"/>
  <c r="L34" i="73"/>
  <c r="C37" i="73"/>
  <c r="C38" i="73"/>
  <c r="E38" i="73"/>
  <c r="G51" i="73"/>
  <c r="I51" i="73"/>
  <c r="M52" i="73"/>
  <c r="E22" i="73"/>
  <c r="E24" i="73"/>
  <c r="E50" i="68"/>
  <c r="E51" i="68"/>
  <c r="G51" i="68"/>
  <c r="I51" i="68"/>
  <c r="M52" i="68"/>
  <c r="N52" i="68"/>
  <c r="G50" i="68"/>
  <c r="I50" i="68"/>
  <c r="M51" i="68"/>
  <c r="N51" i="68"/>
  <c r="C55" i="72"/>
  <c r="E51" i="72"/>
  <c r="E50" i="72"/>
  <c r="G50" i="72"/>
  <c r="I50" i="72"/>
  <c r="M51" i="72"/>
  <c r="N51" i="72"/>
  <c r="F42" i="72"/>
  <c r="F41" i="72"/>
  <c r="C41" i="72"/>
  <c r="L32" i="72"/>
  <c r="I32" i="72"/>
  <c r="I31" i="72"/>
  <c r="E31" i="72"/>
  <c r="L31" i="72"/>
  <c r="L30" i="72"/>
  <c r="I30" i="72"/>
  <c r="C29" i="72"/>
  <c r="E21" i="72"/>
  <c r="E20" i="72"/>
  <c r="H11" i="72"/>
  <c r="D44" i="72"/>
  <c r="H7" i="72"/>
  <c r="C55" i="71"/>
  <c r="E51" i="71"/>
  <c r="E50" i="71"/>
  <c r="F42" i="71"/>
  <c r="F41" i="71"/>
  <c r="C41" i="71"/>
  <c r="L32" i="71"/>
  <c r="I32" i="71"/>
  <c r="I31" i="71"/>
  <c r="E31" i="71"/>
  <c r="L31" i="71"/>
  <c r="L30" i="71"/>
  <c r="M34" i="71"/>
  <c r="I30" i="71"/>
  <c r="C29" i="71"/>
  <c r="E21" i="71"/>
  <c r="E20" i="71"/>
  <c r="H11" i="71"/>
  <c r="D44" i="71"/>
  <c r="H7" i="71"/>
  <c r="C55" i="70"/>
  <c r="E51" i="70"/>
  <c r="E50" i="70"/>
  <c r="F42" i="70"/>
  <c r="F41" i="70"/>
  <c r="C41" i="70"/>
  <c r="L32" i="70"/>
  <c r="I32" i="70"/>
  <c r="I31" i="70"/>
  <c r="E31" i="70"/>
  <c r="L31" i="70"/>
  <c r="L30" i="70"/>
  <c r="L34" i="70"/>
  <c r="C37" i="70"/>
  <c r="C38" i="70"/>
  <c r="E38" i="70"/>
  <c r="I30" i="70"/>
  <c r="C29" i="70"/>
  <c r="E21" i="70"/>
  <c r="E20" i="70"/>
  <c r="H11" i="70"/>
  <c r="D44" i="70"/>
  <c r="H7" i="70"/>
  <c r="E22" i="70"/>
  <c r="G50" i="70"/>
  <c r="I50" i="70"/>
  <c r="M51" i="70"/>
  <c r="N51" i="70"/>
  <c r="E22" i="71"/>
  <c r="G51" i="70"/>
  <c r="I51" i="70"/>
  <c r="M52" i="70"/>
  <c r="N52" i="70"/>
  <c r="E24" i="70"/>
  <c r="G51" i="72"/>
  <c r="I51" i="72"/>
  <c r="M52" i="72"/>
  <c r="N52" i="72"/>
  <c r="G51" i="71"/>
  <c r="I51" i="71"/>
  <c r="M52" i="71"/>
  <c r="N52" i="71"/>
  <c r="L34" i="71"/>
  <c r="C37" i="71"/>
  <c r="C38" i="71"/>
  <c r="E38" i="71"/>
  <c r="M34" i="72"/>
  <c r="E22" i="72"/>
  <c r="E24" i="72"/>
  <c r="L34" i="72"/>
  <c r="C37" i="72"/>
  <c r="C38" i="72"/>
  <c r="E38" i="72"/>
  <c r="E24" i="71"/>
  <c r="G50" i="71"/>
  <c r="I50" i="71"/>
  <c r="M51" i="71"/>
  <c r="N51" i="71"/>
  <c r="M34" i="70"/>
  <c r="C55" i="69"/>
  <c r="E51" i="69"/>
  <c r="N52" i="69"/>
  <c r="E50" i="69"/>
  <c r="F42" i="69"/>
  <c r="F41" i="69"/>
  <c r="C41" i="69"/>
  <c r="L32" i="69"/>
  <c r="I32" i="69"/>
  <c r="I31" i="69"/>
  <c r="E31" i="69"/>
  <c r="L31" i="69"/>
  <c r="L30" i="69"/>
  <c r="I30" i="69"/>
  <c r="C29" i="69"/>
  <c r="E21" i="69"/>
  <c r="E20" i="69"/>
  <c r="H11" i="69"/>
  <c r="D44" i="69"/>
  <c r="H7" i="69"/>
  <c r="G50" i="69"/>
  <c r="I50" i="69"/>
  <c r="M51" i="69"/>
  <c r="N51" i="69"/>
  <c r="G51" i="69"/>
  <c r="I51" i="69"/>
  <c r="M52" i="69"/>
  <c r="L34" i="69"/>
  <c r="C37" i="69"/>
  <c r="C38" i="69"/>
  <c r="E38" i="69"/>
  <c r="M34" i="69"/>
  <c r="E22" i="69"/>
  <c r="E24" i="69"/>
  <c r="C55" i="68"/>
  <c r="E22" i="68"/>
  <c r="F42" i="68"/>
  <c r="F41" i="68"/>
  <c r="C41" i="68"/>
  <c r="L32" i="68"/>
  <c r="I32" i="68"/>
  <c r="I31" i="68"/>
  <c r="E31" i="68"/>
  <c r="L31" i="68"/>
  <c r="L30" i="68"/>
  <c r="I30" i="68"/>
  <c r="C29" i="68"/>
  <c r="E21" i="68"/>
  <c r="E20" i="68"/>
  <c r="H11" i="68"/>
  <c r="D44" i="68"/>
  <c r="H7" i="68"/>
  <c r="E24" i="68"/>
  <c r="M34" i="68"/>
  <c r="L34" i="68"/>
  <c r="C37" i="68"/>
  <c r="C38" i="68"/>
  <c r="E38" i="68"/>
  <c r="H7" i="34"/>
  <c r="C55" i="34"/>
  <c r="H11" i="34"/>
  <c r="D44" i="34"/>
  <c r="E51" i="34"/>
  <c r="N52" i="34"/>
  <c r="E50" i="34"/>
  <c r="G51" i="34"/>
  <c r="I51" i="34"/>
  <c r="M52" i="34"/>
  <c r="G50" i="34"/>
  <c r="I50" i="34"/>
  <c r="M51" i="34"/>
  <c r="N51" i="34"/>
  <c r="H3" i="62"/>
  <c r="H23" i="62" s="1"/>
  <c r="H43" i="62" s="1"/>
  <c r="H63" i="62" s="1"/>
  <c r="H83" i="62" s="1"/>
  <c r="H103" i="62" s="1"/>
  <c r="H123" i="62" s="1"/>
  <c r="N23" i="62"/>
  <c r="N43" i="62" s="1"/>
  <c r="N63" i="62" s="1"/>
  <c r="N83" i="62" s="1"/>
  <c r="N103" i="62" s="1"/>
  <c r="N123" i="62" s="1"/>
  <c r="G67" i="86" l="1"/>
  <c r="G50" i="87"/>
  <c r="G92" i="82"/>
  <c r="G5" i="80" s="1"/>
  <c r="G160" i="82"/>
  <c r="G100" i="82"/>
  <c r="B3" i="62"/>
  <c r="B23" i="62" s="1"/>
  <c r="B43" i="62" s="1"/>
  <c r="B63" i="62" s="1"/>
  <c r="B83" i="62" s="1"/>
  <c r="B103" i="62" s="1"/>
  <c r="B123" i="6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0F12DDC-0432-4319-A3A4-6C849BA41636}" name="Query from Excel Files"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Activity='Transfect')_x000d__x000a_ORDER BY ReportGeneratorData.Date"/>
  </connection>
  <connection id="2" xr16:uid="{9A64DA8E-1D65-4C09-A846-5CC00BE78622}" name="Query from Excel Files1"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Activity='Freeze')_x000d__x000a_ORDER BY ReportGeneratorData.Date"/>
  </connection>
  <connection id="3" xr16:uid="{8C6DF130-A5A2-41DB-A45E-B876B5FD4F06}" name="Query from Excel Files2"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Activity='Discontinue')_x000d__x000a_ORDER BY ReportGeneratorData.Date"/>
  </connection>
  <connection id="4" xr16:uid="{35972B8C-2DD3-4E08-BDB1-D8D8EF83F4BF}" name="Query from Excel Files3"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Activity='Extract DNA')_x000d__x000a_ORDER BY ReportGeneratorData.Date"/>
  </connection>
  <connection id="5" xr16:uid="{B0F8A2D8-0887-4F03-B5BB-E48F94C2B104}" name="Query from Excel Files4"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Cell Sample Name` Like '%20200113mChOCT4sg2%')_x000d__x000a_ORDER BY ReportGeneratorData.Date"/>
  </connection>
  <connection id="6" xr16:uid="{24A7CDD0-B485-4C92-ADA2-F8D299577A20}" name="Query from Excel Files5"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Cell Sample Name` Like '%20200120mChOCT4sg2%')_x000d__x000a_ORDER BY ReportGeneratorData.Date"/>
  </connection>
  <connection id="7" xr16:uid="{344D16E6-4EC4-4858-83DC-30B031CF3B9A}" name="Query from Excel Files6"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Row, ReportGeneratorData.`Cell Sample Name`, ReportGeneratorData.Activity, ReportGeneratorData.`#`, ReportGeneratorData.Plate, ReportGeneratorData.Notes_x000d__x000a_FROM ReportGeneratorData ReportGeneratorData_x000d__x000a_WHERE (ReportGeneratorData.`Cell Sample Name` Like '%20200220mChOCT4sg2%')_x000d__x000a_ORDER BY ReportGeneratorData.Date"/>
  </connection>
  <connection id="8" xr16:uid="{898C30D6-A223-4EAE-AC6D-B3179C8EFEC7}" name="Query from Excel Files7" type="1" refreshedVersion="6" background="1" saveData="1">
    <dbPr connection="DSN=Excel Files;DBQ=\\129.6.187.15\Data\engineeredpluripotencycelllines\Transfections\Transfection Tracker_v2.xlsm;DefaultDir=\\129.6.187.15\Data\engineeredpluripotencycelllines\Transfections;DriverId=1046;MaxBufferSize=2048;PageTimeout=5;" command="SELECT ReportGeneratorData.Date, ReportGeneratorData.`Cell Sample Name`, ReportGeneratorData.Activity, ReportGeneratorData.Plate, ReportGeneratorData.Row, ReportGeneratorData.Notes, ReportGeneratorData.`#`_x000d__x000a_FROM ReportGeneratorData ReportGeneratorData_x000d__x000a_WHERE (ReportGeneratorData.`Cell Sample Name` Like '%20200318GFPSOX2sg3%')_x000d__x000a_ORDER BY ReportGeneratorData.`Cell Sample Name`"/>
  </connection>
</connections>
</file>

<file path=xl/sharedStrings.xml><?xml version="1.0" encoding="utf-8"?>
<sst xmlns="http://schemas.openxmlformats.org/spreadsheetml/2006/main" count="8489" uniqueCount="720">
  <si>
    <t>TRANSFECTION METADATA</t>
  </si>
  <si>
    <t>JEFF</t>
  </si>
  <si>
    <t>Date of transfection</t>
  </si>
  <si>
    <t>Cell type</t>
  </si>
  <si>
    <t>LaminB-WTC11</t>
  </si>
  <si>
    <t>Cell source</t>
  </si>
  <si>
    <t>Coriell</t>
  </si>
  <si>
    <t>Freeze date</t>
  </si>
  <si>
    <t>Thaw date</t>
  </si>
  <si>
    <t>Passages since thaw</t>
  </si>
  <si>
    <t>Passage number</t>
  </si>
  <si>
    <t>passage#at freeze</t>
  </si>
  <si>
    <t>Karyotype analysis</t>
  </si>
  <si>
    <t>Original plasmid backbone</t>
  </si>
  <si>
    <t>pUC19-OCT4-T2A-NLS-EmGFP-P2A-Puro</t>
  </si>
  <si>
    <t>Source</t>
  </si>
  <si>
    <t>Addgene</t>
  </si>
  <si>
    <t>Other plamid components</t>
  </si>
  <si>
    <t>eGFP</t>
  </si>
  <si>
    <t>pSAD-F3-NPEST-iCRE-2A-mCherryPEST</t>
  </si>
  <si>
    <t>WCT11 genomic DNA</t>
  </si>
  <si>
    <t>WTC11cells</t>
  </si>
  <si>
    <t>Gene targeted</t>
  </si>
  <si>
    <t>OCT4</t>
  </si>
  <si>
    <t>FluorescentProtein</t>
  </si>
  <si>
    <t>m-Cherry</t>
  </si>
  <si>
    <t>Guide RNA Designation</t>
  </si>
  <si>
    <t>OCT4sg2</t>
  </si>
  <si>
    <t>Synthego</t>
  </si>
  <si>
    <t>Sequence</t>
  </si>
  <si>
    <t>OCT4sg2:GGCACCUCAGUUUGAAUGCA</t>
  </si>
  <si>
    <t>Yes</t>
  </si>
  <si>
    <t>Amaxa</t>
  </si>
  <si>
    <t xml:space="preserve">Electroporation program </t>
  </si>
  <si>
    <t>CB-150</t>
  </si>
  <si>
    <t>Electroporation buffer</t>
  </si>
  <si>
    <t>P3</t>
  </si>
  <si>
    <t>MTeSR+pen/strep</t>
  </si>
  <si>
    <t>TC 96 well</t>
  </si>
  <si>
    <t>Matrigel</t>
  </si>
  <si>
    <t>Control transfections</t>
  </si>
  <si>
    <t xml:space="preserve"> </t>
  </si>
  <si>
    <t>WTC11</t>
  </si>
  <si>
    <t>20190516</t>
  </si>
  <si>
    <t>20190705</t>
  </si>
  <si>
    <t> pcDNA3.3_d2eGFP</t>
  </si>
  <si>
    <t>TC 6 well</t>
  </si>
  <si>
    <t>Operator</t>
  </si>
  <si>
    <t>Instrument</t>
  </si>
  <si>
    <t>CO2</t>
  </si>
  <si>
    <t>Incubator chamber</t>
  </si>
  <si>
    <t>Cell Source</t>
  </si>
  <si>
    <t>in-house genetic modification</t>
  </si>
  <si>
    <t>Culture medium</t>
  </si>
  <si>
    <t>Culture matrix</t>
  </si>
  <si>
    <t>plate type</t>
  </si>
  <si>
    <t>Passage method</t>
  </si>
  <si>
    <t>Imaging mode</t>
  </si>
  <si>
    <t>Zeiss631951</t>
  </si>
  <si>
    <t>ND2</t>
  </si>
  <si>
    <t>Cytation Spa</t>
  </si>
  <si>
    <t>WiCell</t>
  </si>
  <si>
    <t>GFP OCT4</t>
  </si>
  <si>
    <t>RPMI+serum</t>
  </si>
  <si>
    <t>none</t>
  </si>
  <si>
    <t>accutase</t>
  </si>
  <si>
    <t>Zernike Phase</t>
  </si>
  <si>
    <t>Mhalter</t>
  </si>
  <si>
    <t>Cytation 1810011F</t>
  </si>
  <si>
    <t>Checked</t>
  </si>
  <si>
    <t>Kerbos</t>
  </si>
  <si>
    <t>mCherry OCT4</t>
  </si>
  <si>
    <t>mTeSR</t>
  </si>
  <si>
    <t>TC 24 well</t>
  </si>
  <si>
    <t>trypsin/EDTA</t>
  </si>
  <si>
    <t>Quantitative Phase</t>
  </si>
  <si>
    <t>Ed</t>
  </si>
  <si>
    <t>Zeiss ..</t>
  </si>
  <si>
    <t>Plexiglass</t>
  </si>
  <si>
    <t>Coriell/Allen Institute</t>
  </si>
  <si>
    <t>GFP SOX2</t>
  </si>
  <si>
    <t>laminin</t>
  </si>
  <si>
    <t>TC 12 well</t>
  </si>
  <si>
    <t>collagenase</t>
  </si>
  <si>
    <t>Fluorescence</t>
  </si>
  <si>
    <t>Aplant</t>
  </si>
  <si>
    <t>Zeiss…</t>
  </si>
  <si>
    <t>H09</t>
  </si>
  <si>
    <t>ATCC</t>
  </si>
  <si>
    <t>GFP Nanog</t>
  </si>
  <si>
    <t>Stemflex</t>
  </si>
  <si>
    <t>vitronectin</t>
  </si>
  <si>
    <t>Bright field</t>
  </si>
  <si>
    <t>Peterson</t>
  </si>
  <si>
    <t>H09eGFP-OCT4</t>
  </si>
  <si>
    <t>mCherry Nanog</t>
  </si>
  <si>
    <t>gelatin</t>
  </si>
  <si>
    <t>TC 10cm</t>
  </si>
  <si>
    <t>AlexT</t>
  </si>
  <si>
    <t>mCherry SOX2</t>
  </si>
  <si>
    <t>glass</t>
  </si>
  <si>
    <t>Other</t>
  </si>
  <si>
    <t>EGFP TN-C</t>
  </si>
  <si>
    <t>Falcon 353219</t>
  </si>
  <si>
    <t>Plasmid components</t>
  </si>
  <si>
    <t>Column1</t>
  </si>
  <si>
    <t>Genetarget</t>
  </si>
  <si>
    <t>Fluoresc Protein</t>
  </si>
  <si>
    <t>cell source</t>
  </si>
  <si>
    <t>transfectn method</t>
  </si>
  <si>
    <t>suspension media</t>
  </si>
  <si>
    <t>other plasmid components</t>
  </si>
  <si>
    <t>Source of gRNA</t>
  </si>
  <si>
    <t>Electro Buffer</t>
  </si>
  <si>
    <t>Guide RNA</t>
  </si>
  <si>
    <t>sgRNASeq</t>
  </si>
  <si>
    <t>WCT11</t>
  </si>
  <si>
    <t>Amaxa X-kit</t>
  </si>
  <si>
    <t>no guide RNA</t>
  </si>
  <si>
    <t>OCT4sg1</t>
  </si>
  <si>
    <t>pUC19-SOX2-T2A-2xNLS-tdTomato-F2A-Puro</t>
  </si>
  <si>
    <t>SOX2</t>
  </si>
  <si>
    <t>Lipofectamin</t>
  </si>
  <si>
    <t>no donor plasmid</t>
  </si>
  <si>
    <t>StemCellTechnologies</t>
  </si>
  <si>
    <t>P4</t>
  </si>
  <si>
    <t>Nanog</t>
  </si>
  <si>
    <t>GFPplasmid added</t>
  </si>
  <si>
    <t>IDT</t>
  </si>
  <si>
    <t>OCT4sg3</t>
  </si>
  <si>
    <t>OCT4sg3:UCUCCCAUGCAUUCAAACUG</t>
  </si>
  <si>
    <t>GFPprotein added</t>
  </si>
  <si>
    <t>SOX2sg1</t>
  </si>
  <si>
    <t>SOX2sg1:CGGCCCUCACAUGUGUGAGA</t>
  </si>
  <si>
    <t>SOX2sg2</t>
  </si>
  <si>
    <t>SOX2sg2:GUGAGGGCCGGACAGCGAAC</t>
  </si>
  <si>
    <t>SOX2sg3</t>
  </si>
  <si>
    <t>SOX2sg3:UGCCCCUCUCACACAUGUGA</t>
  </si>
  <si>
    <t>Electroporation Program</t>
  </si>
  <si>
    <t>CA-137</t>
  </si>
  <si>
    <t>No</t>
  </si>
  <si>
    <t>CD-118</t>
  </si>
  <si>
    <t>CM-113</t>
  </si>
  <si>
    <t>DC-100</t>
  </si>
  <si>
    <t>COULTER Counter Results:</t>
  </si>
  <si>
    <t>Column2</t>
  </si>
  <si>
    <t>Thaw</t>
  </si>
  <si>
    <t>Image</t>
  </si>
  <si>
    <t>Passage</t>
  </si>
  <si>
    <t>Transfect</t>
  </si>
  <si>
    <t>#</t>
  </si>
  <si>
    <t>Activity</t>
  </si>
  <si>
    <t>Freeze</t>
  </si>
  <si>
    <t>Feed w Ri</t>
  </si>
  <si>
    <t>Sort</t>
  </si>
  <si>
    <t>Activities</t>
  </si>
  <si>
    <t>Notes</t>
  </si>
  <si>
    <t>Daily Notes</t>
  </si>
  <si>
    <t>Plate</t>
  </si>
  <si>
    <t>Cell Sample Names</t>
  </si>
  <si>
    <t>Cell Sample Name</t>
  </si>
  <si>
    <t>Date</t>
  </si>
  <si>
    <t>Row</t>
  </si>
  <si>
    <t>Activity ID</t>
  </si>
  <si>
    <t>Date Created</t>
  </si>
  <si>
    <t>Transfector</t>
  </si>
  <si>
    <t xml:space="preserve">PURPOSE: </t>
  </si>
  <si>
    <t xml:space="preserve">Date cells received </t>
  </si>
  <si>
    <t>live shipment</t>
  </si>
  <si>
    <t>STR anal</t>
  </si>
  <si>
    <t>mycoplasma</t>
  </si>
  <si>
    <t>Transfection method</t>
  </si>
  <si>
    <t>20200110</t>
  </si>
  <si>
    <t>Matrigel coating date</t>
  </si>
  <si>
    <t>input data</t>
  </si>
  <si>
    <t>PREP mTESR+Ri (mL)</t>
  </si>
  <si>
    <t>Harvest from 6well plate/count</t>
  </si>
  <si>
    <t>#wells</t>
  </si>
  <si>
    <t>mL/6w plate</t>
  </si>
  <si>
    <t>6well plate harvest</t>
  </si>
  <si>
    <t>resusp to count</t>
  </si>
  <si>
    <t>incl .08mLposttrnsfctnincuba</t>
  </si>
  <si>
    <t>PREPARE REAGENTS FOR TRANSFECTION</t>
  </si>
  <si>
    <t>dilute w TE</t>
  </si>
  <si>
    <t>Stock Conc</t>
  </si>
  <si>
    <t>Dilu factor</t>
  </si>
  <si>
    <t>Working conc</t>
  </si>
  <si>
    <r>
      <rPr>
        <sz val="11"/>
        <color theme="1"/>
        <rFont val="Symbol"/>
        <family val="1"/>
        <charset val="2"/>
      </rPr>
      <t>m</t>
    </r>
    <r>
      <rPr>
        <sz val="11"/>
        <color theme="1"/>
        <rFont val="Calibri"/>
        <family val="2"/>
        <scheme val="minor"/>
      </rPr>
      <t>L of reactants</t>
    </r>
  </si>
  <si>
    <t xml:space="preserve"> Cas9:gRNA</t>
  </si>
  <si>
    <t>1:3</t>
  </si>
  <si>
    <t>pmol Cas9</t>
  </si>
  <si>
    <t>Cas9</t>
  </si>
  <si>
    <r>
      <t xml:space="preserve"> </t>
    </r>
    <r>
      <rPr>
        <b/>
        <sz val="11"/>
        <color theme="1"/>
        <rFont val="Symbol"/>
        <family val="1"/>
        <charset val="2"/>
      </rPr>
      <t>m</t>
    </r>
    <r>
      <rPr>
        <b/>
        <sz val="11"/>
        <color theme="1"/>
        <rFont val="Calibri"/>
        <family val="2"/>
        <scheme val="minor"/>
      </rPr>
      <t>M</t>
    </r>
  </si>
  <si>
    <t>pmol gRNA</t>
  </si>
  <si>
    <t xml:space="preserve">gRNA </t>
  </si>
  <si>
    <r>
      <rPr>
        <sz val="10"/>
        <color theme="1"/>
        <rFont val="Symbol"/>
        <family val="1"/>
        <charset val="2"/>
      </rPr>
      <t>m</t>
    </r>
    <r>
      <rPr>
        <sz val="10"/>
        <color theme="1"/>
        <rFont val="Calibri"/>
        <family val="2"/>
        <scheme val="minor"/>
      </rPr>
      <t>g plsmdDNA</t>
    </r>
  </si>
  <si>
    <t xml:space="preserve">plsmdDNA </t>
  </si>
  <si>
    <r>
      <t xml:space="preserve"> </t>
    </r>
    <r>
      <rPr>
        <b/>
        <sz val="11"/>
        <color theme="1"/>
        <rFont val="Symbol"/>
        <family val="1"/>
        <charset val="2"/>
      </rPr>
      <t>m</t>
    </r>
    <r>
      <rPr>
        <b/>
        <sz val="11"/>
        <color theme="1"/>
        <rFont val="Calibri"/>
        <family val="2"/>
        <scheme val="minor"/>
      </rPr>
      <t>g/</t>
    </r>
    <r>
      <rPr>
        <b/>
        <sz val="11"/>
        <color theme="1"/>
        <rFont val="Symbol"/>
        <family val="1"/>
        <charset val="2"/>
      </rPr>
      <t>m</t>
    </r>
    <r>
      <rPr>
        <b/>
        <sz val="11"/>
        <color theme="1"/>
        <rFont val="Calibri"/>
        <family val="2"/>
        <scheme val="minor"/>
      </rPr>
      <t>L</t>
    </r>
  </si>
  <si>
    <t>Total Volume of reactants</t>
  </si>
  <si>
    <t>Volume of cells</t>
  </si>
  <si>
    <t>uL</t>
  </si>
  <si>
    <t>Vol reactants</t>
  </si>
  <si>
    <t>Total vol rxn</t>
  </si>
  <si>
    <t>pmol RNA-prot cmplx</t>
  </si>
  <si>
    <t>PREPARE CELLS FOR TRANSFECTION</t>
  </si>
  <si>
    <t>Post transfection plate: 96-well</t>
  </si>
  <si>
    <t>Tot well vol</t>
  </si>
  <si>
    <t>0.1mL</t>
  </si>
  <si>
    <t># cells/well</t>
  </si>
  <si>
    <t>vol cell susp (mL)</t>
  </si>
  <si>
    <t>mL/well</t>
  </si>
  <si>
    <t>#cellstotal</t>
  </si>
  <si>
    <t>HELPER CELLS</t>
  </si>
  <si>
    <t xml:space="preserve">#cell/mL </t>
  </si>
  <si>
    <t>TRANSFECTANTS</t>
  </si>
  <si>
    <t>helpr cells</t>
  </si>
  <si>
    <t>transfctnts</t>
  </si>
  <si>
    <t>Time of plating post transfection</t>
  </si>
  <si>
    <t>Transfection designator</t>
  </si>
  <si>
    <t>Transfection protocol</t>
  </si>
  <si>
    <t>20190430</t>
  </si>
  <si>
    <t>how shipped</t>
  </si>
  <si>
    <t>cell shipping method</t>
  </si>
  <si>
    <t>live</t>
  </si>
  <si>
    <t>dry ice</t>
  </si>
  <si>
    <t>Dewer flask</t>
  </si>
  <si>
    <t>total mL</t>
  </si>
  <si>
    <t xml:space="preserve">mL </t>
  </si>
  <si>
    <t>Total volume mTESR+Ri (mL)</t>
  </si>
  <si>
    <t>vol to fill 96well posttransfctn</t>
  </si>
  <si>
    <r>
      <rPr>
        <sz val="11"/>
        <color theme="1"/>
        <rFont val="Symbol"/>
        <family val="1"/>
        <charset val="2"/>
      </rPr>
      <t>m</t>
    </r>
    <r>
      <rPr>
        <sz val="11"/>
        <color theme="1"/>
        <rFont val="Calibri"/>
        <family val="2"/>
        <scheme val="minor"/>
      </rPr>
      <t>g plasmidDNA</t>
    </r>
  </si>
  <si>
    <t>20200120</t>
  </si>
  <si>
    <t>20200120mChOCT4sg2</t>
  </si>
  <si>
    <t>NOTES</t>
  </si>
  <si>
    <t>Coulter Counter data image</t>
  </si>
  <si>
    <t># cells to be transfected</t>
  </si>
  <si>
    <t>20200220</t>
  </si>
  <si>
    <t>20200220mChOCT4sg2</t>
  </si>
  <si>
    <t>20200216</t>
  </si>
  <si>
    <t>Resource</t>
  </si>
  <si>
    <t>5' homology arm</t>
  </si>
  <si>
    <t>3' homology arm</t>
  </si>
  <si>
    <t>Note: homology arms are 3' and 5' of the stop codon</t>
  </si>
  <si>
    <t>20200316</t>
  </si>
  <si>
    <t>20200309</t>
  </si>
  <si>
    <t>20200316GFPSOX2sg1</t>
  </si>
  <si>
    <t>20200317</t>
  </si>
  <si>
    <t>20200317GFPSOX2sg2</t>
  </si>
  <si>
    <t>20200318</t>
  </si>
  <si>
    <t>20200318GFPSOX2sg3</t>
  </si>
  <si>
    <t xml:space="preserve">Actually 3,155 helper cells and 3,571 transfected cells/well </t>
  </si>
  <si>
    <t xml:space="preserve">Actually 3,344 helper cells and 3,571 transfected cells/well </t>
  </si>
  <si>
    <t xml:space="preserve">Actually 3,317 helper cells and 3,571 transfected cells/well </t>
  </si>
  <si>
    <t xml:space="preserve">Actually 3,140 helper cells and 3,571 transfected cells/well </t>
  </si>
  <si>
    <t>#wells in plate</t>
  </si>
  <si>
    <t>desired # cells/well</t>
  </si>
  <si>
    <t>final vol cell susp (mL)</t>
  </si>
  <si>
    <t xml:space="preserve"> Helper cells:Take volume for posttransfection plating. Transfectants: Centrifuge volume, resuspend in .02mL for transfection and add .08mL for postT incubation.</t>
  </si>
  <si>
    <t>mL/96well</t>
  </si>
  <si>
    <t>Vol of mTESR+Ri (mL)</t>
  </si>
  <si>
    <t>Vol of cells needed(mL)</t>
  </si>
  <si>
    <t>20200113</t>
  </si>
  <si>
    <t>20200113mChOCT4sg2</t>
  </si>
  <si>
    <t>Directory of Transfection Data</t>
  </si>
  <si>
    <t xml:space="preserve">Actually 7,273 helper cells and 3,571 transfected cells/well </t>
  </si>
  <si>
    <t xml:space="preserve">Actually 3,636 helper cells and 3,571 transfected cells/well </t>
  </si>
  <si>
    <t>20200113mChOCT4sg2_B8</t>
  </si>
  <si>
    <t>20200113mChOCT4sg2_B9</t>
  </si>
  <si>
    <t>20200113mChOCT4sg2_C6</t>
  </si>
  <si>
    <t>20200113mChOCT4sg2_C9</t>
  </si>
  <si>
    <t>20200318GFPSOX2sg3_C11</t>
  </si>
  <si>
    <t>20200113mChOCT4sg2_C7</t>
  </si>
  <si>
    <t>Sort1</t>
  </si>
  <si>
    <t>20200113mChOCT4sg2_C7_Sort1</t>
  </si>
  <si>
    <t>5 VIALS</t>
  </si>
  <si>
    <t>Sort2</t>
  </si>
  <si>
    <t>20200113mChOCT4sg2_C7_Sort2</t>
  </si>
  <si>
    <t>~50% differentiated</t>
  </si>
  <si>
    <t>20200113mChOCT4sg2_B8_Sort1</t>
  </si>
  <si>
    <t>20200113mChOCT4sg2_B9_Sort1</t>
  </si>
  <si>
    <t>20200113mChOCT4sg2_C6_Sort1</t>
  </si>
  <si>
    <t>20200318GFPSOX2sg3_C11_Sort1</t>
  </si>
  <si>
    <t>20200113mChOCT4sg2_C11</t>
  </si>
  <si>
    <t>Transfection Tracker_v1.xlsm</t>
  </si>
  <si>
    <t>\\129.6.187.15\data\EngineeredPluripotencyCellLines\Transfections\</t>
  </si>
  <si>
    <t>located in:</t>
  </si>
  <si>
    <t>To use:</t>
  </si>
  <si>
    <t>Enable macros, Update connections</t>
  </si>
  <si>
    <t>Existing cell samples are listed in wkheet:Cell Samples</t>
  </si>
  <si>
    <t>Activities applied to each cell sample on each date are listed in wksheet: Data</t>
  </si>
  <si>
    <t>Wksheet: Calendar allows entry of activities performed on each sample for any date</t>
  </si>
  <si>
    <t>All activities are listed in wksheet: Lists</t>
  </si>
  <si>
    <t>20200113mChOCT4sg2_C11_Sort1</t>
  </si>
  <si>
    <t>CONTAMINATED</t>
  </si>
  <si>
    <t>4 VIALS</t>
  </si>
  <si>
    <t>20200113mChOCT4sg2_B9_Sort2</t>
  </si>
  <si>
    <t>20200113mChOCT4sg2_C6_Sort2</t>
  </si>
  <si>
    <t>20200113mChOCT4sg2_B8_Sort2</t>
  </si>
  <si>
    <t>Extract DNA</t>
  </si>
  <si>
    <t>Not Pursued-Lost fluorescence</t>
  </si>
  <si>
    <t>Some differentiation evident</t>
  </si>
  <si>
    <t>Significant differentiation</t>
  </si>
  <si>
    <t>20200120mChOCT4sg2_B9</t>
  </si>
  <si>
    <t>20200120mChOCT4sg2_C11</t>
  </si>
  <si>
    <t>20200120mChOCT4sg2_D2</t>
  </si>
  <si>
    <t>20200120mChOCT4sg2_E6</t>
  </si>
  <si>
    <t>20200120mChOCT4sg2_B9_Sort1</t>
  </si>
  <si>
    <t>20200120mChOCT4sg2_C11_Sort1</t>
  </si>
  <si>
    <t>20200120mChOCT4sg2_D2_Sort1</t>
  </si>
  <si>
    <t>20200120mChOCT4sg2_E6_Sort1</t>
  </si>
  <si>
    <t>LOST-passage too dilute cells never grew out.</t>
  </si>
  <si>
    <t>20200120mChOCT4sg2_B9 Ultrasort</t>
  </si>
  <si>
    <t>20200120mChOCT4sg2_B9_Sort2</t>
  </si>
  <si>
    <t>20200120mChOCT4sg2_B9U</t>
  </si>
  <si>
    <t>3 VIALS</t>
  </si>
  <si>
    <t>20200120mChOCT4sg2_C11_Sort2</t>
  </si>
  <si>
    <t>ULTRA SORT1</t>
  </si>
  <si>
    <t>5 VIALS ULTRA SORT1</t>
  </si>
  <si>
    <t>20200220mChOCT4sg2_A7</t>
  </si>
  <si>
    <t>20200220mChOCT4sg2_C6</t>
  </si>
  <si>
    <t>20200220mChOCT4sg2_C9</t>
  </si>
  <si>
    <t>20200220mChOCT4sg2_C10</t>
  </si>
  <si>
    <t>20200220mChOCT4sg2_D8</t>
  </si>
  <si>
    <t>20200220mChOCT4sg2_D8_Sort1</t>
  </si>
  <si>
    <t>20200220mChOCT4sg2_C6_Sort1</t>
  </si>
  <si>
    <t>20200220mChOCT4sg2_C9_Sort1</t>
  </si>
  <si>
    <t>20200220mChOCT4sg2_C10_Sort1</t>
  </si>
  <si>
    <t>20200220mChOCT4sg2_A7_Sort1</t>
  </si>
  <si>
    <t>some odd morphology-Bleeps?</t>
  </si>
  <si>
    <t>Blobby morphology increase</t>
  </si>
  <si>
    <t>Dropped-lost fluorescence</t>
  </si>
  <si>
    <t>Dropped-BLOB morph. and lost fluorescence</t>
  </si>
  <si>
    <t>20200220mChOCT4sg2_C9_Sort1 and D8 Dropped.</t>
  </si>
  <si>
    <t>20200120mChOCT4sg2_B9U_Sort2</t>
  </si>
  <si>
    <t>Transfection Tracker_v2.xlsm</t>
  </si>
  <si>
    <t>~8/12/2020 Added "Extract DNA" to activities list (ap)</t>
  </si>
  <si>
    <t>Created 8/14/2020 to add a subdirectory "Sort" under clone subdirectory on selection of "Sort" activity (MH)</t>
  </si>
  <si>
    <t>In ModData(Code) @line 58 insert the following line of code:</t>
  </si>
  <si>
    <t>Shell ("cmd /c md " &amp; Chr(34) &amp; Sheets("Documentation").Range("A6") &amp; "\" &amp; Split(Data(0), "_")(0) &amp; "\" &amp; Split(Data(0), "_")(1) &amp; "\Sort" &amp; SortID &amp; "\" &amp; Chr(34)) 'added by HALTER to create new sort directory</t>
  </si>
  <si>
    <t>Fluoro-Brite</t>
  </si>
  <si>
    <t>20200318GFPSOX2sg3_A1</t>
  </si>
  <si>
    <t>20200318GFPSOX2sg3_A3</t>
  </si>
  <si>
    <t>20200318GFPSOX2sg3_E12</t>
  </si>
  <si>
    <t>Fluor-Brite</t>
  </si>
  <si>
    <t>1 VIAL</t>
  </si>
  <si>
    <t>1 VIAL-4 VIALS left Using mTeSRPLUS</t>
  </si>
  <si>
    <t>in mTeSRPLUS</t>
  </si>
  <si>
    <t>1:3 dilution</t>
  </si>
  <si>
    <t>1:4 dilution</t>
  </si>
  <si>
    <t>Sort3</t>
  </si>
  <si>
    <t>20200113mChOCT4sg2_C6_Sort3</t>
  </si>
  <si>
    <t>200K cells</t>
  </si>
  <si>
    <t>Using mTeSRPLUS. Matrigel coating 20200815</t>
  </si>
  <si>
    <t>20200113mChOCT4sg2_C7_Sort3</t>
  </si>
  <si>
    <t>No cells evident in 96well. Repeat sort.</t>
  </si>
  <si>
    <t>Differentiated cells still evident…repeat ReLSR treatment?</t>
  </si>
  <si>
    <t>\\129.6.187.15\Data\EPCL</t>
  </si>
  <si>
    <t>Imaged in mTeSR (no phenolRed)</t>
  </si>
  <si>
    <t>in mTeSR-Plus</t>
  </si>
  <si>
    <t>Used ReLSR and mTeSR</t>
  </si>
  <si>
    <t>changed to mTeSR media.</t>
  </si>
  <si>
    <t>feed w mTeSR</t>
  </si>
  <si>
    <t>mTeSR-no unusual cells evident.</t>
  </si>
  <si>
    <t>100K cells in mTeSR Plus+Ri</t>
  </si>
  <si>
    <t>DROPPED-overgrown.</t>
  </si>
  <si>
    <t>mTeSR-no unusual cells evident. FACS for neg. control in mTeSR.</t>
  </si>
  <si>
    <t>5.5 minutes 37C in Accutase. Purity setting, red laser, 4-5% gate. 742K cells in 300uL mTeSR+Ri. Sorted with mTeSR+Ri. ~20K cells in 15 minutes collected.</t>
  </si>
  <si>
    <t>Sort4</t>
  </si>
  <si>
    <t>20200113mChOCT4sg2_C6_Sort4</t>
  </si>
  <si>
    <t>Used red laser gated out autofluorescence with WTC11. 5.5 min accutase. Use 2x10e6 cells. ~3-4% using "Ultra Purity" setting.  Cells sorted and collected into mTeSR+Ri. ~15 min. to 20000 cells collected. Matrigel coating 20200825.</t>
  </si>
  <si>
    <t>in mTeSR</t>
  </si>
  <si>
    <t>Feed w mTeSR++Ri</t>
  </si>
  <si>
    <t xml:space="preserve">mTeSR-no unusual cells evident. </t>
  </si>
  <si>
    <t>Passage using ReLSR 1:4</t>
  </si>
  <si>
    <t>mTeSR-near 100% fluorescent</t>
  </si>
  <si>
    <t>Used mTeSR w/o phenol red. Then returned to mTeSR Plus.</t>
  </si>
  <si>
    <t>Used ReLSR for passage. Transferred 250 of 750 uL into new well of 6 well.</t>
  </si>
  <si>
    <t>Thawed in mTeSR+Ri.</t>
  </si>
  <si>
    <t>Used ReLSR into mTeSRPlus+Ri</t>
  </si>
  <si>
    <t>Used ReLSR into mTeSR+Ri</t>
  </si>
  <si>
    <t>Used Accutase into mTeSRPlus+Ri</t>
  </si>
  <si>
    <t>Feed w mTeSr+</t>
  </si>
  <si>
    <t>20200113mChOCT4sg2_C7_Sort4</t>
  </si>
  <si>
    <t>matrigel-202000903</t>
  </si>
  <si>
    <t>matrigel-20200903</t>
  </si>
  <si>
    <t>Matrigel 20200923. Accutase 5.5 min. Purity sort @&lt;1.3%. Approx 2.4x10e6 total cells. In 25 min sorted 12778 cells</t>
  </si>
  <si>
    <t>Feed</t>
  </si>
  <si>
    <t>Sort5</t>
  </si>
  <si>
    <t>20200113mChOCT4sg2_C6_Sort5</t>
  </si>
  <si>
    <t>mTeSR. Used cells for no mCherry control gating during 20200113mChOCT4_c6_S5</t>
  </si>
  <si>
    <t>Matrigel 20200923. Accutase 5.5 min. No 488 laser. Used 561 laser for F/S scatter and sorting. WTC11 used for gating out non-mCherry cell population. Ran ~1x10e6 cells and collected 27,141 cells in 3.75 min. using UltraPurity setting @ ~35% gate.</t>
  </si>
  <si>
    <t>Used 561 laser, 488 laser also on. 5.5 min accutase. Use 2x10e6 cells. 11% using "purity" setting. ~13 min. to 18794 cells collected. Matrigel coating 20200825</t>
  </si>
  <si>
    <t>cells present appear nominal.</t>
  </si>
  <si>
    <t>Used 561 laser, but 488 laser also on. 5.0 min accutase. Use 2x10e6 cells. 3-4% using "purity" setting. ~13 min. to 20,000 cells collected. Matrigel coating 20200825.</t>
  </si>
  <si>
    <t>Matrigel coating 20200815. Used mTeSR Plus.</t>
  </si>
  <si>
    <t>Significant number of unusual cell morphologies emerging-flat, "sombrero"-looking w/ enlarged nucleus, in spaces between stem cell-like colonies. Used ReLSR to passage (5.5 minutes 37C) @1:4 into mTeSR Plus+Ri.</t>
  </si>
  <si>
    <t>Image in mTeSR</t>
  </si>
  <si>
    <t>Thaw in mTeSR+Ri</t>
  </si>
  <si>
    <t>In mTeSR++Ri</t>
  </si>
  <si>
    <t>20200220mChOCT4sg2_A7_Sort2</t>
  </si>
  <si>
    <t>20200220mChOCT4sg2_C6_Sort2</t>
  </si>
  <si>
    <t>Used for control for sorts of 20200220_A7 and C6.  488 laser not on, only 561. Passaged 200K into new 6 well. Ran 480000 on flow. Recorded 100,000 events.</t>
  </si>
  <si>
    <t>488 laser not on, only 561. Lower cell # than expected. 3,200,000 total cells in 500uL media sorted. Very good seperation of peaks, but very few bright cells. Collected @~&lt;1% gate with Ultra Purity setting. @10000 cells in 27min. Matrigel 9/30.</t>
  </si>
  <si>
    <t>488 laser not on, only 561. Lower cell # than expected. 600,000 total cells in 400uL media sorted. Very good seperation of peaks. Collected @~8-9% gate with Ultra Purity setting. @28627 cells in 20min. Matrigel 9/30.</t>
  </si>
  <si>
    <t>20200220mChOCT4sg2_C10_Sort2</t>
  </si>
  <si>
    <t>488 laser not on, only 561. Lower cell # than expected. 1,400,000 total cells in 500uL media sorted. No WTC11s to run. Good seperation of peaks, but very few bright cells. Collected @~&lt;0.5% gate with Ultra Purity setting (~200 cell mark on x-axis). At 1 million events...increased gate to pick up "helper cells" at that point, only 2100 cells in 20 min.  (~100 cell mark on x-axis)~2.5%. Final, 10489 cells in24 min. Matrigel 9/30.</t>
  </si>
  <si>
    <t>Sort6</t>
  </si>
  <si>
    <t>20200113mChOCT4sg2_C6_Sort6</t>
  </si>
  <si>
    <t xml:space="preserve">488 laser not on, only 561. Aborted sort because of very LOW proportion of fluorescent cell! What caused this is a mystery at this point. Turns out this was 20200113mChOCT4C7_S4 cells not C6_S5! </t>
  </si>
  <si>
    <t>Passaged into three wells at 1:10, 1:5,  and 1:2.5 ratio splits. Matrigel 20200930.</t>
  </si>
  <si>
    <t>matrigel 20200930</t>
  </si>
  <si>
    <t>matrigel 20200930. thawed into mTeSR+Ri.</t>
  </si>
  <si>
    <t>matrigel 20200930. 1:4 dilution.</t>
  </si>
  <si>
    <t>matrigel 20200930.</t>
  </si>
  <si>
    <t>passaged 1 well.</t>
  </si>
  <si>
    <t>Passaged 1:2, 1:3, 1:6</t>
  </si>
  <si>
    <t>20200113mChOCT4sg2_C7_Sort5</t>
  </si>
  <si>
    <t>Sort7</t>
  </si>
  <si>
    <t>20200113mChOCT4sg2_C6_Sort7</t>
  </si>
  <si>
    <t>20200220mChOCT4sg2_C6_Sort3</t>
  </si>
  <si>
    <t>20200220mChOCT4sg2_C10_Sort3</t>
  </si>
  <si>
    <t>Ran neg. control flow for 20201020 sorts. Recorded 100,000 events in gated area.</t>
  </si>
  <si>
    <t>Ran neg. control flow for 20201020 sorts. Collected 1 well of 6 well. Resuspended cells in 250uL, passaged 50 uL into new well in 6 well plate. Recorded 100,000 events in gated area. Matrigel 20201019.</t>
  </si>
  <si>
    <t xml:space="preserve">Matrigel 20201019. 488 laser not on, only 561. 2,000,000 total cells from 1 well in 400uL media sorted. Practically a single peak. Gated at &gt;500 on x-axis. Collected @~&lt;97% gate with Ultra Purity setting. @200000 events in 3 min. 2nd collection gated at &gt; 2000 on x-axis @~&lt;30% gate with Ultra Purity setting. @200000 events in 10min. Re-ran 10% of sorted samples to check location in gates. Sample 1 (97%) 99.33% of 1500 events in gate. Sample 2 (30%) 88% of 700 events in gate but 99% above 1000. </t>
  </si>
  <si>
    <t>Matrigel 20200930. 488 laser not on, only 561. 1,140,000 total cells from 1 well in 400uL media sorted. Excellent peak seperation, gated at &gt;1000 on x-axis. Collected @~&lt;5% gate with Ultra Purity setting. @20800 events in 18 min. Passaged to a 12 well.</t>
  </si>
  <si>
    <t>Matrigel 20200930. 488 laser not on, only 561. 1,160,000 total cells from 1 well in 400uL media sorted. Excellent peak seperation, but shifted left compared to C6. gated at &gt;500 on x-axis. Collected @~&lt;7% gate with Ultra Purity setting. @25000 events in 15 min. Passaged to a 12 well.</t>
  </si>
  <si>
    <t>Matrigel 20200930. 2.8x10e6 cells in 500uL. ODD relatively low viable cell % (~67%)…only one peak but center ~200. Collected at 500 on x-axis, ~10% gate. 90000 events collected in ~27 min. Spun down, resuspended in 200uL and run again. 2nd sort using UltraYield...saME GATE collected ~&gt;54% of events. Only recovered 11,000 events in 12 min! Put into 12 well.</t>
  </si>
  <si>
    <t>Each well imaged. 20x20 every 6 hours</t>
  </si>
  <si>
    <t>continued</t>
  </si>
  <si>
    <t>1 vial</t>
  </si>
  <si>
    <t>Passaged @ 1:3. Matrigel 20201019.</t>
  </si>
  <si>
    <t>LamB1:EGFP</t>
  </si>
  <si>
    <t>20190918 (F05212017).In mTeSR+Ri. P33</t>
  </si>
  <si>
    <t>Matrigel 20201103.</t>
  </si>
  <si>
    <t>1:2, 1:4: 1:8</t>
  </si>
  <si>
    <t>20200220mChOCT4sg2_C10_Sort4</t>
  </si>
  <si>
    <t>Used 1 well for control on 20200220mChOCT4sg2_C10_S4. Only ~150,000 cells. Relatively poor quality (~65% in target gate for "viable cells")</t>
  </si>
  <si>
    <t>Coulter counted 1.96x10e6/mL (2 mL). Use 200,000 (100uL) to plate into 1 well of 6 well (matrigel 20201103). After count, cells spun at 200g, 7 minutes. Resuspended in 500uL medium. Sorted at Ultra Purity setting at 500 on x axis (&gt;14% gate). All "26,331" events (cells) plated into 1 well of a 12 well (matrigel 20201103). Only "~250,000 events recorded, but suppossedly 2 million cells were run. What is going on here??</t>
  </si>
  <si>
    <t>5K, 10K, 20K cells plated.</t>
  </si>
  <si>
    <t>Data colllection for miniscus correction.</t>
  </si>
  <si>
    <t>Use as control. NEW CHIP. ~450,000 cells in 500uL medium loaded. Recorded 133000 events in 10 minutes. Plenty of sample left. 1 event over 500 on x-axis/100,000 events.</t>
  </si>
  <si>
    <t>matrigel 20201103</t>
  </si>
  <si>
    <t>20200220mChOCT4sg2_C6_Sort4</t>
  </si>
  <si>
    <t xml:space="preserve">Coulter counted 1.05x10e6/mL (2 mL). Use 200,000 (200uL) to plate into 1 well of 6 well (matrigel 20201103). NEW CHIP. After count, cells spun at 200g, 5 minutes. Resuspended in 600uL medium. Sorted at Ultra Purity setting at 1500 on x axis (&gt;68% gate). Sorted 850,000 in ~28 min. Restarted sort leaving gates the same but setting the limit at 1 million events sorted. 25% of collected cells respun and run through to check gate reproducability. Re Run of ~80,000 cells showed &gt;93% in gate. (matrigel20201103). </t>
  </si>
  <si>
    <t>mTeSRPLUS+Ri5 x 10cm plates. Matrigel 20201028.</t>
  </si>
  <si>
    <t>over grown-dropped</t>
  </si>
  <si>
    <t>both low and high cut cells passaged into new well. "500"@1:4, "2000" @1:5. Matrigel 20201103.</t>
  </si>
  <si>
    <t>50K cells in 3.5 minutes. Started with 2 wellsof cells~2 million in 400uL. Stated collection in Ultra Purity mode,  @~50% (300 on x-axis) moved to &lt;20% (500 on x-axis). Matrigel 20200930.  CellSamples sheet indicates creation on 10/8/2020 but that is incorrect</t>
  </si>
  <si>
    <t>vials</t>
  </si>
  <si>
    <t>did 2 sorts, one ultrapure</t>
  </si>
  <si>
    <t>20200220mChOCT4sg2_A7a_Sort3</t>
  </si>
  <si>
    <t xml:space="preserve">Gated at &gt;500 on x-axis. Collected @~&lt;97% gate with Ultra Purity setting. </t>
  </si>
  <si>
    <t>gated at &gt; 2000 on x-axis @~&lt;30% gate with Ultra Purity setting. @200000 events in 10min.</t>
  </si>
  <si>
    <t>20200220mChOCT4sg2_A7b_Sort3</t>
  </si>
  <si>
    <t>Discontinue</t>
  </si>
  <si>
    <t>Collected all 4 wells. 488 laser not on, only 561. 2,200,000 total cells in 400uL media sorted. No cells sorted. &lt;1 per 5000 in gate. Discontinued carrying this cell line</t>
  </si>
  <si>
    <t xml:space="preserve">collected at gate&gt;2000 </t>
  </si>
  <si>
    <t>collected at gate&gt;500</t>
  </si>
  <si>
    <t>"500"  Matrigel 20201019.</t>
  </si>
  <si>
    <t>"2000"  Matrigel 20201019</t>
  </si>
  <si>
    <t>5 10CM PLATES (MATRIGEL 20201028).</t>
  </si>
  <si>
    <t>HIGH CUT (2000). 40 VIALS @500K cells/vial.</t>
  </si>
  <si>
    <t>Dropped, sort 4 growing well</t>
  </si>
  <si>
    <t>matrigel 20201110</t>
  </si>
  <si>
    <t>40 vials frozen@ 10e6 cells per vial</t>
  </si>
  <si>
    <t>1:3 and 1:6 dilutions</t>
  </si>
  <si>
    <t>Matrigel 20201110.</t>
  </si>
  <si>
    <t>1:6 dilution 11/14.</t>
  </si>
  <si>
    <t>1:3 dilution cells from 11/14 used for control during flow.</t>
  </si>
  <si>
    <t>Evaluated fluorescence expression using FACS.</t>
  </si>
  <si>
    <t>Matrigel 20201110</t>
  </si>
  <si>
    <t>Matrigel 20201117</t>
  </si>
  <si>
    <t>Lost fluorescence</t>
  </si>
  <si>
    <t>Contamination</t>
  </si>
  <si>
    <t>Lost fluorescence and strange blob morphology appeared.</t>
  </si>
  <si>
    <t>mTeSR+Ri on matrigel 20201117. Use cells for fresh gDNA prep.</t>
  </si>
  <si>
    <t>mTeSR++Ri on matrigel 20201117</t>
  </si>
  <si>
    <t>Send out for analysis</t>
  </si>
  <si>
    <t>1:3, 1:6 Matrigel 20201117</t>
  </si>
  <si>
    <t>Used for control during sort</t>
  </si>
  <si>
    <t>for control samples to be sent out with edited cell analytes.</t>
  </si>
  <si>
    <t xml:space="preserve">Coulter counted 1.4x10e6 (2 mL) from 1 well. NEW CHIP. After count, cells spun at 200g, 5 minutes. Resuspended in 500uL medium. Sorted at Ultra Purity setting at 500 on x axis (&gt;~20% gate). Sorted 85,000 in ~28 min (matrigel 20201103). </t>
  </si>
  <si>
    <t>20200120mChOCT4sg2_B9U_Sort3</t>
  </si>
  <si>
    <t xml:space="preserve">Coulter counted 1.5x10e6 (2 mL) from 2 wells. NEW CHIP. After count, cells spun at 200g, 5 minutes. Resuspended in 500uL medium. Sorted at Ultra Purity setting at 2000 on x axis (&gt;~60% gate). Sorted ~300,000 in ~28 min (matrigel 20201103). </t>
  </si>
  <si>
    <t>To be sent out as control for edited cell analytes.</t>
  </si>
  <si>
    <t>Collected for samples to be sent out. Two tubes of cells @ ~1.5 million cells per tube. One tube to be used for DNA prep.</t>
  </si>
  <si>
    <t>Collected for samples to be sent out. Two tubes of cells @ ~1.5 million cells per tube. One tube to be sent out for DNA prep.</t>
  </si>
  <si>
    <t xml:space="preserve">Froze 40 vials (bar-coded) @ ~750K cells per vial. Also, collected for samples to be sent out. Two tubes of cells @ ~1.5 million cells per tube. One tube to be used for DNA prep. </t>
  </si>
  <si>
    <t>Collected for samples to be sent out. Two tubes of cells @ ~1.25 million cells per tube. One tube of ~ 2million cells to be used for DNA prep.</t>
  </si>
  <si>
    <t>Collected for samples to be sent out. Four tubes of cells @ ~1.5 million cells per tube. One tube to be used for DNA prep.</t>
  </si>
  <si>
    <t>1:3 and 1:6 dilutions.</t>
  </si>
  <si>
    <t>For Flow control</t>
  </si>
  <si>
    <t>Collected for samples to be sent out. Two tubes of cells @ ~2 million cells per tube. One tube to be used for DNA prep.</t>
  </si>
  <si>
    <t>For flow control</t>
  </si>
  <si>
    <t>DNA to StemGenomics</t>
  </si>
  <si>
    <t>equal distribution</t>
  </si>
  <si>
    <t>1:3, 1:6</t>
  </si>
  <si>
    <t>&gt;1 million cells per vial</t>
  </si>
  <si>
    <t>matrugel 11/17/2020</t>
  </si>
  <si>
    <t>50K cells in 3.5 minutes. Started with 2 wellsof cells~2 million in 400uL. Stated collection in Ultra Purity mode,  @~50% (300 on x-axis) moved to &lt;20% (500 on x-axis). Matrigel 20200930.  CellSamples sheet indicates creation on 10/8/2020 but that is inco</t>
  </si>
  <si>
    <t>Matrigel 20200930. 2.8x10e6 cells in 500uL. ODD relatively low viable cell % (~67%)…only one peak but center ~200. Collected at 500 on x-axis, ~10% gate. 90000 events collected in ~27 min. Spun down, resuspended in 200uL and run again. 2nd sort using Ultr</t>
  </si>
  <si>
    <t>#Passages</t>
  </si>
  <si>
    <t>~1.5 million cells per vial. Scan-able tubes. Two Samplescell pellets prepared for testing.</t>
  </si>
  <si>
    <t>Username</t>
  </si>
  <si>
    <t>Computer Name</t>
  </si>
  <si>
    <t>488 laser not on, only 561. Lower cell # than expected. 1,400,000 total cells in 500uL media sorted. No WTC11s to run. Good seperation of peaks, but very few bright cells. Collected @~&lt;0.5% gate with Ultra Purity setting (~200 cell mark on x-axis). At 1 m</t>
  </si>
  <si>
    <t>Matrigel 20200930. 488 laser not on, only 561. 1,160,000 total cells from 1 well in 400uL media sorted. Excellent peak seperation, but shifted left compared to C6. gated at &gt;500 on x-axis. Collected @~&lt;7% gate with Ultra Purity setting. @25000 events in 1</t>
  </si>
  <si>
    <t>Matrigel 20201019. 488 laser not on, only 561. 2,000,000 total cells from 1 well in 400uL media sorted. Practically a single peak. Gated at &gt;500 on x-axis. Collected @~&lt;97% gate with Ultra Purity setting. @200000 events in 3 min. 2nd collection gated at &gt;</t>
  </si>
  <si>
    <t>Coulter counted 1.96x10e6/mL (2 mL). Use 200,000 (100uL) to plate into 1 well of 6 well (matrigel 20201103). After count, cells spun at 200g, 7 minutes. Resuspended in 500uL medium. Sorted at Ultra Purity setting at 500 on x axis (&gt;14% gate). All "26,331"</t>
  </si>
  <si>
    <t>Coulter counted 1.05x10e6/mL (2 mL). Use 200,000 (200uL) to plate into 1 well of 6 well (matrigel 20201103). NEW CHIP. After count, cells spun at 200g, 5 minutes. Resuspended in 600uL medium. Sorted at Ultra Purity setting at 1500 on x axis (&gt;68% gate). S</t>
  </si>
  <si>
    <t>CloneID</t>
  </si>
  <si>
    <t>Passage #</t>
  </si>
  <si>
    <t>FP Copy #</t>
  </si>
  <si>
    <t>jrs8</t>
  </si>
  <si>
    <t>PG901942</t>
  </si>
  <si>
    <t>Discontinued</t>
  </si>
  <si>
    <t>DNA extraction date</t>
  </si>
  <si>
    <t>Sort#</t>
  </si>
  <si>
    <t>passageCount</t>
  </si>
  <si>
    <t>fluorescence unstable?</t>
  </si>
  <si>
    <t>PassageCount</t>
  </si>
  <si>
    <t>Passage count</t>
  </si>
  <si>
    <t># Passages</t>
  </si>
  <si>
    <t>Passage#</t>
  </si>
  <si>
    <t>Chr11 suspect</t>
  </si>
  <si>
    <t>Chr20q (3)</t>
  </si>
  <si>
    <t>20200220mChOCT4sg2_A7b</t>
  </si>
  <si>
    <t xml:space="preserve">Used mTeSR1+Ri on Matrigel (20210104). </t>
  </si>
  <si>
    <t>20200318GFPSOX2sg3_A3_Sort1</t>
  </si>
  <si>
    <t>Used 1 well of cells for sort control.</t>
  </si>
  <si>
    <t>20200318GFPSOX2sg3_E12_Sort1</t>
  </si>
  <si>
    <t>Counted 0.56x106 cells /mL in 2 mL. Resuspended cells in 250uL. Cells sorted at &gt;1% gate ~2500 intensity (collected ~3000 cells/5 min.). There are a small number of cells evident at ~11-12000 intensity. ~7800 total cells.</t>
  </si>
  <si>
    <t>Address</t>
  </si>
  <si>
    <t>\\129.6.187.15\Data\EPCL\20200113mChOCT4sg2\B9</t>
  </si>
  <si>
    <t>\\129.6.187.15\Data\EPCL\20200113mChOCT4sg2\B8</t>
  </si>
  <si>
    <t>\\129.6.187.15\Data\EPCL\20200113mChOCT4sg2\C11</t>
  </si>
  <si>
    <t>\\129.6.187.15\Data\EPCL\20200113mChOCT4sg2\C6</t>
  </si>
  <si>
    <t>\\129.6.187.15\Data\EPCL\20200113mChOCT4sg2\C7</t>
  </si>
  <si>
    <t>\\129.6.187.15\Data\EPCL\20200120mChOCT4sg2\B9U</t>
  </si>
  <si>
    <t>\\129.6.187.15\Data\EPCL\20200120mChOCT4sg2\C11</t>
  </si>
  <si>
    <t>\\129.6.187.15\Data\EPCL\20200120mChOCT4sg2\D2</t>
  </si>
  <si>
    <t>\\129.6.187.15\Data\EPCL\20200120mChOCT4sg2\E6</t>
  </si>
  <si>
    <t>\\129.6.187.15\Data\EPCL\20200220mChOCT4sg2\C10</t>
  </si>
  <si>
    <t>\\129.6.187.15\Data\EPCL\20200220mChOCT4sg2\C6</t>
  </si>
  <si>
    <t>\\129.6.187.15\Data\EPCL\20200220mChOCT4sg2\C9</t>
  </si>
  <si>
    <t>\\129.6.187.15\Data\EPCL\20200220mChOCT4sg2\D8</t>
  </si>
  <si>
    <t>\\129.6.187.15\Data\EPCL\20200220mChOCT4sg2\A7</t>
  </si>
  <si>
    <t>Matrigel 20210111</t>
  </si>
  <si>
    <t>Counted 1.26x106 cells /mL in 2 mL. Resuspended cells in 400uL. Cells sorted at &lt;1% gate ~3000 intensity (collected ~3000 cells/5 min.). There are a small number of cells evident at ~11-12000 intensity. I set the initial stop value too low (1million) so I started a second run with the same parameters and pooled all cells into the same tube.~10000 cells total.</t>
  </si>
  <si>
    <t>20200318GFPSOX2sg3_A1_Sort1</t>
  </si>
  <si>
    <t>FACS analysis to evaluate fluorescent signature of banked cells after thaw.</t>
  </si>
  <si>
    <t>STR and Mycoplasma at ATCC.</t>
  </si>
  <si>
    <t>I had two wells of cells. Used 1/2 for control for FACS with 20200318eGFP_SOX2sg3_A1, 1/2 passaged to 4 wells of another 6 well plate. Matrigel 20210107</t>
  </si>
  <si>
    <t>Not sure there are any cells here.</t>
  </si>
  <si>
    <t>No cells evident. Repeat sort with fresh thaw.</t>
  </si>
  <si>
    <t>~840k cells. Used for FACS contrtol</t>
  </si>
  <si>
    <t>Matrigel 20210107</t>
  </si>
  <si>
    <t>Had to start again because of problem with the SONY last time. Coulter counted 833K cells/mL. Ran ~1670000 cells in 400uL. Sorting with Purity setting @&gt;1% approx. 2500 intensity setting. ~8000 events/15 minutes. Collected 10100 events.</t>
  </si>
  <si>
    <t>Flow analysis of Banked lines. 200,000 events.</t>
  </si>
  <si>
    <t>Flow results</t>
  </si>
  <si>
    <t>not bright</t>
  </si>
  <si>
    <t>bright</t>
  </si>
  <si>
    <t>lost fluorescence</t>
  </si>
  <si>
    <t>Failed Sort. Counted 1.35x106 cells /mL in 2 mL. Resuspended cells in 400uL. Cells sorted at &lt;1% gate &lt;3000 intensity (collected ~2500 cells/5 min.). ~9000 cells total.Stopped sort…problem with device.  Matrigel 20210111.</t>
  </si>
  <si>
    <t>aplant</t>
  </si>
  <si>
    <t>PG902211</t>
  </si>
  <si>
    <t>matrigel 20210107. New vial after failed sort.</t>
  </si>
  <si>
    <t>After multiple sorts, no increase in proportion of fluorescent ceells evident.</t>
  </si>
  <si>
    <t>Matrigel 20210107, in mTeSR++Ri.</t>
  </si>
  <si>
    <t>Some altered cell morphologies evident. Is this because I thawed in mTeSR+…similar to WTC11??</t>
  </si>
  <si>
    <t>Mycoplasma (ATCC)</t>
  </si>
  <si>
    <t>STR (ATCC)</t>
  </si>
  <si>
    <t>Counted 1.26x106 cells /mL in 2 mL. Resuspended cells in 400uL. Cells sorted at &lt;1% gate ~3000 intensity (collected ~3000 cells/5 min.). There are a small number of cells evident at ~11-12000 intensity. I set the initial stop value too low (1million) so I</t>
  </si>
  <si>
    <t>appearance</t>
  </si>
  <si>
    <t>most not bright, but maybe a subpop that is bright</t>
  </si>
  <si>
    <t>tendency to differentiate?</t>
  </si>
  <si>
    <t>\\129.6.187.15\Data\EPCL\20200318GFPSOX2sg3\A1</t>
  </si>
  <si>
    <t>\\129.6.187.15\Data\EPCL\20200318GFPSOX2sg3\C11</t>
  </si>
  <si>
    <t>\\129.6.187.15\Data\EPCL\20200318GFPSOX2sg3\E12</t>
  </si>
  <si>
    <t>\\129.6.187.15\Data\EPCL\20200318_eGFP_SOX2sg3x2_WTC11_JEFF\A3</t>
  </si>
  <si>
    <t>In mTeSR+Ri.</t>
  </si>
  <si>
    <t>Matrigel 20210121</t>
  </si>
  <si>
    <t>3 dilutions</t>
  </si>
  <si>
    <t>matrigel 20210121</t>
  </si>
  <si>
    <t>Used for control for FACS. ~900,000 cells.</t>
  </si>
  <si>
    <t>Feed w mTeSR+</t>
  </si>
  <si>
    <t>20200318GFPSOX2sg3_A1_Sort2</t>
  </si>
  <si>
    <t>Matrigel 20210124.</t>
  </si>
  <si>
    <t>Harvsted 1 well. Counted 1.03x10e6 cells /mL in 2 mL. Resuspended cells in 500uL. Sorter Failure. Cells not taken up through sample probe. Passaged cells until tomorrow.</t>
  </si>
  <si>
    <t>Matrigel 20210124. Passaged one well into 5 wells.</t>
  </si>
  <si>
    <t>Matrigel 20210107.</t>
  </si>
  <si>
    <t>These cell do not look like stem cells anymore. Flat, spread, still a bit spiky after Ri removal. Repeat Sort4? An issue with the freeze? Run on flow to check fluorescence level.</t>
  </si>
  <si>
    <t>Used for control for FACS. ~750,000 cells.</t>
  </si>
  <si>
    <t>Harvsted 1 well. Counted 1.03x10e6 cells /mL in 2 mL. Resuspended cells in 400uL. Sorted in UltraPurity mode @ 15,000 intensity and ~27%. 15 mins for 130,000 cells.</t>
  </si>
  <si>
    <t>20200318GFPSOX2sg3_A3_Sort2</t>
  </si>
  <si>
    <t>Harvsted 1 well. Counted 2.1x10e6 cells /mL in 2 mL. Resuspended cells in 600uL. Sorted in UltraPurity mode @ 15,000 intensity and ~4.5%,  20 mins for 50,000 cells.</t>
  </si>
  <si>
    <t>20200318GFPSOX2sg3_E12_Sort2</t>
  </si>
  <si>
    <t>VIALS</t>
  </si>
  <si>
    <t>million cells per vial.</t>
  </si>
  <si>
    <t>2 million per vial</t>
  </si>
  <si>
    <t>Matrigel 20210124. Used 1 well as control for sort3 of 0220mCH_OCT4sg2_C10_S2. 2nd well split into 2 wells for transfection 20210203.</t>
  </si>
  <si>
    <t>Matrigel 20210124 Counted 3.5x10e6/mL from 2 wells. Spun down 1.5 mL, suspended in 600uL. Sort at Ultra purity setting, at 500 intensity (&lt;3%). ~21000 events in 10 mins. Stopped at 25 min ~41,000 events. Put into 2 wells of a 12 well plate.</t>
  </si>
  <si>
    <t xml:space="preserve">Matrigel 20210124. </t>
  </si>
  <si>
    <t>20210203</t>
  </si>
  <si>
    <t>20210203GFPSOX2sg3</t>
  </si>
  <si>
    <t>20210131</t>
  </si>
  <si>
    <t>Matrigel 202210117</t>
  </si>
  <si>
    <t>PREP media for transf/posttransf</t>
  </si>
  <si>
    <t>Harvest cells from 6well plate and count</t>
  </si>
  <si>
    <t>#wells to harvest</t>
  </si>
  <si>
    <t xml:space="preserve">Total volume </t>
  </si>
  <si>
    <t>Transfection vessel</t>
  </si>
  <si>
    <t>strip well</t>
  </si>
  <si>
    <t xml:space="preserve">Vol cells /vessel </t>
  </si>
  <si>
    <t># vessels</t>
  </si>
  <si>
    <r>
      <rPr>
        <sz val="11"/>
        <color theme="1"/>
        <rFont val="Symbol"/>
        <family val="1"/>
        <charset val="2"/>
      </rPr>
      <t>m</t>
    </r>
    <r>
      <rPr>
        <sz val="11"/>
        <color theme="1"/>
        <rFont val="Calibri"/>
        <family val="2"/>
        <scheme val="minor"/>
      </rPr>
      <t>L</t>
    </r>
  </si>
  <si>
    <t>mTeSR+Ri</t>
  </si>
  <si>
    <t>mTeSR+</t>
  </si>
  <si>
    <t>mTeSR+ +Ri</t>
  </si>
  <si>
    <t>transf vessel</t>
  </si>
  <si>
    <t>cuvette</t>
  </si>
  <si>
    <t>Sent for analysis date</t>
  </si>
  <si>
    <t>CopyNumber Variants Stemgenomics</t>
  </si>
  <si>
    <t>In-house Junctional PCR</t>
  </si>
  <si>
    <t>inconclusive</t>
  </si>
  <si>
    <t>300bp insertion downstream</t>
  </si>
  <si>
    <t>3Kbp insertion downstream</t>
  </si>
  <si>
    <t>Use for control for sort2 of 20200318GFP_SOX2sg3_A1_S1</t>
  </si>
  <si>
    <t>cells do not look healthy. Too many rounded up. Feed again but plan another transfection.</t>
  </si>
  <si>
    <t>Counted cells from 1 well-854,000 cells/mL. Suspend in 400 uL. Sort at UltraPurity setting@ 3000 intensity (~0.5%). Few if any bright cells. 5000 events collected in 27mins.Monophasic population. Didn't bother to freeze any cells.Matrigel 20210112</t>
  </si>
  <si>
    <t>Passage 46-Used 1 well for control for 0318GFP_SOX2_A3_S3 and W12_S3.</t>
  </si>
  <si>
    <t>Passage 43-Used for transfection-20210208EGFP_SOX2sg3.</t>
  </si>
  <si>
    <t>20200318GFPSOX2sg3_A3_Sort3</t>
  </si>
  <si>
    <t>20200318GFPSOX2sg3_E12_Sort3</t>
  </si>
  <si>
    <t>Counted 1.47x10e6 cells/mL in 2 mL. Suspended in 500uL. Slight peak @ WTC11 intensity region (~1500), large peak at mean 15K intensity.  Sorted at UltraPurity sort setting using a gate @ 25K intensity (~3 %). ~7000 events in 5 mins. Stopped at 25 min-&gt;36,000 events. Matrigel 20210203.</t>
  </si>
  <si>
    <t>For transfection. Matrigel20210204</t>
  </si>
  <si>
    <t>For gDNA isolation. Matrigel20210204.</t>
  </si>
  <si>
    <t>Passage46. 2 wells, 1:3, 1:6 dilutions.</t>
  </si>
  <si>
    <t>Used 2 wells. Counted 3.47x10e6 cells/mL in 2 mL (?). Suspended in 600uL. Slight peak @ WTC11 intensity region (~1500), large peak at mean &gt;15K intensity.  Sorted at UltraPurity sort setting using a gate @ 25K intensity (~4 %). ~7000 events in 5 mins. Stopped at 25 min-&gt;38,000 events. Matrigel 20210203.</t>
  </si>
  <si>
    <t>For Junctional PCR. Used "Quick-DNA miniprep" kit from zymo. Eluted in 50uL.</t>
  </si>
  <si>
    <t>20210208</t>
  </si>
  <si>
    <t>20210208GFPSOX2sg3</t>
  </si>
  <si>
    <t>Matrigel20210204.</t>
  </si>
  <si>
    <t>~1.5x10e6/vial.</t>
  </si>
  <si>
    <t>Used mTeSR-Plus+Ri medium</t>
  </si>
  <si>
    <t>Used 2X cas9, sg3, and donor plasmid per cell than previously.</t>
  </si>
  <si>
    <t>Used 2000 helper cells/well.</t>
  </si>
  <si>
    <t>Used new donor plasmid with longer 3' homology arm (HA)-pSOX2-eGFP long3'HA</t>
  </si>
  <si>
    <t>Used mTeSR+Ri medium</t>
  </si>
  <si>
    <t>Used 4000 helper cells/well.</t>
  </si>
  <si>
    <t>Passage 47</t>
  </si>
  <si>
    <t>Source of plasmid material</t>
  </si>
  <si>
    <t>gRNASequence</t>
  </si>
  <si>
    <t>Donor Plasmid Name</t>
  </si>
  <si>
    <t>pSOX2_GFP_Long3HA</t>
  </si>
  <si>
    <t>in-house</t>
  </si>
  <si>
    <t>WTC11 genomic DNA</t>
  </si>
  <si>
    <t>pOCT4_mCh long5'HA</t>
  </si>
  <si>
    <t>\\129.6.187.15\Data\JEFF\Cytation images</t>
  </si>
  <si>
    <t>Directory of early image data (post transfection, most 96-well format)</t>
  </si>
  <si>
    <t xml:space="preserve">For more detail see </t>
  </si>
  <si>
    <t>\\129.6.187.15\Data\EngineeredPluripotencyCellLines\Transfections\Instructions for using Transfection Tracker.docx</t>
  </si>
  <si>
    <t>Counted 1.47x10e6 cells/mL in 2 mL. Suspended in 500uL. Slight peak @ WTC11 intensity region (~1500), large peak at mean 15K intensity.  Sorted at UltraPurity sort setting using a gate @ 25K intensity (~3 %). ~7000 events in 5 mins. Stopped at 25 min-&gt;36,</t>
  </si>
  <si>
    <t>Used 2 wells. Counted 3.47x10e6 cells/mL in 2 mL (?). Suspended in 600uL. Slight peak @ WTC11 intensity region (~1500), large peak at mean &gt;15K intensity.  Sorted at UltraPurity sort setting using a gate @ 25K intensity (~4 %). ~7000 events in 5 mins. Sto</t>
  </si>
  <si>
    <t>matrigel20210204. Passage 42</t>
  </si>
  <si>
    <t>P47</t>
  </si>
  <si>
    <t>pSOX2_GFP</t>
  </si>
  <si>
    <t>No cell growth.</t>
  </si>
  <si>
    <t>P854782</t>
  </si>
  <si>
    <t>no Ri</t>
  </si>
  <si>
    <t>matrigel 20210207</t>
  </si>
  <si>
    <t>20210208GFPSOX2sg3_E7</t>
  </si>
  <si>
    <t>20210208GFPSOX2sg3_F9</t>
  </si>
  <si>
    <t>Rows A-F whole well. Using mTeSR w/o phenol red.</t>
  </si>
  <si>
    <t>Repeat rows A-F whole wells. Removed phase ring from light path. Using mTeSR w/o phenol red.</t>
  </si>
  <si>
    <t>Rows G_H whole well. Using mTeSR w/o phenol red.</t>
  </si>
  <si>
    <t>Passage 49. Used for control during FACS.</t>
  </si>
  <si>
    <t xml:space="preserve">Evaluation of distribution of fluorescent population. </t>
  </si>
  <si>
    <t>20200318GFPSOX2sg3_A3_Sort4</t>
  </si>
  <si>
    <t>20200318GFPSOX2sg3_E12_Sort4</t>
  </si>
  <si>
    <t>matrigel20210218. Counted 1.7x10e6/mL. First sort @ 3x10e6 cells. On Ultra sort collected &lt;2% cell population @25000 intensity. 22K events/ 30min collected. Second sort,   Pool two sorts seeding 1 well of a 12 well.</t>
  </si>
  <si>
    <t>matrigel20210218. Counted 1.8x10e6/mL. First sort @ 3x10e6 cells. On Ultra sort collected &gt;2% cell population @29000 intensity. 31K events/ 30min collected. Second sort,  40K events Pool two sorts seeding 1 well of a 12 well.</t>
  </si>
  <si>
    <t>20210208GFPSOX2sg3_F9_Sort1</t>
  </si>
  <si>
    <t>Evaluation of distribution of fluorescent population. No increase in propotion of fluorescent cells after 2 sorts. Discontinue.</t>
  </si>
  <si>
    <t>No increase in propotion of fluorescent cells after 2 sorts. Discontinue.</t>
  </si>
  <si>
    <t>matrigel20210218. Counted 1.16x10e6/mL. First sort @ 2.32x10e6 cells in 400uL. On Normal sort collected &gt;1.5% cell population @2500 intensity. 13K events/ 19min collected. Second sort,  16K/27min. events. Pool two sorts seeding 1 well of a 96 well.</t>
  </si>
  <si>
    <t>20210208GFPSOX2sg3_E7_Sort1</t>
  </si>
  <si>
    <t>matrigel20210218. Counted 0.8x10e6/mL. First sort @ 1.6x10e6 cells in 400uL. On Normal sort collected &gt;1.5% cell population @2500 intensity. Small bright (&gt;10,000) evident. 8.5K events/ 15min collected. Second sort, harvested two more wells...3x10e6 cells in 500uL. 11K/30min. events. Pool two sorts seeding 1 well of a 96 well.</t>
  </si>
  <si>
    <t>In mTeSR1+Ri.</t>
  </si>
  <si>
    <t>PN118203</t>
  </si>
  <si>
    <t>fed w mTESR</t>
  </si>
  <si>
    <t>missed entries because of having made CellSamples list a TABLE</t>
  </si>
  <si>
    <t>Froze?</t>
  </si>
  <si>
    <t>6?</t>
  </si>
  <si>
    <t>?</t>
  </si>
  <si>
    <t>18?</t>
  </si>
  <si>
    <t>20210309</t>
  </si>
  <si>
    <t>20210309mChOCT4sg2</t>
  </si>
  <si>
    <t>matrigel 02192021</t>
  </si>
  <si>
    <t>Used for flow control P44.</t>
  </si>
  <si>
    <t>20210208GFPSOX2sg3_E7_Sort2</t>
  </si>
  <si>
    <t>Thawed two vials, transferred to 3 wells. Matrigel 20210222.</t>
  </si>
  <si>
    <t>matrigel202102258. Counted 2 wells. 3.3x10e6/mL in 2 mL.. First sort @ 3x10e6 cells. On Ultra sort collected &gt;2% cell population @15000 intensity. Instrument stopped saying empty sample detected. The sample was not empty. Had to re-sort-calibrate 2 times with probe wash and water wash of system. Restart sort conditions the same. Added to previously collected samples.Sorter droplet fault recured. Decided to stop with 10,000 cells collected and seed 1 well of a 96 well.</t>
  </si>
  <si>
    <t>20210208GFPSOX2sg3_F9_Sort2</t>
  </si>
  <si>
    <t>Had to re-calibrate the sort function again. This time it failed because the "bead image too bright"! Is that even a thing? Retry. Counted 1 well. !.48x10e6 cells/mL in 2 mL. Started cytometer from scratch. New Chip. Counted 1.48x10e6 cells/mL in 2 mL Sorted using UltraPurity at ~5000 intensity, ~1.5%. NOT BIMODEL. Stopped at 10,000 cells. Disgusted.</t>
  </si>
  <si>
    <t>VIALs</t>
  </si>
  <si>
    <t>Not saved, go back to sort1</t>
  </si>
  <si>
    <t>Collected flow profile on 20210312</t>
  </si>
  <si>
    <t>Ran flow to document fluorescence profile.</t>
  </si>
  <si>
    <t>Imaged using mTeSR+Ri w/o phenolRed.</t>
  </si>
  <si>
    <t>20210303</t>
  </si>
  <si>
    <t>For helper cells -400,00 cells into 5.5mL for a final volume of 5.7mL. 50uL put into each well. 3508 cells/well.</t>
  </si>
  <si>
    <t>For transfection -500,00 cells were transfected in 25 uL. 80uL media added=105 uL. Then added to 5.5mL.=5.605. =4464 cell/well aasuming no cell loss.</t>
  </si>
  <si>
    <t>20170502</t>
  </si>
  <si>
    <t>20191122</t>
  </si>
  <si>
    <t>Lost allele in PentaE locus</t>
  </si>
  <si>
    <t>Match to WTC11</t>
  </si>
  <si>
    <t>Negative</t>
  </si>
  <si>
    <t xml:space="preserve"> Negative</t>
  </si>
  <si>
    <t xml:space="preserve">Negative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</si>
</sst>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dd\ mm/dd/yyyy"/>
    <numFmt numFmtId="165" formatCode=";;;"/>
    <numFmt numFmtId="166" formatCode="0.0"/>
  </numFmts>
  <fonts count="36">
    <font>
      <sz val="11"/>
      <color theme="1"/>
      <name val="Calibri"/>
      <family val="2"/>
      <scheme val="minor"/>
    </font>
    <font>
      <u/>
      <sz val="11"/>
      <color theme="1"/>
      <name val="Calibri"/>
      <family val="2"/>
      <scheme val="minor"/>
    </font>
    <font>
      <b/>
      <sz val="11"/>
      <color theme="1"/>
      <name val="Calibri"/>
      <family val="2"/>
      <scheme val="minor"/>
    </font>
    <font>
      <u/>
      <sz val="11"/>
      <color theme="10"/>
      <name val="Calibri"/>
      <family val="2"/>
      <scheme val="minor"/>
    </font>
    <font>
      <sz val="9"/>
      <color theme="1"/>
      <name val="Calibri"/>
      <family val="2"/>
      <scheme val="minor"/>
    </font>
    <font>
      <sz val="8"/>
      <color theme="1"/>
      <name val="Calibri"/>
      <family val="2"/>
      <scheme val="minor"/>
    </font>
    <font>
      <sz val="11"/>
      <name val="Calibri"/>
      <family val="2"/>
      <scheme val="minor"/>
    </font>
    <font>
      <sz val="11"/>
      <color theme="1"/>
      <name val="Symbol"/>
      <family val="1"/>
      <charset val="2"/>
    </font>
    <font>
      <sz val="10"/>
      <color theme="1"/>
      <name val="Calibri"/>
      <family val="2"/>
      <scheme val="minor"/>
    </font>
    <font>
      <b/>
      <sz val="11"/>
      <name val="Calibri"/>
      <family val="2"/>
      <scheme val="minor"/>
    </font>
    <font>
      <b/>
      <i/>
      <sz val="11"/>
      <color theme="1"/>
      <name val="Calibri"/>
      <family val="2"/>
      <scheme val="minor"/>
    </font>
    <font>
      <b/>
      <sz val="9"/>
      <color theme="1"/>
      <name val="Calibri"/>
      <family val="2"/>
      <scheme val="minor"/>
    </font>
    <font>
      <sz val="11"/>
      <color rgb="FF000000"/>
      <name val="Calibri"/>
      <family val="2"/>
    </font>
    <font>
      <sz val="9"/>
      <color theme="0"/>
      <name val="Calibri"/>
      <family val="2"/>
      <scheme val="minor"/>
    </font>
    <font>
      <b/>
      <i/>
      <sz val="9"/>
      <color theme="1"/>
      <name val="Calibri"/>
      <family val="2"/>
      <scheme val="minor"/>
    </font>
    <font>
      <sz val="11"/>
      <color rgb="FF3F3F76"/>
      <name val="Calibri"/>
      <family val="2"/>
      <scheme val="minor"/>
    </font>
    <font>
      <sz val="11"/>
      <color rgb="FFFF0000"/>
      <name val="Calibri"/>
      <family val="2"/>
      <scheme val="minor"/>
    </font>
    <font>
      <b/>
      <sz val="8"/>
      <color theme="1"/>
      <name val="Calibri"/>
      <family val="2"/>
      <scheme val="minor"/>
    </font>
    <font>
      <sz val="11"/>
      <color rgb="FFC00000"/>
      <name val="Calibri"/>
      <family val="2"/>
      <scheme val="minor"/>
    </font>
    <font>
      <sz val="11"/>
      <color theme="1"/>
      <name val="Calibri"/>
      <family val="1"/>
      <charset val="2"/>
      <scheme val="minor"/>
    </font>
    <font>
      <b/>
      <sz val="11"/>
      <color theme="1"/>
      <name val="Symbol"/>
      <family val="1"/>
      <charset val="2"/>
    </font>
    <font>
      <sz val="10"/>
      <color theme="1"/>
      <name val="Calibri"/>
      <family val="1"/>
      <charset val="2"/>
      <scheme val="minor"/>
    </font>
    <font>
      <sz val="10"/>
      <color theme="1"/>
      <name val="Symbol"/>
      <family val="1"/>
      <charset val="2"/>
    </font>
    <font>
      <b/>
      <sz val="10"/>
      <color theme="1"/>
      <name val="Calibri"/>
      <family val="2"/>
      <scheme val="minor"/>
    </font>
    <font>
      <u/>
      <sz val="9"/>
      <color theme="1"/>
      <name val="Calibri"/>
      <family val="2"/>
      <scheme val="minor"/>
    </font>
    <font>
      <sz val="9"/>
      <name val="Calibri"/>
      <family val="2"/>
      <scheme val="minor"/>
    </font>
    <font>
      <b/>
      <sz val="8"/>
      <name val="Calibri"/>
      <family val="2"/>
      <scheme val="minor"/>
    </font>
    <font>
      <b/>
      <sz val="10"/>
      <name val="Calibri"/>
      <family val="2"/>
      <scheme val="minor"/>
    </font>
    <font>
      <b/>
      <i/>
      <sz val="9"/>
      <name val="Calibri"/>
      <family val="2"/>
      <scheme val="minor"/>
    </font>
    <font>
      <b/>
      <sz val="9"/>
      <color rgb="FFFF0000"/>
      <name val="Calibri"/>
      <family val="2"/>
      <scheme val="minor"/>
    </font>
    <font>
      <b/>
      <sz val="11"/>
      <color rgb="FFFF0000"/>
      <name val="Calibri"/>
      <family val="2"/>
      <scheme val="minor"/>
    </font>
    <font>
      <b/>
      <sz val="11"/>
      <color theme="0"/>
      <name val="Calibri"/>
      <family val="2"/>
      <scheme val="minor"/>
    </font>
    <font>
      <sz val="11"/>
      <color theme="0" tint="-0.499984740745262"/>
      <name val="Calibri"/>
      <family val="2"/>
      <scheme val="minor"/>
    </font>
    <font>
      <u/>
      <sz val="11"/>
      <color theme="0" tint="-0.499984740745262"/>
      <name val="Calibri"/>
      <family val="2"/>
      <scheme val="minor"/>
    </font>
    <font>
      <sz val="11"/>
      <color theme="1"/>
      <name val="Calibri"/>
      <family val="2"/>
      <scheme val="minor"/>
    </font>
    <font>
      <sz val="11"/>
      <color theme="4"/>
      <name val="Calibri"/>
      <family val="2"/>
      <scheme val="minor"/>
    </font>
  </fonts>
  <fills count="17">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CC99"/>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4"/>
        <bgColor theme="4"/>
      </patternFill>
    </fill>
    <fill>
      <patternFill patternType="solid">
        <fgColor theme="0"/>
        <bgColor indexed="64"/>
      </patternFill>
    </fill>
    <fill>
      <patternFill patternType="solid">
        <fgColor rgb="FFFFFF00"/>
        <bgColor theme="4" tint="0.79998168889431442"/>
      </patternFill>
    </fill>
    <fill>
      <patternFill patternType="solid">
        <fgColor rgb="FFFFFF00"/>
        <bgColor indexed="64"/>
      </patternFill>
    </fill>
  </fills>
  <borders count="94">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top/>
      <bottom style="thin">
        <color auto="1"/>
      </bottom>
      <diagonal/>
    </border>
    <border>
      <left/>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right/>
      <top style="thin">
        <color theme="4" tint="0.39997558519241921"/>
      </top>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auto="1"/>
      </left>
      <right style="thin">
        <color auto="1"/>
      </right>
      <top style="thin">
        <color auto="1"/>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auto="1"/>
      </left>
      <right style="thin">
        <color auto="1"/>
      </right>
      <top style="thin">
        <color auto="1"/>
      </top>
      <bottom style="medium">
        <color indexed="64"/>
      </bottom>
      <diagonal/>
    </border>
    <border>
      <left/>
      <right/>
      <top/>
      <bottom style="medium">
        <color indexed="64"/>
      </bottom>
      <diagonal/>
    </border>
    <border>
      <left style="thin">
        <color auto="1"/>
      </left>
      <right style="medium">
        <color indexed="64"/>
      </right>
      <top style="thin">
        <color auto="1"/>
      </top>
      <bottom style="medium">
        <color indexed="64"/>
      </bottom>
      <diagonal/>
    </border>
    <border>
      <left/>
      <right/>
      <top style="medium">
        <color indexed="64"/>
      </top>
      <bottom style="thin">
        <color auto="1"/>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diagonal/>
    </border>
    <border>
      <left style="thin">
        <color rgb="FF7F7F7F"/>
      </left>
      <right/>
      <top style="thin">
        <color rgb="FF7F7F7F"/>
      </top>
      <bottom/>
      <diagonal/>
    </border>
    <border>
      <left style="medium">
        <color indexed="64"/>
      </left>
      <right style="medium">
        <color indexed="64"/>
      </right>
      <top/>
      <bottom/>
      <diagonal/>
    </border>
    <border>
      <left style="thin">
        <color rgb="FF7F7F7F"/>
      </left>
      <right/>
      <top/>
      <bottom style="thin">
        <color rgb="FF7F7F7F"/>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thick">
        <color indexed="64"/>
      </right>
      <top style="medium">
        <color indexed="64"/>
      </top>
      <bottom/>
      <diagonal/>
    </border>
    <border>
      <left/>
      <right style="thick">
        <color indexed="64"/>
      </right>
      <top/>
      <bottom/>
      <diagonal/>
    </border>
    <border>
      <left/>
      <right style="thick">
        <color indexed="64"/>
      </right>
      <top/>
      <bottom style="medium">
        <color indexed="64"/>
      </bottom>
      <diagonal/>
    </border>
    <border>
      <left style="medium">
        <color indexed="64"/>
      </left>
      <right style="thin">
        <color rgb="FF7F7F7F"/>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7F7F7F"/>
      </left>
      <right style="medium">
        <color indexed="64"/>
      </right>
      <top style="medium">
        <color indexed="64"/>
      </top>
      <bottom style="medium">
        <color indexed="64"/>
      </bottom>
      <diagonal/>
    </border>
    <border>
      <left/>
      <right style="thin">
        <color rgb="FF7F7F7F"/>
      </right>
      <top/>
      <bottom/>
      <diagonal/>
    </border>
    <border>
      <left/>
      <right style="thin">
        <color rgb="FF7F7F7F"/>
      </right>
      <top/>
      <bottom style="medium">
        <color indexed="64"/>
      </bottom>
      <diagonal/>
    </border>
    <border>
      <left style="medium">
        <color indexed="64"/>
      </left>
      <right style="thin">
        <color auto="1"/>
      </right>
      <top style="medium">
        <color indexed="64"/>
      </top>
      <bottom style="thin">
        <color auto="1"/>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rgb="FF7F7F7F"/>
      </bottom>
      <diagonal/>
    </border>
    <border>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thin">
        <color rgb="FF7F7F7F"/>
      </bottom>
      <diagonal/>
    </border>
    <border>
      <left/>
      <right/>
      <top style="thin">
        <color rgb="FF7F7F7F"/>
      </top>
      <bottom style="thin">
        <color rgb="FF7F7F7F"/>
      </bottom>
      <diagonal/>
    </border>
    <border>
      <left/>
      <right style="medium">
        <color indexed="64"/>
      </right>
      <top style="thin">
        <color rgb="FF7F7F7F"/>
      </top>
      <bottom style="thin">
        <color rgb="FF7F7F7F"/>
      </bottom>
      <diagonal/>
    </border>
    <border>
      <left style="medium">
        <color indexed="64"/>
      </left>
      <right/>
      <top style="thin">
        <color rgb="FF7F7F7F"/>
      </top>
      <bottom style="medium">
        <color indexed="64"/>
      </bottom>
      <diagonal/>
    </border>
    <border>
      <left/>
      <right/>
      <top style="thin">
        <color rgb="FF7F7F7F"/>
      </top>
      <bottom style="medium">
        <color indexed="64"/>
      </bottom>
      <diagonal/>
    </border>
    <border>
      <left/>
      <right style="medium">
        <color indexed="64"/>
      </right>
      <top style="thin">
        <color rgb="FF7F7F7F"/>
      </top>
      <bottom style="medium">
        <color indexed="64"/>
      </bottom>
      <diagonal/>
    </border>
    <border>
      <left style="thin">
        <color rgb="FF7F7F7F"/>
      </left>
      <right style="thin">
        <color rgb="FF7F7F7F"/>
      </right>
      <top style="medium">
        <color indexed="64"/>
      </top>
      <bottom style="thin">
        <color rgb="FF7F7F7F"/>
      </bottom>
      <diagonal/>
    </border>
    <border>
      <left style="thick">
        <color indexed="64"/>
      </left>
      <right style="thin">
        <color auto="1"/>
      </right>
      <top/>
      <bottom style="thin">
        <color auto="1"/>
      </bottom>
      <diagonal/>
    </border>
    <border>
      <left style="thick">
        <color indexed="64"/>
      </left>
      <right style="thin">
        <color auto="1"/>
      </right>
      <top style="thin">
        <color auto="1"/>
      </top>
      <bottom style="thin">
        <color auto="1"/>
      </bottom>
      <diagonal/>
    </border>
    <border>
      <left style="thick">
        <color indexed="64"/>
      </left>
      <right/>
      <top/>
      <bottom/>
      <diagonal/>
    </border>
    <border>
      <left/>
      <right style="thin">
        <color rgb="FF7F7F7F"/>
      </right>
      <top style="medium">
        <color indexed="64"/>
      </top>
      <bottom style="medium">
        <color indexed="64"/>
      </bottom>
      <diagonal/>
    </border>
    <border>
      <left/>
      <right/>
      <top style="thick">
        <color indexed="64"/>
      </top>
      <bottom/>
      <diagonal/>
    </border>
    <border>
      <left style="thick">
        <color indexed="64"/>
      </left>
      <right style="medium">
        <color indexed="64"/>
      </right>
      <top/>
      <bottom/>
      <diagonal/>
    </border>
    <border>
      <left style="thick">
        <color indexed="64"/>
      </left>
      <right style="medium">
        <color indexed="64"/>
      </right>
      <top/>
      <bottom style="medium">
        <color indexed="64"/>
      </bottom>
      <diagonal/>
    </border>
    <border>
      <left style="thin">
        <color rgb="FF7F7F7F"/>
      </left>
      <right/>
      <top style="thin">
        <color rgb="FF7F7F7F"/>
      </top>
      <bottom style="thin">
        <color rgb="FF7F7F7F"/>
      </bottom>
      <diagonal/>
    </border>
    <border>
      <left style="medium">
        <color indexed="64"/>
      </left>
      <right style="thick">
        <color indexed="64"/>
      </right>
      <top/>
      <bottom style="thick">
        <color indexed="64"/>
      </bottom>
      <diagonal/>
    </border>
    <border>
      <left style="thick">
        <color indexed="64"/>
      </left>
      <right style="medium">
        <color indexed="64"/>
      </right>
      <top style="medium">
        <color indexed="64"/>
      </top>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indexed="64"/>
      </top>
      <bottom/>
      <diagonal/>
    </border>
    <border>
      <left style="thin">
        <color rgb="FF7F7F7F"/>
      </left>
      <right/>
      <top style="thin">
        <color indexed="64"/>
      </top>
      <bottom/>
      <diagonal/>
    </border>
    <border>
      <left style="thin">
        <color rgb="FF7F7F7F"/>
      </left>
      <right style="medium">
        <color indexed="64"/>
      </right>
      <top style="thin">
        <color rgb="FF7F7F7F"/>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style="thin">
        <color auto="1"/>
      </top>
      <bottom style="thin">
        <color rgb="FF7F7F7F"/>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bottom/>
      <diagonal/>
    </border>
    <border>
      <left style="thin">
        <color theme="4" tint="0.39997558519241921"/>
      </left>
      <right style="thin">
        <color theme="4" tint="0.39997558519241921"/>
      </right>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top/>
      <bottom/>
      <diagonal/>
    </border>
    <border>
      <left style="thin">
        <color theme="4" tint="0.39997558519241921"/>
      </left>
      <right/>
      <top/>
      <bottom style="thin">
        <color theme="4" tint="0.39997558519241921"/>
      </bottom>
      <diagonal/>
    </border>
  </borders>
  <cellStyleXfs count="4">
    <xf numFmtId="0" fontId="0" fillId="0" borderId="0"/>
    <xf numFmtId="0" fontId="3" fillId="0" borderId="0" applyNumberFormat="0" applyFill="0" applyBorder="0" applyAlignment="0" applyProtection="0"/>
    <xf numFmtId="0" fontId="15" fillId="7" borderId="22" applyNumberFormat="0" applyAlignment="0" applyProtection="0"/>
    <xf numFmtId="0" fontId="16" fillId="0" borderId="0" applyNumberFormat="0" applyFill="0" applyBorder="0" applyAlignment="0" applyProtection="0"/>
  </cellStyleXfs>
  <cellXfs count="577">
    <xf numFmtId="0" fontId="0" fillId="0" borderId="0" xfId="0"/>
    <xf numFmtId="0" fontId="0" fillId="2" borderId="4" xfId="0" applyFont="1" applyFill="1" applyBorder="1"/>
    <xf numFmtId="0" fontId="0" fillId="0" borderId="4" xfId="0" applyFont="1" applyBorder="1"/>
    <xf numFmtId="0" fontId="3" fillId="0" borderId="0" xfId="1"/>
    <xf numFmtId="16" fontId="0" fillId="0" borderId="0" xfId="0" quotePrefix="1" applyNumberFormat="1"/>
    <xf numFmtId="0" fontId="0" fillId="0" borderId="7" xfId="0" applyFont="1" applyBorder="1"/>
    <xf numFmtId="49" fontId="6" fillId="0" borderId="0" xfId="0" applyNumberFormat="1" applyFont="1" applyProtection="1">
      <protection locked="0"/>
    </xf>
    <xf numFmtId="0" fontId="2" fillId="0" borderId="0" xfId="0" applyFont="1" applyBorder="1"/>
    <xf numFmtId="0" fontId="0" fillId="0" borderId="0" xfId="0"/>
    <xf numFmtId="0" fontId="0" fillId="0" borderId="0" xfId="0" applyFont="1"/>
    <xf numFmtId="0" fontId="0" fillId="0" borderId="0" xfId="0" applyBorder="1"/>
    <xf numFmtId="0" fontId="2" fillId="0" borderId="0" xfId="0" applyFont="1"/>
    <xf numFmtId="0" fontId="4" fillId="0" borderId="0" xfId="0" applyFont="1"/>
    <xf numFmtId="0" fontId="0" fillId="0" borderId="0" xfId="0" quotePrefix="1"/>
    <xf numFmtId="0" fontId="6" fillId="0" borderId="0" xfId="0" applyFont="1"/>
    <xf numFmtId="0" fontId="0" fillId="0" borderId="0" xfId="0" applyAlignment="1">
      <alignment horizontal="center"/>
    </xf>
    <xf numFmtId="0" fontId="6" fillId="0" borderId="0" xfId="0" applyFont="1" applyFill="1" applyBorder="1"/>
    <xf numFmtId="0" fontId="0" fillId="0" borderId="0" xfId="0" applyFont="1" applyFill="1" applyBorder="1" applyAlignment="1">
      <alignment horizontal="right"/>
    </xf>
    <xf numFmtId="0" fontId="10" fillId="0" borderId="0" xfId="0" applyFont="1"/>
    <xf numFmtId="0" fontId="0" fillId="0" borderId="0" xfId="0" applyFont="1" applyFill="1"/>
    <xf numFmtId="17" fontId="0" fillId="0" borderId="0" xfId="0" quotePrefix="1" applyNumberFormat="1"/>
    <xf numFmtId="0" fontId="2" fillId="0" borderId="0" xfId="0" applyFont="1" applyAlignment="1">
      <alignment horizontal="center"/>
    </xf>
    <xf numFmtId="0" fontId="4" fillId="0" borderId="11" xfId="0" applyFont="1" applyFill="1" applyBorder="1" applyAlignment="1" applyProtection="1">
      <alignment horizontal="left" vertical="top"/>
      <protection locked="0"/>
    </xf>
    <xf numFmtId="0" fontId="4" fillId="0" borderId="8" xfId="0" applyFont="1" applyFill="1" applyBorder="1" applyAlignment="1" applyProtection="1">
      <alignment horizontal="left" vertical="top"/>
      <protection locked="0"/>
    </xf>
    <xf numFmtId="0" fontId="4" fillId="0" borderId="0" xfId="0" applyFont="1" applyFill="1" applyAlignment="1" applyProtection="1">
      <alignment horizontal="left" vertical="top"/>
      <protection hidden="1"/>
    </xf>
    <xf numFmtId="0" fontId="4" fillId="3" borderId="10" xfId="0" applyFont="1" applyFill="1" applyBorder="1" applyAlignment="1" applyProtection="1">
      <alignment horizontal="left" vertical="top"/>
      <protection locked="0"/>
    </xf>
    <xf numFmtId="0" fontId="4" fillId="3" borderId="1" xfId="0" applyFont="1" applyFill="1" applyBorder="1" applyAlignment="1" applyProtection="1">
      <alignment horizontal="left" vertical="top"/>
      <protection locked="0"/>
    </xf>
    <xf numFmtId="0" fontId="4" fillId="0" borderId="10"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3" borderId="1" xfId="0" applyFont="1" applyFill="1" applyBorder="1" applyAlignment="1" applyProtection="1">
      <alignment horizontal="left" vertical="top" wrapText="1"/>
      <protection locked="0"/>
    </xf>
    <xf numFmtId="0" fontId="4" fillId="3" borderId="9" xfId="0" applyFont="1" applyFill="1" applyBorder="1" applyAlignment="1" applyProtection="1">
      <alignment horizontal="left" vertical="top" wrapText="1"/>
      <protection locked="0"/>
    </xf>
    <xf numFmtId="0" fontId="4" fillId="0" borderId="15" xfId="0" applyFont="1" applyFill="1" applyBorder="1" applyAlignment="1" applyProtection="1">
      <alignment horizontal="left" vertical="top"/>
      <protection locked="0"/>
    </xf>
    <xf numFmtId="0" fontId="4" fillId="0" borderId="16" xfId="0" applyFont="1" applyFill="1" applyBorder="1" applyAlignment="1" applyProtection="1">
      <alignment horizontal="left" vertical="top" wrapText="1"/>
      <protection locked="0"/>
    </xf>
    <xf numFmtId="0" fontId="4" fillId="0" borderId="18" xfId="0" applyFont="1" applyFill="1" applyBorder="1" applyAlignment="1" applyProtection="1">
      <alignment horizontal="left" vertical="top" wrapText="1"/>
      <protection locked="0"/>
    </xf>
    <xf numFmtId="0" fontId="11" fillId="0" borderId="0" xfId="0" applyFont="1" applyAlignment="1">
      <alignment horizontal="center"/>
    </xf>
    <xf numFmtId="14" fontId="11" fillId="0" borderId="0" xfId="0" applyNumberFormat="1" applyFont="1" applyAlignment="1">
      <alignment horizontal="center"/>
    </xf>
    <xf numFmtId="14" fontId="4" fillId="0" borderId="0" xfId="0" applyNumberFormat="1" applyFont="1"/>
    <xf numFmtId="0" fontId="13" fillId="0" borderId="0" xfId="0" applyFont="1" applyFill="1" applyAlignment="1" applyProtection="1">
      <alignment horizontal="left" vertical="top"/>
      <protection hidden="1"/>
    </xf>
    <xf numFmtId="165" fontId="13" fillId="0" borderId="0" xfId="0" applyNumberFormat="1" applyFont="1" applyFill="1" applyAlignment="1" applyProtection="1">
      <alignment horizontal="left" vertical="top"/>
      <protection hidden="1"/>
    </xf>
    <xf numFmtId="14" fontId="0" fillId="0" borderId="0" xfId="0" applyNumberFormat="1"/>
    <xf numFmtId="14" fontId="2" fillId="0" borderId="0" xfId="0" applyNumberFormat="1" applyFont="1" applyAlignment="1">
      <alignment horizontal="center"/>
    </xf>
    <xf numFmtId="0" fontId="14" fillId="0" borderId="0" xfId="0" applyFont="1"/>
    <xf numFmtId="0" fontId="4" fillId="0" borderId="0" xfId="0" applyFont="1" applyFill="1"/>
    <xf numFmtId="0" fontId="2" fillId="0" borderId="23" xfId="0" applyFont="1" applyBorder="1"/>
    <xf numFmtId="0" fontId="0" fillId="0" borderId="24" xfId="0" applyBorder="1"/>
    <xf numFmtId="0" fontId="2" fillId="0" borderId="25" xfId="0" applyFont="1" applyBorder="1" applyAlignment="1">
      <alignment horizontal="left" indent="1"/>
    </xf>
    <xf numFmtId="0" fontId="0" fillId="0" borderId="26" xfId="0" applyBorder="1"/>
    <xf numFmtId="0" fontId="0" fillId="0" borderId="27" xfId="0" applyBorder="1"/>
    <xf numFmtId="0" fontId="2" fillId="0" borderId="28" xfId="0" applyFont="1" applyBorder="1" applyAlignment="1">
      <alignment horizontal="left" indent="3"/>
    </xf>
    <xf numFmtId="0" fontId="17" fillId="0" borderId="0" xfId="0" applyFont="1"/>
    <xf numFmtId="0" fontId="0" fillId="0" borderId="29" xfId="0" applyBorder="1"/>
    <xf numFmtId="0" fontId="2" fillId="0" borderId="30" xfId="0" applyFont="1" applyBorder="1"/>
    <xf numFmtId="0" fontId="17" fillId="0" borderId="32" xfId="0" applyFont="1" applyBorder="1" applyAlignment="1">
      <alignment horizontal="right"/>
    </xf>
    <xf numFmtId="0" fontId="2" fillId="0" borderId="32" xfId="0" applyFont="1" applyBorder="1" applyAlignment="1">
      <alignment horizontal="left" indent="1"/>
    </xf>
    <xf numFmtId="0" fontId="0" fillId="0" borderId="32" xfId="0" applyBorder="1"/>
    <xf numFmtId="0" fontId="2" fillId="0" borderId="25" xfId="0" applyFont="1" applyBorder="1"/>
    <xf numFmtId="0" fontId="2" fillId="0" borderId="26" xfId="0" applyFont="1" applyBorder="1"/>
    <xf numFmtId="0" fontId="2" fillId="0" borderId="26" xfId="0" applyFont="1" applyBorder="1" applyAlignment="1">
      <alignment horizontal="right"/>
    </xf>
    <xf numFmtId="0" fontId="2" fillId="0" borderId="28" xfId="0" applyFont="1" applyBorder="1"/>
    <xf numFmtId="0" fontId="2" fillId="0" borderId="1" xfId="0" applyFont="1" applyBorder="1" applyAlignment="1">
      <alignment horizontal="right"/>
    </xf>
    <xf numFmtId="0" fontId="0" fillId="0" borderId="30" xfId="0" applyBorder="1"/>
    <xf numFmtId="0" fontId="2" fillId="0" borderId="32" xfId="0" applyFont="1" applyBorder="1"/>
    <xf numFmtId="0" fontId="2" fillId="0" borderId="32" xfId="0" applyFont="1" applyBorder="1" applyAlignment="1">
      <alignment horizontal="right"/>
    </xf>
    <xf numFmtId="0" fontId="0" fillId="0" borderId="35" xfId="0" applyBorder="1"/>
    <xf numFmtId="0" fontId="2" fillId="9" borderId="0" xfId="0" applyFont="1" applyFill="1"/>
    <xf numFmtId="0" fontId="2" fillId="9" borderId="0" xfId="0" applyFont="1" applyFill="1" applyAlignment="1">
      <alignment horizontal="right"/>
    </xf>
    <xf numFmtId="0" fontId="0" fillId="8" borderId="0" xfId="0" applyFont="1" applyFill="1"/>
    <xf numFmtId="0" fontId="0" fillId="8" borderId="1" xfId="0" applyFont="1" applyFill="1" applyBorder="1"/>
    <xf numFmtId="0" fontId="0" fillId="8" borderId="0" xfId="0" applyFont="1" applyFill="1" applyAlignment="1">
      <alignment horizontal="right"/>
    </xf>
    <xf numFmtId="0" fontId="0" fillId="0" borderId="0" xfId="0" applyFont="1" applyFill="1" applyBorder="1"/>
    <xf numFmtId="49" fontId="0" fillId="0" borderId="0" xfId="0" applyNumberFormat="1" applyFont="1" applyFill="1" applyBorder="1"/>
    <xf numFmtId="0" fontId="0" fillId="9" borderId="0" xfId="0" applyFont="1" applyFill="1"/>
    <xf numFmtId="0" fontId="15" fillId="7" borderId="25" xfId="2" applyBorder="1"/>
    <xf numFmtId="0" fontId="2" fillId="10" borderId="23" xfId="0" applyFont="1" applyFill="1" applyBorder="1"/>
    <xf numFmtId="0" fontId="0" fillId="10" borderId="36" xfId="0" applyFill="1" applyBorder="1"/>
    <xf numFmtId="0" fontId="0" fillId="10" borderId="26" xfId="0" applyFill="1" applyBorder="1"/>
    <xf numFmtId="0" fontId="0" fillId="10" borderId="23" xfId="0" applyFill="1" applyBorder="1" applyAlignment="1">
      <alignment horizontal="left"/>
    </xf>
    <xf numFmtId="0" fontId="0" fillId="10" borderId="24" xfId="0" applyFill="1" applyBorder="1"/>
    <xf numFmtId="0" fontId="0" fillId="10" borderId="27" xfId="0" applyFill="1" applyBorder="1"/>
    <xf numFmtId="0" fontId="0" fillId="10" borderId="28" xfId="0" applyFill="1" applyBorder="1"/>
    <xf numFmtId="0" fontId="0" fillId="10" borderId="0" xfId="0" applyFill="1"/>
    <xf numFmtId="0" fontId="0" fillId="10" borderId="29" xfId="0" applyFill="1" applyBorder="1"/>
    <xf numFmtId="0" fontId="0" fillId="10" borderId="0" xfId="0" applyFill="1" applyAlignment="1">
      <alignment horizontal="right"/>
    </xf>
    <xf numFmtId="2" fontId="0" fillId="10" borderId="0" xfId="0" applyNumberFormat="1" applyFill="1"/>
    <xf numFmtId="0" fontId="18" fillId="10" borderId="23" xfId="0" applyFont="1" applyFill="1" applyBorder="1"/>
    <xf numFmtId="0" fontId="0" fillId="10" borderId="24" xfId="0" applyFill="1" applyBorder="1" applyAlignment="1">
      <alignment horizontal="left"/>
    </xf>
    <xf numFmtId="0" fontId="0" fillId="10" borderId="30" xfId="0" applyFill="1" applyBorder="1"/>
    <xf numFmtId="0" fontId="0" fillId="10" borderId="32" xfId="0" applyFill="1" applyBorder="1"/>
    <xf numFmtId="0" fontId="18" fillId="10" borderId="32" xfId="0" applyFont="1" applyFill="1" applyBorder="1"/>
    <xf numFmtId="0" fontId="0" fillId="10" borderId="32" xfId="0" applyFill="1" applyBorder="1" applyAlignment="1">
      <alignment horizontal="left"/>
    </xf>
    <xf numFmtId="0" fontId="0" fillId="10" borderId="35" xfId="0" applyFill="1" applyBorder="1"/>
    <xf numFmtId="0" fontId="2" fillId="11" borderId="0" xfId="0" applyFont="1" applyFill="1"/>
    <xf numFmtId="0" fontId="0" fillId="11" borderId="0" xfId="0" applyFill="1"/>
    <xf numFmtId="0" fontId="0" fillId="11" borderId="25" xfId="0" applyFill="1" applyBorder="1"/>
    <xf numFmtId="0" fontId="0" fillId="12" borderId="23" xfId="0" applyFill="1" applyBorder="1"/>
    <xf numFmtId="0" fontId="16" fillId="12" borderId="24" xfId="3" applyFill="1" applyBorder="1" applyAlignment="1">
      <alignment horizontal="center"/>
    </xf>
    <xf numFmtId="0" fontId="0" fillId="12" borderId="36" xfId="0" applyFill="1" applyBorder="1"/>
    <xf numFmtId="0" fontId="0" fillId="11" borderId="26" xfId="0" applyFill="1" applyBorder="1"/>
    <xf numFmtId="0" fontId="0" fillId="11" borderId="27" xfId="0" applyFill="1" applyBorder="1"/>
    <xf numFmtId="0" fontId="0" fillId="11" borderId="28" xfId="0" applyFill="1" applyBorder="1" applyAlignment="1">
      <alignment horizontal="left"/>
    </xf>
    <xf numFmtId="0" fontId="0" fillId="11" borderId="0" xfId="0" applyFill="1" applyAlignment="1">
      <alignment horizontal="center"/>
    </xf>
    <xf numFmtId="0" fontId="2" fillId="11" borderId="28" xfId="0" applyFont="1" applyFill="1" applyBorder="1" applyAlignment="1">
      <alignment horizontal="center"/>
    </xf>
    <xf numFmtId="0" fontId="0" fillId="11" borderId="29" xfId="0" applyFill="1" applyBorder="1"/>
    <xf numFmtId="0" fontId="0" fillId="11" borderId="28" xfId="0" applyFill="1" applyBorder="1"/>
    <xf numFmtId="0" fontId="21" fillId="11" borderId="0" xfId="0" applyFont="1" applyFill="1" applyAlignment="1">
      <alignment horizontal="center"/>
    </xf>
    <xf numFmtId="0" fontId="2" fillId="11" borderId="30" xfId="0" applyFont="1" applyFill="1" applyBorder="1" applyAlignment="1">
      <alignment horizontal="center"/>
    </xf>
    <xf numFmtId="0" fontId="23" fillId="11" borderId="0" xfId="0" applyFont="1" applyFill="1" applyAlignment="1">
      <alignment horizontal="right"/>
    </xf>
    <xf numFmtId="166" fontId="0" fillId="11" borderId="0" xfId="0" applyNumberFormat="1" applyFill="1" applyAlignment="1">
      <alignment horizontal="center"/>
    </xf>
    <xf numFmtId="166" fontId="16" fillId="12" borderId="42" xfId="3" applyNumberFormat="1" applyFill="1" applyBorder="1" applyAlignment="1">
      <alignment horizontal="left"/>
    </xf>
    <xf numFmtId="0" fontId="0" fillId="11" borderId="30" xfId="0" applyFill="1" applyBorder="1"/>
    <xf numFmtId="0" fontId="0" fillId="11" borderId="32" xfId="0" applyFill="1" applyBorder="1"/>
    <xf numFmtId="0" fontId="2" fillId="11" borderId="32" xfId="0" applyFont="1" applyFill="1" applyBorder="1" applyAlignment="1">
      <alignment horizontal="center"/>
    </xf>
    <xf numFmtId="0" fontId="0" fillId="11" borderId="43" xfId="0" applyFill="1" applyBorder="1"/>
    <xf numFmtId="20" fontId="0" fillId="11" borderId="26" xfId="0" applyNumberFormat="1" applyFill="1" applyBorder="1"/>
    <xf numFmtId="0" fontId="0" fillId="11" borderId="44" xfId="0" applyFill="1" applyBorder="1"/>
    <xf numFmtId="166" fontId="0" fillId="11" borderId="0" xfId="0" applyNumberFormat="1" applyFill="1"/>
    <xf numFmtId="0" fontId="0" fillId="11" borderId="45" xfId="0" applyFill="1" applyBorder="1"/>
    <xf numFmtId="0" fontId="16" fillId="12" borderId="42" xfId="3" applyFill="1" applyBorder="1"/>
    <xf numFmtId="0" fontId="16" fillId="11" borderId="0" xfId="0" applyFont="1" applyFill="1"/>
    <xf numFmtId="0" fontId="0" fillId="11" borderId="46" xfId="0" applyFill="1" applyBorder="1"/>
    <xf numFmtId="0" fontId="18" fillId="11" borderId="1" xfId="0" applyFont="1" applyFill="1" applyBorder="1"/>
    <xf numFmtId="0" fontId="0" fillId="11" borderId="0" xfId="0" applyFill="1" applyAlignment="1">
      <alignment horizontal="right"/>
    </xf>
    <xf numFmtId="0" fontId="15" fillId="7" borderId="47" xfId="2" applyBorder="1"/>
    <xf numFmtId="0" fontId="0" fillId="10" borderId="23" xfId="0" applyFill="1" applyBorder="1" applyAlignment="1">
      <alignment horizontal="right"/>
    </xf>
    <xf numFmtId="0" fontId="15" fillId="10" borderId="48" xfId="2" applyFill="1" applyBorder="1"/>
    <xf numFmtId="0" fontId="2" fillId="10" borderId="0" xfId="0" applyFont="1" applyFill="1"/>
    <xf numFmtId="0" fontId="15" fillId="10" borderId="0" xfId="2" applyFill="1" applyBorder="1" applyAlignment="1">
      <alignment horizontal="center"/>
    </xf>
    <xf numFmtId="0" fontId="0" fillId="10" borderId="25" xfId="0" applyFill="1" applyBorder="1"/>
    <xf numFmtId="0" fontId="0" fillId="10" borderId="49" xfId="0" applyFill="1" applyBorder="1"/>
    <xf numFmtId="0" fontId="0" fillId="10" borderId="49" xfId="0" applyFill="1" applyBorder="1" applyAlignment="1">
      <alignment horizontal="center"/>
    </xf>
    <xf numFmtId="0" fontId="4" fillId="10" borderId="0" xfId="0" applyFont="1" applyFill="1"/>
    <xf numFmtId="0" fontId="2" fillId="10" borderId="28" xfId="0" applyFont="1" applyFill="1" applyBorder="1"/>
    <xf numFmtId="0" fontId="18" fillId="10" borderId="39" xfId="0" applyFont="1" applyFill="1" applyBorder="1" applyAlignment="1">
      <alignment horizontal="center"/>
    </xf>
    <xf numFmtId="0" fontId="18" fillId="10" borderId="39" xfId="0" applyFont="1" applyFill="1" applyBorder="1"/>
    <xf numFmtId="0" fontId="18" fillId="10" borderId="41" xfId="0" applyFont="1" applyFill="1" applyBorder="1" applyAlignment="1">
      <alignment horizontal="center"/>
    </xf>
    <xf numFmtId="0" fontId="18" fillId="10" borderId="41" xfId="0" applyFont="1" applyFill="1" applyBorder="1"/>
    <xf numFmtId="0" fontId="5" fillId="10" borderId="0" xfId="0" applyFont="1" applyFill="1"/>
    <xf numFmtId="0" fontId="0" fillId="10" borderId="23" xfId="0" applyFill="1" applyBorder="1"/>
    <xf numFmtId="0" fontId="2" fillId="0" borderId="24" xfId="0" applyFont="1" applyBorder="1" applyAlignment="1">
      <alignment horizontal="right"/>
    </xf>
    <xf numFmtId="0" fontId="0" fillId="8" borderId="3" xfId="0" applyFont="1" applyFill="1" applyBorder="1"/>
    <xf numFmtId="0" fontId="0" fillId="8" borderId="2" xfId="0" applyFont="1" applyFill="1" applyBorder="1"/>
    <xf numFmtId="0" fontId="2" fillId="9" borderId="0" xfId="0" applyFont="1" applyFill="1" applyAlignment="1">
      <alignment horizontal="left"/>
    </xf>
    <xf numFmtId="0" fontId="0" fillId="0" borderId="32" xfId="0" applyBorder="1" applyAlignment="1">
      <alignment horizontal="left" vertical="center"/>
    </xf>
    <xf numFmtId="0" fontId="2" fillId="0" borderId="23" xfId="0" applyFont="1" applyBorder="1" applyAlignment="1">
      <alignment horizontal="left"/>
    </xf>
    <xf numFmtId="0" fontId="23" fillId="0" borderId="24" xfId="0" applyFont="1" applyBorder="1"/>
    <xf numFmtId="0" fontId="23" fillId="0" borderId="24" xfId="0" applyFont="1" applyBorder="1" applyAlignment="1">
      <alignment horizontal="left" indent="1"/>
    </xf>
    <xf numFmtId="0" fontId="17" fillId="0" borderId="0" xfId="0" applyFont="1" applyAlignment="1">
      <alignment horizontal="right"/>
    </xf>
    <xf numFmtId="0" fontId="24" fillId="10" borderId="0" xfId="0" applyFont="1" applyFill="1" applyAlignment="1">
      <alignment horizontal="right"/>
    </xf>
    <xf numFmtId="0" fontId="1" fillId="10" borderId="0" xfId="0" applyFont="1" applyFill="1" applyAlignment="1">
      <alignment horizontal="right"/>
    </xf>
    <xf numFmtId="0" fontId="9" fillId="10" borderId="23" xfId="0" applyFont="1" applyFill="1" applyBorder="1" applyAlignment="1">
      <alignment horizontal="left"/>
    </xf>
    <xf numFmtId="0" fontId="2" fillId="11" borderId="0" xfId="0" applyFont="1" applyFill="1" applyBorder="1" applyAlignment="1">
      <alignment horizontal="center"/>
    </xf>
    <xf numFmtId="1" fontId="18" fillId="11" borderId="1" xfId="0" applyNumberFormat="1" applyFont="1" applyFill="1" applyBorder="1" applyAlignment="1">
      <alignment horizontal="center"/>
    </xf>
    <xf numFmtId="0" fontId="0" fillId="11" borderId="1" xfId="0" applyFill="1" applyBorder="1" applyAlignment="1">
      <alignment horizontal="center"/>
    </xf>
    <xf numFmtId="0" fontId="2" fillId="11" borderId="0" xfId="0" applyFont="1" applyFill="1" applyBorder="1" applyAlignment="1">
      <alignment horizontal="left"/>
    </xf>
    <xf numFmtId="0" fontId="2" fillId="11" borderId="32" xfId="0" applyFont="1" applyFill="1" applyBorder="1" applyAlignment="1">
      <alignment horizontal="left"/>
    </xf>
    <xf numFmtId="0" fontId="8" fillId="11" borderId="23" xfId="0" applyFont="1" applyFill="1" applyBorder="1"/>
    <xf numFmtId="0" fontId="0" fillId="11" borderId="8" xfId="0" applyFill="1" applyBorder="1" applyAlignment="1">
      <alignment horizontal="center"/>
    </xf>
    <xf numFmtId="0" fontId="18" fillId="11" borderId="10" xfId="0" applyFont="1" applyFill="1" applyBorder="1" applyAlignment="1">
      <alignment horizontal="center"/>
    </xf>
    <xf numFmtId="0" fontId="18" fillId="11" borderId="53" xfId="0" applyFont="1" applyFill="1" applyBorder="1" applyAlignment="1">
      <alignment horizontal="center"/>
    </xf>
    <xf numFmtId="0" fontId="16" fillId="11" borderId="15" xfId="0" applyFont="1" applyFill="1" applyBorder="1" applyAlignment="1">
      <alignment horizontal="center"/>
    </xf>
    <xf numFmtId="0" fontId="19" fillId="11" borderId="49" xfId="0" applyFont="1" applyFill="1" applyBorder="1" applyAlignment="1">
      <alignment horizontal="center"/>
    </xf>
    <xf numFmtId="166" fontId="18" fillId="11" borderId="54" xfId="0" applyNumberFormat="1" applyFont="1" applyFill="1" applyBorder="1" applyAlignment="1">
      <alignment horizontal="center"/>
    </xf>
    <xf numFmtId="166" fontId="18" fillId="11" borderId="9" xfId="0" applyNumberFormat="1" applyFont="1" applyFill="1" applyBorder="1" applyAlignment="1">
      <alignment horizontal="center"/>
    </xf>
    <xf numFmtId="0" fontId="18" fillId="11" borderId="33" xfId="0" applyFont="1" applyFill="1" applyBorder="1" applyAlignment="1">
      <alignment horizontal="center"/>
    </xf>
    <xf numFmtId="0" fontId="0" fillId="11" borderId="34" xfId="0" applyFill="1" applyBorder="1"/>
    <xf numFmtId="0" fontId="0" fillId="11" borderId="55" xfId="0" applyFill="1" applyBorder="1"/>
    <xf numFmtId="0" fontId="19" fillId="11" borderId="0" xfId="0" applyFont="1" applyFill="1" applyAlignment="1">
      <alignment horizontal="right"/>
    </xf>
    <xf numFmtId="0" fontId="0" fillId="10" borderId="0" xfId="0" applyFill="1" applyBorder="1"/>
    <xf numFmtId="0" fontId="16" fillId="11" borderId="1" xfId="0" applyFont="1" applyFill="1" applyBorder="1" applyAlignment="1">
      <alignment horizontal="left"/>
    </xf>
    <xf numFmtId="0" fontId="15" fillId="0" borderId="0" xfId="2" applyFill="1" applyBorder="1"/>
    <xf numFmtId="0" fontId="15" fillId="7" borderId="22" xfId="2" applyProtection="1">
      <protection locked="0"/>
    </xf>
    <xf numFmtId="49" fontId="15" fillId="7" borderId="22" xfId="2" applyNumberFormat="1" applyProtection="1">
      <protection locked="0"/>
    </xf>
    <xf numFmtId="0" fontId="15" fillId="7" borderId="0" xfId="2" applyBorder="1" applyAlignment="1" applyProtection="1">
      <alignment horizontal="left"/>
      <protection locked="0"/>
    </xf>
    <xf numFmtId="49" fontId="15" fillId="7" borderId="37" xfId="2" quotePrefix="1" applyNumberFormat="1" applyBorder="1" applyProtection="1">
      <protection locked="0"/>
    </xf>
    <xf numFmtId="0" fontId="15" fillId="7" borderId="38" xfId="2" applyBorder="1" applyAlignment="1" applyProtection="1">
      <alignment horizontal="center"/>
      <protection locked="0"/>
    </xf>
    <xf numFmtId="0" fontId="6" fillId="7" borderId="40" xfId="2" applyFont="1" applyBorder="1" applyAlignment="1" applyProtection="1">
      <alignment horizontal="center"/>
      <protection locked="0"/>
    </xf>
    <xf numFmtId="0" fontId="6" fillId="7" borderId="31" xfId="2" applyFont="1" applyBorder="1" applyAlignment="1" applyProtection="1">
      <alignment horizontal="center"/>
      <protection locked="0"/>
    </xf>
    <xf numFmtId="0" fontId="15" fillId="7" borderId="51" xfId="2" applyBorder="1" applyAlignment="1" applyProtection="1">
      <alignment horizontal="center"/>
      <protection locked="0"/>
    </xf>
    <xf numFmtId="0" fontId="15" fillId="7" borderId="6" xfId="2" applyBorder="1" applyAlignment="1" applyProtection="1">
      <alignment horizontal="center"/>
      <protection locked="0"/>
    </xf>
    <xf numFmtId="0" fontId="15" fillId="7" borderId="52" xfId="2" applyBorder="1" applyAlignment="1" applyProtection="1">
      <alignment horizontal="center"/>
      <protection locked="0"/>
    </xf>
    <xf numFmtId="11" fontId="6" fillId="7" borderId="22" xfId="2" applyNumberFormat="1" applyFont="1" applyProtection="1">
      <protection locked="0"/>
    </xf>
    <xf numFmtId="18" fontId="15" fillId="7" borderId="50" xfId="2" applyNumberFormat="1" applyBorder="1" applyProtection="1">
      <protection locked="0"/>
    </xf>
    <xf numFmtId="11" fontId="15" fillId="7" borderId="22" xfId="2" applyNumberFormat="1" applyProtection="1">
      <protection locked="0"/>
    </xf>
    <xf numFmtId="0" fontId="15" fillId="7" borderId="22" xfId="2" applyProtection="1">
      <protection locked="0"/>
    </xf>
    <xf numFmtId="0" fontId="15" fillId="7" borderId="25" xfId="2" applyBorder="1" applyProtection="1">
      <protection locked="0"/>
    </xf>
    <xf numFmtId="0" fontId="15" fillId="7" borderId="26" xfId="2" applyBorder="1" applyProtection="1">
      <protection locked="0"/>
    </xf>
    <xf numFmtId="0" fontId="15" fillId="7" borderId="27" xfId="2" applyBorder="1" applyProtection="1">
      <protection locked="0"/>
    </xf>
    <xf numFmtId="0" fontId="15" fillId="7" borderId="28" xfId="2" applyBorder="1" applyProtection="1">
      <protection locked="0"/>
    </xf>
    <xf numFmtId="0" fontId="15" fillId="7" borderId="0" xfId="2" applyBorder="1" applyProtection="1">
      <protection locked="0"/>
    </xf>
    <xf numFmtId="0" fontId="15" fillId="7" borderId="29" xfId="2" applyBorder="1" applyProtection="1">
      <protection locked="0"/>
    </xf>
    <xf numFmtId="0" fontId="15" fillId="7" borderId="30" xfId="2" applyBorder="1" applyProtection="1">
      <protection locked="0"/>
    </xf>
    <xf numFmtId="0" fontId="15" fillId="7" borderId="32" xfId="2" applyBorder="1" applyProtection="1">
      <protection locked="0"/>
    </xf>
    <xf numFmtId="0" fontId="15" fillId="7" borderId="35" xfId="2" applyBorder="1" applyProtection="1">
      <protection locked="0"/>
    </xf>
    <xf numFmtId="49" fontId="0" fillId="8" borderId="1" xfId="0" applyNumberFormat="1" applyFont="1" applyFill="1" applyBorder="1" applyProtection="1">
      <protection locked="0"/>
    </xf>
    <xf numFmtId="0" fontId="15" fillId="7" borderId="22" xfId="2" applyProtection="1">
      <protection locked="0"/>
    </xf>
    <xf numFmtId="0" fontId="0" fillId="0" borderId="1" xfId="0" applyBorder="1"/>
    <xf numFmtId="0" fontId="4" fillId="0" borderId="32" xfId="0" applyFont="1" applyBorder="1"/>
    <xf numFmtId="0" fontId="4" fillId="0" borderId="0" xfId="0" applyFont="1" applyBorder="1"/>
    <xf numFmtId="0" fontId="15" fillId="7" borderId="65" xfId="2" applyBorder="1" applyProtection="1">
      <protection locked="0"/>
    </xf>
    <xf numFmtId="0" fontId="4" fillId="0" borderId="26" xfId="0" applyFont="1" applyBorder="1"/>
    <xf numFmtId="0" fontId="4" fillId="0" borderId="27" xfId="0" applyFont="1" applyBorder="1"/>
    <xf numFmtId="0" fontId="2" fillId="0" borderId="0" xfId="0" applyFont="1" applyBorder="1" applyAlignment="1">
      <alignment horizontal="right"/>
    </xf>
    <xf numFmtId="0" fontId="4" fillId="0" borderId="29" xfId="0" applyFont="1" applyBorder="1"/>
    <xf numFmtId="0" fontId="2" fillId="0" borderId="1" xfId="0" applyFont="1" applyBorder="1"/>
    <xf numFmtId="0" fontId="2" fillId="0" borderId="1" xfId="0" applyFont="1" applyBorder="1" applyAlignment="1">
      <alignment horizontal="left"/>
    </xf>
    <xf numFmtId="0" fontId="4" fillId="0" borderId="1" xfId="0" applyFont="1" applyBorder="1"/>
    <xf numFmtId="0" fontId="4" fillId="0" borderId="66" xfId="0" applyFont="1" applyBorder="1"/>
    <xf numFmtId="0" fontId="0" fillId="0" borderId="67" xfId="0" applyBorder="1"/>
    <xf numFmtId="0" fontId="0" fillId="0" borderId="5" xfId="0" applyBorder="1"/>
    <xf numFmtId="0" fontId="4" fillId="0" borderId="68" xfId="0" applyFont="1" applyBorder="1"/>
    <xf numFmtId="0" fontId="15" fillId="7" borderId="65" xfId="2" applyBorder="1" applyProtection="1">
      <protection locked="0"/>
    </xf>
    <xf numFmtId="0" fontId="4" fillId="0" borderId="28" xfId="0" applyFont="1" applyBorder="1"/>
    <xf numFmtId="0" fontId="6" fillId="7" borderId="22" xfId="2" applyFont="1" applyProtection="1">
      <protection locked="0"/>
    </xf>
    <xf numFmtId="0" fontId="6" fillId="0" borderId="24" xfId="0" applyFont="1" applyBorder="1"/>
    <xf numFmtId="0" fontId="9" fillId="0" borderId="24" xfId="0" applyFont="1" applyBorder="1" applyAlignment="1">
      <alignment horizontal="right"/>
    </xf>
    <xf numFmtId="0" fontId="25" fillId="0" borderId="0" xfId="0" applyFont="1"/>
    <xf numFmtId="0" fontId="6" fillId="0" borderId="26" xfId="0" applyFont="1" applyBorder="1"/>
    <xf numFmtId="49" fontId="6" fillId="7" borderId="22" xfId="2" applyNumberFormat="1" applyFont="1" applyProtection="1">
      <protection locked="0"/>
    </xf>
    <xf numFmtId="0" fontId="26" fillId="0" borderId="0" xfId="0" applyFont="1" applyAlignment="1">
      <alignment horizontal="right"/>
    </xf>
    <xf numFmtId="0" fontId="6" fillId="0" borderId="27" xfId="0" applyFont="1" applyBorder="1"/>
    <xf numFmtId="0" fontId="9" fillId="0" borderId="0" xfId="0" applyFont="1"/>
    <xf numFmtId="0" fontId="26" fillId="0" borderId="0" xfId="0" applyFont="1"/>
    <xf numFmtId="0" fontId="6" fillId="0" borderId="29" xfId="0" applyFont="1" applyBorder="1"/>
    <xf numFmtId="0" fontId="26" fillId="0" borderId="32" xfId="0" applyFont="1" applyBorder="1" applyAlignment="1">
      <alignment horizontal="right"/>
    </xf>
    <xf numFmtId="0" fontId="9" fillId="0" borderId="32" xfId="0" applyFont="1" applyBorder="1" applyAlignment="1">
      <alignment horizontal="left" indent="1"/>
    </xf>
    <xf numFmtId="0" fontId="6" fillId="0" borderId="32" xfId="0" applyFont="1" applyBorder="1" applyAlignment="1">
      <alignment horizontal="left" vertical="center"/>
    </xf>
    <xf numFmtId="0" fontId="27" fillId="0" borderId="24" xfId="0" applyFont="1" applyBorder="1"/>
    <xf numFmtId="0" fontId="27" fillId="0" borderId="24" xfId="0" applyFont="1" applyBorder="1" applyAlignment="1">
      <alignment horizontal="left" indent="1"/>
    </xf>
    <xf numFmtId="0" fontId="9" fillId="0" borderId="26" xfId="0" applyFont="1" applyBorder="1"/>
    <xf numFmtId="0" fontId="9" fillId="0" borderId="26" xfId="0" applyFont="1" applyBorder="1" applyAlignment="1">
      <alignment horizontal="right"/>
    </xf>
    <xf numFmtId="0" fontId="6" fillId="7" borderId="65" xfId="2" applyFont="1" applyBorder="1" applyProtection="1">
      <protection locked="0"/>
    </xf>
    <xf numFmtId="0" fontId="25" fillId="0" borderId="26" xfId="0" applyFont="1" applyBorder="1"/>
    <xf numFmtId="0" fontId="25" fillId="0" borderId="27" xfId="0" applyFont="1" applyBorder="1"/>
    <xf numFmtId="0" fontId="9" fillId="0" borderId="0" xfId="0" applyFont="1" applyBorder="1"/>
    <xf numFmtId="0" fontId="9" fillId="0" borderId="0" xfId="0" applyFont="1" applyBorder="1" applyAlignment="1">
      <alignment horizontal="right"/>
    </xf>
    <xf numFmtId="0" fontId="6" fillId="0" borderId="0" xfId="0" applyFont="1" applyBorder="1"/>
    <xf numFmtId="0" fontId="25" fillId="0" borderId="0" xfId="0" applyFont="1" applyBorder="1"/>
    <xf numFmtId="0" fontId="25" fillId="0" borderId="29" xfId="0" applyFont="1" applyBorder="1"/>
    <xf numFmtId="0" fontId="9" fillId="0" borderId="1" xfId="0" applyFont="1" applyBorder="1" applyAlignment="1">
      <alignment horizontal="left"/>
    </xf>
    <xf numFmtId="0" fontId="9" fillId="0" borderId="1" xfId="0" applyFont="1" applyBorder="1"/>
    <xf numFmtId="0" fontId="6" fillId="0" borderId="1" xfId="0" applyFont="1" applyBorder="1"/>
    <xf numFmtId="0" fontId="9" fillId="0" borderId="1" xfId="0" applyFont="1" applyBorder="1" applyAlignment="1">
      <alignment horizontal="right"/>
    </xf>
    <xf numFmtId="0" fontId="6" fillId="0" borderId="5" xfId="0" applyFont="1" applyBorder="1"/>
    <xf numFmtId="0" fontId="25" fillId="0" borderId="1" xfId="0" applyFont="1" applyBorder="1"/>
    <xf numFmtId="0" fontId="6" fillId="7" borderId="1" xfId="2" applyFont="1" applyBorder="1" applyProtection="1">
      <protection locked="0"/>
    </xf>
    <xf numFmtId="0" fontId="6" fillId="0" borderId="69" xfId="0" applyFont="1" applyBorder="1" applyAlignment="1">
      <alignment horizontal="left" vertical="center"/>
    </xf>
    <xf numFmtId="0" fontId="28" fillId="0" borderId="0" xfId="0" applyFont="1"/>
    <xf numFmtId="0" fontId="9" fillId="0" borderId="23" xfId="0" applyFont="1" applyBorder="1"/>
    <xf numFmtId="0" fontId="9" fillId="0" borderId="25" xfId="0" applyFont="1" applyBorder="1" applyAlignment="1">
      <alignment horizontal="left" indent="1"/>
    </xf>
    <xf numFmtId="0" fontId="9" fillId="0" borderId="28" xfId="0" applyFont="1" applyBorder="1" applyAlignment="1">
      <alignment horizontal="left" indent="3"/>
    </xf>
    <xf numFmtId="0" fontId="25" fillId="0" borderId="0" xfId="0" applyFont="1" applyFill="1"/>
    <xf numFmtId="0" fontId="9" fillId="0" borderId="30" xfId="0" applyFont="1" applyBorder="1"/>
    <xf numFmtId="0" fontId="9" fillId="0" borderId="23" xfId="0" applyFont="1" applyBorder="1" applyAlignment="1">
      <alignment horizontal="left"/>
    </xf>
    <xf numFmtId="0" fontId="9" fillId="0" borderId="25" xfId="0" applyFont="1" applyBorder="1"/>
    <xf numFmtId="0" fontId="9" fillId="0" borderId="28" xfId="0" applyFont="1" applyBorder="1"/>
    <xf numFmtId="0" fontId="25" fillId="0" borderId="66" xfId="0" applyFont="1" applyBorder="1"/>
    <xf numFmtId="0" fontId="6" fillId="0" borderId="67" xfId="0" applyFont="1" applyBorder="1"/>
    <xf numFmtId="0" fontId="6" fillId="0" borderId="30" xfId="0" applyFont="1" applyBorder="1"/>
    <xf numFmtId="0" fontId="9" fillId="0" borderId="32" xfId="0" applyFont="1" applyBorder="1"/>
    <xf numFmtId="0" fontId="6" fillId="0" borderId="32" xfId="0" applyFont="1" applyBorder="1"/>
    <xf numFmtId="0" fontId="9" fillId="0" borderId="32" xfId="0" applyFont="1" applyBorder="1" applyAlignment="1">
      <alignment horizontal="right"/>
    </xf>
    <xf numFmtId="0" fontId="25" fillId="0" borderId="32" xfId="0" applyFont="1" applyBorder="1"/>
    <xf numFmtId="0" fontId="6" fillId="0" borderId="35" xfId="0" applyFont="1" applyBorder="1"/>
    <xf numFmtId="0" fontId="6" fillId="7" borderId="25" xfId="2" applyFont="1" applyBorder="1"/>
    <xf numFmtId="49" fontId="6" fillId="8" borderId="1" xfId="0" applyNumberFormat="1" applyFont="1" applyFill="1" applyBorder="1" applyProtection="1">
      <protection locked="0"/>
    </xf>
    <xf numFmtId="0" fontId="6" fillId="8" borderId="3" xfId="0" applyFont="1" applyFill="1" applyBorder="1"/>
    <xf numFmtId="0" fontId="6" fillId="8" borderId="2" xfId="0" applyFont="1" applyFill="1" applyBorder="1"/>
    <xf numFmtId="0" fontId="6" fillId="7" borderId="22" xfId="2" applyFont="1"/>
    <xf numFmtId="0" fontId="6" fillId="11" borderId="25" xfId="0" applyFont="1" applyFill="1" applyBorder="1"/>
    <xf numFmtId="0" fontId="6" fillId="12" borderId="23" xfId="0" applyFont="1" applyFill="1" applyBorder="1"/>
    <xf numFmtId="0" fontId="6" fillId="12" borderId="24" xfId="3" applyFont="1" applyFill="1" applyBorder="1" applyAlignment="1">
      <alignment horizontal="center"/>
    </xf>
    <xf numFmtId="0" fontId="6" fillId="12" borderId="36" xfId="0" applyFont="1" applyFill="1" applyBorder="1"/>
    <xf numFmtId="0" fontId="6" fillId="11" borderId="26" xfId="0" applyFont="1" applyFill="1" applyBorder="1"/>
    <xf numFmtId="0" fontId="6" fillId="11" borderId="28" xfId="0" applyFont="1" applyFill="1" applyBorder="1" applyAlignment="1">
      <alignment horizontal="left"/>
    </xf>
    <xf numFmtId="49" fontId="6" fillId="7" borderId="37" xfId="2" quotePrefix="1" applyNumberFormat="1" applyFont="1" applyBorder="1" applyProtection="1">
      <protection locked="0"/>
    </xf>
    <xf numFmtId="0" fontId="6" fillId="7" borderId="38" xfId="2" applyFont="1" applyBorder="1" applyAlignment="1" applyProtection="1">
      <alignment horizontal="center"/>
      <protection locked="0"/>
    </xf>
    <xf numFmtId="0" fontId="6" fillId="11" borderId="34" xfId="0" applyFont="1" applyFill="1" applyBorder="1"/>
    <xf numFmtId="0" fontId="6" fillId="7" borderId="51" xfId="2" applyFont="1" applyBorder="1" applyAlignment="1" applyProtection="1">
      <alignment horizontal="center"/>
      <protection locked="0"/>
    </xf>
    <xf numFmtId="0" fontId="6" fillId="7" borderId="6" xfId="2" applyFont="1" applyBorder="1" applyAlignment="1" applyProtection="1">
      <alignment horizontal="center"/>
      <protection locked="0"/>
    </xf>
    <xf numFmtId="0" fontId="6" fillId="7" borderId="52" xfId="2" applyFont="1" applyBorder="1" applyAlignment="1" applyProtection="1">
      <alignment horizontal="center"/>
      <protection locked="0"/>
    </xf>
    <xf numFmtId="0" fontId="6" fillId="8" borderId="1" xfId="0" applyFont="1" applyFill="1" applyBorder="1"/>
    <xf numFmtId="49" fontId="6" fillId="0" borderId="0" xfId="0" applyNumberFormat="1" applyFont="1" applyFill="1" applyBorder="1"/>
    <xf numFmtId="0" fontId="6" fillId="0" borderId="0" xfId="0" applyFont="1" applyFill="1" applyBorder="1" applyAlignment="1">
      <alignment horizontal="right"/>
    </xf>
    <xf numFmtId="18" fontId="6" fillId="7" borderId="50" xfId="2" applyNumberFormat="1" applyFont="1" applyBorder="1" applyProtection="1">
      <protection locked="0"/>
    </xf>
    <xf numFmtId="2" fontId="18" fillId="10" borderId="0" xfId="0" applyNumberFormat="1" applyFont="1" applyFill="1" applyAlignment="1">
      <alignment horizontal="center"/>
    </xf>
    <xf numFmtId="0" fontId="4" fillId="10" borderId="32" xfId="0" applyFont="1" applyFill="1" applyBorder="1"/>
    <xf numFmtId="0" fontId="4" fillId="0" borderId="70" xfId="0" applyFont="1" applyBorder="1"/>
    <xf numFmtId="11" fontId="6" fillId="7" borderId="73" xfId="2" applyNumberFormat="1" applyFont="1" applyBorder="1" applyProtection="1">
      <protection locked="0"/>
    </xf>
    <xf numFmtId="2" fontId="18" fillId="10" borderId="72" xfId="0" applyNumberFormat="1" applyFont="1" applyFill="1" applyBorder="1" applyAlignment="1">
      <alignment horizontal="center"/>
    </xf>
    <xf numFmtId="0" fontId="0" fillId="10" borderId="71" xfId="0" applyFill="1" applyBorder="1"/>
    <xf numFmtId="2" fontId="18" fillId="10" borderId="74" xfId="0" applyNumberFormat="1" applyFont="1" applyFill="1" applyBorder="1" applyAlignment="1">
      <alignment horizontal="center"/>
    </xf>
    <xf numFmtId="0" fontId="0" fillId="10" borderId="71" xfId="0" applyFill="1" applyBorder="1" applyAlignment="1">
      <alignment horizontal="center" wrapText="1"/>
    </xf>
    <xf numFmtId="2" fontId="18" fillId="10" borderId="75" xfId="0" applyNumberFormat="1" applyFont="1" applyFill="1" applyBorder="1" applyAlignment="1">
      <alignment horizontal="center"/>
    </xf>
    <xf numFmtId="0" fontId="8" fillId="10" borderId="76" xfId="0" applyFont="1" applyFill="1" applyBorder="1" applyAlignment="1">
      <alignment horizontal="center" wrapText="1"/>
    </xf>
    <xf numFmtId="0" fontId="18" fillId="10" borderId="49" xfId="0" applyFont="1" applyFill="1" applyBorder="1" applyAlignment="1">
      <alignment horizontal="center"/>
    </xf>
    <xf numFmtId="0" fontId="0" fillId="10" borderId="49" xfId="0" applyFill="1" applyBorder="1" applyAlignment="1">
      <alignment horizontal="center" vertical="center"/>
    </xf>
    <xf numFmtId="0" fontId="6" fillId="7" borderId="47" xfId="2" applyFont="1" applyBorder="1"/>
    <xf numFmtId="0" fontId="2" fillId="11" borderId="26" xfId="0" applyFont="1" applyFill="1" applyBorder="1"/>
    <xf numFmtId="0" fontId="0" fillId="11" borderId="0" xfId="0" applyFill="1" applyBorder="1"/>
    <xf numFmtId="0" fontId="0" fillId="11" borderId="0" xfId="0" applyFill="1" applyBorder="1" applyAlignment="1">
      <alignment horizontal="center"/>
    </xf>
    <xf numFmtId="0" fontId="21" fillId="11" borderId="0" xfId="0" applyFont="1" applyFill="1" applyBorder="1" applyAlignment="1">
      <alignment horizontal="center"/>
    </xf>
    <xf numFmtId="0" fontId="23" fillId="11" borderId="0" xfId="0" applyFont="1" applyFill="1" applyBorder="1" applyAlignment="1">
      <alignment horizontal="right"/>
    </xf>
    <xf numFmtId="166" fontId="0" fillId="11" borderId="0" xfId="0" applyNumberFormat="1" applyFill="1" applyBorder="1" applyAlignment="1">
      <alignment horizontal="center"/>
    </xf>
    <xf numFmtId="0" fontId="0" fillId="11" borderId="36" xfId="0" applyFill="1" applyBorder="1"/>
    <xf numFmtId="166" fontId="0" fillId="11" borderId="0" xfId="0" applyNumberFormat="1" applyFill="1" applyBorder="1"/>
    <xf numFmtId="0" fontId="16" fillId="11" borderId="0" xfId="0" applyFont="1" applyFill="1" applyBorder="1"/>
    <xf numFmtId="0" fontId="0" fillId="11" borderId="35" xfId="0" applyFill="1" applyBorder="1"/>
    <xf numFmtId="0" fontId="0" fillId="11" borderId="0" xfId="0" applyFill="1" applyBorder="1" applyAlignment="1">
      <alignment horizontal="right"/>
    </xf>
    <xf numFmtId="11" fontId="6" fillId="7" borderId="22" xfId="2" applyNumberFormat="1" applyFont="1" applyBorder="1" applyProtection="1">
      <protection locked="0"/>
    </xf>
    <xf numFmtId="0" fontId="19" fillId="11" borderId="0" xfId="0" applyFont="1" applyFill="1" applyBorder="1" applyAlignment="1">
      <alignment horizontal="right"/>
    </xf>
    <xf numFmtId="0" fontId="0" fillId="8" borderId="26" xfId="0" applyFont="1" applyFill="1" applyBorder="1"/>
    <xf numFmtId="0" fontId="0" fillId="8" borderId="28" xfId="0" applyFont="1" applyFill="1" applyBorder="1"/>
    <xf numFmtId="0" fontId="0" fillId="8" borderId="0" xfId="0" applyFont="1" applyFill="1" applyBorder="1"/>
    <xf numFmtId="0" fontId="0" fillId="8" borderId="0" xfId="0" applyFont="1" applyFill="1" applyBorder="1" applyAlignment="1">
      <alignment horizontal="right"/>
    </xf>
    <xf numFmtId="49" fontId="15" fillId="7" borderId="22" xfId="2" applyNumberFormat="1" applyBorder="1" applyProtection="1">
      <protection locked="0"/>
    </xf>
    <xf numFmtId="0" fontId="15" fillId="7" borderId="22" xfId="2" applyBorder="1" applyProtection="1">
      <protection locked="0"/>
    </xf>
    <xf numFmtId="0" fontId="0" fillId="0" borderId="28" xfId="0" applyFont="1" applyFill="1" applyBorder="1"/>
    <xf numFmtId="0" fontId="0" fillId="0" borderId="28" xfId="0" applyFont="1" applyBorder="1"/>
    <xf numFmtId="0" fontId="0" fillId="9" borderId="28" xfId="0" applyFont="1" applyFill="1" applyBorder="1"/>
    <xf numFmtId="0" fontId="2" fillId="9" borderId="0" xfId="0" applyFont="1" applyFill="1" applyBorder="1" applyAlignment="1">
      <alignment horizontal="left"/>
    </xf>
    <xf numFmtId="0" fontId="2" fillId="9" borderId="0" xfId="0" applyFont="1" applyFill="1" applyBorder="1"/>
    <xf numFmtId="0" fontId="2" fillId="9" borderId="0" xfId="0" applyFont="1" applyFill="1" applyBorder="1" applyAlignment="1">
      <alignment horizontal="right"/>
    </xf>
    <xf numFmtId="0" fontId="0" fillId="9" borderId="0" xfId="0" applyFont="1" applyFill="1" applyBorder="1"/>
    <xf numFmtId="0" fontId="0" fillId="9" borderId="30" xfId="0" applyFont="1" applyFill="1" applyBorder="1"/>
    <xf numFmtId="0" fontId="2" fillId="9" borderId="32" xfId="0" applyFont="1" applyFill="1" applyBorder="1"/>
    <xf numFmtId="0" fontId="0" fillId="9" borderId="32" xfId="0" applyFont="1" applyFill="1" applyBorder="1"/>
    <xf numFmtId="0" fontId="0" fillId="0" borderId="9" xfId="0" applyBorder="1"/>
    <xf numFmtId="0" fontId="6" fillId="8" borderId="26" xfId="0" applyFont="1" applyFill="1" applyBorder="1"/>
    <xf numFmtId="0" fontId="6" fillId="8" borderId="28" xfId="0" applyFont="1" applyFill="1" applyBorder="1"/>
    <xf numFmtId="0" fontId="6" fillId="8" borderId="0" xfId="0" applyFont="1" applyFill="1" applyBorder="1"/>
    <xf numFmtId="0" fontId="6" fillId="8" borderId="0" xfId="0" applyFont="1" applyFill="1" applyBorder="1" applyAlignment="1">
      <alignment horizontal="right"/>
    </xf>
    <xf numFmtId="49" fontId="6" fillId="7" borderId="22" xfId="2" applyNumberFormat="1" applyFont="1" applyBorder="1" applyProtection="1">
      <protection locked="0"/>
    </xf>
    <xf numFmtId="0" fontId="6" fillId="7" borderId="22" xfId="2" applyFont="1" applyBorder="1" applyProtection="1">
      <protection locked="0"/>
    </xf>
    <xf numFmtId="0" fontId="6" fillId="0" borderId="28" xfId="0" applyFont="1" applyFill="1" applyBorder="1"/>
    <xf numFmtId="0" fontId="6" fillId="0" borderId="28" xfId="0" applyFont="1" applyBorder="1"/>
    <xf numFmtId="0" fontId="6" fillId="9" borderId="28" xfId="0" applyFont="1" applyFill="1" applyBorder="1"/>
    <xf numFmtId="0" fontId="9" fillId="9" borderId="0" xfId="0" applyFont="1" applyFill="1" applyBorder="1" applyAlignment="1">
      <alignment horizontal="left"/>
    </xf>
    <xf numFmtId="0" fontId="9" fillId="9" borderId="0" xfId="0" applyFont="1" applyFill="1" applyBorder="1"/>
    <xf numFmtId="0" fontId="9" fillId="9" borderId="0" xfId="0" applyFont="1" applyFill="1" applyBorder="1" applyAlignment="1">
      <alignment horizontal="right"/>
    </xf>
    <xf numFmtId="0" fontId="6" fillId="9" borderId="0" xfId="0" applyFont="1" applyFill="1" applyBorder="1"/>
    <xf numFmtId="0" fontId="6" fillId="9" borderId="30" xfId="0" applyFont="1" applyFill="1" applyBorder="1"/>
    <xf numFmtId="0" fontId="9" fillId="9" borderId="32" xfId="0" applyFont="1" applyFill="1" applyBorder="1"/>
    <xf numFmtId="0" fontId="6" fillId="9" borderId="32" xfId="0" applyFont="1" applyFill="1" applyBorder="1"/>
    <xf numFmtId="0" fontId="6" fillId="0" borderId="9" xfId="0" applyFont="1" applyBorder="1"/>
    <xf numFmtId="0" fontId="9" fillId="11" borderId="26" xfId="0" applyFont="1" applyFill="1" applyBorder="1"/>
    <xf numFmtId="0" fontId="6" fillId="11" borderId="0" xfId="0" applyFont="1" applyFill="1" applyBorder="1"/>
    <xf numFmtId="0" fontId="6" fillId="11" borderId="0" xfId="0" applyFont="1" applyFill="1" applyBorder="1" applyAlignment="1">
      <alignment horizontal="center"/>
    </xf>
    <xf numFmtId="0" fontId="0" fillId="10" borderId="77" xfId="0" applyFill="1" applyBorder="1" applyAlignment="1">
      <alignment horizontal="center" wrapText="1"/>
    </xf>
    <xf numFmtId="0" fontId="6" fillId="7" borderId="0" xfId="2" applyFont="1" applyBorder="1" applyAlignment="1" applyProtection="1">
      <alignment horizontal="left"/>
      <protection locked="0"/>
    </xf>
    <xf numFmtId="0" fontId="6" fillId="7" borderId="22" xfId="2" applyFont="1" applyProtection="1">
      <protection locked="0"/>
    </xf>
    <xf numFmtId="0" fontId="6" fillId="7" borderId="1" xfId="2" applyFont="1" applyBorder="1" applyProtection="1">
      <protection locked="0"/>
    </xf>
    <xf numFmtId="0" fontId="6" fillId="7" borderId="65" xfId="2" applyFont="1" applyBorder="1" applyProtection="1">
      <protection locked="0"/>
    </xf>
    <xf numFmtId="0" fontId="15" fillId="7" borderId="22" xfId="2" applyProtection="1">
      <protection locked="0"/>
    </xf>
    <xf numFmtId="0" fontId="29" fillId="0" borderId="1" xfId="0" applyFont="1" applyBorder="1"/>
    <xf numFmtId="0" fontId="30" fillId="0" borderId="1" xfId="0" applyFont="1" applyBorder="1"/>
    <xf numFmtId="0" fontId="0" fillId="0" borderId="0" xfId="0" applyAlignment="1">
      <alignment vertical="center"/>
    </xf>
    <xf numFmtId="22" fontId="0" fillId="0" borderId="0" xfId="0" applyNumberFormat="1"/>
    <xf numFmtId="0" fontId="0" fillId="0" borderId="0" xfId="0" applyAlignment="1">
      <alignment wrapText="1"/>
    </xf>
    <xf numFmtId="14" fontId="11" fillId="0" borderId="0" xfId="0" applyNumberFormat="1" applyFont="1" applyAlignment="1">
      <alignment horizontal="center" vertical="top"/>
    </xf>
    <xf numFmtId="0" fontId="11" fillId="0" borderId="0" xfId="0" applyFont="1" applyAlignment="1">
      <alignment horizontal="center" vertical="top"/>
    </xf>
    <xf numFmtId="0" fontId="11" fillId="0" borderId="0" xfId="0" applyFont="1" applyAlignment="1">
      <alignment horizontal="center" vertical="top" wrapText="1"/>
    </xf>
    <xf numFmtId="14" fontId="4" fillId="0" borderId="0" xfId="0" applyNumberFormat="1" applyFont="1" applyAlignment="1">
      <alignment vertical="top"/>
    </xf>
    <xf numFmtId="0" fontId="4" fillId="0" borderId="0" xfId="0" applyFont="1" applyAlignment="1">
      <alignment vertical="top"/>
    </xf>
    <xf numFmtId="0" fontId="4" fillId="0" borderId="0" xfId="0" applyFont="1" applyAlignment="1">
      <alignment vertical="top" wrapText="1"/>
    </xf>
    <xf numFmtId="0" fontId="13" fillId="0" borderId="0" xfId="0" applyFont="1" applyAlignment="1" applyProtection="1">
      <alignment vertical="top"/>
      <protection hidden="1"/>
    </xf>
    <xf numFmtId="0" fontId="4" fillId="0" borderId="0" xfId="0" applyFont="1" applyAlignment="1" applyProtection="1">
      <alignment vertical="top"/>
      <protection hidden="1"/>
    </xf>
    <xf numFmtId="165" fontId="13" fillId="0" borderId="0" xfId="0" applyNumberFormat="1" applyFont="1" applyAlignment="1" applyProtection="1">
      <alignment vertical="top"/>
      <protection hidden="1"/>
    </xf>
    <xf numFmtId="0" fontId="4" fillId="0" borderId="32" xfId="0" applyFont="1" applyBorder="1" applyAlignment="1" applyProtection="1">
      <alignment vertical="top" wrapText="1"/>
      <protection hidden="1"/>
    </xf>
    <xf numFmtId="0" fontId="11" fillId="4" borderId="19" xfId="0" applyFont="1" applyFill="1" applyBorder="1" applyAlignment="1" applyProtection="1">
      <alignment horizontal="center" vertical="top"/>
      <protection hidden="1"/>
    </xf>
    <xf numFmtId="0" fontId="11" fillId="4" borderId="20" xfId="0" applyFont="1" applyFill="1" applyBorder="1" applyAlignment="1" applyProtection="1">
      <alignment horizontal="center" vertical="top"/>
      <protection hidden="1"/>
    </xf>
    <xf numFmtId="0" fontId="11" fillId="4" borderId="20" xfId="0" applyFont="1" applyFill="1" applyBorder="1" applyAlignment="1" applyProtection="1">
      <alignment horizontal="center" vertical="top" wrapText="1"/>
      <protection hidden="1"/>
    </xf>
    <xf numFmtId="0" fontId="11" fillId="4" borderId="21" xfId="0" applyFont="1" applyFill="1" applyBorder="1" applyAlignment="1" applyProtection="1">
      <alignment horizontal="center" vertical="top" wrapText="1"/>
      <protection hidden="1"/>
    </xf>
    <xf numFmtId="0" fontId="11" fillId="5" borderId="19" xfId="0" applyFont="1" applyFill="1" applyBorder="1" applyAlignment="1" applyProtection="1">
      <alignment horizontal="center" vertical="top"/>
      <protection hidden="1"/>
    </xf>
    <xf numFmtId="0" fontId="11" fillId="5" borderId="20" xfId="0" applyFont="1" applyFill="1" applyBorder="1" applyAlignment="1" applyProtection="1">
      <alignment horizontal="center" vertical="top"/>
      <protection hidden="1"/>
    </xf>
    <xf numFmtId="0" fontId="11" fillId="5" borderId="20" xfId="0" applyFont="1" applyFill="1" applyBorder="1" applyAlignment="1" applyProtection="1">
      <alignment horizontal="center" vertical="top" wrapText="1"/>
      <protection hidden="1"/>
    </xf>
    <xf numFmtId="0" fontId="11" fillId="5" borderId="21" xfId="0" applyFont="1" applyFill="1" applyBorder="1" applyAlignment="1" applyProtection="1">
      <alignment horizontal="center" vertical="top" wrapText="1"/>
      <protection hidden="1"/>
    </xf>
    <xf numFmtId="0" fontId="11" fillId="6" borderId="19" xfId="0" applyFont="1" applyFill="1" applyBorder="1" applyAlignment="1" applyProtection="1">
      <alignment horizontal="center" vertical="top"/>
      <protection hidden="1"/>
    </xf>
    <xf numFmtId="0" fontId="11" fillId="6" borderId="20" xfId="0" applyFont="1" applyFill="1" applyBorder="1" applyAlignment="1" applyProtection="1">
      <alignment horizontal="center" vertical="top"/>
      <protection hidden="1"/>
    </xf>
    <xf numFmtId="0" fontId="11" fillId="6" borderId="20" xfId="0" applyFont="1" applyFill="1" applyBorder="1" applyAlignment="1" applyProtection="1">
      <alignment horizontal="center" vertical="top" wrapText="1"/>
      <protection hidden="1"/>
    </xf>
    <xf numFmtId="0" fontId="11" fillId="6" borderId="21" xfId="0" applyFont="1" applyFill="1" applyBorder="1" applyAlignment="1" applyProtection="1">
      <alignment horizontal="center" vertical="top" wrapText="1"/>
      <protection hidden="1"/>
    </xf>
    <xf numFmtId="0" fontId="4" fillId="0" borderId="0" xfId="0" applyFont="1" applyAlignment="1" applyProtection="1">
      <alignment vertical="top" wrapText="1"/>
      <protection hidden="1"/>
    </xf>
    <xf numFmtId="0" fontId="4" fillId="0" borderId="17" xfId="0" applyFont="1" applyFill="1" applyBorder="1" applyAlignment="1" applyProtection="1">
      <alignment horizontal="left" vertical="top" wrapText="1"/>
      <protection locked="0"/>
    </xf>
    <xf numFmtId="0" fontId="4" fillId="0" borderId="9" xfId="0" applyFont="1" applyFill="1" applyBorder="1" applyAlignment="1" applyProtection="1">
      <alignment horizontal="left" vertical="top" wrapText="1"/>
      <protection locked="0"/>
    </xf>
    <xf numFmtId="0" fontId="0" fillId="2" borderId="78" xfId="0" applyFont="1" applyFill="1" applyBorder="1"/>
    <xf numFmtId="0" fontId="0" fillId="0" borderId="78" xfId="0" applyFont="1" applyBorder="1"/>
    <xf numFmtId="0" fontId="0" fillId="2" borderId="79" xfId="0" applyFont="1" applyFill="1" applyBorder="1"/>
    <xf numFmtId="0" fontId="0" fillId="0" borderId="79" xfId="0" applyFont="1" applyBorder="1"/>
    <xf numFmtId="14" fontId="0" fillId="0" borderId="0" xfId="0" applyNumberFormat="1" applyAlignment="1">
      <alignment horizontal="center"/>
    </xf>
    <xf numFmtId="0" fontId="0" fillId="0" borderId="0" xfId="0" applyAlignment="1">
      <alignment horizontal="center" wrapText="1"/>
    </xf>
    <xf numFmtId="0" fontId="4" fillId="0" borderId="0" xfId="0" applyFont="1" applyAlignment="1">
      <alignment horizontal="center" wrapText="1"/>
    </xf>
    <xf numFmtId="0" fontId="31" fillId="13" borderId="80" xfId="0" applyFont="1" applyFill="1" applyBorder="1"/>
    <xf numFmtId="0" fontId="31" fillId="13" borderId="4" xfId="0" applyFont="1" applyFill="1" applyBorder="1"/>
    <xf numFmtId="22" fontId="0" fillId="0" borderId="80" xfId="0" applyNumberFormat="1" applyFont="1" applyBorder="1"/>
    <xf numFmtId="22" fontId="0" fillId="2" borderId="80" xfId="0" applyNumberFormat="1" applyFont="1" applyFill="1" applyBorder="1"/>
    <xf numFmtId="0" fontId="2" fillId="0" borderId="4" xfId="0" applyNumberFormat="1" applyFont="1" applyBorder="1"/>
    <xf numFmtId="0" fontId="2" fillId="2" borderId="4" xfId="0" applyNumberFormat="1" applyFont="1" applyFill="1" applyBorder="1"/>
    <xf numFmtId="0" fontId="2" fillId="2" borderId="4" xfId="0" applyFont="1" applyFill="1" applyBorder="1"/>
    <xf numFmtId="0" fontId="31" fillId="13" borderId="0" xfId="0" applyFont="1" applyFill="1" applyBorder="1"/>
    <xf numFmtId="0" fontId="2" fillId="0" borderId="4" xfId="0" applyFont="1" applyBorder="1"/>
    <xf numFmtId="0" fontId="31" fillId="13" borderId="79" xfId="0" applyFont="1" applyFill="1" applyBorder="1" applyAlignment="1">
      <alignment horizontal="center"/>
    </xf>
    <xf numFmtId="0" fontId="0" fillId="0" borderId="0" xfId="0" applyFont="1" applyBorder="1"/>
    <xf numFmtId="0" fontId="4" fillId="0" borderId="0" xfId="0" applyFont="1" applyFill="1" applyAlignment="1" applyProtection="1">
      <alignment horizontal="left" vertical="top"/>
      <protection locked="0" hidden="1"/>
    </xf>
    <xf numFmtId="0" fontId="0" fillId="2" borderId="0" xfId="0" applyFont="1" applyFill="1" applyBorder="1"/>
    <xf numFmtId="0" fontId="3" fillId="2" borderId="0" xfId="1" applyFill="1" applyBorder="1"/>
    <xf numFmtId="0" fontId="3" fillId="0" borderId="0" xfId="1" applyBorder="1"/>
    <xf numFmtId="0" fontId="4" fillId="0" borderId="0" xfId="0" applyFont="1" applyAlignment="1">
      <alignment horizontal="center"/>
    </xf>
    <xf numFmtId="0" fontId="0" fillId="0" borderId="0" xfId="0" applyAlignment="1"/>
    <xf numFmtId="0" fontId="5" fillId="0" borderId="0" xfId="0" applyFont="1" applyAlignment="1">
      <alignment horizontal="center" wrapText="1"/>
    </xf>
    <xf numFmtId="0" fontId="5" fillId="0" borderId="0" xfId="0" applyFont="1" applyAlignment="1">
      <alignment wrapText="1"/>
    </xf>
    <xf numFmtId="0" fontId="4" fillId="0" borderId="0" xfId="0" applyFont="1" applyAlignment="1">
      <alignment horizontal="center" wrapText="1"/>
    </xf>
    <xf numFmtId="0" fontId="4" fillId="0" borderId="0" xfId="0" applyFont="1" applyAlignment="1">
      <alignment wrapText="1"/>
    </xf>
    <xf numFmtId="0" fontId="6" fillId="7" borderId="65" xfId="2" applyFont="1" applyBorder="1" applyProtection="1">
      <protection locked="0"/>
    </xf>
    <xf numFmtId="0" fontId="6" fillId="7" borderId="1" xfId="2" applyFont="1" applyBorder="1" applyProtection="1">
      <protection locked="0"/>
    </xf>
    <xf numFmtId="0" fontId="6" fillId="7" borderId="22" xfId="2" applyFont="1" applyProtection="1">
      <protection locked="0"/>
    </xf>
    <xf numFmtId="0" fontId="0" fillId="8" borderId="26" xfId="0" applyFill="1" applyBorder="1"/>
    <xf numFmtId="0" fontId="0" fillId="8" borderId="27" xfId="0" applyFill="1" applyBorder="1"/>
    <xf numFmtId="0" fontId="6" fillId="8" borderId="0" xfId="0" applyFont="1" applyFill="1"/>
    <xf numFmtId="0" fontId="0" fillId="8" borderId="0" xfId="0" applyFill="1"/>
    <xf numFmtId="0" fontId="0" fillId="8" borderId="29" xfId="0" applyFill="1" applyBorder="1"/>
    <xf numFmtId="0" fontId="6" fillId="8" borderId="0" xfId="0" applyFont="1" applyFill="1" applyAlignment="1">
      <alignment horizontal="right"/>
    </xf>
    <xf numFmtId="49" fontId="6" fillId="0" borderId="0" xfId="0" applyNumberFormat="1" applyFont="1"/>
    <xf numFmtId="0" fontId="6" fillId="0" borderId="0" xfId="0" applyFont="1" applyAlignment="1">
      <alignment horizontal="right"/>
    </xf>
    <xf numFmtId="0" fontId="0" fillId="0" borderId="0" xfId="0" applyAlignment="1">
      <alignment horizontal="right"/>
    </xf>
    <xf numFmtId="0" fontId="9" fillId="9" borderId="0" xfId="0" applyFont="1" applyFill="1" applyAlignment="1">
      <alignment horizontal="left"/>
    </xf>
    <xf numFmtId="0" fontId="9" fillId="9" borderId="0" xfId="0" applyFont="1" applyFill="1"/>
    <xf numFmtId="0" fontId="9" fillId="9" borderId="0" xfId="0" applyFont="1" applyFill="1" applyAlignment="1">
      <alignment horizontal="right"/>
    </xf>
    <xf numFmtId="0" fontId="6" fillId="9" borderId="0" xfId="0" applyFont="1" applyFill="1"/>
    <xf numFmtId="0" fontId="0" fillId="9" borderId="0" xfId="0" applyFill="1"/>
    <xf numFmtId="0" fontId="0" fillId="9" borderId="29" xfId="0" applyFill="1" applyBorder="1"/>
    <xf numFmtId="0" fontId="9" fillId="0" borderId="0" xfId="0" applyFont="1" applyAlignment="1">
      <alignment horizontal="right"/>
    </xf>
    <xf numFmtId="0" fontId="0" fillId="9" borderId="32" xfId="0" applyFill="1" applyBorder="1"/>
    <xf numFmtId="0" fontId="0" fillId="10" borderId="0" xfId="0" applyFill="1" applyAlignment="1">
      <alignment horizontal="left"/>
    </xf>
    <xf numFmtId="0" fontId="2" fillId="11" borderId="0" xfId="0" applyFont="1" applyFill="1" applyAlignment="1">
      <alignment horizontal="left"/>
    </xf>
    <xf numFmtId="0" fontId="2" fillId="11" borderId="0" xfId="0" applyFont="1" applyFill="1" applyAlignment="1">
      <alignment horizontal="center"/>
    </xf>
    <xf numFmtId="166" fontId="16" fillId="12" borderId="49" xfId="3" quotePrefix="1" applyNumberFormat="1" applyFill="1" applyBorder="1" applyAlignment="1">
      <alignment horizontal="left"/>
    </xf>
    <xf numFmtId="0" fontId="0" fillId="11" borderId="81" xfId="0" applyFill="1" applyBorder="1"/>
    <xf numFmtId="0" fontId="0" fillId="11" borderId="81" xfId="0" applyFill="1" applyBorder="1" applyAlignment="1">
      <alignment horizontal="right"/>
    </xf>
    <xf numFmtId="0" fontId="2" fillId="11" borderId="81" xfId="0" applyFont="1" applyFill="1" applyBorder="1" applyAlignment="1">
      <alignment horizontal="left"/>
    </xf>
    <xf numFmtId="0" fontId="4" fillId="11" borderId="81" xfId="0" applyFont="1" applyFill="1" applyBorder="1"/>
    <xf numFmtId="0" fontId="4" fillId="11" borderId="82" xfId="0" applyFont="1" applyFill="1" applyBorder="1"/>
    <xf numFmtId="0" fontId="19" fillId="11" borderId="0" xfId="0" applyFont="1" applyFill="1"/>
    <xf numFmtId="0" fontId="4" fillId="11" borderId="0" xfId="0" applyFont="1" applyFill="1"/>
    <xf numFmtId="20" fontId="0" fillId="11" borderId="0" xfId="0" applyNumberFormat="1" applyFill="1"/>
    <xf numFmtId="0" fontId="16" fillId="12" borderId="0" xfId="3" applyFill="1" applyBorder="1"/>
    <xf numFmtId="0" fontId="4" fillId="12" borderId="0" xfId="0" applyFont="1" applyFill="1"/>
    <xf numFmtId="0" fontId="16" fillId="12" borderId="0" xfId="0" applyFont="1" applyFill="1"/>
    <xf numFmtId="0" fontId="0" fillId="12" borderId="0" xfId="0" applyFill="1"/>
    <xf numFmtId="0" fontId="6" fillId="11" borderId="1" xfId="0" applyFont="1" applyFill="1" applyBorder="1"/>
    <xf numFmtId="0" fontId="6" fillId="11" borderId="1" xfId="0" applyFont="1" applyFill="1" applyBorder="1" applyAlignment="1">
      <alignment horizontal="left"/>
    </xf>
    <xf numFmtId="0" fontId="0" fillId="2" borderId="4" xfId="0" applyFill="1" applyBorder="1"/>
    <xf numFmtId="0" fontId="0" fillId="0" borderId="4" xfId="0" applyBorder="1"/>
    <xf numFmtId="0" fontId="0" fillId="2" borderId="78" xfId="0" applyFont="1" applyFill="1" applyBorder="1" applyAlignment="1">
      <alignment wrapText="1"/>
    </xf>
    <xf numFmtId="0" fontId="0" fillId="0" borderId="78" xfId="0" applyFont="1" applyBorder="1" applyAlignment="1">
      <alignment wrapText="1"/>
    </xf>
    <xf numFmtId="0" fontId="0" fillId="2" borderId="78" xfId="0" applyFont="1" applyFill="1" applyBorder="1" applyAlignment="1"/>
    <xf numFmtId="0" fontId="2" fillId="2" borderId="78" xfId="0" applyFont="1" applyFill="1" applyBorder="1"/>
    <xf numFmtId="0" fontId="32" fillId="0" borderId="79" xfId="0" applyFont="1" applyBorder="1"/>
    <xf numFmtId="0" fontId="33" fillId="0" borderId="78" xfId="1" applyFont="1" applyBorder="1"/>
    <xf numFmtId="0" fontId="32" fillId="2" borderId="78" xfId="0" applyFont="1" applyFill="1" applyBorder="1"/>
    <xf numFmtId="0" fontId="32" fillId="2" borderId="79" xfId="0" applyFont="1" applyFill="1" applyBorder="1"/>
    <xf numFmtId="0" fontId="33" fillId="2" borderId="78" xfId="1" applyFont="1" applyFill="1" applyBorder="1"/>
    <xf numFmtId="0" fontId="32" fillId="0" borderId="78" xfId="0" applyFont="1" applyBorder="1"/>
    <xf numFmtId="0" fontId="33" fillId="0" borderId="0" xfId="1" applyFont="1" applyBorder="1"/>
    <xf numFmtId="0" fontId="32" fillId="0" borderId="0" xfId="0" applyFont="1"/>
    <xf numFmtId="0" fontId="32" fillId="0" borderId="0" xfId="0" applyFont="1" applyAlignment="1">
      <alignment horizontal="center"/>
    </xf>
    <xf numFmtId="0" fontId="33" fillId="2" borderId="0" xfId="1" applyFont="1" applyFill="1" applyBorder="1"/>
    <xf numFmtId="0" fontId="6" fillId="7" borderId="65" xfId="2" applyFont="1" applyBorder="1" applyProtection="1">
      <protection locked="0"/>
    </xf>
    <xf numFmtId="0" fontId="6" fillId="7" borderId="1" xfId="2" applyFont="1" applyBorder="1" applyProtection="1">
      <protection locked="0"/>
    </xf>
    <xf numFmtId="0" fontId="6" fillId="7" borderId="22" xfId="2" applyFont="1" applyProtection="1">
      <protection locked="0"/>
    </xf>
    <xf numFmtId="0" fontId="11" fillId="9" borderId="0" xfId="0" applyFont="1" applyFill="1"/>
    <xf numFmtId="0" fontId="0" fillId="8" borderId="0" xfId="0" applyFill="1" applyBorder="1"/>
    <xf numFmtId="0" fontId="0" fillId="14" borderId="0" xfId="0" applyFill="1" applyBorder="1"/>
    <xf numFmtId="0" fontId="0" fillId="9" borderId="0" xfId="0" applyFill="1" applyBorder="1"/>
    <xf numFmtId="0" fontId="4" fillId="8" borderId="27" xfId="0" applyFont="1" applyFill="1" applyBorder="1"/>
    <xf numFmtId="0" fontId="4" fillId="8" borderId="29" xfId="0" applyFont="1" applyFill="1" applyBorder="1"/>
    <xf numFmtId="0" fontId="4" fillId="14" borderId="29" xfId="0" applyFont="1" applyFill="1" applyBorder="1"/>
    <xf numFmtId="0" fontId="4" fillId="9" borderId="29" xfId="0" applyFont="1" applyFill="1" applyBorder="1"/>
    <xf numFmtId="0" fontId="15" fillId="7" borderId="83" xfId="2" applyBorder="1"/>
    <xf numFmtId="0" fontId="4" fillId="9" borderId="35" xfId="0" applyFont="1" applyFill="1" applyBorder="1"/>
    <xf numFmtId="0" fontId="29" fillId="0" borderId="6" xfId="0" applyFont="1" applyBorder="1"/>
    <xf numFmtId="0" fontId="30" fillId="0" borderId="6" xfId="0" applyFont="1" applyBorder="1"/>
    <xf numFmtId="0" fontId="6" fillId="0" borderId="0" xfId="1" applyFont="1"/>
    <xf numFmtId="0" fontId="6" fillId="7" borderId="22" xfId="2" applyFont="1" applyProtection="1">
      <protection locked="0"/>
    </xf>
    <xf numFmtId="0" fontId="31" fillId="13" borderId="78" xfId="0" applyFont="1" applyFill="1" applyBorder="1"/>
    <xf numFmtId="0" fontId="11" fillId="9" borderId="32" xfId="0" applyFont="1" applyFill="1" applyBorder="1"/>
    <xf numFmtId="0" fontId="9" fillId="9" borderId="32" xfId="0" applyFont="1" applyFill="1" applyBorder="1" applyAlignment="1">
      <alignment horizontal="right"/>
    </xf>
    <xf numFmtId="0" fontId="6" fillId="7" borderId="85" xfId="2" applyFont="1" applyBorder="1"/>
    <xf numFmtId="0" fontId="15" fillId="7" borderId="86" xfId="2" applyBorder="1"/>
    <xf numFmtId="0" fontId="0" fillId="0" borderId="3" xfId="0" applyBorder="1" applyAlignment="1">
      <alignment horizontal="right"/>
    </xf>
    <xf numFmtId="0" fontId="0" fillId="9" borderId="87" xfId="0" applyFill="1" applyBorder="1"/>
    <xf numFmtId="0" fontId="0" fillId="0" borderId="0" xfId="0" applyFill="1" applyBorder="1"/>
    <xf numFmtId="0" fontId="0" fillId="0" borderId="81" xfId="0" applyFill="1" applyBorder="1"/>
    <xf numFmtId="11" fontId="6" fillId="0" borderId="81" xfId="2" applyNumberFormat="1" applyFont="1" applyFill="1" applyBorder="1" applyProtection="1">
      <protection locked="0"/>
    </xf>
    <xf numFmtId="0" fontId="19" fillId="0" borderId="81" xfId="0" applyFont="1" applyFill="1" applyBorder="1" applyAlignment="1">
      <alignment horizontal="right"/>
    </xf>
    <xf numFmtId="0" fontId="16" fillId="0" borderId="81" xfId="0" applyFont="1" applyFill="1" applyBorder="1" applyAlignment="1">
      <alignment horizontal="left"/>
    </xf>
    <xf numFmtId="0" fontId="6" fillId="7" borderId="84" xfId="2" applyFont="1" applyBorder="1" applyProtection="1">
      <protection locked="0"/>
    </xf>
    <xf numFmtId="0" fontId="3" fillId="0" borderId="78" xfId="1" applyBorder="1"/>
    <xf numFmtId="0" fontId="35" fillId="2" borderId="78" xfId="0" applyFont="1" applyFill="1" applyBorder="1"/>
    <xf numFmtId="0" fontId="31" fillId="13" borderId="88" xfId="0" applyFont="1" applyFill="1" applyBorder="1" applyAlignment="1">
      <alignment horizontal="center"/>
    </xf>
    <xf numFmtId="0" fontId="0" fillId="2" borderId="88" xfId="0" applyFont="1" applyFill="1" applyBorder="1"/>
    <xf numFmtId="0" fontId="0" fillId="0" borderId="88" xfId="0" applyFont="1" applyBorder="1"/>
    <xf numFmtId="0" fontId="0" fillId="0" borderId="88" xfId="0" applyBorder="1"/>
    <xf numFmtId="0" fontId="6" fillId="7" borderId="22" xfId="2" applyFont="1" applyProtection="1">
      <protection locked="0"/>
    </xf>
    <xf numFmtId="0" fontId="6" fillId="7" borderId="1" xfId="2" applyFont="1" applyBorder="1" applyProtection="1">
      <protection locked="0"/>
    </xf>
    <xf numFmtId="0" fontId="6" fillId="7" borderId="65" xfId="2" applyFont="1" applyBorder="1" applyProtection="1">
      <protection locked="0"/>
    </xf>
    <xf numFmtId="0" fontId="15" fillId="7" borderId="22" xfId="2" applyProtection="1">
      <protection locked="0"/>
    </xf>
    <xf numFmtId="22" fontId="0" fillId="15" borderId="80" xfId="0" applyNumberFormat="1" applyFont="1" applyFill="1" applyBorder="1"/>
    <xf numFmtId="0" fontId="0" fillId="16" borderId="0" xfId="0" applyFill="1"/>
    <xf numFmtId="0" fontId="0" fillId="0" borderId="0" xfId="0" quotePrefix="1" applyNumberFormat="1"/>
    <xf numFmtId="0" fontId="4" fillId="0" borderId="32" xfId="0" applyFont="1" applyBorder="1" applyAlignment="1" applyProtection="1">
      <alignment horizontal="left" vertical="top" wrapText="1"/>
      <protection hidden="1"/>
    </xf>
    <xf numFmtId="164" fontId="11" fillId="4" borderId="14" xfId="0" applyNumberFormat="1" applyFont="1" applyFill="1" applyBorder="1" applyAlignment="1" applyProtection="1">
      <alignment horizontal="center" vertical="top"/>
      <protection hidden="1"/>
    </xf>
    <xf numFmtId="164" fontId="11" fillId="4" borderId="13" xfId="0" applyNumberFormat="1" applyFont="1" applyFill="1" applyBorder="1" applyAlignment="1" applyProtection="1">
      <alignment horizontal="center" vertical="top"/>
      <protection hidden="1"/>
    </xf>
    <xf numFmtId="164" fontId="11" fillId="4" borderId="12" xfId="0" applyNumberFormat="1" applyFont="1" applyFill="1" applyBorder="1" applyAlignment="1" applyProtection="1">
      <alignment horizontal="center" vertical="top"/>
      <protection hidden="1"/>
    </xf>
    <xf numFmtId="164" fontId="11" fillId="5" borderId="14" xfId="0" applyNumberFormat="1" applyFont="1" applyFill="1" applyBorder="1" applyAlignment="1" applyProtection="1">
      <alignment horizontal="center" vertical="top"/>
      <protection hidden="1"/>
    </xf>
    <xf numFmtId="164" fontId="11" fillId="5" borderId="13" xfId="0" applyNumberFormat="1" applyFont="1" applyFill="1" applyBorder="1" applyAlignment="1" applyProtection="1">
      <alignment horizontal="center" vertical="top"/>
      <protection hidden="1"/>
    </xf>
    <xf numFmtId="164" fontId="11" fillId="5" borderId="12" xfId="0" applyNumberFormat="1" applyFont="1" applyFill="1" applyBorder="1" applyAlignment="1" applyProtection="1">
      <alignment horizontal="center" vertical="top"/>
      <protection hidden="1"/>
    </xf>
    <xf numFmtId="0" fontId="11" fillId="5" borderId="14" xfId="0" applyFont="1" applyFill="1" applyBorder="1" applyAlignment="1" applyProtection="1">
      <alignment horizontal="center" vertical="top"/>
      <protection hidden="1"/>
    </xf>
    <xf numFmtId="0" fontId="11" fillId="5" borderId="13" xfId="0" applyFont="1" applyFill="1" applyBorder="1" applyAlignment="1" applyProtection="1">
      <alignment horizontal="center" vertical="top"/>
      <protection hidden="1"/>
    </xf>
    <xf numFmtId="0" fontId="11" fillId="5" borderId="12" xfId="0" applyFont="1" applyFill="1" applyBorder="1" applyAlignment="1" applyProtection="1">
      <alignment horizontal="center" vertical="top"/>
      <protection hidden="1"/>
    </xf>
    <xf numFmtId="0" fontId="4" fillId="3" borderId="19" xfId="0" applyFont="1" applyFill="1" applyBorder="1" applyAlignment="1" applyProtection="1">
      <alignment horizontal="left" vertical="top" wrapText="1"/>
      <protection locked="0"/>
    </xf>
    <xf numFmtId="0" fontId="4" fillId="3" borderId="20" xfId="0" applyFont="1" applyFill="1" applyBorder="1" applyAlignment="1" applyProtection="1">
      <alignment horizontal="left" vertical="top" wrapText="1"/>
      <protection locked="0"/>
    </xf>
    <xf numFmtId="0" fontId="4" fillId="3" borderId="21" xfId="0" applyFont="1" applyFill="1" applyBorder="1" applyAlignment="1" applyProtection="1">
      <alignment horizontal="left" vertical="top" wrapText="1"/>
      <protection locked="0"/>
    </xf>
    <xf numFmtId="0" fontId="11" fillId="4" borderId="14" xfId="0" applyFont="1" applyFill="1" applyBorder="1" applyAlignment="1" applyProtection="1">
      <alignment horizontal="center" vertical="top"/>
      <protection hidden="1"/>
    </xf>
    <xf numFmtId="0" fontId="11" fillId="4" borderId="13" xfId="0" applyFont="1" applyFill="1" applyBorder="1" applyAlignment="1" applyProtection="1">
      <alignment horizontal="center" vertical="top"/>
      <protection hidden="1"/>
    </xf>
    <xf numFmtId="0" fontId="11" fillId="4" borderId="12" xfId="0" applyFont="1" applyFill="1" applyBorder="1" applyAlignment="1" applyProtection="1">
      <alignment horizontal="center" vertical="top"/>
      <protection hidden="1"/>
    </xf>
    <xf numFmtId="164" fontId="11" fillId="6" borderId="14" xfId="0" applyNumberFormat="1" applyFont="1" applyFill="1" applyBorder="1" applyAlignment="1" applyProtection="1">
      <alignment horizontal="center" vertical="top"/>
      <protection hidden="1"/>
    </xf>
    <xf numFmtId="164" fontId="11" fillId="6" borderId="13" xfId="0" applyNumberFormat="1" applyFont="1" applyFill="1" applyBorder="1" applyAlignment="1" applyProtection="1">
      <alignment horizontal="center" vertical="top"/>
      <protection hidden="1"/>
    </xf>
    <xf numFmtId="164" fontId="11" fillId="6" borderId="12" xfId="0" applyNumberFormat="1" applyFont="1" applyFill="1" applyBorder="1" applyAlignment="1" applyProtection="1">
      <alignment horizontal="center" vertical="top"/>
      <protection hidden="1"/>
    </xf>
    <xf numFmtId="0" fontId="11" fillId="6" borderId="14" xfId="0" applyFont="1" applyFill="1" applyBorder="1" applyAlignment="1" applyProtection="1">
      <alignment horizontal="center" vertical="top"/>
      <protection hidden="1"/>
    </xf>
    <xf numFmtId="0" fontId="11" fillId="6" borderId="13" xfId="0" applyFont="1" applyFill="1" applyBorder="1" applyAlignment="1" applyProtection="1">
      <alignment horizontal="center" vertical="top"/>
      <protection hidden="1"/>
    </xf>
    <xf numFmtId="0" fontId="11" fillId="6" borderId="12" xfId="0" applyFont="1" applyFill="1" applyBorder="1" applyAlignment="1" applyProtection="1">
      <alignment horizontal="center" vertical="top"/>
      <protection hidden="1"/>
    </xf>
    <xf numFmtId="0" fontId="6" fillId="7" borderId="22" xfId="2" applyFont="1" applyProtection="1">
      <protection locked="0"/>
    </xf>
    <xf numFmtId="0" fontId="6" fillId="7" borderId="1" xfId="2" applyFont="1" applyBorder="1" applyProtection="1">
      <protection locked="0"/>
    </xf>
    <xf numFmtId="0" fontId="0" fillId="11" borderId="23" xfId="0" applyFill="1" applyBorder="1" applyAlignment="1">
      <alignment horizontal="center"/>
    </xf>
    <xf numFmtId="0" fontId="0" fillId="11" borderId="24" xfId="0" applyFill="1" applyBorder="1" applyAlignment="1">
      <alignment horizontal="center"/>
    </xf>
    <xf numFmtId="0" fontId="0" fillId="11" borderId="36" xfId="0" applyFill="1" applyBorder="1" applyAlignment="1">
      <alignment horizontal="center"/>
    </xf>
    <xf numFmtId="0" fontId="4" fillId="0" borderId="0" xfId="0" applyFont="1" applyAlignment="1">
      <alignment horizontal="center" wrapText="1"/>
    </xf>
    <xf numFmtId="0" fontId="4" fillId="0" borderId="29" xfId="0" applyFont="1" applyBorder="1" applyAlignment="1">
      <alignment horizontal="center" wrapText="1"/>
    </xf>
    <xf numFmtId="0" fontId="4" fillId="0" borderId="32" xfId="0" applyFont="1" applyBorder="1" applyAlignment="1">
      <alignment horizontal="center" wrapText="1"/>
    </xf>
    <xf numFmtId="0" fontId="4" fillId="0" borderId="35" xfId="0" applyFont="1" applyBorder="1" applyAlignment="1">
      <alignment horizontal="center" wrapText="1"/>
    </xf>
    <xf numFmtId="0" fontId="15" fillId="7" borderId="1" xfId="2" applyBorder="1" applyProtection="1">
      <protection locked="0"/>
    </xf>
    <xf numFmtId="0" fontId="15" fillId="7" borderId="5" xfId="2" applyBorder="1" applyProtection="1">
      <protection locked="0"/>
    </xf>
    <xf numFmtId="0" fontId="6" fillId="7" borderId="65" xfId="2" applyFont="1" applyBorder="1" applyProtection="1">
      <protection locked="0"/>
    </xf>
    <xf numFmtId="0" fontId="15" fillId="7" borderId="59" xfId="2" applyBorder="1" applyProtection="1">
      <protection locked="0"/>
    </xf>
    <xf numFmtId="0" fontId="15" fillId="7" borderId="60" xfId="2" applyBorder="1" applyProtection="1">
      <protection locked="0"/>
    </xf>
    <xf numFmtId="0" fontId="15" fillId="7" borderId="61" xfId="2" applyBorder="1" applyProtection="1">
      <protection locked="0"/>
    </xf>
    <xf numFmtId="0" fontId="15" fillId="7" borderId="62" xfId="2" applyBorder="1" applyProtection="1">
      <protection locked="0"/>
    </xf>
    <xf numFmtId="0" fontId="15" fillId="7" borderId="63" xfId="2" applyBorder="1" applyProtection="1">
      <protection locked="0"/>
    </xf>
    <xf numFmtId="0" fontId="15" fillId="7" borderId="64" xfId="2" applyBorder="1" applyProtection="1">
      <protection locked="0"/>
    </xf>
    <xf numFmtId="0" fontId="15" fillId="7" borderId="56" xfId="2" applyBorder="1" applyProtection="1">
      <protection locked="0"/>
    </xf>
    <xf numFmtId="0" fontId="15" fillId="7" borderId="57" xfId="2" applyBorder="1" applyProtection="1">
      <protection locked="0"/>
    </xf>
    <xf numFmtId="0" fontId="15" fillId="7" borderId="58" xfId="2" applyBorder="1" applyProtection="1">
      <protection locked="0"/>
    </xf>
    <xf numFmtId="0" fontId="15" fillId="7" borderId="9" xfId="2" applyBorder="1" applyProtection="1">
      <protection locked="0"/>
    </xf>
    <xf numFmtId="0" fontId="34" fillId="7" borderId="56" xfId="2" applyFont="1" applyBorder="1" applyProtection="1">
      <protection locked="0"/>
    </xf>
    <xf numFmtId="0" fontId="34" fillId="7" borderId="57" xfId="2" applyFont="1" applyBorder="1" applyProtection="1">
      <protection locked="0"/>
    </xf>
    <xf numFmtId="0" fontId="34" fillId="7" borderId="58" xfId="2" applyFont="1" applyBorder="1" applyProtection="1">
      <protection locked="0"/>
    </xf>
    <xf numFmtId="0" fontId="34" fillId="7" borderId="59" xfId="2" applyFont="1" applyBorder="1" applyProtection="1">
      <protection locked="0"/>
    </xf>
    <xf numFmtId="0" fontId="34" fillId="7" borderId="60" xfId="2" applyFont="1" applyBorder="1" applyProtection="1">
      <protection locked="0"/>
    </xf>
    <xf numFmtId="0" fontId="34" fillId="7" borderId="61" xfId="2" applyFont="1" applyBorder="1" applyProtection="1">
      <protection locked="0"/>
    </xf>
    <xf numFmtId="0" fontId="6" fillId="7" borderId="59" xfId="2" applyFont="1" applyBorder="1" applyProtection="1">
      <protection locked="0"/>
    </xf>
    <xf numFmtId="0" fontId="6" fillId="7" borderId="60" xfId="2" applyFont="1" applyBorder="1" applyProtection="1">
      <protection locked="0"/>
    </xf>
    <xf numFmtId="0" fontId="6" fillId="7" borderId="61" xfId="2" applyFont="1" applyBorder="1" applyProtection="1">
      <protection locked="0"/>
    </xf>
    <xf numFmtId="0" fontId="6" fillId="7" borderId="25" xfId="2" applyFont="1" applyBorder="1" applyProtection="1">
      <protection locked="0"/>
    </xf>
    <xf numFmtId="0" fontId="6" fillId="7" borderId="26" xfId="2" applyFont="1" applyBorder="1" applyProtection="1">
      <protection locked="0"/>
    </xf>
    <xf numFmtId="0" fontId="6" fillId="7" borderId="56" xfId="2" applyFont="1" applyBorder="1" applyProtection="1">
      <protection locked="0"/>
    </xf>
    <xf numFmtId="0" fontId="6" fillId="7" borderId="57" xfId="2" applyFont="1" applyBorder="1" applyProtection="1">
      <protection locked="0"/>
    </xf>
    <xf numFmtId="0" fontId="6" fillId="7" borderId="58" xfId="2" applyFont="1" applyBorder="1" applyProtection="1">
      <protection locked="0"/>
    </xf>
    <xf numFmtId="0" fontId="15" fillId="7" borderId="22" xfId="2" applyProtection="1">
      <protection locked="0"/>
    </xf>
    <xf numFmtId="0" fontId="6" fillId="7" borderId="9" xfId="2" applyFont="1" applyBorder="1" applyProtection="1">
      <protection locked="0"/>
    </xf>
    <xf numFmtId="0" fontId="0" fillId="2" borderId="88" xfId="0" applyFont="1" applyFill="1" applyBorder="1" applyAlignment="1">
      <alignment horizontal="center" vertical="center"/>
    </xf>
    <xf numFmtId="0" fontId="0" fillId="2" borderId="89" xfId="0" applyFont="1" applyFill="1" applyBorder="1" applyAlignment="1">
      <alignment horizontal="center" vertical="center"/>
    </xf>
    <xf numFmtId="0" fontId="0" fillId="2" borderId="90" xfId="0" applyFont="1" applyFill="1" applyBorder="1" applyAlignment="1">
      <alignment horizontal="center" vertical="center"/>
    </xf>
    <xf numFmtId="0" fontId="0" fillId="0" borderId="88" xfId="0" applyFont="1" applyBorder="1" applyAlignment="1">
      <alignment horizontal="center" vertical="center"/>
    </xf>
    <xf numFmtId="0" fontId="0" fillId="0" borderId="90" xfId="0" applyFont="1" applyBorder="1" applyAlignment="1">
      <alignment horizontal="center" vertical="center"/>
    </xf>
    <xf numFmtId="0" fontId="3" fillId="2" borderId="91" xfId="1" applyFill="1" applyBorder="1" applyAlignment="1">
      <alignment horizontal="left" vertical="center"/>
    </xf>
    <xf numFmtId="0" fontId="3" fillId="2" borderId="92" xfId="1" applyFill="1" applyBorder="1" applyAlignment="1">
      <alignment horizontal="left" vertical="center"/>
    </xf>
    <xf numFmtId="0" fontId="3" fillId="0" borderId="92" xfId="1" applyBorder="1" applyAlignment="1">
      <alignment vertical="center"/>
    </xf>
    <xf numFmtId="0" fontId="3" fillId="0" borderId="93" xfId="1" applyBorder="1" applyAlignment="1">
      <alignment vertical="center"/>
    </xf>
  </cellXfs>
  <cellStyles count="4">
    <cellStyle name="Hyperlink" xfId="1" builtinId="8"/>
    <cellStyle name="Input" xfId="2" builtinId="20"/>
    <cellStyle name="Normal" xfId="0" builtinId="0"/>
    <cellStyle name="Warning Text" xfId="3" builtinId="11"/>
  </cellStyles>
  <dxfs count="191">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numFmt numFmtId="27" formatCode="m/d/yyyy\ h:mm"/>
    </dxf>
    <dxf>
      <numFmt numFmtId="27" formatCode="m/d/yyyy\ h:mm"/>
    </dxf>
    <dxf>
      <numFmt numFmtId="27" formatCode="m/d/yyyy\ h:mm"/>
    </dxf>
    <dxf>
      <numFmt numFmtId="27" formatCode="m/d/yyyy\ h:mm"/>
    </dxf>
    <dxf>
      <alignment horizontal="general" vertical="bottom" textRotation="0" wrapText="1" indent="0" justifyLastLine="0" shrinkToFit="0" readingOrder="0"/>
    </dxf>
    <dxf>
      <numFmt numFmtId="27" formatCode="m/d/yyyy\ h:mm"/>
    </dxf>
    <dxf>
      <numFmt numFmtId="27" formatCode="m/d/yyyy\ h:mm"/>
    </dxf>
    <dxf>
      <numFmt numFmtId="27" formatCode="m/d/yyyy\ h:mm"/>
    </dxf>
    <dxf>
      <numFmt numFmtId="27" formatCode="m/d/yyyy\ h:mm"/>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numFmt numFmtId="27" formatCode="m/d/yyyy\ h:mm"/>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numFmt numFmtId="19" formatCode="m/d/yyyy"/>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i val="0"/>
        <strike val="0"/>
        <condense val="0"/>
        <extend val="0"/>
        <outline val="0"/>
        <shadow val="0"/>
        <u val="none"/>
        <vertAlign val="baseline"/>
        <sz val="9"/>
        <color theme="1"/>
        <name val="Calibri"/>
        <family val="2"/>
        <scheme val="minor"/>
      </font>
      <alignment horizontal="center" vertical="top" textRotation="0" wrapText="0" indent="0" justifyLastLine="0" shrinkToFit="0" readingOrder="0"/>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2</xdr:row>
          <xdr:rowOff>19050</xdr:rowOff>
        </xdr:from>
        <xdr:to>
          <xdr:col>2</xdr:col>
          <xdr:colOff>0</xdr:colOff>
          <xdr:row>2</xdr:row>
          <xdr:rowOff>152400</xdr:rowOff>
        </xdr:to>
        <xdr:sp macro="" textlink="">
          <xdr:nvSpPr>
            <xdr:cNvPr id="12290" name="ButtonSave1"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22</xdr:row>
          <xdr:rowOff>19050</xdr:rowOff>
        </xdr:from>
        <xdr:to>
          <xdr:col>2</xdr:col>
          <xdr:colOff>0</xdr:colOff>
          <xdr:row>22</xdr:row>
          <xdr:rowOff>152400</xdr:rowOff>
        </xdr:to>
        <xdr:sp macro="" textlink="">
          <xdr:nvSpPr>
            <xdr:cNvPr id="12300" name="ButtonSave2"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42</xdr:row>
          <xdr:rowOff>19050</xdr:rowOff>
        </xdr:from>
        <xdr:to>
          <xdr:col>2</xdr:col>
          <xdr:colOff>0</xdr:colOff>
          <xdr:row>42</xdr:row>
          <xdr:rowOff>152400</xdr:rowOff>
        </xdr:to>
        <xdr:sp macro="" textlink="">
          <xdr:nvSpPr>
            <xdr:cNvPr id="12301" name="ButtonSave3" hidden="1">
              <a:extLst>
                <a:ext uri="{63B3BB69-23CF-44E3-9099-C40C66FF867C}">
                  <a14:compatExt spid="_x0000_s12301"/>
                </a:ext>
                <a:ext uri="{FF2B5EF4-FFF2-40B4-BE49-F238E27FC236}">
                  <a16:creationId xmlns:a16="http://schemas.microsoft.com/office/drawing/2014/main" id="{00000000-0008-0000-0000-00000D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62</xdr:row>
          <xdr:rowOff>19050</xdr:rowOff>
        </xdr:from>
        <xdr:to>
          <xdr:col>2</xdr:col>
          <xdr:colOff>0</xdr:colOff>
          <xdr:row>62</xdr:row>
          <xdr:rowOff>152400</xdr:rowOff>
        </xdr:to>
        <xdr:sp macro="" textlink="">
          <xdr:nvSpPr>
            <xdr:cNvPr id="12302" name="ButtonSave4" hidden="1">
              <a:extLst>
                <a:ext uri="{63B3BB69-23CF-44E3-9099-C40C66FF867C}">
                  <a14:compatExt spid="_x0000_s12302"/>
                </a:ext>
                <a:ext uri="{FF2B5EF4-FFF2-40B4-BE49-F238E27FC236}">
                  <a16:creationId xmlns:a16="http://schemas.microsoft.com/office/drawing/2014/main" id="{00000000-0008-0000-0000-00000E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82</xdr:row>
          <xdr:rowOff>19050</xdr:rowOff>
        </xdr:from>
        <xdr:to>
          <xdr:col>2</xdr:col>
          <xdr:colOff>0</xdr:colOff>
          <xdr:row>82</xdr:row>
          <xdr:rowOff>152400</xdr:rowOff>
        </xdr:to>
        <xdr:sp macro="" textlink="">
          <xdr:nvSpPr>
            <xdr:cNvPr id="12303" name="ButtonSave5" hidden="1">
              <a:extLst>
                <a:ext uri="{63B3BB69-23CF-44E3-9099-C40C66FF867C}">
                  <a14:compatExt spid="_x0000_s12303"/>
                </a:ext>
                <a:ext uri="{FF2B5EF4-FFF2-40B4-BE49-F238E27FC236}">
                  <a16:creationId xmlns:a16="http://schemas.microsoft.com/office/drawing/2014/main" id="{00000000-0008-0000-0000-00000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102</xdr:row>
          <xdr:rowOff>19050</xdr:rowOff>
        </xdr:from>
        <xdr:to>
          <xdr:col>2</xdr:col>
          <xdr:colOff>0</xdr:colOff>
          <xdr:row>102</xdr:row>
          <xdr:rowOff>152400</xdr:rowOff>
        </xdr:to>
        <xdr:sp macro="" textlink="">
          <xdr:nvSpPr>
            <xdr:cNvPr id="12304" name="ButtonSave6" hidden="1">
              <a:extLst>
                <a:ext uri="{63B3BB69-23CF-44E3-9099-C40C66FF867C}">
                  <a14:compatExt spid="_x0000_s12304"/>
                </a:ext>
                <a:ext uri="{FF2B5EF4-FFF2-40B4-BE49-F238E27FC236}">
                  <a16:creationId xmlns:a16="http://schemas.microsoft.com/office/drawing/2014/main" id="{00000000-0008-0000-0000-00001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122</xdr:row>
          <xdr:rowOff>19050</xdr:rowOff>
        </xdr:from>
        <xdr:to>
          <xdr:col>2</xdr:col>
          <xdr:colOff>0</xdr:colOff>
          <xdr:row>122</xdr:row>
          <xdr:rowOff>152400</xdr:rowOff>
        </xdr:to>
        <xdr:sp macro="" textlink="">
          <xdr:nvSpPr>
            <xdr:cNvPr id="12305" name="ButtonSave7" hidden="1">
              <a:extLst>
                <a:ext uri="{63B3BB69-23CF-44E3-9099-C40C66FF867C}">
                  <a14:compatExt spid="_x0000_s12305"/>
                </a:ext>
                <a:ext uri="{FF2B5EF4-FFF2-40B4-BE49-F238E27FC236}">
                  <a16:creationId xmlns:a16="http://schemas.microsoft.com/office/drawing/2014/main" id="{00000000-0008-0000-0000-00001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122</xdr:row>
          <xdr:rowOff>19050</xdr:rowOff>
        </xdr:from>
        <xdr:to>
          <xdr:col>8</xdr:col>
          <xdr:colOff>0</xdr:colOff>
          <xdr:row>122</xdr:row>
          <xdr:rowOff>152400</xdr:rowOff>
        </xdr:to>
        <xdr:sp macro="" textlink="">
          <xdr:nvSpPr>
            <xdr:cNvPr id="12306" name="ButtonSave14" hidden="1">
              <a:extLst>
                <a:ext uri="{63B3BB69-23CF-44E3-9099-C40C66FF867C}">
                  <a14:compatExt spid="_x0000_s12306"/>
                </a:ext>
                <a:ext uri="{FF2B5EF4-FFF2-40B4-BE49-F238E27FC236}">
                  <a16:creationId xmlns:a16="http://schemas.microsoft.com/office/drawing/2014/main" id="{00000000-0008-0000-0000-00001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122</xdr:row>
          <xdr:rowOff>19050</xdr:rowOff>
        </xdr:from>
        <xdr:to>
          <xdr:col>14</xdr:col>
          <xdr:colOff>0</xdr:colOff>
          <xdr:row>122</xdr:row>
          <xdr:rowOff>152400</xdr:rowOff>
        </xdr:to>
        <xdr:sp macro="" textlink="">
          <xdr:nvSpPr>
            <xdr:cNvPr id="12307" name="ButtonSave21" hidden="1">
              <a:extLst>
                <a:ext uri="{63B3BB69-23CF-44E3-9099-C40C66FF867C}">
                  <a14:compatExt spid="_x0000_s12307"/>
                </a:ext>
                <a:ext uri="{FF2B5EF4-FFF2-40B4-BE49-F238E27FC236}">
                  <a16:creationId xmlns:a16="http://schemas.microsoft.com/office/drawing/2014/main" id="{00000000-0008-0000-0000-00001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102</xdr:row>
          <xdr:rowOff>19050</xdr:rowOff>
        </xdr:from>
        <xdr:to>
          <xdr:col>8</xdr:col>
          <xdr:colOff>0</xdr:colOff>
          <xdr:row>102</xdr:row>
          <xdr:rowOff>152400</xdr:rowOff>
        </xdr:to>
        <xdr:sp macro="" textlink="">
          <xdr:nvSpPr>
            <xdr:cNvPr id="12309" name="ButtonSave13" hidden="1">
              <a:extLst>
                <a:ext uri="{63B3BB69-23CF-44E3-9099-C40C66FF867C}">
                  <a14:compatExt spid="_x0000_s12309"/>
                </a:ext>
                <a:ext uri="{FF2B5EF4-FFF2-40B4-BE49-F238E27FC236}">
                  <a16:creationId xmlns:a16="http://schemas.microsoft.com/office/drawing/2014/main" id="{00000000-0008-0000-0000-00001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102</xdr:row>
          <xdr:rowOff>19050</xdr:rowOff>
        </xdr:from>
        <xdr:to>
          <xdr:col>14</xdr:col>
          <xdr:colOff>0</xdr:colOff>
          <xdr:row>102</xdr:row>
          <xdr:rowOff>152400</xdr:rowOff>
        </xdr:to>
        <xdr:sp macro="" textlink="">
          <xdr:nvSpPr>
            <xdr:cNvPr id="12310" name="ButtonSave20" hidden="1">
              <a:extLst>
                <a:ext uri="{63B3BB69-23CF-44E3-9099-C40C66FF867C}">
                  <a14:compatExt spid="_x0000_s12310"/>
                </a:ext>
                <a:ext uri="{FF2B5EF4-FFF2-40B4-BE49-F238E27FC236}">
                  <a16:creationId xmlns:a16="http://schemas.microsoft.com/office/drawing/2014/main" id="{00000000-0008-0000-0000-00001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82</xdr:row>
          <xdr:rowOff>19050</xdr:rowOff>
        </xdr:from>
        <xdr:to>
          <xdr:col>8</xdr:col>
          <xdr:colOff>0</xdr:colOff>
          <xdr:row>82</xdr:row>
          <xdr:rowOff>152400</xdr:rowOff>
        </xdr:to>
        <xdr:sp macro="" textlink="">
          <xdr:nvSpPr>
            <xdr:cNvPr id="12312" name="ButtonSave12" hidden="1">
              <a:extLst>
                <a:ext uri="{63B3BB69-23CF-44E3-9099-C40C66FF867C}">
                  <a14:compatExt spid="_x0000_s12312"/>
                </a:ext>
                <a:ext uri="{FF2B5EF4-FFF2-40B4-BE49-F238E27FC236}">
                  <a16:creationId xmlns:a16="http://schemas.microsoft.com/office/drawing/2014/main" id="{00000000-0008-0000-0000-00001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82</xdr:row>
          <xdr:rowOff>19050</xdr:rowOff>
        </xdr:from>
        <xdr:to>
          <xdr:col>14</xdr:col>
          <xdr:colOff>0</xdr:colOff>
          <xdr:row>82</xdr:row>
          <xdr:rowOff>152400</xdr:rowOff>
        </xdr:to>
        <xdr:sp macro="" textlink="">
          <xdr:nvSpPr>
            <xdr:cNvPr id="12313" name="ButtonSave19" hidden="1">
              <a:extLst>
                <a:ext uri="{63B3BB69-23CF-44E3-9099-C40C66FF867C}">
                  <a14:compatExt spid="_x0000_s12313"/>
                </a:ext>
                <a:ext uri="{FF2B5EF4-FFF2-40B4-BE49-F238E27FC236}">
                  <a16:creationId xmlns:a16="http://schemas.microsoft.com/office/drawing/2014/main" id="{00000000-0008-0000-0000-000019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62</xdr:row>
          <xdr:rowOff>19050</xdr:rowOff>
        </xdr:from>
        <xdr:to>
          <xdr:col>8</xdr:col>
          <xdr:colOff>0</xdr:colOff>
          <xdr:row>62</xdr:row>
          <xdr:rowOff>152400</xdr:rowOff>
        </xdr:to>
        <xdr:sp macro="" textlink="">
          <xdr:nvSpPr>
            <xdr:cNvPr id="12315" name="ButtonSave11" hidden="1">
              <a:extLst>
                <a:ext uri="{63B3BB69-23CF-44E3-9099-C40C66FF867C}">
                  <a14:compatExt spid="_x0000_s12315"/>
                </a:ext>
                <a:ext uri="{FF2B5EF4-FFF2-40B4-BE49-F238E27FC236}">
                  <a16:creationId xmlns:a16="http://schemas.microsoft.com/office/drawing/2014/main" id="{00000000-0008-0000-0000-00001B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62</xdr:row>
          <xdr:rowOff>19050</xdr:rowOff>
        </xdr:from>
        <xdr:to>
          <xdr:col>14</xdr:col>
          <xdr:colOff>0</xdr:colOff>
          <xdr:row>62</xdr:row>
          <xdr:rowOff>152400</xdr:rowOff>
        </xdr:to>
        <xdr:sp macro="" textlink="">
          <xdr:nvSpPr>
            <xdr:cNvPr id="12316" name="ButtonSave18" hidden="1">
              <a:extLst>
                <a:ext uri="{63B3BB69-23CF-44E3-9099-C40C66FF867C}">
                  <a14:compatExt spid="_x0000_s12316"/>
                </a:ext>
                <a:ext uri="{FF2B5EF4-FFF2-40B4-BE49-F238E27FC236}">
                  <a16:creationId xmlns:a16="http://schemas.microsoft.com/office/drawing/2014/main" id="{00000000-0008-0000-0000-00001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42</xdr:row>
          <xdr:rowOff>19050</xdr:rowOff>
        </xdr:from>
        <xdr:to>
          <xdr:col>14</xdr:col>
          <xdr:colOff>0</xdr:colOff>
          <xdr:row>42</xdr:row>
          <xdr:rowOff>152400</xdr:rowOff>
        </xdr:to>
        <xdr:sp macro="" textlink="">
          <xdr:nvSpPr>
            <xdr:cNvPr id="12319" name="ButtonSave17" hidden="1">
              <a:extLst>
                <a:ext uri="{63B3BB69-23CF-44E3-9099-C40C66FF867C}">
                  <a14:compatExt spid="_x0000_s12319"/>
                </a:ext>
                <a:ext uri="{FF2B5EF4-FFF2-40B4-BE49-F238E27FC236}">
                  <a16:creationId xmlns:a16="http://schemas.microsoft.com/office/drawing/2014/main" id="{00000000-0008-0000-0000-00001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42</xdr:row>
          <xdr:rowOff>19050</xdr:rowOff>
        </xdr:from>
        <xdr:to>
          <xdr:col>8</xdr:col>
          <xdr:colOff>0</xdr:colOff>
          <xdr:row>42</xdr:row>
          <xdr:rowOff>152400</xdr:rowOff>
        </xdr:to>
        <xdr:sp macro="" textlink="">
          <xdr:nvSpPr>
            <xdr:cNvPr id="12320" name="ButtonSave10" hidden="1">
              <a:extLst>
                <a:ext uri="{63B3BB69-23CF-44E3-9099-C40C66FF867C}">
                  <a14:compatExt spid="_x0000_s12320"/>
                </a:ext>
                <a:ext uri="{FF2B5EF4-FFF2-40B4-BE49-F238E27FC236}">
                  <a16:creationId xmlns:a16="http://schemas.microsoft.com/office/drawing/2014/main" id="{00000000-0008-0000-0000-00002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22</xdr:row>
          <xdr:rowOff>19050</xdr:rowOff>
        </xdr:from>
        <xdr:to>
          <xdr:col>8</xdr:col>
          <xdr:colOff>0</xdr:colOff>
          <xdr:row>22</xdr:row>
          <xdr:rowOff>152400</xdr:rowOff>
        </xdr:to>
        <xdr:sp macro="" textlink="">
          <xdr:nvSpPr>
            <xdr:cNvPr id="12321" name="ButtonSave9" hidden="1">
              <a:extLst>
                <a:ext uri="{63B3BB69-23CF-44E3-9099-C40C66FF867C}">
                  <a14:compatExt spid="_x0000_s12321"/>
                </a:ext>
                <a:ext uri="{FF2B5EF4-FFF2-40B4-BE49-F238E27FC236}">
                  <a16:creationId xmlns:a16="http://schemas.microsoft.com/office/drawing/2014/main" id="{00000000-0008-0000-0000-00002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22</xdr:row>
          <xdr:rowOff>19050</xdr:rowOff>
        </xdr:from>
        <xdr:to>
          <xdr:col>14</xdr:col>
          <xdr:colOff>0</xdr:colOff>
          <xdr:row>22</xdr:row>
          <xdr:rowOff>152400</xdr:rowOff>
        </xdr:to>
        <xdr:sp macro="" textlink="">
          <xdr:nvSpPr>
            <xdr:cNvPr id="12322" name="ButtonSave16" hidden="1">
              <a:extLst>
                <a:ext uri="{63B3BB69-23CF-44E3-9099-C40C66FF867C}">
                  <a14:compatExt spid="_x0000_s12322"/>
                </a:ext>
                <a:ext uri="{FF2B5EF4-FFF2-40B4-BE49-F238E27FC236}">
                  <a16:creationId xmlns:a16="http://schemas.microsoft.com/office/drawing/2014/main" id="{00000000-0008-0000-0000-00002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xdr:row>
          <xdr:rowOff>19050</xdr:rowOff>
        </xdr:from>
        <xdr:to>
          <xdr:col>14</xdr:col>
          <xdr:colOff>0</xdr:colOff>
          <xdr:row>2</xdr:row>
          <xdr:rowOff>152400</xdr:rowOff>
        </xdr:to>
        <xdr:sp macro="" textlink="">
          <xdr:nvSpPr>
            <xdr:cNvPr id="12325" name="ButtonSave15" hidden="1">
              <a:extLst>
                <a:ext uri="{63B3BB69-23CF-44E3-9099-C40C66FF867C}">
                  <a14:compatExt spid="_x0000_s12325"/>
                </a:ext>
                <a:ext uri="{FF2B5EF4-FFF2-40B4-BE49-F238E27FC236}">
                  <a16:creationId xmlns:a16="http://schemas.microsoft.com/office/drawing/2014/main" id="{00000000-0008-0000-0000-00002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xdr:row>
          <xdr:rowOff>19050</xdr:rowOff>
        </xdr:from>
        <xdr:to>
          <xdr:col>8</xdr:col>
          <xdr:colOff>0</xdr:colOff>
          <xdr:row>2</xdr:row>
          <xdr:rowOff>152400</xdr:rowOff>
        </xdr:to>
        <xdr:sp macro="" textlink="">
          <xdr:nvSpPr>
            <xdr:cNvPr id="12326" name="ButtonSave8" hidden="1">
              <a:extLst>
                <a:ext uri="{63B3BB69-23CF-44E3-9099-C40C66FF867C}">
                  <a14:compatExt spid="_x0000_s12326"/>
                </a:ext>
                <a:ext uri="{FF2B5EF4-FFF2-40B4-BE49-F238E27FC236}">
                  <a16:creationId xmlns:a16="http://schemas.microsoft.com/office/drawing/2014/main" id="{00000000-0008-0000-0000-00002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twoCellAnchor>
    <xdr:from>
      <xdr:col>1</xdr:col>
      <xdr:colOff>571499</xdr:colOff>
      <xdr:row>0</xdr:row>
      <xdr:rowOff>47625</xdr:rowOff>
    </xdr:from>
    <xdr:to>
      <xdr:col>1</xdr:col>
      <xdr:colOff>1079499</xdr:colOff>
      <xdr:row>1</xdr:row>
      <xdr:rowOff>171450</xdr:rowOff>
    </xdr:to>
    <xdr:sp macro="[0]!NextWeek" textlink="">
      <xdr:nvSpPr>
        <xdr:cNvPr id="2" name="ButtonNext">
          <a:extLst>
            <a:ext uri="{FF2B5EF4-FFF2-40B4-BE49-F238E27FC236}">
              <a16:creationId xmlns:a16="http://schemas.microsoft.com/office/drawing/2014/main" id="{00000000-0008-0000-0000-000002000000}"/>
            </a:ext>
          </a:extLst>
        </xdr:cNvPr>
        <xdr:cNvSpPr/>
      </xdr:nvSpPr>
      <xdr:spPr>
        <a:xfrm>
          <a:off x="752474" y="47625"/>
          <a:ext cx="508000" cy="390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34925</xdr:colOff>
      <xdr:row>0</xdr:row>
      <xdr:rowOff>47623</xdr:rowOff>
    </xdr:from>
    <xdr:to>
      <xdr:col>1</xdr:col>
      <xdr:colOff>542925</xdr:colOff>
      <xdr:row>1</xdr:row>
      <xdr:rowOff>171448</xdr:rowOff>
    </xdr:to>
    <xdr:sp macro="[0]!PreviousWeek" textlink="">
      <xdr:nvSpPr>
        <xdr:cNvPr id="24" name="ButtonPrevious">
          <a:extLst>
            <a:ext uri="{FF2B5EF4-FFF2-40B4-BE49-F238E27FC236}">
              <a16:creationId xmlns:a16="http://schemas.microsoft.com/office/drawing/2014/main" id="{00000000-0008-0000-0000-000018000000}"/>
            </a:ext>
          </a:extLst>
        </xdr:cNvPr>
        <xdr:cNvSpPr/>
      </xdr:nvSpPr>
      <xdr:spPr>
        <a:xfrm rot="10800000">
          <a:off x="215900" y="47623"/>
          <a:ext cx="508000" cy="390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381000</xdr:colOff>
          <xdr:row>2</xdr:row>
          <xdr:rowOff>19050</xdr:rowOff>
        </xdr:from>
        <xdr:to>
          <xdr:col>5</xdr:col>
          <xdr:colOff>1504950</xdr:colOff>
          <xdr:row>2</xdr:row>
          <xdr:rowOff>152400</xdr:rowOff>
        </xdr:to>
        <xdr:sp macro="" textlink="">
          <xdr:nvSpPr>
            <xdr:cNvPr id="12328" name="ButtonSelectClone" hidden="1">
              <a:extLst>
                <a:ext uri="{63B3BB69-23CF-44E3-9099-C40C66FF867C}">
                  <a14:compatExt spid="_x0000_s12328"/>
                </a:ext>
                <a:ext uri="{FF2B5EF4-FFF2-40B4-BE49-F238E27FC236}">
                  <a16:creationId xmlns:a16="http://schemas.microsoft.com/office/drawing/2014/main" id="{00000000-0008-0000-0000-00002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xdr:twoCellAnchor editAs="oneCell">
    <xdr:from>
      <xdr:col>1</xdr:col>
      <xdr:colOff>1190625</xdr:colOff>
      <xdr:row>0</xdr:row>
      <xdr:rowOff>9921</xdr:rowOff>
    </xdr:from>
    <xdr:to>
      <xdr:col>1</xdr:col>
      <xdr:colOff>1676797</xdr:colOff>
      <xdr:row>2</xdr:row>
      <xdr:rowOff>21868</xdr:rowOff>
    </xdr:to>
    <xdr:pic macro="[0]!SelectWeek">
      <xdr:nvPicPr>
        <xdr:cNvPr id="26" name="Picture 25" descr="Calendar icon - Free download on Iconfinder">
          <a:extLst>
            <a:ext uri="{FF2B5EF4-FFF2-40B4-BE49-F238E27FC236}">
              <a16:creationId xmlns:a16="http://schemas.microsoft.com/office/drawing/2014/main" id="{00000000-0008-0000-0000-00001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79141" y="9921"/>
          <a:ext cx="486172" cy="478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414338</xdr:colOff>
          <xdr:row>22</xdr:row>
          <xdr:rowOff>14288</xdr:rowOff>
        </xdr:from>
        <xdr:to>
          <xdr:col>5</xdr:col>
          <xdr:colOff>1557338</xdr:colOff>
          <xdr:row>22</xdr:row>
          <xdr:rowOff>147638</xdr:rowOff>
        </xdr:to>
        <xdr:sp macro="" textlink="">
          <xdr:nvSpPr>
            <xdr:cNvPr id="12330" name="ButtonSelectClone" hidden="1">
              <a:extLst>
                <a:ext uri="{63B3BB69-23CF-44E3-9099-C40C66FF867C}">
                  <a14:compatExt spid="_x0000_s12330"/>
                </a:ext>
                <a:ext uri="{FF2B5EF4-FFF2-40B4-BE49-F238E27FC236}">
                  <a16:creationId xmlns:a16="http://schemas.microsoft.com/office/drawing/2014/main" id="{00000000-0008-0000-0000-00002A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2</xdr:row>
          <xdr:rowOff>14288</xdr:rowOff>
        </xdr:from>
        <xdr:to>
          <xdr:col>11</xdr:col>
          <xdr:colOff>1600200</xdr:colOff>
          <xdr:row>2</xdr:row>
          <xdr:rowOff>147638</xdr:rowOff>
        </xdr:to>
        <xdr:sp macro="" textlink="">
          <xdr:nvSpPr>
            <xdr:cNvPr id="12332" name="ButtonSelectClone" hidden="1">
              <a:extLst>
                <a:ext uri="{63B3BB69-23CF-44E3-9099-C40C66FF867C}">
                  <a14:compatExt spid="_x0000_s12332"/>
                </a:ext>
                <a:ext uri="{FF2B5EF4-FFF2-40B4-BE49-F238E27FC236}">
                  <a16:creationId xmlns:a16="http://schemas.microsoft.com/office/drawing/2014/main" id="{00000000-0008-0000-0000-00002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22</xdr:row>
          <xdr:rowOff>14288</xdr:rowOff>
        </xdr:from>
        <xdr:to>
          <xdr:col>11</xdr:col>
          <xdr:colOff>1600200</xdr:colOff>
          <xdr:row>22</xdr:row>
          <xdr:rowOff>147638</xdr:rowOff>
        </xdr:to>
        <xdr:sp macro="" textlink="">
          <xdr:nvSpPr>
            <xdr:cNvPr id="12333" name="ButtonSelectClone" hidden="1">
              <a:extLst>
                <a:ext uri="{63B3BB69-23CF-44E3-9099-C40C66FF867C}">
                  <a14:compatExt spid="_x0000_s12333"/>
                </a:ext>
                <a:ext uri="{FF2B5EF4-FFF2-40B4-BE49-F238E27FC236}">
                  <a16:creationId xmlns:a16="http://schemas.microsoft.com/office/drawing/2014/main" id="{00000000-0008-0000-0000-00002D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33338</xdr:colOff>
          <xdr:row>42</xdr:row>
          <xdr:rowOff>14288</xdr:rowOff>
        </xdr:from>
        <xdr:to>
          <xdr:col>5</xdr:col>
          <xdr:colOff>1581150</xdr:colOff>
          <xdr:row>42</xdr:row>
          <xdr:rowOff>147638</xdr:rowOff>
        </xdr:to>
        <xdr:sp macro="" textlink="">
          <xdr:nvSpPr>
            <xdr:cNvPr id="12334" name="ButtonSelectClone" hidden="1">
              <a:extLst>
                <a:ext uri="{63B3BB69-23CF-44E3-9099-C40C66FF867C}">
                  <a14:compatExt spid="_x0000_s12334"/>
                </a:ext>
                <a:ext uri="{FF2B5EF4-FFF2-40B4-BE49-F238E27FC236}">
                  <a16:creationId xmlns:a16="http://schemas.microsoft.com/office/drawing/2014/main" id="{00000000-0008-0000-0000-00002E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42</xdr:row>
          <xdr:rowOff>19050</xdr:rowOff>
        </xdr:from>
        <xdr:to>
          <xdr:col>11</xdr:col>
          <xdr:colOff>1576388</xdr:colOff>
          <xdr:row>43</xdr:row>
          <xdr:rowOff>0</xdr:rowOff>
        </xdr:to>
        <xdr:sp macro="" textlink="">
          <xdr:nvSpPr>
            <xdr:cNvPr id="12335" name="ButtonSelectClone" hidden="1">
              <a:extLst>
                <a:ext uri="{63B3BB69-23CF-44E3-9099-C40C66FF867C}">
                  <a14:compatExt spid="_x0000_s12335"/>
                </a:ext>
                <a:ext uri="{FF2B5EF4-FFF2-40B4-BE49-F238E27FC236}">
                  <a16:creationId xmlns:a16="http://schemas.microsoft.com/office/drawing/2014/main" id="{00000000-0008-0000-0000-00002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52388</xdr:colOff>
          <xdr:row>62</xdr:row>
          <xdr:rowOff>14288</xdr:rowOff>
        </xdr:from>
        <xdr:to>
          <xdr:col>5</xdr:col>
          <xdr:colOff>1595438</xdr:colOff>
          <xdr:row>62</xdr:row>
          <xdr:rowOff>147638</xdr:rowOff>
        </xdr:to>
        <xdr:sp macro="" textlink="">
          <xdr:nvSpPr>
            <xdr:cNvPr id="12336" name="ButtonSelectClone" hidden="1">
              <a:extLst>
                <a:ext uri="{63B3BB69-23CF-44E3-9099-C40C66FF867C}">
                  <a14:compatExt spid="_x0000_s12336"/>
                </a:ext>
                <a:ext uri="{FF2B5EF4-FFF2-40B4-BE49-F238E27FC236}">
                  <a16:creationId xmlns:a16="http://schemas.microsoft.com/office/drawing/2014/main" id="{00000000-0008-0000-0000-00003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62</xdr:row>
          <xdr:rowOff>14288</xdr:rowOff>
        </xdr:from>
        <xdr:to>
          <xdr:col>11</xdr:col>
          <xdr:colOff>1576388</xdr:colOff>
          <xdr:row>62</xdr:row>
          <xdr:rowOff>147638</xdr:rowOff>
        </xdr:to>
        <xdr:sp macro="" textlink="">
          <xdr:nvSpPr>
            <xdr:cNvPr id="12337" name="ButtonSelectClone" hidden="1">
              <a:extLst>
                <a:ext uri="{63B3BB69-23CF-44E3-9099-C40C66FF867C}">
                  <a14:compatExt spid="_x0000_s12337"/>
                </a:ext>
                <a:ext uri="{FF2B5EF4-FFF2-40B4-BE49-F238E27FC236}">
                  <a16:creationId xmlns:a16="http://schemas.microsoft.com/office/drawing/2014/main" id="{00000000-0008-0000-0000-00003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52388</xdr:colOff>
          <xdr:row>122</xdr:row>
          <xdr:rowOff>14288</xdr:rowOff>
        </xdr:from>
        <xdr:to>
          <xdr:col>5</xdr:col>
          <xdr:colOff>1595438</xdr:colOff>
          <xdr:row>122</xdr:row>
          <xdr:rowOff>147638</xdr:rowOff>
        </xdr:to>
        <xdr:sp macro="" textlink="">
          <xdr:nvSpPr>
            <xdr:cNvPr id="12338" name="ButtonSelectClone" hidden="1">
              <a:extLst>
                <a:ext uri="{63B3BB69-23CF-44E3-9099-C40C66FF867C}">
                  <a14:compatExt spid="_x0000_s12338"/>
                </a:ext>
                <a:ext uri="{FF2B5EF4-FFF2-40B4-BE49-F238E27FC236}">
                  <a16:creationId xmlns:a16="http://schemas.microsoft.com/office/drawing/2014/main" id="{00000000-0008-0000-0000-00003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122</xdr:row>
          <xdr:rowOff>14288</xdr:rowOff>
        </xdr:from>
        <xdr:to>
          <xdr:col>11</xdr:col>
          <xdr:colOff>1576388</xdr:colOff>
          <xdr:row>122</xdr:row>
          <xdr:rowOff>147638</xdr:rowOff>
        </xdr:to>
        <xdr:sp macro="" textlink="">
          <xdr:nvSpPr>
            <xdr:cNvPr id="12339" name="ButtonSelectClone" hidden="1">
              <a:extLst>
                <a:ext uri="{63B3BB69-23CF-44E3-9099-C40C66FF867C}">
                  <a14:compatExt spid="_x0000_s12339"/>
                </a:ext>
                <a:ext uri="{FF2B5EF4-FFF2-40B4-BE49-F238E27FC236}">
                  <a16:creationId xmlns:a16="http://schemas.microsoft.com/office/drawing/2014/main" id="{00000000-0008-0000-0000-00003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122</xdr:row>
          <xdr:rowOff>14288</xdr:rowOff>
        </xdr:from>
        <xdr:to>
          <xdr:col>17</xdr:col>
          <xdr:colOff>1595438</xdr:colOff>
          <xdr:row>122</xdr:row>
          <xdr:rowOff>147638</xdr:rowOff>
        </xdr:to>
        <xdr:sp macro="" textlink="">
          <xdr:nvSpPr>
            <xdr:cNvPr id="12340" name="ButtonSelectClone" hidden="1">
              <a:extLst>
                <a:ext uri="{63B3BB69-23CF-44E3-9099-C40C66FF867C}">
                  <a14:compatExt spid="_x0000_s12340"/>
                </a:ext>
                <a:ext uri="{FF2B5EF4-FFF2-40B4-BE49-F238E27FC236}">
                  <a16:creationId xmlns:a16="http://schemas.microsoft.com/office/drawing/2014/main" id="{00000000-0008-0000-0000-00003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33338</xdr:colOff>
          <xdr:row>102</xdr:row>
          <xdr:rowOff>14288</xdr:rowOff>
        </xdr:from>
        <xdr:to>
          <xdr:col>17</xdr:col>
          <xdr:colOff>1581150</xdr:colOff>
          <xdr:row>102</xdr:row>
          <xdr:rowOff>147638</xdr:rowOff>
        </xdr:to>
        <xdr:sp macro="" textlink="">
          <xdr:nvSpPr>
            <xdr:cNvPr id="12341" name="ButtonSelectClone" hidden="1">
              <a:extLst>
                <a:ext uri="{63B3BB69-23CF-44E3-9099-C40C66FF867C}">
                  <a14:compatExt spid="_x0000_s12341"/>
                </a:ext>
                <a:ext uri="{FF2B5EF4-FFF2-40B4-BE49-F238E27FC236}">
                  <a16:creationId xmlns:a16="http://schemas.microsoft.com/office/drawing/2014/main" id="{00000000-0008-0000-0000-00003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81</xdr:row>
          <xdr:rowOff>152400</xdr:rowOff>
        </xdr:from>
        <xdr:to>
          <xdr:col>17</xdr:col>
          <xdr:colOff>1600200</xdr:colOff>
          <xdr:row>82</xdr:row>
          <xdr:rowOff>133350</xdr:rowOff>
        </xdr:to>
        <xdr:sp macro="" textlink="">
          <xdr:nvSpPr>
            <xdr:cNvPr id="12342" name="ButtonSelectClone" hidden="1">
              <a:extLst>
                <a:ext uri="{63B3BB69-23CF-44E3-9099-C40C66FF867C}">
                  <a14:compatExt spid="_x0000_s12342"/>
                </a:ext>
                <a:ext uri="{FF2B5EF4-FFF2-40B4-BE49-F238E27FC236}">
                  <a16:creationId xmlns:a16="http://schemas.microsoft.com/office/drawing/2014/main" id="{00000000-0008-0000-0000-00003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62</xdr:row>
          <xdr:rowOff>14288</xdr:rowOff>
        </xdr:from>
        <xdr:to>
          <xdr:col>17</xdr:col>
          <xdr:colOff>1595438</xdr:colOff>
          <xdr:row>62</xdr:row>
          <xdr:rowOff>147638</xdr:rowOff>
        </xdr:to>
        <xdr:sp macro="" textlink="">
          <xdr:nvSpPr>
            <xdr:cNvPr id="12343" name="ButtonSelectClone" hidden="1">
              <a:extLst>
                <a:ext uri="{63B3BB69-23CF-44E3-9099-C40C66FF867C}">
                  <a14:compatExt spid="_x0000_s12343"/>
                </a:ext>
                <a:ext uri="{FF2B5EF4-FFF2-40B4-BE49-F238E27FC236}">
                  <a16:creationId xmlns:a16="http://schemas.microsoft.com/office/drawing/2014/main" id="{00000000-0008-0000-0000-000037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14288</xdr:colOff>
          <xdr:row>42</xdr:row>
          <xdr:rowOff>14288</xdr:rowOff>
        </xdr:from>
        <xdr:to>
          <xdr:col>17</xdr:col>
          <xdr:colOff>1557338</xdr:colOff>
          <xdr:row>42</xdr:row>
          <xdr:rowOff>147638</xdr:rowOff>
        </xdr:to>
        <xdr:sp macro="" textlink="">
          <xdr:nvSpPr>
            <xdr:cNvPr id="12344" name="ButtonSelectClone" hidden="1">
              <a:extLst>
                <a:ext uri="{63B3BB69-23CF-44E3-9099-C40C66FF867C}">
                  <a14:compatExt spid="_x0000_s12344"/>
                </a:ext>
                <a:ext uri="{FF2B5EF4-FFF2-40B4-BE49-F238E27FC236}">
                  <a16:creationId xmlns:a16="http://schemas.microsoft.com/office/drawing/2014/main" id="{00000000-0008-0000-0000-00003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14288</xdr:colOff>
          <xdr:row>21</xdr:row>
          <xdr:rowOff>152400</xdr:rowOff>
        </xdr:from>
        <xdr:to>
          <xdr:col>17</xdr:col>
          <xdr:colOff>1557338</xdr:colOff>
          <xdr:row>22</xdr:row>
          <xdr:rowOff>133350</xdr:rowOff>
        </xdr:to>
        <xdr:sp macro="" textlink="">
          <xdr:nvSpPr>
            <xdr:cNvPr id="12345" name="ButtonSelectClone" hidden="1">
              <a:extLst>
                <a:ext uri="{63B3BB69-23CF-44E3-9099-C40C66FF867C}">
                  <a14:compatExt spid="_x0000_s12345"/>
                </a:ext>
                <a:ext uri="{FF2B5EF4-FFF2-40B4-BE49-F238E27FC236}">
                  <a16:creationId xmlns:a16="http://schemas.microsoft.com/office/drawing/2014/main" id="{00000000-0008-0000-0000-000039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2</xdr:row>
          <xdr:rowOff>14288</xdr:rowOff>
        </xdr:from>
        <xdr:to>
          <xdr:col>17</xdr:col>
          <xdr:colOff>1614488</xdr:colOff>
          <xdr:row>2</xdr:row>
          <xdr:rowOff>147638</xdr:rowOff>
        </xdr:to>
        <xdr:sp macro="" textlink="">
          <xdr:nvSpPr>
            <xdr:cNvPr id="12346" name="ButtonSelectClone" hidden="1">
              <a:extLst>
                <a:ext uri="{63B3BB69-23CF-44E3-9099-C40C66FF867C}">
                  <a14:compatExt spid="_x0000_s12346"/>
                </a:ext>
                <a:ext uri="{FF2B5EF4-FFF2-40B4-BE49-F238E27FC236}">
                  <a16:creationId xmlns:a16="http://schemas.microsoft.com/office/drawing/2014/main" id="{00000000-0008-0000-0000-00003A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16</xdr:col>
      <xdr:colOff>0</xdr:colOff>
      <xdr:row>28</xdr:row>
      <xdr:rowOff>0</xdr:rowOff>
    </xdr:from>
    <xdr:to>
      <xdr:col>20</xdr:col>
      <xdr:colOff>399105</xdr:colOff>
      <xdr:row>43</xdr:row>
      <xdr:rowOff>153460</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1"/>
        <a:stretch>
          <a:fillRect/>
        </a:stretch>
      </xdr:blipFill>
      <xdr:spPr>
        <a:xfrm>
          <a:off x="13123333" y="5132917"/>
          <a:ext cx="3627022" cy="2936876"/>
        </a:xfrm>
        <a:prstGeom prst="rect">
          <a:avLst/>
        </a:prstGeom>
      </xdr:spPr>
    </xdr:pic>
    <xdr:clientData/>
  </xdr:twoCellAnchor>
  <xdr:twoCellAnchor editAs="oneCell">
    <xdr:from>
      <xdr:col>20</xdr:col>
      <xdr:colOff>519256</xdr:colOff>
      <xdr:row>28</xdr:row>
      <xdr:rowOff>31749</xdr:rowOff>
    </xdr:from>
    <xdr:to>
      <xdr:col>26</xdr:col>
      <xdr:colOff>211280</xdr:colOff>
      <xdr:row>43</xdr:row>
      <xdr:rowOff>151056</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2"/>
        <a:stretch>
          <a:fillRect/>
        </a:stretch>
      </xdr:blipFill>
      <xdr:spPr>
        <a:xfrm>
          <a:off x="16870506" y="5164666"/>
          <a:ext cx="3597274" cy="290272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572745</xdr:colOff>
      <xdr:row>26</xdr:row>
      <xdr:rowOff>186763</xdr:rowOff>
    </xdr:from>
    <xdr:to>
      <xdr:col>26</xdr:col>
      <xdr:colOff>24903</xdr:colOff>
      <xdr:row>54</xdr:row>
      <xdr:rowOff>141919</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12413627" y="4980390"/>
          <a:ext cx="7794315" cy="539953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453468</xdr:colOff>
      <xdr:row>28</xdr:row>
      <xdr:rowOff>147877</xdr:rowOff>
    </xdr:from>
    <xdr:to>
      <xdr:col>25</xdr:col>
      <xdr:colOff>261953</xdr:colOff>
      <xdr:row>52</xdr:row>
      <xdr:rowOff>173203</xdr:rowOff>
    </xdr:to>
    <xdr:pic>
      <xdr:nvPicPr>
        <xdr:cNvPr id="6" name="Picture 5">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1"/>
        <a:stretch>
          <a:fillRect/>
        </a:stretch>
      </xdr:blipFill>
      <xdr:spPr>
        <a:xfrm>
          <a:off x="12936002" y="5340959"/>
          <a:ext cx="6976156" cy="47138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15</xdr:col>
      <xdr:colOff>54741</xdr:colOff>
      <xdr:row>28</xdr:row>
      <xdr:rowOff>30381</xdr:rowOff>
    </xdr:from>
    <xdr:to>
      <xdr:col>25</xdr:col>
      <xdr:colOff>454790</xdr:colOff>
      <xdr:row>54</xdr:row>
      <xdr:rowOff>117694</xdr:rowOff>
    </xdr:to>
    <xdr:pic>
      <xdr:nvPicPr>
        <xdr:cNvPr id="4" name="Picture 3">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1"/>
        <a:stretch>
          <a:fillRect/>
        </a:stretch>
      </xdr:blipFill>
      <xdr:spPr>
        <a:xfrm>
          <a:off x="12513879" y="5187019"/>
          <a:ext cx="7538325" cy="513720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164224</xdr:colOff>
      <xdr:row>29</xdr:row>
      <xdr:rowOff>32843</xdr:rowOff>
    </xdr:from>
    <xdr:to>
      <xdr:col>25</xdr:col>
      <xdr:colOff>401687</xdr:colOff>
      <xdr:row>54</xdr:row>
      <xdr:rowOff>52001</xdr:rowOff>
    </xdr:to>
    <xdr:pic>
      <xdr:nvPicPr>
        <xdr:cNvPr id="4" name="Picture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stretch>
          <a:fillRect/>
        </a:stretch>
      </xdr:blipFill>
      <xdr:spPr>
        <a:xfrm>
          <a:off x="12623362" y="5375602"/>
          <a:ext cx="7375739" cy="488293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16</xdr:col>
      <xdr:colOff>0</xdr:colOff>
      <xdr:row>30</xdr:row>
      <xdr:rowOff>48175</xdr:rowOff>
    </xdr:from>
    <xdr:to>
      <xdr:col>18</xdr:col>
      <xdr:colOff>997078</xdr:colOff>
      <xdr:row>40</xdr:row>
      <xdr:rowOff>63046</xdr:rowOff>
    </xdr:to>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a:stretch>
          <a:fillRect/>
        </a:stretch>
      </xdr:blipFill>
      <xdr:spPr>
        <a:xfrm>
          <a:off x="13102167" y="5551508"/>
          <a:ext cx="2521078" cy="1888122"/>
        </a:xfrm>
        <a:prstGeom prst="rect">
          <a:avLst/>
        </a:prstGeom>
      </xdr:spPr>
    </xdr:pic>
    <xdr:clientData/>
  </xdr:twoCellAnchor>
  <xdr:twoCellAnchor editAs="oneCell">
    <xdr:from>
      <xdr:col>19</xdr:col>
      <xdr:colOff>126522</xdr:colOff>
      <xdr:row>30</xdr:row>
      <xdr:rowOff>0</xdr:rowOff>
    </xdr:from>
    <xdr:to>
      <xdr:col>23</xdr:col>
      <xdr:colOff>217792</xdr:colOff>
      <xdr:row>40</xdr:row>
      <xdr:rowOff>84666</xdr:rowOff>
    </xdr:to>
    <xdr:pic>
      <xdr:nvPicPr>
        <xdr:cNvPr id="5" name="Picture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2"/>
        <a:stretch>
          <a:fillRect/>
        </a:stretch>
      </xdr:blipFill>
      <xdr:spPr>
        <a:xfrm>
          <a:off x="15853355" y="5503333"/>
          <a:ext cx="2768854" cy="195791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16</xdr:col>
      <xdr:colOff>0</xdr:colOff>
      <xdr:row>26</xdr:row>
      <xdr:rowOff>0</xdr:rowOff>
    </xdr:from>
    <xdr:to>
      <xdr:col>25</xdr:col>
      <xdr:colOff>345348</xdr:colOff>
      <xdr:row>53</xdr:row>
      <xdr:rowOff>44646</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stretch>
          <a:fillRect/>
        </a:stretch>
      </xdr:blipFill>
      <xdr:spPr>
        <a:xfrm>
          <a:off x="13557250" y="4714875"/>
          <a:ext cx="7004911" cy="518814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plant\AppData\Local\Microsoft\Windows\INetCache\Content.Outlook\ZYZ9ILGB\Transfection%20Tracker_v2.02032021xls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plant\AppData\Local\Microsoft\Windows\INetCache\Content.Outlook\ZYZ9ILGB\0701Copy%20of%200615question.alp.TransfectionMetadata%20w%20Calend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endar"/>
      <sheetName val="Metadata Template"/>
      <sheetName val="20200120mChOCT4sg2"/>
      <sheetName val="20200220mChOCT4sg2"/>
      <sheetName val="Data"/>
      <sheetName val="TransfectionsReport"/>
      <sheetName val="AllClonesIist"/>
      <sheetName val="DiscontinueReport"/>
      <sheetName val="FreezeReport"/>
      <sheetName val="ExtractDNAReport"/>
      <sheetName val="Clone Report"/>
      <sheetName val="Passage#s200113_C6"/>
      <sheetName val="Passage#s200120_B9"/>
      <sheetName val="Passage#s200220_C6"/>
      <sheetName val="Passage#s200220_A7"/>
      <sheetName val="Passage#s200220_C10"/>
      <sheetName val="Notes"/>
      <sheetName val="Cell Samples"/>
      <sheetName val="ClonesSummaries"/>
      <sheetName val="ActivityList"/>
      <sheetName val="Data validation criteria"/>
      <sheetName val="20200316GFPSOX2sg1"/>
      <sheetName val="20200317GFPSOX2sg2"/>
      <sheetName val="20200318GFPSOX2sg3"/>
      <sheetName val="20200113mChOCT4sg2"/>
      <sheetName val="Sheet2"/>
      <sheetName val="Documentation"/>
      <sheetName val="20210203GFPSOX2sg3"/>
    </sheetNames>
    <sheetDataSet>
      <sheetData sheetId="0">
        <row r="3">
          <cell r="N3">
            <v>44234</v>
          </cell>
        </row>
        <row r="5">
          <cell r="H5" t="str">
            <v>20200318GFPSOX2sg3_A3_Sort2</v>
          </cell>
          <cell r="I5" t="str">
            <v>Feed w mTeSr+</v>
          </cell>
          <cell r="J5">
            <v>2</v>
          </cell>
          <cell r="K5">
            <v>12</v>
          </cell>
        </row>
        <row r="6">
          <cell r="H6" t="str">
            <v>20200318GFPSOX2sg3_E12_Sort2</v>
          </cell>
          <cell r="I6" t="str">
            <v>Feed w mTeSr+</v>
          </cell>
          <cell r="J6">
            <v>2</v>
          </cell>
          <cell r="K6">
            <v>12</v>
          </cell>
        </row>
        <row r="7">
          <cell r="H7" t="str">
            <v>20200318GFPSOX2sg3_A1_Sort1</v>
          </cell>
          <cell r="I7" t="str">
            <v>Passage</v>
          </cell>
          <cell r="J7">
            <v>1</v>
          </cell>
          <cell r="K7">
            <v>6</v>
          </cell>
        </row>
        <row r="8">
          <cell r="H8" t="str">
            <v>WTC11</v>
          </cell>
          <cell r="I8" t="str">
            <v>Feed w mTeSr+</v>
          </cell>
          <cell r="J8">
            <v>1</v>
          </cell>
          <cell r="K8">
            <v>6</v>
          </cell>
        </row>
        <row r="9">
          <cell r="H9" t="str">
            <v>20200113mChOCT4sg2_C6_Sort6</v>
          </cell>
          <cell r="I9" t="str">
            <v>Feed w mTeSr+</v>
          </cell>
          <cell r="J9">
            <v>2</v>
          </cell>
          <cell r="K9">
            <v>6</v>
          </cell>
        </row>
        <row r="10">
          <cell r="H10" t="str">
            <v>WTC11</v>
          </cell>
          <cell r="I10" t="str">
            <v>Thaw</v>
          </cell>
          <cell r="J10">
            <v>2</v>
          </cell>
          <cell r="K10">
            <v>6</v>
          </cell>
        </row>
        <row r="11">
          <cell r="H11" t="str">
            <v>20200220mChOCT4sg2_C10_Sort2</v>
          </cell>
          <cell r="I11" t="str">
            <v>Thaw</v>
          </cell>
          <cell r="J11">
            <v>2</v>
          </cell>
          <cell r="K11">
            <v>6</v>
          </cell>
        </row>
        <row r="25">
          <cell r="B25" t="str">
            <v>WTC11</v>
          </cell>
          <cell r="C25" t="str">
            <v>Passage</v>
          </cell>
          <cell r="D25">
            <v>3</v>
          </cell>
          <cell r="E25">
            <v>6</v>
          </cell>
          <cell r="F25" t="str">
            <v>3 dilutions</v>
          </cell>
          <cell r="H25" t="str">
            <v>20200318GFPSOX2sg3_A3_Sort2</v>
          </cell>
          <cell r="I25" t="str">
            <v>Feed w mTeSr+</v>
          </cell>
          <cell r="J25">
            <v>2</v>
          </cell>
          <cell r="K25">
            <v>12</v>
          </cell>
        </row>
        <row r="26">
          <cell r="B26" t="str">
            <v>20200113mChOCT4sg2_C6_Sort6</v>
          </cell>
          <cell r="C26" t="str">
            <v>Passage</v>
          </cell>
          <cell r="D26">
            <v>2</v>
          </cell>
          <cell r="E26">
            <v>6</v>
          </cell>
          <cell r="F26" t="str">
            <v>Matrigel 20210111</v>
          </cell>
          <cell r="H26" t="str">
            <v>20200318GFPSOX2sg3_E12_Sort2</v>
          </cell>
          <cell r="I26" t="str">
            <v>Feed w mTeSr+</v>
          </cell>
          <cell r="J26">
            <v>2</v>
          </cell>
          <cell r="K26">
            <v>12</v>
          </cell>
        </row>
        <row r="27">
          <cell r="B27" t="str">
            <v>20200220mChOCT4sg2_C10_Sort4</v>
          </cell>
          <cell r="C27" t="str">
            <v>Passage</v>
          </cell>
          <cell r="D27">
            <v>2</v>
          </cell>
          <cell r="E27">
            <v>6</v>
          </cell>
          <cell r="F27" t="str">
            <v>Matrigel 20210111</v>
          </cell>
          <cell r="H27" t="str">
            <v>20200318GFPSOX2sg3_A1_Sort1</v>
          </cell>
          <cell r="I27" t="str">
            <v>Feed w mTeSr+</v>
          </cell>
          <cell r="J27">
            <v>1</v>
          </cell>
          <cell r="K27">
            <v>6</v>
          </cell>
        </row>
        <row r="28">
          <cell r="B28" t="str">
            <v>20200318GFPSOX2sg3_A3_Sort1</v>
          </cell>
          <cell r="C28" t="str">
            <v>Passage</v>
          </cell>
          <cell r="D28">
            <v>5</v>
          </cell>
          <cell r="E28">
            <v>6</v>
          </cell>
          <cell r="F28" t="str">
            <v>matrigel 20210121</v>
          </cell>
          <cell r="H28" t="str">
            <v>WTC11</v>
          </cell>
          <cell r="I28" t="str">
            <v>Passage</v>
          </cell>
          <cell r="J28">
            <v>3</v>
          </cell>
          <cell r="K28">
            <v>6</v>
          </cell>
        </row>
        <row r="29">
          <cell r="B29" t="str">
            <v>20200318GFPSOX2sg3_E12_Sort1</v>
          </cell>
          <cell r="C29" t="str">
            <v>Passage</v>
          </cell>
          <cell r="D29">
            <v>5</v>
          </cell>
          <cell r="E29">
            <v>6</v>
          </cell>
          <cell r="F29" t="str">
            <v>Matrigel 20210121</v>
          </cell>
          <cell r="H29" t="str">
            <v>WTC11</v>
          </cell>
          <cell r="I29" t="str">
            <v>Feed w Ri</v>
          </cell>
          <cell r="J29">
            <v>2</v>
          </cell>
          <cell r="K29">
            <v>6</v>
          </cell>
        </row>
        <row r="30">
          <cell r="B30" t="str">
            <v>20200318GFPSOX2sg3_A1_Sort1</v>
          </cell>
          <cell r="C30" t="str">
            <v>Feed w mTeSr+</v>
          </cell>
          <cell r="D30">
            <v>1</v>
          </cell>
          <cell r="E30">
            <v>96</v>
          </cell>
          <cell r="F30" t="str">
            <v>Matrigel 20210111</v>
          </cell>
          <cell r="H30" t="str">
            <v>20200220mChOCT4sg2_C10_Sort2</v>
          </cell>
          <cell r="I30" t="str">
            <v>Feed w mTeSr+</v>
          </cell>
          <cell r="J30">
            <v>2</v>
          </cell>
          <cell r="K30">
            <v>6</v>
          </cell>
        </row>
        <row r="45">
          <cell r="B45" t="str">
            <v>WTC11</v>
          </cell>
          <cell r="C45" t="str">
            <v>Feed w mTeSr+</v>
          </cell>
          <cell r="D45">
            <v>3</v>
          </cell>
          <cell r="E45">
            <v>6</v>
          </cell>
          <cell r="H45" t="str">
            <v>20200318GFPSOX2sg3_A3_Sort2</v>
          </cell>
          <cell r="I45" t="str">
            <v>Passage</v>
          </cell>
          <cell r="J45">
            <v>5</v>
          </cell>
          <cell r="K45">
            <v>6</v>
          </cell>
          <cell r="L45" t="str">
            <v>Matrigel 20210124.</v>
          </cell>
        </row>
        <row r="46">
          <cell r="B46" t="str">
            <v>20200318GFPSOX2sg3_A1_Sort1</v>
          </cell>
          <cell r="C46" t="str">
            <v>Feed w mTeSr+</v>
          </cell>
          <cell r="D46">
            <v>1</v>
          </cell>
          <cell r="E46">
            <v>96</v>
          </cell>
          <cell r="H46" t="str">
            <v>20200318GFPSOX2sg3_E12_Sort2</v>
          </cell>
          <cell r="I46" t="str">
            <v>Passage</v>
          </cell>
          <cell r="J46">
            <v>4</v>
          </cell>
          <cell r="K46">
            <v>6</v>
          </cell>
          <cell r="L46" t="str">
            <v>Matrigel 20210124.</v>
          </cell>
        </row>
        <row r="47">
          <cell r="B47" t="str">
            <v>20200113mChOCT4sg2_C6_Sort6</v>
          </cell>
          <cell r="C47" t="str">
            <v>Feed w mTeSR++Ri</v>
          </cell>
          <cell r="D47">
            <v>2</v>
          </cell>
          <cell r="E47">
            <v>6</v>
          </cell>
          <cell r="H47" t="str">
            <v>WTC11</v>
          </cell>
          <cell r="I47" t="str">
            <v>Passage</v>
          </cell>
          <cell r="J47">
            <v>2</v>
          </cell>
          <cell r="K47">
            <v>6</v>
          </cell>
          <cell r="L47" t="str">
            <v>Matrigel 20210124. Used 1 well as control for sort3 of 0220mCH_OCT4sg2_C10_S2. 2nd well split into 2 wells for transfection 20210203.</v>
          </cell>
        </row>
        <row r="48">
          <cell r="B48" t="str">
            <v>20200220mChOCT4sg2_C10_Sort4</v>
          </cell>
          <cell r="C48" t="str">
            <v>Feed w mTeSR++Ri</v>
          </cell>
          <cell r="D48">
            <v>2</v>
          </cell>
          <cell r="E48">
            <v>6</v>
          </cell>
          <cell r="H48" t="str">
            <v>20200220mChOCT4sg2_C10_Sort2</v>
          </cell>
          <cell r="I48" t="str">
            <v>Sort</v>
          </cell>
          <cell r="J48">
            <v>2</v>
          </cell>
          <cell r="K48">
            <v>12</v>
          </cell>
          <cell r="L48" t="str">
            <v>Matrigel 20210124 Counted 3.5x10e6/mL from 2 wells. Spun down 1.5 mL, suspended in 600uL. Sort at Ultra purity setting, at 500 intensity (&lt;3%). ~21000 events in 10 mins. Stopped at 25 min ~41,000 events. Put into 2 wells of a 12 well plate.</v>
          </cell>
          <cell r="M48" t="str">
            <v>Sort3</v>
          </cell>
        </row>
        <row r="49">
          <cell r="B49" t="str">
            <v>20200318GFPSOX2sg3_A3_Sort1</v>
          </cell>
          <cell r="C49" t="str">
            <v>Feed w mTeSr+</v>
          </cell>
          <cell r="D49">
            <v>5</v>
          </cell>
          <cell r="E49">
            <v>6</v>
          </cell>
          <cell r="H49" t="str">
            <v>20200318GFPSOX2sg3_A1_Sort1</v>
          </cell>
          <cell r="I49" t="str">
            <v>Passage</v>
          </cell>
          <cell r="J49">
            <v>4</v>
          </cell>
          <cell r="K49">
            <v>6</v>
          </cell>
          <cell r="L49" t="str">
            <v xml:space="preserve">Matrigel 20210124. </v>
          </cell>
        </row>
        <row r="50">
          <cell r="B50" t="str">
            <v>20200318GFPSOX2sg3_E12_Sort1</v>
          </cell>
          <cell r="C50" t="str">
            <v>Feed w mTeSr+</v>
          </cell>
          <cell r="D50">
            <v>5</v>
          </cell>
          <cell r="E50">
            <v>6</v>
          </cell>
        </row>
        <row r="65">
          <cell r="B65" t="str">
            <v>20200220mChOCT4sg2_C10_Sort4</v>
          </cell>
          <cell r="C65" t="str">
            <v>Feed w mTeSr+</v>
          </cell>
          <cell r="D65">
            <v>2</v>
          </cell>
          <cell r="E65">
            <v>6</v>
          </cell>
          <cell r="H65" t="str">
            <v>20200318GFPSOX2sg3_A3_Sort2</v>
          </cell>
          <cell r="I65" t="str">
            <v>Feed w mTeSR++Ri</v>
          </cell>
          <cell r="J65">
            <v>5</v>
          </cell>
          <cell r="K65">
            <v>6</v>
          </cell>
        </row>
        <row r="66">
          <cell r="B66" t="str">
            <v>20200113mChOCT4sg2_C6_Sort6</v>
          </cell>
          <cell r="C66" t="str">
            <v>Feed w mTeSr+</v>
          </cell>
          <cell r="D66">
            <v>2</v>
          </cell>
          <cell r="E66">
            <v>6</v>
          </cell>
          <cell r="H66" t="str">
            <v>20200318GFPSOX2sg3_E12_Sort2</v>
          </cell>
          <cell r="I66" t="str">
            <v>Feed w mTeSR++Ri</v>
          </cell>
          <cell r="J66">
            <v>4</v>
          </cell>
          <cell r="K66">
            <v>6</v>
          </cell>
        </row>
        <row r="67">
          <cell r="H67" t="str">
            <v>WTC11</v>
          </cell>
          <cell r="I67" t="str">
            <v>Feed w mTeSr+</v>
          </cell>
          <cell r="J67">
            <v>3</v>
          </cell>
          <cell r="K67">
            <v>6</v>
          </cell>
        </row>
        <row r="68">
          <cell r="H68" t="str">
            <v>20200318GFPSOX2sg3_A1_Sort1</v>
          </cell>
          <cell r="I68" t="str">
            <v>Feed w mTeSr+</v>
          </cell>
          <cell r="J68">
            <v>4</v>
          </cell>
          <cell r="K68">
            <v>6</v>
          </cell>
        </row>
        <row r="69">
          <cell r="H69" t="str">
            <v>20200220mChOCT4sg2_C10_Sort3</v>
          </cell>
          <cell r="I69" t="str">
            <v>Feed w mTeSR++Ri</v>
          </cell>
          <cell r="J69">
            <v>2</v>
          </cell>
          <cell r="K69">
            <v>12</v>
          </cell>
        </row>
        <row r="70">
          <cell r="H70" t="str">
            <v>20210203GFPSOX2sg3</v>
          </cell>
          <cell r="I70" t="str">
            <v>Transfect</v>
          </cell>
          <cell r="M70" t="str">
            <v>Transfect</v>
          </cell>
        </row>
        <row r="85">
          <cell r="B85" t="str">
            <v>WTC11</v>
          </cell>
          <cell r="C85" t="str">
            <v>Feed w mTeSR+</v>
          </cell>
          <cell r="D85">
            <v>2</v>
          </cell>
          <cell r="E85">
            <v>6</v>
          </cell>
        </row>
        <row r="86">
          <cell r="B86" t="str">
            <v>WTC11</v>
          </cell>
          <cell r="C86" t="str">
            <v>Passage</v>
          </cell>
          <cell r="D86">
            <v>1</v>
          </cell>
          <cell r="E86">
            <v>6</v>
          </cell>
          <cell r="F86" t="str">
            <v>Used for control for FACS. ~900,000 cells.</v>
          </cell>
        </row>
        <row r="87">
          <cell r="B87" t="str">
            <v>20200318GFPSOX2sg3_A1_Sort1</v>
          </cell>
          <cell r="C87" t="str">
            <v>Feed w mTeSr+</v>
          </cell>
          <cell r="D87">
            <v>1</v>
          </cell>
          <cell r="E87">
            <v>96</v>
          </cell>
        </row>
        <row r="88">
          <cell r="B88" t="str">
            <v>20200318GFPSOX2sg3_A3_Sort1</v>
          </cell>
          <cell r="C88" t="str">
            <v>Sort</v>
          </cell>
          <cell r="D88">
            <v>1</v>
          </cell>
          <cell r="E88">
            <v>12</v>
          </cell>
          <cell r="F88" t="str">
            <v>Harvsted 1 well. Counted 1.03x10e6 cells /mL in 2 mL. Resuspended cells in 500uL. Sorter Failure. Cells not taken up through sample probe. Passaged cells until tomorrow.</v>
          </cell>
          <cell r="G88" t="str">
            <v>Sort2</v>
          </cell>
        </row>
        <row r="89">
          <cell r="B89" t="str">
            <v>20200318GFPSOX2sg3_A3_Sort1</v>
          </cell>
          <cell r="C89" t="str">
            <v>Passage</v>
          </cell>
          <cell r="D89">
            <v>5</v>
          </cell>
          <cell r="E89">
            <v>6</v>
          </cell>
          <cell r="F89" t="str">
            <v>Matrigel 20210124. Passaged one well into 5 wells.</v>
          </cell>
        </row>
        <row r="90">
          <cell r="B90" t="str">
            <v>20200318GFPSOX2sg3_E12_Sort1</v>
          </cell>
          <cell r="C90" t="str">
            <v>Passage</v>
          </cell>
          <cell r="D90">
            <v>5</v>
          </cell>
          <cell r="E90">
            <v>6</v>
          </cell>
          <cell r="F90" t="str">
            <v>Matrigel 20210124.</v>
          </cell>
        </row>
        <row r="105">
          <cell r="B105" t="str">
            <v>20200318GFPSOX2sg3_A1_Sort1</v>
          </cell>
          <cell r="C105" t="str">
            <v>Passage</v>
          </cell>
          <cell r="D105">
            <v>1</v>
          </cell>
          <cell r="E105">
            <v>12</v>
          </cell>
          <cell r="F105" t="str">
            <v>Matrigel 20210107.</v>
          </cell>
        </row>
        <row r="106">
          <cell r="B106" t="str">
            <v>WTC11</v>
          </cell>
          <cell r="C106" t="str">
            <v>Feed w mTeSr+</v>
          </cell>
          <cell r="D106">
            <v>1</v>
          </cell>
          <cell r="E106">
            <v>6</v>
          </cell>
        </row>
        <row r="107">
          <cell r="B107" t="str">
            <v>WTC11</v>
          </cell>
          <cell r="C107" t="str">
            <v>Passage</v>
          </cell>
          <cell r="F107" t="str">
            <v>Used for control for FACS. ~750,000 cells.</v>
          </cell>
        </row>
        <row r="108">
          <cell r="B108" t="str">
            <v>20200113mChOCT4sg2_C6_Sort6</v>
          </cell>
          <cell r="C108" t="str">
            <v>Feed w mTeSr+</v>
          </cell>
          <cell r="D108">
            <v>2</v>
          </cell>
          <cell r="E108">
            <v>6</v>
          </cell>
        </row>
        <row r="109">
          <cell r="B109" t="str">
            <v>20200220mChOCT4sg2_C10_Sort4</v>
          </cell>
          <cell r="C109" t="str">
            <v>Feed w mTeSr+</v>
          </cell>
          <cell r="D109">
            <v>2</v>
          </cell>
          <cell r="E109">
            <v>6</v>
          </cell>
          <cell r="F109" t="str">
            <v>These cell do not look like stem cells anymore. Flat, spread, still a bit spiky after Ri removal. Repeat Sort4? An issue with the freeze? Run on flow to check fluorescence level.</v>
          </cell>
        </row>
        <row r="110">
          <cell r="B110" t="str">
            <v>20200318GFPSOX2sg3_A3_Sort1</v>
          </cell>
          <cell r="C110" t="str">
            <v>Sort</v>
          </cell>
          <cell r="D110">
            <v>2</v>
          </cell>
          <cell r="E110">
            <v>12</v>
          </cell>
          <cell r="F110" t="str">
            <v>Harvsted 1 well. Counted 1.03x10e6 cells /mL in 2 mL. Resuspended cells in 400uL. Sorted in UltraPurity mode @ 15,000 intensity and ~27%. 15 mins for 130,000 cells.</v>
          </cell>
          <cell r="G110" t="str">
            <v>Sort2</v>
          </cell>
        </row>
        <row r="111">
          <cell r="B111" t="str">
            <v>20200318GFPSOX2sg3_E12_Sort1</v>
          </cell>
          <cell r="C111" t="str">
            <v>Sort</v>
          </cell>
          <cell r="D111">
            <v>2</v>
          </cell>
          <cell r="E111">
            <v>12</v>
          </cell>
          <cell r="F111" t="str">
            <v>Harvsted 1 well. Counted 2.1x10e6 cells /mL in 2 mL. Resuspended cells in 600uL. Sorted in UltraPurity mode @ 15,000 intensity and ~4.5%,  20 mins for 50,000 cells.</v>
          </cell>
          <cell r="G111" t="str">
            <v>Sort2</v>
          </cell>
        </row>
        <row r="112">
          <cell r="B112" t="str">
            <v>20200318GFPSOX2sg3_A3_Sort1</v>
          </cell>
          <cell r="C112" t="str">
            <v>Freeze</v>
          </cell>
          <cell r="D112">
            <v>2</v>
          </cell>
          <cell r="E112" t="str">
            <v>VIALS</v>
          </cell>
          <cell r="F112" t="str">
            <v>million cells per vial.</v>
          </cell>
        </row>
        <row r="113">
          <cell r="B113" t="str">
            <v>20200318GFPSOX2sg3_E12_Sort1</v>
          </cell>
          <cell r="C113" t="str">
            <v>Freeze</v>
          </cell>
          <cell r="D113">
            <v>3</v>
          </cell>
          <cell r="E113" t="str">
            <v>VIALS</v>
          </cell>
          <cell r="F113" t="str">
            <v>2 million per vial</v>
          </cell>
        </row>
        <row r="125">
          <cell r="B125" t="str">
            <v>20200318GFPSOX2sg3_A3_Sort2</v>
          </cell>
          <cell r="C125" t="str">
            <v>Feed w mTeSr+</v>
          </cell>
          <cell r="D125">
            <v>2</v>
          </cell>
          <cell r="E125">
            <v>12</v>
          </cell>
        </row>
        <row r="126">
          <cell r="B126" t="str">
            <v>20200318GFPSOX2sg3_E12_Sort2</v>
          </cell>
          <cell r="C126" t="str">
            <v>Feed w mTeSr+</v>
          </cell>
          <cell r="D126">
            <v>2</v>
          </cell>
          <cell r="E126">
            <v>12</v>
          </cell>
        </row>
        <row r="127">
          <cell r="B127" t="str">
            <v>20200318GFPSOX2sg3_A1_Sort1</v>
          </cell>
          <cell r="C127" t="str">
            <v>Feed w mTeSr+</v>
          </cell>
          <cell r="D127">
            <v>1</v>
          </cell>
          <cell r="E127">
            <v>12</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1">
          <cell r="A1" t="str">
            <v>Cell Sample Names</v>
          </cell>
        </row>
        <row r="2">
          <cell r="A2" t="str">
            <v>20200120mChOCT4sg2_B9U_Sort3</v>
          </cell>
        </row>
        <row r="3">
          <cell r="A3" t="str">
            <v>20200220mChOCT4sg2_C6_Sort4</v>
          </cell>
        </row>
        <row r="4">
          <cell r="A4" t="str">
            <v>20200220mChOCT4sg2_C10_Sort4</v>
          </cell>
        </row>
        <row r="5">
          <cell r="A5" t="str">
            <v>20200220mChOCT4sg2_C10_Sort3</v>
          </cell>
        </row>
        <row r="6">
          <cell r="A6" t="str">
            <v>20200113mChOCT4sg2_C6_Sort7</v>
          </cell>
        </row>
        <row r="7">
          <cell r="A7" t="str">
            <v>20200220mChOCT4sg2_A7b_Sort3</v>
          </cell>
        </row>
        <row r="8">
          <cell r="A8" t="str">
            <v>20200220mChOCT4sg2_A7a_Sort3</v>
          </cell>
        </row>
        <row r="9">
          <cell r="A9" t="str">
            <v>20200220mChOCT4sg2_C6_Sort3</v>
          </cell>
        </row>
        <row r="10">
          <cell r="A10" t="str">
            <v>20200113mChOCT4sg2_C7_Sort5</v>
          </cell>
        </row>
        <row r="11">
          <cell r="A11" t="str">
            <v>20200113mChOCT4sg2_C6_Sort6</v>
          </cell>
        </row>
        <row r="12">
          <cell r="A12" t="str">
            <v>20200220mChOCT4sg2_C10_Sort2</v>
          </cell>
        </row>
        <row r="13">
          <cell r="A13" t="str">
            <v>20200220mChOCT4sg2_A7_Sort2</v>
          </cell>
        </row>
        <row r="14">
          <cell r="A14" t="str">
            <v>20200220mChOCT4sg2_C6_Sort2</v>
          </cell>
        </row>
        <row r="15">
          <cell r="A15" t="str">
            <v>20200113mChOCT4sg2_C6_Sort5</v>
          </cell>
        </row>
        <row r="16">
          <cell r="A16" t="str">
            <v>20200113mChOCT4sg2_C7_Sort4</v>
          </cell>
        </row>
        <row r="17">
          <cell r="A17" t="str">
            <v>20200113mChOCT4sg2_C6_Sort4</v>
          </cell>
        </row>
        <row r="18">
          <cell r="A18" t="str">
            <v>20200113mChOCT4sg2_C7_Sort3</v>
          </cell>
        </row>
        <row r="19">
          <cell r="A19" t="str">
            <v>20200113mChOCT4sg2_C6_Sort3</v>
          </cell>
        </row>
        <row r="20">
          <cell r="A20" t="str">
            <v>20200318GFPSOX2sg3_E12</v>
          </cell>
        </row>
        <row r="21">
          <cell r="A21" t="str">
            <v>20200318GFPSOX2sg3_A3</v>
          </cell>
        </row>
        <row r="22">
          <cell r="A22" t="str">
            <v>20200318GFPSOX2sg3_A1</v>
          </cell>
        </row>
        <row r="23">
          <cell r="A23" t="str">
            <v>20200120mChOCT4sg2_B9U_Sort2</v>
          </cell>
        </row>
        <row r="24">
          <cell r="A24" t="str">
            <v>20200120mChOCT4sg2_B9U</v>
          </cell>
        </row>
        <row r="25">
          <cell r="A25" t="str">
            <v>20200220mChOCT4sg2_A7_Sort1</v>
          </cell>
        </row>
        <row r="26">
          <cell r="A26" t="str">
            <v>20200220mChOCT4sg2_C6_Sort1</v>
          </cell>
        </row>
        <row r="27">
          <cell r="A27" t="str">
            <v>20200220mChOCT4sg2_C9_Sort1</v>
          </cell>
        </row>
        <row r="28">
          <cell r="A28" t="str">
            <v>20200220mChOCT4sg2_C10_Sort1</v>
          </cell>
        </row>
        <row r="29">
          <cell r="A29" t="str">
            <v>20200220mChOCT4sg2_D8_Sort1</v>
          </cell>
        </row>
        <row r="30">
          <cell r="A30" t="str">
            <v>20200220mChOCT4sg2_D8</v>
          </cell>
        </row>
        <row r="31">
          <cell r="A31" t="str">
            <v>20200220mChOCT4sg2_C10</v>
          </cell>
        </row>
        <row r="32">
          <cell r="A32" t="str">
            <v>20200220mChOCT4sg2_C9</v>
          </cell>
        </row>
        <row r="33">
          <cell r="A33" t="str">
            <v>20200220mChOCT4sg2_C6</v>
          </cell>
        </row>
        <row r="34">
          <cell r="A34" t="str">
            <v>20200220mChOCT4sg2_A7</v>
          </cell>
        </row>
        <row r="35">
          <cell r="A35" t="str">
            <v>20200120mChOCT4sg2_C11_Sort2</v>
          </cell>
        </row>
        <row r="36">
          <cell r="A36" t="str">
            <v>20200120mChOCT4sg2_B9_Sort2</v>
          </cell>
        </row>
        <row r="37">
          <cell r="A37" t="str">
            <v>20200120mChOCT4sg2_B9 Ultrasort</v>
          </cell>
        </row>
        <row r="38">
          <cell r="A38" t="str">
            <v>20200120mChOCT4sg2_B9_Sort1</v>
          </cell>
        </row>
        <row r="39">
          <cell r="A39" t="str">
            <v>20200120mChOCT4sg2_C11_Sort1</v>
          </cell>
        </row>
        <row r="40">
          <cell r="A40" t="str">
            <v>20200120mChOCT4sg2_D2_Sort1</v>
          </cell>
        </row>
        <row r="41">
          <cell r="A41" t="str">
            <v>20200120mChOCT4sg2_E6_Sort1</v>
          </cell>
        </row>
        <row r="42">
          <cell r="A42" t="str">
            <v>20200120mChOCT4sg2_E6</v>
          </cell>
        </row>
        <row r="43">
          <cell r="A43" t="str">
            <v>20200120mChOCT4sg2_D2</v>
          </cell>
        </row>
        <row r="44">
          <cell r="A44" t="str">
            <v>20200120mChOCT4sg2_C11</v>
          </cell>
        </row>
        <row r="45">
          <cell r="A45" t="str">
            <v>20200120mChOCT4sg2_B9</v>
          </cell>
        </row>
        <row r="46">
          <cell r="A46" t="str">
            <v>20200113mChOCT4sg2_B8_Sort2</v>
          </cell>
        </row>
        <row r="47">
          <cell r="A47" t="str">
            <v>20200113mChOCT4sg2_B9_Sort2</v>
          </cell>
        </row>
        <row r="48">
          <cell r="A48" t="str">
            <v>20200113mChOCT4sg2_C6_Sort2</v>
          </cell>
        </row>
        <row r="49">
          <cell r="A49" t="str">
            <v>20200113mChOCT4sg2_C11_Sort1</v>
          </cell>
        </row>
        <row r="50">
          <cell r="A50" t="str">
            <v>20200113mChOCT4sg2_C11</v>
          </cell>
        </row>
        <row r="51">
          <cell r="A51" t="str">
            <v>20200318GFPSOX2sg3_C11_Sort1</v>
          </cell>
        </row>
        <row r="52">
          <cell r="A52" t="str">
            <v>20200113mChOCT4sg2_B8_Sort1</v>
          </cell>
        </row>
        <row r="53">
          <cell r="A53" t="str">
            <v>20200113mChOCT4sg2_B9_Sort1</v>
          </cell>
        </row>
        <row r="54">
          <cell r="A54" t="str">
            <v>20200113mChOCT4sg2_C6_Sort1</v>
          </cell>
        </row>
        <row r="55">
          <cell r="A55" t="str">
            <v>20200113mChOCT4sg2_C7_Sort2</v>
          </cell>
        </row>
        <row r="56">
          <cell r="A56" t="str">
            <v>20200113mChOCT4sg2_C7_Sort1</v>
          </cell>
        </row>
        <row r="57">
          <cell r="A57" t="str">
            <v>20200113mChOCT4sg2_C7</v>
          </cell>
        </row>
        <row r="58">
          <cell r="A58" t="str">
            <v>20200113mChOCT4sg2_C9</v>
          </cell>
        </row>
        <row r="59">
          <cell r="A59" t="str">
            <v>20200113mChOCT4sg2_C6</v>
          </cell>
        </row>
        <row r="60">
          <cell r="A60" t="str">
            <v>20200113mChOCT4sg2_B9</v>
          </cell>
        </row>
        <row r="61">
          <cell r="A61" t="str">
            <v>20200113mChOCT4sg2_B8</v>
          </cell>
        </row>
        <row r="62">
          <cell r="A62" t="str">
            <v>20200113mChOCT4sg2</v>
          </cell>
        </row>
        <row r="63">
          <cell r="A63" t="str">
            <v>20200318GFPSOX2sg3</v>
          </cell>
        </row>
        <row r="64">
          <cell r="A64" t="str">
            <v>20200317GFPSOX2sg2</v>
          </cell>
        </row>
        <row r="65">
          <cell r="A65" t="str">
            <v>20200316GFPSOX2sg1</v>
          </cell>
        </row>
        <row r="66">
          <cell r="A66" t="str">
            <v>20200220mChOCT4sg2</v>
          </cell>
        </row>
        <row r="67">
          <cell r="A67" t="str">
            <v>20200120mChOCT4sg2</v>
          </cell>
        </row>
        <row r="68">
          <cell r="A68" t="str">
            <v>WTC11</v>
          </cell>
        </row>
        <row r="69">
          <cell r="A69" t="str">
            <v>20200318GFPSOX2sg3_A3_Sort1</v>
          </cell>
        </row>
        <row r="70">
          <cell r="A70" t="str">
            <v>20200318GFPSOX2sg3_E12_Sort1</v>
          </cell>
        </row>
        <row r="71">
          <cell r="A71" t="str">
            <v>20200318GFPSOX2sg3_A1_Sort1</v>
          </cell>
        </row>
        <row r="72">
          <cell r="A72" t="str">
            <v>20200318GFPSOX2sg3_A1_Sort2</v>
          </cell>
        </row>
        <row r="73">
          <cell r="A73" t="str">
            <v>20200318GFPSOX2sg3_A3_Sort2</v>
          </cell>
        </row>
        <row r="74">
          <cell r="A74" t="str">
            <v>20200318GFPSOX2sg3_E12_Sort2</v>
          </cell>
        </row>
        <row r="75">
          <cell r="A75" t="str">
            <v>20210203GFPSOX2sg3</v>
          </cell>
        </row>
      </sheetData>
      <sheetData sheetId="18"/>
      <sheetData sheetId="19">
        <row r="1">
          <cell r="A1" t="str">
            <v>Activities</v>
          </cell>
        </row>
        <row r="2">
          <cell r="A2" t="str">
            <v>Transfect</v>
          </cell>
        </row>
        <row r="3">
          <cell r="A3" t="str">
            <v>Feed w Ri</v>
          </cell>
        </row>
        <row r="4">
          <cell r="A4" t="str">
            <v>Image</v>
          </cell>
        </row>
        <row r="5">
          <cell r="A5" t="str">
            <v>Passage</v>
          </cell>
        </row>
        <row r="6">
          <cell r="A6" t="str">
            <v>Sort</v>
          </cell>
        </row>
        <row r="7">
          <cell r="A7" t="str">
            <v>Freeze</v>
          </cell>
        </row>
        <row r="8">
          <cell r="A8" t="str">
            <v>Thaw</v>
          </cell>
        </row>
        <row r="9">
          <cell r="A9" t="str">
            <v>Extract DNA</v>
          </cell>
        </row>
        <row r="10">
          <cell r="A10" t="str">
            <v>Feed w mTeSR++Ri</v>
          </cell>
        </row>
        <row r="11">
          <cell r="A11" t="str">
            <v>Feed w mTeSr+</v>
          </cell>
        </row>
        <row r="12">
          <cell r="A12" t="str">
            <v>Discontinue</v>
          </cell>
        </row>
        <row r="13">
          <cell r="A13" t="str">
            <v>Send out for analysis</v>
          </cell>
        </row>
      </sheetData>
      <sheetData sheetId="20"/>
      <sheetData sheetId="21"/>
      <sheetData sheetId="22"/>
      <sheetData sheetId="23"/>
      <sheetData sheetId="24"/>
      <sheetData sheetId="25"/>
      <sheetData sheetId="26"/>
      <sheetData sheetId="2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criteria"/>
      <sheetName val="20190723LamB1_OCT4sg2_CA-137"/>
      <sheetName val="20190723LamB1_OCT4sg2_CB-150"/>
      <sheetName val="20190723LamB1_OCT4sg2_CD-118"/>
      <sheetName val="20190723LamB1_OCT4sg2_CM-113"/>
      <sheetName val="20190723LamB1_OCT4sg2_DC-100"/>
      <sheetName val="20190723LamB1_OCT4sg3_CA-137"/>
      <sheetName val="20190723LamB1_OCT4sg3_CB-150"/>
      <sheetName val="20190723LamB1_OCT4sg3_CD118"/>
      <sheetName val="20190723LamB1_OCT4sg3_CM-113"/>
      <sheetName val="20190723LamB1_OCT4sg3_DC-100"/>
      <sheetName val="20190808WTC11_gfpOCT4sg2_CB-150"/>
      <sheetName val="20190809WTC11_gfpOCT4sg2_CB-150"/>
      <sheetName val="20190816LamB1_OCT4sg2_CB-150-A"/>
      <sheetName val="20190816LamB1_OCT4sg2_CB-150-B"/>
      <sheetName val="20190816LamB1_OCT4sg2_CB-150-C"/>
      <sheetName val="20190816LamB1_OCT4sg2_CB-150-D"/>
      <sheetName val="20190917WTC11_gfpOCT4sg2_CB-150"/>
      <sheetName val="20190917WTC11_mChOCT4sg2_CB-150"/>
      <sheetName val="20190930_mCherry_OCT4sg2_LamB1 "/>
      <sheetName val="20191113LamB1_mChOCT4sg2_CB-150"/>
      <sheetName val="20191127LamB1_mChOCT4sg2_CB-150"/>
      <sheetName val="20191211WTC11_mChOCT4sg2_CB-150"/>
      <sheetName val="20200108WTC11_mChOCT4sg2_CB-150"/>
      <sheetName val="BAD20200120_m-Cherry_OCT4sg2"/>
      <sheetName val="20200120_m-Cherry_OCT4sg2_WTC11"/>
      <sheetName val="20200220_m-Cherry_OCT4sg2_WTC11"/>
      <sheetName val="20200318_eGFP_SOX2sg3x2_WTC11"/>
      <sheetName val="Calendar"/>
      <sheetName val="DataValidationforCalendar"/>
      <sheetName val="NameUpdate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xcel Files" connectionId="1" xr16:uid="{60515FAB-D403-45AD-B1E4-D50837CE688E}" autoFormatId="16" applyNumberFormats="0" applyBorderFormats="0" applyFontFormats="0" applyPatternFormats="0" applyAlignmentFormats="0" applyWidthHeightFormats="0">
  <queryTableRefresh nextId="8">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xcel Files" connectionId="3" xr16:uid="{8019BB22-3C60-498D-9422-C4DF2865AEF9}" autoFormatId="16" applyNumberFormats="0" applyBorderFormats="0" applyFontFormats="0" applyPatternFormats="0" applyAlignmentFormats="0" applyWidthHeightFormats="0">
  <queryTableRefresh nextId="8">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xcel Files" connectionId="2" xr16:uid="{3F0EE13C-6037-4C59-BF61-EE82E1E738C2}" autoFormatId="16" applyNumberFormats="0" applyBorderFormats="0" applyFontFormats="0" applyPatternFormats="0" applyAlignmentFormats="0" applyWidthHeightFormats="0">
  <queryTableRefresh nextId="8">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xcel Files" connectionId="4" xr16:uid="{453EAA85-6858-4962-8EAB-AE48F61DE6C6}" autoFormatId="16" applyNumberFormats="0" applyBorderFormats="0" applyFontFormats="0" applyPatternFormats="0" applyAlignmentFormats="0" applyWidthHeightFormats="0">
  <queryTableRefresh nextId="8">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xcel Files" connectionId="5" xr16:uid="{93BE320E-ABE5-4A83-A85E-1835943BB06C}" autoFormatId="16" applyNumberFormats="0" applyBorderFormats="0" applyFontFormats="0" applyPatternFormats="0" applyAlignmentFormats="0" applyWidthHeightFormats="0">
  <queryTableRefresh nextId="9">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xcel Files_1" connectionId="6" xr16:uid="{3E510229-BEE0-4DC7-AB5B-4F78743753BE}" autoFormatId="16" applyNumberFormats="0" applyBorderFormats="0" applyFontFormats="0" applyPatternFormats="0" applyAlignmentFormats="0" applyWidthHeightFormats="0">
  <queryTableRefresh nextId="8">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xcel Files_2" connectionId="7" xr16:uid="{0119E1A4-5215-470D-A29D-C0B95096CB30}" autoFormatId="16" applyNumberFormats="0" applyBorderFormats="0" applyFontFormats="0" applyPatternFormats="0" applyAlignmentFormats="0" applyWidthHeightFormats="0">
  <queryTableRefresh nextId="8">
    <queryTableFields count="7">
      <queryTableField id="1" name="Date" tableColumnId="1"/>
      <queryTableField id="2" name="Row" tableColumnId="2"/>
      <queryTableField id="3" name="Cell Sample Name" tableColumnId="3"/>
      <queryTableField id="4" name="Activity" tableColumnId="4"/>
      <queryTableField id="5" name="#" tableColumnId="5"/>
      <queryTableField id="6" name="Plate" tableColumnId="6"/>
      <queryTableField id="7" name="Notes" tableColumnId="7"/>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xcel Files_3" connectionId="8" xr16:uid="{DD5640B8-B8CB-4BD1-B1C0-F1D5066B8EF5}" autoFormatId="16" applyNumberFormats="0" applyBorderFormats="0" applyFontFormats="0" applyPatternFormats="0" applyAlignmentFormats="0" applyWidthHeightFormats="0">
  <queryTableRefresh nextId="9">
    <queryTableFields count="7">
      <queryTableField id="1" name="Date" tableColumnId="1"/>
      <queryTableField id="5" name="Row" tableColumnId="8"/>
      <queryTableField id="2" name="Cell Sample Name" tableColumnId="2"/>
      <queryTableField id="3" name="Activity" tableColumnId="3"/>
      <queryTableField id="7" name="#" tableColumnId="4"/>
      <queryTableField id="4" name="Plate" tableColumnId="5"/>
      <queryTableField id="6" name="Notes"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C5FDDD1-AC80-447F-AF1B-7334E40E14EE}" name="Table6" displayName="Table6" ref="A1:J1095" totalsRowShown="0" headerRowDxfId="125" dataDxfId="124">
  <sortState xmlns:xlrd2="http://schemas.microsoft.com/office/spreadsheetml/2017/richdata2" ref="A2:J1056">
    <sortCondition ref="A2:A1056"/>
  </sortState>
  <tableColumns count="10">
    <tableColumn id="1" xr3:uid="{C236854D-59C1-4390-80A0-524D22DAA7D6}" name="Date" dataDxfId="123"/>
    <tableColumn id="2" xr3:uid="{B743EC38-E654-4EC9-9C8B-AD13E38D21A5}" name="Row" dataDxfId="122"/>
    <tableColumn id="3" xr3:uid="{DD66B37B-528E-4573-B5AA-AAF7760B0CCE}" name="Cell Sample Name" dataDxfId="121"/>
    <tableColumn id="4" xr3:uid="{F9B78A6C-5644-4CE9-B9DA-5139AA8D3A63}" name="Activity" dataDxfId="120"/>
    <tableColumn id="5" xr3:uid="{C7AA0082-7895-4B5F-BA6E-8AC51857592E}" name="#" dataDxfId="119"/>
    <tableColumn id="6" xr3:uid="{3ACAEF67-C9B2-4288-93EE-727A4FEFFA52}" name="Plate" dataDxfId="118"/>
    <tableColumn id="7" xr3:uid="{D36AA107-0D90-414D-BF96-D4C5F639BB9B}" name="Notes" dataDxfId="117"/>
    <tableColumn id="8" xr3:uid="{1A6F23A2-F5DC-485A-9CF5-0955B8A1819E}" name="Activity ID" dataDxfId="116"/>
    <tableColumn id="9" xr3:uid="{0F1E8EAA-BC63-4B2B-8F5F-7B48026E0E7B}" name="Username" dataDxfId="115"/>
    <tableColumn id="10" xr3:uid="{1F90DA5A-ABA0-4F58-A3C4-DE3CEC925B45}" name="Computer Name" dataDxfId="11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4D903A6-9131-4DFE-9603-C4FCD6254F2F}" name="Table_Query_from_Excel_Files" displayName="Table_Query_from_Excel_Files" ref="A1:G9" tableType="queryTable" totalsRowShown="0">
  <tableColumns count="7">
    <tableColumn id="1" xr3:uid="{9CC8439A-21DF-41B7-855F-91A8AA24CD4F}" uniqueName="1" name="Date" queryTableFieldId="1" dataDxfId="113"/>
    <tableColumn id="2" xr3:uid="{A6ECC7B6-7614-4DC5-A955-B17493FAC546}" uniqueName="2" name="Row" queryTableFieldId="2"/>
    <tableColumn id="3" xr3:uid="{74B19D08-F62D-49A7-851B-688801013B5B}" uniqueName="3" name="Cell Sample Name" queryTableFieldId="3"/>
    <tableColumn id="4" xr3:uid="{D8195F61-FD92-4B37-947A-95F862C71117}" uniqueName="4" name="Activity" queryTableFieldId="4"/>
    <tableColumn id="5" xr3:uid="{CD03B848-E7D9-4F0A-96F1-048A72E00316}" uniqueName="5" name="#" queryTableFieldId="5"/>
    <tableColumn id="6" xr3:uid="{80B05064-827C-4FE0-BE17-96E8D9D4B55E}" uniqueName="6" name="Plate" queryTableFieldId="6"/>
    <tableColumn id="7" xr3:uid="{B4373E80-AF1F-4A05-AC09-22A3D4A42563}" uniqueName="7" name="Notes" queryTableField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3FFBA37-D84D-424D-ACD8-32D064177F99}" name="Table_Query_from_Excel_Files11" displayName="Table_Query_from_Excel_Files11" ref="A1:G12" tableType="queryTable" totalsRowShown="0">
  <tableColumns count="7">
    <tableColumn id="1" xr3:uid="{FC251626-F8A9-42FB-89DE-EF0C9B0CA364}" uniqueName="1" name="Date" queryTableFieldId="1" dataDxfId="107"/>
    <tableColumn id="2" xr3:uid="{1BA42359-5EA9-40E1-BFCD-FEAF171FB987}" uniqueName="2" name="Row" queryTableFieldId="2"/>
    <tableColumn id="3" xr3:uid="{A72EC62D-C239-4340-A8F7-FBC02D37FE62}" uniqueName="3" name="Cell Sample Name" queryTableFieldId="3"/>
    <tableColumn id="4" xr3:uid="{4C1DCC3A-7F0E-488F-9D44-9417BA2350DD}" uniqueName="4" name="Activity" queryTableFieldId="4"/>
    <tableColumn id="5" xr3:uid="{B8F0B2C4-A0E3-49C3-BF70-EA3EDA299ED9}" uniqueName="5" name="#" queryTableFieldId="5"/>
    <tableColumn id="6" xr3:uid="{7EE0AAEB-86E4-4E86-A00D-514546329425}" uniqueName="6" name="Plate" queryTableFieldId="6"/>
    <tableColumn id="7" xr3:uid="{AD2123B2-6C8A-42CD-BBCF-BF9327E479D5}" uniqueName="7" name="Notes" queryTableFieldId="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555DDEE-1996-4566-96DE-394E33657D64}" name="Table_Query_from_Excel_Files10" displayName="Table_Query_from_Excel_Files10" ref="A1:G42" tableType="queryTable" totalsRowShown="0">
  <sortState xmlns:xlrd2="http://schemas.microsoft.com/office/spreadsheetml/2017/richdata2" ref="A2:G42">
    <sortCondition ref="C1:C42"/>
  </sortState>
  <tableColumns count="7">
    <tableColumn id="1" xr3:uid="{BCF91A5A-1239-4EEC-9C17-2912B2779BF3}" uniqueName="1" name="Date" queryTableFieldId="1" dataDxfId="106"/>
    <tableColumn id="2" xr3:uid="{3C1F5D8E-463F-4C97-B9E1-0724F518FC62}" uniqueName="2" name="Row" queryTableFieldId="2"/>
    <tableColumn id="3" xr3:uid="{6CD223E2-AF36-4D74-A82B-C60464B8D94B}" uniqueName="3" name="Cell Sample Name" queryTableFieldId="3"/>
    <tableColumn id="4" xr3:uid="{6C934294-CD7E-437B-82BD-89467E8181D3}" uniqueName="4" name="Activity" queryTableFieldId="4"/>
    <tableColumn id="5" xr3:uid="{70AE4465-7F34-48EE-8707-CDB4FDC9F18B}" uniqueName="5" name="#" queryTableFieldId="5"/>
    <tableColumn id="6" xr3:uid="{82FA43F2-EED2-4839-8AA1-29E726B09A74}" uniqueName="6" name="Plate" queryTableFieldId="6"/>
    <tableColumn id="7" xr3:uid="{0CE114FA-C7A9-4761-BA5A-9C4484019A9E}" uniqueName="7" name="Notes" queryTableField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DB2B4C7-6A31-4C1A-AA14-E8D477A1F287}" name="Table_Query_from_Excel_Files12" displayName="Table_Query_from_Excel_Files12" ref="A1:G13" tableType="queryTable" totalsRowShown="0">
  <sortState xmlns:xlrd2="http://schemas.microsoft.com/office/spreadsheetml/2017/richdata2" ref="A2:G13">
    <sortCondition ref="C1"/>
  </sortState>
  <tableColumns count="7">
    <tableColumn id="1" xr3:uid="{3AE9E20A-E1FF-4C1B-B2B4-476DE81B16D7}" uniqueName="1" name="Date" queryTableFieldId="1" dataDxfId="105"/>
    <tableColumn id="2" xr3:uid="{76110C56-8FA8-492B-A70C-9DB2DD530C26}" uniqueName="2" name="Row" queryTableFieldId="2"/>
    <tableColumn id="3" xr3:uid="{3101D17F-2B1D-4804-9644-9BF15348274D}" uniqueName="3" name="Cell Sample Name" queryTableFieldId="3"/>
    <tableColumn id="4" xr3:uid="{87644CF9-F6FD-43E7-A983-1BFCED7891D3}" uniqueName="4" name="Activity" queryTableFieldId="4"/>
    <tableColumn id="5" xr3:uid="{CC6748DB-176B-464E-8A44-BD8C5B7AA46D}" uniqueName="5" name="#" queryTableFieldId="5"/>
    <tableColumn id="6" xr3:uid="{6446728F-9550-4384-B3D6-F8EED1E9C5A7}" uniqueName="6" name="Plate" queryTableFieldId="6"/>
    <tableColumn id="7" xr3:uid="{A91110AB-EAFD-42B2-B8E5-D91E4395AF81}" uniqueName="7" name="Notes" queryTableFieldId="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0A7256C-D060-4F79-96DF-23EDCD1567F4}" name="Table_Query_from_Excel_Files14" displayName="Table_Query_from_Excel_Files14" ref="A1:G307" tableType="queryTable" totalsRowShown="0">
  <autoFilter ref="A1:G307" xr:uid="{C1D65919-CCDC-4837-819C-7BE22FAF78D3}"/>
  <sortState xmlns:xlrd2="http://schemas.microsoft.com/office/spreadsheetml/2017/richdata2" ref="A2:G307">
    <sortCondition ref="C2:C307"/>
    <sortCondition ref="A2:A307"/>
  </sortState>
  <tableColumns count="7">
    <tableColumn id="1" xr3:uid="{049510C4-C521-477C-8C60-1490C252330E}" uniqueName="1" name="Date" queryTableFieldId="1" dataDxfId="104"/>
    <tableColumn id="2" xr3:uid="{5CA61600-BD59-4624-8FBE-00137F32C490}" uniqueName="2" name="Row" queryTableFieldId="2"/>
    <tableColumn id="3" xr3:uid="{2751622E-3A36-47A6-BCFE-7699DF992865}" uniqueName="3" name="Cell Sample Name" queryTableFieldId="3"/>
    <tableColumn id="4" xr3:uid="{386519D7-CE20-4BDC-9664-3BBA4CCBEC96}" uniqueName="4" name="Activity" queryTableFieldId="4"/>
    <tableColumn id="5" xr3:uid="{522B0E25-6009-46BD-9A5C-A3220A39DDF2}" uniqueName="5" name="#" queryTableFieldId="5"/>
    <tableColumn id="6" xr3:uid="{FD69E57C-B69A-4C09-903A-1E8367FC90D1}" uniqueName="6" name="Plate" queryTableFieldId="6"/>
    <tableColumn id="7" xr3:uid="{093C91B9-1B7A-495B-8F4C-C6C5BD6F4E34}" uniqueName="7" name="Notes" queryTableFieldId="7" dataDxfId="10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513D4E0-6810-4364-ABCA-370E8B73FCDA}" name="Table_Query_from_Excel_Files_1" displayName="Table_Query_from_Excel_Files_1" ref="A313:G410" tableType="queryTable" totalsRowShown="0">
  <autoFilter ref="A313:G410" xr:uid="{49E40421-0A4E-44FD-92F4-C1DE91B54201}"/>
  <sortState xmlns:xlrd2="http://schemas.microsoft.com/office/spreadsheetml/2017/richdata2" ref="A314:G410">
    <sortCondition ref="C313:C410"/>
  </sortState>
  <tableColumns count="7">
    <tableColumn id="1" xr3:uid="{71E02796-AA65-431E-AE79-8199C520C8EB}" uniqueName="1" name="Date" queryTableFieldId="1" dataDxfId="102"/>
    <tableColumn id="2" xr3:uid="{E172C457-B829-471D-981E-CEACA2F48E02}" uniqueName="2" name="Row" queryTableFieldId="2"/>
    <tableColumn id="3" xr3:uid="{10371FE4-5C75-4BD8-A791-24CAD216DC46}" uniqueName="3" name="Cell Sample Name" queryTableFieldId="3"/>
    <tableColumn id="4" xr3:uid="{2340A5A5-9A2B-47C7-9C2A-A110682577F3}" uniqueName="4" name="Activity" queryTableFieldId="4"/>
    <tableColumn id="5" xr3:uid="{6AA39EF0-67B3-435C-AE67-AEAAADE83E39}" uniqueName="5" name="#" queryTableFieldId="5"/>
    <tableColumn id="6" xr3:uid="{9BEDA7E8-56EA-4895-9B46-C9768E2FDB9B}" uniqueName="6" name="Plate" queryTableFieldId="6"/>
    <tableColumn id="7" xr3:uid="{7A17C925-8491-4A3A-A28C-A05B531FCD77}" uniqueName="7" name="Notes" queryTableFieldId="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138523B-18B9-480F-8919-CAD0F9355222}" name="Table_Query_from_Excel_Files_2" displayName="Table_Query_from_Excel_Files_2" ref="A415:G715" tableType="queryTable" totalsRowShown="0">
  <sortState xmlns:xlrd2="http://schemas.microsoft.com/office/spreadsheetml/2017/richdata2" ref="A416:G715">
    <sortCondition ref="C415:C715"/>
  </sortState>
  <tableColumns count="7">
    <tableColumn id="1" xr3:uid="{54C5B30C-5815-4D99-91B4-ECCAE1D18A45}" uniqueName="1" name="Date" queryTableFieldId="1" dataDxfId="101"/>
    <tableColumn id="2" xr3:uid="{A813D476-88BE-4643-80E8-F5BDCF187739}" uniqueName="2" name="Row" queryTableFieldId="2"/>
    <tableColumn id="3" xr3:uid="{4EC57442-28AA-4524-B45B-4DA0D6ECB931}" uniqueName="3" name="Cell Sample Name" queryTableFieldId="3"/>
    <tableColumn id="4" xr3:uid="{2659A6CC-5E59-4E17-B299-C69EC8741564}" uniqueName="4" name="Activity" queryTableFieldId="4"/>
    <tableColumn id="5" xr3:uid="{BC331ACE-4DD8-40C6-AED0-5C4B23EA780B}" uniqueName="5" name="#" queryTableFieldId="5"/>
    <tableColumn id="6" xr3:uid="{8236F4FA-6AAA-4559-BD9E-E3BF46092636}" uniqueName="6" name="Plate" queryTableFieldId="6"/>
    <tableColumn id="7" xr3:uid="{8769B925-4B11-4BED-9B9C-1B8C62B0C073}" uniqueName="7" name="Notes" queryTableFieldId="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1144675-C462-477F-AC5E-CAD48033AD31}" name="Table_Query_from_Excel_Files_3" displayName="Table_Query_from_Excel_Files_3" ref="A718:G886" tableType="queryTable" totalsRowShown="0">
  <tableColumns count="7">
    <tableColumn id="1" xr3:uid="{08BB33C6-5B0C-4B59-8108-08346302E59F}" uniqueName="1" name="Date" queryTableFieldId="1" dataDxfId="100"/>
    <tableColumn id="8" xr3:uid="{59478442-8FD0-4FC3-902E-DF3837BF4EBF}" uniqueName="8" name="Row" queryTableFieldId="5" dataDxfId="99"/>
    <tableColumn id="2" xr3:uid="{3A628558-36CA-4A72-A01F-7CC49847F0C5}" uniqueName="2" name="Cell Sample Name" queryTableFieldId="2"/>
    <tableColumn id="3" xr3:uid="{E33DDF53-BFAF-4A76-89F7-85C84931BFB1}" uniqueName="3" name="Activity" queryTableFieldId="3"/>
    <tableColumn id="4" xr3:uid="{7088F2A6-27E3-4CCE-BE19-836C688E3296}" uniqueName="4" name="#" queryTableFieldId="7"/>
    <tableColumn id="5" xr3:uid="{3CB0933F-6829-4D4D-8327-F5484D8AB87C}" uniqueName="5" name="Plate" queryTableFieldId="4"/>
    <tableColumn id="6" xr3:uid="{BC16EDC5-4D49-4332-AEC3-E046ABC7B3EF}" uniqueName="6" name="Notes" queryTableFieldId="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1F2868-E760-418D-B203-1B56773CCE91}" name="Table1" displayName="Table1" ref="A1:A9" totalsRowShown="0">
  <autoFilter ref="A1:A9" xr:uid="{5E38AC27-4E34-4B45-A2B6-FA5D614645C6}"/>
  <tableColumns count="1">
    <tableColumn id="1" xr3:uid="{C6794A47-F93D-480A-84CD-1A3C74052572}" name="Operator"/>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C68470F-4228-4028-B282-7E08711AC97E}" name="Table2" displayName="Table2" ref="B1:B7" totalsRowShown="0">
  <autoFilter ref="B1:B7" xr:uid="{2012D3BB-6984-49A5-8419-C27BD1722D8B}"/>
  <tableColumns count="1">
    <tableColumn id="1" xr3:uid="{FFC03CDA-04E1-4869-B9C3-83EC89DF42C1}" name="Instrument"/>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A7CC8-817A-4126-A969-11EF12B1071B}" name="Table3" displayName="Table3" ref="C1:C2" totalsRowShown="0">
  <autoFilter ref="C1:C2" xr:uid="{4AC79ED2-3AC6-48C2-8286-CFAD822ACEF0}"/>
  <tableColumns count="1">
    <tableColumn id="1" xr3:uid="{6A8B2334-6C38-421E-967D-82D7F09B595B}" name="CO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D359E3-F0A4-43B6-A65D-259CD727168A}" name="Table4" displayName="Table4" ref="D1:L9" totalsRowShown="0">
  <autoFilter ref="D1:L9" xr:uid="{F3B0BA5F-5C12-4385-B656-9D7A554C4C8B}"/>
  <tableColumns count="9">
    <tableColumn id="1" xr3:uid="{87238751-CB09-4CBE-A9DD-5171BC1C4F96}" name="Cell type"/>
    <tableColumn id="3" xr3:uid="{C711551A-1C66-44B1-BE0A-A6C59A7AAC56}" name="Incubator chamber"/>
    <tableColumn id="4" xr3:uid="{4FEED2D5-8178-409F-846B-4D53E02D2886}" name="Cell Source"/>
    <tableColumn id="5" xr3:uid="{054AF1C9-02F4-47E8-8BCD-E8922D9B5AC5}" name="in-house genetic modification"/>
    <tableColumn id="6" xr3:uid="{ABBB7204-CA3A-4AAD-B203-31A1FC8FA409}" name="Culture medium"/>
    <tableColumn id="7" xr3:uid="{70C5E6D5-6667-42EB-99DA-CBFA6F95A9A8}" name="Culture matrix"/>
    <tableColumn id="8" xr3:uid="{3F24E1DD-0A1D-496A-B50E-2CC3153DB3CD}" name="plate type"/>
    <tableColumn id="9" xr3:uid="{6134E737-FF73-464A-98A6-D1D91C323B68}" name="Passage method"/>
    <tableColumn id="10" xr3:uid="{613E3065-01E0-4787-BB7E-70DD97851F2F}" name="Imaging mod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2D07BF-A88F-4191-B005-BFF4B77D9C27}" name="Table8" displayName="Table8" ref="A20:N27" totalsRowShown="0">
  <autoFilter ref="A20:N27" xr:uid="{E9126791-912F-47D5-8F75-1CDCF41841A0}"/>
  <tableColumns count="14">
    <tableColumn id="1" xr3:uid="{BAA658EA-E891-4AB5-ABD7-319A8E3C3D39}" name="Plasmid components" dataCellStyle="Hyperlink"/>
    <tableColumn id="2" xr3:uid="{471D29B8-6CB4-42BA-ACAF-16E034087F50}" name="Column1"/>
    <tableColumn id="3" xr3:uid="{6BDD8059-E1D0-48E9-94B6-17B7680B2D0C}" name="Genetarget"/>
    <tableColumn id="4" xr3:uid="{2051C07C-0FDE-4788-96E7-90F8BB1928AC}" name="Fluoresc Protein"/>
    <tableColumn id="5" xr3:uid="{9EADE290-77E1-4C6A-9228-A6799AD593E9}" name="cell source"/>
    <tableColumn id="6" xr3:uid="{BD24E763-7EED-45E9-BDD1-300D6E10A947}" name="transfectn method"/>
    <tableColumn id="7" xr3:uid="{8B760E3B-A7F8-4463-8682-37BD3B2710E6}" name="suspension media"/>
    <tableColumn id="8" xr3:uid="{36A25399-75EA-4A52-98D3-4611A815AE63}" name="Control transfections"/>
    <tableColumn id="9" xr3:uid="{0451569B-38F1-40FB-AD58-C097BDFB81E1}" name="other plasmid components"/>
    <tableColumn id="10" xr3:uid="{0AAEDDBF-F0BB-42E2-900E-3863AF1AA83D}" name="Source of plasmid material"/>
    <tableColumn id="11" xr3:uid="{2A6DCC03-2815-4A9B-B397-7103CA8B2EB4}" name="Source of gRNA"/>
    <tableColumn id="12" xr3:uid="{3CAB37DA-B496-43D0-8FEC-43D370E6E850}" name="Electro Buffer"/>
    <tableColumn id="13" xr3:uid="{E93815E4-E4A6-4014-B4F9-E99974EB4CCC}" name="Guide RNA"/>
    <tableColumn id="14" xr3:uid="{1ED03C4E-FAA9-47BC-A7B3-1C18192A686E}" name="sgRNASeq"/>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04F84B-FC9B-4F91-B52A-45F08E09E1E8}" name="Table5" displayName="Table5" ref="A33:E39" totalsRowShown="0">
  <tableColumns count="5">
    <tableColumn id="1" xr3:uid="{3B030E89-16A3-41B6-B183-06F634AD9206}" name="Electroporation Program"/>
    <tableColumn id="2" xr3:uid="{09E8C78A-271D-40D2-B91A-6DB268EA06FD}" name="Column1"/>
    <tableColumn id="3" xr3:uid="{FF47F590-2516-4BC2-A529-ED6AF740993F}" name="Column2"/>
    <tableColumn id="4" xr3:uid="{1EDEA831-F3E5-4AD5-976D-9C9F9293E6C9}" name="cell shipping method"/>
    <tableColumn id="5" xr3:uid="{C03304E1-7D0B-44EB-AE83-56631BC451CF}" name="transf vesse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0.xml"/><Relationship Id="rId13" Type="http://schemas.openxmlformats.org/officeDocument/2006/relationships/table" Target="../tables/table15.xml"/><Relationship Id="rId3" Type="http://schemas.openxmlformats.org/officeDocument/2006/relationships/hyperlink" Target="https://www.addgene.org/26821/" TargetMode="External"/><Relationship Id="rId7" Type="http://schemas.openxmlformats.org/officeDocument/2006/relationships/hyperlink" Target="../Probes_Primers_Plasmids/Plasmids/pSOX2_GFP" TargetMode="External"/><Relationship Id="rId12" Type="http://schemas.openxmlformats.org/officeDocument/2006/relationships/table" Target="../tables/table14.xml"/><Relationship Id="rId2" Type="http://schemas.openxmlformats.org/officeDocument/2006/relationships/hyperlink" Target="https://www.addgene.org/89991/" TargetMode="External"/><Relationship Id="rId1" Type="http://schemas.openxmlformats.org/officeDocument/2006/relationships/hyperlink" Target="https://www.addgene.org/89992/" TargetMode="External"/><Relationship Id="rId6" Type="http://schemas.openxmlformats.org/officeDocument/2006/relationships/hyperlink" Target="../Probes_Primers_Plasmids/Plasmids/pOCT4_mCh%20long5'HA" TargetMode="External"/><Relationship Id="rId11" Type="http://schemas.openxmlformats.org/officeDocument/2006/relationships/table" Target="../tables/table13.xml"/><Relationship Id="rId5" Type="http://schemas.openxmlformats.org/officeDocument/2006/relationships/hyperlink" Target="..\Probes_Primers_Plasmids\Plasmids\pSOX2_GFP%20long%203'HA" TargetMode="External"/><Relationship Id="rId10" Type="http://schemas.openxmlformats.org/officeDocument/2006/relationships/table" Target="../tables/table12.xml"/><Relationship Id="rId4" Type="http://schemas.openxmlformats.org/officeDocument/2006/relationships/hyperlink" Target="https://www.addgene.org/99608/" TargetMode="External"/><Relationship Id="rId9"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hyperlink" Target="Instructions%20for%20using%20Transfection%20Tracker.docx" TargetMode="External"/><Relationship Id="rId2" Type="http://schemas.openxmlformats.org/officeDocument/2006/relationships/hyperlink" Target="../../JEFF/Cytation%20images" TargetMode="External"/><Relationship Id="rId1" Type="http://schemas.openxmlformats.org/officeDocument/2006/relationships/hyperlink" Target="file:///C:\Users\aplant\AppData\Local\Microsoft\Windows\INetCache\Content.Outlook\ZYZ9ILGB\"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8" Type="http://schemas.openxmlformats.org/officeDocument/2006/relationships/hyperlink" Target="../../EPCL/20200120mChOCT4sg2/D2" TargetMode="External"/><Relationship Id="rId13" Type="http://schemas.openxmlformats.org/officeDocument/2006/relationships/hyperlink" Target="../../EPCL/20200220mChOCT4sg2/C9" TargetMode="External"/><Relationship Id="rId18" Type="http://schemas.openxmlformats.org/officeDocument/2006/relationships/hyperlink" Target="../../EPCL/20200318GFPSOX2sg3/E12" TargetMode="External"/><Relationship Id="rId3" Type="http://schemas.openxmlformats.org/officeDocument/2006/relationships/hyperlink" Target="..\..\EPCL\20200113mChOCT4sg2\C6" TargetMode="External"/><Relationship Id="rId7" Type="http://schemas.openxmlformats.org/officeDocument/2006/relationships/hyperlink" Target="../../EPCL/20200120mChOCT4sg2/C11" TargetMode="External"/><Relationship Id="rId12" Type="http://schemas.openxmlformats.org/officeDocument/2006/relationships/hyperlink" Target="../../EPCL/20200220mChOCT4sg2/C6" TargetMode="External"/><Relationship Id="rId17" Type="http://schemas.openxmlformats.org/officeDocument/2006/relationships/hyperlink" Target="../../EPCL/20200318GFPSOX2sg3/C11" TargetMode="External"/><Relationship Id="rId2" Type="http://schemas.openxmlformats.org/officeDocument/2006/relationships/hyperlink" Target="../../EPCL/20200113mChOCT4sg2/B9" TargetMode="External"/><Relationship Id="rId16" Type="http://schemas.openxmlformats.org/officeDocument/2006/relationships/hyperlink" Target="../../EPCL/20200318_eGFP_SOX2sg3x2_WTC11_JEFF/A3" TargetMode="External"/><Relationship Id="rId1" Type="http://schemas.openxmlformats.org/officeDocument/2006/relationships/hyperlink" Target="../../EPCL/20200113mChOCT4sg2/B8" TargetMode="External"/><Relationship Id="rId6" Type="http://schemas.openxmlformats.org/officeDocument/2006/relationships/hyperlink" Target="../../EPCL/20200120mChOCT4sg2/B9U" TargetMode="External"/><Relationship Id="rId11" Type="http://schemas.openxmlformats.org/officeDocument/2006/relationships/hyperlink" Target="../../EPCL/20200220mChOCT4sg2/C10" TargetMode="External"/><Relationship Id="rId5" Type="http://schemas.openxmlformats.org/officeDocument/2006/relationships/hyperlink" Target="../../EPCL/20200113mChOCT4sg2/C7" TargetMode="External"/><Relationship Id="rId15" Type="http://schemas.openxmlformats.org/officeDocument/2006/relationships/hyperlink" Target="../../EPCL/20200318GFPSOX2sg3/A1" TargetMode="External"/><Relationship Id="rId10" Type="http://schemas.openxmlformats.org/officeDocument/2006/relationships/hyperlink" Target="../../EPCL/20200220mChOCT4sg2/A7" TargetMode="External"/><Relationship Id="rId19" Type="http://schemas.openxmlformats.org/officeDocument/2006/relationships/printerSettings" Target="../printerSettings/printerSettings19.bin"/><Relationship Id="rId4" Type="http://schemas.openxmlformats.org/officeDocument/2006/relationships/hyperlink" Target="../../EPCL/20200113mChOCT4sg2/C11" TargetMode="External"/><Relationship Id="rId9" Type="http://schemas.openxmlformats.org/officeDocument/2006/relationships/hyperlink" Target="../../EPCL/20200120mChOCT4sg2/E6" TargetMode="External"/><Relationship Id="rId14" Type="http://schemas.openxmlformats.org/officeDocument/2006/relationships/hyperlink" Target="../../EPCL/20200220mChOCT4sg2/D8"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479EC-9C5E-4A0F-894B-E0D47B438D36}">
  <sheetPr codeName="WSCalendar"/>
  <dimension ref="A1:S141"/>
  <sheetViews>
    <sheetView showGridLines="0" zoomScale="68" zoomScaleNormal="68" workbookViewId="0">
      <pane ySplit="2" topLeftCell="A54" activePane="bottomLeft" state="frozen"/>
      <selection pane="bottomLeft" activeCell="R107" sqref="R107"/>
    </sheetView>
  </sheetViews>
  <sheetFormatPr defaultColWidth="9.19921875" defaultRowHeight="11.65"/>
  <cols>
    <col min="1" max="1" width="2.796875" style="364" customWidth="1"/>
    <col min="2" max="2" width="28.73046875" style="365" customWidth="1"/>
    <col min="3" max="3" width="12.796875" style="365" customWidth="1"/>
    <col min="4" max="5" width="5.796875" style="365" customWidth="1"/>
    <col min="6" max="6" width="22.796875" style="380" customWidth="1"/>
    <col min="7" max="7" width="2.796875" style="366" customWidth="1"/>
    <col min="8" max="8" width="28.73046875" style="365" customWidth="1"/>
    <col min="9" max="9" width="12.796875" style="365" customWidth="1"/>
    <col min="10" max="11" width="5.796875" style="365" customWidth="1"/>
    <col min="12" max="12" width="22.796875" style="380" customWidth="1"/>
    <col min="13" max="13" width="2.796875" style="366" customWidth="1"/>
    <col min="14" max="14" width="28.73046875" style="365" customWidth="1"/>
    <col min="15" max="15" width="12.796875" style="365" customWidth="1"/>
    <col min="16" max="17" width="5.796875" style="365" customWidth="1"/>
    <col min="18" max="18" width="22.796875" style="380" customWidth="1"/>
    <col min="19" max="19" width="2.796875" style="366" customWidth="1"/>
    <col min="20" max="20" width="20.796875" style="365" customWidth="1"/>
    <col min="21" max="21" width="27.796875" style="365" bestFit="1" customWidth="1"/>
    <col min="22" max="22" width="2.53125" style="365" bestFit="1" customWidth="1"/>
    <col min="23" max="23" width="7.46484375" style="365" bestFit="1" customWidth="1"/>
    <col min="24" max="25" width="4.796875" style="365" customWidth="1"/>
    <col min="26" max="26" width="20.796875" style="365" customWidth="1"/>
    <col min="27" max="16384" width="9.19921875" style="365"/>
  </cols>
  <sheetData>
    <row r="1" spans="1:19" ht="21" customHeight="1"/>
    <row r="2" spans="1:19" ht="15.75" customHeight="1" thickBot="1">
      <c r="D2" s="508" t="s">
        <v>254</v>
      </c>
      <c r="E2" s="508"/>
      <c r="F2" s="508"/>
      <c r="I2" s="367"/>
      <c r="J2" s="508" t="s">
        <v>254</v>
      </c>
      <c r="K2" s="508"/>
      <c r="L2" s="508"/>
      <c r="O2" s="367"/>
      <c r="P2" s="508" t="s">
        <v>254</v>
      </c>
      <c r="Q2" s="508"/>
      <c r="R2" s="508"/>
    </row>
    <row r="3" spans="1:19" ht="12" thickBot="1">
      <c r="B3" s="509">
        <f>H3-7</f>
        <v>44248</v>
      </c>
      <c r="C3" s="510"/>
      <c r="D3" s="510"/>
      <c r="E3" s="510"/>
      <c r="F3" s="511"/>
      <c r="H3" s="512">
        <f>StartDate-7</f>
        <v>44255</v>
      </c>
      <c r="I3" s="513"/>
      <c r="J3" s="513"/>
      <c r="K3" s="513"/>
      <c r="L3" s="514"/>
      <c r="N3" s="524">
        <v>44262</v>
      </c>
      <c r="O3" s="525"/>
      <c r="P3" s="525"/>
      <c r="Q3" s="525"/>
      <c r="R3" s="526"/>
    </row>
    <row r="4" spans="1:19" ht="12" thickBot="1">
      <c r="B4" s="368" t="s">
        <v>160</v>
      </c>
      <c r="C4" s="369" t="s">
        <v>151</v>
      </c>
      <c r="D4" s="369" t="s">
        <v>150</v>
      </c>
      <c r="E4" s="370" t="s">
        <v>158</v>
      </c>
      <c r="F4" s="371" t="s">
        <v>156</v>
      </c>
      <c r="H4" s="372" t="s">
        <v>160</v>
      </c>
      <c r="I4" s="373" t="s">
        <v>151</v>
      </c>
      <c r="J4" s="373" t="s">
        <v>150</v>
      </c>
      <c r="K4" s="374" t="s">
        <v>158</v>
      </c>
      <c r="L4" s="375" t="s">
        <v>156</v>
      </c>
      <c r="N4" s="376" t="s">
        <v>160</v>
      </c>
      <c r="O4" s="377" t="s">
        <v>151</v>
      </c>
      <c r="P4" s="377" t="s">
        <v>150</v>
      </c>
      <c r="Q4" s="378" t="s">
        <v>158</v>
      </c>
      <c r="R4" s="379" t="s">
        <v>156</v>
      </c>
    </row>
    <row r="5" spans="1:19" s="24" customFormat="1">
      <c r="A5" s="37"/>
      <c r="B5" s="22" t="s">
        <v>586</v>
      </c>
      <c r="C5" s="23" t="s">
        <v>148</v>
      </c>
      <c r="D5" s="23">
        <v>5</v>
      </c>
      <c r="E5" s="23">
        <v>6</v>
      </c>
      <c r="F5" s="381"/>
      <c r="G5" s="38"/>
      <c r="H5" s="22" t="s">
        <v>682</v>
      </c>
      <c r="I5" s="23" t="s">
        <v>148</v>
      </c>
      <c r="J5" s="23">
        <v>1</v>
      </c>
      <c r="K5" s="23">
        <v>12</v>
      </c>
      <c r="L5" s="381"/>
      <c r="M5" s="38"/>
      <c r="N5" s="22" t="s">
        <v>686</v>
      </c>
      <c r="O5" s="23" t="s">
        <v>148</v>
      </c>
      <c r="P5" s="23">
        <v>5</v>
      </c>
      <c r="Q5" s="23">
        <v>6</v>
      </c>
      <c r="R5" s="381"/>
      <c r="S5" s="38"/>
    </row>
    <row r="6" spans="1:19" s="24" customFormat="1">
      <c r="A6" s="37"/>
      <c r="B6" s="25" t="s">
        <v>671</v>
      </c>
      <c r="C6" s="26" t="s">
        <v>148</v>
      </c>
      <c r="D6" s="23">
        <v>5</v>
      </c>
      <c r="E6" s="23">
        <v>6</v>
      </c>
      <c r="F6" s="30"/>
      <c r="G6" s="38"/>
      <c r="H6" s="25" t="s">
        <v>679</v>
      </c>
      <c r="I6" s="26" t="s">
        <v>148</v>
      </c>
      <c r="J6" s="26">
        <v>1</v>
      </c>
      <c r="K6" s="26">
        <v>6</v>
      </c>
      <c r="L6" s="30"/>
      <c r="M6" s="38"/>
      <c r="N6" s="25" t="s">
        <v>682</v>
      </c>
      <c r="O6" s="26" t="s">
        <v>148</v>
      </c>
      <c r="P6" s="26">
        <v>5</v>
      </c>
      <c r="Q6" s="26">
        <v>6</v>
      </c>
      <c r="R6" s="30"/>
      <c r="S6" s="38"/>
    </row>
    <row r="7" spans="1:19" s="24" customFormat="1">
      <c r="A7" s="37"/>
      <c r="B7" s="27" t="s">
        <v>672</v>
      </c>
      <c r="C7" s="28" t="s">
        <v>148</v>
      </c>
      <c r="D7" s="23">
        <v>5</v>
      </c>
      <c r="E7" s="23">
        <v>6</v>
      </c>
      <c r="F7" s="382"/>
      <c r="G7" s="38"/>
      <c r="H7" s="27" t="s">
        <v>686</v>
      </c>
      <c r="I7" s="28"/>
      <c r="J7" s="28"/>
      <c r="K7" s="28"/>
      <c r="L7" s="382" t="s">
        <v>690</v>
      </c>
      <c r="M7" s="38"/>
      <c r="N7" s="27" t="s">
        <v>678</v>
      </c>
      <c r="O7" s="28" t="s">
        <v>371</v>
      </c>
      <c r="P7" s="28">
        <v>5</v>
      </c>
      <c r="Q7" s="28">
        <v>10</v>
      </c>
      <c r="R7" s="382"/>
      <c r="S7" s="38"/>
    </row>
    <row r="8" spans="1:19" s="24" customFormat="1">
      <c r="A8" s="37"/>
      <c r="B8" s="25"/>
      <c r="C8" s="26"/>
      <c r="D8" s="23"/>
      <c r="E8" s="23"/>
      <c r="F8" s="30"/>
      <c r="G8" s="38"/>
      <c r="H8" s="25" t="s">
        <v>42</v>
      </c>
      <c r="I8" s="26" t="s">
        <v>146</v>
      </c>
      <c r="J8" s="26">
        <v>2</v>
      </c>
      <c r="K8" s="26">
        <v>6</v>
      </c>
      <c r="L8" s="30" t="s">
        <v>688</v>
      </c>
      <c r="M8" s="38"/>
      <c r="N8" s="25" t="s">
        <v>678</v>
      </c>
      <c r="O8" s="26" t="s">
        <v>381</v>
      </c>
      <c r="P8" s="26">
        <v>5</v>
      </c>
      <c r="Q8" s="26">
        <v>10</v>
      </c>
      <c r="R8" s="382"/>
      <c r="S8" s="38"/>
    </row>
    <row r="9" spans="1:19" s="24" customFormat="1">
      <c r="A9" s="37"/>
      <c r="B9" s="27"/>
      <c r="C9" s="28"/>
      <c r="D9" s="28"/>
      <c r="E9" s="28"/>
      <c r="F9" s="382"/>
      <c r="G9" s="38"/>
      <c r="H9" s="27" t="s">
        <v>678</v>
      </c>
      <c r="I9" s="28" t="s">
        <v>148</v>
      </c>
      <c r="J9" s="28">
        <v>1</v>
      </c>
      <c r="K9" s="28">
        <v>6</v>
      </c>
      <c r="L9" s="382"/>
      <c r="M9" s="38"/>
      <c r="N9" s="27"/>
      <c r="O9" s="28"/>
      <c r="P9" s="28"/>
      <c r="Q9" s="28"/>
      <c r="R9" s="30"/>
      <c r="S9" s="38"/>
    </row>
    <row r="10" spans="1:19" s="24" customFormat="1">
      <c r="A10" s="37"/>
      <c r="B10" s="25"/>
      <c r="C10" s="26"/>
      <c r="D10" s="26"/>
      <c r="E10" s="26"/>
      <c r="F10" s="30"/>
      <c r="G10" s="38"/>
      <c r="H10" s="25"/>
      <c r="I10" s="26"/>
      <c r="J10" s="26"/>
      <c r="K10" s="26"/>
      <c r="L10" s="30"/>
      <c r="M10" s="38"/>
      <c r="N10" s="25"/>
      <c r="O10" s="26"/>
      <c r="P10" s="26"/>
      <c r="Q10" s="26"/>
      <c r="R10" s="30"/>
      <c r="S10" s="38"/>
    </row>
    <row r="11" spans="1:19" s="24" customFormat="1">
      <c r="A11" s="37"/>
      <c r="B11" s="27"/>
      <c r="C11" s="28"/>
      <c r="D11" s="28"/>
      <c r="E11" s="28"/>
      <c r="F11" s="382"/>
      <c r="G11" s="38"/>
      <c r="H11" s="27"/>
      <c r="I11" s="28"/>
      <c r="J11" s="28"/>
      <c r="K11" s="28"/>
      <c r="L11" s="382"/>
      <c r="M11" s="38"/>
      <c r="N11" s="27"/>
      <c r="O11" s="28"/>
      <c r="P11" s="28"/>
      <c r="Q11" s="28"/>
      <c r="R11" s="382"/>
      <c r="S11" s="38"/>
    </row>
    <row r="12" spans="1:19" s="24" customFormat="1">
      <c r="A12" s="37"/>
      <c r="B12" s="25"/>
      <c r="C12" s="26"/>
      <c r="D12" s="26"/>
      <c r="E12" s="26"/>
      <c r="F12" s="30"/>
      <c r="G12" s="38"/>
      <c r="H12" s="25"/>
      <c r="I12" s="26"/>
      <c r="J12" s="26"/>
      <c r="K12" s="26"/>
      <c r="L12" s="30"/>
      <c r="M12" s="38"/>
      <c r="N12" s="25"/>
      <c r="O12" s="26"/>
      <c r="P12" s="26"/>
      <c r="Q12" s="26"/>
      <c r="R12" s="30"/>
      <c r="S12" s="38"/>
    </row>
    <row r="13" spans="1:19" s="24" customFormat="1">
      <c r="A13" s="37"/>
      <c r="B13" s="27"/>
      <c r="C13" s="28"/>
      <c r="D13" s="28"/>
      <c r="E13" s="28"/>
      <c r="F13" s="382"/>
      <c r="G13" s="38"/>
      <c r="H13" s="27"/>
      <c r="I13" s="28"/>
      <c r="J13" s="28"/>
      <c r="K13" s="28"/>
      <c r="L13" s="382"/>
      <c r="M13" s="38"/>
      <c r="N13" s="27"/>
      <c r="O13" s="28"/>
      <c r="P13" s="28"/>
      <c r="Q13" s="28"/>
      <c r="R13" s="382"/>
      <c r="S13" s="38"/>
    </row>
    <row r="14" spans="1:19" s="24" customFormat="1">
      <c r="A14" s="37"/>
      <c r="B14" s="25"/>
      <c r="C14" s="26"/>
      <c r="D14" s="26"/>
      <c r="E14" s="26"/>
      <c r="F14" s="30"/>
      <c r="G14" s="38"/>
      <c r="H14" s="25"/>
      <c r="I14" s="26"/>
      <c r="J14" s="26"/>
      <c r="K14" s="26"/>
      <c r="L14" s="30"/>
      <c r="M14" s="38"/>
      <c r="N14" s="25"/>
      <c r="O14" s="26"/>
      <c r="P14" s="26"/>
      <c r="Q14" s="26"/>
      <c r="R14" s="30"/>
      <c r="S14" s="38"/>
    </row>
    <row r="15" spans="1:19" s="24" customFormat="1">
      <c r="A15" s="37"/>
      <c r="B15" s="27"/>
      <c r="C15" s="28"/>
      <c r="D15" s="28"/>
      <c r="E15" s="28"/>
      <c r="F15" s="382"/>
      <c r="G15" s="38"/>
      <c r="H15" s="27"/>
      <c r="I15" s="28"/>
      <c r="J15" s="28"/>
      <c r="K15" s="28"/>
      <c r="L15" s="382"/>
      <c r="M15" s="38"/>
      <c r="N15" s="27"/>
      <c r="O15" s="28"/>
      <c r="P15" s="28"/>
      <c r="Q15" s="28"/>
      <c r="R15" s="382"/>
      <c r="S15" s="38"/>
    </row>
    <row r="16" spans="1:19" s="24" customFormat="1">
      <c r="A16" s="37"/>
      <c r="B16" s="25"/>
      <c r="C16" s="26"/>
      <c r="D16" s="26"/>
      <c r="E16" s="26"/>
      <c r="F16" s="30"/>
      <c r="G16" s="38"/>
      <c r="H16" s="25"/>
      <c r="I16" s="26"/>
      <c r="J16" s="26"/>
      <c r="K16" s="26"/>
      <c r="L16" s="30"/>
      <c r="M16" s="38"/>
      <c r="N16" s="25"/>
      <c r="O16" s="26"/>
      <c r="P16" s="26"/>
      <c r="Q16" s="26"/>
      <c r="R16" s="30"/>
      <c r="S16" s="38"/>
    </row>
    <row r="17" spans="1:19" s="24" customFormat="1">
      <c r="A17" s="37"/>
      <c r="B17" s="27"/>
      <c r="C17" s="28"/>
      <c r="D17" s="28"/>
      <c r="E17" s="28"/>
      <c r="F17" s="382"/>
      <c r="G17" s="38"/>
      <c r="H17" s="27"/>
      <c r="I17" s="28"/>
      <c r="J17" s="28"/>
      <c r="K17" s="28"/>
      <c r="L17" s="382"/>
      <c r="M17" s="38"/>
      <c r="N17" s="27"/>
      <c r="O17" s="28"/>
      <c r="P17" s="28"/>
      <c r="Q17" s="28"/>
      <c r="R17" s="382"/>
      <c r="S17" s="38"/>
    </row>
    <row r="18" spans="1:19" s="24" customFormat="1">
      <c r="A18" s="37"/>
      <c r="B18" s="25"/>
      <c r="C18" s="29"/>
      <c r="D18" s="29"/>
      <c r="E18" s="29"/>
      <c r="F18" s="30"/>
      <c r="G18" s="38"/>
      <c r="H18" s="25"/>
      <c r="I18" s="29"/>
      <c r="J18" s="29"/>
      <c r="K18" s="29"/>
      <c r="L18" s="30"/>
      <c r="M18" s="38"/>
      <c r="N18" s="25"/>
      <c r="O18" s="29"/>
      <c r="P18" s="29"/>
      <c r="Q18" s="29"/>
      <c r="R18" s="30"/>
      <c r="S18" s="38"/>
    </row>
    <row r="19" spans="1:19" s="24" customFormat="1" ht="12" thickBot="1">
      <c r="A19" s="37"/>
      <c r="B19" s="31"/>
      <c r="C19" s="32"/>
      <c r="D19" s="32"/>
      <c r="E19" s="32"/>
      <c r="F19" s="33"/>
      <c r="G19" s="38"/>
      <c r="H19" s="31"/>
      <c r="I19" s="32"/>
      <c r="J19" s="32"/>
      <c r="K19" s="32"/>
      <c r="L19" s="33"/>
      <c r="M19" s="38"/>
      <c r="N19" s="31"/>
      <c r="O19" s="32"/>
      <c r="P19" s="32"/>
      <c r="Q19" s="32"/>
      <c r="R19" s="33"/>
      <c r="S19" s="38"/>
    </row>
    <row r="20" spans="1:19" ht="12" thickBot="1">
      <c r="B20" s="521" t="s">
        <v>157</v>
      </c>
      <c r="C20" s="522"/>
      <c r="D20" s="522"/>
      <c r="E20" s="522"/>
      <c r="F20" s="523"/>
      <c r="H20" s="515" t="s">
        <v>157</v>
      </c>
      <c r="I20" s="516"/>
      <c r="J20" s="516"/>
      <c r="K20" s="516"/>
      <c r="L20" s="517"/>
      <c r="N20" s="527" t="s">
        <v>157</v>
      </c>
      <c r="O20" s="528"/>
      <c r="P20" s="528"/>
      <c r="Q20" s="528"/>
      <c r="R20" s="529"/>
    </row>
    <row r="21" spans="1:19" s="24" customFormat="1" ht="22.5" customHeight="1" thickBot="1">
      <c r="A21" s="37"/>
      <c r="B21" s="518"/>
      <c r="C21" s="519"/>
      <c r="D21" s="519"/>
      <c r="E21" s="519"/>
      <c r="F21" s="520"/>
      <c r="G21" s="38"/>
      <c r="H21" s="518"/>
      <c r="I21" s="519"/>
      <c r="J21" s="519"/>
      <c r="K21" s="519"/>
      <c r="L21" s="520"/>
      <c r="M21" s="38"/>
      <c r="N21" s="518"/>
      <c r="O21" s="519"/>
      <c r="P21" s="519"/>
      <c r="Q21" s="519"/>
      <c r="R21" s="520"/>
      <c r="S21" s="38"/>
    </row>
    <row r="22" spans="1:19" ht="12" thickBot="1"/>
    <row r="23" spans="1:19" ht="12" thickBot="1">
      <c r="B23" s="509">
        <f>B3+1</f>
        <v>44249</v>
      </c>
      <c r="C23" s="510"/>
      <c r="D23" s="510"/>
      <c r="E23" s="510"/>
      <c r="F23" s="511"/>
      <c r="H23" s="512">
        <f>H3+1</f>
        <v>44256</v>
      </c>
      <c r="I23" s="513"/>
      <c r="J23" s="513"/>
      <c r="K23" s="513"/>
      <c r="L23" s="514"/>
      <c r="N23" s="524">
        <f>N3+1</f>
        <v>44263</v>
      </c>
      <c r="O23" s="525"/>
      <c r="P23" s="525"/>
      <c r="Q23" s="525"/>
      <c r="R23" s="526"/>
    </row>
    <row r="24" spans="1:19" ht="12" thickBot="1">
      <c r="B24" s="368" t="s">
        <v>160</v>
      </c>
      <c r="C24" s="369" t="s">
        <v>151</v>
      </c>
      <c r="D24" s="369" t="s">
        <v>150</v>
      </c>
      <c r="E24" s="370" t="s">
        <v>158</v>
      </c>
      <c r="F24" s="371" t="s">
        <v>156</v>
      </c>
      <c r="H24" s="372" t="s">
        <v>160</v>
      </c>
      <c r="I24" s="373" t="s">
        <v>151</v>
      </c>
      <c r="J24" s="373" t="s">
        <v>150</v>
      </c>
      <c r="K24" s="374" t="s">
        <v>158</v>
      </c>
      <c r="L24" s="375" t="s">
        <v>156</v>
      </c>
      <c r="N24" s="376" t="s">
        <v>160</v>
      </c>
      <c r="O24" s="377" t="s">
        <v>151</v>
      </c>
      <c r="P24" s="377" t="s">
        <v>150</v>
      </c>
      <c r="Q24" s="378" t="s">
        <v>158</v>
      </c>
      <c r="R24" s="379" t="s">
        <v>156</v>
      </c>
    </row>
    <row r="25" spans="1:19" s="24" customFormat="1" ht="23.25">
      <c r="A25" s="37"/>
      <c r="B25" s="22" t="s">
        <v>42</v>
      </c>
      <c r="C25" s="23" t="s">
        <v>148</v>
      </c>
      <c r="D25" s="23"/>
      <c r="E25" s="23"/>
      <c r="F25" s="381" t="s">
        <v>676</v>
      </c>
      <c r="G25" s="38"/>
      <c r="H25" s="22" t="s">
        <v>686</v>
      </c>
      <c r="I25" s="23" t="s">
        <v>148</v>
      </c>
      <c r="J25" s="23">
        <v>1</v>
      </c>
      <c r="K25" s="23">
        <v>12</v>
      </c>
      <c r="L25" s="381"/>
      <c r="M25" s="38"/>
      <c r="N25" s="22" t="s">
        <v>686</v>
      </c>
      <c r="O25" s="23" t="s">
        <v>153</v>
      </c>
      <c r="P25" s="23">
        <v>5</v>
      </c>
      <c r="Q25" s="23">
        <v>6</v>
      </c>
      <c r="R25" s="381"/>
      <c r="S25" s="38"/>
    </row>
    <row r="26" spans="1:19" s="24" customFormat="1" ht="23.25">
      <c r="A26" s="37"/>
      <c r="B26" s="25" t="s">
        <v>632</v>
      </c>
      <c r="C26" s="26" t="s">
        <v>148</v>
      </c>
      <c r="D26" s="26">
        <v>1</v>
      </c>
      <c r="E26" s="26">
        <v>6</v>
      </c>
      <c r="F26" s="30" t="s">
        <v>677</v>
      </c>
      <c r="G26" s="38"/>
      <c r="H26" s="25" t="s">
        <v>682</v>
      </c>
      <c r="I26" s="26" t="s">
        <v>153</v>
      </c>
      <c r="J26" s="26">
        <v>1</v>
      </c>
      <c r="K26" s="26">
        <v>12</v>
      </c>
      <c r="L26" s="30"/>
      <c r="M26" s="38"/>
      <c r="N26" s="25" t="s">
        <v>682</v>
      </c>
      <c r="O26" s="26" t="s">
        <v>153</v>
      </c>
      <c r="P26" s="26">
        <v>5</v>
      </c>
      <c r="Q26" s="26">
        <v>6</v>
      </c>
      <c r="R26" s="381"/>
      <c r="S26" s="38"/>
    </row>
    <row r="27" spans="1:19" s="24" customFormat="1">
      <c r="A27" s="37"/>
      <c r="B27" s="27" t="s">
        <v>671</v>
      </c>
      <c r="C27" s="28" t="s">
        <v>153</v>
      </c>
      <c r="D27" s="28">
        <v>5</v>
      </c>
      <c r="E27" s="28">
        <v>6</v>
      </c>
      <c r="F27" s="382"/>
      <c r="G27" s="38"/>
      <c r="H27" s="27" t="s">
        <v>678</v>
      </c>
      <c r="I27" s="28" t="s">
        <v>371</v>
      </c>
      <c r="J27" s="28">
        <v>1</v>
      </c>
      <c r="K27" s="28">
        <v>6</v>
      </c>
      <c r="L27" s="30"/>
      <c r="M27" s="38"/>
      <c r="N27" s="27" t="s">
        <v>678</v>
      </c>
      <c r="O27" s="28" t="s">
        <v>381</v>
      </c>
      <c r="P27" s="28">
        <v>5</v>
      </c>
      <c r="Q27" s="28">
        <v>10</v>
      </c>
      <c r="R27" s="382"/>
      <c r="S27" s="38"/>
    </row>
    <row r="28" spans="1:19" s="24" customFormat="1">
      <c r="A28" s="37"/>
      <c r="B28" s="25" t="s">
        <v>672</v>
      </c>
      <c r="C28" s="26" t="s">
        <v>153</v>
      </c>
      <c r="D28" s="26">
        <v>5</v>
      </c>
      <c r="E28" s="26">
        <v>6</v>
      </c>
      <c r="F28" s="30"/>
      <c r="G28" s="38"/>
      <c r="H28" s="25" t="s">
        <v>679</v>
      </c>
      <c r="I28" s="26" t="s">
        <v>381</v>
      </c>
      <c r="J28" s="26">
        <v>1</v>
      </c>
      <c r="K28" s="26">
        <v>6</v>
      </c>
      <c r="L28" s="382"/>
      <c r="M28" s="38"/>
      <c r="N28" s="25" t="s">
        <v>679</v>
      </c>
      <c r="O28" s="26" t="s">
        <v>381</v>
      </c>
      <c r="P28" s="26">
        <v>5</v>
      </c>
      <c r="Q28" s="26">
        <v>10</v>
      </c>
      <c r="R28" s="30"/>
      <c r="S28" s="38"/>
    </row>
    <row r="29" spans="1:19" s="24" customFormat="1" ht="81.400000000000006">
      <c r="A29" s="37"/>
      <c r="B29" s="27" t="s">
        <v>632</v>
      </c>
      <c r="C29" s="28" t="s">
        <v>154</v>
      </c>
      <c r="D29" s="28">
        <v>1</v>
      </c>
      <c r="E29" s="28">
        <v>12</v>
      </c>
      <c r="F29" s="382" t="s">
        <v>680</v>
      </c>
      <c r="G29" s="38" t="s">
        <v>367</v>
      </c>
      <c r="H29" s="27"/>
      <c r="I29" s="28"/>
      <c r="J29" s="28"/>
      <c r="K29" s="28"/>
      <c r="L29" s="382"/>
      <c r="M29" s="38"/>
      <c r="N29" s="27"/>
      <c r="O29" s="28"/>
      <c r="P29" s="28"/>
      <c r="Q29" s="28"/>
      <c r="R29" s="382"/>
      <c r="S29" s="38"/>
    </row>
    <row r="30" spans="1:19" s="24" customFormat="1">
      <c r="A30" s="37"/>
      <c r="B30" s="25" t="s">
        <v>632</v>
      </c>
      <c r="C30" s="26" t="s">
        <v>152</v>
      </c>
      <c r="D30" s="26">
        <v>4</v>
      </c>
      <c r="E30" s="26" t="s">
        <v>597</v>
      </c>
      <c r="F30" s="30" t="s">
        <v>643</v>
      </c>
      <c r="G30" s="38"/>
      <c r="H30" s="25"/>
      <c r="I30" s="26"/>
      <c r="J30" s="26"/>
      <c r="K30" s="26"/>
      <c r="L30" s="30"/>
      <c r="M30" s="38"/>
      <c r="N30" s="25"/>
      <c r="O30" s="26"/>
      <c r="P30" s="26"/>
      <c r="Q30" s="26"/>
      <c r="R30" s="30"/>
      <c r="S30" s="38"/>
    </row>
    <row r="31" spans="1:19" s="24" customFormat="1">
      <c r="A31" s="37"/>
      <c r="B31" s="27"/>
      <c r="C31" s="28"/>
      <c r="D31" s="28"/>
      <c r="E31" s="28"/>
      <c r="F31" s="382"/>
      <c r="G31" s="38"/>
      <c r="H31" s="27"/>
      <c r="I31" s="28"/>
      <c r="J31" s="28"/>
      <c r="K31" s="28"/>
      <c r="L31" s="382"/>
      <c r="M31" s="38"/>
      <c r="N31" s="27"/>
      <c r="O31" s="28"/>
      <c r="P31" s="28"/>
      <c r="Q31" s="28"/>
      <c r="R31" s="382"/>
      <c r="S31" s="38"/>
    </row>
    <row r="32" spans="1:19" s="24" customFormat="1">
      <c r="A32" s="37"/>
      <c r="B32" s="25"/>
      <c r="C32" s="26"/>
      <c r="D32" s="26"/>
      <c r="E32" s="26"/>
      <c r="F32" s="30"/>
      <c r="G32" s="38"/>
      <c r="H32" s="25"/>
      <c r="I32" s="26"/>
      <c r="J32" s="26"/>
      <c r="K32" s="26"/>
      <c r="L32" s="30"/>
      <c r="M32" s="38"/>
      <c r="N32" s="25"/>
      <c r="O32" s="26"/>
      <c r="P32" s="26"/>
      <c r="Q32" s="26"/>
      <c r="R32" s="30"/>
      <c r="S32" s="38"/>
    </row>
    <row r="33" spans="1:19" s="24" customFormat="1">
      <c r="A33" s="37"/>
      <c r="B33" s="27"/>
      <c r="C33" s="28"/>
      <c r="D33" s="28"/>
      <c r="E33" s="28"/>
      <c r="F33" s="382"/>
      <c r="G33" s="38"/>
      <c r="H33" s="27"/>
      <c r="I33" s="28"/>
      <c r="J33" s="28"/>
      <c r="K33" s="28"/>
      <c r="L33" s="382"/>
      <c r="M33" s="38"/>
      <c r="N33" s="27"/>
      <c r="O33" s="28"/>
      <c r="P33" s="28"/>
      <c r="Q33" s="28"/>
      <c r="R33" s="30"/>
      <c r="S33" s="38"/>
    </row>
    <row r="34" spans="1:19" s="24" customFormat="1">
      <c r="A34" s="37"/>
      <c r="B34" s="25"/>
      <c r="C34" s="26"/>
      <c r="D34" s="26"/>
      <c r="E34" s="26"/>
      <c r="F34" s="30"/>
      <c r="G34" s="38"/>
      <c r="H34" s="25"/>
      <c r="I34" s="26"/>
      <c r="J34" s="26"/>
      <c r="K34" s="26"/>
      <c r="L34" s="30"/>
      <c r="M34" s="38"/>
      <c r="N34" s="25"/>
      <c r="O34" s="26"/>
      <c r="P34" s="26"/>
      <c r="Q34" s="26"/>
      <c r="R34" s="30"/>
      <c r="S34" s="38"/>
    </row>
    <row r="35" spans="1:19" s="24" customFormat="1">
      <c r="A35" s="37"/>
      <c r="B35" s="27"/>
      <c r="C35" s="28"/>
      <c r="D35" s="28"/>
      <c r="E35" s="28"/>
      <c r="F35" s="382"/>
      <c r="G35" s="38"/>
      <c r="H35" s="27"/>
      <c r="I35" s="28"/>
      <c r="J35" s="28"/>
      <c r="K35" s="28"/>
      <c r="L35" s="382"/>
      <c r="M35" s="38"/>
      <c r="N35" s="27"/>
      <c r="O35" s="28"/>
      <c r="P35" s="28"/>
      <c r="Q35" s="28"/>
      <c r="R35" s="382"/>
      <c r="S35" s="38"/>
    </row>
    <row r="36" spans="1:19" s="24" customFormat="1">
      <c r="A36" s="37"/>
      <c r="B36" s="25"/>
      <c r="C36" s="26"/>
      <c r="D36" s="26"/>
      <c r="E36" s="26"/>
      <c r="F36" s="30"/>
      <c r="G36" s="38"/>
      <c r="H36" s="25"/>
      <c r="I36" s="26"/>
      <c r="J36" s="26"/>
      <c r="K36" s="26"/>
      <c r="L36" s="30"/>
      <c r="M36" s="38"/>
      <c r="N36" s="25"/>
      <c r="O36" s="26"/>
      <c r="P36" s="26"/>
      <c r="Q36" s="26"/>
      <c r="R36" s="30"/>
      <c r="S36" s="38"/>
    </row>
    <row r="37" spans="1:19" s="24" customFormat="1">
      <c r="A37" s="37"/>
      <c r="B37" s="27"/>
      <c r="C37" s="28"/>
      <c r="D37" s="28"/>
      <c r="E37" s="28"/>
      <c r="F37" s="382"/>
      <c r="G37" s="38"/>
      <c r="H37" s="27"/>
      <c r="I37" s="28"/>
      <c r="J37" s="28"/>
      <c r="K37" s="28"/>
      <c r="L37" s="382"/>
      <c r="M37" s="38"/>
      <c r="N37" s="27"/>
      <c r="O37" s="28"/>
      <c r="P37" s="28"/>
      <c r="Q37" s="28"/>
      <c r="R37" s="382"/>
      <c r="S37" s="38"/>
    </row>
    <row r="38" spans="1:19" s="24" customFormat="1">
      <c r="A38" s="37"/>
      <c r="B38" s="25"/>
      <c r="C38" s="29"/>
      <c r="D38" s="29"/>
      <c r="E38" s="29"/>
      <c r="F38" s="30"/>
      <c r="G38" s="38"/>
      <c r="H38" s="25"/>
      <c r="I38" s="29"/>
      <c r="J38" s="29"/>
      <c r="K38" s="29"/>
      <c r="L38" s="30"/>
      <c r="M38" s="38"/>
      <c r="N38" s="25"/>
      <c r="O38" s="29"/>
      <c r="P38" s="29"/>
      <c r="Q38" s="29"/>
      <c r="R38" s="30"/>
      <c r="S38" s="38"/>
    </row>
    <row r="39" spans="1:19" s="24" customFormat="1" ht="12" thickBot="1">
      <c r="A39" s="37"/>
      <c r="B39" s="31"/>
      <c r="C39" s="32"/>
      <c r="D39" s="32"/>
      <c r="E39" s="32"/>
      <c r="F39" s="33"/>
      <c r="G39" s="38"/>
      <c r="H39" s="31"/>
      <c r="I39" s="32"/>
      <c r="J39" s="32"/>
      <c r="K39" s="32"/>
      <c r="L39" s="33"/>
      <c r="M39" s="38"/>
      <c r="N39" s="31"/>
      <c r="O39" s="32"/>
      <c r="P39" s="32"/>
      <c r="Q39" s="32"/>
      <c r="R39" s="33"/>
      <c r="S39" s="38"/>
    </row>
    <row r="40" spans="1:19" ht="12" thickBot="1">
      <c r="B40" s="521" t="s">
        <v>157</v>
      </c>
      <c r="C40" s="522"/>
      <c r="D40" s="522"/>
      <c r="E40" s="522"/>
      <c r="F40" s="523"/>
      <c r="H40" s="515" t="s">
        <v>157</v>
      </c>
      <c r="I40" s="516"/>
      <c r="J40" s="516"/>
      <c r="K40" s="516"/>
      <c r="L40" s="517"/>
      <c r="N40" s="527" t="s">
        <v>157</v>
      </c>
      <c r="O40" s="528"/>
      <c r="P40" s="528"/>
      <c r="Q40" s="528"/>
      <c r="R40" s="529"/>
    </row>
    <row r="41" spans="1:19" s="24" customFormat="1" ht="22.5" customHeight="1" thickBot="1">
      <c r="A41" s="37"/>
      <c r="B41" s="518"/>
      <c r="C41" s="519"/>
      <c r="D41" s="519"/>
      <c r="E41" s="519"/>
      <c r="F41" s="520"/>
      <c r="G41" s="38"/>
      <c r="H41" s="518"/>
      <c r="I41" s="519"/>
      <c r="J41" s="519"/>
      <c r="K41" s="519"/>
      <c r="L41" s="520"/>
      <c r="M41" s="38"/>
      <c r="N41" s="518"/>
      <c r="O41" s="519"/>
      <c r="P41" s="519"/>
      <c r="Q41" s="519"/>
      <c r="R41" s="520"/>
      <c r="S41" s="38"/>
    </row>
    <row r="42" spans="1:19" ht="12" thickBot="1"/>
    <row r="43" spans="1:19" ht="12" thickBot="1">
      <c r="B43" s="509">
        <f>B23+1</f>
        <v>44250</v>
      </c>
      <c r="C43" s="510"/>
      <c r="D43" s="510"/>
      <c r="E43" s="510"/>
      <c r="F43" s="511"/>
      <c r="H43" s="512">
        <f>H23+1</f>
        <v>44257</v>
      </c>
      <c r="I43" s="513"/>
      <c r="J43" s="513"/>
      <c r="K43" s="513"/>
      <c r="L43" s="514"/>
      <c r="N43" s="524">
        <f>N23+1</f>
        <v>44264</v>
      </c>
      <c r="O43" s="525"/>
      <c r="P43" s="525"/>
      <c r="Q43" s="525"/>
      <c r="R43" s="526"/>
    </row>
    <row r="44" spans="1:19" ht="12" thickBot="1">
      <c r="B44" s="368" t="s">
        <v>160</v>
      </c>
      <c r="C44" s="369" t="s">
        <v>151</v>
      </c>
      <c r="D44" s="369" t="s">
        <v>150</v>
      </c>
      <c r="E44" s="370" t="s">
        <v>158</v>
      </c>
      <c r="F44" s="371" t="s">
        <v>156</v>
      </c>
      <c r="H44" s="372" t="s">
        <v>160</v>
      </c>
      <c r="I44" s="373" t="s">
        <v>151</v>
      </c>
      <c r="J44" s="373" t="s">
        <v>150</v>
      </c>
      <c r="K44" s="374" t="s">
        <v>158</v>
      </c>
      <c r="L44" s="375" t="s">
        <v>156</v>
      </c>
      <c r="N44" s="376" t="s">
        <v>160</v>
      </c>
      <c r="O44" s="377" t="s">
        <v>151</v>
      </c>
      <c r="P44" s="377" t="s">
        <v>150</v>
      </c>
      <c r="Q44" s="378" t="s">
        <v>158</v>
      </c>
      <c r="R44" s="379" t="s">
        <v>156</v>
      </c>
    </row>
    <row r="45" spans="1:19" s="24" customFormat="1" ht="93">
      <c r="A45" s="37"/>
      <c r="B45" s="22" t="s">
        <v>633</v>
      </c>
      <c r="C45" s="23" t="s">
        <v>154</v>
      </c>
      <c r="D45" s="23">
        <v>1</v>
      </c>
      <c r="E45" s="23">
        <v>12</v>
      </c>
      <c r="F45" s="381" t="s">
        <v>681</v>
      </c>
      <c r="G45" s="38" t="s">
        <v>367</v>
      </c>
      <c r="H45" s="22" t="s">
        <v>679</v>
      </c>
      <c r="I45" s="23" t="s">
        <v>148</v>
      </c>
      <c r="J45" s="23">
        <v>5</v>
      </c>
      <c r="K45" s="23">
        <v>6</v>
      </c>
      <c r="L45" s="381"/>
      <c r="M45" s="38"/>
      <c r="N45" s="22" t="s">
        <v>686</v>
      </c>
      <c r="O45" s="23"/>
      <c r="P45" s="23">
        <v>5</v>
      </c>
      <c r="Q45" s="23">
        <v>6</v>
      </c>
      <c r="R45" s="30"/>
      <c r="S45" s="38"/>
    </row>
    <row r="46" spans="1:19" s="24" customFormat="1">
      <c r="A46" s="37"/>
      <c r="B46" s="25" t="s">
        <v>678</v>
      </c>
      <c r="C46" s="26" t="s">
        <v>371</v>
      </c>
      <c r="D46" s="26">
        <v>1</v>
      </c>
      <c r="E46" s="26">
        <v>12</v>
      </c>
      <c r="F46" s="30"/>
      <c r="G46" s="38"/>
      <c r="H46" s="25" t="s">
        <v>678</v>
      </c>
      <c r="I46" s="26" t="s">
        <v>148</v>
      </c>
      <c r="J46" s="26">
        <v>5</v>
      </c>
      <c r="K46" s="26">
        <v>6</v>
      </c>
      <c r="L46" s="30"/>
      <c r="M46" s="38"/>
      <c r="N46" s="25" t="s">
        <v>682</v>
      </c>
      <c r="O46" s="26"/>
      <c r="P46" s="26">
        <v>5</v>
      </c>
      <c r="Q46" s="26">
        <v>6</v>
      </c>
      <c r="R46" s="381"/>
      <c r="S46" s="38"/>
    </row>
    <row r="47" spans="1:19" s="24" customFormat="1">
      <c r="A47" s="37"/>
      <c r="B47" s="27" t="s">
        <v>586</v>
      </c>
      <c r="C47" s="28" t="s">
        <v>381</v>
      </c>
      <c r="D47" s="28">
        <v>5</v>
      </c>
      <c r="E47" s="28">
        <v>6</v>
      </c>
      <c r="F47" s="382"/>
      <c r="G47" s="38"/>
      <c r="H47" s="27" t="s">
        <v>686</v>
      </c>
      <c r="I47" s="28" t="s">
        <v>153</v>
      </c>
      <c r="J47" s="28">
        <v>1</v>
      </c>
      <c r="K47" s="28">
        <v>12</v>
      </c>
      <c r="L47" s="30"/>
      <c r="M47" s="38"/>
      <c r="N47" s="27" t="s">
        <v>678</v>
      </c>
      <c r="O47" s="28" t="s">
        <v>152</v>
      </c>
      <c r="P47" s="28">
        <v>39</v>
      </c>
      <c r="Q47" s="28" t="s">
        <v>597</v>
      </c>
      <c r="R47" s="381"/>
      <c r="S47" s="38"/>
    </row>
    <row r="48" spans="1:19" s="24" customFormat="1">
      <c r="A48" s="37"/>
      <c r="B48" s="25" t="s">
        <v>633</v>
      </c>
      <c r="C48" s="26" t="s">
        <v>152</v>
      </c>
      <c r="D48" s="28">
        <v>4</v>
      </c>
      <c r="E48" s="28" t="s">
        <v>597</v>
      </c>
      <c r="F48" s="30" t="s">
        <v>643</v>
      </c>
      <c r="G48" s="38"/>
      <c r="H48" s="25" t="s">
        <v>682</v>
      </c>
      <c r="I48" s="26" t="s">
        <v>153</v>
      </c>
      <c r="J48" s="26">
        <v>1</v>
      </c>
      <c r="K48" s="26">
        <v>12</v>
      </c>
      <c r="L48" s="30"/>
      <c r="M48" s="38"/>
      <c r="N48" s="25" t="s">
        <v>679</v>
      </c>
      <c r="O48" s="26" t="s">
        <v>152</v>
      </c>
      <c r="P48" s="26">
        <v>39</v>
      </c>
      <c r="Q48" s="26" t="s">
        <v>597</v>
      </c>
      <c r="R48" s="382"/>
      <c r="S48" s="38"/>
    </row>
    <row r="49" spans="1:19" s="24" customFormat="1">
      <c r="A49" s="37"/>
      <c r="B49" s="27"/>
      <c r="C49" s="28"/>
      <c r="D49" s="28"/>
      <c r="E49" s="28"/>
      <c r="F49" s="382"/>
      <c r="G49" s="38"/>
      <c r="H49" s="27"/>
      <c r="I49" s="28"/>
      <c r="J49" s="28"/>
      <c r="K49" s="28"/>
      <c r="L49" s="30"/>
      <c r="M49" s="38"/>
      <c r="N49" s="25" t="s">
        <v>697</v>
      </c>
      <c r="O49" s="26" t="s">
        <v>149</v>
      </c>
      <c r="P49" s="28">
        <v>96</v>
      </c>
      <c r="Q49" s="28">
        <v>96</v>
      </c>
      <c r="R49" s="381" t="s">
        <v>698</v>
      </c>
      <c r="S49" s="38" t="s">
        <v>149</v>
      </c>
    </row>
    <row r="50" spans="1:19" s="24" customFormat="1">
      <c r="A50" s="37"/>
      <c r="B50" s="25"/>
      <c r="C50" s="26"/>
      <c r="D50" s="28"/>
      <c r="E50" s="28"/>
      <c r="F50" s="30"/>
      <c r="G50" s="38"/>
      <c r="H50" s="25"/>
      <c r="I50" s="26"/>
      <c r="J50" s="26"/>
      <c r="K50" s="26"/>
      <c r="L50" s="30"/>
      <c r="M50" s="38"/>
      <c r="N50" s="25"/>
      <c r="O50" s="26"/>
      <c r="P50" s="26"/>
      <c r="Q50" s="26"/>
      <c r="R50" s="30"/>
      <c r="S50" s="38"/>
    </row>
    <row r="51" spans="1:19" s="24" customFormat="1">
      <c r="A51" s="37"/>
      <c r="B51" s="27"/>
      <c r="C51" s="28"/>
      <c r="D51" s="28"/>
      <c r="E51" s="28"/>
      <c r="F51" s="401"/>
      <c r="G51" s="38"/>
      <c r="H51" s="27"/>
      <c r="I51" s="28"/>
      <c r="J51" s="28"/>
      <c r="K51" s="28"/>
      <c r="L51" s="382"/>
      <c r="M51" s="38"/>
      <c r="N51" s="25"/>
      <c r="O51" s="28"/>
      <c r="P51" s="28"/>
      <c r="Q51" s="28"/>
      <c r="R51" s="30"/>
      <c r="S51" s="38"/>
    </row>
    <row r="52" spans="1:19" s="24" customFormat="1">
      <c r="A52" s="37"/>
      <c r="B52" s="27"/>
      <c r="C52" s="26"/>
      <c r="D52" s="26"/>
      <c r="E52" s="26"/>
      <c r="F52" s="382"/>
      <c r="G52" s="38"/>
      <c r="H52" s="25"/>
      <c r="I52" s="26"/>
      <c r="J52" s="26"/>
      <c r="K52" s="26"/>
      <c r="L52" s="30"/>
      <c r="M52" s="38"/>
      <c r="N52" s="25"/>
      <c r="O52" s="26"/>
      <c r="P52" s="26"/>
      <c r="Q52" s="26"/>
      <c r="R52" s="30"/>
      <c r="S52" s="38"/>
    </row>
    <row r="53" spans="1:19" s="24" customFormat="1">
      <c r="A53" s="37"/>
      <c r="B53" s="25"/>
      <c r="C53" s="28"/>
      <c r="D53" s="28"/>
      <c r="E53" s="28"/>
      <c r="F53" s="30"/>
      <c r="G53" s="38"/>
      <c r="H53" s="27"/>
      <c r="I53" s="28"/>
      <c r="J53" s="28"/>
      <c r="K53" s="28"/>
      <c r="L53" s="382"/>
      <c r="M53" s="38"/>
      <c r="N53" s="27"/>
      <c r="O53" s="28"/>
      <c r="P53" s="28"/>
      <c r="Q53" s="28"/>
      <c r="R53" s="382"/>
      <c r="S53" s="38"/>
    </row>
    <row r="54" spans="1:19" s="24" customFormat="1">
      <c r="A54" s="37"/>
      <c r="B54" s="25"/>
      <c r="C54" s="26"/>
      <c r="D54" s="26"/>
      <c r="E54" s="26"/>
      <c r="F54" s="30"/>
      <c r="G54" s="38"/>
      <c r="H54" s="25"/>
      <c r="I54" s="26"/>
      <c r="J54" s="26"/>
      <c r="K54" s="26"/>
      <c r="L54" s="30"/>
      <c r="M54" s="38"/>
      <c r="N54" s="25"/>
      <c r="O54" s="26"/>
      <c r="P54" s="26"/>
      <c r="Q54" s="26"/>
      <c r="R54" s="30"/>
      <c r="S54" s="38"/>
    </row>
    <row r="55" spans="1:19" s="24" customFormat="1">
      <c r="A55" s="37"/>
      <c r="B55" s="27"/>
      <c r="C55" s="28"/>
      <c r="D55" s="28"/>
      <c r="E55" s="28"/>
      <c r="F55" s="382"/>
      <c r="G55" s="38"/>
      <c r="H55" s="27"/>
      <c r="I55" s="28"/>
      <c r="J55" s="28"/>
      <c r="K55" s="28"/>
      <c r="L55" s="382"/>
      <c r="M55" s="38"/>
      <c r="N55" s="27"/>
      <c r="O55" s="28"/>
      <c r="P55" s="28"/>
      <c r="Q55" s="28"/>
      <c r="R55" s="382"/>
      <c r="S55" s="38"/>
    </row>
    <row r="56" spans="1:19" s="24" customFormat="1">
      <c r="A56" s="37"/>
      <c r="B56" s="25"/>
      <c r="C56" s="26"/>
      <c r="D56" s="26"/>
      <c r="E56" s="26"/>
      <c r="F56" s="30"/>
      <c r="G56" s="38"/>
      <c r="H56" s="25"/>
      <c r="I56" s="26"/>
      <c r="J56" s="26"/>
      <c r="K56" s="26"/>
      <c r="L56" s="30"/>
      <c r="M56" s="38"/>
      <c r="N56" s="25"/>
      <c r="O56" s="26"/>
      <c r="P56" s="26"/>
      <c r="Q56" s="26"/>
      <c r="R56" s="30"/>
      <c r="S56" s="38"/>
    </row>
    <row r="57" spans="1:19" s="24" customFormat="1">
      <c r="A57" s="37"/>
      <c r="B57" s="27"/>
      <c r="C57" s="28"/>
      <c r="D57" s="28"/>
      <c r="E57" s="28"/>
      <c r="F57" s="382"/>
      <c r="G57" s="38"/>
      <c r="H57" s="27"/>
      <c r="I57" s="28"/>
      <c r="J57" s="28"/>
      <c r="K57" s="28"/>
      <c r="L57" s="382"/>
      <c r="M57" s="38"/>
      <c r="N57" s="27"/>
      <c r="O57" s="28"/>
      <c r="P57" s="28"/>
      <c r="Q57" s="28"/>
      <c r="R57" s="382"/>
      <c r="S57" s="38"/>
    </row>
    <row r="58" spans="1:19" s="24" customFormat="1">
      <c r="A58" s="37"/>
      <c r="B58" s="25"/>
      <c r="C58" s="29"/>
      <c r="D58" s="29"/>
      <c r="E58" s="29"/>
      <c r="F58" s="30"/>
      <c r="G58" s="38"/>
      <c r="H58" s="25"/>
      <c r="I58" s="29"/>
      <c r="J58" s="29"/>
      <c r="K58" s="29"/>
      <c r="L58" s="30"/>
      <c r="M58" s="38"/>
      <c r="N58" s="25"/>
      <c r="O58" s="29"/>
      <c r="P58" s="29"/>
      <c r="Q58" s="29"/>
      <c r="R58" s="30"/>
      <c r="S58" s="38"/>
    </row>
    <row r="59" spans="1:19" s="24" customFormat="1" ht="12" thickBot="1">
      <c r="A59" s="37"/>
      <c r="B59" s="31"/>
      <c r="C59" s="32"/>
      <c r="D59" s="32"/>
      <c r="E59" s="32"/>
      <c r="F59" s="33"/>
      <c r="G59" s="38"/>
      <c r="H59" s="31"/>
      <c r="I59" s="32"/>
      <c r="J59" s="32"/>
      <c r="K59" s="32"/>
      <c r="L59" s="33"/>
      <c r="M59" s="38"/>
      <c r="N59" s="31"/>
      <c r="O59" s="32"/>
      <c r="P59" s="32"/>
      <c r="Q59" s="32"/>
      <c r="R59" s="33"/>
      <c r="S59" s="38"/>
    </row>
    <row r="60" spans="1:19" ht="12" thickBot="1">
      <c r="B60" s="521" t="s">
        <v>157</v>
      </c>
      <c r="C60" s="522"/>
      <c r="D60" s="522"/>
      <c r="E60" s="522"/>
      <c r="F60" s="523"/>
      <c r="H60" s="515" t="s">
        <v>157</v>
      </c>
      <c r="I60" s="516"/>
      <c r="J60" s="516"/>
      <c r="K60" s="516"/>
      <c r="L60" s="517"/>
      <c r="N60" s="527" t="s">
        <v>157</v>
      </c>
      <c r="O60" s="528"/>
      <c r="P60" s="528"/>
      <c r="Q60" s="528"/>
      <c r="R60" s="529"/>
    </row>
    <row r="61" spans="1:19" s="24" customFormat="1" ht="22.5" customHeight="1" thickBot="1">
      <c r="A61" s="37"/>
      <c r="B61" s="518"/>
      <c r="C61" s="519"/>
      <c r="D61" s="519"/>
      <c r="E61" s="519"/>
      <c r="F61" s="520"/>
      <c r="G61" s="38"/>
      <c r="H61" s="518"/>
      <c r="I61" s="519"/>
      <c r="J61" s="519"/>
      <c r="K61" s="519"/>
      <c r="L61" s="520"/>
      <c r="M61" s="38"/>
      <c r="N61" s="518"/>
      <c r="O61" s="519"/>
      <c r="P61" s="519"/>
      <c r="Q61" s="519"/>
      <c r="R61" s="520"/>
      <c r="S61" s="38"/>
    </row>
    <row r="62" spans="1:19" ht="12" thickBot="1"/>
    <row r="63" spans="1:19" ht="12" thickBot="1">
      <c r="B63" s="509">
        <f>B43+1</f>
        <v>44251</v>
      </c>
      <c r="C63" s="510"/>
      <c r="D63" s="510"/>
      <c r="E63" s="510"/>
      <c r="F63" s="511"/>
      <c r="H63" s="512">
        <f>H43+1</f>
        <v>44258</v>
      </c>
      <c r="I63" s="513"/>
      <c r="J63" s="513"/>
      <c r="K63" s="513"/>
      <c r="L63" s="514"/>
      <c r="N63" s="524">
        <f>N43+1</f>
        <v>44265</v>
      </c>
      <c r="O63" s="525"/>
      <c r="P63" s="525"/>
      <c r="Q63" s="525"/>
      <c r="R63" s="526"/>
    </row>
    <row r="64" spans="1:19" ht="12" thickBot="1">
      <c r="B64" s="368" t="s">
        <v>160</v>
      </c>
      <c r="C64" s="369" t="s">
        <v>151</v>
      </c>
      <c r="D64" s="369" t="s">
        <v>150</v>
      </c>
      <c r="E64" s="370" t="s">
        <v>158</v>
      </c>
      <c r="F64" s="371" t="s">
        <v>156</v>
      </c>
      <c r="H64" s="372" t="s">
        <v>160</v>
      </c>
      <c r="I64" s="373" t="s">
        <v>151</v>
      </c>
      <c r="J64" s="373" t="s">
        <v>150</v>
      </c>
      <c r="K64" s="374" t="s">
        <v>158</v>
      </c>
      <c r="L64" s="375" t="s">
        <v>156</v>
      </c>
      <c r="N64" s="376" t="s">
        <v>160</v>
      </c>
      <c r="O64" s="377" t="s">
        <v>151</v>
      </c>
      <c r="P64" s="377" t="s">
        <v>150</v>
      </c>
      <c r="Q64" s="378" t="s">
        <v>158</v>
      </c>
      <c r="R64" s="379" t="s">
        <v>156</v>
      </c>
    </row>
    <row r="65" spans="1:19" s="24" customFormat="1" ht="186">
      <c r="A65" s="37"/>
      <c r="B65" s="22" t="s">
        <v>586</v>
      </c>
      <c r="C65" s="23" t="s">
        <v>148</v>
      </c>
      <c r="D65" s="23"/>
      <c r="E65" s="23"/>
      <c r="F65" s="381" t="s">
        <v>683</v>
      </c>
      <c r="G65" s="38"/>
      <c r="H65" s="22" t="s">
        <v>686</v>
      </c>
      <c r="I65" s="23" t="s">
        <v>153</v>
      </c>
      <c r="J65" s="23">
        <v>1</v>
      </c>
      <c r="K65" s="23">
        <v>12</v>
      </c>
      <c r="L65" s="381"/>
      <c r="M65" s="38"/>
      <c r="N65" s="22" t="s">
        <v>686</v>
      </c>
      <c r="O65" s="23" t="s">
        <v>154</v>
      </c>
      <c r="P65" s="23">
        <v>1</v>
      </c>
      <c r="Q65" s="23">
        <v>96</v>
      </c>
      <c r="R65" s="381" t="s">
        <v>702</v>
      </c>
      <c r="S65" s="38" t="s">
        <v>275</v>
      </c>
    </row>
    <row r="66" spans="1:19" s="24" customFormat="1" ht="139.5">
      <c r="A66" s="37"/>
      <c r="B66" s="25" t="s">
        <v>678</v>
      </c>
      <c r="C66" s="26" t="s">
        <v>371</v>
      </c>
      <c r="D66" s="26">
        <v>1</v>
      </c>
      <c r="E66" s="26">
        <v>12</v>
      </c>
      <c r="F66" s="30"/>
      <c r="G66" s="38"/>
      <c r="H66" s="25" t="s">
        <v>682</v>
      </c>
      <c r="I66" s="26" t="s">
        <v>153</v>
      </c>
      <c r="J66" s="26">
        <v>1</v>
      </c>
      <c r="K66" s="26">
        <v>12</v>
      </c>
      <c r="L66" s="30"/>
      <c r="M66" s="38"/>
      <c r="N66" s="25" t="s">
        <v>682</v>
      </c>
      <c r="O66" s="23" t="s">
        <v>154</v>
      </c>
      <c r="P66" s="23">
        <v>1</v>
      </c>
      <c r="Q66" s="23">
        <v>96</v>
      </c>
      <c r="R66" s="30" t="s">
        <v>704</v>
      </c>
      <c r="S66" s="38" t="s">
        <v>275</v>
      </c>
    </row>
    <row r="67" spans="1:19" s="24" customFormat="1">
      <c r="A67" s="37"/>
      <c r="B67" s="27" t="s">
        <v>679</v>
      </c>
      <c r="C67" s="28" t="s">
        <v>371</v>
      </c>
      <c r="D67" s="28">
        <v>1</v>
      </c>
      <c r="E67" s="28">
        <v>12</v>
      </c>
      <c r="F67" s="382"/>
      <c r="G67" s="38"/>
      <c r="H67" s="27" t="s">
        <v>678</v>
      </c>
      <c r="I67" s="28" t="s">
        <v>381</v>
      </c>
      <c r="J67" s="28">
        <v>5</v>
      </c>
      <c r="K67" s="28">
        <v>6</v>
      </c>
      <c r="L67" s="382"/>
      <c r="M67" s="38"/>
      <c r="N67" s="27" t="s">
        <v>42</v>
      </c>
      <c r="O67" s="26" t="s">
        <v>148</v>
      </c>
      <c r="P67" s="26">
        <v>1</v>
      </c>
      <c r="Q67" s="26">
        <v>6</v>
      </c>
      <c r="R67" s="382" t="s">
        <v>699</v>
      </c>
      <c r="S67" s="38"/>
    </row>
    <row r="68" spans="1:19" s="24" customFormat="1" ht="104.65">
      <c r="A68" s="37"/>
      <c r="B68" s="25" t="s">
        <v>672</v>
      </c>
      <c r="C68" s="26" t="s">
        <v>154</v>
      </c>
      <c r="D68" s="26">
        <v>1</v>
      </c>
      <c r="E68" s="26">
        <v>12</v>
      </c>
      <c r="F68" s="30" t="s">
        <v>685</v>
      </c>
      <c r="G68" s="38" t="s">
        <v>272</v>
      </c>
      <c r="H68" s="25" t="s">
        <v>679</v>
      </c>
      <c r="I68" s="26" t="s">
        <v>381</v>
      </c>
      <c r="J68" s="26">
        <v>5</v>
      </c>
      <c r="K68" s="26">
        <v>6</v>
      </c>
      <c r="L68" s="30"/>
      <c r="M68" s="38"/>
      <c r="N68" s="25" t="s">
        <v>678</v>
      </c>
      <c r="O68" s="28" t="s">
        <v>146</v>
      </c>
      <c r="P68" s="28">
        <v>3</v>
      </c>
      <c r="Q68" s="28">
        <v>6</v>
      </c>
      <c r="R68" s="30" t="s">
        <v>701</v>
      </c>
      <c r="S68" s="38"/>
    </row>
    <row r="69" spans="1:19" s="24" customFormat="1" ht="23.25">
      <c r="A69" s="37"/>
      <c r="B69" s="27" t="s">
        <v>671</v>
      </c>
      <c r="C69" s="28" t="s">
        <v>153</v>
      </c>
      <c r="D69" s="28">
        <v>5</v>
      </c>
      <c r="E69" s="28">
        <v>6</v>
      </c>
      <c r="F69" s="30"/>
      <c r="G69" s="38"/>
      <c r="H69" s="27" t="s">
        <v>678</v>
      </c>
      <c r="I69" s="28" t="s">
        <v>147</v>
      </c>
      <c r="J69" s="28"/>
      <c r="K69" s="28"/>
      <c r="L69" s="382"/>
      <c r="M69" s="38"/>
      <c r="N69" s="25" t="s">
        <v>679</v>
      </c>
      <c r="O69" s="28" t="s">
        <v>146</v>
      </c>
      <c r="P69" s="28">
        <v>3</v>
      </c>
      <c r="Q69" s="28">
        <v>6</v>
      </c>
      <c r="R69" s="382" t="s">
        <v>701</v>
      </c>
      <c r="S69" s="38"/>
    </row>
    <row r="70" spans="1:19" s="24" customFormat="1" ht="23.25">
      <c r="A70" s="37"/>
      <c r="B70" s="27" t="s">
        <v>42</v>
      </c>
      <c r="C70" s="26" t="s">
        <v>148</v>
      </c>
      <c r="D70" s="26">
        <v>1</v>
      </c>
      <c r="E70" s="26">
        <v>6</v>
      </c>
      <c r="F70" s="30" t="s">
        <v>676</v>
      </c>
      <c r="G70" s="38"/>
      <c r="H70" s="25" t="s">
        <v>679</v>
      </c>
      <c r="I70" s="26" t="s">
        <v>147</v>
      </c>
      <c r="J70" s="26"/>
      <c r="K70" s="26"/>
      <c r="L70" s="30"/>
      <c r="M70" s="38"/>
      <c r="N70" s="25" t="s">
        <v>686</v>
      </c>
      <c r="O70" s="26" t="s">
        <v>152</v>
      </c>
      <c r="P70" s="26">
        <v>3</v>
      </c>
      <c r="Q70" s="26" t="s">
        <v>705</v>
      </c>
      <c r="R70" s="381"/>
      <c r="S70" s="38"/>
    </row>
    <row r="71" spans="1:19" s="24" customFormat="1" ht="34.9">
      <c r="A71" s="37"/>
      <c r="B71" s="25" t="s">
        <v>586</v>
      </c>
      <c r="C71" s="28" t="s">
        <v>454</v>
      </c>
      <c r="D71" s="28"/>
      <c r="E71" s="28"/>
      <c r="F71" s="382" t="s">
        <v>684</v>
      </c>
      <c r="G71" s="38"/>
      <c r="H71" s="27"/>
      <c r="I71" s="28"/>
      <c r="J71" s="28"/>
      <c r="K71" s="28"/>
      <c r="L71" s="382"/>
      <c r="M71" s="38"/>
      <c r="N71" s="27" t="s">
        <v>682</v>
      </c>
      <c r="O71" s="28" t="s">
        <v>152</v>
      </c>
      <c r="P71" s="28">
        <v>3</v>
      </c>
      <c r="Q71" s="28" t="s">
        <v>597</v>
      </c>
      <c r="R71" s="382"/>
      <c r="S71" s="38"/>
    </row>
    <row r="72" spans="1:19" s="24" customFormat="1">
      <c r="A72" s="37"/>
      <c r="B72" s="27" t="s">
        <v>672</v>
      </c>
      <c r="C72" s="26" t="s">
        <v>152</v>
      </c>
      <c r="D72" s="26">
        <v>2</v>
      </c>
      <c r="E72" s="26" t="s">
        <v>597</v>
      </c>
      <c r="F72" s="30" t="s">
        <v>643</v>
      </c>
      <c r="G72" s="38"/>
      <c r="H72" s="25"/>
      <c r="I72" s="26"/>
      <c r="J72" s="26"/>
      <c r="K72" s="26"/>
      <c r="L72" s="30"/>
      <c r="M72" s="38"/>
      <c r="N72" s="25" t="s">
        <v>700</v>
      </c>
      <c r="O72" s="26" t="s">
        <v>454</v>
      </c>
      <c r="P72" s="26"/>
      <c r="Q72" s="26"/>
      <c r="R72" s="382" t="s">
        <v>706</v>
      </c>
      <c r="S72" s="38"/>
    </row>
    <row r="73" spans="1:19" s="24" customFormat="1">
      <c r="A73" s="37"/>
      <c r="B73" s="25"/>
      <c r="C73" s="28"/>
      <c r="D73" s="28"/>
      <c r="E73" s="28"/>
      <c r="F73" s="382"/>
      <c r="G73" s="38"/>
      <c r="H73" s="27"/>
      <c r="I73" s="28"/>
      <c r="J73" s="28"/>
      <c r="K73" s="28"/>
      <c r="L73" s="382"/>
      <c r="M73" s="38"/>
      <c r="N73" s="27" t="s">
        <v>703</v>
      </c>
      <c r="O73" s="28" t="s">
        <v>454</v>
      </c>
      <c r="P73" s="28"/>
      <c r="Q73" s="28"/>
      <c r="R73" s="382" t="s">
        <v>706</v>
      </c>
      <c r="S73" s="38"/>
    </row>
    <row r="74" spans="1:19" s="24" customFormat="1">
      <c r="A74" s="37"/>
      <c r="B74" s="27"/>
      <c r="C74" s="26"/>
      <c r="D74" s="26"/>
      <c r="E74" s="26"/>
      <c r="F74" s="30"/>
      <c r="G74" s="38"/>
      <c r="H74" s="25"/>
      <c r="I74" s="26"/>
      <c r="J74" s="26"/>
      <c r="K74" s="26"/>
      <c r="L74" s="30"/>
      <c r="M74" s="38"/>
      <c r="N74" s="25"/>
      <c r="O74" s="26"/>
      <c r="P74" s="26"/>
      <c r="Q74" s="26"/>
      <c r="R74" s="30"/>
      <c r="S74" s="38"/>
    </row>
    <row r="75" spans="1:19" s="24" customFormat="1">
      <c r="A75" s="37"/>
      <c r="B75" s="27"/>
      <c r="C75" s="28"/>
      <c r="D75" s="28"/>
      <c r="E75" s="28"/>
      <c r="F75" s="382"/>
      <c r="G75" s="38"/>
      <c r="H75" s="27"/>
      <c r="I75" s="28"/>
      <c r="J75" s="28"/>
      <c r="K75" s="28"/>
      <c r="L75" s="382"/>
      <c r="M75" s="38"/>
      <c r="N75" s="27"/>
      <c r="O75" s="28"/>
      <c r="P75" s="28"/>
      <c r="Q75" s="28"/>
      <c r="R75" s="382"/>
      <c r="S75" s="38"/>
    </row>
    <row r="76" spans="1:19" s="24" customFormat="1">
      <c r="A76" s="37"/>
      <c r="B76" s="25"/>
      <c r="C76" s="26"/>
      <c r="D76" s="26"/>
      <c r="E76" s="26"/>
      <c r="F76" s="382"/>
      <c r="G76" s="38"/>
      <c r="H76" s="25"/>
      <c r="I76" s="26"/>
      <c r="J76" s="26"/>
      <c r="K76" s="26"/>
      <c r="L76" s="30"/>
      <c r="M76" s="38"/>
      <c r="N76" s="25"/>
      <c r="O76" s="26"/>
      <c r="P76" s="26"/>
      <c r="Q76" s="26"/>
      <c r="R76" s="30"/>
      <c r="S76" s="38"/>
    </row>
    <row r="77" spans="1:19" s="24" customFormat="1">
      <c r="A77" s="37"/>
      <c r="B77" s="27"/>
      <c r="C77" s="28"/>
      <c r="D77" s="28"/>
      <c r="E77" s="28"/>
      <c r="F77" s="382"/>
      <c r="G77" s="38"/>
      <c r="H77" s="27"/>
      <c r="I77" s="28"/>
      <c r="J77" s="28"/>
      <c r="K77" s="28"/>
      <c r="L77" s="382"/>
      <c r="M77" s="38"/>
      <c r="N77" s="27"/>
      <c r="O77" s="28"/>
      <c r="P77" s="28"/>
      <c r="Q77" s="28"/>
      <c r="R77" s="382"/>
      <c r="S77" s="38"/>
    </row>
    <row r="78" spans="1:19" s="24" customFormat="1">
      <c r="A78" s="37"/>
      <c r="B78" s="25"/>
      <c r="C78" s="29"/>
      <c r="D78" s="29"/>
      <c r="E78" s="29"/>
      <c r="F78" s="382"/>
      <c r="G78" s="38"/>
      <c r="H78" s="25"/>
      <c r="I78" s="29"/>
      <c r="J78" s="29"/>
      <c r="K78" s="29"/>
      <c r="L78" s="30"/>
      <c r="M78" s="38"/>
      <c r="N78" s="25"/>
      <c r="O78" s="29"/>
      <c r="P78" s="29"/>
      <c r="Q78" s="29"/>
      <c r="R78" s="30"/>
      <c r="S78" s="38"/>
    </row>
    <row r="79" spans="1:19" s="24" customFormat="1" ht="12" thickBot="1">
      <c r="A79" s="37"/>
      <c r="B79" s="27"/>
      <c r="C79" s="32"/>
      <c r="D79" s="32"/>
      <c r="E79" s="32"/>
      <c r="F79" s="382"/>
      <c r="G79" s="38"/>
      <c r="H79" s="31"/>
      <c r="I79" s="32"/>
      <c r="J79" s="32"/>
      <c r="K79" s="32"/>
      <c r="L79" s="33"/>
      <c r="M79" s="38"/>
      <c r="N79" s="31"/>
      <c r="O79" s="32"/>
      <c r="P79" s="32"/>
      <c r="Q79" s="32"/>
      <c r="R79" s="33"/>
      <c r="S79" s="38"/>
    </row>
    <row r="80" spans="1:19" ht="12" thickBot="1">
      <c r="B80" s="521" t="s">
        <v>157</v>
      </c>
      <c r="C80" s="522"/>
      <c r="D80" s="522"/>
      <c r="E80" s="522"/>
      <c r="F80" s="523"/>
      <c r="H80" s="515" t="s">
        <v>157</v>
      </c>
      <c r="I80" s="516"/>
      <c r="J80" s="516"/>
      <c r="K80" s="516"/>
      <c r="L80" s="517"/>
      <c r="N80" s="527" t="s">
        <v>157</v>
      </c>
      <c r="O80" s="528"/>
      <c r="P80" s="528"/>
      <c r="Q80" s="528"/>
      <c r="R80" s="529"/>
    </row>
    <row r="81" spans="1:19" s="24" customFormat="1" ht="22.5" customHeight="1" thickBot="1">
      <c r="A81" s="37"/>
      <c r="B81" s="518"/>
      <c r="C81" s="519"/>
      <c r="D81" s="519"/>
      <c r="E81" s="519"/>
      <c r="F81" s="520"/>
      <c r="G81" s="38"/>
      <c r="H81" s="518"/>
      <c r="I81" s="519"/>
      <c r="J81" s="519"/>
      <c r="K81" s="519"/>
      <c r="L81" s="520"/>
      <c r="M81" s="38"/>
      <c r="N81" s="518"/>
      <c r="O81" s="519"/>
      <c r="P81" s="519"/>
      <c r="Q81" s="519"/>
      <c r="R81" s="520"/>
      <c r="S81" s="38"/>
    </row>
    <row r="82" spans="1:19" ht="12" thickBot="1"/>
    <row r="83" spans="1:19" ht="12" thickBot="1">
      <c r="B83" s="509">
        <f>B63+1</f>
        <v>44252</v>
      </c>
      <c r="C83" s="510"/>
      <c r="D83" s="510"/>
      <c r="E83" s="510"/>
      <c r="F83" s="511"/>
      <c r="H83" s="512">
        <f>H63+1</f>
        <v>44259</v>
      </c>
      <c r="I83" s="513"/>
      <c r="J83" s="513"/>
      <c r="K83" s="513"/>
      <c r="L83" s="514"/>
      <c r="N83" s="524">
        <f>N63+1</f>
        <v>44266</v>
      </c>
      <c r="O83" s="525"/>
      <c r="P83" s="525"/>
      <c r="Q83" s="525"/>
      <c r="R83" s="526"/>
    </row>
    <row r="84" spans="1:19" ht="12" thickBot="1">
      <c r="B84" s="368" t="s">
        <v>160</v>
      </c>
      <c r="C84" s="369" t="s">
        <v>151</v>
      </c>
      <c r="D84" s="369" t="s">
        <v>150</v>
      </c>
      <c r="E84" s="370" t="s">
        <v>158</v>
      </c>
      <c r="F84" s="371" t="s">
        <v>156</v>
      </c>
      <c r="H84" s="372" t="s">
        <v>160</v>
      </c>
      <c r="I84" s="373" t="s">
        <v>151</v>
      </c>
      <c r="J84" s="373" t="s">
        <v>150</v>
      </c>
      <c r="K84" s="374" t="s">
        <v>158</v>
      </c>
      <c r="L84" s="375" t="s">
        <v>156</v>
      </c>
      <c r="N84" s="376" t="s">
        <v>160</v>
      </c>
      <c r="O84" s="377" t="s">
        <v>151</v>
      </c>
      <c r="P84" s="377" t="s">
        <v>150</v>
      </c>
      <c r="Q84" s="378" t="s">
        <v>158</v>
      </c>
      <c r="R84" s="379" t="s">
        <v>156</v>
      </c>
    </row>
    <row r="85" spans="1:19" s="24" customFormat="1" ht="127.9">
      <c r="A85" s="37"/>
      <c r="B85" s="22" t="s">
        <v>671</v>
      </c>
      <c r="C85" s="23" t="s">
        <v>154</v>
      </c>
      <c r="D85" s="23">
        <v>1</v>
      </c>
      <c r="E85" s="23">
        <v>96</v>
      </c>
      <c r="F85" s="381" t="s">
        <v>687</v>
      </c>
      <c r="G85" s="38" t="s">
        <v>272</v>
      </c>
      <c r="H85" s="22" t="s">
        <v>686</v>
      </c>
      <c r="I85" s="23" t="s">
        <v>153</v>
      </c>
      <c r="J85" s="23">
        <v>1</v>
      </c>
      <c r="K85" s="23">
        <v>12</v>
      </c>
      <c r="L85" s="381"/>
      <c r="M85" s="38"/>
      <c r="N85" s="22"/>
      <c r="O85" s="23"/>
      <c r="P85" s="23"/>
      <c r="Q85" s="23"/>
      <c r="R85" s="381"/>
      <c r="S85" s="38"/>
    </row>
    <row r="86" spans="1:19" s="24" customFormat="1" ht="23.25">
      <c r="A86" s="37"/>
      <c r="B86" s="27" t="s">
        <v>682</v>
      </c>
      <c r="C86" s="26" t="s">
        <v>153</v>
      </c>
      <c r="D86" s="26">
        <v>1</v>
      </c>
      <c r="E86" s="26">
        <v>96</v>
      </c>
      <c r="F86" s="30"/>
      <c r="G86" s="38"/>
      <c r="H86" s="25" t="s">
        <v>682</v>
      </c>
      <c r="I86" s="26" t="s">
        <v>153</v>
      </c>
      <c r="J86" s="26">
        <v>1</v>
      </c>
      <c r="K86" s="26">
        <v>12</v>
      </c>
      <c r="L86" s="30"/>
      <c r="M86" s="38"/>
      <c r="N86" s="22" t="s">
        <v>679</v>
      </c>
      <c r="O86" s="26" t="s">
        <v>371</v>
      </c>
      <c r="P86" s="26">
        <v>3</v>
      </c>
      <c r="Q86" s="26">
        <v>6</v>
      </c>
      <c r="R86" s="30" t="s">
        <v>707</v>
      </c>
      <c r="S86" s="38"/>
    </row>
    <row r="87" spans="1:19" s="24" customFormat="1" ht="23.25">
      <c r="A87" s="37"/>
      <c r="B87" s="25" t="s">
        <v>678</v>
      </c>
      <c r="C87" s="28" t="s">
        <v>381</v>
      </c>
      <c r="D87" s="28">
        <v>1</v>
      </c>
      <c r="E87" s="28">
        <v>12</v>
      </c>
      <c r="F87" s="382"/>
      <c r="G87" s="38"/>
      <c r="H87" s="27" t="s">
        <v>678</v>
      </c>
      <c r="I87" s="28" t="s">
        <v>381</v>
      </c>
      <c r="J87" s="28">
        <v>5</v>
      </c>
      <c r="K87" s="28">
        <v>6</v>
      </c>
      <c r="L87" s="382"/>
      <c r="M87" s="38"/>
      <c r="N87" s="25" t="s">
        <v>678</v>
      </c>
      <c r="O87" s="28" t="s">
        <v>371</v>
      </c>
      <c r="P87" s="28">
        <v>3</v>
      </c>
      <c r="Q87" s="28">
        <v>6</v>
      </c>
      <c r="R87" s="382" t="s">
        <v>707</v>
      </c>
      <c r="S87" s="38"/>
    </row>
    <row r="88" spans="1:19" s="24" customFormat="1">
      <c r="A88" s="37"/>
      <c r="B88" s="27" t="s">
        <v>679</v>
      </c>
      <c r="C88" s="26" t="s">
        <v>371</v>
      </c>
      <c r="D88" s="26">
        <v>1</v>
      </c>
      <c r="E88" s="26">
        <v>12</v>
      </c>
      <c r="F88" s="30"/>
      <c r="G88" s="38"/>
      <c r="H88" s="25" t="s">
        <v>679</v>
      </c>
      <c r="I88" s="26" t="s">
        <v>381</v>
      </c>
      <c r="J88" s="26">
        <v>5</v>
      </c>
      <c r="K88" s="26">
        <v>6</v>
      </c>
      <c r="L88" s="30"/>
      <c r="M88" s="38"/>
      <c r="N88" s="25"/>
      <c r="O88" s="26"/>
      <c r="P88" s="26"/>
      <c r="Q88" s="26"/>
      <c r="R88" s="30"/>
      <c r="S88" s="38"/>
    </row>
    <row r="89" spans="1:19" s="24" customFormat="1">
      <c r="A89" s="37"/>
      <c r="B89" s="27" t="s">
        <v>671</v>
      </c>
      <c r="C89" s="28" t="s">
        <v>152</v>
      </c>
      <c r="D89" s="28">
        <v>2</v>
      </c>
      <c r="E89" s="28" t="s">
        <v>597</v>
      </c>
      <c r="F89" s="382" t="s">
        <v>643</v>
      </c>
      <c r="G89" s="38"/>
      <c r="H89" s="27"/>
      <c r="I89" s="28"/>
      <c r="J89" s="28"/>
      <c r="K89" s="28"/>
      <c r="L89" s="382"/>
      <c r="M89" s="38"/>
      <c r="N89" s="27"/>
      <c r="O89" s="28"/>
      <c r="P89" s="28"/>
      <c r="Q89" s="28"/>
      <c r="R89" s="382"/>
      <c r="S89" s="38"/>
    </row>
    <row r="90" spans="1:19" s="24" customFormat="1">
      <c r="A90" s="37"/>
      <c r="B90" s="25"/>
      <c r="C90" s="26"/>
      <c r="D90" s="26"/>
      <c r="E90" s="26"/>
      <c r="F90" s="30"/>
      <c r="G90" s="38"/>
      <c r="H90" s="25"/>
      <c r="I90" s="26"/>
      <c r="J90" s="26"/>
      <c r="K90" s="26"/>
      <c r="L90" s="30"/>
      <c r="M90" s="38"/>
      <c r="N90" s="25"/>
      <c r="O90" s="26"/>
      <c r="P90" s="26"/>
      <c r="Q90" s="26"/>
      <c r="R90" s="382"/>
      <c r="S90" s="38"/>
    </row>
    <row r="91" spans="1:19" s="24" customFormat="1">
      <c r="A91" s="37"/>
      <c r="B91" s="27"/>
      <c r="C91" s="28"/>
      <c r="D91" s="28"/>
      <c r="E91" s="28"/>
      <c r="F91" s="382"/>
      <c r="G91" s="38"/>
      <c r="H91" s="27"/>
      <c r="I91" s="28"/>
      <c r="J91" s="28"/>
      <c r="K91" s="28"/>
      <c r="L91" s="382"/>
      <c r="M91" s="38"/>
      <c r="N91" s="27"/>
      <c r="O91" s="28"/>
      <c r="P91" s="28"/>
      <c r="Q91" s="28"/>
      <c r="R91" s="382"/>
      <c r="S91" s="38"/>
    </row>
    <row r="92" spans="1:19" s="24" customFormat="1">
      <c r="A92" s="37"/>
      <c r="B92" s="25"/>
      <c r="C92" s="26"/>
      <c r="D92" s="26"/>
      <c r="E92" s="26"/>
      <c r="F92" s="30"/>
      <c r="G92" s="38"/>
      <c r="H92" s="25"/>
      <c r="I92" s="26"/>
      <c r="J92" s="26"/>
      <c r="K92" s="26"/>
      <c r="L92" s="30"/>
      <c r="M92" s="38"/>
      <c r="N92" s="25"/>
      <c r="O92" s="26"/>
      <c r="P92" s="26"/>
      <c r="Q92" s="26"/>
      <c r="R92" s="30"/>
      <c r="S92" s="38"/>
    </row>
    <row r="93" spans="1:19" s="24" customFormat="1">
      <c r="A93" s="37"/>
      <c r="B93" s="27"/>
      <c r="C93" s="28"/>
      <c r="D93" s="28"/>
      <c r="E93" s="28"/>
      <c r="F93" s="382"/>
      <c r="G93" s="38"/>
      <c r="H93" s="27"/>
      <c r="I93" s="28"/>
      <c r="J93" s="28"/>
      <c r="K93" s="28"/>
      <c r="L93" s="382"/>
      <c r="M93" s="38"/>
      <c r="N93" s="27"/>
      <c r="O93" s="28"/>
      <c r="P93" s="28"/>
      <c r="Q93" s="28"/>
      <c r="R93" s="382"/>
      <c r="S93" s="38"/>
    </row>
    <row r="94" spans="1:19" s="24" customFormat="1">
      <c r="A94" s="37"/>
      <c r="B94" s="25"/>
      <c r="C94" s="26"/>
      <c r="D94" s="26"/>
      <c r="E94" s="26"/>
      <c r="F94" s="30"/>
      <c r="G94" s="38"/>
      <c r="H94" s="25"/>
      <c r="I94" s="26"/>
      <c r="J94" s="26"/>
      <c r="K94" s="26"/>
      <c r="L94" s="30"/>
      <c r="M94" s="38"/>
      <c r="N94" s="25"/>
      <c r="O94" s="26"/>
      <c r="P94" s="26"/>
      <c r="Q94" s="26"/>
      <c r="R94" s="30"/>
      <c r="S94" s="38"/>
    </row>
    <row r="95" spans="1:19" s="24" customFormat="1">
      <c r="A95" s="37"/>
      <c r="B95" s="27"/>
      <c r="C95" s="28"/>
      <c r="D95" s="28"/>
      <c r="E95" s="28"/>
      <c r="F95" s="382"/>
      <c r="G95" s="38"/>
      <c r="H95" s="27"/>
      <c r="I95" s="28"/>
      <c r="J95" s="28"/>
      <c r="K95" s="28"/>
      <c r="L95" s="382"/>
      <c r="M95" s="38"/>
      <c r="N95" s="27"/>
      <c r="O95" s="28"/>
      <c r="P95" s="28"/>
      <c r="Q95" s="28"/>
      <c r="R95" s="382"/>
      <c r="S95" s="38"/>
    </row>
    <row r="96" spans="1:19" s="24" customFormat="1">
      <c r="A96" s="37"/>
      <c r="B96" s="25"/>
      <c r="C96" s="26"/>
      <c r="D96" s="26"/>
      <c r="E96" s="26"/>
      <c r="F96" s="30"/>
      <c r="G96" s="38"/>
      <c r="H96" s="25"/>
      <c r="I96" s="26"/>
      <c r="J96" s="26"/>
      <c r="K96" s="26"/>
      <c r="L96" s="30"/>
      <c r="M96" s="38"/>
      <c r="N96" s="25"/>
      <c r="O96" s="26"/>
      <c r="P96" s="26"/>
      <c r="Q96" s="26"/>
      <c r="R96" s="30"/>
      <c r="S96" s="38"/>
    </row>
    <row r="97" spans="1:19" s="24" customFormat="1">
      <c r="A97" s="37"/>
      <c r="B97" s="27"/>
      <c r="C97" s="28"/>
      <c r="D97" s="28"/>
      <c r="E97" s="28"/>
      <c r="F97" s="382"/>
      <c r="G97" s="38"/>
      <c r="H97" s="27"/>
      <c r="I97" s="28"/>
      <c r="J97" s="28"/>
      <c r="K97" s="28"/>
      <c r="L97" s="382"/>
      <c r="M97" s="38"/>
      <c r="N97" s="27"/>
      <c r="O97" s="28"/>
      <c r="P97" s="28"/>
      <c r="Q97" s="28"/>
      <c r="R97" s="382"/>
      <c r="S97" s="38"/>
    </row>
    <row r="98" spans="1:19" s="24" customFormat="1">
      <c r="A98" s="37"/>
      <c r="B98" s="25"/>
      <c r="C98" s="29"/>
      <c r="D98" s="29"/>
      <c r="E98" s="29"/>
      <c r="F98" s="30"/>
      <c r="G98" s="38"/>
      <c r="H98" s="25"/>
      <c r="I98" s="29"/>
      <c r="J98" s="29"/>
      <c r="K98" s="29"/>
      <c r="L98" s="30"/>
      <c r="M98" s="38"/>
      <c r="N98" s="25"/>
      <c r="O98" s="29"/>
      <c r="P98" s="29"/>
      <c r="Q98" s="29"/>
      <c r="R98" s="30"/>
      <c r="S98" s="38"/>
    </row>
    <row r="99" spans="1:19" s="24" customFormat="1" ht="12" thickBot="1">
      <c r="A99" s="37"/>
      <c r="B99" s="31"/>
      <c r="C99" s="32"/>
      <c r="D99" s="32"/>
      <c r="E99" s="32"/>
      <c r="F99" s="33"/>
      <c r="G99" s="38"/>
      <c r="H99" s="31"/>
      <c r="I99" s="32"/>
      <c r="J99" s="32"/>
      <c r="K99" s="32"/>
      <c r="L99" s="33"/>
      <c r="M99" s="38"/>
      <c r="N99" s="31"/>
      <c r="O99" s="32"/>
      <c r="P99" s="32"/>
      <c r="Q99" s="32"/>
      <c r="R99" s="33"/>
      <c r="S99" s="38"/>
    </row>
    <row r="100" spans="1:19" ht="12" thickBot="1">
      <c r="B100" s="521" t="s">
        <v>157</v>
      </c>
      <c r="C100" s="522"/>
      <c r="D100" s="522"/>
      <c r="E100" s="522"/>
      <c r="F100" s="523"/>
      <c r="H100" s="515" t="s">
        <v>157</v>
      </c>
      <c r="I100" s="516"/>
      <c r="J100" s="516"/>
      <c r="K100" s="516"/>
      <c r="L100" s="517"/>
      <c r="N100" s="527" t="s">
        <v>157</v>
      </c>
      <c r="O100" s="528"/>
      <c r="P100" s="528"/>
      <c r="Q100" s="528"/>
      <c r="R100" s="529"/>
    </row>
    <row r="101" spans="1:19" s="24" customFormat="1" ht="22.5" customHeight="1" thickBot="1">
      <c r="A101" s="37"/>
      <c r="B101" s="518"/>
      <c r="C101" s="519"/>
      <c r="D101" s="519"/>
      <c r="E101" s="519"/>
      <c r="F101" s="520"/>
      <c r="G101" s="38"/>
      <c r="H101" s="518"/>
      <c r="I101" s="519"/>
      <c r="J101" s="519"/>
      <c r="K101" s="519"/>
      <c r="L101" s="520"/>
      <c r="M101" s="38"/>
      <c r="N101" s="518"/>
      <c r="O101" s="519"/>
      <c r="P101" s="519"/>
      <c r="Q101" s="519"/>
      <c r="R101" s="520"/>
      <c r="S101" s="38"/>
    </row>
    <row r="102" spans="1:19" ht="12" thickBot="1"/>
    <row r="103" spans="1:19" ht="12" thickBot="1">
      <c r="B103" s="509">
        <f>B83+1</f>
        <v>44253</v>
      </c>
      <c r="C103" s="510"/>
      <c r="D103" s="510"/>
      <c r="E103" s="510"/>
      <c r="F103" s="511"/>
      <c r="H103" s="512">
        <f>H83+1</f>
        <v>44260</v>
      </c>
      <c r="I103" s="513"/>
      <c r="J103" s="513"/>
      <c r="K103" s="513"/>
      <c r="L103" s="514"/>
      <c r="N103" s="524">
        <f>N83+1</f>
        <v>44267</v>
      </c>
      <c r="O103" s="525"/>
      <c r="P103" s="525"/>
      <c r="Q103" s="525"/>
      <c r="R103" s="526"/>
    </row>
    <row r="104" spans="1:19" ht="12" thickBot="1">
      <c r="B104" s="368" t="s">
        <v>160</v>
      </c>
      <c r="C104" s="369" t="s">
        <v>151</v>
      </c>
      <c r="D104" s="369" t="s">
        <v>150</v>
      </c>
      <c r="E104" s="370" t="s">
        <v>158</v>
      </c>
      <c r="F104" s="371" t="s">
        <v>156</v>
      </c>
      <c r="H104" s="372" t="s">
        <v>160</v>
      </c>
      <c r="I104" s="373" t="s">
        <v>151</v>
      </c>
      <c r="J104" s="373" t="s">
        <v>150</v>
      </c>
      <c r="K104" s="374" t="s">
        <v>158</v>
      </c>
      <c r="L104" s="375" t="s">
        <v>156</v>
      </c>
      <c r="N104" s="376" t="s">
        <v>160</v>
      </c>
      <c r="O104" s="377" t="s">
        <v>151</v>
      </c>
      <c r="P104" s="377" t="s">
        <v>150</v>
      </c>
      <c r="Q104" s="378" t="s">
        <v>158</v>
      </c>
      <c r="R104" s="379" t="s">
        <v>156</v>
      </c>
    </row>
    <row r="105" spans="1:19" s="24" customFormat="1" ht="23.25">
      <c r="A105" s="37"/>
      <c r="B105" s="27" t="s">
        <v>686</v>
      </c>
      <c r="C105" s="26" t="s">
        <v>153</v>
      </c>
      <c r="D105" s="26">
        <v>1</v>
      </c>
      <c r="E105" s="26">
        <v>96</v>
      </c>
      <c r="F105" s="381"/>
      <c r="G105" s="38"/>
      <c r="H105" s="22" t="s">
        <v>686</v>
      </c>
      <c r="I105" s="23" t="s">
        <v>148</v>
      </c>
      <c r="J105" s="23">
        <v>1</v>
      </c>
      <c r="K105" s="23">
        <v>6</v>
      </c>
      <c r="L105" s="381"/>
      <c r="M105" s="38"/>
      <c r="N105" s="22" t="s">
        <v>678</v>
      </c>
      <c r="O105" s="23" t="s">
        <v>148</v>
      </c>
      <c r="P105" s="23"/>
      <c r="Q105" s="23"/>
      <c r="R105" s="30" t="s">
        <v>708</v>
      </c>
      <c r="S105" s="38"/>
    </row>
    <row r="106" spans="1:19" s="24" customFormat="1" ht="23.25">
      <c r="A106" s="37"/>
      <c r="B106" s="25" t="s">
        <v>682</v>
      </c>
      <c r="C106" s="28" t="s">
        <v>153</v>
      </c>
      <c r="D106" s="28">
        <v>1</v>
      </c>
      <c r="E106" s="28">
        <v>96</v>
      </c>
      <c r="F106" s="381"/>
      <c r="G106" s="38"/>
      <c r="H106" s="25" t="s">
        <v>682</v>
      </c>
      <c r="I106" s="26" t="s">
        <v>148</v>
      </c>
      <c r="J106" s="26">
        <v>1</v>
      </c>
      <c r="K106" s="26">
        <v>6</v>
      </c>
      <c r="L106" s="30"/>
      <c r="M106" s="38"/>
      <c r="N106" s="22" t="s">
        <v>679</v>
      </c>
      <c r="O106" s="23" t="s">
        <v>148</v>
      </c>
      <c r="P106" s="23"/>
      <c r="Q106" s="23"/>
      <c r="R106" s="30" t="s">
        <v>708</v>
      </c>
      <c r="S106" s="38"/>
    </row>
    <row r="107" spans="1:19" s="24" customFormat="1" ht="23.25">
      <c r="A107" s="37"/>
      <c r="B107" s="27" t="s">
        <v>678</v>
      </c>
      <c r="C107" s="28" t="s">
        <v>371</v>
      </c>
      <c r="D107" s="28">
        <v>1</v>
      </c>
      <c r="E107" s="28">
        <v>12</v>
      </c>
      <c r="F107" s="382"/>
      <c r="G107" s="38"/>
      <c r="H107" s="27" t="s">
        <v>678</v>
      </c>
      <c r="I107" s="28" t="s">
        <v>381</v>
      </c>
      <c r="J107" s="28">
        <v>5</v>
      </c>
      <c r="K107" s="28">
        <v>6</v>
      </c>
      <c r="L107" s="382"/>
      <c r="M107" s="38"/>
      <c r="N107" s="25" t="s">
        <v>697</v>
      </c>
      <c r="O107" s="26" t="s">
        <v>147</v>
      </c>
      <c r="P107" s="26">
        <v>96</v>
      </c>
      <c r="Q107" s="26">
        <v>96</v>
      </c>
      <c r="R107" s="30" t="s">
        <v>709</v>
      </c>
      <c r="S107" s="38"/>
    </row>
    <row r="108" spans="1:19" s="24" customFormat="1">
      <c r="A108" s="37"/>
      <c r="B108" s="25" t="s">
        <v>679</v>
      </c>
      <c r="C108" s="26" t="s">
        <v>371</v>
      </c>
      <c r="D108" s="26">
        <v>1</v>
      </c>
      <c r="E108" s="26">
        <v>12</v>
      </c>
      <c r="F108" s="30"/>
      <c r="G108" s="38"/>
      <c r="H108" s="25" t="s">
        <v>679</v>
      </c>
      <c r="I108" s="26" t="s">
        <v>148</v>
      </c>
      <c r="J108" s="26">
        <v>5</v>
      </c>
      <c r="K108" s="26">
        <v>10</v>
      </c>
      <c r="L108" s="30"/>
      <c r="M108" s="38"/>
      <c r="N108" s="27"/>
      <c r="O108" s="28"/>
      <c r="P108" s="28"/>
      <c r="Q108" s="28"/>
      <c r="R108" s="30"/>
      <c r="S108" s="38"/>
    </row>
    <row r="109" spans="1:19" s="24" customFormat="1">
      <c r="A109" s="37"/>
      <c r="B109" s="27"/>
      <c r="C109" s="28"/>
      <c r="D109" s="28"/>
      <c r="E109" s="28"/>
      <c r="F109" s="382"/>
      <c r="G109" s="38"/>
      <c r="H109" s="27"/>
      <c r="I109" s="28"/>
      <c r="J109" s="28"/>
      <c r="K109" s="28"/>
      <c r="L109" s="382"/>
      <c r="M109" s="38"/>
      <c r="N109" s="27"/>
      <c r="O109" s="28"/>
      <c r="P109" s="28"/>
      <c r="Q109" s="28"/>
      <c r="R109" s="382"/>
      <c r="S109" s="38"/>
    </row>
    <row r="110" spans="1:19" s="24" customFormat="1">
      <c r="A110" s="37"/>
      <c r="B110" s="25"/>
      <c r="C110" s="26"/>
      <c r="D110" s="26"/>
      <c r="E110" s="26"/>
      <c r="F110" s="30"/>
      <c r="G110" s="38"/>
      <c r="H110" s="25"/>
      <c r="I110" s="26"/>
      <c r="J110" s="26"/>
      <c r="K110" s="26"/>
      <c r="L110" s="30"/>
      <c r="M110" s="38"/>
      <c r="N110" s="25"/>
      <c r="O110" s="26"/>
      <c r="P110" s="26"/>
      <c r="Q110" s="26"/>
      <c r="R110" s="30"/>
      <c r="S110" s="38"/>
    </row>
    <row r="111" spans="1:19" s="24" customFormat="1">
      <c r="A111" s="37"/>
      <c r="B111" s="27"/>
      <c r="C111" s="28"/>
      <c r="D111" s="28"/>
      <c r="E111" s="28"/>
      <c r="F111" s="382"/>
      <c r="G111" s="38"/>
      <c r="H111" s="27"/>
      <c r="I111" s="28"/>
      <c r="J111" s="28"/>
      <c r="K111" s="28"/>
      <c r="L111" s="382"/>
      <c r="M111" s="38"/>
      <c r="N111" s="27"/>
      <c r="O111" s="28"/>
      <c r="P111" s="28"/>
      <c r="Q111" s="28"/>
      <c r="R111" s="30"/>
      <c r="S111" s="38"/>
    </row>
    <row r="112" spans="1:19" s="24" customFormat="1">
      <c r="A112" s="37"/>
      <c r="B112" s="25"/>
      <c r="C112" s="26"/>
      <c r="D112" s="26"/>
      <c r="E112" s="26"/>
      <c r="F112" s="30"/>
      <c r="G112" s="38"/>
      <c r="H112" s="25"/>
      <c r="I112" s="26"/>
      <c r="J112" s="26"/>
      <c r="K112" s="26"/>
      <c r="L112" s="30"/>
      <c r="M112" s="38"/>
      <c r="N112" s="25"/>
      <c r="O112" s="26"/>
      <c r="P112" s="26"/>
      <c r="Q112" s="26"/>
      <c r="R112" s="30"/>
      <c r="S112" s="38"/>
    </row>
    <row r="113" spans="1:19" s="24" customFormat="1">
      <c r="A113" s="37"/>
      <c r="B113" s="27"/>
      <c r="C113" s="28"/>
      <c r="D113" s="28"/>
      <c r="E113" s="28"/>
      <c r="F113" s="382"/>
      <c r="G113" s="38"/>
      <c r="H113" s="27"/>
      <c r="I113" s="28"/>
      <c r="J113" s="28"/>
      <c r="K113" s="28"/>
      <c r="L113" s="382"/>
      <c r="M113" s="38"/>
      <c r="N113" s="27"/>
      <c r="O113" s="28"/>
      <c r="P113" s="28"/>
      <c r="Q113" s="28"/>
      <c r="R113" s="382"/>
      <c r="S113" s="38"/>
    </row>
    <row r="114" spans="1:19" s="24" customFormat="1">
      <c r="A114" s="37"/>
      <c r="B114" s="25"/>
      <c r="C114" s="26"/>
      <c r="D114" s="26"/>
      <c r="E114" s="26"/>
      <c r="F114" s="30"/>
      <c r="G114" s="38"/>
      <c r="H114" s="25"/>
      <c r="I114" s="26"/>
      <c r="J114" s="26"/>
      <c r="K114" s="26"/>
      <c r="L114" s="30"/>
      <c r="M114" s="38"/>
      <c r="N114" s="25"/>
      <c r="O114" s="26"/>
      <c r="P114" s="26"/>
      <c r="Q114" s="26"/>
      <c r="R114" s="30"/>
      <c r="S114" s="38"/>
    </row>
    <row r="115" spans="1:19" s="24" customFormat="1">
      <c r="A115" s="37"/>
      <c r="B115" s="27"/>
      <c r="C115" s="28"/>
      <c r="D115" s="28"/>
      <c r="E115" s="28"/>
      <c r="F115" s="382"/>
      <c r="G115" s="38"/>
      <c r="H115" s="27"/>
      <c r="I115" s="28"/>
      <c r="J115" s="28"/>
      <c r="K115" s="28"/>
      <c r="L115" s="382"/>
      <c r="M115" s="38"/>
      <c r="N115" s="27"/>
      <c r="O115" s="28"/>
      <c r="P115" s="28"/>
      <c r="Q115" s="28"/>
      <c r="R115" s="382"/>
      <c r="S115" s="38"/>
    </row>
    <row r="116" spans="1:19" s="24" customFormat="1">
      <c r="A116" s="37"/>
      <c r="B116" s="25"/>
      <c r="C116" s="26"/>
      <c r="D116" s="26"/>
      <c r="E116" s="26"/>
      <c r="F116" s="30"/>
      <c r="G116" s="38"/>
      <c r="H116" s="25"/>
      <c r="I116" s="26"/>
      <c r="J116" s="26"/>
      <c r="K116" s="26"/>
      <c r="L116" s="30"/>
      <c r="M116" s="38"/>
      <c r="N116" s="25"/>
      <c r="O116" s="26"/>
      <c r="P116" s="26"/>
      <c r="Q116" s="26"/>
      <c r="R116" s="30"/>
      <c r="S116" s="38"/>
    </row>
    <row r="117" spans="1:19" s="24" customFormat="1">
      <c r="A117" s="37"/>
      <c r="B117" s="27"/>
      <c r="C117" s="28"/>
      <c r="D117" s="28"/>
      <c r="E117" s="28"/>
      <c r="F117" s="382"/>
      <c r="G117" s="38"/>
      <c r="H117" s="27"/>
      <c r="I117" s="28"/>
      <c r="J117" s="28"/>
      <c r="K117" s="28"/>
      <c r="L117" s="382"/>
      <c r="M117" s="38"/>
      <c r="N117" s="27"/>
      <c r="O117" s="28"/>
      <c r="P117" s="28"/>
      <c r="Q117" s="28"/>
      <c r="R117" s="382"/>
      <c r="S117" s="38"/>
    </row>
    <row r="118" spans="1:19" s="24" customFormat="1">
      <c r="A118" s="37"/>
      <c r="B118" s="25"/>
      <c r="C118" s="29"/>
      <c r="D118" s="29"/>
      <c r="E118" s="29"/>
      <c r="F118" s="30"/>
      <c r="G118" s="38"/>
      <c r="H118" s="25"/>
      <c r="I118" s="29"/>
      <c r="J118" s="29"/>
      <c r="K118" s="29"/>
      <c r="L118" s="30"/>
      <c r="M118" s="38"/>
      <c r="N118" s="25"/>
      <c r="O118" s="29"/>
      <c r="P118" s="29"/>
      <c r="Q118" s="29"/>
      <c r="R118" s="30"/>
      <c r="S118" s="38"/>
    </row>
    <row r="119" spans="1:19" s="24" customFormat="1" ht="12" thickBot="1">
      <c r="A119" s="37"/>
      <c r="B119" s="31"/>
      <c r="C119" s="32"/>
      <c r="D119" s="32"/>
      <c r="E119" s="32"/>
      <c r="F119" s="33"/>
      <c r="G119" s="38"/>
      <c r="H119" s="31"/>
      <c r="I119" s="32"/>
      <c r="J119" s="32"/>
      <c r="K119" s="32"/>
      <c r="L119" s="33"/>
      <c r="M119" s="38"/>
      <c r="N119" s="31"/>
      <c r="O119" s="32"/>
      <c r="P119" s="32"/>
      <c r="Q119" s="32"/>
      <c r="R119" s="33"/>
      <c r="S119" s="38"/>
    </row>
    <row r="120" spans="1:19" ht="12" thickBot="1">
      <c r="B120" s="521" t="s">
        <v>157</v>
      </c>
      <c r="C120" s="522"/>
      <c r="D120" s="522"/>
      <c r="E120" s="522"/>
      <c r="F120" s="523"/>
      <c r="H120" s="515" t="s">
        <v>157</v>
      </c>
      <c r="I120" s="516"/>
      <c r="J120" s="516"/>
      <c r="K120" s="516"/>
      <c r="L120" s="517"/>
      <c r="N120" s="527" t="s">
        <v>157</v>
      </c>
      <c r="O120" s="528"/>
      <c r="P120" s="528"/>
      <c r="Q120" s="528"/>
      <c r="R120" s="529"/>
    </row>
    <row r="121" spans="1:19" s="24" customFormat="1" ht="22.5" customHeight="1" thickBot="1">
      <c r="A121" s="37"/>
      <c r="B121" s="518"/>
      <c r="C121" s="519"/>
      <c r="D121" s="519"/>
      <c r="E121" s="519"/>
      <c r="F121" s="520"/>
      <c r="G121" s="38"/>
      <c r="H121" s="518"/>
      <c r="I121" s="519"/>
      <c r="J121" s="519"/>
      <c r="K121" s="519"/>
      <c r="L121" s="520"/>
      <c r="M121" s="38"/>
      <c r="N121" s="518"/>
      <c r="O121" s="519"/>
      <c r="P121" s="519"/>
      <c r="Q121" s="519"/>
      <c r="R121" s="520"/>
      <c r="S121" s="38"/>
    </row>
    <row r="122" spans="1:19" ht="12" thickBot="1"/>
    <row r="123" spans="1:19" ht="12" thickBot="1">
      <c r="B123" s="509">
        <f>B103+1</f>
        <v>44254</v>
      </c>
      <c r="C123" s="510"/>
      <c r="D123" s="510"/>
      <c r="E123" s="510"/>
      <c r="F123" s="511"/>
      <c r="H123" s="512">
        <f>H103+1</f>
        <v>44261</v>
      </c>
      <c r="I123" s="513"/>
      <c r="J123" s="513"/>
      <c r="K123" s="513"/>
      <c r="L123" s="514"/>
      <c r="N123" s="524">
        <f>N103+1</f>
        <v>44268</v>
      </c>
      <c r="O123" s="525"/>
      <c r="P123" s="525"/>
      <c r="Q123" s="525"/>
      <c r="R123" s="526"/>
    </row>
    <row r="124" spans="1:19" ht="12" thickBot="1">
      <c r="B124" s="368" t="s">
        <v>160</v>
      </c>
      <c r="C124" s="369" t="s">
        <v>151</v>
      </c>
      <c r="D124" s="369" t="s">
        <v>150</v>
      </c>
      <c r="E124" s="370" t="s">
        <v>158</v>
      </c>
      <c r="F124" s="371" t="s">
        <v>156</v>
      </c>
      <c r="H124" s="372" t="s">
        <v>160</v>
      </c>
      <c r="I124" s="373" t="s">
        <v>151</v>
      </c>
      <c r="J124" s="373" t="s">
        <v>150</v>
      </c>
      <c r="K124" s="374" t="s">
        <v>158</v>
      </c>
      <c r="L124" s="375" t="s">
        <v>156</v>
      </c>
      <c r="N124" s="376" t="s">
        <v>160</v>
      </c>
      <c r="O124" s="377" t="s">
        <v>151</v>
      </c>
      <c r="P124" s="377" t="s">
        <v>150</v>
      </c>
      <c r="Q124" s="378" t="s">
        <v>158</v>
      </c>
      <c r="R124" s="379" t="s">
        <v>156</v>
      </c>
    </row>
    <row r="125" spans="1:19" s="24" customFormat="1">
      <c r="A125" s="37"/>
      <c r="B125" s="27" t="s">
        <v>686</v>
      </c>
      <c r="C125" s="26" t="s">
        <v>153</v>
      </c>
      <c r="D125" s="26">
        <v>1</v>
      </c>
      <c r="E125" s="26">
        <v>96</v>
      </c>
      <c r="F125" s="381"/>
      <c r="G125" s="38"/>
      <c r="H125" s="22" t="s">
        <v>686</v>
      </c>
      <c r="I125" s="23" t="s">
        <v>153</v>
      </c>
      <c r="J125" s="23">
        <v>1</v>
      </c>
      <c r="K125" s="23">
        <v>6</v>
      </c>
      <c r="L125" s="381"/>
      <c r="M125" s="38"/>
      <c r="N125" s="22"/>
      <c r="O125" s="23"/>
      <c r="P125" s="23"/>
      <c r="Q125" s="23"/>
      <c r="R125" s="381"/>
      <c r="S125" s="38"/>
    </row>
    <row r="126" spans="1:19" s="24" customFormat="1">
      <c r="A126" s="37"/>
      <c r="B126" s="25" t="s">
        <v>682</v>
      </c>
      <c r="C126" s="28" t="s">
        <v>153</v>
      </c>
      <c r="D126" s="28">
        <v>1</v>
      </c>
      <c r="E126" s="28">
        <v>96</v>
      </c>
      <c r="F126" s="30"/>
      <c r="G126" s="38"/>
      <c r="H126" s="25" t="s">
        <v>682</v>
      </c>
      <c r="I126" s="26" t="s">
        <v>153</v>
      </c>
      <c r="J126" s="26">
        <v>1</v>
      </c>
      <c r="K126" s="26">
        <v>6</v>
      </c>
      <c r="L126" s="30"/>
      <c r="M126" s="38"/>
      <c r="N126" s="25"/>
      <c r="O126" s="26"/>
      <c r="P126" s="26"/>
      <c r="Q126" s="26"/>
      <c r="R126" s="30"/>
      <c r="S126" s="38"/>
    </row>
    <row r="127" spans="1:19" s="24" customFormat="1">
      <c r="A127" s="37"/>
      <c r="B127" s="27" t="s">
        <v>678</v>
      </c>
      <c r="C127" s="28" t="s">
        <v>381</v>
      </c>
      <c r="D127" s="28">
        <v>1</v>
      </c>
      <c r="E127" s="28">
        <v>12</v>
      </c>
      <c r="F127" s="382"/>
      <c r="G127" s="38"/>
      <c r="H127" s="27" t="s">
        <v>678</v>
      </c>
      <c r="I127" s="28" t="s">
        <v>148</v>
      </c>
      <c r="J127" s="28">
        <v>5</v>
      </c>
      <c r="K127" s="28">
        <v>10</v>
      </c>
      <c r="L127" s="382"/>
      <c r="M127" s="38"/>
      <c r="N127" s="27"/>
      <c r="O127" s="28"/>
      <c r="P127" s="28"/>
      <c r="Q127" s="28"/>
      <c r="R127" s="382"/>
      <c r="S127" s="38"/>
    </row>
    <row r="128" spans="1:19" s="24" customFormat="1">
      <c r="A128" s="37"/>
      <c r="B128" s="25" t="s">
        <v>679</v>
      </c>
      <c r="C128" s="26" t="s">
        <v>381</v>
      </c>
      <c r="D128" s="26">
        <v>1</v>
      </c>
      <c r="E128" s="26">
        <v>12</v>
      </c>
      <c r="F128" s="30"/>
      <c r="G128" s="38"/>
      <c r="H128" s="25" t="s">
        <v>679</v>
      </c>
      <c r="I128" s="26" t="s">
        <v>371</v>
      </c>
      <c r="J128" s="26">
        <v>5</v>
      </c>
      <c r="K128" s="26">
        <v>10</v>
      </c>
      <c r="L128" s="30"/>
      <c r="M128" s="38"/>
      <c r="N128" s="25"/>
      <c r="O128" s="26"/>
      <c r="P128" s="26"/>
      <c r="Q128" s="26"/>
      <c r="R128" s="30"/>
      <c r="S128" s="38"/>
    </row>
    <row r="129" spans="1:19" s="24" customFormat="1">
      <c r="A129" s="37"/>
      <c r="B129" s="27"/>
      <c r="C129" s="28"/>
      <c r="D129" s="28"/>
      <c r="E129" s="28"/>
      <c r="F129" s="382"/>
      <c r="G129" s="38"/>
      <c r="H129" s="27"/>
      <c r="I129" s="28"/>
      <c r="J129" s="28"/>
      <c r="K129" s="28"/>
      <c r="L129" s="382"/>
      <c r="M129" s="38"/>
      <c r="N129" s="27"/>
      <c r="O129" s="28"/>
      <c r="P129" s="28"/>
      <c r="Q129" s="28"/>
      <c r="R129" s="382"/>
      <c r="S129" s="38"/>
    </row>
    <row r="130" spans="1:19" s="24" customFormat="1">
      <c r="A130" s="37"/>
      <c r="B130" s="25"/>
      <c r="C130" s="26"/>
      <c r="D130" s="26"/>
      <c r="E130" s="26"/>
      <c r="F130" s="30"/>
      <c r="G130" s="38"/>
      <c r="H130" s="25"/>
      <c r="I130" s="26"/>
      <c r="J130" s="26"/>
      <c r="K130" s="26"/>
      <c r="L130" s="30"/>
      <c r="M130" s="38"/>
      <c r="N130" s="25"/>
      <c r="O130" s="26"/>
      <c r="P130" s="26"/>
      <c r="Q130" s="26"/>
      <c r="R130" s="30"/>
      <c r="S130" s="38"/>
    </row>
    <row r="131" spans="1:19" s="24" customFormat="1">
      <c r="A131" s="37"/>
      <c r="B131" s="27"/>
      <c r="C131" s="28"/>
      <c r="D131" s="28"/>
      <c r="E131" s="28"/>
      <c r="F131" s="382"/>
      <c r="G131" s="38"/>
      <c r="H131" s="27"/>
      <c r="I131" s="28"/>
      <c r="J131" s="28"/>
      <c r="K131" s="28"/>
      <c r="L131" s="382"/>
      <c r="M131" s="38"/>
      <c r="N131" s="27"/>
      <c r="O131" s="28"/>
      <c r="P131" s="28"/>
      <c r="Q131" s="28"/>
      <c r="R131" s="382"/>
      <c r="S131" s="38"/>
    </row>
    <row r="132" spans="1:19" s="24" customFormat="1">
      <c r="A132" s="37"/>
      <c r="B132" s="25"/>
      <c r="C132" s="26"/>
      <c r="D132" s="26"/>
      <c r="E132" s="26"/>
      <c r="F132" s="30"/>
      <c r="G132" s="38"/>
      <c r="H132" s="25"/>
      <c r="I132" s="26"/>
      <c r="J132" s="26"/>
      <c r="K132" s="26"/>
      <c r="L132" s="30"/>
      <c r="M132" s="38"/>
      <c r="N132" s="25"/>
      <c r="O132" s="26"/>
      <c r="P132" s="26"/>
      <c r="Q132" s="26"/>
      <c r="R132" s="30"/>
      <c r="S132" s="38"/>
    </row>
    <row r="133" spans="1:19" s="24" customFormat="1">
      <c r="A133" s="37"/>
      <c r="B133" s="27"/>
      <c r="C133" s="28"/>
      <c r="D133" s="28"/>
      <c r="E133" s="28"/>
      <c r="F133" s="382"/>
      <c r="G133" s="38"/>
      <c r="H133" s="27"/>
      <c r="I133" s="28"/>
      <c r="J133" s="28"/>
      <c r="K133" s="28"/>
      <c r="L133" s="382"/>
      <c r="M133" s="38"/>
      <c r="N133" s="27"/>
      <c r="O133" s="28"/>
      <c r="P133" s="28"/>
      <c r="Q133" s="28"/>
      <c r="R133" s="382"/>
      <c r="S133" s="38"/>
    </row>
    <row r="134" spans="1:19" s="24" customFormat="1">
      <c r="A134" s="37"/>
      <c r="B134" s="25"/>
      <c r="C134" s="26"/>
      <c r="D134" s="26"/>
      <c r="E134" s="26"/>
      <c r="F134" s="30"/>
      <c r="G134" s="38"/>
      <c r="H134" s="25"/>
      <c r="I134" s="26"/>
      <c r="J134" s="26"/>
      <c r="K134" s="26"/>
      <c r="L134" s="30"/>
      <c r="M134" s="38"/>
      <c r="N134" s="25"/>
      <c r="O134" s="26"/>
      <c r="P134" s="26"/>
      <c r="Q134" s="26"/>
      <c r="R134" s="30"/>
      <c r="S134" s="38"/>
    </row>
    <row r="135" spans="1:19" s="24" customFormat="1">
      <c r="A135" s="37"/>
      <c r="B135" s="27"/>
      <c r="C135" s="28"/>
      <c r="D135" s="28"/>
      <c r="E135" s="28"/>
      <c r="F135" s="382"/>
      <c r="G135" s="38"/>
      <c r="H135" s="27"/>
      <c r="I135" s="28"/>
      <c r="J135" s="28"/>
      <c r="K135" s="28"/>
      <c r="L135" s="382"/>
      <c r="M135" s="38"/>
      <c r="N135" s="27"/>
      <c r="O135" s="28"/>
      <c r="P135" s="28"/>
      <c r="Q135" s="28"/>
      <c r="R135" s="382"/>
      <c r="S135" s="38"/>
    </row>
    <row r="136" spans="1:19" s="24" customFormat="1">
      <c r="A136" s="37"/>
      <c r="B136" s="25"/>
      <c r="C136" s="26"/>
      <c r="D136" s="26"/>
      <c r="E136" s="26"/>
      <c r="F136" s="30"/>
      <c r="G136" s="38"/>
      <c r="H136" s="25"/>
      <c r="I136" s="26"/>
      <c r="J136" s="26"/>
      <c r="K136" s="26"/>
      <c r="L136" s="30"/>
      <c r="M136" s="38"/>
      <c r="N136" s="25"/>
      <c r="O136" s="26"/>
      <c r="P136" s="26"/>
      <c r="Q136" s="26"/>
      <c r="R136" s="30"/>
      <c r="S136" s="38"/>
    </row>
    <row r="137" spans="1:19" s="24" customFormat="1">
      <c r="A137" s="37"/>
      <c r="B137" s="27"/>
      <c r="C137" s="28"/>
      <c r="D137" s="28"/>
      <c r="E137" s="28"/>
      <c r="F137" s="382"/>
      <c r="G137" s="38"/>
      <c r="H137" s="27"/>
      <c r="I137" s="28"/>
      <c r="J137" s="28"/>
      <c r="K137" s="28"/>
      <c r="L137" s="382"/>
      <c r="M137" s="38"/>
      <c r="N137" s="27"/>
      <c r="O137" s="28"/>
      <c r="P137" s="28"/>
      <c r="Q137" s="28"/>
      <c r="R137" s="382"/>
      <c r="S137" s="38"/>
    </row>
    <row r="138" spans="1:19" s="24" customFormat="1">
      <c r="A138" s="37"/>
      <c r="B138" s="25"/>
      <c r="C138" s="29"/>
      <c r="D138" s="29"/>
      <c r="E138" s="29"/>
      <c r="F138" s="30"/>
      <c r="G138" s="38"/>
      <c r="H138" s="25"/>
      <c r="I138" s="29"/>
      <c r="J138" s="29"/>
      <c r="K138" s="29"/>
      <c r="L138" s="30"/>
      <c r="M138" s="38"/>
      <c r="N138" s="25"/>
      <c r="O138" s="29"/>
      <c r="P138" s="29"/>
      <c r="Q138" s="29"/>
      <c r="R138" s="30"/>
      <c r="S138" s="38"/>
    </row>
    <row r="139" spans="1:19" s="24" customFormat="1" ht="12" thickBot="1">
      <c r="A139" s="37"/>
      <c r="B139" s="31"/>
      <c r="C139" s="32"/>
      <c r="D139" s="32"/>
      <c r="E139" s="32"/>
      <c r="F139" s="33"/>
      <c r="G139" s="38"/>
      <c r="H139" s="31"/>
      <c r="I139" s="32"/>
      <c r="J139" s="32"/>
      <c r="K139" s="32"/>
      <c r="L139" s="33"/>
      <c r="M139" s="38"/>
      <c r="N139" s="31"/>
      <c r="O139" s="32"/>
      <c r="P139" s="32"/>
      <c r="Q139" s="32"/>
      <c r="R139" s="33"/>
      <c r="S139" s="38"/>
    </row>
    <row r="140" spans="1:19" ht="12" thickBot="1">
      <c r="B140" s="521" t="s">
        <v>157</v>
      </c>
      <c r="C140" s="522"/>
      <c r="D140" s="522"/>
      <c r="E140" s="522"/>
      <c r="F140" s="523"/>
      <c r="H140" s="515" t="s">
        <v>157</v>
      </c>
      <c r="I140" s="516"/>
      <c r="J140" s="516"/>
      <c r="K140" s="516"/>
      <c r="L140" s="517"/>
      <c r="N140" s="527" t="s">
        <v>157</v>
      </c>
      <c r="O140" s="528"/>
      <c r="P140" s="528"/>
      <c r="Q140" s="528"/>
      <c r="R140" s="529"/>
    </row>
    <row r="141" spans="1:19" s="24" customFormat="1" ht="22.5" customHeight="1" thickBot="1">
      <c r="A141" s="37"/>
      <c r="B141" s="518"/>
      <c r="C141" s="519"/>
      <c r="D141" s="519"/>
      <c r="E141" s="519"/>
      <c r="F141" s="520"/>
      <c r="G141" s="38"/>
      <c r="H141" s="518"/>
      <c r="I141" s="519"/>
      <c r="J141" s="519"/>
      <c r="K141" s="519"/>
      <c r="L141" s="520"/>
      <c r="M141" s="38"/>
      <c r="N141" s="518"/>
      <c r="O141" s="519"/>
      <c r="P141" s="519"/>
      <c r="Q141" s="519"/>
      <c r="R141" s="520"/>
      <c r="S141" s="38"/>
    </row>
  </sheetData>
  <sheetProtection sheet="1" objects="1" scenarios="1" selectLockedCells="1"/>
  <mergeCells count="66">
    <mergeCell ref="N101:R101"/>
    <mergeCell ref="N141:R141"/>
    <mergeCell ref="N103:R103"/>
    <mergeCell ref="N120:R120"/>
    <mergeCell ref="N121:R121"/>
    <mergeCell ref="N123:R123"/>
    <mergeCell ref="N140:R140"/>
    <mergeCell ref="H140:L140"/>
    <mergeCell ref="H141:L141"/>
    <mergeCell ref="N3:R3"/>
    <mergeCell ref="N20:R20"/>
    <mergeCell ref="N21:R21"/>
    <mergeCell ref="N23:R23"/>
    <mergeCell ref="N40:R40"/>
    <mergeCell ref="N41:R41"/>
    <mergeCell ref="N43:R43"/>
    <mergeCell ref="N60:R60"/>
    <mergeCell ref="N61:R61"/>
    <mergeCell ref="N63:R63"/>
    <mergeCell ref="N80:R80"/>
    <mergeCell ref="N81:R81"/>
    <mergeCell ref="N83:R83"/>
    <mergeCell ref="N100:R100"/>
    <mergeCell ref="H101:L101"/>
    <mergeCell ref="H103:L103"/>
    <mergeCell ref="H120:L120"/>
    <mergeCell ref="H121:L121"/>
    <mergeCell ref="H123:L123"/>
    <mergeCell ref="H63:L63"/>
    <mergeCell ref="H80:L80"/>
    <mergeCell ref="H81:L81"/>
    <mergeCell ref="H83:L83"/>
    <mergeCell ref="H100:L100"/>
    <mergeCell ref="H40:L40"/>
    <mergeCell ref="H41:L41"/>
    <mergeCell ref="H43:L43"/>
    <mergeCell ref="H60:L60"/>
    <mergeCell ref="H61:L61"/>
    <mergeCell ref="B140:F140"/>
    <mergeCell ref="B141:F141"/>
    <mergeCell ref="B120:F120"/>
    <mergeCell ref="B121:F121"/>
    <mergeCell ref="B100:F100"/>
    <mergeCell ref="B101:F101"/>
    <mergeCell ref="B123:F123"/>
    <mergeCell ref="B103:F103"/>
    <mergeCell ref="B43:F43"/>
    <mergeCell ref="B63:F63"/>
    <mergeCell ref="B83:F83"/>
    <mergeCell ref="B20:F20"/>
    <mergeCell ref="B21:F21"/>
    <mergeCell ref="B40:F40"/>
    <mergeCell ref="B41:F41"/>
    <mergeCell ref="B80:F80"/>
    <mergeCell ref="B81:F81"/>
    <mergeCell ref="B60:F60"/>
    <mergeCell ref="B61:F61"/>
    <mergeCell ref="D2:F2"/>
    <mergeCell ref="J2:L2"/>
    <mergeCell ref="P2:R2"/>
    <mergeCell ref="B3:F3"/>
    <mergeCell ref="B23:F23"/>
    <mergeCell ref="H3:L3"/>
    <mergeCell ref="H20:L20"/>
    <mergeCell ref="H21:L21"/>
    <mergeCell ref="H23:L23"/>
  </mergeCells>
  <dataValidations count="2">
    <dataValidation type="list" allowBlank="1" showInputMessage="1" showErrorMessage="1" sqref="C5:C19 C25:C39 C45:C59 C65:C79 C85:C99 C105:C119 I25:I39 I45:I59 I125:I139 O5:O19 O25:O39 O65:O79 O125:O139 O105:O119 O86:O99 O45:O48 O50:O59 I65:I69 C128:C139 I85:I99 I73:I79 I105:I119 I5:I19" xr:uid="{1722A67F-1CD6-4EDC-A502-96EC21941FE9}">
      <formula1>Activities</formula1>
    </dataValidation>
    <dataValidation type="list" allowBlank="1" showInputMessage="1" showErrorMessage="1" sqref="B5:B19 B25:B39 B45:B59 B65:B79 B85:B99 B105:B119 H25:H39 H45:H59 H125:H139 N5:N19 N25:N39 N65:N79 N125:N139 N105:N119 N45:N48 N50:N59 N86:N99 H5:H19 B128:B139 H85:H99 H73:H79 H105:H119 H65:H69" xr:uid="{3F070498-EF9A-4FBA-9258-3779C47E9BB0}">
      <formula1>CellSampleNames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Save1">
              <controlPr defaultSize="0" print="0" autoFill="0" autoPict="0" macro="[0]!SaveData">
                <anchor moveWithCells="1" sizeWithCells="1">
                  <from>
                    <xdr:col>1</xdr:col>
                    <xdr:colOff>19050</xdr:colOff>
                    <xdr:row>2</xdr:row>
                    <xdr:rowOff>19050</xdr:rowOff>
                  </from>
                  <to>
                    <xdr:col>2</xdr:col>
                    <xdr:colOff>0</xdr:colOff>
                    <xdr:row>2</xdr:row>
                    <xdr:rowOff>152400</xdr:rowOff>
                  </to>
                </anchor>
              </controlPr>
            </control>
          </mc:Choice>
        </mc:AlternateContent>
        <mc:AlternateContent xmlns:mc="http://schemas.openxmlformats.org/markup-compatibility/2006">
          <mc:Choice Requires="x14">
            <control shapeId="12300" r:id="rId5" name="ButtonSave2">
              <controlPr defaultSize="0" print="0" autoFill="0" autoPict="0" macro="[0]!SaveData">
                <anchor moveWithCells="1" sizeWithCells="1">
                  <from>
                    <xdr:col>1</xdr:col>
                    <xdr:colOff>19050</xdr:colOff>
                    <xdr:row>22</xdr:row>
                    <xdr:rowOff>19050</xdr:rowOff>
                  </from>
                  <to>
                    <xdr:col>2</xdr:col>
                    <xdr:colOff>0</xdr:colOff>
                    <xdr:row>22</xdr:row>
                    <xdr:rowOff>152400</xdr:rowOff>
                  </to>
                </anchor>
              </controlPr>
            </control>
          </mc:Choice>
        </mc:AlternateContent>
        <mc:AlternateContent xmlns:mc="http://schemas.openxmlformats.org/markup-compatibility/2006">
          <mc:Choice Requires="x14">
            <control shapeId="12301" r:id="rId6" name="ButtonSave3">
              <controlPr defaultSize="0" print="0" autoFill="0" autoPict="0" macro="[0]!SaveData">
                <anchor moveWithCells="1" sizeWithCells="1">
                  <from>
                    <xdr:col>1</xdr:col>
                    <xdr:colOff>19050</xdr:colOff>
                    <xdr:row>42</xdr:row>
                    <xdr:rowOff>19050</xdr:rowOff>
                  </from>
                  <to>
                    <xdr:col>2</xdr:col>
                    <xdr:colOff>0</xdr:colOff>
                    <xdr:row>42</xdr:row>
                    <xdr:rowOff>152400</xdr:rowOff>
                  </to>
                </anchor>
              </controlPr>
            </control>
          </mc:Choice>
        </mc:AlternateContent>
        <mc:AlternateContent xmlns:mc="http://schemas.openxmlformats.org/markup-compatibility/2006">
          <mc:Choice Requires="x14">
            <control shapeId="12302" r:id="rId7" name="ButtonSave4">
              <controlPr defaultSize="0" print="0" autoFill="0" autoPict="0" macro="[0]!SaveData">
                <anchor moveWithCells="1" sizeWithCells="1">
                  <from>
                    <xdr:col>1</xdr:col>
                    <xdr:colOff>19050</xdr:colOff>
                    <xdr:row>62</xdr:row>
                    <xdr:rowOff>19050</xdr:rowOff>
                  </from>
                  <to>
                    <xdr:col>2</xdr:col>
                    <xdr:colOff>0</xdr:colOff>
                    <xdr:row>62</xdr:row>
                    <xdr:rowOff>152400</xdr:rowOff>
                  </to>
                </anchor>
              </controlPr>
            </control>
          </mc:Choice>
        </mc:AlternateContent>
        <mc:AlternateContent xmlns:mc="http://schemas.openxmlformats.org/markup-compatibility/2006">
          <mc:Choice Requires="x14">
            <control shapeId="12303" r:id="rId8" name="ButtonSave5">
              <controlPr defaultSize="0" print="0" autoFill="0" autoPict="0" macro="[0]!SaveData">
                <anchor moveWithCells="1" sizeWithCells="1">
                  <from>
                    <xdr:col>1</xdr:col>
                    <xdr:colOff>19050</xdr:colOff>
                    <xdr:row>82</xdr:row>
                    <xdr:rowOff>19050</xdr:rowOff>
                  </from>
                  <to>
                    <xdr:col>2</xdr:col>
                    <xdr:colOff>0</xdr:colOff>
                    <xdr:row>82</xdr:row>
                    <xdr:rowOff>152400</xdr:rowOff>
                  </to>
                </anchor>
              </controlPr>
            </control>
          </mc:Choice>
        </mc:AlternateContent>
        <mc:AlternateContent xmlns:mc="http://schemas.openxmlformats.org/markup-compatibility/2006">
          <mc:Choice Requires="x14">
            <control shapeId="12304" r:id="rId9" name="ButtonSave6">
              <controlPr defaultSize="0" print="0" autoFill="0" autoPict="0" macro="[0]!SaveData">
                <anchor moveWithCells="1" sizeWithCells="1">
                  <from>
                    <xdr:col>1</xdr:col>
                    <xdr:colOff>19050</xdr:colOff>
                    <xdr:row>102</xdr:row>
                    <xdr:rowOff>19050</xdr:rowOff>
                  </from>
                  <to>
                    <xdr:col>2</xdr:col>
                    <xdr:colOff>0</xdr:colOff>
                    <xdr:row>102</xdr:row>
                    <xdr:rowOff>152400</xdr:rowOff>
                  </to>
                </anchor>
              </controlPr>
            </control>
          </mc:Choice>
        </mc:AlternateContent>
        <mc:AlternateContent xmlns:mc="http://schemas.openxmlformats.org/markup-compatibility/2006">
          <mc:Choice Requires="x14">
            <control shapeId="12305" r:id="rId10" name="ButtonSave7">
              <controlPr defaultSize="0" print="0" autoFill="0" autoPict="0" macro="[0]!SaveData">
                <anchor moveWithCells="1" sizeWithCells="1">
                  <from>
                    <xdr:col>1</xdr:col>
                    <xdr:colOff>19050</xdr:colOff>
                    <xdr:row>122</xdr:row>
                    <xdr:rowOff>19050</xdr:rowOff>
                  </from>
                  <to>
                    <xdr:col>2</xdr:col>
                    <xdr:colOff>0</xdr:colOff>
                    <xdr:row>122</xdr:row>
                    <xdr:rowOff>152400</xdr:rowOff>
                  </to>
                </anchor>
              </controlPr>
            </control>
          </mc:Choice>
        </mc:AlternateContent>
        <mc:AlternateContent xmlns:mc="http://schemas.openxmlformats.org/markup-compatibility/2006">
          <mc:Choice Requires="x14">
            <control shapeId="12306" r:id="rId11" name="ButtonSave14">
              <controlPr defaultSize="0" print="0" autoFill="0" autoPict="0" macro="[0]!SaveData">
                <anchor moveWithCells="1" sizeWithCells="1">
                  <from>
                    <xdr:col>7</xdr:col>
                    <xdr:colOff>19050</xdr:colOff>
                    <xdr:row>122</xdr:row>
                    <xdr:rowOff>19050</xdr:rowOff>
                  </from>
                  <to>
                    <xdr:col>8</xdr:col>
                    <xdr:colOff>0</xdr:colOff>
                    <xdr:row>122</xdr:row>
                    <xdr:rowOff>152400</xdr:rowOff>
                  </to>
                </anchor>
              </controlPr>
            </control>
          </mc:Choice>
        </mc:AlternateContent>
        <mc:AlternateContent xmlns:mc="http://schemas.openxmlformats.org/markup-compatibility/2006">
          <mc:Choice Requires="x14">
            <control shapeId="12307" r:id="rId12" name="ButtonSave21">
              <controlPr defaultSize="0" print="0" autoFill="0" autoPict="0" macro="[0]!SaveData">
                <anchor moveWithCells="1" sizeWithCells="1">
                  <from>
                    <xdr:col>13</xdr:col>
                    <xdr:colOff>19050</xdr:colOff>
                    <xdr:row>122</xdr:row>
                    <xdr:rowOff>19050</xdr:rowOff>
                  </from>
                  <to>
                    <xdr:col>14</xdr:col>
                    <xdr:colOff>0</xdr:colOff>
                    <xdr:row>122</xdr:row>
                    <xdr:rowOff>152400</xdr:rowOff>
                  </to>
                </anchor>
              </controlPr>
            </control>
          </mc:Choice>
        </mc:AlternateContent>
        <mc:AlternateContent xmlns:mc="http://schemas.openxmlformats.org/markup-compatibility/2006">
          <mc:Choice Requires="x14">
            <control shapeId="12309" r:id="rId13" name="ButtonSave13">
              <controlPr defaultSize="0" print="0" autoFill="0" autoPict="0" macro="[0]!SaveData">
                <anchor moveWithCells="1" sizeWithCells="1">
                  <from>
                    <xdr:col>7</xdr:col>
                    <xdr:colOff>19050</xdr:colOff>
                    <xdr:row>102</xdr:row>
                    <xdr:rowOff>19050</xdr:rowOff>
                  </from>
                  <to>
                    <xdr:col>8</xdr:col>
                    <xdr:colOff>0</xdr:colOff>
                    <xdr:row>102</xdr:row>
                    <xdr:rowOff>152400</xdr:rowOff>
                  </to>
                </anchor>
              </controlPr>
            </control>
          </mc:Choice>
        </mc:AlternateContent>
        <mc:AlternateContent xmlns:mc="http://schemas.openxmlformats.org/markup-compatibility/2006">
          <mc:Choice Requires="x14">
            <control shapeId="12310" r:id="rId14" name="ButtonSave20">
              <controlPr defaultSize="0" print="0" autoFill="0" autoPict="0" macro="[0]!SaveData">
                <anchor moveWithCells="1" sizeWithCells="1">
                  <from>
                    <xdr:col>13</xdr:col>
                    <xdr:colOff>19050</xdr:colOff>
                    <xdr:row>102</xdr:row>
                    <xdr:rowOff>19050</xdr:rowOff>
                  </from>
                  <to>
                    <xdr:col>14</xdr:col>
                    <xdr:colOff>0</xdr:colOff>
                    <xdr:row>102</xdr:row>
                    <xdr:rowOff>152400</xdr:rowOff>
                  </to>
                </anchor>
              </controlPr>
            </control>
          </mc:Choice>
        </mc:AlternateContent>
        <mc:AlternateContent xmlns:mc="http://schemas.openxmlformats.org/markup-compatibility/2006">
          <mc:Choice Requires="x14">
            <control shapeId="12312" r:id="rId15" name="ButtonSave12">
              <controlPr defaultSize="0" print="0" autoFill="0" autoPict="0" macro="[0]!SaveData">
                <anchor moveWithCells="1" sizeWithCells="1">
                  <from>
                    <xdr:col>7</xdr:col>
                    <xdr:colOff>19050</xdr:colOff>
                    <xdr:row>82</xdr:row>
                    <xdr:rowOff>19050</xdr:rowOff>
                  </from>
                  <to>
                    <xdr:col>8</xdr:col>
                    <xdr:colOff>0</xdr:colOff>
                    <xdr:row>82</xdr:row>
                    <xdr:rowOff>152400</xdr:rowOff>
                  </to>
                </anchor>
              </controlPr>
            </control>
          </mc:Choice>
        </mc:AlternateContent>
        <mc:AlternateContent xmlns:mc="http://schemas.openxmlformats.org/markup-compatibility/2006">
          <mc:Choice Requires="x14">
            <control shapeId="12313" r:id="rId16" name="ButtonSave19">
              <controlPr defaultSize="0" print="0" autoFill="0" autoPict="0" macro="[0]!SaveData">
                <anchor moveWithCells="1" sizeWithCells="1">
                  <from>
                    <xdr:col>13</xdr:col>
                    <xdr:colOff>19050</xdr:colOff>
                    <xdr:row>82</xdr:row>
                    <xdr:rowOff>19050</xdr:rowOff>
                  </from>
                  <to>
                    <xdr:col>14</xdr:col>
                    <xdr:colOff>0</xdr:colOff>
                    <xdr:row>82</xdr:row>
                    <xdr:rowOff>152400</xdr:rowOff>
                  </to>
                </anchor>
              </controlPr>
            </control>
          </mc:Choice>
        </mc:AlternateContent>
        <mc:AlternateContent xmlns:mc="http://schemas.openxmlformats.org/markup-compatibility/2006">
          <mc:Choice Requires="x14">
            <control shapeId="12315" r:id="rId17" name="ButtonSave11">
              <controlPr defaultSize="0" print="0" autoFill="0" autoPict="0" macro="[0]!SaveData">
                <anchor moveWithCells="1" sizeWithCells="1">
                  <from>
                    <xdr:col>7</xdr:col>
                    <xdr:colOff>19050</xdr:colOff>
                    <xdr:row>62</xdr:row>
                    <xdr:rowOff>19050</xdr:rowOff>
                  </from>
                  <to>
                    <xdr:col>8</xdr:col>
                    <xdr:colOff>0</xdr:colOff>
                    <xdr:row>62</xdr:row>
                    <xdr:rowOff>152400</xdr:rowOff>
                  </to>
                </anchor>
              </controlPr>
            </control>
          </mc:Choice>
        </mc:AlternateContent>
        <mc:AlternateContent xmlns:mc="http://schemas.openxmlformats.org/markup-compatibility/2006">
          <mc:Choice Requires="x14">
            <control shapeId="12316" r:id="rId18" name="ButtonSave18">
              <controlPr defaultSize="0" print="0" autoFill="0" autoPict="0" macro="[0]!SaveData">
                <anchor moveWithCells="1" sizeWithCells="1">
                  <from>
                    <xdr:col>13</xdr:col>
                    <xdr:colOff>19050</xdr:colOff>
                    <xdr:row>62</xdr:row>
                    <xdr:rowOff>19050</xdr:rowOff>
                  </from>
                  <to>
                    <xdr:col>14</xdr:col>
                    <xdr:colOff>0</xdr:colOff>
                    <xdr:row>62</xdr:row>
                    <xdr:rowOff>152400</xdr:rowOff>
                  </to>
                </anchor>
              </controlPr>
            </control>
          </mc:Choice>
        </mc:AlternateContent>
        <mc:AlternateContent xmlns:mc="http://schemas.openxmlformats.org/markup-compatibility/2006">
          <mc:Choice Requires="x14">
            <control shapeId="12319" r:id="rId19" name="ButtonSave17">
              <controlPr defaultSize="0" print="0" autoFill="0" autoPict="0" macro="[0]!SaveData">
                <anchor moveWithCells="1" sizeWithCells="1">
                  <from>
                    <xdr:col>13</xdr:col>
                    <xdr:colOff>19050</xdr:colOff>
                    <xdr:row>42</xdr:row>
                    <xdr:rowOff>19050</xdr:rowOff>
                  </from>
                  <to>
                    <xdr:col>14</xdr:col>
                    <xdr:colOff>0</xdr:colOff>
                    <xdr:row>42</xdr:row>
                    <xdr:rowOff>152400</xdr:rowOff>
                  </to>
                </anchor>
              </controlPr>
            </control>
          </mc:Choice>
        </mc:AlternateContent>
        <mc:AlternateContent xmlns:mc="http://schemas.openxmlformats.org/markup-compatibility/2006">
          <mc:Choice Requires="x14">
            <control shapeId="12320" r:id="rId20" name="ButtonSave10">
              <controlPr defaultSize="0" print="0" autoFill="0" autoPict="0" macro="[0]!SaveData">
                <anchor moveWithCells="1" sizeWithCells="1">
                  <from>
                    <xdr:col>7</xdr:col>
                    <xdr:colOff>19050</xdr:colOff>
                    <xdr:row>42</xdr:row>
                    <xdr:rowOff>19050</xdr:rowOff>
                  </from>
                  <to>
                    <xdr:col>8</xdr:col>
                    <xdr:colOff>0</xdr:colOff>
                    <xdr:row>42</xdr:row>
                    <xdr:rowOff>152400</xdr:rowOff>
                  </to>
                </anchor>
              </controlPr>
            </control>
          </mc:Choice>
        </mc:AlternateContent>
        <mc:AlternateContent xmlns:mc="http://schemas.openxmlformats.org/markup-compatibility/2006">
          <mc:Choice Requires="x14">
            <control shapeId="12321" r:id="rId21" name="ButtonSave9">
              <controlPr defaultSize="0" print="0" autoFill="0" autoPict="0" macro="[0]!SaveData">
                <anchor moveWithCells="1" sizeWithCells="1">
                  <from>
                    <xdr:col>7</xdr:col>
                    <xdr:colOff>19050</xdr:colOff>
                    <xdr:row>22</xdr:row>
                    <xdr:rowOff>19050</xdr:rowOff>
                  </from>
                  <to>
                    <xdr:col>8</xdr:col>
                    <xdr:colOff>0</xdr:colOff>
                    <xdr:row>22</xdr:row>
                    <xdr:rowOff>152400</xdr:rowOff>
                  </to>
                </anchor>
              </controlPr>
            </control>
          </mc:Choice>
        </mc:AlternateContent>
        <mc:AlternateContent xmlns:mc="http://schemas.openxmlformats.org/markup-compatibility/2006">
          <mc:Choice Requires="x14">
            <control shapeId="12322" r:id="rId22" name="ButtonSave16">
              <controlPr defaultSize="0" print="0" autoFill="0" autoPict="0" macro="[0]!SaveData">
                <anchor moveWithCells="1" sizeWithCells="1">
                  <from>
                    <xdr:col>13</xdr:col>
                    <xdr:colOff>19050</xdr:colOff>
                    <xdr:row>22</xdr:row>
                    <xdr:rowOff>19050</xdr:rowOff>
                  </from>
                  <to>
                    <xdr:col>14</xdr:col>
                    <xdr:colOff>0</xdr:colOff>
                    <xdr:row>22</xdr:row>
                    <xdr:rowOff>152400</xdr:rowOff>
                  </to>
                </anchor>
              </controlPr>
            </control>
          </mc:Choice>
        </mc:AlternateContent>
        <mc:AlternateContent xmlns:mc="http://schemas.openxmlformats.org/markup-compatibility/2006">
          <mc:Choice Requires="x14">
            <control shapeId="12325" r:id="rId23" name="ButtonSave15">
              <controlPr defaultSize="0" print="0" autoFill="0" autoPict="0" macro="[0]!SaveData">
                <anchor moveWithCells="1" sizeWithCells="1">
                  <from>
                    <xdr:col>13</xdr:col>
                    <xdr:colOff>19050</xdr:colOff>
                    <xdr:row>2</xdr:row>
                    <xdr:rowOff>19050</xdr:rowOff>
                  </from>
                  <to>
                    <xdr:col>14</xdr:col>
                    <xdr:colOff>0</xdr:colOff>
                    <xdr:row>2</xdr:row>
                    <xdr:rowOff>152400</xdr:rowOff>
                  </to>
                </anchor>
              </controlPr>
            </control>
          </mc:Choice>
        </mc:AlternateContent>
        <mc:AlternateContent xmlns:mc="http://schemas.openxmlformats.org/markup-compatibility/2006">
          <mc:Choice Requires="x14">
            <control shapeId="12326" r:id="rId24" name="ButtonSave8">
              <controlPr defaultSize="0" print="0" autoFill="0" autoPict="0" macro="[0]!SaveData">
                <anchor moveWithCells="1" sizeWithCells="1">
                  <from>
                    <xdr:col>7</xdr:col>
                    <xdr:colOff>19050</xdr:colOff>
                    <xdr:row>2</xdr:row>
                    <xdr:rowOff>19050</xdr:rowOff>
                  </from>
                  <to>
                    <xdr:col>8</xdr:col>
                    <xdr:colOff>0</xdr:colOff>
                    <xdr:row>2</xdr:row>
                    <xdr:rowOff>152400</xdr:rowOff>
                  </to>
                </anchor>
              </controlPr>
            </control>
          </mc:Choice>
        </mc:AlternateContent>
        <mc:AlternateContent xmlns:mc="http://schemas.openxmlformats.org/markup-compatibility/2006">
          <mc:Choice Requires="x14">
            <control shapeId="12328" r:id="rId25" name="ButtonSelectClone">
              <controlPr defaultSize="0" print="0" autoFill="0" autoPict="0" macro="[0]!SelectClone">
                <anchor moveWithCells="1" sizeWithCells="1">
                  <from>
                    <xdr:col>3</xdr:col>
                    <xdr:colOff>381000</xdr:colOff>
                    <xdr:row>2</xdr:row>
                    <xdr:rowOff>19050</xdr:rowOff>
                  </from>
                  <to>
                    <xdr:col>5</xdr:col>
                    <xdr:colOff>1504950</xdr:colOff>
                    <xdr:row>2</xdr:row>
                    <xdr:rowOff>152400</xdr:rowOff>
                  </to>
                </anchor>
              </controlPr>
            </control>
          </mc:Choice>
        </mc:AlternateContent>
        <mc:AlternateContent xmlns:mc="http://schemas.openxmlformats.org/markup-compatibility/2006">
          <mc:Choice Requires="x14">
            <control shapeId="12330" r:id="rId26" name="Button 42">
              <controlPr defaultSize="0" print="0" autoFill="0" autoPict="0" macro="[0]!SelectClone">
                <anchor moveWithCells="1" sizeWithCells="1">
                  <from>
                    <xdr:col>3</xdr:col>
                    <xdr:colOff>414338</xdr:colOff>
                    <xdr:row>22</xdr:row>
                    <xdr:rowOff>14288</xdr:rowOff>
                  </from>
                  <to>
                    <xdr:col>5</xdr:col>
                    <xdr:colOff>1557338</xdr:colOff>
                    <xdr:row>22</xdr:row>
                    <xdr:rowOff>147638</xdr:rowOff>
                  </to>
                </anchor>
              </controlPr>
            </control>
          </mc:Choice>
        </mc:AlternateContent>
        <mc:AlternateContent xmlns:mc="http://schemas.openxmlformats.org/markup-compatibility/2006">
          <mc:Choice Requires="x14">
            <control shapeId="12332" r:id="rId27" name="Button 44">
              <controlPr defaultSize="0" print="0" autoFill="0" autoPict="0" macro="[0]!SelectClone">
                <anchor moveWithCells="1" sizeWithCells="1">
                  <from>
                    <xdr:col>10</xdr:col>
                    <xdr:colOff>52388</xdr:colOff>
                    <xdr:row>2</xdr:row>
                    <xdr:rowOff>14288</xdr:rowOff>
                  </from>
                  <to>
                    <xdr:col>11</xdr:col>
                    <xdr:colOff>1600200</xdr:colOff>
                    <xdr:row>2</xdr:row>
                    <xdr:rowOff>147638</xdr:rowOff>
                  </to>
                </anchor>
              </controlPr>
            </control>
          </mc:Choice>
        </mc:AlternateContent>
        <mc:AlternateContent xmlns:mc="http://schemas.openxmlformats.org/markup-compatibility/2006">
          <mc:Choice Requires="x14">
            <control shapeId="12333" r:id="rId28" name="Button 45">
              <controlPr defaultSize="0" print="0" autoFill="0" autoPict="0" macro="[0]!SelectClone">
                <anchor moveWithCells="1" sizeWithCells="1">
                  <from>
                    <xdr:col>10</xdr:col>
                    <xdr:colOff>52388</xdr:colOff>
                    <xdr:row>22</xdr:row>
                    <xdr:rowOff>14288</xdr:rowOff>
                  </from>
                  <to>
                    <xdr:col>11</xdr:col>
                    <xdr:colOff>1600200</xdr:colOff>
                    <xdr:row>22</xdr:row>
                    <xdr:rowOff>147638</xdr:rowOff>
                  </to>
                </anchor>
              </controlPr>
            </control>
          </mc:Choice>
        </mc:AlternateContent>
        <mc:AlternateContent xmlns:mc="http://schemas.openxmlformats.org/markup-compatibility/2006">
          <mc:Choice Requires="x14">
            <control shapeId="12334" r:id="rId29" name="Button 46">
              <controlPr defaultSize="0" print="0" autoFill="0" autoPict="0" macro="[0]!SelectClone">
                <anchor moveWithCells="1" sizeWithCells="1">
                  <from>
                    <xdr:col>4</xdr:col>
                    <xdr:colOff>33338</xdr:colOff>
                    <xdr:row>42</xdr:row>
                    <xdr:rowOff>14288</xdr:rowOff>
                  </from>
                  <to>
                    <xdr:col>5</xdr:col>
                    <xdr:colOff>1581150</xdr:colOff>
                    <xdr:row>42</xdr:row>
                    <xdr:rowOff>147638</xdr:rowOff>
                  </to>
                </anchor>
              </controlPr>
            </control>
          </mc:Choice>
        </mc:AlternateContent>
        <mc:AlternateContent xmlns:mc="http://schemas.openxmlformats.org/markup-compatibility/2006">
          <mc:Choice Requires="x14">
            <control shapeId="12335" r:id="rId30" name="Button 47">
              <controlPr defaultSize="0" print="0" autoFill="0" autoPict="0" macro="[0]!SelectClone">
                <anchor moveWithCells="1" sizeWithCells="1">
                  <from>
                    <xdr:col>10</xdr:col>
                    <xdr:colOff>33338</xdr:colOff>
                    <xdr:row>42</xdr:row>
                    <xdr:rowOff>19050</xdr:rowOff>
                  </from>
                  <to>
                    <xdr:col>11</xdr:col>
                    <xdr:colOff>1576388</xdr:colOff>
                    <xdr:row>43</xdr:row>
                    <xdr:rowOff>0</xdr:rowOff>
                  </to>
                </anchor>
              </controlPr>
            </control>
          </mc:Choice>
        </mc:AlternateContent>
        <mc:AlternateContent xmlns:mc="http://schemas.openxmlformats.org/markup-compatibility/2006">
          <mc:Choice Requires="x14">
            <control shapeId="12336" r:id="rId31" name="Button 48">
              <controlPr defaultSize="0" print="0" autoFill="0" autoPict="0" macro="[0]!SelectClone">
                <anchor moveWithCells="1" sizeWithCells="1">
                  <from>
                    <xdr:col>4</xdr:col>
                    <xdr:colOff>52388</xdr:colOff>
                    <xdr:row>62</xdr:row>
                    <xdr:rowOff>14288</xdr:rowOff>
                  </from>
                  <to>
                    <xdr:col>5</xdr:col>
                    <xdr:colOff>1595438</xdr:colOff>
                    <xdr:row>62</xdr:row>
                    <xdr:rowOff>147638</xdr:rowOff>
                  </to>
                </anchor>
              </controlPr>
            </control>
          </mc:Choice>
        </mc:AlternateContent>
        <mc:AlternateContent xmlns:mc="http://schemas.openxmlformats.org/markup-compatibility/2006">
          <mc:Choice Requires="x14">
            <control shapeId="12337" r:id="rId32" name="Button 49">
              <controlPr defaultSize="0" print="0" autoFill="0" autoPict="0" macro="[0]!SelectClone">
                <anchor moveWithCells="1" sizeWithCells="1">
                  <from>
                    <xdr:col>10</xdr:col>
                    <xdr:colOff>33338</xdr:colOff>
                    <xdr:row>62</xdr:row>
                    <xdr:rowOff>14288</xdr:rowOff>
                  </from>
                  <to>
                    <xdr:col>11</xdr:col>
                    <xdr:colOff>1576388</xdr:colOff>
                    <xdr:row>62</xdr:row>
                    <xdr:rowOff>147638</xdr:rowOff>
                  </to>
                </anchor>
              </controlPr>
            </control>
          </mc:Choice>
        </mc:AlternateContent>
        <mc:AlternateContent xmlns:mc="http://schemas.openxmlformats.org/markup-compatibility/2006">
          <mc:Choice Requires="x14">
            <control shapeId="12338" r:id="rId33" name="Button 50">
              <controlPr defaultSize="0" print="0" autoFill="0" autoPict="0" macro="[0]!SelectClone">
                <anchor moveWithCells="1" sizeWithCells="1">
                  <from>
                    <xdr:col>4</xdr:col>
                    <xdr:colOff>52388</xdr:colOff>
                    <xdr:row>122</xdr:row>
                    <xdr:rowOff>14288</xdr:rowOff>
                  </from>
                  <to>
                    <xdr:col>5</xdr:col>
                    <xdr:colOff>1595438</xdr:colOff>
                    <xdr:row>122</xdr:row>
                    <xdr:rowOff>147638</xdr:rowOff>
                  </to>
                </anchor>
              </controlPr>
            </control>
          </mc:Choice>
        </mc:AlternateContent>
        <mc:AlternateContent xmlns:mc="http://schemas.openxmlformats.org/markup-compatibility/2006">
          <mc:Choice Requires="x14">
            <control shapeId="12339" r:id="rId34" name="Button 51">
              <controlPr defaultSize="0" print="0" autoFill="0" autoPict="0" macro="[0]!SelectClone">
                <anchor moveWithCells="1" sizeWithCells="1">
                  <from>
                    <xdr:col>10</xdr:col>
                    <xdr:colOff>33338</xdr:colOff>
                    <xdr:row>122</xdr:row>
                    <xdr:rowOff>14288</xdr:rowOff>
                  </from>
                  <to>
                    <xdr:col>11</xdr:col>
                    <xdr:colOff>1576388</xdr:colOff>
                    <xdr:row>122</xdr:row>
                    <xdr:rowOff>147638</xdr:rowOff>
                  </to>
                </anchor>
              </controlPr>
            </control>
          </mc:Choice>
        </mc:AlternateContent>
        <mc:AlternateContent xmlns:mc="http://schemas.openxmlformats.org/markup-compatibility/2006">
          <mc:Choice Requires="x14">
            <control shapeId="12340" r:id="rId35" name="Button 52">
              <controlPr defaultSize="0" print="0" autoFill="0" autoPict="0" macro="[0]!SelectClone">
                <anchor moveWithCells="1" sizeWithCells="1">
                  <from>
                    <xdr:col>16</xdr:col>
                    <xdr:colOff>52388</xdr:colOff>
                    <xdr:row>122</xdr:row>
                    <xdr:rowOff>14288</xdr:rowOff>
                  </from>
                  <to>
                    <xdr:col>17</xdr:col>
                    <xdr:colOff>1595438</xdr:colOff>
                    <xdr:row>122</xdr:row>
                    <xdr:rowOff>147638</xdr:rowOff>
                  </to>
                </anchor>
              </controlPr>
            </control>
          </mc:Choice>
        </mc:AlternateContent>
        <mc:AlternateContent xmlns:mc="http://schemas.openxmlformats.org/markup-compatibility/2006">
          <mc:Choice Requires="x14">
            <control shapeId="12341" r:id="rId36" name="Button 53">
              <controlPr defaultSize="0" print="0" autoFill="0" autoPict="0" macro="[0]!SelectClone">
                <anchor moveWithCells="1" sizeWithCells="1">
                  <from>
                    <xdr:col>16</xdr:col>
                    <xdr:colOff>33338</xdr:colOff>
                    <xdr:row>102</xdr:row>
                    <xdr:rowOff>14288</xdr:rowOff>
                  </from>
                  <to>
                    <xdr:col>17</xdr:col>
                    <xdr:colOff>1581150</xdr:colOff>
                    <xdr:row>102</xdr:row>
                    <xdr:rowOff>147638</xdr:rowOff>
                  </to>
                </anchor>
              </controlPr>
            </control>
          </mc:Choice>
        </mc:AlternateContent>
        <mc:AlternateContent xmlns:mc="http://schemas.openxmlformats.org/markup-compatibility/2006">
          <mc:Choice Requires="x14">
            <control shapeId="12342" r:id="rId37" name="Button 54">
              <controlPr defaultSize="0" print="0" autoFill="0" autoPict="0" macro="[0]!SelectClone">
                <anchor moveWithCells="1" sizeWithCells="1">
                  <from>
                    <xdr:col>16</xdr:col>
                    <xdr:colOff>52388</xdr:colOff>
                    <xdr:row>81</xdr:row>
                    <xdr:rowOff>152400</xdr:rowOff>
                  </from>
                  <to>
                    <xdr:col>17</xdr:col>
                    <xdr:colOff>1600200</xdr:colOff>
                    <xdr:row>82</xdr:row>
                    <xdr:rowOff>133350</xdr:rowOff>
                  </to>
                </anchor>
              </controlPr>
            </control>
          </mc:Choice>
        </mc:AlternateContent>
        <mc:AlternateContent xmlns:mc="http://schemas.openxmlformats.org/markup-compatibility/2006">
          <mc:Choice Requires="x14">
            <control shapeId="12343" r:id="rId38" name="Button 55">
              <controlPr defaultSize="0" print="0" autoFill="0" autoPict="0" macro="[0]!SelectClone">
                <anchor moveWithCells="1" sizeWithCells="1">
                  <from>
                    <xdr:col>16</xdr:col>
                    <xdr:colOff>52388</xdr:colOff>
                    <xdr:row>62</xdr:row>
                    <xdr:rowOff>14288</xdr:rowOff>
                  </from>
                  <to>
                    <xdr:col>17</xdr:col>
                    <xdr:colOff>1595438</xdr:colOff>
                    <xdr:row>62</xdr:row>
                    <xdr:rowOff>147638</xdr:rowOff>
                  </to>
                </anchor>
              </controlPr>
            </control>
          </mc:Choice>
        </mc:AlternateContent>
        <mc:AlternateContent xmlns:mc="http://schemas.openxmlformats.org/markup-compatibility/2006">
          <mc:Choice Requires="x14">
            <control shapeId="12344" r:id="rId39" name="Button 56">
              <controlPr defaultSize="0" print="0" autoFill="0" autoPict="0" macro="[0]!SelectClone">
                <anchor moveWithCells="1" sizeWithCells="1">
                  <from>
                    <xdr:col>16</xdr:col>
                    <xdr:colOff>14288</xdr:colOff>
                    <xdr:row>42</xdr:row>
                    <xdr:rowOff>14288</xdr:rowOff>
                  </from>
                  <to>
                    <xdr:col>17</xdr:col>
                    <xdr:colOff>1557338</xdr:colOff>
                    <xdr:row>42</xdr:row>
                    <xdr:rowOff>147638</xdr:rowOff>
                  </to>
                </anchor>
              </controlPr>
            </control>
          </mc:Choice>
        </mc:AlternateContent>
        <mc:AlternateContent xmlns:mc="http://schemas.openxmlformats.org/markup-compatibility/2006">
          <mc:Choice Requires="x14">
            <control shapeId="12345" r:id="rId40" name="Button 57">
              <controlPr defaultSize="0" print="0" autoFill="0" autoPict="0" macro="[0]!SelectClone">
                <anchor moveWithCells="1" sizeWithCells="1">
                  <from>
                    <xdr:col>16</xdr:col>
                    <xdr:colOff>14288</xdr:colOff>
                    <xdr:row>21</xdr:row>
                    <xdr:rowOff>152400</xdr:rowOff>
                  </from>
                  <to>
                    <xdr:col>17</xdr:col>
                    <xdr:colOff>1557338</xdr:colOff>
                    <xdr:row>22</xdr:row>
                    <xdr:rowOff>133350</xdr:rowOff>
                  </to>
                </anchor>
              </controlPr>
            </control>
          </mc:Choice>
        </mc:AlternateContent>
        <mc:AlternateContent xmlns:mc="http://schemas.openxmlformats.org/markup-compatibility/2006">
          <mc:Choice Requires="x14">
            <control shapeId="12346" r:id="rId41" name="Button 58">
              <controlPr defaultSize="0" print="0" autoFill="0" autoPict="0" macro="[0]!SelectClone">
                <anchor moveWithCells="1" sizeWithCells="1">
                  <from>
                    <xdr:col>16</xdr:col>
                    <xdr:colOff>57150</xdr:colOff>
                    <xdr:row>2</xdr:row>
                    <xdr:rowOff>14288</xdr:rowOff>
                  </from>
                  <to>
                    <xdr:col>17</xdr:col>
                    <xdr:colOff>1614488</xdr:colOff>
                    <xdr:row>2</xdr:row>
                    <xdr:rowOff>147638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073A0-8B0B-45AC-96F2-A2B4D7BC6B49}">
  <sheetPr codeName="WSMetadataTemplate"/>
  <dimension ref="A1:AI59"/>
  <sheetViews>
    <sheetView showGridLines="0" topLeftCell="E1" zoomScale="80" zoomScaleNormal="80" workbookViewId="0">
      <selection activeCell="Q2" sqref="Q2"/>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41"/>
      <c r="P1" s="41"/>
      <c r="Q1" s="41"/>
      <c r="R1" s="41"/>
      <c r="S1" s="41"/>
      <c r="T1" s="41"/>
      <c r="U1" s="41"/>
      <c r="V1" s="41"/>
      <c r="W1" s="41"/>
      <c r="X1" s="41"/>
      <c r="Y1" s="41"/>
      <c r="Z1" s="41"/>
      <c r="AA1" s="41"/>
      <c r="AB1" s="41"/>
      <c r="AC1" s="41"/>
      <c r="AD1" s="41"/>
      <c r="AE1" s="41"/>
      <c r="AF1" s="41"/>
      <c r="AG1" s="41"/>
      <c r="AH1" s="41"/>
      <c r="AI1" s="41"/>
    </row>
    <row r="2" spans="1:35" ht="14.65" thickBot="1">
      <c r="A2" s="11" t="s">
        <v>0</v>
      </c>
      <c r="B2" s="9"/>
      <c r="C2" s="9"/>
      <c r="D2" s="9"/>
      <c r="E2" s="9"/>
      <c r="F2" s="9"/>
      <c r="G2" s="9"/>
      <c r="H2" s="9"/>
      <c r="I2" s="9"/>
      <c r="J2" s="9"/>
      <c r="K2" s="9"/>
      <c r="L2" s="9"/>
      <c r="P2" s="43" t="s">
        <v>3</v>
      </c>
      <c r="Q2" s="212" t="s">
        <v>42</v>
      </c>
      <c r="R2" s="44"/>
      <c r="S2" s="138" t="s">
        <v>5</v>
      </c>
      <c r="T2" s="212" t="s">
        <v>6</v>
      </c>
      <c r="U2" s="8"/>
      <c r="V2" s="8"/>
      <c r="W2" s="8"/>
      <c r="X2" s="8"/>
      <c r="Y2" s="8"/>
    </row>
    <row r="3" spans="1:35" ht="14.65" thickBot="1">
      <c r="A3" s="9"/>
      <c r="B3" s="9"/>
      <c r="C3" s="9"/>
      <c r="D3" s="9"/>
      <c r="E3" s="9"/>
      <c r="F3" s="9"/>
      <c r="G3" s="9"/>
      <c r="H3" s="9"/>
      <c r="I3" s="9"/>
      <c r="J3" s="9"/>
      <c r="K3" s="9"/>
      <c r="L3" s="9"/>
      <c r="P3" s="8"/>
      <c r="Q3" s="8"/>
      <c r="R3" s="8"/>
      <c r="S3" s="8"/>
      <c r="T3" s="8"/>
      <c r="U3" s="8"/>
      <c r="V3" s="8"/>
      <c r="W3" s="8"/>
      <c r="X3" s="8"/>
      <c r="Y3" s="8"/>
    </row>
    <row r="4" spans="1:35" ht="14.25">
      <c r="A4" s="72" t="s">
        <v>174</v>
      </c>
      <c r="B4" s="310" t="s">
        <v>165</v>
      </c>
      <c r="C4" s="310"/>
      <c r="D4" s="230" t="s">
        <v>1</v>
      </c>
      <c r="E4" s="310"/>
      <c r="F4" s="310"/>
      <c r="G4" s="310"/>
      <c r="H4" s="310"/>
      <c r="I4" s="310"/>
      <c r="J4" s="414"/>
      <c r="K4" s="414"/>
      <c r="L4" s="414"/>
      <c r="M4" s="472"/>
      <c r="P4" s="45" t="s">
        <v>167</v>
      </c>
      <c r="Q4" s="46"/>
      <c r="R4" s="217" t="s">
        <v>220</v>
      </c>
      <c r="S4" s="146" t="s">
        <v>221</v>
      </c>
      <c r="T4" s="530" t="s">
        <v>168</v>
      </c>
      <c r="U4" s="530"/>
      <c r="V4" s="47"/>
      <c r="W4" s="8"/>
      <c r="X4" s="8"/>
      <c r="Y4" s="8"/>
    </row>
    <row r="5" spans="1:35" ht="14.25">
      <c r="A5" s="311"/>
      <c r="B5" s="312" t="s">
        <v>2</v>
      </c>
      <c r="C5" s="312"/>
      <c r="D5" s="193"/>
      <c r="E5" s="312"/>
      <c r="F5" s="312"/>
      <c r="G5" s="312"/>
      <c r="H5" s="312"/>
      <c r="I5" s="312"/>
      <c r="J5" s="417"/>
      <c r="K5" s="469"/>
      <c r="L5" s="469"/>
      <c r="M5" s="473"/>
      <c r="P5" s="48" t="s">
        <v>7</v>
      </c>
      <c r="Q5" s="11"/>
      <c r="R5" s="217" t="s">
        <v>43</v>
      </c>
      <c r="S5" s="49" t="s">
        <v>11</v>
      </c>
      <c r="T5" s="212">
        <v>41</v>
      </c>
      <c r="U5" s="8"/>
      <c r="V5" s="50"/>
      <c r="W5" s="8"/>
      <c r="X5" s="8"/>
      <c r="Y5" s="8"/>
    </row>
    <row r="6" spans="1:35" ht="14.65" thickBot="1">
      <c r="A6" s="311"/>
      <c r="B6" s="312"/>
      <c r="C6" s="139"/>
      <c r="D6" s="140"/>
      <c r="E6" s="312"/>
      <c r="F6" s="312"/>
      <c r="G6" s="312"/>
      <c r="H6" s="312"/>
      <c r="I6" s="312"/>
      <c r="J6" s="417"/>
      <c r="K6" s="469"/>
      <c r="L6" s="469"/>
      <c r="M6" s="473"/>
      <c r="N6" s="42"/>
      <c r="O6" s="42"/>
      <c r="P6" s="51" t="s">
        <v>169</v>
      </c>
      <c r="Q6" s="217" t="s">
        <v>44</v>
      </c>
      <c r="R6" s="52" t="s">
        <v>170</v>
      </c>
      <c r="S6" s="217" t="s">
        <v>44</v>
      </c>
      <c r="T6" s="53" t="s">
        <v>12</v>
      </c>
      <c r="U6" s="142"/>
      <c r="V6" s="171"/>
      <c r="W6" s="8"/>
      <c r="X6" s="8"/>
      <c r="Y6" s="8"/>
    </row>
    <row r="7" spans="1:35" ht="14.65" thickBot="1">
      <c r="A7" s="311"/>
      <c r="B7" s="313" t="s">
        <v>8</v>
      </c>
      <c r="C7" s="314"/>
      <c r="D7" s="312" t="s">
        <v>9</v>
      </c>
      <c r="E7" s="315"/>
      <c r="F7" s="312"/>
      <c r="G7" s="313" t="s">
        <v>10</v>
      </c>
      <c r="H7" s="67">
        <f>T5+1+E7</f>
        <v>42</v>
      </c>
      <c r="I7" s="312"/>
      <c r="J7" s="417"/>
      <c r="K7" s="469"/>
      <c r="L7" s="469"/>
      <c r="M7" s="473"/>
      <c r="N7" s="42"/>
      <c r="O7" s="42"/>
      <c r="P7" s="8"/>
      <c r="Q7" s="8"/>
      <c r="R7" s="8"/>
      <c r="S7" s="8"/>
      <c r="T7" s="8"/>
      <c r="U7" s="8"/>
      <c r="V7" s="8"/>
      <c r="W7" s="8"/>
      <c r="X7" s="8"/>
      <c r="Y7" s="8"/>
    </row>
    <row r="8" spans="1:35" ht="14.65" thickBot="1">
      <c r="A8" s="311"/>
      <c r="B8" s="312" t="s">
        <v>173</v>
      </c>
      <c r="C8" s="312"/>
      <c r="D8" s="315"/>
      <c r="E8" s="312"/>
      <c r="F8" s="312"/>
      <c r="G8" s="312"/>
      <c r="H8" s="312"/>
      <c r="I8" s="312"/>
      <c r="J8" s="417"/>
      <c r="K8" s="469"/>
      <c r="L8" s="469"/>
      <c r="M8" s="473"/>
      <c r="N8" s="42"/>
      <c r="O8" s="42"/>
      <c r="P8" s="143" t="s">
        <v>171</v>
      </c>
      <c r="Q8" s="44"/>
      <c r="R8" s="212" t="s">
        <v>32</v>
      </c>
      <c r="S8" s="144" t="s">
        <v>33</v>
      </c>
      <c r="T8" s="44"/>
      <c r="U8" s="212" t="s">
        <v>34</v>
      </c>
      <c r="V8" s="145" t="s">
        <v>35</v>
      </c>
      <c r="W8" s="44"/>
      <c r="X8" s="170" t="s">
        <v>36</v>
      </c>
      <c r="Y8" s="8"/>
    </row>
    <row r="9" spans="1:35" ht="14.65" thickBot="1">
      <c r="A9" s="316"/>
      <c r="B9" s="69"/>
      <c r="C9" s="69"/>
      <c r="D9" s="69"/>
      <c r="E9" s="69"/>
      <c r="F9" s="69"/>
      <c r="G9" s="69"/>
      <c r="H9" s="69"/>
      <c r="I9" s="69"/>
      <c r="J9" s="8"/>
      <c r="K9" s="10"/>
      <c r="L9" s="470"/>
      <c r="M9" s="474"/>
      <c r="N9" s="42"/>
      <c r="O9" s="42"/>
      <c r="P9" s="8"/>
      <c r="Q9" s="8"/>
      <c r="R9" s="8"/>
      <c r="S9" s="8"/>
      <c r="T9" s="8"/>
      <c r="U9" s="8"/>
      <c r="V9" s="8"/>
      <c r="W9" s="8"/>
      <c r="X9" s="8"/>
      <c r="Y9" s="8"/>
    </row>
    <row r="10" spans="1:35" ht="14.25">
      <c r="A10" s="317"/>
      <c r="B10" s="69"/>
      <c r="C10" s="70"/>
      <c r="D10" s="17"/>
      <c r="E10" s="70"/>
      <c r="F10" s="69"/>
      <c r="G10" s="69"/>
      <c r="H10" s="69"/>
      <c r="I10" s="69"/>
      <c r="J10" s="422"/>
      <c r="K10" s="10"/>
      <c r="L10" s="10"/>
      <c r="M10" s="202"/>
      <c r="P10" s="55" t="s">
        <v>13</v>
      </c>
      <c r="Q10" s="56"/>
      <c r="R10" s="56"/>
      <c r="S10" s="541" t="s">
        <v>14</v>
      </c>
      <c r="T10" s="541"/>
      <c r="U10" s="541"/>
      <c r="V10" s="57" t="s">
        <v>15</v>
      </c>
      <c r="W10" s="198" t="s">
        <v>16</v>
      </c>
      <c r="X10" s="46"/>
      <c r="Y10" s="46"/>
      <c r="Z10" s="199"/>
      <c r="AA10" s="199"/>
      <c r="AB10" s="199"/>
      <c r="AC10" s="200"/>
    </row>
    <row r="11" spans="1:35" ht="14.25">
      <c r="A11" s="318"/>
      <c r="B11" s="319" t="s">
        <v>22</v>
      </c>
      <c r="C11" s="320"/>
      <c r="D11" s="315"/>
      <c r="E11" s="320"/>
      <c r="F11" s="321" t="s">
        <v>24</v>
      </c>
      <c r="G11" s="315"/>
      <c r="H11" s="322" t="str">
        <f>IF(G11="m-Cherry","mCh",IF(G11="eGFP","GFP",""))</f>
        <v/>
      </c>
      <c r="I11" s="322"/>
      <c r="J11" s="427"/>
      <c r="K11" s="471"/>
      <c r="L11" s="478" t="str">
        <f>IF(ISNUMBER(SEARCH(D11,S10)),"","CHECK PLASMID INFO")</f>
        <v/>
      </c>
      <c r="M11" s="475"/>
      <c r="P11" s="58"/>
      <c r="Q11" s="7"/>
      <c r="R11" s="7"/>
      <c r="S11" s="201"/>
      <c r="T11" s="10"/>
      <c r="U11" s="10"/>
      <c r="V11" s="10"/>
      <c r="W11" s="10"/>
      <c r="X11" s="10"/>
      <c r="Y11" s="10"/>
      <c r="Z11" s="197"/>
      <c r="AA11" s="197"/>
      <c r="AB11" s="197"/>
      <c r="AC11" s="202"/>
    </row>
    <row r="12" spans="1:35" ht="14.25">
      <c r="A12" s="318"/>
      <c r="B12" s="320" t="s">
        <v>26</v>
      </c>
      <c r="C12" s="320"/>
      <c r="D12" s="315"/>
      <c r="E12" s="322"/>
      <c r="F12" s="322"/>
      <c r="G12" s="322"/>
      <c r="H12" s="322"/>
      <c r="I12" s="322"/>
      <c r="J12" s="427"/>
      <c r="K12" s="471"/>
      <c r="L12" s="479" t="str">
        <f>IF(ISNUMBER(SEARCH(G11,S12)),"","CHECK PLASMID INFO")</f>
        <v/>
      </c>
      <c r="M12" s="475"/>
      <c r="P12" s="206"/>
      <c r="Q12" s="204" t="s">
        <v>17</v>
      </c>
      <c r="R12" s="203"/>
      <c r="S12" s="531" t="s">
        <v>25</v>
      </c>
      <c r="T12" s="531"/>
      <c r="U12" s="195"/>
      <c r="V12" s="59"/>
      <c r="W12" s="539" t="s">
        <v>240</v>
      </c>
      <c r="X12" s="539"/>
      <c r="Y12" s="195"/>
      <c r="Z12" s="59"/>
      <c r="AA12" s="539" t="s">
        <v>241</v>
      </c>
      <c r="AB12" s="539"/>
      <c r="AC12" s="208"/>
      <c r="AD12" s="211"/>
    </row>
    <row r="13" spans="1:35" ht="14.25">
      <c r="A13" s="318"/>
      <c r="B13" s="320" t="s">
        <v>29</v>
      </c>
      <c r="C13" s="320"/>
      <c r="D13" s="315"/>
      <c r="E13" s="322"/>
      <c r="F13" s="322"/>
      <c r="G13" s="321" t="s">
        <v>15</v>
      </c>
      <c r="H13" s="315"/>
      <c r="I13" s="322"/>
      <c r="J13" s="468"/>
      <c r="K13" s="338" t="s">
        <v>653</v>
      </c>
      <c r="L13" s="494"/>
      <c r="M13" s="476"/>
      <c r="P13" s="207"/>
      <c r="Q13" s="205"/>
      <c r="R13" s="203" t="s">
        <v>239</v>
      </c>
      <c r="S13" s="531" t="s">
        <v>19</v>
      </c>
      <c r="T13" s="531"/>
      <c r="U13" s="531"/>
      <c r="V13" s="59"/>
      <c r="W13" s="539" t="s">
        <v>20</v>
      </c>
      <c r="X13" s="539"/>
      <c r="Y13" s="539"/>
      <c r="Z13" s="59"/>
      <c r="AA13" s="539" t="s">
        <v>20</v>
      </c>
      <c r="AB13" s="539"/>
      <c r="AC13" s="540"/>
      <c r="AD13" s="211"/>
    </row>
    <row r="14" spans="1:35" ht="14.65" thickBot="1">
      <c r="A14" s="323"/>
      <c r="B14" s="324"/>
      <c r="C14" s="324"/>
      <c r="D14" s="325"/>
      <c r="E14" s="325"/>
      <c r="F14" s="325"/>
      <c r="G14" s="325"/>
      <c r="H14" s="325"/>
      <c r="I14" s="325"/>
      <c r="J14" s="430"/>
      <c r="K14" s="430"/>
      <c r="L14" s="430"/>
      <c r="M14" s="477"/>
      <c r="N14" s="169"/>
      <c r="P14" s="207"/>
      <c r="Q14" s="205"/>
      <c r="R14" s="203" t="s">
        <v>15</v>
      </c>
      <c r="S14" s="244" t="s">
        <v>16</v>
      </c>
      <c r="T14" s="195"/>
      <c r="U14" s="195"/>
      <c r="V14" s="59"/>
      <c r="W14" s="539" t="s">
        <v>21</v>
      </c>
      <c r="X14" s="539"/>
      <c r="Y14" s="195"/>
      <c r="Z14" s="59"/>
      <c r="AA14" s="539" t="s">
        <v>21</v>
      </c>
      <c r="AB14" s="539"/>
      <c r="AC14" s="208"/>
      <c r="AD14" s="211"/>
    </row>
    <row r="15" spans="1:35" ht="14.65" thickBot="1">
      <c r="A15" s="9"/>
      <c r="B15" s="9"/>
      <c r="C15" s="9"/>
      <c r="D15" s="9"/>
      <c r="E15" s="9"/>
      <c r="F15" s="9"/>
      <c r="G15" s="9"/>
      <c r="H15" s="9"/>
      <c r="I15" s="9"/>
      <c r="J15" s="9"/>
      <c r="K15" s="9"/>
      <c r="L15" s="9"/>
      <c r="P15" s="60"/>
      <c r="Q15" s="61"/>
      <c r="R15" s="61"/>
      <c r="S15" s="54"/>
      <c r="T15" s="54"/>
      <c r="U15" s="54"/>
      <c r="V15" s="62"/>
      <c r="W15" s="54"/>
      <c r="X15" s="54"/>
      <c r="Y15" s="196"/>
      <c r="Z15" s="62"/>
      <c r="AA15" s="54"/>
      <c r="AB15" s="54"/>
      <c r="AC15" s="63"/>
    </row>
    <row r="16" spans="1:35" ht="14.65" thickBot="1">
      <c r="A16" s="72" t="s">
        <v>174</v>
      </c>
      <c r="B16" s="73" t="s">
        <v>607</v>
      </c>
      <c r="C16" s="74"/>
      <c r="D16" s="75"/>
      <c r="E16" s="76" t="s">
        <v>608</v>
      </c>
      <c r="F16" s="77"/>
      <c r="G16" s="74"/>
      <c r="H16" s="78"/>
      <c r="AA16" s="12" t="s">
        <v>242</v>
      </c>
    </row>
    <row r="17" spans="1:26" ht="14.25">
      <c r="A17" s="79"/>
      <c r="B17" s="80"/>
      <c r="C17" s="80"/>
      <c r="D17" s="80"/>
      <c r="E17" s="80"/>
      <c r="F17" s="80"/>
      <c r="G17" s="80"/>
      <c r="H17" s="81"/>
      <c r="N17" s="42"/>
    </row>
    <row r="18" spans="1:26" ht="14.25">
      <c r="A18" s="431" t="s">
        <v>609</v>
      </c>
      <c r="B18" s="130"/>
      <c r="C18" s="348"/>
      <c r="D18" s="147" t="s">
        <v>210</v>
      </c>
      <c r="E18" s="148" t="s">
        <v>226</v>
      </c>
      <c r="F18" s="80"/>
      <c r="G18" s="80"/>
      <c r="H18" s="81"/>
    </row>
    <row r="19" spans="1:26" ht="14.25">
      <c r="A19" s="79"/>
      <c r="B19" s="80" t="s">
        <v>179</v>
      </c>
      <c r="C19" s="80"/>
      <c r="D19" s="80">
        <v>4</v>
      </c>
      <c r="E19" s="80">
        <f>D19*C18</f>
        <v>0</v>
      </c>
      <c r="F19" s="80"/>
      <c r="G19" s="80"/>
      <c r="H19" s="81"/>
    </row>
    <row r="20" spans="1:26" ht="14.65" thickBot="1">
      <c r="A20" s="79"/>
      <c r="B20" s="80" t="s">
        <v>180</v>
      </c>
      <c r="C20" s="80"/>
      <c r="D20" s="80">
        <v>2.5</v>
      </c>
      <c r="E20" s="80">
        <f>D20*C18</f>
        <v>0</v>
      </c>
      <c r="F20" s="80"/>
      <c r="G20" s="80"/>
      <c r="H20" s="81"/>
      <c r="K20" s="197"/>
      <c r="P20" s="11" t="s">
        <v>233</v>
      </c>
    </row>
    <row r="21" spans="1:26" ht="14.25">
      <c r="A21" s="79"/>
      <c r="B21" s="80" t="s">
        <v>229</v>
      </c>
      <c r="C21" s="80"/>
      <c r="D21" s="80"/>
      <c r="E21" s="80" t="e">
        <f>E49+E50</f>
        <v>#VALUE!</v>
      </c>
      <c r="F21" s="80"/>
      <c r="G21" s="80" t="s">
        <v>181</v>
      </c>
      <c r="H21" s="81"/>
      <c r="P21" s="548"/>
      <c r="Q21" s="549"/>
      <c r="R21" s="549"/>
      <c r="S21" s="549"/>
      <c r="T21" s="549"/>
      <c r="U21" s="549"/>
      <c r="V21" s="549"/>
      <c r="W21" s="550"/>
    </row>
    <row r="22" spans="1:26" ht="14.65" thickBot="1">
      <c r="A22" s="79"/>
      <c r="B22" s="80"/>
      <c r="C22" s="80"/>
      <c r="D22" s="80"/>
      <c r="E22" s="83"/>
      <c r="F22" s="80"/>
      <c r="G22" s="80"/>
      <c r="H22" s="81"/>
      <c r="P22" s="542"/>
      <c r="Q22" s="543"/>
      <c r="R22" s="543"/>
      <c r="S22" s="543"/>
      <c r="T22" s="543"/>
      <c r="U22" s="543"/>
      <c r="V22" s="543"/>
      <c r="W22" s="544"/>
    </row>
    <row r="23" spans="1:26" ht="14.65" thickBot="1">
      <c r="A23" s="79"/>
      <c r="B23" s="149" t="s">
        <v>610</v>
      </c>
      <c r="C23" s="77"/>
      <c r="D23" s="481" t="s">
        <v>616</v>
      </c>
      <c r="E23" s="84" t="e">
        <f>SUM(E19:E21)</f>
        <v>#VALUE!</v>
      </c>
      <c r="F23" s="85" t="s">
        <v>227</v>
      </c>
      <c r="G23" s="74"/>
      <c r="H23" s="81"/>
      <c r="P23" s="542"/>
      <c r="Q23" s="543"/>
      <c r="R23" s="543"/>
      <c r="S23" s="543"/>
      <c r="T23" s="543"/>
      <c r="U23" s="543"/>
      <c r="V23" s="543"/>
      <c r="W23" s="544"/>
    </row>
    <row r="24" spans="1:26" ht="14.65" thickBot="1">
      <c r="A24" s="86"/>
      <c r="B24" s="87"/>
      <c r="C24" s="87"/>
      <c r="D24" s="87"/>
      <c r="E24" s="88"/>
      <c r="F24" s="89"/>
      <c r="G24" s="87"/>
      <c r="H24" s="90"/>
      <c r="P24" s="545"/>
      <c r="Q24" s="546"/>
      <c r="R24" s="546"/>
      <c r="S24" s="546"/>
      <c r="T24" s="546"/>
      <c r="U24" s="546"/>
      <c r="V24" s="546"/>
      <c r="W24" s="547"/>
    </row>
    <row r="25" spans="1:26" ht="12" thickBot="1"/>
    <row r="26" spans="1:26" ht="14.65" thickBot="1">
      <c r="A26" s="296" t="s">
        <v>174</v>
      </c>
      <c r="B26" s="297" t="s">
        <v>182</v>
      </c>
      <c r="C26" s="97"/>
      <c r="D26" s="97"/>
      <c r="E26" s="97"/>
      <c r="F26" s="97"/>
      <c r="G26" s="97"/>
      <c r="H26" s="97"/>
      <c r="I26" s="97" t="s">
        <v>183</v>
      </c>
      <c r="J26" s="97"/>
      <c r="K26" s="97"/>
      <c r="L26" s="97"/>
      <c r="M26" s="98"/>
    </row>
    <row r="27" spans="1:26" ht="15" thickBot="1">
      <c r="A27" s="93"/>
      <c r="B27" s="94"/>
      <c r="C27" s="95" t="str">
        <f>IF(VALUE(RIGHT(B28))= 0, "CHOOSE VALUES &lt; 10 and &gt; 0", " ")</f>
        <v xml:space="preserve"> </v>
      </c>
      <c r="D27" s="96"/>
      <c r="E27" s="97"/>
      <c r="F27" s="532" t="s">
        <v>184</v>
      </c>
      <c r="G27" s="533"/>
      <c r="H27" s="534"/>
      <c r="I27" s="155" t="s">
        <v>185</v>
      </c>
      <c r="J27" s="164" t="s">
        <v>186</v>
      </c>
      <c r="K27" s="165"/>
      <c r="L27" s="160" t="s">
        <v>187</v>
      </c>
      <c r="M27" s="98"/>
      <c r="P27" s="11" t="s">
        <v>234</v>
      </c>
    </row>
    <row r="28" spans="1:26" ht="14.65">
      <c r="A28" s="99" t="s">
        <v>188</v>
      </c>
      <c r="B28" s="274" t="s">
        <v>189</v>
      </c>
      <c r="C28" s="92"/>
      <c r="D28" s="100" t="s">
        <v>190</v>
      </c>
      <c r="E28" s="275">
        <v>4</v>
      </c>
      <c r="F28" s="101" t="s">
        <v>191</v>
      </c>
      <c r="G28" s="156">
        <v>20</v>
      </c>
      <c r="H28" s="432" t="s">
        <v>192</v>
      </c>
      <c r="I28" s="158">
        <f>G28/J28</f>
        <v>5</v>
      </c>
      <c r="J28" s="277">
        <v>4</v>
      </c>
      <c r="K28" s="432" t="s">
        <v>192</v>
      </c>
      <c r="L28" s="161">
        <f>((E28*0.000000001)/(J28*0.000001))*1000</f>
        <v>1</v>
      </c>
      <c r="M28" s="102"/>
      <c r="P28" s="184"/>
      <c r="Q28" s="185"/>
      <c r="R28" s="185"/>
      <c r="S28" s="185"/>
      <c r="T28" s="185"/>
      <c r="U28" s="185"/>
      <c r="V28" s="185"/>
      <c r="W28" s="185"/>
      <c r="X28" s="185"/>
      <c r="Y28" s="185"/>
      <c r="Z28" s="186"/>
    </row>
    <row r="29" spans="1:26" ht="14.65">
      <c r="A29" s="103"/>
      <c r="B29" s="92"/>
      <c r="C29" s="92"/>
      <c r="D29" s="100" t="s">
        <v>193</v>
      </c>
      <c r="E29" s="151">
        <f>E28*RIGHT(B28)</f>
        <v>12</v>
      </c>
      <c r="F29" s="433" t="s">
        <v>194</v>
      </c>
      <c r="G29" s="152">
        <v>20</v>
      </c>
      <c r="H29" s="432" t="s">
        <v>192</v>
      </c>
      <c r="I29" s="157">
        <f>G29/J29</f>
        <v>5</v>
      </c>
      <c r="J29" s="278">
        <v>4</v>
      </c>
      <c r="K29" s="432" t="s">
        <v>192</v>
      </c>
      <c r="L29" s="162">
        <f>((E29*0.000000001)/(J29*0.000001))*1000</f>
        <v>3.0000000000000004</v>
      </c>
      <c r="M29" s="102"/>
      <c r="P29" s="187"/>
      <c r="Q29" s="188"/>
      <c r="R29" s="188"/>
      <c r="S29" s="188"/>
      <c r="T29" s="188"/>
      <c r="U29" s="188"/>
      <c r="V29" s="188"/>
      <c r="W29" s="188"/>
      <c r="X29" s="188"/>
      <c r="Y29" s="188"/>
      <c r="Z29" s="189"/>
    </row>
    <row r="30" spans="1:26" ht="15" thickBot="1">
      <c r="A30" s="103"/>
      <c r="B30" s="92"/>
      <c r="C30" s="92"/>
      <c r="D30" s="104" t="s">
        <v>195</v>
      </c>
      <c r="E30" s="175">
        <v>0.8</v>
      </c>
      <c r="F30" s="105" t="s">
        <v>196</v>
      </c>
      <c r="G30" s="176">
        <v>0.95</v>
      </c>
      <c r="H30" s="154" t="s">
        <v>197</v>
      </c>
      <c r="I30" s="159">
        <f>G30/J30</f>
        <v>1.1874999999999998</v>
      </c>
      <c r="J30" s="279">
        <v>0.8</v>
      </c>
      <c r="K30" s="154" t="s">
        <v>197</v>
      </c>
      <c r="L30" s="163">
        <f>E30/J30</f>
        <v>1</v>
      </c>
      <c r="M30" s="102"/>
      <c r="P30" s="187"/>
      <c r="Q30" s="188"/>
      <c r="R30" s="188"/>
      <c r="S30" s="188"/>
      <c r="T30" s="188"/>
      <c r="U30" s="188"/>
      <c r="V30" s="188"/>
      <c r="W30" s="188"/>
      <c r="X30" s="188"/>
      <c r="Y30" s="188"/>
      <c r="Z30" s="189"/>
    </row>
    <row r="31" spans="1:26" ht="14.65" thickBot="1">
      <c r="A31" s="103"/>
      <c r="B31" s="92"/>
      <c r="C31" s="92"/>
      <c r="D31" s="92"/>
      <c r="E31" s="92"/>
      <c r="F31" s="92"/>
      <c r="G31" s="92"/>
      <c r="H31" s="92"/>
      <c r="I31" s="97"/>
      <c r="J31" s="92"/>
      <c r="K31" s="92"/>
      <c r="L31" s="92"/>
      <c r="M31" s="102"/>
      <c r="P31" s="187"/>
      <c r="Q31" s="188"/>
      <c r="R31" s="188"/>
      <c r="S31" s="188"/>
      <c r="T31" s="188"/>
      <c r="U31" s="188"/>
      <c r="V31" s="188"/>
      <c r="W31" s="188"/>
      <c r="X31" s="188"/>
      <c r="Y31" s="188"/>
      <c r="Z31" s="189"/>
    </row>
    <row r="32" spans="1:26" ht="14.25">
      <c r="A32" s="103"/>
      <c r="B32" s="92"/>
      <c r="C32" s="92"/>
      <c r="D32" s="92"/>
      <c r="E32" s="92"/>
      <c r="F32" s="92"/>
      <c r="G32" s="92"/>
      <c r="H32" s="92"/>
      <c r="I32" s="92"/>
      <c r="J32" s="92"/>
      <c r="K32" s="106" t="s">
        <v>198</v>
      </c>
      <c r="L32" s="107">
        <f>SUM(L28:L31)</f>
        <v>5</v>
      </c>
      <c r="M32" s="434" t="e">
        <f>IF(OR((E36&gt;" "),(I36&gt;" ")),"RECALCULATE VOLUMES", " ")</f>
        <v>#DIV/0!</v>
      </c>
      <c r="P32" s="187"/>
      <c r="Q32" s="188"/>
      <c r="R32" s="188"/>
      <c r="S32" s="188"/>
      <c r="T32" s="188"/>
      <c r="U32" s="188"/>
      <c r="V32" s="188"/>
      <c r="W32" s="188"/>
      <c r="X32" s="188"/>
      <c r="Y32" s="188"/>
      <c r="Z32" s="189"/>
    </row>
    <row r="33" spans="1:26" ht="14.25">
      <c r="A33" s="435" t="s">
        <v>611</v>
      </c>
      <c r="B33" s="435"/>
      <c r="C33" s="481" t="s">
        <v>612</v>
      </c>
      <c r="D33" s="436" t="s">
        <v>613</v>
      </c>
      <c r="E33" s="437">
        <f>IF(C33="strip well",20,100)</f>
        <v>20</v>
      </c>
      <c r="F33" s="438"/>
      <c r="G33" s="436" t="s">
        <v>614</v>
      </c>
      <c r="H33" s="481"/>
      <c r="I33" s="439"/>
      <c r="J33" s="435"/>
      <c r="K33" s="435"/>
      <c r="L33" s="435"/>
      <c r="M33" s="435"/>
      <c r="P33" s="187"/>
      <c r="Q33" s="188"/>
      <c r="R33" s="188"/>
      <c r="S33" s="188"/>
      <c r="T33" s="188"/>
      <c r="U33" s="188"/>
      <c r="V33" s="188"/>
      <c r="W33" s="188"/>
      <c r="X33" s="188"/>
      <c r="Y33" s="188"/>
      <c r="Z33" s="189"/>
    </row>
    <row r="34" spans="1:26" ht="14.65">
      <c r="A34" s="103" t="s">
        <v>199</v>
      </c>
      <c r="B34" s="92"/>
      <c r="C34" s="118">
        <f>E33*H33</f>
        <v>0</v>
      </c>
      <c r="D34" s="440" t="s">
        <v>615</v>
      </c>
      <c r="E34" s="92"/>
      <c r="F34" s="92"/>
      <c r="G34" s="92"/>
      <c r="H34" s="441"/>
      <c r="I34" s="441"/>
      <c r="J34" s="92"/>
      <c r="K34" s="442"/>
      <c r="L34" s="92"/>
      <c r="M34" s="102"/>
      <c r="P34" s="187"/>
      <c r="Q34" s="188"/>
      <c r="R34" s="188"/>
      <c r="S34" s="188"/>
      <c r="T34" s="188"/>
      <c r="U34" s="188"/>
      <c r="V34" s="188"/>
      <c r="W34" s="188"/>
      <c r="X34" s="188"/>
      <c r="Y34" s="188"/>
      <c r="Z34" s="189"/>
    </row>
    <row r="35" spans="1:26" ht="14.65">
      <c r="A35" s="103" t="s">
        <v>201</v>
      </c>
      <c r="B35" s="92"/>
      <c r="C35" s="115">
        <f>L32</f>
        <v>5</v>
      </c>
      <c r="D35" s="440" t="s">
        <v>615</v>
      </c>
      <c r="E35" s="92"/>
      <c r="F35" s="92"/>
      <c r="G35" s="92"/>
      <c r="H35" s="92"/>
      <c r="I35" s="92"/>
      <c r="J35" s="92"/>
      <c r="K35" s="92"/>
      <c r="L35" s="92"/>
      <c r="M35" s="102"/>
      <c r="P35" s="187"/>
      <c r="Q35" s="188"/>
      <c r="R35" s="188"/>
      <c r="S35" s="188"/>
      <c r="T35" s="188"/>
      <c r="U35" s="188"/>
      <c r="V35" s="188"/>
      <c r="W35" s="188"/>
      <c r="X35" s="188"/>
      <c r="Y35" s="188"/>
      <c r="Z35" s="189"/>
    </row>
    <row r="36" spans="1:26" ht="14.65">
      <c r="A36" s="103" t="s">
        <v>202</v>
      </c>
      <c r="B36" s="92"/>
      <c r="C36" s="118">
        <f>SUM(C34:C35)</f>
        <v>5</v>
      </c>
      <c r="D36" s="440" t="s">
        <v>615</v>
      </c>
      <c r="E36" s="443" t="e">
        <f>IF(AND(E33 = 20,C36/H33&gt;25),"TOTAL VOL per vessel CANT Be &gt; 25uL"," ")</f>
        <v>#DIV/0!</v>
      </c>
      <c r="F36" s="444"/>
      <c r="G36" s="445"/>
      <c r="H36" s="444"/>
      <c r="I36" s="445" t="e">
        <f>IF(AND(E33&gt;20,C36/H33&gt; 120),"TOTAL VOL per vessel CANT Be &gt; 120uL"," ")</f>
        <v>#DIV/0!</v>
      </c>
      <c r="J36" s="446"/>
      <c r="K36" s="446"/>
      <c r="L36" s="446"/>
      <c r="M36" s="102"/>
      <c r="P36" s="187"/>
      <c r="Q36" s="188"/>
      <c r="R36" s="188"/>
      <c r="S36" s="188"/>
      <c r="T36" s="188"/>
      <c r="U36" s="188"/>
      <c r="V36" s="188"/>
      <c r="W36" s="188"/>
      <c r="X36" s="188"/>
      <c r="Y36" s="188"/>
      <c r="Z36" s="189"/>
    </row>
    <row r="37" spans="1:26" ht="14.65" thickBot="1">
      <c r="A37" s="109"/>
      <c r="B37" s="110"/>
      <c r="C37" s="110"/>
      <c r="D37" s="110"/>
      <c r="E37" s="110"/>
      <c r="F37" s="110"/>
      <c r="G37" s="110"/>
      <c r="H37" s="110"/>
      <c r="I37" s="110"/>
      <c r="J37" s="110"/>
      <c r="K37" s="110"/>
      <c r="L37" s="110"/>
      <c r="M37" s="306"/>
      <c r="P37" s="187"/>
      <c r="Q37" s="188"/>
      <c r="R37" s="188"/>
      <c r="S37" s="188"/>
      <c r="T37" s="188"/>
      <c r="U37" s="188"/>
      <c r="V37" s="188"/>
      <c r="W37" s="188"/>
      <c r="X37" s="188"/>
      <c r="Y37" s="188"/>
      <c r="Z37" s="189"/>
    </row>
    <row r="38" spans="1:26" ht="14.25">
      <c r="A38" s="103"/>
      <c r="B38" s="92"/>
      <c r="C38" s="92"/>
      <c r="D38" s="92"/>
      <c r="E38" s="92"/>
      <c r="F38" s="92"/>
      <c r="G38" s="92"/>
      <c r="H38" s="92"/>
      <c r="I38" s="92"/>
      <c r="J38" s="92"/>
      <c r="K38" s="92"/>
      <c r="L38" s="92"/>
      <c r="M38" s="102"/>
      <c r="P38" s="187"/>
      <c r="Q38" s="188"/>
      <c r="R38" s="188"/>
      <c r="S38" s="188"/>
      <c r="T38" s="188"/>
      <c r="U38" s="188"/>
      <c r="V38" s="188"/>
      <c r="W38" s="188"/>
      <c r="X38" s="188"/>
      <c r="Y38" s="188"/>
      <c r="Z38" s="189"/>
    </row>
    <row r="39" spans="1:26" ht="14.25">
      <c r="A39" s="103" t="s">
        <v>203</v>
      </c>
      <c r="B39" s="92"/>
      <c r="C39" s="447">
        <f>E28</f>
        <v>4</v>
      </c>
      <c r="D39" s="92"/>
      <c r="E39" s="121" t="s">
        <v>190</v>
      </c>
      <c r="F39" s="448">
        <f>E28</f>
        <v>4</v>
      </c>
      <c r="G39" s="92"/>
      <c r="H39" s="92"/>
      <c r="I39" s="92"/>
      <c r="J39" s="92"/>
      <c r="K39" s="92"/>
      <c r="L39" s="92"/>
      <c r="M39" s="102"/>
      <c r="P39" s="187"/>
      <c r="Q39" s="188"/>
      <c r="R39" s="188"/>
      <c r="S39" s="188"/>
      <c r="T39" s="188"/>
      <c r="U39" s="188"/>
      <c r="V39" s="188"/>
      <c r="W39" s="188"/>
      <c r="X39" s="188"/>
      <c r="Y39" s="188"/>
      <c r="Z39" s="189"/>
    </row>
    <row r="40" spans="1:26" ht="14.65">
      <c r="A40" s="103" t="s">
        <v>235</v>
      </c>
      <c r="B40" s="92"/>
      <c r="C40" s="180">
        <v>400000</v>
      </c>
      <c r="D40" s="92"/>
      <c r="E40" s="166" t="s">
        <v>230</v>
      </c>
      <c r="F40" s="448">
        <f>E30</f>
        <v>0.8</v>
      </c>
      <c r="G40" s="92"/>
      <c r="H40" s="92"/>
      <c r="I40" s="92"/>
      <c r="J40" s="92"/>
      <c r="K40" s="92"/>
      <c r="L40" s="92"/>
      <c r="M40" s="102"/>
      <c r="P40" s="187"/>
      <c r="Q40" s="188"/>
      <c r="R40" s="188"/>
      <c r="S40" s="188"/>
      <c r="T40" s="188"/>
      <c r="U40" s="188"/>
      <c r="V40" s="188"/>
      <c r="W40" s="188"/>
      <c r="X40" s="188"/>
      <c r="Y40" s="188"/>
      <c r="Z40" s="189"/>
    </row>
    <row r="41" spans="1:26" ht="14.25">
      <c r="A41" s="103"/>
      <c r="B41" s="298"/>
      <c r="C41" s="298"/>
      <c r="D41" s="298"/>
      <c r="E41" s="298"/>
      <c r="F41" s="298"/>
      <c r="G41" s="298"/>
      <c r="H41" s="298"/>
      <c r="I41" s="298"/>
      <c r="J41" s="298"/>
      <c r="K41" s="298"/>
      <c r="L41" s="298"/>
      <c r="M41" s="102"/>
      <c r="P41" s="187"/>
      <c r="Q41" s="188"/>
      <c r="R41" s="188"/>
      <c r="S41" s="188"/>
      <c r="T41" s="188"/>
      <c r="U41" s="188"/>
      <c r="V41" s="188"/>
      <c r="W41" s="188"/>
      <c r="X41" s="188"/>
      <c r="Y41" s="188"/>
      <c r="Z41" s="189"/>
    </row>
    <row r="42" spans="1:26" ht="14.25">
      <c r="A42" s="490"/>
      <c r="B42" s="490"/>
      <c r="C42" s="491"/>
      <c r="D42" s="490"/>
      <c r="E42" s="492"/>
      <c r="F42" s="493"/>
      <c r="G42" s="490"/>
      <c r="H42" s="490"/>
      <c r="I42" s="490"/>
      <c r="J42" s="490"/>
      <c r="K42" s="490"/>
      <c r="L42" s="490"/>
      <c r="M42" s="490"/>
      <c r="P42" s="187"/>
      <c r="Q42" s="188"/>
      <c r="R42" s="188"/>
      <c r="S42" s="188"/>
      <c r="T42" s="188"/>
      <c r="U42" s="188"/>
      <c r="V42" s="188"/>
      <c r="W42" s="188"/>
      <c r="X42" s="188"/>
      <c r="Y42" s="188"/>
      <c r="Z42" s="189"/>
    </row>
    <row r="43" spans="1:26" ht="14.25">
      <c r="A43" s="489"/>
      <c r="B43" s="489"/>
      <c r="C43" s="489"/>
      <c r="D43" s="489"/>
      <c r="E43" s="489"/>
      <c r="F43" s="489"/>
      <c r="G43" s="489"/>
      <c r="H43" s="489"/>
      <c r="I43" s="489"/>
      <c r="J43" s="489"/>
      <c r="K43" s="489"/>
      <c r="L43" s="489"/>
      <c r="M43" s="489"/>
      <c r="P43" s="187"/>
      <c r="Q43" s="188"/>
      <c r="R43" s="188"/>
      <c r="S43" s="188"/>
      <c r="T43" s="188"/>
      <c r="U43" s="188"/>
      <c r="V43" s="188"/>
      <c r="W43" s="188"/>
      <c r="X43" s="188"/>
      <c r="Y43" s="188"/>
      <c r="Z43" s="189"/>
    </row>
    <row r="44" spans="1:26" ht="14.25">
      <c r="A44" s="11" t="s">
        <v>218</v>
      </c>
      <c r="D44" s="11" t="str">
        <f>CONCATENATE(D5,H11,D12)</f>
        <v/>
      </c>
      <c r="P44" s="187"/>
      <c r="Q44" s="188"/>
      <c r="R44" s="188"/>
      <c r="S44" s="188"/>
      <c r="T44" s="188"/>
      <c r="U44" s="188"/>
      <c r="V44" s="188"/>
      <c r="W44" s="188"/>
      <c r="X44" s="188"/>
      <c r="Y44" s="188"/>
      <c r="Z44" s="189"/>
    </row>
    <row r="45" spans="1:26" ht="14.65" customHeight="1">
      <c r="J45" s="535" t="s">
        <v>257</v>
      </c>
      <c r="K45" s="535"/>
      <c r="L45" s="535"/>
      <c r="M45" s="535"/>
      <c r="N45" s="535"/>
      <c r="O45" s="536"/>
      <c r="P45" s="187"/>
      <c r="Q45" s="188"/>
      <c r="R45" s="188"/>
      <c r="S45" s="188"/>
      <c r="T45" s="188"/>
      <c r="U45" s="188"/>
      <c r="V45" s="188"/>
      <c r="W45" s="188"/>
      <c r="X45" s="188"/>
      <c r="Y45" s="188"/>
      <c r="Z45" s="189"/>
    </row>
    <row r="46" spans="1:26" ht="15" customHeight="1" thickBot="1">
      <c r="J46" s="537"/>
      <c r="K46" s="537"/>
      <c r="L46" s="537"/>
      <c r="M46" s="537"/>
      <c r="N46" s="537"/>
      <c r="O46" s="538"/>
      <c r="P46" s="187"/>
      <c r="Q46" s="188"/>
      <c r="R46" s="188"/>
      <c r="S46" s="188"/>
      <c r="T46" s="188"/>
      <c r="U46" s="188"/>
      <c r="V46" s="188"/>
      <c r="W46" s="188"/>
      <c r="X46" s="188"/>
      <c r="Y46" s="188"/>
      <c r="Z46" s="189"/>
    </row>
    <row r="47" spans="1:26" ht="14.65" thickBot="1">
      <c r="A47" s="296" t="s">
        <v>174</v>
      </c>
      <c r="B47" s="73" t="s">
        <v>204</v>
      </c>
      <c r="C47" s="77"/>
      <c r="D47" s="77"/>
      <c r="E47" s="76" t="s">
        <v>205</v>
      </c>
      <c r="F47" s="77"/>
      <c r="G47" s="74"/>
      <c r="H47" s="123" t="s">
        <v>206</v>
      </c>
      <c r="I47" s="74" t="s">
        <v>207</v>
      </c>
      <c r="J47" s="75"/>
      <c r="K47" s="77"/>
      <c r="L47" s="77"/>
      <c r="M47" s="77"/>
      <c r="N47" s="77"/>
      <c r="O47" s="75"/>
      <c r="P47" s="187"/>
      <c r="Q47" s="188"/>
      <c r="R47" s="188"/>
      <c r="S47" s="188"/>
      <c r="T47" s="188"/>
      <c r="U47" s="188"/>
      <c r="V47" s="188"/>
      <c r="W47" s="188"/>
      <c r="X47" s="188"/>
      <c r="Y47" s="188"/>
      <c r="Z47" s="189"/>
    </row>
    <row r="48" spans="1:26" ht="14.65" thickBot="1">
      <c r="A48" s="124"/>
      <c r="B48" s="125"/>
      <c r="C48" s="80"/>
      <c r="D48" s="80"/>
      <c r="E48" s="80"/>
      <c r="F48" s="82"/>
      <c r="G48" s="126"/>
      <c r="H48" s="80"/>
      <c r="I48" s="80"/>
      <c r="J48" s="126"/>
      <c r="K48" s="127"/>
      <c r="L48" s="75"/>
      <c r="M48" s="75"/>
      <c r="N48" s="78"/>
      <c r="O48" s="167"/>
      <c r="P48" s="187"/>
      <c r="Q48" s="188"/>
      <c r="R48" s="188"/>
      <c r="S48" s="188"/>
      <c r="T48" s="188"/>
      <c r="U48" s="188"/>
      <c r="V48" s="188"/>
      <c r="W48" s="188"/>
      <c r="X48" s="188"/>
      <c r="Y48" s="188"/>
      <c r="Z48" s="189"/>
    </row>
    <row r="49" spans="1:26" ht="14.65" thickBot="1">
      <c r="A49" s="79"/>
      <c r="B49" s="80"/>
      <c r="C49" s="129" t="s">
        <v>255</v>
      </c>
      <c r="D49" s="80"/>
      <c r="E49" s="129" t="s">
        <v>256</v>
      </c>
      <c r="F49" s="130"/>
      <c r="G49" s="295" t="s">
        <v>258</v>
      </c>
      <c r="H49" s="80"/>
      <c r="I49" s="129" t="s">
        <v>211</v>
      </c>
      <c r="J49" s="80"/>
      <c r="K49" s="131" t="s">
        <v>144</v>
      </c>
      <c r="L49" s="80"/>
      <c r="M49" s="87"/>
      <c r="N49" s="81"/>
      <c r="O49" s="167"/>
      <c r="P49" s="187"/>
      <c r="Q49" s="188"/>
      <c r="R49" s="188"/>
      <c r="S49" s="188"/>
      <c r="T49" s="188"/>
      <c r="U49" s="188"/>
      <c r="V49" s="188"/>
      <c r="W49" s="188"/>
      <c r="X49" s="188"/>
      <c r="Y49" s="188"/>
      <c r="Z49" s="189"/>
    </row>
    <row r="50" spans="1:26" ht="28.9" thickBot="1">
      <c r="A50" s="131" t="s">
        <v>212</v>
      </c>
      <c r="B50" s="80"/>
      <c r="C50" s="212">
        <v>4000</v>
      </c>
      <c r="D50" s="80"/>
      <c r="E50" s="294" t="str">
        <f>_xlfn.IFS(C50 = 0, 0, AND(C50&lt;&gt;" ", C51 = 0), "11.2", AND(C50&lt;&gt;" ", C51&lt;&gt;" "), "5.6")</f>
        <v>5.6</v>
      </c>
      <c r="F50" s="80"/>
      <c r="G50" s="294" t="str">
        <f>_xlfn.IFS(E50 = 0,"0", AND(E50&lt;&gt;" ",E51&lt;&gt;0),"0.05", AND(E50&lt;&gt;" ",E51 = 0), "0.1")</f>
        <v>0.05</v>
      </c>
      <c r="H50" s="80"/>
      <c r="I50" s="133">
        <f>C50/G50*E50</f>
        <v>448000</v>
      </c>
      <c r="J50" s="80"/>
      <c r="K50" s="79"/>
      <c r="L50" s="80" t="s">
        <v>213</v>
      </c>
      <c r="M50" s="291" t="s">
        <v>260</v>
      </c>
      <c r="N50" s="293" t="s">
        <v>259</v>
      </c>
      <c r="O50" s="289"/>
      <c r="P50" s="187"/>
      <c r="Q50" s="188"/>
      <c r="R50" s="188"/>
      <c r="S50" s="188"/>
      <c r="T50" s="188"/>
      <c r="U50" s="188"/>
      <c r="V50" s="188"/>
      <c r="W50" s="188"/>
      <c r="X50" s="188"/>
      <c r="Y50" s="188"/>
      <c r="Z50" s="189"/>
    </row>
    <row r="51" spans="1:26" ht="14.65" thickBot="1">
      <c r="A51" s="131" t="s">
        <v>214</v>
      </c>
      <c r="B51" s="80"/>
      <c r="C51" s="212">
        <v>4000</v>
      </c>
      <c r="D51" s="80"/>
      <c r="E51" s="134" t="str">
        <f>_xlfn.IFS(C51 = 0, 0, AND(C50=0, C51&lt;&gt;" "), "11.2", AND(C50&lt;&gt;" ", C51&lt;&gt;" "), "5.6")</f>
        <v>5.6</v>
      </c>
      <c r="F51" s="80"/>
      <c r="G51" s="134" t="str">
        <f>_xlfn.IFS(E51= 0,"0", AND(E50&lt;&gt;0,E51&lt;&gt;" "),"0.05", AND(E51&lt;&gt;" ",E50=0), "0.1")</f>
        <v>0.05</v>
      </c>
      <c r="H51" s="80"/>
      <c r="I51" s="135">
        <f>C51/G51*E51</f>
        <v>448000</v>
      </c>
      <c r="J51" s="80"/>
      <c r="K51" s="79" t="s">
        <v>215</v>
      </c>
      <c r="L51" s="287">
        <v>800000</v>
      </c>
      <c r="M51" s="292">
        <f>I50/L51</f>
        <v>0.56000000000000005</v>
      </c>
      <c r="N51" s="284">
        <f>E50-M51</f>
        <v>5.0399999999999991</v>
      </c>
      <c r="O51" s="79"/>
      <c r="P51" s="187"/>
      <c r="Q51" s="188"/>
      <c r="R51" s="188"/>
      <c r="S51" s="188"/>
      <c r="T51" s="188"/>
      <c r="U51" s="188"/>
      <c r="V51" s="188"/>
      <c r="W51" s="188"/>
      <c r="X51" s="188"/>
      <c r="Y51" s="188"/>
      <c r="Z51" s="189"/>
    </row>
    <row r="52" spans="1:26" ht="14.65" thickBot="1">
      <c r="A52" s="86"/>
      <c r="B52" s="87"/>
      <c r="C52" s="87"/>
      <c r="D52" s="87"/>
      <c r="E52" s="136"/>
      <c r="F52" s="80"/>
      <c r="G52" s="136"/>
      <c r="H52" s="136"/>
      <c r="I52" s="80"/>
      <c r="J52" s="80"/>
      <c r="K52" s="86" t="s">
        <v>216</v>
      </c>
      <c r="L52" s="287">
        <v>809000</v>
      </c>
      <c r="M52" s="288">
        <f>I51/L52</f>
        <v>0.553770086526576</v>
      </c>
      <c r="N52" s="290">
        <f>E51-0.1</f>
        <v>5.5</v>
      </c>
      <c r="O52" s="289"/>
      <c r="P52" s="187"/>
      <c r="Q52" s="188"/>
      <c r="R52" s="188"/>
      <c r="S52" s="188"/>
      <c r="T52" s="188"/>
      <c r="U52" s="188"/>
      <c r="V52" s="188"/>
      <c r="W52" s="188"/>
      <c r="X52" s="188"/>
      <c r="Y52" s="188"/>
      <c r="Z52" s="189"/>
    </row>
    <row r="53" spans="1:26" ht="14.65" thickBot="1">
      <c r="A53" s="137" t="s">
        <v>217</v>
      </c>
      <c r="B53" s="77"/>
      <c r="C53" s="77"/>
      <c r="D53" s="283">
        <v>0.52083333333333337</v>
      </c>
      <c r="E53" s="87"/>
      <c r="F53" s="87"/>
      <c r="G53" s="87"/>
      <c r="H53" s="87"/>
      <c r="I53" s="87"/>
      <c r="J53" s="87"/>
      <c r="K53" s="87"/>
      <c r="L53" s="87"/>
      <c r="M53" s="130"/>
      <c r="N53" s="285"/>
      <c r="O53" s="87"/>
      <c r="P53" s="187"/>
      <c r="Q53" s="188"/>
      <c r="R53" s="188"/>
      <c r="S53" s="188"/>
      <c r="T53" s="188"/>
      <c r="U53" s="188"/>
      <c r="V53" s="188"/>
      <c r="W53" s="188"/>
      <c r="X53" s="188"/>
      <c r="Y53" s="188"/>
      <c r="Z53" s="189"/>
    </row>
    <row r="54" spans="1:26" ht="14.65" customHeight="1" thickTop="1">
      <c r="M54" s="286"/>
      <c r="P54" s="187"/>
      <c r="Q54" s="188"/>
      <c r="R54" s="188"/>
      <c r="S54" s="188"/>
      <c r="T54" s="188"/>
      <c r="U54" s="188"/>
      <c r="V54" s="188"/>
      <c r="W54" s="188"/>
      <c r="X54" s="188"/>
      <c r="Y54" s="188"/>
      <c r="Z54" s="189"/>
    </row>
    <row r="55" spans="1:26" ht="14.65" customHeight="1">
      <c r="A55" s="11" t="s">
        <v>219</v>
      </c>
      <c r="B55" s="11"/>
      <c r="C55" s="11" t="str">
        <f>CONCATENATE((R8),U8)</f>
        <v>AmaxaCB-150</v>
      </c>
      <c r="P55" s="187"/>
      <c r="Q55" s="188"/>
      <c r="R55" s="188"/>
      <c r="S55" s="188"/>
      <c r="T55" s="188"/>
      <c r="U55" s="188"/>
      <c r="V55" s="188"/>
      <c r="W55" s="188"/>
      <c r="X55" s="188"/>
      <c r="Y55" s="188"/>
      <c r="Z55" s="189"/>
    </row>
    <row r="56" spans="1:26" ht="14.65" customHeight="1" thickBot="1">
      <c r="P56" s="190"/>
      <c r="Q56" s="191"/>
      <c r="R56" s="191"/>
      <c r="S56" s="191"/>
      <c r="T56" s="191"/>
      <c r="U56" s="191"/>
      <c r="V56" s="191"/>
      <c r="W56" s="191"/>
      <c r="X56" s="191"/>
      <c r="Y56" s="191"/>
      <c r="Z56" s="192"/>
    </row>
    <row r="58" spans="1:26" ht="14.25">
      <c r="B58" s="11"/>
      <c r="D58" s="11"/>
    </row>
    <row r="59" spans="1:26" ht="14.25">
      <c r="D59" s="11"/>
    </row>
  </sheetData>
  <sheetProtection sheet="1" scenarios="1" selectLockedCells="1"/>
  <mergeCells count="16">
    <mergeCell ref="T4:U4"/>
    <mergeCell ref="S12:T12"/>
    <mergeCell ref="F27:H27"/>
    <mergeCell ref="J45:O46"/>
    <mergeCell ref="AA12:AB12"/>
    <mergeCell ref="AA13:AC13"/>
    <mergeCell ref="AA14:AB14"/>
    <mergeCell ref="S10:U10"/>
    <mergeCell ref="S13:U13"/>
    <mergeCell ref="P23:W23"/>
    <mergeCell ref="P24:W24"/>
    <mergeCell ref="W12:X12"/>
    <mergeCell ref="W13:Y13"/>
    <mergeCell ref="W14:X14"/>
    <mergeCell ref="P21:W21"/>
    <mergeCell ref="P22:W22"/>
  </mergeCells>
  <conditionalFormatting sqref="H6:I6 A9:I9 N6:O9">
    <cfRule type="expression" priority="61">
      <formula>"row if val(a..) EVEN"</formula>
    </cfRule>
    <cfRule type="expression" dxfId="190" priority="62">
      <formula>"row is even"</formula>
    </cfRule>
  </conditionalFormatting>
  <conditionalFormatting sqref="B10 A6:F6">
    <cfRule type="expression" priority="69">
      <formula>"row if val(a..) EVEN"</formula>
    </cfRule>
    <cfRule type="expression" dxfId="189" priority="70">
      <formula>"row is even"</formula>
    </cfRule>
  </conditionalFormatting>
  <conditionalFormatting sqref="D5">
    <cfRule type="expression" priority="67">
      <formula>"row if val(a..) EVEN"</formula>
    </cfRule>
    <cfRule type="expression" dxfId="188" priority="68">
      <formula>"row is even"</formula>
    </cfRule>
  </conditionalFormatting>
  <conditionalFormatting sqref="E10">
    <cfRule type="expression" priority="65">
      <formula>"row if val(a..) EVEN"</formula>
    </cfRule>
    <cfRule type="expression" dxfId="187" priority="66">
      <formula>"row is even"</formula>
    </cfRule>
  </conditionalFormatting>
  <conditionalFormatting sqref="C10">
    <cfRule type="expression" priority="63">
      <formula>"row if val(a..) EVEN"</formula>
    </cfRule>
    <cfRule type="expression" dxfId="186" priority="64">
      <formula>"row is even"</formula>
    </cfRule>
  </conditionalFormatting>
  <conditionalFormatting sqref="Q6 P4 S6 P2:Q2 S2:U2 P5:T5">
    <cfRule type="expression" priority="19">
      <formula>"row if val(a..) EVEN"</formula>
    </cfRule>
    <cfRule type="expression" dxfId="185" priority="20">
      <formula>"row is even"</formula>
    </cfRule>
  </conditionalFormatting>
  <conditionalFormatting sqref="Q4 T6">
    <cfRule type="expression" priority="21">
      <formula>"row if val(a..) EVEN"</formula>
    </cfRule>
    <cfRule type="expression" dxfId="184" priority="22">
      <formula>"row is even"</formula>
    </cfRule>
  </conditionalFormatting>
  <conditionalFormatting sqref="H8:I8 A7 C7">
    <cfRule type="expression" priority="15">
      <formula>"row if val(a..) EVEN"</formula>
    </cfRule>
    <cfRule type="expression" dxfId="183" priority="16">
      <formula>"row is even"</formula>
    </cfRule>
  </conditionalFormatting>
  <conditionalFormatting sqref="E8:F8 A8 G7">
    <cfRule type="expression" priority="17">
      <formula>"row if val(a..) EVEN"</formula>
    </cfRule>
    <cfRule type="expression" dxfId="182" priority="18">
      <formula>"row is even"</formula>
    </cfRule>
  </conditionalFormatting>
  <conditionalFormatting sqref="A11:I11">
    <cfRule type="expression" priority="13">
      <formula>"row if val(a..) EVEN"</formula>
    </cfRule>
    <cfRule type="expression" dxfId="181" priority="14">
      <formula>"row is even"</formula>
    </cfRule>
  </conditionalFormatting>
  <conditionalFormatting sqref="R4">
    <cfRule type="expression" priority="11">
      <formula>"row if val(a..) EVEN"</formula>
    </cfRule>
    <cfRule type="expression" dxfId="180" priority="12">
      <formula>"row is even"</formula>
    </cfRule>
  </conditionalFormatting>
  <conditionalFormatting sqref="V6">
    <cfRule type="expression" priority="9">
      <formula>"row if val(a..) EVEN"</formula>
    </cfRule>
    <cfRule type="expression" dxfId="179" priority="10">
      <formula>"row is even"</formula>
    </cfRule>
  </conditionalFormatting>
  <conditionalFormatting sqref="J6:M6 L7:M8 J9:M9">
    <cfRule type="expression" priority="5">
      <formula>"row if val(a..) EVEN"</formula>
    </cfRule>
    <cfRule type="expression" dxfId="178" priority="6">
      <formula>"row is even"</formula>
    </cfRule>
  </conditionalFormatting>
  <conditionalFormatting sqref="J10">
    <cfRule type="expression" priority="7">
      <formula>"row if val(a..) EVEN"</formula>
    </cfRule>
    <cfRule type="expression" dxfId="177" priority="8">
      <formula>"row is even"</formula>
    </cfRule>
  </conditionalFormatting>
  <conditionalFormatting sqref="J8:K8">
    <cfRule type="expression" priority="3">
      <formula>"row if val(a..) EVEN"</formula>
    </cfRule>
    <cfRule type="expression" dxfId="176" priority="4">
      <formula>"row is even"</formula>
    </cfRule>
  </conditionalFormatting>
  <conditionalFormatting sqref="J11:K11">
    <cfRule type="expression" priority="1">
      <formula>"row if val(a..) EVEN"</formula>
    </cfRule>
    <cfRule type="expression" dxfId="175" priority="2">
      <formula>"row is even"</formula>
    </cfRule>
  </conditionalFormatting>
  <dataValidations xWindow="683" yWindow="433" count="11">
    <dataValidation operator="equal" allowBlank="1" showInputMessage="1" showErrorMessage="1" prompt="ex: 20190417" sqref="C10 R5" xr:uid="{4A370FE1-CA1E-441D-915F-313620262761}"/>
    <dataValidation type="whole" allowBlank="1" showInputMessage="1" prompt="number" sqref="T5" xr:uid="{00866C31-D3CB-4282-8FDD-1D37BECF52E5}">
      <formula1>10</formula1>
      <formula2>50</formula2>
    </dataValidation>
    <dataValidation type="whole" allowBlank="1" showInputMessage="1" showErrorMessage="1" prompt="Enter a number" sqref="H7 K10" xr:uid="{14E9D265-7FAC-428D-8599-819A5923942E}">
      <formula1>1</formula1>
      <formula2>50</formula2>
    </dataValidation>
    <dataValidation type="whole" allowBlank="1" showInputMessage="1" showErrorMessage="1" prompt="enter a number" sqref="H10 E7" xr:uid="{E6D9C338-A173-4E5C-A4C8-1BBADE61A1D1}">
      <formula1>0</formula1>
      <formula2>10</formula2>
    </dataValidation>
    <dataValidation type="textLength" operator="equal" allowBlank="1" showInputMessage="1" showErrorMessage="1" prompt="ex: 20190417" sqref="G9 E10 S6 C7 Q6 V6 R4" xr:uid="{7C895BE5-82BE-49F9-B99D-288099937B6E}">
      <formula1>8</formula1>
    </dataValidation>
    <dataValidation allowBlank="1" showInputMessage="1" showErrorMessage="1" prompt="Enter a number (e.g. 1e6)" sqref="C42 C40" xr:uid="{A8EA7B18-061E-425D-909A-3716290704F3}"/>
    <dataValidation allowBlank="1" showInputMessage="1" showErrorMessage="1" prompt="ex: 534e3" sqref="L51:L52" xr:uid="{8CDE15AD-494D-4395-AEC3-E4448905FFEA}"/>
    <dataValidation type="textLength" operator="equal" allowBlank="1" showInputMessage="1" showErrorMessage="1" prompt="ex. 20200110" sqref="D8" xr:uid="{0394B702-9D78-4EF7-9014-4A6765313B0C}">
      <formula1>8</formula1>
    </dataValidation>
    <dataValidation type="time" allowBlank="1" showInputMessage="1" showErrorMessage="1" sqref="D53" xr:uid="{C776B8C4-62E7-4E1E-B22B-23935EEB0EE9}">
      <formula1>0</formula1>
      <formula2>0.999305555555556</formula2>
    </dataValidation>
    <dataValidation type="textLength" operator="equal" allowBlank="1" showErrorMessage="1" sqref="D5" xr:uid="{EB645A37-FBC0-4B86-871A-711EF657C607}">
      <formula1>8</formula1>
    </dataValidation>
    <dataValidation type="whole" allowBlank="1" showInputMessage="1" showErrorMessage="1" sqref="H33" xr:uid="{C0E7CD32-D150-4349-8028-C59AE31A0E07}">
      <formula1>1</formula1>
      <formula2>100</formula2>
    </dataValidation>
  </dataValidations>
  <pageMargins left="0.7" right="0.7" top="0.75" bottom="0.75" header="0.3" footer="0.3"/>
  <pageSetup orientation="portrait" verticalDpi="300" r:id="rId1"/>
  <extLst>
    <ext xmlns:x14="http://schemas.microsoft.com/office/spreadsheetml/2009/9/main" uri="{CCE6A557-97BC-4b89-ADB6-D9C93CAAB3DF}">
      <x14:dataValidations xmlns:xm="http://schemas.microsoft.com/office/excel/2006/main" xWindow="683" yWindow="433" count="21">
        <x14:dataValidation type="list" showInputMessage="1" showErrorMessage="1" xr:uid="{CBF67E92-710D-4020-9CD9-69D026A081A8}">
          <x14:formula1>
            <xm:f>'Data validation criteria'!$K$21:$K$26</xm:f>
          </x14:formula1>
          <xm:sqref>H13</xm:sqref>
        </x14:dataValidation>
        <x14:dataValidation type="list" allowBlank="1" showInputMessage="1" showErrorMessage="1" xr:uid="{9D4DA235-3DDD-4F4B-9034-32AE71E8E76F}">
          <x14:formula1>
            <xm:f>'Data validation criteria'!$A$3:$A$9</xm:f>
          </x14:formula1>
          <xm:sqref>D4 C4:C5</xm:sqref>
        </x14:dataValidation>
        <x14:dataValidation type="list" allowBlank="1" showInputMessage="1" showErrorMessage="1" xr:uid="{0FEE3018-A11C-4619-9D65-0BF9BE0D0113}">
          <x14:formula1>
            <xm:f>'Data validation criteria'!$C$21:$C$25</xm:f>
          </x14:formula1>
          <xm:sqref>D11</xm:sqref>
        </x14:dataValidation>
        <x14:dataValidation type="list" allowBlank="1" showInputMessage="1" showErrorMessage="1" xr:uid="{506DD48A-3D4F-49BC-B171-931BC22AD04F}">
          <x14:formula1>
            <xm:f>'Data validation criteria'!$M$21:$M$30</xm:f>
          </x14:formula1>
          <xm:sqref>D12</xm:sqref>
        </x14:dataValidation>
        <x14:dataValidation type="list" allowBlank="1" showInputMessage="1" showErrorMessage="1" xr:uid="{0EA8B4C4-D73D-47BB-B6C4-FE0498530F20}">
          <x14:formula1>
            <xm:f>'Data validation criteria'!$N$21:$N$30</xm:f>
          </x14:formula1>
          <xm:sqref>D13</xm:sqref>
        </x14:dataValidation>
        <x14:dataValidation type="list" allowBlank="1" showInputMessage="1" showErrorMessage="1" xr:uid="{DFE773A8-BF2F-408F-8107-615C3FCF80D4}">
          <x14:formula1>
            <xm:f>'Data validation criteria'!$D$21:$D$25</xm:f>
          </x14:formula1>
          <xm:sqref>G11</xm:sqref>
        </x14:dataValidation>
        <x14:dataValidation type="list" allowBlank="1" showInputMessage="1" showErrorMessage="1" xr:uid="{2A820631-5BD4-41A3-9CF9-1A234F557525}">
          <x14:formula1>
            <xm:f>'Data validation criteria'!$F$21:$F$23</xm:f>
          </x14:formula1>
          <xm:sqref>R8</xm:sqref>
        </x14:dataValidation>
        <x14:dataValidation type="list" allowBlank="1" showInputMessage="1" showErrorMessage="1" xr:uid="{3108875D-B098-4422-AB56-D1D9A02A0CF8}">
          <x14:formula1>
            <xm:f>'Data validation criteria'!$A$34:$A$39</xm:f>
          </x14:formula1>
          <xm:sqref>U8</xm:sqref>
        </x14:dataValidation>
        <x14:dataValidation type="list" allowBlank="1" showInputMessage="1" showErrorMessage="1" xr:uid="{72B94B01-99F6-4CE0-8572-B5268B2A5FA4}">
          <x14:formula1>
            <xm:f>'Data validation criteria'!$L$21:$L$23</xm:f>
          </x14:formula1>
          <xm:sqref>X8</xm:sqref>
        </x14:dataValidation>
        <x14:dataValidation type="list" allowBlank="1" showInputMessage="1" showErrorMessage="1" xr:uid="{DA31E206-20BC-4534-9C47-1BA1B8B989C5}">
          <x14:formula1>
            <xm:f>'Data validation criteria'!$A$21:$A$28</xm:f>
          </x14:formula1>
          <xm:sqref>S10:U10</xm:sqref>
        </x14:dataValidation>
        <x14:dataValidation type="list" allowBlank="1" showInputMessage="1" showErrorMessage="1" xr:uid="{B22BEC46-8BFE-47C0-995C-A303740F9575}">
          <x14:formula1>
            <xm:f>'Data validation criteria'!$J$21:$J$24</xm:f>
          </x14:formula1>
          <xm:sqref>W10 W14:X14 AA14:AB14</xm:sqref>
        </x14:dataValidation>
        <x14:dataValidation type="list" allowBlank="1" showInputMessage="1" showErrorMessage="1" xr:uid="{6BBAD105-A29E-4F7B-998C-23BBC8218177}">
          <x14:formula1>
            <xm:f>'Data validation criteria'!$I$21:$I$25</xm:f>
          </x14:formula1>
          <xm:sqref>S12 W12 AA12</xm:sqref>
        </x14:dataValidation>
        <x14:dataValidation type="list" allowBlank="1" showInputMessage="1" showErrorMessage="1" xr:uid="{F0156687-AE57-4CF9-BB29-8E2D4444FC60}">
          <x14:formula1>
            <xm:f>'Data validation criteria'!$A$21:$A$27</xm:f>
          </x14:formula1>
          <xm:sqref>S13:U13 W13:Y13 AA13:AC13</xm:sqref>
        </x14:dataValidation>
        <x14:dataValidation type="list" allowBlank="1" showInputMessage="1" showErrorMessage="1" xr:uid="{0BF34360-1C69-432B-A3D5-39204839176D}">
          <x14:formula1>
            <xm:f>'Data validation criteria'!$J$21:$J$25</xm:f>
          </x14:formula1>
          <xm:sqref>S14</xm:sqref>
        </x14:dataValidation>
        <x14:dataValidation type="list" allowBlank="1" showInputMessage="1" showErrorMessage="1" xr:uid="{C730A1AF-FC4F-4B20-81DD-7E10C35D9DD7}">
          <x14:formula1>
            <xm:f>'Data validation criteria'!$E$21:$E$25</xm:f>
          </x14:formula1>
          <xm:sqref>Q2</xm:sqref>
        </x14:dataValidation>
        <x14:dataValidation type="list" allowBlank="1" showInputMessage="1" showErrorMessage="1" xr:uid="{C1BAD610-2F1D-43BC-A4EE-EB6644382D00}">
          <x14:formula1>
            <xm:f>'Data validation criteria'!$F$2:$F$7</xm:f>
          </x14:formula1>
          <xm:sqref>T2</xm:sqref>
        </x14:dataValidation>
        <x14:dataValidation type="list" allowBlank="1" showInputMessage="1" showErrorMessage="1" xr:uid="{776EA1E5-95B8-4370-84CB-24D91F0F9331}">
          <x14:formula1>
            <xm:f>'Data validation criteria'!$D$34:$D$38</xm:f>
          </x14:formula1>
          <xm:sqref>T4:U4</xm:sqref>
        </x14:dataValidation>
        <x14:dataValidation type="list" allowBlank="1" showInputMessage="1" showErrorMessage="1" xr:uid="{1DB77DD0-88EE-417F-AFAC-1D5A92F0FC96}">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B6E6B354-7C7D-484A-A198-D7FB730C07E1}">
          <x14:formula1>
            <xm:f>'Data validation criteria'!$G$34:$G$39</xm:f>
          </x14:formula1>
          <xm:sqref>L13</xm:sqref>
        </x14:dataValidation>
        <x14:dataValidation type="list" allowBlank="1" showInputMessage="1" showErrorMessage="1" xr:uid="{85658D76-0A34-4C96-A5E5-53AD6BD65406}">
          <x14:formula1>
            <xm:f>'Data validation criteria'!$H$2:$H$9</xm:f>
          </x14:formula1>
          <xm:sqref>D23</xm:sqref>
        </x14:dataValidation>
        <x14:dataValidation type="list" allowBlank="1" showInputMessage="1" showErrorMessage="1" xr:uid="{166BBFFB-9283-4A7F-97EC-4EB4DC3C4DAD}">
          <x14:formula1>
            <xm:f>'Data validation criteria'!$E$34:$E$37</xm:f>
          </x14:formula1>
          <xm:sqref>C33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0F436-DACF-4E04-9BAF-17709940C958}">
  <sheetPr codeName="WSMetadataTemplate9"/>
  <dimension ref="A1:AI58"/>
  <sheetViews>
    <sheetView showGridLines="0" topLeftCell="L1" zoomScale="71" zoomScaleNormal="71" workbookViewId="0">
      <selection activeCell="AA14" sqref="AA14:AB14"/>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12.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246"/>
      <c r="P1" s="246"/>
      <c r="Q1" s="246"/>
      <c r="R1" s="246"/>
      <c r="S1" s="246"/>
      <c r="T1" s="246"/>
      <c r="U1" s="246"/>
      <c r="V1" s="246"/>
      <c r="W1" s="246"/>
      <c r="X1" s="246"/>
      <c r="Y1" s="246"/>
      <c r="Z1" s="41"/>
      <c r="AA1" s="41"/>
      <c r="AB1" s="41"/>
      <c r="AC1" s="41"/>
      <c r="AD1" s="41"/>
      <c r="AE1" s="41"/>
      <c r="AF1" s="41"/>
      <c r="AG1" s="41"/>
      <c r="AH1" s="41"/>
      <c r="AI1" s="41"/>
    </row>
    <row r="2" spans="1:35" ht="14.65" thickBot="1">
      <c r="A2" s="11" t="s">
        <v>0</v>
      </c>
      <c r="B2" s="8"/>
      <c r="C2" s="8"/>
      <c r="D2" s="8"/>
      <c r="E2" s="8"/>
      <c r="F2" s="8"/>
      <c r="G2" s="8"/>
      <c r="H2" s="8"/>
      <c r="I2" s="8"/>
      <c r="J2" s="8"/>
      <c r="K2" s="8"/>
      <c r="L2" s="8"/>
      <c r="O2" s="215"/>
      <c r="P2" s="247" t="s">
        <v>3</v>
      </c>
      <c r="Q2" s="467" t="s">
        <v>42</v>
      </c>
      <c r="R2" s="213"/>
      <c r="S2" s="214" t="s">
        <v>5</v>
      </c>
      <c r="T2" s="467" t="s">
        <v>6</v>
      </c>
      <c r="U2" s="14"/>
      <c r="V2" s="14"/>
      <c r="W2" s="14"/>
      <c r="X2" s="14"/>
      <c r="Y2" s="14"/>
    </row>
    <row r="3" spans="1:35" ht="14.65" thickBot="1">
      <c r="A3" s="8"/>
      <c r="B3" s="8"/>
      <c r="C3" s="8"/>
      <c r="D3" s="8"/>
      <c r="E3" s="8"/>
      <c r="F3" s="8"/>
      <c r="G3" s="8"/>
      <c r="H3" s="8"/>
      <c r="I3" s="8"/>
      <c r="J3" s="8"/>
      <c r="K3" s="8"/>
      <c r="L3" s="8"/>
      <c r="O3" s="215"/>
      <c r="P3" s="14"/>
      <c r="Q3" s="14"/>
      <c r="R3" s="14"/>
      <c r="S3" s="14"/>
      <c r="T3" s="14"/>
      <c r="U3" s="14"/>
      <c r="V3" s="14"/>
      <c r="W3" s="14"/>
      <c r="X3" s="14"/>
      <c r="Y3" s="14"/>
    </row>
    <row r="4" spans="1:35" ht="14.25">
      <c r="A4" s="263" t="s">
        <v>174</v>
      </c>
      <c r="B4" s="327" t="s">
        <v>165</v>
      </c>
      <c r="C4" s="327"/>
      <c r="D4" s="465" t="s">
        <v>1</v>
      </c>
      <c r="E4" s="327"/>
      <c r="F4" s="327"/>
      <c r="G4" s="327"/>
      <c r="H4" s="327"/>
      <c r="I4" s="327"/>
      <c r="J4" s="414"/>
      <c r="K4" s="415"/>
      <c r="L4" s="8"/>
      <c r="O4" s="215"/>
      <c r="P4" s="248" t="s">
        <v>167</v>
      </c>
      <c r="Q4" s="216"/>
      <c r="R4" s="217" t="s">
        <v>220</v>
      </c>
      <c r="S4" s="218" t="s">
        <v>221</v>
      </c>
      <c r="T4" s="530" t="s">
        <v>168</v>
      </c>
      <c r="U4" s="530"/>
      <c r="V4" s="219"/>
      <c r="W4" s="14"/>
      <c r="X4" s="14"/>
      <c r="Y4" s="14"/>
    </row>
    <row r="5" spans="1:35" ht="14.25">
      <c r="A5" s="328"/>
      <c r="B5" s="416" t="s">
        <v>2</v>
      </c>
      <c r="C5" s="416"/>
      <c r="D5" s="264" t="s">
        <v>640</v>
      </c>
      <c r="E5" s="416"/>
      <c r="F5" s="416"/>
      <c r="G5" s="416"/>
      <c r="H5" s="416"/>
      <c r="I5" s="416"/>
      <c r="J5" s="417"/>
      <c r="K5" s="418"/>
      <c r="L5" s="8"/>
      <c r="O5" s="215"/>
      <c r="P5" s="249" t="s">
        <v>7</v>
      </c>
      <c r="Q5" s="220"/>
      <c r="R5" s="217" t="s">
        <v>43</v>
      </c>
      <c r="S5" s="221" t="s">
        <v>11</v>
      </c>
      <c r="T5" s="467">
        <v>41</v>
      </c>
      <c r="U5" s="14"/>
      <c r="V5" s="222"/>
      <c r="W5" s="14"/>
      <c r="X5" s="14"/>
      <c r="Y5" s="14"/>
    </row>
    <row r="6" spans="1:35" ht="14.65" thickBot="1">
      <c r="A6" s="328"/>
      <c r="B6" s="416"/>
      <c r="C6" s="265"/>
      <c r="D6" s="266"/>
      <c r="E6" s="416"/>
      <c r="F6" s="416"/>
      <c r="G6" s="416"/>
      <c r="H6" s="416"/>
      <c r="I6" s="416"/>
      <c r="J6" s="417"/>
      <c r="K6" s="418"/>
      <c r="L6" s="8"/>
      <c r="O6" s="215"/>
      <c r="P6" s="251" t="s">
        <v>169</v>
      </c>
      <c r="Q6" s="217" t="s">
        <v>44</v>
      </c>
      <c r="R6" s="223" t="s">
        <v>170</v>
      </c>
      <c r="S6" s="217" t="s">
        <v>44</v>
      </c>
      <c r="T6" s="224" t="s">
        <v>12</v>
      </c>
      <c r="U6" s="225"/>
      <c r="V6" s="217"/>
      <c r="W6" s="14"/>
      <c r="X6" s="14"/>
      <c r="Y6" s="14"/>
    </row>
    <row r="7" spans="1:35" ht="14.65" thickBot="1">
      <c r="A7" s="328"/>
      <c r="B7" s="419" t="s">
        <v>8</v>
      </c>
      <c r="C7" s="217" t="s">
        <v>605</v>
      </c>
      <c r="D7" s="416" t="s">
        <v>9</v>
      </c>
      <c r="E7" s="467">
        <v>2</v>
      </c>
      <c r="F7" s="416"/>
      <c r="G7" s="419" t="s">
        <v>10</v>
      </c>
      <c r="H7" s="280">
        <f>T5+1+E7</f>
        <v>44</v>
      </c>
      <c r="I7" s="416"/>
      <c r="J7" s="417"/>
      <c r="K7" s="469"/>
      <c r="L7" s="469"/>
      <c r="M7" s="418"/>
      <c r="O7" s="215"/>
      <c r="P7" s="14"/>
      <c r="Q7" s="14"/>
      <c r="R7" s="14"/>
      <c r="S7" s="14"/>
      <c r="T7" s="14"/>
      <c r="U7" s="14"/>
      <c r="V7" s="14"/>
      <c r="W7" s="14"/>
      <c r="X7" s="14"/>
      <c r="Y7" s="14"/>
    </row>
    <row r="8" spans="1:35" ht="14.65" thickBot="1">
      <c r="A8" s="328"/>
      <c r="B8" s="416" t="s">
        <v>173</v>
      </c>
      <c r="C8" s="416"/>
      <c r="D8" s="467">
        <v>20210206</v>
      </c>
      <c r="E8" s="416"/>
      <c r="F8" s="416"/>
      <c r="G8" s="416"/>
      <c r="H8" s="416"/>
      <c r="I8" s="416"/>
      <c r="J8" s="417"/>
      <c r="K8" s="469"/>
      <c r="L8" s="469"/>
      <c r="M8" s="418"/>
      <c r="O8" s="215"/>
      <c r="P8" s="252" t="s">
        <v>171</v>
      </c>
      <c r="Q8" s="213"/>
      <c r="R8" s="467" t="s">
        <v>32</v>
      </c>
      <c r="S8" s="226" t="s">
        <v>33</v>
      </c>
      <c r="T8" s="213"/>
      <c r="U8" s="467" t="s">
        <v>34</v>
      </c>
      <c r="V8" s="227" t="s">
        <v>35</v>
      </c>
      <c r="W8" s="213"/>
      <c r="X8" s="467" t="s">
        <v>36</v>
      </c>
      <c r="Y8" s="14"/>
    </row>
    <row r="9" spans="1:35" ht="14.65" thickBot="1">
      <c r="A9" s="334"/>
      <c r="B9" s="14"/>
      <c r="C9" s="14"/>
      <c r="D9" s="14"/>
      <c r="E9" s="14"/>
      <c r="F9" s="14"/>
      <c r="G9" s="14"/>
      <c r="H9" s="14"/>
      <c r="I9" s="14"/>
      <c r="J9" s="8"/>
      <c r="K9" s="10"/>
      <c r="L9" s="10"/>
      <c r="M9" s="50"/>
      <c r="O9" s="215"/>
      <c r="P9" s="14"/>
      <c r="Q9" s="14"/>
      <c r="R9" s="14"/>
      <c r="S9" s="14"/>
      <c r="T9" s="14"/>
      <c r="U9" s="14"/>
      <c r="V9" s="14"/>
      <c r="W9" s="14"/>
      <c r="X9" s="14"/>
      <c r="Y9" s="14"/>
    </row>
    <row r="10" spans="1:35" ht="14.25">
      <c r="A10" s="334"/>
      <c r="B10" s="14"/>
      <c r="C10" s="420"/>
      <c r="D10" s="421"/>
      <c r="E10" s="420"/>
      <c r="F10" s="14"/>
      <c r="G10" s="14"/>
      <c r="H10" s="14"/>
      <c r="I10" s="14"/>
      <c r="J10" s="422"/>
      <c r="K10" s="10"/>
      <c r="L10" s="487"/>
      <c r="M10" s="50"/>
      <c r="O10" s="215"/>
      <c r="P10" s="253" t="s">
        <v>13</v>
      </c>
      <c r="Q10" s="228"/>
      <c r="R10" s="228"/>
      <c r="S10" s="541" t="s">
        <v>120</v>
      </c>
      <c r="T10" s="541"/>
      <c r="U10" s="541"/>
      <c r="V10" s="229" t="s">
        <v>15</v>
      </c>
      <c r="W10" s="465" t="s">
        <v>16</v>
      </c>
      <c r="X10" s="216"/>
      <c r="Y10" s="216"/>
      <c r="Z10" s="199"/>
      <c r="AA10" s="199"/>
      <c r="AB10" s="199"/>
      <c r="AC10" s="200"/>
    </row>
    <row r="11" spans="1:35" ht="14.25">
      <c r="A11" s="335"/>
      <c r="B11" s="423" t="s">
        <v>22</v>
      </c>
      <c r="C11" s="424"/>
      <c r="D11" s="467" t="s">
        <v>121</v>
      </c>
      <c r="E11" s="424"/>
      <c r="F11" s="425" t="s">
        <v>24</v>
      </c>
      <c r="G11" s="467" t="s">
        <v>18</v>
      </c>
      <c r="H11" s="426" t="str">
        <f>IF(G11="m-Cherry","mCh",IF(G11="eGFP","GFP",""))</f>
        <v>GFP</v>
      </c>
      <c r="I11" s="426"/>
      <c r="J11" s="427"/>
      <c r="K11" s="428"/>
      <c r="L11" s="353" t="str">
        <f>IF(ISNUMBER(SEARCH(D11,S10)),"","CHECK PLASMID INFO")</f>
        <v/>
      </c>
      <c r="M11" s="428"/>
      <c r="O11" s="215"/>
      <c r="P11" s="254"/>
      <c r="Q11" s="220"/>
      <c r="R11" s="220"/>
      <c r="S11" s="429"/>
      <c r="T11" s="14"/>
      <c r="U11" s="14"/>
      <c r="V11" s="14"/>
      <c r="W11" s="14"/>
      <c r="X11" s="14"/>
      <c r="Y11" s="14"/>
      <c r="AC11" s="202"/>
    </row>
    <row r="12" spans="1:35" ht="14.25">
      <c r="A12" s="335"/>
      <c r="B12" s="424" t="s">
        <v>26</v>
      </c>
      <c r="C12" s="424"/>
      <c r="D12" s="467" t="s">
        <v>136</v>
      </c>
      <c r="E12" s="426"/>
      <c r="F12" s="426"/>
      <c r="G12" s="426"/>
      <c r="H12" s="426"/>
      <c r="I12" s="426"/>
      <c r="J12" s="427"/>
      <c r="K12" s="428"/>
      <c r="L12" s="354" t="str">
        <f>IF(ISNUMBER(SEARCH(G11,S12)),"","CHECK PLASMID INFO")</f>
        <v/>
      </c>
      <c r="M12" s="428"/>
      <c r="O12" s="215"/>
      <c r="P12" s="255"/>
      <c r="Q12" s="238" t="s">
        <v>17</v>
      </c>
      <c r="R12" s="239"/>
      <c r="S12" s="531" t="s">
        <v>18</v>
      </c>
      <c r="T12" s="531"/>
      <c r="U12" s="240"/>
      <c r="V12" s="241"/>
      <c r="W12" s="531" t="s">
        <v>240</v>
      </c>
      <c r="X12" s="531"/>
      <c r="Y12" s="240"/>
      <c r="Z12" s="59"/>
      <c r="AA12" s="539" t="s">
        <v>241</v>
      </c>
      <c r="AB12" s="539"/>
      <c r="AC12" s="326"/>
    </row>
    <row r="13" spans="1:35" ht="14.25">
      <c r="A13" s="335"/>
      <c r="B13" s="424" t="s">
        <v>29</v>
      </c>
      <c r="C13" s="424"/>
      <c r="D13" s="467" t="s">
        <v>137</v>
      </c>
      <c r="E13" s="426"/>
      <c r="F13" s="426"/>
      <c r="G13" s="425" t="s">
        <v>15</v>
      </c>
      <c r="H13" s="467" t="s">
        <v>28</v>
      </c>
      <c r="I13" s="426"/>
      <c r="J13" s="427"/>
      <c r="K13" s="471"/>
      <c r="L13" s="488"/>
      <c r="M13" s="428"/>
      <c r="O13" s="215"/>
      <c r="P13" s="256"/>
      <c r="Q13" s="243"/>
      <c r="R13" s="239" t="s">
        <v>239</v>
      </c>
      <c r="S13" s="531" t="s">
        <v>45</v>
      </c>
      <c r="T13" s="531"/>
      <c r="U13" s="531"/>
      <c r="V13" s="241"/>
      <c r="W13" s="531" t="s">
        <v>120</v>
      </c>
      <c r="X13" s="531"/>
      <c r="Y13" s="531"/>
      <c r="Z13" s="59"/>
      <c r="AA13" s="539" t="s">
        <v>120</v>
      </c>
      <c r="AB13" s="539"/>
      <c r="AC13" s="551"/>
    </row>
    <row r="14" spans="1:35" ht="14.65" thickBot="1">
      <c r="A14" s="340"/>
      <c r="B14" s="341"/>
      <c r="C14" s="341"/>
      <c r="D14" s="342"/>
      <c r="E14" s="342"/>
      <c r="F14" s="342"/>
      <c r="G14" s="342"/>
      <c r="H14" s="342"/>
      <c r="I14" s="342"/>
      <c r="J14" s="483"/>
      <c r="K14" s="484" t="s">
        <v>653</v>
      </c>
      <c r="L14" s="485" t="s">
        <v>654</v>
      </c>
      <c r="M14" s="486"/>
      <c r="N14" s="169"/>
      <c r="O14" s="215"/>
      <c r="P14" s="256"/>
      <c r="Q14" s="243"/>
      <c r="R14" s="239" t="s">
        <v>15</v>
      </c>
      <c r="S14" s="466" t="s">
        <v>16</v>
      </c>
      <c r="T14" s="240"/>
      <c r="U14" s="240"/>
      <c r="V14" s="241"/>
      <c r="W14" s="531" t="s">
        <v>16</v>
      </c>
      <c r="X14" s="531"/>
      <c r="Y14" s="240"/>
      <c r="Z14" s="59"/>
      <c r="AA14" s="539" t="s">
        <v>16</v>
      </c>
      <c r="AB14" s="539"/>
      <c r="AC14" s="326"/>
    </row>
    <row r="15" spans="1:35" ht="12" thickBot="1">
      <c r="AA15" s="12" t="s">
        <v>242</v>
      </c>
    </row>
    <row r="16" spans="1:35" ht="14.65" thickBot="1">
      <c r="A16" s="72" t="s">
        <v>174</v>
      </c>
      <c r="B16" s="73" t="s">
        <v>607</v>
      </c>
      <c r="C16" s="74"/>
      <c r="D16" s="75"/>
      <c r="E16" s="76" t="s">
        <v>608</v>
      </c>
      <c r="F16" s="77"/>
      <c r="G16" s="74"/>
      <c r="H16" s="78"/>
    </row>
    <row r="17" spans="1:26" ht="14.25">
      <c r="A17" s="79"/>
      <c r="B17" s="80"/>
      <c r="C17" s="80"/>
      <c r="D17" s="80"/>
      <c r="E17" s="80"/>
      <c r="F17" s="80"/>
      <c r="G17" s="80"/>
      <c r="H17" s="81"/>
    </row>
    <row r="18" spans="1:26" ht="14.25">
      <c r="A18" s="431" t="s">
        <v>609</v>
      </c>
      <c r="B18" s="130"/>
      <c r="C18" s="348">
        <v>1</v>
      </c>
      <c r="D18" s="147" t="s">
        <v>210</v>
      </c>
      <c r="E18" s="148" t="s">
        <v>226</v>
      </c>
      <c r="F18" s="80"/>
      <c r="G18" s="80"/>
      <c r="H18" s="81"/>
    </row>
    <row r="19" spans="1:26" ht="14.65" thickBot="1">
      <c r="A19" s="79"/>
      <c r="B19" s="80" t="s">
        <v>179</v>
      </c>
      <c r="C19" s="80"/>
      <c r="D19" s="80">
        <v>4</v>
      </c>
      <c r="E19" s="80">
        <f>D19*C18</f>
        <v>4</v>
      </c>
      <c r="F19" s="80"/>
      <c r="G19" s="80"/>
      <c r="H19" s="81"/>
      <c r="P19" s="11" t="s">
        <v>233</v>
      </c>
    </row>
    <row r="20" spans="1:26" ht="14.25">
      <c r="A20" s="79"/>
      <c r="B20" s="80" t="s">
        <v>180</v>
      </c>
      <c r="C20" s="80"/>
      <c r="D20" s="80">
        <v>2.5</v>
      </c>
      <c r="E20" s="80">
        <f>D20*C18</f>
        <v>2.5</v>
      </c>
      <c r="F20" s="80"/>
      <c r="G20" s="80"/>
      <c r="H20" s="81"/>
      <c r="P20" s="552" t="s">
        <v>648</v>
      </c>
      <c r="Q20" s="553"/>
      <c r="R20" s="553"/>
      <c r="S20" s="553"/>
      <c r="T20" s="553"/>
      <c r="U20" s="553"/>
      <c r="V20" s="553"/>
      <c r="W20" s="554"/>
    </row>
    <row r="21" spans="1:26" ht="14.25">
      <c r="A21" s="79"/>
      <c r="B21" s="80" t="s">
        <v>229</v>
      </c>
      <c r="C21" s="80"/>
      <c r="D21" s="80"/>
      <c r="E21" s="80">
        <f>E49+E50</f>
        <v>11.2</v>
      </c>
      <c r="F21" s="80"/>
      <c r="G21" s="80" t="s">
        <v>181</v>
      </c>
      <c r="H21" s="81"/>
      <c r="P21" s="555" t="s">
        <v>647</v>
      </c>
      <c r="Q21" s="556"/>
      <c r="R21" s="556"/>
      <c r="S21" s="556"/>
      <c r="T21" s="556"/>
      <c r="U21" s="556"/>
      <c r="V21" s="556"/>
      <c r="W21" s="557"/>
    </row>
    <row r="22" spans="1:26" ht="14.65" thickBot="1">
      <c r="A22" s="79"/>
      <c r="B22" s="80"/>
      <c r="C22" s="80"/>
      <c r="D22" s="80"/>
      <c r="E22" s="83"/>
      <c r="F22" s="80"/>
      <c r="G22" s="80"/>
      <c r="H22" s="81"/>
      <c r="P22" s="558" t="s">
        <v>645</v>
      </c>
      <c r="Q22" s="559"/>
      <c r="R22" s="559"/>
      <c r="S22" s="559"/>
      <c r="T22" s="559"/>
      <c r="U22" s="559"/>
      <c r="V22" s="559"/>
      <c r="W22" s="560"/>
    </row>
    <row r="23" spans="1:26" ht="14.65" thickBot="1">
      <c r="A23" s="79"/>
      <c r="B23" s="149" t="s">
        <v>610</v>
      </c>
      <c r="C23" s="77"/>
      <c r="D23" s="267" t="s">
        <v>616</v>
      </c>
      <c r="E23" s="84">
        <f>SUM(E19:E21)</f>
        <v>17.7</v>
      </c>
      <c r="F23" s="85" t="s">
        <v>227</v>
      </c>
      <c r="G23" s="74"/>
      <c r="H23" s="81"/>
      <c r="P23" s="545" t="s">
        <v>649</v>
      </c>
      <c r="Q23" s="546"/>
      <c r="R23" s="546"/>
      <c r="S23" s="546"/>
      <c r="T23" s="546"/>
      <c r="U23" s="546"/>
      <c r="V23" s="546"/>
      <c r="W23" s="547"/>
    </row>
    <row r="24" spans="1:26" ht="14.65" thickBot="1">
      <c r="A24" s="86"/>
      <c r="B24" s="87"/>
      <c r="C24" s="87"/>
      <c r="D24" s="87"/>
      <c r="E24" s="88"/>
      <c r="F24" s="89"/>
      <c r="G24" s="87"/>
      <c r="H24" s="90"/>
    </row>
    <row r="25" spans="1:26" ht="14.65" thickBot="1">
      <c r="P25" s="11" t="s">
        <v>234</v>
      </c>
    </row>
    <row r="26" spans="1:26" ht="14.65" thickBot="1">
      <c r="A26" s="296" t="s">
        <v>174</v>
      </c>
      <c r="B26" s="297" t="s">
        <v>182</v>
      </c>
      <c r="C26" s="97"/>
      <c r="D26" s="97"/>
      <c r="E26" s="97"/>
      <c r="F26" s="97"/>
      <c r="G26" s="97"/>
      <c r="H26" s="97"/>
      <c r="I26" s="97" t="s">
        <v>183</v>
      </c>
      <c r="J26" s="97"/>
      <c r="K26" s="97"/>
      <c r="L26" s="97"/>
      <c r="M26" s="98"/>
      <c r="P26" s="184"/>
      <c r="Q26" s="185"/>
      <c r="R26" s="185"/>
      <c r="S26" s="185"/>
      <c r="T26" s="185"/>
      <c r="U26" s="185"/>
      <c r="V26" s="185"/>
      <c r="W26" s="185"/>
      <c r="X26" s="185"/>
      <c r="Y26" s="185"/>
      <c r="Z26" s="186"/>
    </row>
    <row r="27" spans="1:26" ht="15" thickBot="1">
      <c r="A27" s="93"/>
      <c r="B27" s="94"/>
      <c r="C27" s="95" t="str">
        <f>IF(VALUE(RIGHT(B28))= 0, "CHOOSE VALUES &lt; 10 and &gt; 0", " ")</f>
        <v xml:space="preserve"> </v>
      </c>
      <c r="D27" s="96"/>
      <c r="E27" s="97"/>
      <c r="F27" s="532" t="s">
        <v>184</v>
      </c>
      <c r="G27" s="533"/>
      <c r="H27" s="534"/>
      <c r="I27" s="155" t="s">
        <v>185</v>
      </c>
      <c r="J27" s="164" t="s">
        <v>186</v>
      </c>
      <c r="K27" s="165"/>
      <c r="L27" s="160" t="s">
        <v>187</v>
      </c>
      <c r="M27" s="98"/>
      <c r="P27" s="187"/>
      <c r="Q27" s="188"/>
      <c r="R27" s="188"/>
      <c r="S27" s="188"/>
      <c r="T27" s="188"/>
      <c r="U27" s="188"/>
      <c r="V27" s="188"/>
      <c r="W27" s="188"/>
      <c r="X27" s="188"/>
      <c r="Y27" s="188"/>
      <c r="Z27" s="189"/>
    </row>
    <row r="28" spans="1:26" ht="14.65">
      <c r="A28" s="99" t="s">
        <v>188</v>
      </c>
      <c r="B28" s="274" t="s">
        <v>189</v>
      </c>
      <c r="C28" s="92"/>
      <c r="D28" s="100" t="s">
        <v>190</v>
      </c>
      <c r="E28" s="275">
        <v>4</v>
      </c>
      <c r="F28" s="101" t="s">
        <v>191</v>
      </c>
      <c r="G28" s="156">
        <v>20</v>
      </c>
      <c r="H28" s="432" t="s">
        <v>192</v>
      </c>
      <c r="I28" s="158">
        <f>G28/J28</f>
        <v>5</v>
      </c>
      <c r="J28" s="277">
        <v>4</v>
      </c>
      <c r="K28" s="432" t="s">
        <v>192</v>
      </c>
      <c r="L28" s="161">
        <f>((E28*0.000000001)/(J28*0.000001))*1000</f>
        <v>1</v>
      </c>
      <c r="M28" s="102"/>
      <c r="P28" s="187"/>
      <c r="Q28" s="188"/>
      <c r="R28" s="188"/>
      <c r="S28" s="188"/>
      <c r="T28" s="188"/>
      <c r="U28" s="188"/>
      <c r="V28" s="188"/>
      <c r="W28" s="188"/>
      <c r="X28" s="188"/>
      <c r="Y28" s="188"/>
      <c r="Z28" s="189"/>
    </row>
    <row r="29" spans="1:26" ht="14.65">
      <c r="A29" s="103"/>
      <c r="B29" s="92"/>
      <c r="C29" s="92"/>
      <c r="D29" s="100" t="s">
        <v>193</v>
      </c>
      <c r="E29" s="151">
        <f>E28*RIGHT(B28)</f>
        <v>12</v>
      </c>
      <c r="F29" s="433" t="s">
        <v>194</v>
      </c>
      <c r="G29" s="152">
        <v>20</v>
      </c>
      <c r="H29" s="432" t="s">
        <v>192</v>
      </c>
      <c r="I29" s="157">
        <f>G29/J29</f>
        <v>5</v>
      </c>
      <c r="J29" s="278">
        <v>4</v>
      </c>
      <c r="K29" s="432" t="s">
        <v>192</v>
      </c>
      <c r="L29" s="162">
        <f>((E29*0.000000001)/(J29*0.000001))*1000</f>
        <v>3.0000000000000004</v>
      </c>
      <c r="M29" s="102"/>
      <c r="P29" s="187"/>
      <c r="Q29" s="188"/>
      <c r="R29" s="188"/>
      <c r="S29" s="188"/>
      <c r="T29" s="188"/>
      <c r="U29" s="188"/>
      <c r="V29" s="188"/>
      <c r="W29" s="188"/>
      <c r="X29" s="188"/>
      <c r="Y29" s="188"/>
      <c r="Z29" s="189"/>
    </row>
    <row r="30" spans="1:26" ht="15" thickBot="1">
      <c r="A30" s="103"/>
      <c r="B30" s="92"/>
      <c r="C30" s="92"/>
      <c r="D30" s="104" t="s">
        <v>195</v>
      </c>
      <c r="E30" s="175">
        <v>0.8</v>
      </c>
      <c r="F30" s="105" t="s">
        <v>196</v>
      </c>
      <c r="G30" s="176">
        <v>0.95</v>
      </c>
      <c r="H30" s="154" t="s">
        <v>197</v>
      </c>
      <c r="I30" s="159">
        <f>G30/J30</f>
        <v>1.1874999999999998</v>
      </c>
      <c r="J30" s="279">
        <v>0.8</v>
      </c>
      <c r="K30" s="154" t="s">
        <v>197</v>
      </c>
      <c r="L30" s="163">
        <f>E30/J30</f>
        <v>1</v>
      </c>
      <c r="M30" s="102"/>
      <c r="P30" s="187"/>
      <c r="Q30" s="188"/>
      <c r="R30" s="188"/>
      <c r="S30" s="188"/>
      <c r="T30" s="188"/>
      <c r="U30" s="188"/>
      <c r="V30" s="188"/>
      <c r="W30" s="188"/>
      <c r="X30" s="188"/>
      <c r="Y30" s="188"/>
      <c r="Z30" s="189"/>
    </row>
    <row r="31" spans="1:26" ht="14.65" thickBot="1">
      <c r="A31" s="103"/>
      <c r="B31" s="92"/>
      <c r="C31" s="92"/>
      <c r="D31" s="92"/>
      <c r="E31" s="92"/>
      <c r="F31" s="92"/>
      <c r="G31" s="92"/>
      <c r="H31" s="92"/>
      <c r="I31" s="97"/>
      <c r="J31" s="92"/>
      <c r="K31" s="92"/>
      <c r="L31" s="92"/>
      <c r="M31" s="102"/>
      <c r="P31" s="187"/>
      <c r="Q31" s="188"/>
      <c r="R31" s="188"/>
      <c r="S31" s="188"/>
      <c r="T31" s="188"/>
      <c r="U31" s="188"/>
      <c r="V31" s="188"/>
      <c r="W31" s="188"/>
      <c r="X31" s="188"/>
      <c r="Y31" s="188"/>
      <c r="Z31" s="189"/>
    </row>
    <row r="32" spans="1:26" ht="14.25">
      <c r="A32" s="103"/>
      <c r="B32" s="92"/>
      <c r="C32" s="92"/>
      <c r="D32" s="92"/>
      <c r="E32" s="92"/>
      <c r="F32" s="92"/>
      <c r="G32" s="92"/>
      <c r="H32" s="92"/>
      <c r="I32" s="92"/>
      <c r="J32" s="92"/>
      <c r="K32" s="106" t="s">
        <v>198</v>
      </c>
      <c r="L32" s="107">
        <f>SUM(L28:L31)</f>
        <v>5</v>
      </c>
      <c r="M32" s="434" t="str">
        <f>IF(OR((E36&gt;" "),(I36&gt;" ")),"RECALCULATE VOLUMES", " ")</f>
        <v xml:space="preserve"> </v>
      </c>
      <c r="P32" s="187"/>
      <c r="Q32" s="188"/>
      <c r="R32" s="188"/>
      <c r="S32" s="188"/>
      <c r="T32" s="188"/>
      <c r="U32" s="188"/>
      <c r="V32" s="188"/>
      <c r="W32" s="188"/>
      <c r="X32" s="188"/>
      <c r="Y32" s="188"/>
      <c r="Z32" s="189"/>
    </row>
    <row r="33" spans="1:26" ht="14.25">
      <c r="A33" s="435" t="s">
        <v>611</v>
      </c>
      <c r="B33" s="435"/>
      <c r="C33" s="267" t="s">
        <v>612</v>
      </c>
      <c r="D33" s="436" t="s">
        <v>613</v>
      </c>
      <c r="E33" s="437">
        <f>IF(C33="strip well",20,100)</f>
        <v>20</v>
      </c>
      <c r="F33" s="438"/>
      <c r="G33" s="436" t="s">
        <v>614</v>
      </c>
      <c r="H33" s="267">
        <v>2</v>
      </c>
      <c r="I33" s="439"/>
      <c r="J33" s="435"/>
      <c r="K33" s="435"/>
      <c r="L33" s="435"/>
      <c r="M33" s="435"/>
      <c r="P33" s="187"/>
      <c r="Q33" s="188"/>
      <c r="R33" s="188"/>
      <c r="S33" s="188"/>
      <c r="T33" s="188"/>
      <c r="U33" s="188"/>
      <c r="V33" s="188"/>
      <c r="W33" s="188"/>
      <c r="X33" s="188"/>
      <c r="Y33" s="188"/>
      <c r="Z33" s="189"/>
    </row>
    <row r="34" spans="1:26" ht="14.65">
      <c r="A34" s="103" t="s">
        <v>199</v>
      </c>
      <c r="B34" s="92"/>
      <c r="C34" s="118">
        <f>E33*H33</f>
        <v>40</v>
      </c>
      <c r="D34" s="440" t="s">
        <v>615</v>
      </c>
      <c r="E34" s="92"/>
      <c r="F34" s="92"/>
      <c r="G34" s="92"/>
      <c r="H34" s="441"/>
      <c r="I34" s="441"/>
      <c r="J34" s="92"/>
      <c r="K34" s="442"/>
      <c r="L34" s="92"/>
      <c r="M34" s="102"/>
      <c r="P34" s="187"/>
      <c r="Q34" s="188"/>
      <c r="R34" s="188"/>
      <c r="S34" s="188"/>
      <c r="T34" s="188"/>
      <c r="U34" s="188"/>
      <c r="V34" s="188"/>
      <c r="W34" s="188"/>
      <c r="X34" s="188"/>
      <c r="Y34" s="188"/>
      <c r="Z34" s="189"/>
    </row>
    <row r="35" spans="1:26" ht="14.65">
      <c r="A35" s="103" t="s">
        <v>201</v>
      </c>
      <c r="B35" s="92"/>
      <c r="C35" s="115">
        <f>L32</f>
        <v>5</v>
      </c>
      <c r="D35" s="440" t="s">
        <v>615</v>
      </c>
      <c r="E35" s="92"/>
      <c r="F35" s="92"/>
      <c r="G35" s="92"/>
      <c r="H35" s="92"/>
      <c r="I35" s="92"/>
      <c r="J35" s="92"/>
      <c r="K35" s="92"/>
      <c r="L35" s="92"/>
      <c r="M35" s="102"/>
      <c r="P35" s="187"/>
      <c r="Q35" s="188"/>
      <c r="R35" s="188"/>
      <c r="S35" s="188"/>
      <c r="T35" s="188"/>
      <c r="U35" s="188"/>
      <c r="V35" s="188"/>
      <c r="W35" s="188"/>
      <c r="X35" s="188"/>
      <c r="Y35" s="188"/>
      <c r="Z35" s="189"/>
    </row>
    <row r="36" spans="1:26" ht="14.65">
      <c r="A36" s="103" t="s">
        <v>202</v>
      </c>
      <c r="B36" s="92"/>
      <c r="C36" s="118">
        <f>SUM(C34:C35)</f>
        <v>45</v>
      </c>
      <c r="D36" s="440" t="s">
        <v>615</v>
      </c>
      <c r="E36" s="443" t="str">
        <f>IF(AND(E33 = 20,C36/H33&gt;25),"TOTAL VOL per vessel CANT Be &gt; 25uL"," ")</f>
        <v xml:space="preserve"> </v>
      </c>
      <c r="F36" s="444"/>
      <c r="G36" s="445"/>
      <c r="H36" s="444"/>
      <c r="I36" s="445" t="str">
        <f>IF(AND(E33&gt;20,C36/H33&gt; 120),"TOTAL VOL per vessel CANT Be &gt; 120uL"," ")</f>
        <v xml:space="preserve"> </v>
      </c>
      <c r="J36" s="446"/>
      <c r="K36" s="446"/>
      <c r="L36" s="446"/>
      <c r="M36" s="102"/>
      <c r="P36" s="187"/>
      <c r="Q36" s="188"/>
      <c r="R36" s="188"/>
      <c r="S36" s="188"/>
      <c r="T36" s="188"/>
      <c r="U36" s="188"/>
      <c r="V36" s="188"/>
      <c r="W36" s="188"/>
      <c r="X36" s="188"/>
      <c r="Y36" s="188"/>
      <c r="Z36" s="189"/>
    </row>
    <row r="37" spans="1:26" ht="14.65" thickBot="1">
      <c r="A37" s="109"/>
      <c r="B37" s="110"/>
      <c r="C37" s="110"/>
      <c r="D37" s="110"/>
      <c r="E37" s="110"/>
      <c r="F37" s="110"/>
      <c r="G37" s="110"/>
      <c r="H37" s="110"/>
      <c r="I37" s="110"/>
      <c r="J37" s="110"/>
      <c r="K37" s="110"/>
      <c r="L37" s="110"/>
      <c r="M37" s="306"/>
      <c r="P37" s="187"/>
      <c r="Q37" s="188"/>
      <c r="R37" s="188"/>
      <c r="S37" s="188"/>
      <c r="T37" s="188"/>
      <c r="U37" s="188"/>
      <c r="V37" s="188"/>
      <c r="W37" s="188"/>
      <c r="X37" s="188"/>
      <c r="Y37" s="188"/>
      <c r="Z37" s="189"/>
    </row>
    <row r="38" spans="1:26" ht="14.25">
      <c r="A38" s="103"/>
      <c r="B38" s="92"/>
      <c r="C38" s="92"/>
      <c r="D38" s="92"/>
      <c r="E38" s="92"/>
      <c r="F38" s="92"/>
      <c r="G38" s="92"/>
      <c r="H38" s="92"/>
      <c r="I38" s="92"/>
      <c r="J38" s="92"/>
      <c r="K38" s="92"/>
      <c r="L38" s="92"/>
      <c r="M38" s="102"/>
      <c r="P38" s="187"/>
      <c r="Q38" s="188"/>
      <c r="R38" s="188"/>
      <c r="S38" s="188"/>
      <c r="T38" s="188"/>
      <c r="U38" s="188"/>
      <c r="V38" s="188"/>
      <c r="W38" s="188"/>
      <c r="X38" s="188"/>
      <c r="Y38" s="188"/>
      <c r="Z38" s="189"/>
    </row>
    <row r="39" spans="1:26" ht="14.25">
      <c r="A39" s="103" t="s">
        <v>203</v>
      </c>
      <c r="B39" s="92"/>
      <c r="C39" s="447">
        <f>E28</f>
        <v>4</v>
      </c>
      <c r="D39" s="92"/>
      <c r="E39" s="121" t="s">
        <v>190</v>
      </c>
      <c r="F39" s="448">
        <f>E28</f>
        <v>4</v>
      </c>
      <c r="G39" s="92"/>
      <c r="H39" s="92"/>
      <c r="I39" s="92"/>
      <c r="J39" s="92"/>
      <c r="K39" s="92"/>
      <c r="L39" s="92"/>
      <c r="M39" s="102"/>
      <c r="P39" s="187"/>
      <c r="Q39" s="188"/>
      <c r="R39" s="188"/>
      <c r="S39" s="188"/>
      <c r="T39" s="188"/>
      <c r="U39" s="188"/>
      <c r="V39" s="188"/>
      <c r="W39" s="188"/>
      <c r="X39" s="188"/>
      <c r="Y39" s="188"/>
      <c r="Z39" s="189"/>
    </row>
    <row r="40" spans="1:26" ht="14.65">
      <c r="A40" s="103" t="s">
        <v>235</v>
      </c>
      <c r="B40" s="92"/>
      <c r="C40" s="180">
        <v>400000</v>
      </c>
      <c r="D40" s="92"/>
      <c r="E40" s="166" t="s">
        <v>230</v>
      </c>
      <c r="F40" s="448">
        <f>E30</f>
        <v>0.8</v>
      </c>
      <c r="G40" s="92"/>
      <c r="H40" s="92"/>
      <c r="I40" s="92"/>
      <c r="J40" s="92"/>
      <c r="K40" s="92"/>
      <c r="L40" s="92"/>
      <c r="M40" s="102"/>
      <c r="P40" s="187"/>
      <c r="Q40" s="188"/>
      <c r="R40" s="188"/>
      <c r="S40" s="188"/>
      <c r="T40" s="188"/>
      <c r="U40" s="188"/>
      <c r="V40" s="188"/>
      <c r="W40" s="188"/>
      <c r="X40" s="188"/>
      <c r="Y40" s="188"/>
      <c r="Z40" s="189"/>
    </row>
    <row r="41" spans="1:26" ht="14.65" thickBot="1">
      <c r="A41" s="109"/>
      <c r="B41" s="110"/>
      <c r="C41" s="110"/>
      <c r="D41" s="110"/>
      <c r="E41" s="110"/>
      <c r="F41" s="110"/>
      <c r="G41" s="110"/>
      <c r="H41" s="110"/>
      <c r="I41" s="110"/>
      <c r="J41" s="110"/>
      <c r="K41" s="110"/>
      <c r="L41" s="110"/>
      <c r="M41" s="306"/>
      <c r="P41" s="187"/>
      <c r="Q41" s="188"/>
      <c r="R41" s="188"/>
      <c r="S41" s="188"/>
      <c r="T41" s="188"/>
      <c r="U41" s="188"/>
      <c r="V41" s="188"/>
      <c r="W41" s="188"/>
      <c r="X41" s="188"/>
      <c r="Y41" s="188"/>
      <c r="Z41" s="189"/>
    </row>
    <row r="42" spans="1:26" ht="14.25">
      <c r="P42" s="187"/>
      <c r="Q42" s="188"/>
      <c r="R42" s="188"/>
      <c r="S42" s="188"/>
      <c r="T42" s="188"/>
      <c r="U42" s="188"/>
      <c r="V42" s="188"/>
      <c r="W42" s="188"/>
      <c r="X42" s="188"/>
      <c r="Y42" s="188"/>
      <c r="Z42" s="189"/>
    </row>
    <row r="43" spans="1:26" ht="15" customHeight="1">
      <c r="P43" s="187"/>
      <c r="Q43" s="188"/>
      <c r="R43" s="188"/>
      <c r="S43" s="188"/>
      <c r="T43" s="188"/>
      <c r="U43" s="188"/>
      <c r="V43" s="188"/>
      <c r="W43" s="188"/>
      <c r="X43" s="188"/>
      <c r="Y43" s="188"/>
      <c r="Z43" s="189"/>
    </row>
    <row r="44" spans="1:26" ht="15" customHeight="1">
      <c r="A44" s="11" t="s">
        <v>218</v>
      </c>
      <c r="D44" s="11" t="str">
        <f>CONCATENATE(D5,H11,D12)</f>
        <v>20210208GFPSOX2sg3</v>
      </c>
      <c r="P44" s="187"/>
      <c r="Q44" s="188"/>
      <c r="R44" s="188"/>
      <c r="S44" s="188"/>
      <c r="T44" s="188"/>
      <c r="U44" s="188"/>
      <c r="V44" s="188"/>
      <c r="W44" s="188"/>
      <c r="X44" s="188"/>
      <c r="Y44" s="188"/>
      <c r="Z44" s="189"/>
    </row>
    <row r="45" spans="1:26" ht="15" customHeight="1" thickBot="1">
      <c r="A45" s="11"/>
      <c r="D45" s="11"/>
      <c r="P45" s="187"/>
      <c r="Q45" s="188"/>
      <c r="R45" s="188"/>
      <c r="S45" s="188"/>
      <c r="T45" s="188"/>
      <c r="U45" s="188"/>
      <c r="V45" s="188"/>
      <c r="W45" s="188"/>
      <c r="X45" s="188"/>
      <c r="Y45" s="188"/>
      <c r="Z45" s="189"/>
    </row>
    <row r="46" spans="1:26" ht="14.65" thickBot="1">
      <c r="A46" s="122" t="s">
        <v>174</v>
      </c>
      <c r="B46" s="73" t="s">
        <v>204</v>
      </c>
      <c r="C46" s="77"/>
      <c r="D46" s="77"/>
      <c r="E46" s="76" t="s">
        <v>205</v>
      </c>
      <c r="F46" s="77"/>
      <c r="G46" s="74"/>
      <c r="H46" s="123" t="s">
        <v>206</v>
      </c>
      <c r="I46" s="74" t="s">
        <v>207</v>
      </c>
      <c r="J46" s="75"/>
      <c r="K46" s="77"/>
      <c r="L46" s="77"/>
      <c r="M46" s="77"/>
      <c r="N46" s="77"/>
      <c r="O46" s="75"/>
      <c r="P46" s="187"/>
      <c r="Q46" s="188"/>
      <c r="R46" s="188"/>
      <c r="S46" s="188"/>
      <c r="T46" s="188"/>
      <c r="U46" s="188"/>
      <c r="V46" s="188"/>
      <c r="W46" s="188"/>
      <c r="X46" s="188"/>
      <c r="Y46" s="188"/>
      <c r="Z46" s="189"/>
    </row>
    <row r="47" spans="1:26" ht="14.65" thickBot="1">
      <c r="A47" s="124"/>
      <c r="B47" s="125"/>
      <c r="C47" s="80"/>
      <c r="D47" s="80"/>
      <c r="E47" s="80"/>
      <c r="F47" s="82"/>
      <c r="G47" s="126"/>
      <c r="H47" s="80"/>
      <c r="I47" s="80"/>
      <c r="J47" s="126"/>
      <c r="K47" s="127"/>
      <c r="L47" s="75"/>
      <c r="M47" s="75"/>
      <c r="N47" s="78"/>
      <c r="O47" s="80"/>
      <c r="P47" s="187"/>
      <c r="Q47" s="188"/>
      <c r="R47" s="188"/>
      <c r="S47" s="188"/>
      <c r="T47" s="188"/>
      <c r="U47" s="188"/>
      <c r="V47" s="188"/>
      <c r="W47" s="188"/>
      <c r="X47" s="188"/>
      <c r="Y47" s="188"/>
      <c r="Z47" s="189"/>
    </row>
    <row r="48" spans="1:26" ht="14.65" thickBot="1">
      <c r="A48" s="79"/>
      <c r="B48" s="80"/>
      <c r="C48" s="128" t="s">
        <v>208</v>
      </c>
      <c r="D48" s="80"/>
      <c r="E48" s="129" t="s">
        <v>256</v>
      </c>
      <c r="F48" s="130"/>
      <c r="G48" s="128" t="s">
        <v>210</v>
      </c>
      <c r="H48" s="80"/>
      <c r="I48" s="128" t="s">
        <v>211</v>
      </c>
      <c r="J48" s="80"/>
      <c r="K48" s="131" t="s">
        <v>144</v>
      </c>
      <c r="L48" s="80"/>
      <c r="M48" s="80"/>
      <c r="N48" s="81"/>
      <c r="O48" s="80"/>
      <c r="P48" s="187"/>
      <c r="Q48" s="188"/>
      <c r="R48" s="188"/>
      <c r="S48" s="188"/>
      <c r="T48" s="188"/>
      <c r="U48" s="188"/>
      <c r="V48" s="188"/>
      <c r="W48" s="188"/>
      <c r="X48" s="188"/>
      <c r="Y48" s="188"/>
      <c r="Z48" s="189"/>
    </row>
    <row r="49" spans="1:26" ht="28.9" thickBot="1">
      <c r="A49" s="131" t="s">
        <v>212</v>
      </c>
      <c r="B49" s="80"/>
      <c r="C49" s="467">
        <v>4000</v>
      </c>
      <c r="D49" s="80"/>
      <c r="E49" s="132" t="str">
        <f>_xlfn.IFS(C49 = 0, 0, AND(C49&lt;&gt;" ", C50 = 0), "11.2", AND(C49&lt;&gt;" ", C50&lt;&gt;" "), "5.6")</f>
        <v>5.6</v>
      </c>
      <c r="F49" s="80"/>
      <c r="G49" s="132" t="str">
        <f>_xlfn.IFS(E49 = 0,"0", AND(E49&lt;&gt;" ",E50&lt;&gt;0),"0.05", AND(E49&lt;&gt;" ",E50 = 0), "0.1")</f>
        <v>0.05</v>
      </c>
      <c r="H49" s="80"/>
      <c r="I49" s="133">
        <f>C49/G49*E49</f>
        <v>448000</v>
      </c>
      <c r="J49" s="80"/>
      <c r="K49" s="79"/>
      <c r="L49" s="80" t="s">
        <v>213</v>
      </c>
      <c r="M49" s="291" t="s">
        <v>260</v>
      </c>
      <c r="N49" s="293" t="s">
        <v>259</v>
      </c>
      <c r="O49" s="80"/>
      <c r="P49" s="187"/>
      <c r="Q49" s="188"/>
      <c r="R49" s="188"/>
      <c r="S49" s="188"/>
      <c r="T49" s="188"/>
      <c r="U49" s="188"/>
      <c r="V49" s="188"/>
      <c r="W49" s="188"/>
      <c r="X49" s="188"/>
      <c r="Y49" s="188"/>
      <c r="Z49" s="189"/>
    </row>
    <row r="50" spans="1:26" ht="14.65" thickBot="1">
      <c r="A50" s="131" t="s">
        <v>214</v>
      </c>
      <c r="B50" s="80"/>
      <c r="C50" s="467">
        <v>4000</v>
      </c>
      <c r="D50" s="80"/>
      <c r="E50" s="134" t="str">
        <f>_xlfn.IFS(C50 = 0, 0, AND(C49=0, C50&lt;&gt;" "), "11.2", AND(C49&lt;&gt;" ", C50&lt;&gt;" "), "5.6")</f>
        <v>5.6</v>
      </c>
      <c r="F50" s="80"/>
      <c r="G50" s="134" t="str">
        <f>_xlfn.IFS(E50= 0,"0", AND(E49&lt;&gt;0,E50&lt;&gt;" "),"0.05", AND(E50&lt;&gt;" ",E49=0), "0.1")</f>
        <v>0.05</v>
      </c>
      <c r="H50" s="80"/>
      <c r="I50" s="135">
        <f>C50/G50*E50</f>
        <v>448000</v>
      </c>
      <c r="J50" s="80"/>
      <c r="K50" s="79" t="s">
        <v>215</v>
      </c>
      <c r="L50" s="180">
        <v>630000</v>
      </c>
      <c r="M50" s="292">
        <f>I49/L50</f>
        <v>0.71111111111111114</v>
      </c>
      <c r="N50" s="284">
        <f>E49-M50</f>
        <v>4.8888888888888884</v>
      </c>
      <c r="O50" s="79"/>
      <c r="P50" s="187"/>
      <c r="Q50" s="188"/>
      <c r="R50" s="188"/>
      <c r="S50" s="188"/>
      <c r="T50" s="188"/>
      <c r="U50" s="188"/>
      <c r="V50" s="188"/>
      <c r="W50" s="188"/>
      <c r="X50" s="188"/>
      <c r="Y50" s="188"/>
      <c r="Z50" s="189"/>
    </row>
    <row r="51" spans="1:26" ht="14.65" thickBot="1">
      <c r="A51" s="86"/>
      <c r="B51" s="87"/>
      <c r="C51" s="87"/>
      <c r="D51" s="87"/>
      <c r="E51" s="136"/>
      <c r="F51" s="80"/>
      <c r="G51" s="136"/>
      <c r="H51" s="136"/>
      <c r="I51" s="80"/>
      <c r="J51" s="80"/>
      <c r="K51" s="86" t="s">
        <v>216</v>
      </c>
      <c r="L51" s="180">
        <v>630000</v>
      </c>
      <c r="M51" s="288">
        <f>I50/L51</f>
        <v>0.71111111111111114</v>
      </c>
      <c r="N51" s="290">
        <f>E50-0.1</f>
        <v>5.5</v>
      </c>
      <c r="O51" s="80"/>
      <c r="P51" s="187"/>
      <c r="Q51" s="188"/>
      <c r="R51" s="188"/>
      <c r="S51" s="188"/>
      <c r="T51" s="188"/>
      <c r="U51" s="188"/>
      <c r="V51" s="188"/>
      <c r="W51" s="188"/>
      <c r="X51" s="188"/>
      <c r="Y51" s="188"/>
      <c r="Z51" s="189"/>
    </row>
    <row r="52" spans="1:26" ht="14.65" thickBot="1">
      <c r="A52" s="137" t="s">
        <v>217</v>
      </c>
      <c r="B52" s="77"/>
      <c r="C52" s="77"/>
      <c r="D52" s="283">
        <v>0.64583333333333337</v>
      </c>
      <c r="E52" s="87"/>
      <c r="F52" s="87"/>
      <c r="G52" s="87"/>
      <c r="H52" s="87"/>
      <c r="I52" s="87"/>
      <c r="J52" s="87"/>
      <c r="K52" s="87"/>
      <c r="L52" s="87"/>
      <c r="M52" s="87"/>
      <c r="N52" s="87"/>
      <c r="O52" s="87"/>
      <c r="P52" s="187"/>
      <c r="Q52" s="188"/>
      <c r="R52" s="188"/>
      <c r="S52" s="188"/>
      <c r="T52" s="188"/>
      <c r="U52" s="188"/>
      <c r="V52" s="188"/>
      <c r="W52" s="188"/>
      <c r="X52" s="188"/>
      <c r="Y52" s="188"/>
      <c r="Z52" s="189"/>
    </row>
    <row r="53" spans="1:26" ht="15" customHeight="1">
      <c r="P53" s="187"/>
      <c r="Q53" s="188"/>
      <c r="R53" s="188"/>
      <c r="S53" s="188"/>
      <c r="T53" s="188"/>
      <c r="U53" s="188"/>
      <c r="V53" s="188"/>
      <c r="W53" s="188"/>
      <c r="X53" s="188"/>
      <c r="Y53" s="188"/>
      <c r="Z53" s="189"/>
    </row>
    <row r="54" spans="1:26" ht="15" customHeight="1">
      <c r="A54" s="11" t="s">
        <v>219</v>
      </c>
      <c r="B54" s="11"/>
      <c r="C54" s="11" t="str">
        <f>CONCATENATE((R8),U8)</f>
        <v>AmaxaCB-150</v>
      </c>
      <c r="P54" s="187"/>
      <c r="Q54" s="188"/>
      <c r="R54" s="188"/>
      <c r="S54" s="188"/>
      <c r="T54" s="188"/>
      <c r="U54" s="188"/>
      <c r="V54" s="188"/>
      <c r="W54" s="188"/>
      <c r="X54" s="188"/>
      <c r="Y54" s="188"/>
      <c r="Z54" s="189"/>
    </row>
    <row r="55" spans="1:26" ht="15" customHeight="1" thickBot="1">
      <c r="P55" s="190"/>
      <c r="Q55" s="191"/>
      <c r="R55" s="191"/>
      <c r="S55" s="191"/>
      <c r="T55" s="191"/>
      <c r="U55" s="191"/>
      <c r="V55" s="191"/>
      <c r="W55" s="191"/>
      <c r="X55" s="191"/>
      <c r="Y55" s="191"/>
      <c r="Z55" s="192"/>
    </row>
    <row r="57" spans="1:26" ht="14.25">
      <c r="B57" s="11"/>
      <c r="D57" s="11"/>
    </row>
    <row r="58" spans="1:26" ht="14.25">
      <c r="D58" s="11"/>
    </row>
  </sheetData>
  <sheetProtection selectLockedCells="1"/>
  <mergeCells count="15">
    <mergeCell ref="F27:H27"/>
    <mergeCell ref="W14:X14"/>
    <mergeCell ref="AA14:AB14"/>
    <mergeCell ref="P20:W20"/>
    <mergeCell ref="P21:W21"/>
    <mergeCell ref="P22:W22"/>
    <mergeCell ref="P23:W23"/>
    <mergeCell ref="S13:U13"/>
    <mergeCell ref="W13:Y13"/>
    <mergeCell ref="AA13:AC13"/>
    <mergeCell ref="T4:U4"/>
    <mergeCell ref="S10:U10"/>
    <mergeCell ref="S12:T12"/>
    <mergeCell ref="W12:X12"/>
    <mergeCell ref="AA12:AB12"/>
  </mergeCells>
  <conditionalFormatting sqref="H6:O6 A9:K9 N7:O9">
    <cfRule type="expression" priority="23">
      <formula>"row if val(a..) EVEN"</formula>
    </cfRule>
    <cfRule type="expression" dxfId="174" priority="24">
      <formula>"row is even"</formula>
    </cfRule>
  </conditionalFormatting>
  <conditionalFormatting sqref="B10 A6:F6 J10">
    <cfRule type="expression" priority="31">
      <formula>"row if val(a..) EVEN"</formula>
    </cfRule>
    <cfRule type="expression" dxfId="173" priority="32">
      <formula>"row is even"</formula>
    </cfRule>
  </conditionalFormatting>
  <conditionalFormatting sqref="D5">
    <cfRule type="expression" priority="29">
      <formula>"row if val(a..) EVEN"</formula>
    </cfRule>
    <cfRule type="expression" dxfId="172" priority="30">
      <formula>"row is even"</formula>
    </cfRule>
  </conditionalFormatting>
  <conditionalFormatting sqref="E10">
    <cfRule type="expression" priority="27">
      <formula>"row if val(a..) EVEN"</formula>
    </cfRule>
    <cfRule type="expression" dxfId="171" priority="28">
      <formula>"row is even"</formula>
    </cfRule>
  </conditionalFormatting>
  <conditionalFormatting sqref="C10">
    <cfRule type="expression" priority="25">
      <formula>"row if val(a..) EVEN"</formula>
    </cfRule>
    <cfRule type="expression" dxfId="170" priority="26">
      <formula>"row is even"</formula>
    </cfRule>
  </conditionalFormatting>
  <conditionalFormatting sqref="Q6 P4 S6 P2:Q2 S2:U2 P5:T5">
    <cfRule type="expression" priority="19">
      <formula>"row if val(a..) EVEN"</formula>
    </cfRule>
    <cfRule type="expression" dxfId="169" priority="20">
      <formula>"row is even"</formula>
    </cfRule>
  </conditionalFormatting>
  <conditionalFormatting sqref="Q4 T6">
    <cfRule type="expression" priority="21">
      <formula>"row if val(a..) EVEN"</formula>
    </cfRule>
    <cfRule type="expression" dxfId="168" priority="22">
      <formula>"row is even"</formula>
    </cfRule>
  </conditionalFormatting>
  <conditionalFormatting sqref="H8:K8 A7">
    <cfRule type="expression" priority="15">
      <formula>"row if val(a..) EVEN"</formula>
    </cfRule>
    <cfRule type="expression" dxfId="167" priority="16">
      <formula>"row is even"</formula>
    </cfRule>
  </conditionalFormatting>
  <conditionalFormatting sqref="E8:F8 A8 G7">
    <cfRule type="expression" priority="17">
      <formula>"row if val(a..) EVEN"</formula>
    </cfRule>
    <cfRule type="expression" dxfId="166" priority="18">
      <formula>"row is even"</formula>
    </cfRule>
  </conditionalFormatting>
  <conditionalFormatting sqref="A11:K11">
    <cfRule type="expression" priority="13">
      <formula>"row if val(a..) EVEN"</formula>
    </cfRule>
    <cfRule type="expression" dxfId="165" priority="14">
      <formula>"row is even"</formula>
    </cfRule>
  </conditionalFormatting>
  <conditionalFormatting sqref="R4">
    <cfRule type="expression" priority="11">
      <formula>"row if val(a..) EVEN"</formula>
    </cfRule>
    <cfRule type="expression" dxfId="164" priority="12">
      <formula>"row is even"</formula>
    </cfRule>
  </conditionalFormatting>
  <conditionalFormatting sqref="V6">
    <cfRule type="expression" priority="9">
      <formula>"row if val(a..) EVEN"</formula>
    </cfRule>
    <cfRule type="expression" dxfId="163" priority="10">
      <formula>"row is even"</formula>
    </cfRule>
  </conditionalFormatting>
  <conditionalFormatting sqref="C7">
    <cfRule type="expression" priority="7">
      <formula>"row if val(a..) EVEN"</formula>
    </cfRule>
    <cfRule type="expression" dxfId="162" priority="8">
      <formula>"row is even"</formula>
    </cfRule>
  </conditionalFormatting>
  <conditionalFormatting sqref="L9:M9">
    <cfRule type="expression" priority="3">
      <formula>"row if val(a..) EVEN"</formula>
    </cfRule>
    <cfRule type="expression" dxfId="161" priority="4">
      <formula>"row is even"</formula>
    </cfRule>
  </conditionalFormatting>
  <conditionalFormatting sqref="L10">
    <cfRule type="expression" priority="5">
      <formula>"row if val(a..) EVEN"</formula>
    </cfRule>
    <cfRule type="expression" dxfId="160" priority="6">
      <formula>"row is even"</formula>
    </cfRule>
  </conditionalFormatting>
  <conditionalFormatting sqref="M11">
    <cfRule type="expression" priority="1">
      <formula>"row if val(a..) EVEN"</formula>
    </cfRule>
    <cfRule type="expression" dxfId="159" priority="2">
      <formula>"row is even"</formula>
    </cfRule>
  </conditionalFormatting>
  <dataValidations count="11">
    <dataValidation operator="equal" allowBlank="1" showInputMessage="1" showErrorMessage="1" prompt="ex: 20190417" sqref="C10 R5" xr:uid="{73DE4308-14F1-416F-8F7A-0D9C4E6EC26F}"/>
    <dataValidation type="whole" allowBlank="1" showInputMessage="1" prompt="number" sqref="T5" xr:uid="{5A815FB0-E66F-4C4E-9787-162AE413DED4}">
      <formula1>10</formula1>
      <formula2>50</formula2>
    </dataValidation>
    <dataValidation type="whole" allowBlank="1" showInputMessage="1" showErrorMessage="1" prompt="Enter a number" sqref="K10 H7 M10" xr:uid="{CBBD4D73-BE07-459B-9F3F-6DACF2CB1676}">
      <formula1>1</formula1>
      <formula2>50</formula2>
    </dataValidation>
    <dataValidation type="whole" allowBlank="1" showInputMessage="1" showErrorMessage="1" prompt="enter a number" sqref="H10 E7" xr:uid="{2FE0F5CD-E37B-474D-9511-A2B9CEA73595}">
      <formula1>0</formula1>
      <formula2>10</formula2>
    </dataValidation>
    <dataValidation type="textLength" operator="equal" allowBlank="1" showInputMessage="1" showErrorMessage="1" prompt="ex: 20190417" sqref="G9 E10 S6 C7 Q6 V6 R4" xr:uid="{92FD4D22-709F-483F-B9FC-25C0F4C3B6DA}">
      <formula1>8</formula1>
    </dataValidation>
    <dataValidation allowBlank="1" showInputMessage="1" showErrorMessage="1" prompt="Enter a number (e.g. 1e6)" sqref="C40" xr:uid="{E7A3A5BF-F878-4B75-B94C-CA423F093CCF}"/>
    <dataValidation allowBlank="1" showInputMessage="1" showErrorMessage="1" prompt="ex: 534e3" sqref="L50:L51" xr:uid="{BF7C60BE-955A-4F17-BC77-D7CD3B7C2A11}"/>
    <dataValidation type="textLength" operator="equal" allowBlank="1" showInputMessage="1" showErrorMessage="1" prompt="ex. 20200110" sqref="D8" xr:uid="{DA4E44C7-2EC1-4A92-B87F-4B2C21A99506}">
      <formula1>8</formula1>
    </dataValidation>
    <dataValidation type="time" allowBlank="1" showInputMessage="1" showErrorMessage="1" sqref="D52" xr:uid="{68ED7F97-1940-48B9-A0C4-62A06AD403B9}">
      <formula1>0</formula1>
      <formula2>0.999305555555556</formula2>
    </dataValidation>
    <dataValidation type="textLength" operator="equal" allowBlank="1" showErrorMessage="1" sqref="D5" xr:uid="{C42F75C2-1E13-4BEB-9AF5-6376200A02D7}">
      <formula1>8</formula1>
    </dataValidation>
    <dataValidation type="whole" allowBlank="1" showInputMessage="1" showErrorMessage="1" sqref="H33" xr:uid="{EA0E0543-3816-413E-90CD-9BFF9FEBA106}">
      <formula1>1</formula1>
      <formula2>100</formula2>
    </dataValidation>
  </dataValidations>
  <pageMargins left="0.7" right="0.7" top="0.75" bottom="0.75" header="0.3" footer="0.3"/>
  <pageSetup orientation="portrait" verticalDpi="300" r:id="rId1"/>
  <extLst>
    <ext xmlns:x14="http://schemas.microsoft.com/office/spreadsheetml/2009/9/main" uri="{CCE6A557-97BC-4b89-ADB6-D9C93CAAB3DF}">
      <x14:dataValidations xmlns:xm="http://schemas.microsoft.com/office/excel/2006/main" count="20">
        <x14:dataValidation type="list" allowBlank="1" showInputMessage="1" showErrorMessage="1" xr:uid="{B09A5F1C-7DD5-48B9-A1AD-51EA77759519}">
          <x14:formula1>
            <xm:f>'Data validation criteria'!$I$21:$I$26</xm:f>
          </x14:formula1>
          <xm:sqref>S12:T12 W12:X12</xm:sqref>
        </x14:dataValidation>
        <x14:dataValidation type="list" allowBlank="1" showInputMessage="1" showErrorMessage="1" xr:uid="{5765CCB1-5023-453D-87C9-4D6C18ECCC77}">
          <x14:formula1>
            <xm:f>'Data validation criteria'!$A$2:$A$9</xm:f>
          </x14:formula1>
          <xm:sqref>D4</xm:sqref>
        </x14:dataValidation>
        <x14:dataValidation type="list" showInputMessage="1" showErrorMessage="1" xr:uid="{9BF98C42-805C-4795-A6D7-DD2D89AA9E60}">
          <x14:formula1>
            <xm:f>'Data validation criteria'!$K$21:$K$25</xm:f>
          </x14:formula1>
          <xm:sqref>H13</xm:sqref>
        </x14:dataValidation>
        <x14:dataValidation type="list" allowBlank="1" showInputMessage="1" showErrorMessage="1" xr:uid="{5DA0A9CB-6AD7-4102-B260-D01000AFE413}">
          <x14:formula1>
            <xm:f>'Data validation criteria'!$C$21:$C$25</xm:f>
          </x14:formula1>
          <xm:sqref>D11</xm:sqref>
        </x14:dataValidation>
        <x14:dataValidation type="list" allowBlank="1" showInputMessage="1" showErrorMessage="1" xr:uid="{6E6FC2AA-EFC8-4F9D-B209-D31A559EE934}">
          <x14:formula1>
            <xm:f>'Data validation criteria'!$M$21:$M$28</xm:f>
          </x14:formula1>
          <xm:sqref>D12</xm:sqref>
        </x14:dataValidation>
        <x14:dataValidation type="list" allowBlank="1" showInputMessage="1" showErrorMessage="1" xr:uid="{AE04A07D-BB39-4525-B1B1-F0722EEF80F3}">
          <x14:formula1>
            <xm:f>'Data validation criteria'!$N$21:$N$27</xm:f>
          </x14:formula1>
          <xm:sqref>D13</xm:sqref>
        </x14:dataValidation>
        <x14:dataValidation type="list" allowBlank="1" showInputMessage="1" showErrorMessage="1" xr:uid="{9E6FCD37-8B67-4C46-A9FC-5A9DB648C007}">
          <x14:formula1>
            <xm:f>'Data validation criteria'!$D$21:$D$24</xm:f>
          </x14:formula1>
          <xm:sqref>G11</xm:sqref>
        </x14:dataValidation>
        <x14:dataValidation type="list" allowBlank="1" showInputMessage="1" showErrorMessage="1" xr:uid="{C6569465-9205-4B31-A5FE-F2377080324D}">
          <x14:formula1>
            <xm:f>'Data validation criteria'!$F$21:$F$24</xm:f>
          </x14:formula1>
          <xm:sqref>R8</xm:sqref>
        </x14:dataValidation>
        <x14:dataValidation type="list" allowBlank="1" showInputMessage="1" showErrorMessage="1" xr:uid="{2B861A76-BF4A-4244-84D3-AC38F07D9942}">
          <x14:formula1>
            <xm:f>'Data validation criteria'!$A$34:$A$40</xm:f>
          </x14:formula1>
          <xm:sqref>U8</xm:sqref>
        </x14:dataValidation>
        <x14:dataValidation type="list" allowBlank="1" showInputMessage="1" showErrorMessage="1" xr:uid="{F8D88A67-9AAE-4E6F-B214-0B9C49331D21}">
          <x14:formula1>
            <xm:f>'Data validation criteria'!$L$21:$L$24</xm:f>
          </x14:formula1>
          <xm:sqref>X8</xm:sqref>
        </x14:dataValidation>
        <x14:dataValidation type="list" allowBlank="1" showInputMessage="1" showErrorMessage="1" xr:uid="{21629F00-48A4-4C41-9256-B077029E6CEF}">
          <x14:formula1>
            <xm:f>'Data validation criteria'!$D$2:$D$9</xm:f>
          </x14:formula1>
          <xm:sqref>Q2</xm:sqref>
        </x14:dataValidation>
        <x14:dataValidation type="list" allowBlank="1" showInputMessage="1" showErrorMessage="1" xr:uid="{168B6262-57B1-4E29-B5AC-08E4614D5900}">
          <x14:formula1>
            <xm:f>'Data validation criteria'!$F$2:$F$7</xm:f>
          </x14:formula1>
          <xm:sqref>T2</xm:sqref>
        </x14:dataValidation>
        <x14:dataValidation type="list" allowBlank="1" showInputMessage="1" showErrorMessage="1" xr:uid="{DA5953A7-ED07-4BBD-A526-E3583B5920D3}">
          <x14:formula1>
            <xm:f>'Data validation criteria'!$D$34:$D$38</xm:f>
          </x14:formula1>
          <xm:sqref>T4:U4</xm:sqref>
        </x14:dataValidation>
        <x14:dataValidation type="list" allowBlank="1" showInputMessage="1" showErrorMessage="1" xr:uid="{7A6F59F1-F092-448E-9563-CD611A4D6986}">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09F24A42-0859-4DFF-82E3-FA10A82109BA}">
          <x14:formula1>
            <xm:f>'Data validation criteria'!$A$21:$A$27</xm:f>
          </x14:formula1>
          <xm:sqref>S10:U10 S13:U13 W13:Y13</xm:sqref>
        </x14:dataValidation>
        <x14:dataValidation type="list" allowBlank="1" showInputMessage="1" showErrorMessage="1" xr:uid="{C5B18296-DF9D-46B1-BFFF-5C695C4BB31C}">
          <x14:formula1>
            <xm:f>'C:\Users\aplant\AppData\Local\Microsoft\Windows\INetCache\Content.Outlook\ZYZ9ILGB\[Transfection Tracker_v2.02032021xlsm.xlsm]Data validation criteria'!#REF!</xm:f>
          </x14:formula1>
          <xm:sqref>AA13:AC13 C4:C5 AA14:AB14 AA12</xm:sqref>
        </x14:dataValidation>
        <x14:dataValidation type="list" allowBlank="1" showInputMessage="1" showErrorMessage="1" xr:uid="{B6164288-AFBC-4ED9-97E1-184099912205}">
          <x14:formula1>
            <xm:f>'Data validation criteria'!$J$21:$J$24</xm:f>
          </x14:formula1>
          <xm:sqref>S14 W14:X14 W10</xm:sqref>
        </x14:dataValidation>
        <x14:dataValidation type="list" allowBlank="1" showInputMessage="1" showErrorMessage="1" xr:uid="{4940E23B-A299-42DA-9290-5F412FE625A9}">
          <x14:formula1>
            <xm:f>'Data validation criteria'!$H$2:$H$9</xm:f>
          </x14:formula1>
          <xm:sqref>D23</xm:sqref>
        </x14:dataValidation>
        <x14:dataValidation type="list" allowBlank="1" showInputMessage="1" showErrorMessage="1" xr:uid="{98BBA583-CBD3-4153-BEBD-148A5DDF8639}">
          <x14:formula1>
            <xm:f>'Data validation criteria'!$E$34:$E$37</xm:f>
          </x14:formula1>
          <xm:sqref>C33</xm:sqref>
        </x14:dataValidation>
        <x14:dataValidation type="list" allowBlank="1" showInputMessage="1" showErrorMessage="1" xr:uid="{0C9A13B2-1D3E-4BB2-8A1F-6526B0E244E2}">
          <x14:formula1>
            <xm:f>'Data validation criteria'!$G$34:$G$39</xm:f>
          </x14:formula1>
          <xm:sqref>L14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D6784-1441-4D20-9D4E-4AA4E22635A2}">
  <sheetPr codeName="WSMetadataTemplate1"/>
  <dimension ref="A1:AI59"/>
  <sheetViews>
    <sheetView showGridLines="0" topLeftCell="B1" zoomScale="47" zoomScaleNormal="47" workbookViewId="0">
      <selection activeCell="AA14" sqref="AA14:AB14"/>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41"/>
      <c r="P1" s="41"/>
      <c r="Q1" s="41"/>
      <c r="R1" s="41"/>
      <c r="S1" s="41"/>
      <c r="T1" s="41"/>
      <c r="U1" s="41"/>
      <c r="V1" s="41"/>
      <c r="W1" s="41"/>
      <c r="X1" s="41"/>
      <c r="Y1" s="41"/>
      <c r="Z1" s="41"/>
      <c r="AA1" s="41"/>
      <c r="AB1" s="41"/>
      <c r="AC1" s="41"/>
      <c r="AD1" s="41"/>
      <c r="AE1" s="41"/>
      <c r="AF1" s="41"/>
      <c r="AG1" s="41"/>
      <c r="AH1" s="41"/>
      <c r="AI1" s="41"/>
    </row>
    <row r="2" spans="1:35" ht="14.65" thickBot="1">
      <c r="A2" s="11" t="s">
        <v>0</v>
      </c>
      <c r="B2" s="9"/>
      <c r="C2" s="9"/>
      <c r="D2" s="9"/>
      <c r="E2" s="9"/>
      <c r="F2" s="9"/>
      <c r="G2" s="9"/>
      <c r="H2" s="9"/>
      <c r="I2" s="9"/>
      <c r="J2" s="9"/>
      <c r="K2" s="9"/>
      <c r="L2" s="9"/>
      <c r="P2" s="43" t="s">
        <v>3</v>
      </c>
      <c r="Q2" s="212" t="s">
        <v>42</v>
      </c>
      <c r="R2" s="213"/>
      <c r="S2" s="214" t="s">
        <v>5</v>
      </c>
      <c r="T2" s="212" t="s">
        <v>6</v>
      </c>
      <c r="U2" s="14"/>
      <c r="V2" s="14"/>
      <c r="W2" s="14"/>
      <c r="X2" s="14"/>
      <c r="Y2" s="14"/>
      <c r="Z2" s="215"/>
      <c r="AA2" s="215"/>
      <c r="AB2" s="215"/>
      <c r="AC2" s="215"/>
    </row>
    <row r="3" spans="1:35" ht="14.65" thickBot="1">
      <c r="A3" s="9"/>
      <c r="B3" s="9"/>
      <c r="C3" s="9"/>
      <c r="D3" s="9"/>
      <c r="E3" s="9"/>
      <c r="F3" s="9"/>
      <c r="G3" s="9"/>
      <c r="H3" s="9"/>
      <c r="I3" s="9"/>
      <c r="J3" s="9"/>
      <c r="K3" s="9"/>
      <c r="L3" s="9"/>
      <c r="P3" s="8"/>
      <c r="Q3" s="14"/>
      <c r="R3" s="14"/>
      <c r="S3" s="14"/>
      <c r="T3" s="14"/>
      <c r="U3" s="14"/>
      <c r="V3" s="14"/>
      <c r="W3" s="14"/>
      <c r="X3" s="14"/>
      <c r="Y3" s="14"/>
      <c r="Z3" s="215"/>
      <c r="AA3" s="215"/>
      <c r="AB3" s="215"/>
      <c r="AC3" s="215"/>
    </row>
    <row r="4" spans="1:35" ht="14.25">
      <c r="A4" s="72" t="s">
        <v>174</v>
      </c>
      <c r="B4" s="66" t="s">
        <v>165</v>
      </c>
      <c r="C4" s="66"/>
      <c r="D4" s="212" t="s">
        <v>1</v>
      </c>
      <c r="E4" s="66"/>
      <c r="F4" s="66"/>
      <c r="G4" s="66"/>
      <c r="H4" s="66"/>
      <c r="I4" s="66"/>
      <c r="J4" s="414"/>
      <c r="K4" s="414"/>
      <c r="L4" s="414"/>
      <c r="M4" s="472"/>
      <c r="P4" s="45" t="s">
        <v>167</v>
      </c>
      <c r="Q4" s="216"/>
      <c r="R4" s="217" t="s">
        <v>220</v>
      </c>
      <c r="S4" s="218" t="s">
        <v>221</v>
      </c>
      <c r="T4" s="530" t="s">
        <v>168</v>
      </c>
      <c r="U4" s="530"/>
      <c r="V4" s="219"/>
      <c r="W4" s="14"/>
      <c r="X4" s="14"/>
      <c r="Y4" s="14"/>
      <c r="Z4" s="215"/>
      <c r="AA4" s="215"/>
      <c r="AB4" s="215"/>
      <c r="AC4" s="215"/>
    </row>
    <row r="5" spans="1:35" ht="14.25">
      <c r="A5" s="66"/>
      <c r="B5" s="66" t="s">
        <v>2</v>
      </c>
      <c r="C5" s="66"/>
      <c r="D5" s="193" t="s">
        <v>231</v>
      </c>
      <c r="E5" s="66"/>
      <c r="F5" s="66"/>
      <c r="G5" s="66"/>
      <c r="H5" s="66"/>
      <c r="I5" s="66"/>
      <c r="J5" s="417"/>
      <c r="K5" s="469"/>
      <c r="L5" s="469"/>
      <c r="M5" s="473"/>
      <c r="P5" s="48" t="s">
        <v>7</v>
      </c>
      <c r="Q5" s="220"/>
      <c r="R5" s="217" t="s">
        <v>43</v>
      </c>
      <c r="S5" s="221" t="s">
        <v>11</v>
      </c>
      <c r="T5" s="212">
        <v>41</v>
      </c>
      <c r="U5" s="14"/>
      <c r="V5" s="222"/>
      <c r="W5" s="14"/>
      <c r="X5" s="14"/>
      <c r="Y5" s="14"/>
      <c r="Z5" s="215"/>
      <c r="AA5" s="215"/>
      <c r="AB5" s="215"/>
      <c r="AC5" s="215"/>
    </row>
    <row r="6" spans="1:35" ht="14.65" thickBot="1">
      <c r="A6" s="66"/>
      <c r="B6" s="66"/>
      <c r="C6" s="139"/>
      <c r="D6" s="140"/>
      <c r="E6" s="66"/>
      <c r="F6" s="66"/>
      <c r="G6" s="66"/>
      <c r="H6" s="66"/>
      <c r="I6" s="66"/>
      <c r="J6" s="417"/>
      <c r="K6" s="469"/>
      <c r="L6" s="469"/>
      <c r="M6" s="473"/>
      <c r="N6" s="42"/>
      <c r="O6" s="42"/>
      <c r="P6" s="51" t="s">
        <v>169</v>
      </c>
      <c r="Q6" s="217" t="s">
        <v>44</v>
      </c>
      <c r="R6" s="223" t="s">
        <v>170</v>
      </c>
      <c r="S6" s="217" t="s">
        <v>44</v>
      </c>
      <c r="T6" s="224" t="s">
        <v>12</v>
      </c>
      <c r="U6" s="225"/>
      <c r="V6" s="217"/>
      <c r="W6" s="14"/>
      <c r="X6" s="14"/>
      <c r="Y6" s="14"/>
      <c r="Z6" s="215"/>
      <c r="AA6" s="215"/>
      <c r="AB6" s="215"/>
      <c r="AC6" s="215"/>
    </row>
    <row r="7" spans="1:35" ht="14.65" thickBot="1">
      <c r="A7" s="66"/>
      <c r="B7" s="68" t="s">
        <v>8</v>
      </c>
      <c r="C7" s="217" t="s">
        <v>172</v>
      </c>
      <c r="D7" s="66" t="s">
        <v>9</v>
      </c>
      <c r="E7" s="170">
        <v>1</v>
      </c>
      <c r="F7" s="66"/>
      <c r="G7" s="68" t="s">
        <v>10</v>
      </c>
      <c r="H7" s="67">
        <f>T5+1+E7</f>
        <v>43</v>
      </c>
      <c r="I7" s="66"/>
      <c r="J7" s="417"/>
      <c r="K7" s="469"/>
      <c r="L7" s="469"/>
      <c r="M7" s="473"/>
      <c r="N7" s="42"/>
      <c r="O7" s="42"/>
      <c r="P7" s="8"/>
      <c r="Q7" s="14"/>
      <c r="R7" s="14"/>
      <c r="S7" s="14"/>
      <c r="T7" s="14"/>
      <c r="U7" s="14"/>
      <c r="V7" s="14"/>
      <c r="W7" s="14"/>
      <c r="X7" s="14"/>
      <c r="Y7" s="14"/>
      <c r="Z7" s="215"/>
      <c r="AA7" s="215"/>
      <c r="AB7" s="215"/>
      <c r="AC7" s="215"/>
    </row>
    <row r="8" spans="1:35" ht="14.65" thickBot="1">
      <c r="A8" s="66"/>
      <c r="B8" s="66" t="s">
        <v>173</v>
      </c>
      <c r="C8" s="66"/>
      <c r="D8" s="170">
        <v>20200102</v>
      </c>
      <c r="E8" s="66"/>
      <c r="F8" s="66"/>
      <c r="G8" s="66"/>
      <c r="H8" s="66"/>
      <c r="I8" s="66"/>
      <c r="J8" s="417"/>
      <c r="K8" s="469"/>
      <c r="L8" s="469"/>
      <c r="M8" s="473"/>
      <c r="N8" s="42"/>
      <c r="O8" s="42"/>
      <c r="P8" s="143" t="s">
        <v>171</v>
      </c>
      <c r="Q8" s="213"/>
      <c r="R8" s="212" t="s">
        <v>32</v>
      </c>
      <c r="S8" s="226" t="s">
        <v>33</v>
      </c>
      <c r="T8" s="213"/>
      <c r="U8" s="212" t="s">
        <v>34</v>
      </c>
      <c r="V8" s="227" t="s">
        <v>35</v>
      </c>
      <c r="W8" s="213"/>
      <c r="X8" s="212" t="s">
        <v>36</v>
      </c>
      <c r="Y8" s="14"/>
      <c r="Z8" s="215"/>
      <c r="AA8" s="215"/>
      <c r="AB8" s="215"/>
      <c r="AC8" s="215"/>
    </row>
    <row r="9" spans="1:35" ht="14.65" thickBot="1">
      <c r="A9" s="19"/>
      <c r="B9" s="19"/>
      <c r="C9" s="19"/>
      <c r="D9" s="19"/>
      <c r="E9" s="19"/>
      <c r="F9" s="19"/>
      <c r="G9" s="69"/>
      <c r="H9" s="19"/>
      <c r="I9" s="19"/>
      <c r="J9" s="8"/>
      <c r="K9" s="10"/>
      <c r="L9" s="470"/>
      <c r="M9" s="474"/>
      <c r="N9" s="42"/>
      <c r="O9" s="42"/>
      <c r="P9" s="8"/>
      <c r="Q9" s="14"/>
      <c r="R9" s="14"/>
      <c r="S9" s="14"/>
      <c r="T9" s="14"/>
      <c r="U9" s="14"/>
      <c r="V9" s="14"/>
      <c r="W9" s="14"/>
      <c r="X9" s="14"/>
      <c r="Y9" s="14"/>
      <c r="Z9" s="215"/>
      <c r="AA9" s="215"/>
      <c r="AB9" s="215"/>
      <c r="AC9" s="215"/>
    </row>
    <row r="10" spans="1:35" ht="14.25">
      <c r="A10" s="9"/>
      <c r="B10" s="19"/>
      <c r="C10" s="70"/>
      <c r="D10" s="17"/>
      <c r="E10" s="70"/>
      <c r="F10" s="69"/>
      <c r="G10" s="69"/>
      <c r="H10" s="69"/>
      <c r="I10" s="69"/>
      <c r="J10" s="422"/>
      <c r="K10" s="10"/>
      <c r="L10" s="10"/>
      <c r="M10" s="202"/>
      <c r="P10" s="55" t="s">
        <v>13</v>
      </c>
      <c r="Q10" s="228"/>
      <c r="R10" s="228"/>
      <c r="S10" s="561" t="s">
        <v>14</v>
      </c>
      <c r="T10" s="562"/>
      <c r="U10" s="562"/>
      <c r="V10" s="229" t="s">
        <v>15</v>
      </c>
      <c r="W10" s="230" t="s">
        <v>16</v>
      </c>
      <c r="X10" s="216"/>
      <c r="Y10" s="216"/>
      <c r="Z10" s="231"/>
      <c r="AA10" s="231"/>
      <c r="AB10" s="231"/>
      <c r="AC10" s="232"/>
    </row>
    <row r="11" spans="1:35" ht="14.25">
      <c r="A11" s="71"/>
      <c r="B11" s="141" t="s">
        <v>22</v>
      </c>
      <c r="C11" s="64"/>
      <c r="D11" s="212" t="s">
        <v>23</v>
      </c>
      <c r="E11" s="64"/>
      <c r="F11" s="65" t="s">
        <v>24</v>
      </c>
      <c r="G11" s="212" t="s">
        <v>25</v>
      </c>
      <c r="H11" s="71" t="str">
        <f>IF(G11="m-Cherry","mCh",IF(G11="eGFP","GFP",""))</f>
        <v>mCh</v>
      </c>
      <c r="I11" s="71"/>
      <c r="J11" s="427"/>
      <c r="K11" s="471"/>
      <c r="L11" s="478" t="str">
        <f>IF(ISNUMBER(SEARCH(D11,S10)),"","CHECK PLASMID INFO")</f>
        <v/>
      </c>
      <c r="M11" s="475"/>
      <c r="P11" s="58"/>
      <c r="Q11" s="233"/>
      <c r="R11" s="233"/>
      <c r="S11" s="234"/>
      <c r="T11" s="235"/>
      <c r="U11" s="235"/>
      <c r="V11" s="235"/>
      <c r="W11" s="235"/>
      <c r="X11" s="235"/>
      <c r="Y11" s="235"/>
      <c r="Z11" s="236"/>
      <c r="AA11" s="236"/>
      <c r="AB11" s="236"/>
      <c r="AC11" s="237"/>
    </row>
    <row r="12" spans="1:35" ht="14.25">
      <c r="A12" s="71"/>
      <c r="B12" s="64" t="s">
        <v>26</v>
      </c>
      <c r="C12" s="64"/>
      <c r="D12" s="212" t="s">
        <v>27</v>
      </c>
      <c r="E12" s="71"/>
      <c r="F12" s="71"/>
      <c r="G12" s="71"/>
      <c r="H12" s="71"/>
      <c r="I12" s="71"/>
      <c r="J12" s="427"/>
      <c r="K12" s="471"/>
      <c r="L12" s="479" t="str">
        <f>IF(ISNUMBER(SEARCH(G11,S12)),"","CHECK PLASMID INFO")</f>
        <v/>
      </c>
      <c r="M12" s="475"/>
      <c r="P12" s="206"/>
      <c r="Q12" s="238" t="s">
        <v>17</v>
      </c>
      <c r="R12" s="239"/>
      <c r="S12" s="531" t="s">
        <v>25</v>
      </c>
      <c r="T12" s="531"/>
      <c r="U12" s="240"/>
      <c r="V12" s="241"/>
      <c r="W12" s="531" t="s">
        <v>240</v>
      </c>
      <c r="X12" s="531"/>
      <c r="Y12" s="240"/>
      <c r="Z12" s="241"/>
      <c r="AA12" s="531" t="s">
        <v>241</v>
      </c>
      <c r="AB12" s="531"/>
      <c r="AC12" s="242"/>
      <c r="AD12" s="209"/>
    </row>
    <row r="13" spans="1:35" ht="14.25">
      <c r="A13" s="71"/>
      <c r="B13" s="64" t="s">
        <v>29</v>
      </c>
      <c r="C13" s="64"/>
      <c r="D13" s="212" t="s">
        <v>30</v>
      </c>
      <c r="E13" s="71"/>
      <c r="F13" s="71"/>
      <c r="G13" s="65" t="s">
        <v>15</v>
      </c>
      <c r="H13" s="212" t="s">
        <v>28</v>
      </c>
      <c r="I13" s="71"/>
      <c r="J13" s="468"/>
      <c r="K13" s="338" t="s">
        <v>653</v>
      </c>
      <c r="L13" s="494" t="s">
        <v>657</v>
      </c>
      <c r="M13" s="476"/>
      <c r="P13" s="207"/>
      <c r="Q13" s="243"/>
      <c r="R13" s="239" t="s">
        <v>239</v>
      </c>
      <c r="S13" s="531" t="s">
        <v>19</v>
      </c>
      <c r="T13" s="531"/>
      <c r="U13" s="531"/>
      <c r="V13" s="241"/>
      <c r="W13" s="531" t="s">
        <v>20</v>
      </c>
      <c r="X13" s="531"/>
      <c r="Y13" s="531"/>
      <c r="Z13" s="241"/>
      <c r="AA13" s="531" t="s">
        <v>14</v>
      </c>
      <c r="AB13" s="531"/>
      <c r="AC13" s="531"/>
    </row>
    <row r="14" spans="1:35" ht="14.65" thickBot="1">
      <c r="A14" s="71"/>
      <c r="B14" s="64"/>
      <c r="C14" s="64"/>
      <c r="D14" s="71"/>
      <c r="E14" s="71"/>
      <c r="F14" s="71"/>
      <c r="G14" s="71"/>
      <c r="H14" s="71"/>
      <c r="I14" s="71"/>
      <c r="J14" s="430"/>
      <c r="K14" s="430"/>
      <c r="L14" s="430"/>
      <c r="M14" s="477"/>
      <c r="N14" s="169"/>
      <c r="P14" s="207"/>
      <c r="Q14" s="243"/>
      <c r="R14" s="239" t="s">
        <v>15</v>
      </c>
      <c r="S14" s="244" t="s">
        <v>16</v>
      </c>
      <c r="T14" s="240"/>
      <c r="U14" s="240"/>
      <c r="V14" s="241"/>
      <c r="W14" s="531" t="s">
        <v>21</v>
      </c>
      <c r="X14" s="531"/>
      <c r="Y14" s="240"/>
      <c r="Z14" s="241"/>
      <c r="AA14" s="531" t="s">
        <v>16</v>
      </c>
      <c r="AB14" s="531"/>
      <c r="AC14" s="242"/>
      <c r="AD14" s="209"/>
    </row>
    <row r="15" spans="1:35" ht="14.65" thickBot="1">
      <c r="A15" s="9"/>
      <c r="B15" s="9"/>
      <c r="C15" s="9"/>
      <c r="D15" s="9"/>
      <c r="E15" s="9"/>
      <c r="F15" s="9"/>
      <c r="G15" s="9"/>
      <c r="H15" s="9"/>
      <c r="I15" s="9"/>
      <c r="J15" s="9"/>
      <c r="K15" s="9"/>
      <c r="L15" s="9"/>
      <c r="P15" s="60"/>
      <c r="Q15" s="258"/>
      <c r="R15" s="258"/>
      <c r="S15" s="259"/>
      <c r="T15" s="259"/>
      <c r="U15" s="259"/>
      <c r="V15" s="260"/>
      <c r="W15" s="259"/>
      <c r="X15" s="259"/>
      <c r="Y15" s="261"/>
      <c r="Z15" s="260"/>
      <c r="AA15" s="259"/>
      <c r="AB15" s="259"/>
      <c r="AC15" s="262"/>
    </row>
    <row r="16" spans="1:35" ht="12" thickBot="1">
      <c r="AA16" s="12" t="s">
        <v>242</v>
      </c>
    </row>
    <row r="17" spans="1:26" ht="14.65" thickBot="1">
      <c r="A17" s="263" t="s">
        <v>174</v>
      </c>
      <c r="B17" s="73" t="s">
        <v>175</v>
      </c>
      <c r="C17" s="74"/>
      <c r="D17" s="75"/>
      <c r="E17" s="76" t="s">
        <v>176</v>
      </c>
      <c r="F17" s="77"/>
      <c r="G17" s="74"/>
      <c r="H17" s="78"/>
    </row>
    <row r="18" spans="1:26" ht="14.25">
      <c r="A18" s="79"/>
      <c r="B18" s="80"/>
      <c r="C18" s="80"/>
      <c r="D18" s="80"/>
      <c r="E18" s="80"/>
      <c r="F18" s="80"/>
      <c r="G18" s="80"/>
      <c r="H18" s="81"/>
    </row>
    <row r="19" spans="1:26" ht="14.25">
      <c r="A19" s="79"/>
      <c r="B19" s="80" t="s">
        <v>177</v>
      </c>
      <c r="C19" s="348">
        <v>2</v>
      </c>
      <c r="D19" s="147" t="s">
        <v>178</v>
      </c>
      <c r="E19" s="148" t="s">
        <v>226</v>
      </c>
      <c r="F19" s="80"/>
      <c r="G19" s="80"/>
      <c r="H19" s="81"/>
    </row>
    <row r="20" spans="1:26" ht="14.65" thickBot="1">
      <c r="A20" s="79"/>
      <c r="B20" s="80" t="s">
        <v>179</v>
      </c>
      <c r="C20" s="80"/>
      <c r="D20" s="80">
        <v>4</v>
      </c>
      <c r="E20" s="80">
        <f>D20*C19</f>
        <v>8</v>
      </c>
      <c r="F20" s="80"/>
      <c r="G20" s="80"/>
      <c r="H20" s="81"/>
      <c r="P20" s="11" t="s">
        <v>233</v>
      </c>
    </row>
    <row r="21" spans="1:26" ht="14.25">
      <c r="A21" s="79"/>
      <c r="B21" s="80" t="s">
        <v>180</v>
      </c>
      <c r="C21" s="80"/>
      <c r="D21" s="80">
        <v>2.5</v>
      </c>
      <c r="E21" s="80">
        <f>D21*C19</f>
        <v>5</v>
      </c>
      <c r="F21" s="80"/>
      <c r="G21" s="80"/>
      <c r="H21" s="81"/>
      <c r="P21" s="563" t="s">
        <v>264</v>
      </c>
      <c r="Q21" s="564"/>
      <c r="R21" s="564"/>
      <c r="S21" s="564"/>
      <c r="T21" s="564"/>
      <c r="U21" s="564"/>
      <c r="V21" s="564"/>
      <c r="W21" s="565"/>
    </row>
    <row r="22" spans="1:26" ht="14.25">
      <c r="A22" s="79"/>
      <c r="B22" s="80" t="s">
        <v>229</v>
      </c>
      <c r="C22" s="80"/>
      <c r="D22" s="80"/>
      <c r="E22" s="80">
        <f>E50+E51</f>
        <v>11.2</v>
      </c>
      <c r="F22" s="80"/>
      <c r="G22" s="80" t="s">
        <v>181</v>
      </c>
      <c r="H22" s="81"/>
      <c r="P22" s="566"/>
      <c r="Q22" s="566"/>
      <c r="R22" s="566"/>
      <c r="S22" s="566"/>
      <c r="T22" s="566"/>
      <c r="U22" s="566"/>
      <c r="V22" s="566"/>
      <c r="W22" s="566"/>
    </row>
    <row r="23" spans="1:26" ht="14.65" thickBot="1">
      <c r="A23" s="79"/>
      <c r="B23" s="80"/>
      <c r="C23" s="80"/>
      <c r="D23" s="80"/>
      <c r="E23" s="83"/>
      <c r="F23" s="80"/>
      <c r="G23" s="80"/>
      <c r="H23" s="81"/>
      <c r="P23" s="542"/>
      <c r="Q23" s="543"/>
      <c r="R23" s="543"/>
      <c r="S23" s="543"/>
      <c r="T23" s="543"/>
      <c r="U23" s="543"/>
      <c r="V23" s="543"/>
      <c r="W23" s="544"/>
    </row>
    <row r="24" spans="1:26" ht="14.65" thickBot="1">
      <c r="A24" s="79"/>
      <c r="B24" s="149" t="s">
        <v>228</v>
      </c>
      <c r="C24" s="77"/>
      <c r="D24" s="74"/>
      <c r="E24" s="84">
        <f>SUM(E20:E22)</f>
        <v>24.2</v>
      </c>
      <c r="F24" s="85" t="s">
        <v>227</v>
      </c>
      <c r="G24" s="74"/>
      <c r="H24" s="81"/>
      <c r="P24" s="545"/>
      <c r="Q24" s="546"/>
      <c r="R24" s="546"/>
      <c r="S24" s="546"/>
      <c r="T24" s="546"/>
      <c r="U24" s="546"/>
      <c r="V24" s="546"/>
      <c r="W24" s="547"/>
    </row>
    <row r="25" spans="1:26" ht="14.65" thickBot="1">
      <c r="A25" s="86"/>
      <c r="B25" s="87"/>
      <c r="C25" s="87"/>
      <c r="D25" s="87"/>
      <c r="E25" s="88"/>
      <c r="F25" s="89"/>
      <c r="G25" s="87"/>
      <c r="H25" s="90"/>
    </row>
    <row r="27" spans="1:26" ht="14.25">
      <c r="P27" s="11" t="s">
        <v>234</v>
      </c>
    </row>
    <row r="28" spans="1:26" ht="14.65" thickBot="1">
      <c r="A28" s="267" t="s">
        <v>174</v>
      </c>
      <c r="B28" s="91" t="s">
        <v>182</v>
      </c>
      <c r="C28" s="92"/>
      <c r="D28" s="92"/>
      <c r="E28" s="92"/>
      <c r="F28" s="92"/>
      <c r="G28" s="92"/>
      <c r="H28" s="92"/>
      <c r="I28" s="92" t="s">
        <v>183</v>
      </c>
      <c r="J28" s="92"/>
      <c r="K28" s="92"/>
      <c r="L28" s="92"/>
      <c r="M28" s="92"/>
      <c r="P28" s="183"/>
      <c r="Q28" s="183"/>
      <c r="R28" s="183"/>
      <c r="S28" s="183"/>
      <c r="T28" s="183"/>
      <c r="U28" s="183"/>
      <c r="V28" s="183"/>
      <c r="W28" s="183"/>
      <c r="X28" s="183"/>
      <c r="Y28" s="183"/>
      <c r="Z28" s="183"/>
    </row>
    <row r="29" spans="1:26" ht="15" thickBot="1">
      <c r="A29" s="93"/>
      <c r="B29" s="94"/>
      <c r="C29" s="95" t="str">
        <f>IF(VALUE(RIGHT(B30))= 0, "CHOOSE VALUES &lt; 10 and &gt; 0", " ")</f>
        <v xml:space="preserve"> </v>
      </c>
      <c r="D29" s="96"/>
      <c r="E29" s="97"/>
      <c r="F29" s="532" t="s">
        <v>184</v>
      </c>
      <c r="G29" s="533"/>
      <c r="H29" s="534"/>
      <c r="I29" s="155" t="s">
        <v>185</v>
      </c>
      <c r="J29" s="164" t="s">
        <v>186</v>
      </c>
      <c r="K29" s="165"/>
      <c r="L29" s="160" t="s">
        <v>187</v>
      </c>
      <c r="M29" s="98"/>
      <c r="P29" s="183"/>
      <c r="Q29" s="183"/>
      <c r="R29" s="183"/>
      <c r="S29" s="183"/>
      <c r="T29" s="183"/>
      <c r="U29" s="183"/>
      <c r="V29" s="183"/>
      <c r="W29" s="183"/>
      <c r="X29" s="183"/>
      <c r="Y29" s="183"/>
      <c r="Z29" s="183"/>
    </row>
    <row r="30" spans="1:26" ht="14.65">
      <c r="A30" s="99" t="s">
        <v>188</v>
      </c>
      <c r="B30" s="274" t="s">
        <v>189</v>
      </c>
      <c r="C30" s="92"/>
      <c r="D30" s="100" t="s">
        <v>190</v>
      </c>
      <c r="E30" s="275">
        <v>2</v>
      </c>
      <c r="F30" s="101" t="s">
        <v>191</v>
      </c>
      <c r="G30" s="156">
        <v>20</v>
      </c>
      <c r="H30" s="153" t="s">
        <v>192</v>
      </c>
      <c r="I30" s="158">
        <f>G30/J30</f>
        <v>10</v>
      </c>
      <c r="J30" s="277">
        <v>2</v>
      </c>
      <c r="K30" s="153" t="s">
        <v>192</v>
      </c>
      <c r="L30" s="161">
        <f>((E30*0.000000001)/(J30*0.000001))*1000</f>
        <v>1</v>
      </c>
      <c r="M30" s="102"/>
      <c r="P30" s="183"/>
      <c r="Q30" s="183"/>
      <c r="R30" s="183"/>
      <c r="S30" s="183"/>
      <c r="T30" s="183"/>
      <c r="U30" s="183"/>
      <c r="V30" s="183"/>
      <c r="W30" s="183"/>
      <c r="X30" s="183"/>
      <c r="Y30" s="183"/>
      <c r="Z30" s="183"/>
    </row>
    <row r="31" spans="1:26" ht="14.65">
      <c r="A31" s="103"/>
      <c r="B31" s="92"/>
      <c r="C31" s="92"/>
      <c r="D31" s="100" t="s">
        <v>193</v>
      </c>
      <c r="E31" s="151">
        <f>E30*RIGHT(B30)</f>
        <v>6</v>
      </c>
      <c r="F31" s="150" t="s">
        <v>194</v>
      </c>
      <c r="G31" s="152">
        <v>20</v>
      </c>
      <c r="H31" s="153" t="s">
        <v>192</v>
      </c>
      <c r="I31" s="157">
        <f>G31/J31</f>
        <v>10</v>
      </c>
      <c r="J31" s="278">
        <v>2</v>
      </c>
      <c r="K31" s="153" t="s">
        <v>192</v>
      </c>
      <c r="L31" s="162">
        <f>((E31*0.000000001)/(J31*0.000001))*1000</f>
        <v>3.0000000000000004</v>
      </c>
      <c r="M31" s="102"/>
      <c r="P31" s="183"/>
      <c r="Q31" s="183"/>
      <c r="R31" s="183"/>
      <c r="S31" s="183"/>
      <c r="T31" s="183"/>
      <c r="U31" s="183"/>
      <c r="V31" s="183"/>
      <c r="W31" s="183"/>
      <c r="X31" s="183"/>
      <c r="Y31" s="183"/>
      <c r="Z31" s="183"/>
    </row>
    <row r="32" spans="1:26" ht="15" thickBot="1">
      <c r="A32" s="103"/>
      <c r="B32" s="92"/>
      <c r="C32" s="92"/>
      <c r="D32" s="104" t="s">
        <v>195</v>
      </c>
      <c r="E32" s="175">
        <v>0.2</v>
      </c>
      <c r="F32" s="105" t="s">
        <v>196</v>
      </c>
      <c r="G32" s="176">
        <v>0.6</v>
      </c>
      <c r="H32" s="154" t="s">
        <v>197</v>
      </c>
      <c r="I32" s="159">
        <f>G32/J32</f>
        <v>2.9999999999999996</v>
      </c>
      <c r="J32" s="279">
        <v>0.2</v>
      </c>
      <c r="K32" s="154" t="s">
        <v>197</v>
      </c>
      <c r="L32" s="163">
        <f>E32/J32</f>
        <v>1</v>
      </c>
      <c r="M32" s="102"/>
      <c r="P32" s="183"/>
      <c r="Q32" s="183"/>
      <c r="R32" s="183"/>
      <c r="S32" s="183"/>
      <c r="T32" s="183"/>
      <c r="U32" s="183"/>
      <c r="V32" s="183"/>
      <c r="W32" s="183"/>
      <c r="X32" s="183"/>
      <c r="Y32" s="183"/>
      <c r="Z32" s="183"/>
    </row>
    <row r="33" spans="1:30" ht="14.65" thickBot="1">
      <c r="A33" s="103"/>
      <c r="B33" s="92"/>
      <c r="C33" s="92"/>
      <c r="D33" s="92"/>
      <c r="E33" s="92"/>
      <c r="F33" s="92"/>
      <c r="G33" s="92"/>
      <c r="H33" s="92"/>
      <c r="I33" s="97"/>
      <c r="J33" s="92"/>
      <c r="K33" s="92"/>
      <c r="L33" s="92"/>
      <c r="M33" s="102"/>
      <c r="P33" s="183"/>
      <c r="Q33" s="183"/>
      <c r="R33" s="183"/>
      <c r="S33" s="183"/>
      <c r="T33" s="183"/>
      <c r="U33" s="183"/>
      <c r="V33" s="183"/>
      <c r="W33" s="183"/>
      <c r="X33" s="183"/>
      <c r="Y33" s="183"/>
      <c r="Z33" s="183"/>
      <c r="AD33" s="197"/>
    </row>
    <row r="34" spans="1:30" ht="14.65" thickBot="1">
      <c r="A34" s="103"/>
      <c r="B34" s="92"/>
      <c r="C34" s="92"/>
      <c r="D34" s="92"/>
      <c r="E34" s="92"/>
      <c r="F34" s="92"/>
      <c r="G34" s="92"/>
      <c r="H34" s="92"/>
      <c r="I34" s="92"/>
      <c r="J34" s="92"/>
      <c r="K34" s="106" t="s">
        <v>198</v>
      </c>
      <c r="L34" s="107">
        <f>SUM(L30:L33)</f>
        <v>5</v>
      </c>
      <c r="M34" s="108" t="str">
        <f>IF(SUM(L30:L33)&gt;5,"STOP, RECALCULATE", " ")</f>
        <v xml:space="preserve"> </v>
      </c>
      <c r="P34" s="183"/>
      <c r="Q34" s="183"/>
      <c r="R34" s="183"/>
      <c r="S34" s="183"/>
      <c r="T34" s="183"/>
      <c r="U34" s="183"/>
      <c r="V34" s="183"/>
      <c r="W34" s="183"/>
      <c r="X34" s="183"/>
      <c r="Y34" s="183"/>
      <c r="Z34" s="183"/>
    </row>
    <row r="35" spans="1:30" ht="14.65" thickBot="1">
      <c r="A35" s="109"/>
      <c r="B35" s="110"/>
      <c r="C35" s="110"/>
      <c r="D35" s="110"/>
      <c r="E35" s="110"/>
      <c r="F35" s="110"/>
      <c r="G35" s="110"/>
      <c r="H35" s="111"/>
      <c r="I35" s="110"/>
      <c r="J35" s="110"/>
      <c r="K35" s="110"/>
      <c r="L35" s="110"/>
      <c r="M35" s="112"/>
      <c r="P35" s="183"/>
      <c r="Q35" s="183"/>
      <c r="R35" s="183"/>
      <c r="S35" s="183"/>
      <c r="T35" s="183"/>
      <c r="U35" s="183"/>
      <c r="V35" s="183"/>
      <c r="W35" s="183"/>
      <c r="X35" s="183"/>
      <c r="Y35" s="183"/>
      <c r="Z35" s="183"/>
    </row>
    <row r="36" spans="1:30" ht="14.25">
      <c r="A36" s="93" t="s">
        <v>199</v>
      </c>
      <c r="B36" s="97"/>
      <c r="C36" s="97">
        <v>20</v>
      </c>
      <c r="D36" s="97" t="s">
        <v>200</v>
      </c>
      <c r="E36" s="97"/>
      <c r="F36" s="97"/>
      <c r="G36" s="97"/>
      <c r="H36" s="97"/>
      <c r="I36" s="97"/>
      <c r="J36" s="97"/>
      <c r="K36" s="113"/>
      <c r="L36" s="97"/>
      <c r="M36" s="114"/>
      <c r="P36" s="183"/>
      <c r="Q36" s="183"/>
      <c r="R36" s="183"/>
      <c r="S36" s="183"/>
      <c r="T36" s="183"/>
      <c r="U36" s="183"/>
      <c r="V36" s="183"/>
      <c r="W36" s="183"/>
      <c r="X36" s="183"/>
      <c r="Y36" s="183"/>
      <c r="Z36" s="183"/>
    </row>
    <row r="37" spans="1:30" ht="14.65" thickBot="1">
      <c r="A37" s="103" t="s">
        <v>201</v>
      </c>
      <c r="B37" s="92"/>
      <c r="C37" s="115">
        <f>L34</f>
        <v>5</v>
      </c>
      <c r="D37" s="92" t="s">
        <v>200</v>
      </c>
      <c r="E37" s="92"/>
      <c r="F37" s="92"/>
      <c r="G37" s="92"/>
      <c r="H37" s="92"/>
      <c r="I37" s="92"/>
      <c r="J37" s="92"/>
      <c r="K37" s="92"/>
      <c r="L37" s="92"/>
      <c r="M37" s="116"/>
      <c r="P37" s="183"/>
      <c r="Q37" s="183"/>
      <c r="R37" s="183"/>
      <c r="S37" s="183"/>
      <c r="T37" s="183"/>
      <c r="U37" s="183"/>
      <c r="V37" s="183"/>
      <c r="W37" s="183"/>
      <c r="X37" s="183"/>
      <c r="Y37" s="183"/>
      <c r="Z37" s="183"/>
    </row>
    <row r="38" spans="1:30" ht="14.65" thickBot="1">
      <c r="A38" s="103" t="s">
        <v>202</v>
      </c>
      <c r="B38" s="92"/>
      <c r="C38" s="92">
        <f>SUM(C36:C37)</f>
        <v>25</v>
      </c>
      <c r="D38" s="92" t="s">
        <v>200</v>
      </c>
      <c r="E38" s="117" t="str">
        <f>IF(C38&gt;25,"TOTAL VOL CANT Be&gt; 25uL"," ")</f>
        <v xml:space="preserve"> </v>
      </c>
      <c r="F38" s="92"/>
      <c r="G38" s="118"/>
      <c r="H38" s="92"/>
      <c r="I38" s="118"/>
      <c r="J38" s="92"/>
      <c r="K38" s="92"/>
      <c r="L38" s="92"/>
      <c r="M38" s="116"/>
      <c r="P38" s="183"/>
      <c r="Q38" s="183"/>
      <c r="R38" s="183"/>
      <c r="S38" s="183"/>
      <c r="T38" s="183"/>
      <c r="U38" s="183"/>
      <c r="V38" s="183"/>
      <c r="W38" s="183"/>
      <c r="X38" s="183"/>
      <c r="Y38" s="183"/>
      <c r="Z38" s="183"/>
    </row>
    <row r="39" spans="1:30" ht="14.65" thickBot="1">
      <c r="A39" s="109"/>
      <c r="B39" s="110"/>
      <c r="C39" s="110"/>
      <c r="D39" s="110"/>
      <c r="E39" s="110"/>
      <c r="F39" s="110"/>
      <c r="G39" s="110"/>
      <c r="H39" s="110"/>
      <c r="I39" s="110"/>
      <c r="J39" s="110"/>
      <c r="K39" s="110"/>
      <c r="L39" s="110"/>
      <c r="M39" s="119"/>
      <c r="P39" s="183"/>
      <c r="Q39" s="183"/>
      <c r="R39" s="183"/>
      <c r="S39" s="183"/>
      <c r="T39" s="183"/>
      <c r="U39" s="183"/>
      <c r="V39" s="183"/>
      <c r="W39" s="183"/>
      <c r="X39" s="183"/>
      <c r="Y39" s="183"/>
      <c r="Z39" s="183"/>
    </row>
    <row r="40" spans="1:30" ht="14.25">
      <c r="A40" s="92"/>
      <c r="B40" s="92"/>
      <c r="C40" s="92"/>
      <c r="D40" s="92"/>
      <c r="E40" s="92"/>
      <c r="F40" s="92"/>
      <c r="G40" s="92"/>
      <c r="H40" s="92"/>
      <c r="I40" s="92"/>
      <c r="J40" s="92"/>
      <c r="K40" s="92"/>
      <c r="L40" s="92"/>
      <c r="M40" s="116"/>
      <c r="P40" s="183"/>
      <c r="Q40" s="183"/>
      <c r="R40" s="183"/>
      <c r="S40" s="183"/>
      <c r="T40" s="183"/>
      <c r="U40" s="183"/>
      <c r="V40" s="183"/>
      <c r="W40" s="183"/>
      <c r="X40" s="183"/>
      <c r="Y40" s="183"/>
      <c r="Z40" s="183"/>
    </row>
    <row r="41" spans="1:30" ht="14.25">
      <c r="A41" s="92" t="s">
        <v>203</v>
      </c>
      <c r="B41" s="92"/>
      <c r="C41" s="120">
        <f>E30</f>
        <v>2</v>
      </c>
      <c r="D41" s="92"/>
      <c r="E41" s="121" t="s">
        <v>190</v>
      </c>
      <c r="F41" s="168">
        <f>E30</f>
        <v>2</v>
      </c>
      <c r="G41" s="92"/>
      <c r="H41" s="92"/>
      <c r="I41" s="92"/>
      <c r="J41" s="92"/>
      <c r="K41" s="92"/>
      <c r="L41" s="92"/>
      <c r="M41" s="116"/>
      <c r="P41" s="183"/>
      <c r="Q41" s="183"/>
      <c r="R41" s="183"/>
      <c r="S41" s="183"/>
      <c r="T41" s="183"/>
      <c r="U41" s="183"/>
      <c r="V41" s="183"/>
      <c r="W41" s="183"/>
      <c r="X41" s="183"/>
      <c r="Y41" s="183"/>
      <c r="Z41" s="183"/>
    </row>
    <row r="42" spans="1:30" ht="14.65">
      <c r="A42" s="92" t="s">
        <v>235</v>
      </c>
      <c r="B42" s="92"/>
      <c r="C42" s="180">
        <v>400000</v>
      </c>
      <c r="D42" s="92"/>
      <c r="E42" s="166" t="s">
        <v>230</v>
      </c>
      <c r="F42" s="168">
        <f>E32</f>
        <v>0.2</v>
      </c>
      <c r="G42" s="92"/>
      <c r="H42" s="92"/>
      <c r="I42" s="92"/>
      <c r="J42" s="92"/>
      <c r="K42" s="92"/>
      <c r="L42" s="92"/>
      <c r="M42" s="116"/>
      <c r="P42" s="183"/>
      <c r="Q42" s="183"/>
      <c r="R42" s="183"/>
      <c r="S42" s="183"/>
      <c r="T42" s="183"/>
      <c r="U42" s="183"/>
      <c r="V42" s="183"/>
      <c r="W42" s="183"/>
      <c r="X42" s="183"/>
      <c r="Y42" s="183"/>
      <c r="Z42" s="183"/>
    </row>
    <row r="43" spans="1:30" ht="14.25">
      <c r="A43" s="92"/>
      <c r="B43" s="92"/>
      <c r="C43" s="92"/>
      <c r="D43" s="92"/>
      <c r="E43" s="92"/>
      <c r="F43" s="92"/>
      <c r="G43" s="92"/>
      <c r="H43" s="92"/>
      <c r="I43" s="92"/>
      <c r="J43" s="92"/>
      <c r="K43" s="92"/>
      <c r="L43" s="92"/>
      <c r="M43" s="116"/>
      <c r="P43" s="183"/>
      <c r="Q43" s="183"/>
      <c r="R43" s="183"/>
      <c r="S43" s="183"/>
      <c r="T43" s="183"/>
      <c r="U43" s="183"/>
      <c r="V43" s="183"/>
      <c r="W43" s="183"/>
      <c r="X43" s="183"/>
      <c r="Y43" s="183"/>
      <c r="Z43" s="183"/>
    </row>
    <row r="44" spans="1:30" ht="14.25">
      <c r="A44" s="11" t="s">
        <v>218</v>
      </c>
      <c r="D44" s="11" t="str">
        <f>CONCATENATE(D5,H11,D12)</f>
        <v>20200120mChOCT4sg2</v>
      </c>
      <c r="P44" s="183"/>
      <c r="Q44" s="183"/>
      <c r="R44" s="183"/>
      <c r="S44" s="183"/>
      <c r="T44" s="183"/>
      <c r="U44" s="183"/>
      <c r="V44" s="183"/>
      <c r="W44" s="183"/>
      <c r="X44" s="183"/>
      <c r="Y44" s="183"/>
      <c r="Z44" s="183"/>
    </row>
    <row r="45" spans="1:30" ht="14.65" customHeight="1">
      <c r="P45" s="183"/>
      <c r="Q45" s="183"/>
      <c r="R45" s="183"/>
      <c r="S45" s="183"/>
      <c r="T45" s="183"/>
      <c r="U45" s="183"/>
      <c r="V45" s="183"/>
      <c r="W45" s="183"/>
      <c r="X45" s="183"/>
      <c r="Y45" s="183"/>
      <c r="Z45" s="183"/>
    </row>
    <row r="46" spans="1:30" ht="15" customHeight="1" thickBot="1">
      <c r="P46" s="183"/>
      <c r="Q46" s="183"/>
      <c r="R46" s="183"/>
      <c r="S46" s="183"/>
      <c r="T46" s="183"/>
      <c r="U46" s="183"/>
      <c r="V46" s="183"/>
      <c r="W46" s="183"/>
      <c r="X46" s="183"/>
      <c r="Y46" s="183"/>
      <c r="Z46" s="183"/>
    </row>
    <row r="47" spans="1:30" ht="14.65" thickBot="1">
      <c r="A47" s="296" t="s">
        <v>174</v>
      </c>
      <c r="B47" s="73" t="s">
        <v>204</v>
      </c>
      <c r="C47" s="77"/>
      <c r="D47" s="77"/>
      <c r="E47" s="76" t="s">
        <v>205</v>
      </c>
      <c r="F47" s="77"/>
      <c r="G47" s="74"/>
      <c r="H47" s="123" t="s">
        <v>206</v>
      </c>
      <c r="I47" s="74" t="s">
        <v>207</v>
      </c>
      <c r="J47" s="75"/>
      <c r="K47" s="77"/>
      <c r="L47" s="77"/>
      <c r="M47" s="77"/>
      <c r="N47" s="77"/>
      <c r="O47" s="75"/>
      <c r="P47" s="183"/>
      <c r="Q47" s="183"/>
      <c r="R47" s="183"/>
      <c r="S47" s="183"/>
      <c r="T47" s="183"/>
      <c r="U47" s="183"/>
      <c r="V47" s="183"/>
      <c r="W47" s="183"/>
      <c r="X47" s="183"/>
      <c r="Y47" s="183"/>
      <c r="Z47" s="183"/>
    </row>
    <row r="48" spans="1:30" ht="14.65" thickBot="1">
      <c r="A48" s="124"/>
      <c r="B48" s="125"/>
      <c r="C48" s="80"/>
      <c r="D48" s="80"/>
      <c r="E48" s="80"/>
      <c r="F48" s="82"/>
      <c r="G48" s="126"/>
      <c r="H48" s="80"/>
      <c r="I48" s="80"/>
      <c r="J48" s="126"/>
      <c r="K48" s="127"/>
      <c r="L48" s="75"/>
      <c r="M48" s="75"/>
      <c r="N48" s="78"/>
      <c r="O48" s="167"/>
      <c r="P48" s="183"/>
      <c r="Q48" s="183"/>
      <c r="R48" s="183"/>
      <c r="S48" s="183"/>
      <c r="T48" s="183"/>
      <c r="U48" s="183"/>
      <c r="V48" s="183"/>
      <c r="W48" s="183"/>
      <c r="X48" s="183"/>
      <c r="Y48" s="183"/>
      <c r="Z48" s="183"/>
    </row>
    <row r="49" spans="1:26" ht="14.65" thickBot="1">
      <c r="A49" s="79"/>
      <c r="B49" s="80"/>
      <c r="C49" s="128" t="s">
        <v>255</v>
      </c>
      <c r="D49" s="80"/>
      <c r="E49" s="129" t="s">
        <v>256</v>
      </c>
      <c r="F49" s="130"/>
      <c r="G49" s="128" t="s">
        <v>258</v>
      </c>
      <c r="H49" s="80"/>
      <c r="I49" s="128" t="s">
        <v>211</v>
      </c>
      <c r="J49" s="80"/>
      <c r="K49" s="131" t="s">
        <v>144</v>
      </c>
      <c r="L49" s="80"/>
      <c r="M49" s="80"/>
      <c r="N49" s="81"/>
      <c r="O49" s="167"/>
      <c r="P49" s="183"/>
      <c r="Q49" s="183"/>
      <c r="R49" s="183"/>
      <c r="S49" s="183"/>
      <c r="T49" s="183"/>
      <c r="U49" s="183"/>
      <c r="V49" s="183"/>
      <c r="W49" s="183"/>
      <c r="X49" s="183"/>
      <c r="Y49" s="183"/>
      <c r="Z49" s="183"/>
    </row>
    <row r="50" spans="1:26" ht="28.9" thickBot="1">
      <c r="A50" s="131" t="s">
        <v>212</v>
      </c>
      <c r="B50" s="80"/>
      <c r="C50" s="212">
        <v>8000</v>
      </c>
      <c r="D50" s="80"/>
      <c r="E50" s="132" t="str">
        <f>_xlfn.IFS(C50 = 0, 0, AND(C50&lt;&gt;" ", C51 = 0), "11.2", AND(C50&lt;&gt;" ", C51&lt;&gt;" "), "5.6")</f>
        <v>5.6</v>
      </c>
      <c r="F50" s="80"/>
      <c r="G50" s="132" t="str">
        <f>_xlfn.IFS(E50 = 0,"0", AND(E50&lt;&gt;" ",E51&lt;&gt;0),"0.05", AND(E50&lt;&gt;" ",E51 = 0), "0.1")</f>
        <v>0.05</v>
      </c>
      <c r="H50" s="80"/>
      <c r="I50" s="133">
        <f>C50/G50*E50</f>
        <v>896000</v>
      </c>
      <c r="J50" s="80"/>
      <c r="K50" s="79"/>
      <c r="L50" s="80" t="s">
        <v>213</v>
      </c>
      <c r="M50" s="291" t="s">
        <v>260</v>
      </c>
      <c r="N50" s="293" t="s">
        <v>259</v>
      </c>
      <c r="O50" s="167"/>
      <c r="P50" s="183"/>
      <c r="Q50" s="183"/>
      <c r="R50" s="183"/>
      <c r="S50" s="183"/>
      <c r="T50" s="183"/>
      <c r="U50" s="183"/>
      <c r="V50" s="183"/>
      <c r="W50" s="183"/>
      <c r="X50" s="183"/>
      <c r="Y50" s="183"/>
      <c r="Z50" s="183"/>
    </row>
    <row r="51" spans="1:26" ht="14.65" thickBot="1">
      <c r="A51" s="131" t="s">
        <v>214</v>
      </c>
      <c r="B51" s="80"/>
      <c r="C51" s="212">
        <v>4000</v>
      </c>
      <c r="D51" s="80"/>
      <c r="E51" s="134" t="str">
        <f>_xlfn.IFS(C51 = 0, 0, AND(C50=0, C51&lt;&gt;" "), "11.2", AND(C50&lt;&gt;" ", C51&lt;&gt;" "), "5.6")</f>
        <v>5.6</v>
      </c>
      <c r="F51" s="80"/>
      <c r="G51" s="134" t="str">
        <f>_xlfn.IFS(E51= 0,"0", AND(E50&lt;&gt;0,E51&lt;&gt;" "),"0.05", AND(E51&lt;&gt;" ",E50=0), "0.1")</f>
        <v>0.05</v>
      </c>
      <c r="H51" s="80"/>
      <c r="I51" s="135">
        <f>C51/G51*E51</f>
        <v>448000</v>
      </c>
      <c r="J51" s="80"/>
      <c r="K51" s="79" t="s">
        <v>215</v>
      </c>
      <c r="L51" s="180">
        <v>800000</v>
      </c>
      <c r="M51" s="292">
        <f>I50/L51</f>
        <v>1.1200000000000001</v>
      </c>
      <c r="N51" s="284">
        <f>E50-M51</f>
        <v>4.4799999999999995</v>
      </c>
      <c r="O51" s="79"/>
      <c r="P51" s="183"/>
      <c r="Q51" s="183"/>
      <c r="R51" s="183"/>
      <c r="S51" s="183"/>
      <c r="T51" s="183"/>
      <c r="U51" s="183"/>
      <c r="V51" s="183"/>
      <c r="W51" s="183"/>
      <c r="X51" s="183"/>
      <c r="Y51" s="183"/>
      <c r="Z51" s="183"/>
    </row>
    <row r="52" spans="1:26" ht="14.65" thickBot="1">
      <c r="A52" s="86"/>
      <c r="B52" s="87"/>
      <c r="C52" s="87"/>
      <c r="D52" s="87"/>
      <c r="E52" s="136"/>
      <c r="F52" s="80"/>
      <c r="G52" s="136"/>
      <c r="H52" s="136"/>
      <c r="I52" s="80"/>
      <c r="J52" s="80"/>
      <c r="K52" s="86" t="s">
        <v>216</v>
      </c>
      <c r="L52" s="180">
        <v>809000</v>
      </c>
      <c r="M52" s="288">
        <f>I51/L52</f>
        <v>0.553770086526576</v>
      </c>
      <c r="N52" s="290">
        <f>E51-0.1</f>
        <v>5.5</v>
      </c>
      <c r="O52" s="167"/>
      <c r="P52" s="183"/>
      <c r="Q52" s="183"/>
      <c r="R52" s="183"/>
      <c r="S52" s="183"/>
      <c r="T52" s="183"/>
      <c r="U52" s="183"/>
      <c r="V52" s="183"/>
      <c r="W52" s="183"/>
      <c r="X52" s="183"/>
      <c r="Y52" s="183"/>
      <c r="Z52" s="183"/>
    </row>
    <row r="53" spans="1:26" ht="14.65" thickBot="1">
      <c r="A53" s="137" t="s">
        <v>217</v>
      </c>
      <c r="B53" s="77"/>
      <c r="C53" s="77"/>
      <c r="D53" s="283">
        <v>0.52083333333333337</v>
      </c>
      <c r="E53" s="87"/>
      <c r="F53" s="87"/>
      <c r="G53" s="87"/>
      <c r="H53" s="87"/>
      <c r="I53" s="87"/>
      <c r="J53" s="87"/>
      <c r="K53" s="87"/>
      <c r="L53" s="87"/>
      <c r="M53" s="87"/>
      <c r="N53" s="87"/>
      <c r="O53" s="87"/>
      <c r="P53" s="183"/>
      <c r="Q53" s="183"/>
      <c r="R53" s="183"/>
      <c r="S53" s="183"/>
      <c r="T53" s="183"/>
      <c r="U53" s="183"/>
      <c r="V53" s="183"/>
      <c r="W53" s="183"/>
      <c r="X53" s="183"/>
      <c r="Y53" s="183"/>
      <c r="Z53" s="183"/>
    </row>
    <row r="54" spans="1:26" ht="14.65" customHeight="1">
      <c r="P54" s="183"/>
      <c r="Q54" s="183"/>
      <c r="R54" s="183"/>
      <c r="S54" s="183"/>
      <c r="T54" s="183"/>
      <c r="U54" s="183"/>
      <c r="V54" s="183"/>
      <c r="W54" s="183"/>
      <c r="X54" s="183"/>
      <c r="Y54" s="183"/>
      <c r="Z54" s="183"/>
    </row>
    <row r="55" spans="1:26" ht="14.65" customHeight="1">
      <c r="A55" s="11" t="s">
        <v>219</v>
      </c>
      <c r="B55" s="11"/>
      <c r="C55" s="11" t="str">
        <f>CONCATENATE((R8),U8)</f>
        <v>AmaxaCB-150</v>
      </c>
      <c r="P55" s="183"/>
      <c r="Q55" s="183"/>
      <c r="R55" s="183"/>
      <c r="S55" s="183"/>
      <c r="T55" s="183"/>
      <c r="U55" s="183"/>
      <c r="V55" s="183"/>
      <c r="W55" s="183"/>
      <c r="X55" s="183"/>
      <c r="Y55" s="183"/>
      <c r="Z55" s="183"/>
    </row>
    <row r="56" spans="1:26" ht="14.65" customHeight="1">
      <c r="P56" s="183"/>
      <c r="Q56" s="183"/>
      <c r="R56" s="183"/>
      <c r="S56" s="183"/>
      <c r="T56" s="183"/>
      <c r="U56" s="183"/>
      <c r="V56" s="183"/>
      <c r="W56" s="183"/>
      <c r="X56" s="183"/>
      <c r="Y56" s="183"/>
      <c r="Z56" s="183"/>
    </row>
    <row r="58" spans="1:26" ht="14.25">
      <c r="B58" s="11"/>
      <c r="D58" s="11"/>
    </row>
    <row r="59" spans="1:26" ht="14.25">
      <c r="D59" s="11"/>
    </row>
  </sheetData>
  <sheetProtection algorithmName="SHA-512" hashValue="CTnVfLC+BW+HnqhdQUkn5C6efevRTAOXGtNv6czhAcrciyQBZio8ZWDtZdfAfALpnzy5+/hEalEQL4niLiKIuA==" saltValue="fKUWvZOFkhL+bzShYdqCfw==" spinCount="100000" sheet="1" scenarios="1" selectLockedCells="1"/>
  <mergeCells count="15">
    <mergeCell ref="F29:H29"/>
    <mergeCell ref="W14:X14"/>
    <mergeCell ref="P21:W21"/>
    <mergeCell ref="P22:W22"/>
    <mergeCell ref="P23:W23"/>
    <mergeCell ref="P24:W24"/>
    <mergeCell ref="AA12:AB12"/>
    <mergeCell ref="AA13:AC13"/>
    <mergeCell ref="AA14:AB14"/>
    <mergeCell ref="T4:U4"/>
    <mergeCell ref="S10:U10"/>
    <mergeCell ref="S12:T12"/>
    <mergeCell ref="W12:X12"/>
    <mergeCell ref="S13:U13"/>
    <mergeCell ref="W13:Y13"/>
  </mergeCells>
  <conditionalFormatting sqref="H6:I6 A9:I9 N6:O9">
    <cfRule type="expression" priority="23">
      <formula>"row if val(a..) EVEN"</formula>
    </cfRule>
    <cfRule type="expression" dxfId="158" priority="24">
      <formula>"row is even"</formula>
    </cfRule>
  </conditionalFormatting>
  <conditionalFormatting sqref="B10 A6:F6">
    <cfRule type="expression" priority="31">
      <formula>"row if val(a..) EVEN"</formula>
    </cfRule>
    <cfRule type="expression" dxfId="157" priority="32">
      <formula>"row is even"</formula>
    </cfRule>
  </conditionalFormatting>
  <conditionalFormatting sqref="D5">
    <cfRule type="expression" priority="29">
      <formula>"row if val(a..) EVEN"</formula>
    </cfRule>
    <cfRule type="expression" dxfId="156" priority="30">
      <formula>"row is even"</formula>
    </cfRule>
  </conditionalFormatting>
  <conditionalFormatting sqref="E10">
    <cfRule type="expression" priority="27">
      <formula>"row if val(a..) EVEN"</formula>
    </cfRule>
    <cfRule type="expression" dxfId="155" priority="28">
      <formula>"row is even"</formula>
    </cfRule>
  </conditionalFormatting>
  <conditionalFormatting sqref="C10">
    <cfRule type="expression" priority="25">
      <formula>"row if val(a..) EVEN"</formula>
    </cfRule>
    <cfRule type="expression" dxfId="154" priority="26">
      <formula>"row is even"</formula>
    </cfRule>
  </conditionalFormatting>
  <conditionalFormatting sqref="Q6 P4 S6 P2:Q2 S2:U2 P5:T5">
    <cfRule type="expression" priority="19">
      <formula>"row if val(a..) EVEN"</formula>
    </cfRule>
    <cfRule type="expression" dxfId="153" priority="20">
      <formula>"row is even"</formula>
    </cfRule>
  </conditionalFormatting>
  <conditionalFormatting sqref="Q4 T6">
    <cfRule type="expression" priority="21">
      <formula>"row if val(a..) EVEN"</formula>
    </cfRule>
    <cfRule type="expression" dxfId="152" priority="22">
      <formula>"row is even"</formula>
    </cfRule>
  </conditionalFormatting>
  <conditionalFormatting sqref="H8:I8 A7 C7">
    <cfRule type="expression" priority="15">
      <formula>"row if val(a..) EVEN"</formula>
    </cfRule>
    <cfRule type="expression" dxfId="151" priority="16">
      <formula>"row is even"</formula>
    </cfRule>
  </conditionalFormatting>
  <conditionalFormatting sqref="E8:F8 A8 G7">
    <cfRule type="expression" priority="17">
      <formula>"row if val(a..) EVEN"</formula>
    </cfRule>
    <cfRule type="expression" dxfId="150" priority="18">
      <formula>"row is even"</formula>
    </cfRule>
  </conditionalFormatting>
  <conditionalFormatting sqref="A11:I11">
    <cfRule type="expression" priority="13">
      <formula>"row if val(a..) EVEN"</formula>
    </cfRule>
    <cfRule type="expression" dxfId="149" priority="14">
      <formula>"row is even"</formula>
    </cfRule>
  </conditionalFormatting>
  <conditionalFormatting sqref="R4">
    <cfRule type="expression" priority="11">
      <formula>"row if val(a..) EVEN"</formula>
    </cfRule>
    <cfRule type="expression" dxfId="148" priority="12">
      <formula>"row is even"</formula>
    </cfRule>
  </conditionalFormatting>
  <conditionalFormatting sqref="V6">
    <cfRule type="expression" priority="9">
      <formula>"row if val(a..) EVEN"</formula>
    </cfRule>
    <cfRule type="expression" dxfId="147" priority="10">
      <formula>"row is even"</formula>
    </cfRule>
  </conditionalFormatting>
  <conditionalFormatting sqref="J6:M6 L7:M8 J9:M9">
    <cfRule type="expression" priority="5">
      <formula>"row if val(a..) EVEN"</formula>
    </cfRule>
    <cfRule type="expression" dxfId="146" priority="6">
      <formula>"row is even"</formula>
    </cfRule>
  </conditionalFormatting>
  <conditionalFormatting sqref="J10">
    <cfRule type="expression" priority="7">
      <formula>"row if val(a..) EVEN"</formula>
    </cfRule>
    <cfRule type="expression" dxfId="145" priority="8">
      <formula>"row is even"</formula>
    </cfRule>
  </conditionalFormatting>
  <conditionalFormatting sqref="J8:K8">
    <cfRule type="expression" priority="3">
      <formula>"row if val(a..) EVEN"</formula>
    </cfRule>
    <cfRule type="expression" dxfId="144" priority="4">
      <formula>"row is even"</formula>
    </cfRule>
  </conditionalFormatting>
  <conditionalFormatting sqref="J11:K11">
    <cfRule type="expression" priority="1">
      <formula>"row if val(a..) EVEN"</formula>
    </cfRule>
    <cfRule type="expression" dxfId="143" priority="2">
      <formula>"row is even"</formula>
    </cfRule>
  </conditionalFormatting>
  <dataValidations count="10">
    <dataValidation type="textLength" operator="equal" allowBlank="1" showErrorMessage="1" sqref="D5" xr:uid="{DD3D13E0-2D97-40C3-BFED-0ACCC527BF36}">
      <formula1>8</formula1>
    </dataValidation>
    <dataValidation type="time" allowBlank="1" showInputMessage="1" showErrorMessage="1" sqref="D53" xr:uid="{81333E55-A895-47CD-A2CD-CF3C6B00DB07}">
      <formula1>0</formula1>
      <formula2>0.999305555555556</formula2>
    </dataValidation>
    <dataValidation type="textLength" operator="equal" allowBlank="1" showInputMessage="1" showErrorMessage="1" prompt="ex. 20200110" sqref="D8" xr:uid="{F800066D-99BE-4467-ACDD-D6BBE436A182}">
      <formula1>8</formula1>
    </dataValidation>
    <dataValidation allowBlank="1" showInputMessage="1" showErrorMessage="1" prompt="ex: 534e3" sqref="L51:L52" xr:uid="{8690B29A-1B7E-416C-9CE3-E67A1FBF1908}"/>
    <dataValidation allowBlank="1" showInputMessage="1" showErrorMessage="1" prompt="Enter a number (e.g. 1e6)" sqref="C42" xr:uid="{027D7B01-92FE-499F-9F97-C198D7BE5969}"/>
    <dataValidation type="textLength" operator="equal" allowBlank="1" showInputMessage="1" showErrorMessage="1" prompt="ex: 20190417" sqref="G9 E10 S6 C7 Q6 V6 R4" xr:uid="{00095ABC-D759-452F-885D-B66F87E3D7CE}">
      <formula1>8</formula1>
    </dataValidation>
    <dataValidation type="whole" allowBlank="1" showInputMessage="1" showErrorMessage="1" prompt="enter a number" sqref="H10 E7" xr:uid="{8892DC51-00E1-47B5-9CB0-90205E1E8307}">
      <formula1>0</formula1>
      <formula2>10</formula2>
    </dataValidation>
    <dataValidation type="whole" allowBlank="1" showInputMessage="1" showErrorMessage="1" prompt="Enter a number" sqref="H7 K10" xr:uid="{A0C8CD01-EE9E-430D-8A9D-A142F8607981}">
      <formula1>1</formula1>
      <formula2>50</formula2>
    </dataValidation>
    <dataValidation type="whole" allowBlank="1" showInputMessage="1" prompt="number" sqref="T5" xr:uid="{E2ABBC3B-4092-4C45-AB4E-99BCAE89AB55}">
      <formula1>10</formula1>
      <formula2>50</formula2>
    </dataValidation>
    <dataValidation operator="equal" allowBlank="1" showInputMessage="1" showErrorMessage="1" prompt="ex: 20190417" sqref="C10 R5" xr:uid="{1C408CD8-01ED-49CC-BCF5-7E5B524B39AB}"/>
  </dataValidations>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count="19">
        <x14:dataValidation type="list" allowBlank="1" showInputMessage="1" showErrorMessage="1" xr:uid="{4DDA5CC2-F860-4C5C-8223-2380B5702093}">
          <x14:formula1>
            <xm:f>'Data validation criteria'!$D$34:$D$38</xm:f>
          </x14:formula1>
          <xm:sqref>T4:U4</xm:sqref>
        </x14:dataValidation>
        <x14:dataValidation type="list" allowBlank="1" showInputMessage="1" showErrorMessage="1" xr:uid="{15F731B5-6B90-448E-8972-F18C628A2F0B}">
          <x14:formula1>
            <xm:f>'Data validation criteria'!$F$2:$F$7</xm:f>
          </x14:formula1>
          <xm:sqref>T2</xm:sqref>
        </x14:dataValidation>
        <x14:dataValidation type="list" allowBlank="1" showInputMessage="1" showErrorMessage="1" xr:uid="{C7DE5298-BB85-48D8-BC6E-83AD71FBB3DC}">
          <x14:formula1>
            <xm:f>'Data validation criteria'!$E$21:$E$25</xm:f>
          </x14:formula1>
          <xm:sqref>Q2</xm:sqref>
        </x14:dataValidation>
        <x14:dataValidation type="list" allowBlank="1" showInputMessage="1" showErrorMessage="1" xr:uid="{AF3C50FF-CB18-4F8B-9DAB-53CB5348950E}">
          <x14:formula1>
            <xm:f>'Data validation criteria'!$J$21:$J$25</xm:f>
          </x14:formula1>
          <xm:sqref>S14</xm:sqref>
        </x14:dataValidation>
        <x14:dataValidation type="list" allowBlank="1" showInputMessage="1" showErrorMessage="1" xr:uid="{8AFA82EB-0EB0-4632-AAA0-8F2EF5BC8818}">
          <x14:formula1>
            <xm:f>'Data validation criteria'!$A$21:$A$27</xm:f>
          </x14:formula1>
          <xm:sqref>S13:U13 W13:Y13 AA13:AC13</xm:sqref>
        </x14:dataValidation>
        <x14:dataValidation type="list" allowBlank="1" showInputMessage="1" showErrorMessage="1" xr:uid="{B78FB82F-4021-42D0-90A8-F7D0A6C61EDC}">
          <x14:formula1>
            <xm:f>'Data validation criteria'!$I$21:$I$25</xm:f>
          </x14:formula1>
          <xm:sqref>S12 W12 AA12</xm:sqref>
        </x14:dataValidation>
        <x14:dataValidation type="list" allowBlank="1" showInputMessage="1" showErrorMessage="1" xr:uid="{2C46EB8F-2F29-4502-8BD6-1DD62032FF50}">
          <x14:formula1>
            <xm:f>'Data validation criteria'!$J$21:$J$24</xm:f>
          </x14:formula1>
          <xm:sqref>W10 W14:X14 AA14:AB14</xm:sqref>
        </x14:dataValidation>
        <x14:dataValidation type="list" allowBlank="1" showInputMessage="1" showErrorMessage="1" xr:uid="{F65952E9-89D3-440C-9694-ABBB899B1E4C}">
          <x14:formula1>
            <xm:f>'Data validation criteria'!$A$21:$A$28</xm:f>
          </x14:formula1>
          <xm:sqref>S10</xm:sqref>
        </x14:dataValidation>
        <x14:dataValidation type="list" allowBlank="1" showInputMessage="1" showErrorMessage="1" xr:uid="{7ADA494C-5A1F-4107-8EE5-C18EEE51B723}">
          <x14:formula1>
            <xm:f>'Data validation criteria'!$L$21:$L$23</xm:f>
          </x14:formula1>
          <xm:sqref>X8</xm:sqref>
        </x14:dataValidation>
        <x14:dataValidation type="list" allowBlank="1" showInputMessage="1" showErrorMessage="1" xr:uid="{0F5CB166-CB37-416C-8957-9232FB750A33}">
          <x14:formula1>
            <xm:f>'Data validation criteria'!$A$34:$A$39</xm:f>
          </x14:formula1>
          <xm:sqref>U8</xm:sqref>
        </x14:dataValidation>
        <x14:dataValidation type="list" allowBlank="1" showInputMessage="1" showErrorMessage="1" xr:uid="{9FA8FC3C-B308-4D44-8978-ED6EA531C2C4}">
          <x14:formula1>
            <xm:f>'Data validation criteria'!$F$21:$F$23</xm:f>
          </x14:formula1>
          <xm:sqref>R8</xm:sqref>
        </x14:dataValidation>
        <x14:dataValidation type="list" allowBlank="1" showInputMessage="1" showErrorMessage="1" xr:uid="{5341C238-825D-46D7-AB21-A301C9C237D8}">
          <x14:formula1>
            <xm:f>'Data validation criteria'!$D$21:$D$25</xm:f>
          </x14:formula1>
          <xm:sqref>G11</xm:sqref>
        </x14:dataValidation>
        <x14:dataValidation type="list" allowBlank="1" showInputMessage="1" showErrorMessage="1" xr:uid="{820627E9-D76C-4DC6-A273-CB510DA46904}">
          <x14:formula1>
            <xm:f>'Data validation criteria'!$N$21:$N$30</xm:f>
          </x14:formula1>
          <xm:sqref>D13</xm:sqref>
        </x14:dataValidation>
        <x14:dataValidation type="list" allowBlank="1" showInputMessage="1" showErrorMessage="1" xr:uid="{26C90454-01B9-41AF-99F9-8CB622E462DC}">
          <x14:formula1>
            <xm:f>'Data validation criteria'!$M$21:$M$30</xm:f>
          </x14:formula1>
          <xm:sqref>D12</xm:sqref>
        </x14:dataValidation>
        <x14:dataValidation type="list" allowBlank="1" showInputMessage="1" showErrorMessage="1" xr:uid="{18052439-5707-4351-8525-9E9C3A0CC117}">
          <x14:formula1>
            <xm:f>'Data validation criteria'!$C$21:$C$25</xm:f>
          </x14:formula1>
          <xm:sqref>D11</xm:sqref>
        </x14:dataValidation>
        <x14:dataValidation type="list" allowBlank="1" showInputMessage="1" showErrorMessage="1" xr:uid="{0B0C2642-9132-4726-B5A0-8C4F3A14BEFB}">
          <x14:formula1>
            <xm:f>'Data validation criteria'!$A$3:$A$9</xm:f>
          </x14:formula1>
          <xm:sqref>D4 C4:C5</xm:sqref>
        </x14:dataValidation>
        <x14:dataValidation type="list" showInputMessage="1" showErrorMessage="1" xr:uid="{5FB6B923-DC74-40D7-A735-CB201044BD0E}">
          <x14:formula1>
            <xm:f>'Data validation criteria'!$K$21:$K$26</xm:f>
          </x14:formula1>
          <xm:sqref>H13</xm:sqref>
        </x14:dataValidation>
        <x14:dataValidation type="list" allowBlank="1" showInputMessage="1" showErrorMessage="1" xr:uid="{AFCABBEF-4AF1-4B9A-BE46-C82D683B5213}">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AF04024C-DDD6-4628-B93C-CBB8DAEAA347}">
          <x14:formula1>
            <xm:f>'Data validation criteria'!$G$34:$G$39</xm:f>
          </x14:formula1>
          <xm:sqref>L13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F4D93-E825-4FCB-A733-7B3E80E3B0CB}">
  <sheetPr codeName="WSMetadataTemplate2"/>
  <dimension ref="A1:AI59"/>
  <sheetViews>
    <sheetView showGridLines="0" topLeftCell="D1" zoomScale="60" zoomScaleNormal="60" workbookViewId="0">
      <selection activeCell="D12" sqref="D12"/>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246"/>
      <c r="P1" s="246"/>
      <c r="Q1" s="246"/>
      <c r="R1" s="246"/>
      <c r="S1" s="246"/>
      <c r="T1" s="246"/>
      <c r="U1" s="246"/>
      <c r="V1" s="246"/>
      <c r="W1" s="246"/>
      <c r="X1" s="246"/>
      <c r="Y1" s="246"/>
      <c r="Z1" s="246"/>
      <c r="AA1" s="246"/>
      <c r="AB1" s="246"/>
      <c r="AC1" s="246"/>
      <c r="AD1" s="41"/>
      <c r="AE1" s="41"/>
      <c r="AF1" s="41"/>
      <c r="AG1" s="41"/>
      <c r="AH1" s="41"/>
      <c r="AI1" s="41"/>
    </row>
    <row r="2" spans="1:35" ht="14.65" thickBot="1">
      <c r="A2" s="11" t="s">
        <v>0</v>
      </c>
      <c r="B2" s="9"/>
      <c r="C2" s="9"/>
      <c r="D2" s="9"/>
      <c r="E2" s="9"/>
      <c r="F2" s="9"/>
      <c r="G2" s="9"/>
      <c r="H2" s="9"/>
      <c r="I2" s="9"/>
      <c r="J2" s="9"/>
      <c r="K2" s="9"/>
      <c r="L2" s="9"/>
      <c r="O2" s="215"/>
      <c r="P2" s="247" t="s">
        <v>3</v>
      </c>
      <c r="Q2" s="212" t="s">
        <v>42</v>
      </c>
      <c r="R2" s="213"/>
      <c r="S2" s="214" t="s">
        <v>5</v>
      </c>
      <c r="T2" s="212" t="s">
        <v>6</v>
      </c>
      <c r="U2" s="14"/>
      <c r="V2" s="14"/>
      <c r="W2" s="14"/>
      <c r="X2" s="14"/>
      <c r="Y2" s="14"/>
      <c r="Z2" s="215"/>
      <c r="AA2" s="215"/>
      <c r="AB2" s="215"/>
      <c r="AC2" s="215"/>
    </row>
    <row r="3" spans="1:35" ht="14.65" thickBot="1">
      <c r="A3" s="9"/>
      <c r="B3" s="9"/>
      <c r="C3" s="9"/>
      <c r="D3" s="9"/>
      <c r="E3" s="9"/>
      <c r="F3" s="9"/>
      <c r="G3" s="9"/>
      <c r="H3" s="9"/>
      <c r="I3" s="9"/>
      <c r="J3" s="9"/>
      <c r="K3" s="9"/>
      <c r="L3" s="9"/>
      <c r="O3" s="215"/>
      <c r="P3" s="14"/>
      <c r="Q3" s="14"/>
      <c r="R3" s="14"/>
      <c r="S3" s="14"/>
      <c r="T3" s="14"/>
      <c r="U3" s="14"/>
      <c r="V3" s="14"/>
      <c r="W3" s="14"/>
      <c r="X3" s="14"/>
      <c r="Y3" s="14"/>
      <c r="Z3" s="215"/>
      <c r="AA3" s="215"/>
      <c r="AB3" s="215"/>
      <c r="AC3" s="215"/>
    </row>
    <row r="4" spans="1:35" ht="14.25">
      <c r="A4" s="263" t="s">
        <v>174</v>
      </c>
      <c r="B4" s="327" t="s">
        <v>165</v>
      </c>
      <c r="C4" s="327"/>
      <c r="D4" s="230" t="s">
        <v>1</v>
      </c>
      <c r="E4" s="327"/>
      <c r="F4" s="327"/>
      <c r="G4" s="327"/>
      <c r="H4" s="327"/>
      <c r="I4" s="310"/>
      <c r="J4" s="414"/>
      <c r="K4" s="414"/>
      <c r="L4" s="414"/>
      <c r="M4" s="472"/>
      <c r="O4" s="215"/>
      <c r="P4" s="248" t="s">
        <v>167</v>
      </c>
      <c r="Q4" s="216"/>
      <c r="R4" s="217" t="s">
        <v>220</v>
      </c>
      <c r="S4" s="218" t="s">
        <v>221</v>
      </c>
      <c r="T4" s="530" t="s">
        <v>168</v>
      </c>
      <c r="U4" s="530"/>
      <c r="V4" s="219"/>
      <c r="W4" s="14"/>
      <c r="X4" s="14"/>
      <c r="Y4" s="14"/>
      <c r="Z4" s="215"/>
      <c r="AA4" s="215"/>
      <c r="AB4" s="215"/>
      <c r="AC4" s="215"/>
    </row>
    <row r="5" spans="1:35" ht="14.25">
      <c r="A5" s="328"/>
      <c r="B5" s="329" t="s">
        <v>2</v>
      </c>
      <c r="C5" s="329"/>
      <c r="D5" s="264" t="s">
        <v>236</v>
      </c>
      <c r="E5" s="329"/>
      <c r="F5" s="329"/>
      <c r="G5" s="329"/>
      <c r="H5" s="329"/>
      <c r="I5" s="312"/>
      <c r="J5" s="417"/>
      <c r="K5" s="469"/>
      <c r="L5" s="469"/>
      <c r="M5" s="473"/>
      <c r="O5" s="215"/>
      <c r="P5" s="249" t="s">
        <v>7</v>
      </c>
      <c r="Q5" s="220"/>
      <c r="R5" s="217" t="s">
        <v>43</v>
      </c>
      <c r="S5" s="221" t="s">
        <v>11</v>
      </c>
      <c r="T5" s="212">
        <v>41</v>
      </c>
      <c r="U5" s="14"/>
      <c r="V5" s="222"/>
      <c r="W5" s="14"/>
      <c r="X5" s="14"/>
      <c r="Y5" s="14"/>
      <c r="Z5" s="215"/>
      <c r="AA5" s="215"/>
      <c r="AB5" s="215"/>
      <c r="AC5" s="215"/>
    </row>
    <row r="6" spans="1:35" ht="14.65" thickBot="1">
      <c r="A6" s="328"/>
      <c r="B6" s="329"/>
      <c r="C6" s="265"/>
      <c r="D6" s="266"/>
      <c r="E6" s="329"/>
      <c r="F6" s="329"/>
      <c r="G6" s="329"/>
      <c r="H6" s="329"/>
      <c r="I6" s="312"/>
      <c r="J6" s="417"/>
      <c r="K6" s="469"/>
      <c r="L6" s="469"/>
      <c r="M6" s="473"/>
      <c r="N6" s="42"/>
      <c r="O6" s="250"/>
      <c r="P6" s="251" t="s">
        <v>169</v>
      </c>
      <c r="Q6" s="217" t="s">
        <v>44</v>
      </c>
      <c r="R6" s="223" t="s">
        <v>170</v>
      </c>
      <c r="S6" s="217" t="s">
        <v>44</v>
      </c>
      <c r="T6" s="224" t="s">
        <v>12</v>
      </c>
      <c r="U6" s="225"/>
      <c r="V6" s="217"/>
      <c r="W6" s="14"/>
      <c r="X6" s="14"/>
      <c r="Y6" s="14"/>
      <c r="Z6" s="215"/>
      <c r="AA6" s="215"/>
      <c r="AB6" s="215"/>
      <c r="AC6" s="215"/>
    </row>
    <row r="7" spans="1:35" ht="14.65" thickBot="1">
      <c r="A7" s="328"/>
      <c r="B7" s="330" t="s">
        <v>8</v>
      </c>
      <c r="C7" s="331" t="s">
        <v>238</v>
      </c>
      <c r="D7" s="329" t="s">
        <v>9</v>
      </c>
      <c r="E7" s="332">
        <v>2</v>
      </c>
      <c r="F7" s="329"/>
      <c r="G7" s="330" t="s">
        <v>10</v>
      </c>
      <c r="H7" s="280">
        <f>T5+1+E7</f>
        <v>44</v>
      </c>
      <c r="I7" s="312"/>
      <c r="J7" s="417"/>
      <c r="K7" s="469"/>
      <c r="L7" s="469"/>
      <c r="M7" s="473"/>
      <c r="N7" s="42"/>
      <c r="O7" s="250"/>
      <c r="P7" s="14"/>
      <c r="Q7" s="14"/>
      <c r="R7" s="14"/>
      <c r="S7" s="14"/>
      <c r="T7" s="14"/>
      <c r="U7" s="14"/>
      <c r="V7" s="14"/>
      <c r="W7" s="14"/>
      <c r="X7" s="14"/>
      <c r="Y7" s="14"/>
      <c r="Z7" s="215"/>
      <c r="AA7" s="215"/>
      <c r="AB7" s="215"/>
      <c r="AC7" s="215"/>
    </row>
    <row r="8" spans="1:35" ht="14.65" thickBot="1">
      <c r="A8" s="328"/>
      <c r="B8" s="329" t="s">
        <v>173</v>
      </c>
      <c r="C8" s="329"/>
      <c r="D8" s="332">
        <v>20200213</v>
      </c>
      <c r="E8" s="329"/>
      <c r="F8" s="329"/>
      <c r="G8" s="329"/>
      <c r="H8" s="329"/>
      <c r="I8" s="312"/>
      <c r="J8" s="417"/>
      <c r="K8" s="469"/>
      <c r="L8" s="469"/>
      <c r="M8" s="473"/>
      <c r="N8" s="42"/>
      <c r="O8" s="250"/>
      <c r="P8" s="252" t="s">
        <v>171</v>
      </c>
      <c r="Q8" s="213"/>
      <c r="R8" s="212" t="s">
        <v>32</v>
      </c>
      <c r="S8" s="226" t="s">
        <v>33</v>
      </c>
      <c r="T8" s="213"/>
      <c r="U8" s="212" t="s">
        <v>34</v>
      </c>
      <c r="V8" s="227" t="s">
        <v>35</v>
      </c>
      <c r="W8" s="213"/>
      <c r="X8" s="212" t="s">
        <v>36</v>
      </c>
      <c r="Y8" s="14"/>
      <c r="Z8" s="215"/>
      <c r="AA8" s="215"/>
      <c r="AB8" s="215"/>
      <c r="AC8" s="215"/>
    </row>
    <row r="9" spans="1:35" ht="14.65" thickBot="1">
      <c r="A9" s="333"/>
      <c r="B9" s="16"/>
      <c r="C9" s="16"/>
      <c r="D9" s="16"/>
      <c r="E9" s="16"/>
      <c r="F9" s="16"/>
      <c r="G9" s="16"/>
      <c r="H9" s="16"/>
      <c r="I9" s="69"/>
      <c r="J9" s="8"/>
      <c r="K9" s="10"/>
      <c r="L9" s="470"/>
      <c r="M9" s="474"/>
      <c r="N9" s="42"/>
      <c r="O9" s="250"/>
      <c r="P9" s="14"/>
      <c r="Q9" s="14"/>
      <c r="R9" s="14"/>
      <c r="S9" s="14"/>
      <c r="T9" s="14"/>
      <c r="U9" s="14"/>
      <c r="V9" s="14"/>
      <c r="W9" s="14"/>
      <c r="X9" s="14"/>
      <c r="Y9" s="14"/>
      <c r="Z9" s="215"/>
      <c r="AA9" s="215"/>
      <c r="AB9" s="215"/>
      <c r="AC9" s="215"/>
    </row>
    <row r="10" spans="1:35" ht="14.25">
      <c r="A10" s="334"/>
      <c r="B10" s="16"/>
      <c r="C10" s="281"/>
      <c r="D10" s="282"/>
      <c r="E10" s="281"/>
      <c r="F10" s="16"/>
      <c r="G10" s="16"/>
      <c r="H10" s="16"/>
      <c r="I10" s="69"/>
      <c r="J10" s="422"/>
      <c r="K10" s="10"/>
      <c r="L10" s="10"/>
      <c r="M10" s="202"/>
      <c r="O10" s="215"/>
      <c r="P10" s="253" t="s">
        <v>13</v>
      </c>
      <c r="Q10" s="228"/>
      <c r="R10" s="228"/>
      <c r="S10" s="541" t="s">
        <v>14</v>
      </c>
      <c r="T10" s="541"/>
      <c r="U10" s="541"/>
      <c r="V10" s="229" t="s">
        <v>15</v>
      </c>
      <c r="W10" s="230" t="s">
        <v>16</v>
      </c>
      <c r="X10" s="216"/>
      <c r="Y10" s="216"/>
      <c r="Z10" s="231"/>
      <c r="AA10" s="231"/>
      <c r="AB10" s="231"/>
      <c r="AC10" s="232"/>
    </row>
    <row r="11" spans="1:35" ht="14.25">
      <c r="A11" s="335"/>
      <c r="B11" s="336" t="s">
        <v>22</v>
      </c>
      <c r="C11" s="337"/>
      <c r="D11" s="332" t="s">
        <v>23</v>
      </c>
      <c r="E11" s="337"/>
      <c r="F11" s="338" t="s">
        <v>24</v>
      </c>
      <c r="G11" s="332" t="s">
        <v>25</v>
      </c>
      <c r="H11" s="339" t="str">
        <f>IF(G11="m-Cherry","mCh",IF(G11="eGFP","GFP",""))</f>
        <v>mCh</v>
      </c>
      <c r="I11" s="322"/>
      <c r="J11" s="427"/>
      <c r="K11" s="471"/>
      <c r="L11" s="478" t="str">
        <f>IF(ISNUMBER(SEARCH(D11,S10)),"","CHECK PLASMID INFO")</f>
        <v/>
      </c>
      <c r="M11" s="475"/>
      <c r="O11" s="215"/>
      <c r="P11" s="254"/>
      <c r="Q11" s="233"/>
      <c r="R11" s="233"/>
      <c r="S11" s="234"/>
      <c r="T11" s="235"/>
      <c r="U11" s="235"/>
      <c r="V11" s="235"/>
      <c r="W11" s="235"/>
      <c r="X11" s="235"/>
      <c r="Y11" s="235"/>
      <c r="Z11" s="236"/>
      <c r="AA11" s="236"/>
      <c r="AB11" s="236"/>
      <c r="AC11" s="237"/>
    </row>
    <row r="12" spans="1:35" ht="14.25">
      <c r="A12" s="335"/>
      <c r="B12" s="337" t="s">
        <v>26</v>
      </c>
      <c r="C12" s="337"/>
      <c r="D12" s="332" t="s">
        <v>27</v>
      </c>
      <c r="E12" s="339"/>
      <c r="F12" s="339"/>
      <c r="G12" s="339"/>
      <c r="H12" s="339"/>
      <c r="I12" s="322"/>
      <c r="J12" s="427"/>
      <c r="K12" s="471"/>
      <c r="L12" s="479" t="str">
        <f>IF(ISNUMBER(SEARCH(G11,S12)),"","CHECK PLASMID INFO")</f>
        <v/>
      </c>
      <c r="M12" s="475"/>
      <c r="O12" s="215"/>
      <c r="P12" s="255"/>
      <c r="Q12" s="238" t="s">
        <v>17</v>
      </c>
      <c r="R12" s="239"/>
      <c r="S12" s="531" t="s">
        <v>25</v>
      </c>
      <c r="T12" s="531"/>
      <c r="U12" s="240"/>
      <c r="V12" s="241"/>
      <c r="W12" s="531" t="s">
        <v>240</v>
      </c>
      <c r="X12" s="531"/>
      <c r="Y12" s="240"/>
      <c r="Z12" s="241"/>
      <c r="AA12" s="531" t="s">
        <v>241</v>
      </c>
      <c r="AB12" s="531"/>
      <c r="AC12" s="343"/>
    </row>
    <row r="13" spans="1:35" ht="14.25">
      <c r="A13" s="335"/>
      <c r="B13" s="337" t="s">
        <v>29</v>
      </c>
      <c r="C13" s="337"/>
      <c r="D13" s="332" t="s">
        <v>30</v>
      </c>
      <c r="E13" s="339"/>
      <c r="F13" s="339"/>
      <c r="G13" s="338" t="s">
        <v>15</v>
      </c>
      <c r="H13" s="332" t="s">
        <v>28</v>
      </c>
      <c r="I13" s="322"/>
      <c r="J13" s="468"/>
      <c r="K13" s="338" t="s">
        <v>653</v>
      </c>
      <c r="L13" s="494" t="s">
        <v>657</v>
      </c>
      <c r="M13" s="476"/>
      <c r="O13" s="215"/>
      <c r="P13" s="256"/>
      <c r="Q13" s="243"/>
      <c r="R13" s="239" t="s">
        <v>239</v>
      </c>
      <c r="S13" s="531" t="s">
        <v>19</v>
      </c>
      <c r="T13" s="531"/>
      <c r="U13" s="531"/>
      <c r="V13" s="241"/>
      <c r="W13" s="531" t="s">
        <v>20</v>
      </c>
      <c r="X13" s="531"/>
      <c r="Y13" s="531"/>
      <c r="Z13" s="241"/>
      <c r="AA13" s="531" t="s">
        <v>14</v>
      </c>
      <c r="AB13" s="531"/>
      <c r="AC13" s="567"/>
    </row>
    <row r="14" spans="1:35" ht="14.65" thickBot="1">
      <c r="A14" s="323"/>
      <c r="B14" s="324"/>
      <c r="C14" s="324"/>
      <c r="D14" s="325"/>
      <c r="E14" s="325"/>
      <c r="F14" s="325"/>
      <c r="G14" s="325"/>
      <c r="H14" s="325"/>
      <c r="I14" s="325"/>
      <c r="J14" s="430"/>
      <c r="K14" s="430"/>
      <c r="L14" s="430"/>
      <c r="M14" s="477"/>
      <c r="N14" s="169"/>
      <c r="O14" s="215"/>
      <c r="P14" s="256"/>
      <c r="Q14" s="243"/>
      <c r="R14" s="239" t="s">
        <v>15</v>
      </c>
      <c r="S14" s="244" t="s">
        <v>16</v>
      </c>
      <c r="T14" s="240"/>
      <c r="U14" s="240"/>
      <c r="V14" s="241"/>
      <c r="W14" s="531" t="s">
        <v>21</v>
      </c>
      <c r="X14" s="531"/>
      <c r="Y14" s="240"/>
      <c r="Z14" s="241"/>
      <c r="AA14" s="531" t="s">
        <v>16</v>
      </c>
      <c r="AB14" s="531"/>
      <c r="AC14" s="343"/>
    </row>
    <row r="15" spans="1:35" ht="14.65" thickBot="1">
      <c r="A15" s="9"/>
      <c r="B15" s="9"/>
      <c r="C15" s="9"/>
      <c r="D15" s="9"/>
      <c r="E15" s="9"/>
      <c r="F15" s="9"/>
      <c r="G15" s="9"/>
      <c r="H15" s="9"/>
      <c r="I15" s="9"/>
      <c r="J15" s="9"/>
      <c r="K15" s="9"/>
      <c r="L15" s="9"/>
      <c r="O15" s="215"/>
      <c r="P15" s="257"/>
      <c r="Q15" s="258"/>
      <c r="R15" s="258"/>
      <c r="S15" s="259"/>
      <c r="T15" s="259"/>
      <c r="U15" s="259"/>
      <c r="V15" s="260"/>
      <c r="W15" s="259"/>
      <c r="X15" s="259"/>
      <c r="Y15" s="261"/>
      <c r="Z15" s="260"/>
      <c r="AA15" s="259"/>
      <c r="AB15" s="259"/>
      <c r="AC15" s="262"/>
    </row>
    <row r="16" spans="1:35" ht="12" thickBot="1">
      <c r="AA16" s="12" t="s">
        <v>242</v>
      </c>
    </row>
    <row r="17" spans="1:26" ht="14.65" thickBot="1">
      <c r="A17" s="263" t="s">
        <v>174</v>
      </c>
      <c r="B17" s="73" t="s">
        <v>175</v>
      </c>
      <c r="C17" s="74"/>
      <c r="D17" s="75"/>
      <c r="E17" s="76" t="s">
        <v>176</v>
      </c>
      <c r="F17" s="77"/>
      <c r="G17" s="74"/>
      <c r="H17" s="78"/>
    </row>
    <row r="18" spans="1:26" ht="14.25">
      <c r="A18" s="79"/>
      <c r="B18" s="80"/>
      <c r="C18" s="80"/>
      <c r="D18" s="80"/>
      <c r="E18" s="80"/>
      <c r="F18" s="80"/>
      <c r="G18" s="80"/>
      <c r="H18" s="81"/>
    </row>
    <row r="19" spans="1:26" ht="14.25">
      <c r="A19" s="79"/>
      <c r="B19" s="80" t="s">
        <v>177</v>
      </c>
      <c r="C19" s="348">
        <v>1</v>
      </c>
      <c r="D19" s="147" t="s">
        <v>178</v>
      </c>
      <c r="E19" s="148" t="s">
        <v>226</v>
      </c>
      <c r="F19" s="80"/>
      <c r="G19" s="80"/>
      <c r="H19" s="81"/>
    </row>
    <row r="20" spans="1:26" ht="14.65" thickBot="1">
      <c r="A20" s="79"/>
      <c r="B20" s="80" t="s">
        <v>179</v>
      </c>
      <c r="C20" s="80"/>
      <c r="D20" s="80">
        <v>4</v>
      </c>
      <c r="E20" s="80">
        <f>D20*C19</f>
        <v>4</v>
      </c>
      <c r="F20" s="80"/>
      <c r="G20" s="80"/>
      <c r="H20" s="81"/>
      <c r="P20" s="11" t="s">
        <v>233</v>
      </c>
    </row>
    <row r="21" spans="1:26" ht="14.25">
      <c r="A21" s="79"/>
      <c r="B21" s="80" t="s">
        <v>180</v>
      </c>
      <c r="C21" s="80"/>
      <c r="D21" s="80">
        <v>2.5</v>
      </c>
      <c r="E21" s="80">
        <f>D21*C19</f>
        <v>2.5</v>
      </c>
      <c r="F21" s="80"/>
      <c r="G21" s="80"/>
      <c r="H21" s="81"/>
      <c r="P21" s="548" t="s">
        <v>250</v>
      </c>
      <c r="Q21" s="549"/>
      <c r="R21" s="549"/>
      <c r="S21" s="549"/>
      <c r="T21" s="549"/>
      <c r="U21" s="549"/>
      <c r="V21" s="549"/>
      <c r="W21" s="550"/>
    </row>
    <row r="22" spans="1:26" ht="14.25">
      <c r="A22" s="79"/>
      <c r="B22" s="80" t="s">
        <v>229</v>
      </c>
      <c r="C22" s="80"/>
      <c r="D22" s="80"/>
      <c r="E22" s="80">
        <f>E50+E51</f>
        <v>11.2</v>
      </c>
      <c r="F22" s="80"/>
      <c r="G22" s="80" t="s">
        <v>181</v>
      </c>
      <c r="H22" s="81"/>
      <c r="P22" s="542"/>
      <c r="Q22" s="543"/>
      <c r="R22" s="543"/>
      <c r="S22" s="543"/>
      <c r="T22" s="543"/>
      <c r="U22" s="543"/>
      <c r="V22" s="543"/>
      <c r="W22" s="544"/>
    </row>
    <row r="23" spans="1:26" ht="14.65" thickBot="1">
      <c r="A23" s="79"/>
      <c r="B23" s="80"/>
      <c r="C23" s="80"/>
      <c r="D23" s="80"/>
      <c r="E23" s="83"/>
      <c r="F23" s="80"/>
      <c r="G23" s="80"/>
      <c r="H23" s="81"/>
      <c r="P23" s="542"/>
      <c r="Q23" s="543"/>
      <c r="R23" s="543"/>
      <c r="S23" s="543"/>
      <c r="T23" s="543"/>
      <c r="U23" s="543"/>
      <c r="V23" s="543"/>
      <c r="W23" s="544"/>
    </row>
    <row r="24" spans="1:26" ht="14.65" thickBot="1">
      <c r="A24" s="79"/>
      <c r="B24" s="149" t="s">
        <v>228</v>
      </c>
      <c r="C24" s="77"/>
      <c r="D24" s="74"/>
      <c r="E24" s="84">
        <f>SUM(E20:E22)</f>
        <v>17.7</v>
      </c>
      <c r="F24" s="85" t="s">
        <v>227</v>
      </c>
      <c r="G24" s="74"/>
      <c r="H24" s="81"/>
      <c r="P24" s="545"/>
      <c r="Q24" s="546"/>
      <c r="R24" s="546"/>
      <c r="S24" s="546"/>
      <c r="T24" s="546"/>
      <c r="U24" s="546"/>
      <c r="V24" s="546"/>
      <c r="W24" s="547"/>
    </row>
    <row r="25" spans="1:26" ht="14.65" thickBot="1">
      <c r="A25" s="86"/>
      <c r="B25" s="87"/>
      <c r="C25" s="87"/>
      <c r="D25" s="87"/>
      <c r="E25" s="88"/>
      <c r="F25" s="89"/>
      <c r="G25" s="87"/>
      <c r="H25" s="90"/>
    </row>
    <row r="27" spans="1:26" ht="14.65" thickBot="1">
      <c r="P27" s="11" t="s">
        <v>234</v>
      </c>
    </row>
    <row r="28" spans="1:26" ht="14.65" thickBot="1">
      <c r="A28" s="296" t="s">
        <v>174</v>
      </c>
      <c r="B28" s="297" t="s">
        <v>182</v>
      </c>
      <c r="C28" s="97"/>
      <c r="D28" s="97"/>
      <c r="E28" s="97"/>
      <c r="F28" s="97"/>
      <c r="G28" s="97"/>
      <c r="H28" s="97"/>
      <c r="I28" s="97" t="s">
        <v>183</v>
      </c>
      <c r="J28" s="97"/>
      <c r="K28" s="97"/>
      <c r="L28" s="97"/>
      <c r="M28" s="98"/>
      <c r="P28" s="184"/>
      <c r="Q28" s="185"/>
      <c r="R28" s="185"/>
      <c r="S28" s="185"/>
      <c r="T28" s="185"/>
      <c r="U28" s="185"/>
      <c r="V28" s="185"/>
      <c r="W28" s="185"/>
      <c r="X28" s="185"/>
      <c r="Y28" s="185"/>
      <c r="Z28" s="186"/>
    </row>
    <row r="29" spans="1:26" ht="15" thickBot="1">
      <c r="A29" s="93"/>
      <c r="B29" s="94"/>
      <c r="C29" s="95" t="str">
        <f>IF(VALUE(RIGHT(B30))= 0, "CHOOSE VALUES &lt; 10 and &gt; 0", " ")</f>
        <v xml:space="preserve"> </v>
      </c>
      <c r="D29" s="96"/>
      <c r="E29" s="97"/>
      <c r="F29" s="532" t="s">
        <v>184</v>
      </c>
      <c r="G29" s="533"/>
      <c r="H29" s="534"/>
      <c r="I29" s="155" t="s">
        <v>185</v>
      </c>
      <c r="J29" s="164" t="s">
        <v>186</v>
      </c>
      <c r="K29" s="165"/>
      <c r="L29" s="160" t="s">
        <v>187</v>
      </c>
      <c r="M29" s="98"/>
      <c r="P29" s="187"/>
      <c r="Q29" s="188"/>
      <c r="R29" s="188"/>
      <c r="S29" s="188"/>
      <c r="T29" s="188"/>
      <c r="U29" s="188"/>
      <c r="V29" s="188"/>
      <c r="W29" s="188"/>
      <c r="X29" s="188"/>
      <c r="Y29" s="188"/>
      <c r="Z29" s="189"/>
    </row>
    <row r="30" spans="1:26" ht="14.65">
      <c r="A30" s="99" t="s">
        <v>188</v>
      </c>
      <c r="B30" s="274" t="s">
        <v>189</v>
      </c>
      <c r="C30" s="298"/>
      <c r="D30" s="299" t="s">
        <v>190</v>
      </c>
      <c r="E30" s="275">
        <v>2</v>
      </c>
      <c r="F30" s="101" t="s">
        <v>191</v>
      </c>
      <c r="G30" s="156">
        <v>20</v>
      </c>
      <c r="H30" s="153" t="s">
        <v>192</v>
      </c>
      <c r="I30" s="158">
        <f>G30/J30</f>
        <v>10</v>
      </c>
      <c r="J30" s="277">
        <v>2</v>
      </c>
      <c r="K30" s="153" t="s">
        <v>192</v>
      </c>
      <c r="L30" s="161">
        <f>((E30*0.000000001)/(J30*0.000001))*1000</f>
        <v>1</v>
      </c>
      <c r="M30" s="102"/>
      <c r="P30" s="187"/>
      <c r="Q30" s="188"/>
      <c r="R30" s="188"/>
      <c r="S30" s="188"/>
      <c r="T30" s="188"/>
      <c r="U30" s="188"/>
      <c r="V30" s="188"/>
      <c r="W30" s="188"/>
      <c r="X30" s="188"/>
      <c r="Y30" s="188"/>
      <c r="Z30" s="189"/>
    </row>
    <row r="31" spans="1:26" ht="14.65">
      <c r="A31" s="103"/>
      <c r="B31" s="298"/>
      <c r="C31" s="298"/>
      <c r="D31" s="299" t="s">
        <v>193</v>
      </c>
      <c r="E31" s="151">
        <f>E30*RIGHT(B30)</f>
        <v>6</v>
      </c>
      <c r="F31" s="150" t="s">
        <v>194</v>
      </c>
      <c r="G31" s="152">
        <v>20</v>
      </c>
      <c r="H31" s="153" t="s">
        <v>192</v>
      </c>
      <c r="I31" s="157">
        <f>G31/J31</f>
        <v>10</v>
      </c>
      <c r="J31" s="278">
        <v>2</v>
      </c>
      <c r="K31" s="153" t="s">
        <v>192</v>
      </c>
      <c r="L31" s="162">
        <f>((E31*0.000000001)/(J31*0.000001))*1000</f>
        <v>3.0000000000000004</v>
      </c>
      <c r="M31" s="102"/>
      <c r="P31" s="187"/>
      <c r="Q31" s="188"/>
      <c r="R31" s="188"/>
      <c r="S31" s="188"/>
      <c r="T31" s="188"/>
      <c r="U31" s="188"/>
      <c r="V31" s="188"/>
      <c r="W31" s="188"/>
      <c r="X31" s="188"/>
      <c r="Y31" s="188"/>
      <c r="Z31" s="189"/>
    </row>
    <row r="32" spans="1:26" ht="15" thickBot="1">
      <c r="A32" s="103"/>
      <c r="B32" s="298"/>
      <c r="C32" s="298"/>
      <c r="D32" s="300" t="s">
        <v>195</v>
      </c>
      <c r="E32" s="175">
        <v>0.2</v>
      </c>
      <c r="F32" s="105" t="s">
        <v>196</v>
      </c>
      <c r="G32" s="176">
        <v>0.6</v>
      </c>
      <c r="H32" s="154" t="s">
        <v>197</v>
      </c>
      <c r="I32" s="159">
        <f>G32/J32</f>
        <v>2.9999999999999996</v>
      </c>
      <c r="J32" s="279">
        <v>0.2</v>
      </c>
      <c r="K32" s="154" t="s">
        <v>197</v>
      </c>
      <c r="L32" s="163">
        <f>E32/J32</f>
        <v>1</v>
      </c>
      <c r="M32" s="102"/>
      <c r="P32" s="187"/>
      <c r="Q32" s="188"/>
      <c r="R32" s="188"/>
      <c r="S32" s="188"/>
      <c r="T32" s="188"/>
      <c r="U32" s="188"/>
      <c r="V32" s="188"/>
      <c r="W32" s="188"/>
      <c r="X32" s="188"/>
      <c r="Y32" s="188"/>
      <c r="Z32" s="189"/>
    </row>
    <row r="33" spans="1:26" ht="14.65" thickBot="1">
      <c r="A33" s="103"/>
      <c r="B33" s="298"/>
      <c r="C33" s="298"/>
      <c r="D33" s="298"/>
      <c r="E33" s="298"/>
      <c r="F33" s="298"/>
      <c r="G33" s="298"/>
      <c r="H33" s="298"/>
      <c r="I33" s="97"/>
      <c r="J33" s="298"/>
      <c r="K33" s="298"/>
      <c r="L33" s="298"/>
      <c r="M33" s="102"/>
      <c r="P33" s="187"/>
      <c r="Q33" s="188"/>
      <c r="R33" s="188"/>
      <c r="S33" s="188"/>
      <c r="T33" s="188"/>
      <c r="U33" s="188"/>
      <c r="V33" s="188"/>
      <c r="W33" s="188"/>
      <c r="X33" s="188"/>
      <c r="Y33" s="188"/>
      <c r="Z33" s="189"/>
    </row>
    <row r="34" spans="1:26" ht="14.65" thickBot="1">
      <c r="A34" s="103"/>
      <c r="B34" s="298"/>
      <c r="C34" s="298"/>
      <c r="D34" s="298"/>
      <c r="E34" s="298"/>
      <c r="F34" s="298"/>
      <c r="G34" s="298"/>
      <c r="H34" s="298"/>
      <c r="I34" s="298"/>
      <c r="J34" s="298"/>
      <c r="K34" s="301" t="s">
        <v>198</v>
      </c>
      <c r="L34" s="302">
        <f>SUM(L30:L33)</f>
        <v>5</v>
      </c>
      <c r="M34" s="108" t="str">
        <f>IF(SUM(L30:L33)&gt;5,"STOP, RECALCULATE", " ")</f>
        <v xml:space="preserve"> </v>
      </c>
      <c r="P34" s="187"/>
      <c r="Q34" s="188"/>
      <c r="R34" s="188"/>
      <c r="S34" s="188"/>
      <c r="T34" s="188"/>
      <c r="U34" s="188"/>
      <c r="V34" s="188"/>
      <c r="W34" s="188"/>
      <c r="X34" s="188"/>
      <c r="Y34" s="188"/>
      <c r="Z34" s="189"/>
    </row>
    <row r="35" spans="1:26" ht="14.65" thickBot="1">
      <c r="A35" s="109"/>
      <c r="B35" s="110"/>
      <c r="C35" s="110"/>
      <c r="D35" s="110"/>
      <c r="E35" s="110"/>
      <c r="F35" s="110"/>
      <c r="G35" s="110"/>
      <c r="H35" s="111"/>
      <c r="I35" s="110"/>
      <c r="J35" s="110"/>
      <c r="K35" s="110"/>
      <c r="L35" s="110"/>
      <c r="M35" s="303"/>
      <c r="P35" s="187"/>
      <c r="Q35" s="188"/>
      <c r="R35" s="188"/>
      <c r="S35" s="188"/>
      <c r="T35" s="188"/>
      <c r="U35" s="188"/>
      <c r="V35" s="188"/>
      <c r="W35" s="188"/>
      <c r="X35" s="188"/>
      <c r="Y35" s="188"/>
      <c r="Z35" s="189"/>
    </row>
    <row r="36" spans="1:26" ht="14.25">
      <c r="A36" s="93" t="s">
        <v>199</v>
      </c>
      <c r="B36" s="97"/>
      <c r="C36" s="97">
        <v>20</v>
      </c>
      <c r="D36" s="97" t="s">
        <v>200</v>
      </c>
      <c r="E36" s="97"/>
      <c r="F36" s="97"/>
      <c r="G36" s="97"/>
      <c r="H36" s="97"/>
      <c r="I36" s="97"/>
      <c r="J36" s="97"/>
      <c r="K36" s="113"/>
      <c r="L36" s="97"/>
      <c r="M36" s="98"/>
      <c r="P36" s="187"/>
      <c r="Q36" s="188"/>
      <c r="R36" s="188"/>
      <c r="S36" s="188"/>
      <c r="T36" s="188"/>
      <c r="U36" s="188"/>
      <c r="V36" s="188"/>
      <c r="W36" s="188"/>
      <c r="X36" s="188"/>
      <c r="Y36" s="188"/>
      <c r="Z36" s="189"/>
    </row>
    <row r="37" spans="1:26" ht="14.65" thickBot="1">
      <c r="A37" s="103" t="s">
        <v>201</v>
      </c>
      <c r="B37" s="298"/>
      <c r="C37" s="304">
        <f>L34</f>
        <v>5</v>
      </c>
      <c r="D37" s="298" t="s">
        <v>200</v>
      </c>
      <c r="E37" s="298"/>
      <c r="F37" s="298"/>
      <c r="G37" s="298"/>
      <c r="H37" s="298"/>
      <c r="I37" s="298"/>
      <c r="J37" s="298"/>
      <c r="K37" s="298"/>
      <c r="L37" s="298"/>
      <c r="M37" s="102"/>
      <c r="P37" s="187"/>
      <c r="Q37" s="188"/>
      <c r="R37" s="188"/>
      <c r="S37" s="188"/>
      <c r="T37" s="188"/>
      <c r="U37" s="188"/>
      <c r="V37" s="188"/>
      <c r="W37" s="188"/>
      <c r="X37" s="188"/>
      <c r="Y37" s="188"/>
      <c r="Z37" s="189"/>
    </row>
    <row r="38" spans="1:26" ht="14.65" thickBot="1">
      <c r="A38" s="103" t="s">
        <v>202</v>
      </c>
      <c r="B38" s="298"/>
      <c r="C38" s="298">
        <f>SUM(C36:C37)</f>
        <v>25</v>
      </c>
      <c r="D38" s="298" t="s">
        <v>200</v>
      </c>
      <c r="E38" s="117" t="str">
        <f>IF(C38&gt;25,"TOTAL VOL CANT Be&gt; 25uL"," ")</f>
        <v xml:space="preserve"> </v>
      </c>
      <c r="F38" s="298"/>
      <c r="G38" s="305"/>
      <c r="H38" s="298"/>
      <c r="I38" s="305"/>
      <c r="J38" s="298"/>
      <c r="K38" s="298"/>
      <c r="L38" s="298"/>
      <c r="M38" s="102"/>
      <c r="P38" s="187"/>
      <c r="Q38" s="188"/>
      <c r="R38" s="188"/>
      <c r="S38" s="188"/>
      <c r="T38" s="188"/>
      <c r="U38" s="188"/>
      <c r="V38" s="188"/>
      <c r="W38" s="188"/>
      <c r="X38" s="188"/>
      <c r="Y38" s="188"/>
      <c r="Z38" s="189"/>
    </row>
    <row r="39" spans="1:26" ht="14.65" thickBot="1">
      <c r="A39" s="109"/>
      <c r="B39" s="110"/>
      <c r="C39" s="110"/>
      <c r="D39" s="110"/>
      <c r="E39" s="110"/>
      <c r="F39" s="110"/>
      <c r="G39" s="110"/>
      <c r="H39" s="110"/>
      <c r="I39" s="110"/>
      <c r="J39" s="110"/>
      <c r="K39" s="110"/>
      <c r="L39" s="110"/>
      <c r="M39" s="306"/>
      <c r="P39" s="187"/>
      <c r="Q39" s="188"/>
      <c r="R39" s="188"/>
      <c r="S39" s="188"/>
      <c r="T39" s="188"/>
      <c r="U39" s="188"/>
      <c r="V39" s="188"/>
      <c r="W39" s="188"/>
      <c r="X39" s="188"/>
      <c r="Y39" s="188"/>
      <c r="Z39" s="189"/>
    </row>
    <row r="40" spans="1:26" ht="14.25">
      <c r="A40" s="103"/>
      <c r="B40" s="298"/>
      <c r="C40" s="298"/>
      <c r="D40" s="298"/>
      <c r="E40" s="298"/>
      <c r="F40" s="298"/>
      <c r="G40" s="298"/>
      <c r="H40" s="298"/>
      <c r="I40" s="298"/>
      <c r="J40" s="298"/>
      <c r="K40" s="298"/>
      <c r="L40" s="298"/>
      <c r="M40" s="102"/>
      <c r="P40" s="187"/>
      <c r="Q40" s="188"/>
      <c r="R40" s="188"/>
      <c r="S40" s="188"/>
      <c r="T40" s="188"/>
      <c r="U40" s="188"/>
      <c r="V40" s="188"/>
      <c r="W40" s="188"/>
      <c r="X40" s="188"/>
      <c r="Y40" s="188"/>
      <c r="Z40" s="189"/>
    </row>
    <row r="41" spans="1:26" ht="14.25">
      <c r="A41" s="103" t="s">
        <v>203</v>
      </c>
      <c r="B41" s="298"/>
      <c r="C41" s="120">
        <f>E30</f>
        <v>2</v>
      </c>
      <c r="D41" s="298"/>
      <c r="E41" s="307" t="s">
        <v>190</v>
      </c>
      <c r="F41" s="168">
        <f>E30</f>
        <v>2</v>
      </c>
      <c r="G41" s="298"/>
      <c r="H41" s="298"/>
      <c r="I41" s="298"/>
      <c r="J41" s="298"/>
      <c r="K41" s="298"/>
      <c r="L41" s="298"/>
      <c r="M41" s="102"/>
      <c r="P41" s="187"/>
      <c r="Q41" s="188"/>
      <c r="R41" s="188"/>
      <c r="S41" s="188"/>
      <c r="T41" s="188"/>
      <c r="U41" s="188"/>
      <c r="V41" s="188"/>
      <c r="W41" s="188"/>
      <c r="X41" s="188"/>
      <c r="Y41" s="188"/>
      <c r="Z41" s="189"/>
    </row>
    <row r="42" spans="1:26" ht="14.65">
      <c r="A42" s="103" t="s">
        <v>235</v>
      </c>
      <c r="B42" s="298"/>
      <c r="C42" s="308">
        <v>400000</v>
      </c>
      <c r="D42" s="298"/>
      <c r="E42" s="309" t="s">
        <v>230</v>
      </c>
      <c r="F42" s="168">
        <f>E32</f>
        <v>0.2</v>
      </c>
      <c r="G42" s="298"/>
      <c r="H42" s="298"/>
      <c r="I42" s="298"/>
      <c r="J42" s="298"/>
      <c r="K42" s="298"/>
      <c r="L42" s="298"/>
      <c r="M42" s="102"/>
      <c r="P42" s="187"/>
      <c r="Q42" s="188"/>
      <c r="R42" s="188"/>
      <c r="S42" s="188"/>
      <c r="T42" s="188"/>
      <c r="U42" s="188"/>
      <c r="V42" s="188"/>
      <c r="W42" s="188"/>
      <c r="X42" s="188"/>
      <c r="Y42" s="188"/>
      <c r="Z42" s="189"/>
    </row>
    <row r="43" spans="1:26" ht="14.65" thickBot="1">
      <c r="A43" s="109"/>
      <c r="B43" s="110"/>
      <c r="C43" s="110"/>
      <c r="D43" s="110"/>
      <c r="E43" s="110"/>
      <c r="F43" s="110"/>
      <c r="G43" s="110"/>
      <c r="H43" s="110"/>
      <c r="I43" s="110"/>
      <c r="J43" s="110"/>
      <c r="K43" s="110"/>
      <c r="L43" s="110"/>
      <c r="M43" s="306"/>
      <c r="P43" s="187"/>
      <c r="Q43" s="188"/>
      <c r="R43" s="188"/>
      <c r="S43" s="188"/>
      <c r="T43" s="188"/>
      <c r="U43" s="188"/>
      <c r="V43" s="188"/>
      <c r="W43" s="188"/>
      <c r="X43" s="188"/>
      <c r="Y43" s="188"/>
      <c r="Z43" s="189"/>
    </row>
    <row r="44" spans="1:26" ht="14.25">
      <c r="A44" s="11" t="s">
        <v>218</v>
      </c>
      <c r="D44" s="11" t="str">
        <f>CONCATENATE(D5,H11,D12)</f>
        <v>20200220mChOCT4sg2</v>
      </c>
      <c r="P44" s="187"/>
      <c r="Q44" s="188"/>
      <c r="R44" s="188"/>
      <c r="S44" s="188"/>
      <c r="T44" s="188"/>
      <c r="U44" s="188"/>
      <c r="V44" s="188"/>
      <c r="W44" s="188"/>
      <c r="X44" s="188"/>
      <c r="Y44" s="188"/>
      <c r="Z44" s="189"/>
    </row>
    <row r="45" spans="1:26" ht="14.65" customHeight="1">
      <c r="P45" s="187"/>
      <c r="Q45" s="188"/>
      <c r="R45" s="188"/>
      <c r="S45" s="188"/>
      <c r="T45" s="188"/>
      <c r="U45" s="188"/>
      <c r="V45" s="188"/>
      <c r="W45" s="188"/>
      <c r="X45" s="188"/>
      <c r="Y45" s="188"/>
      <c r="Z45" s="189"/>
    </row>
    <row r="46" spans="1:26" ht="15" customHeight="1" thickBot="1">
      <c r="P46" s="187"/>
      <c r="Q46" s="188"/>
      <c r="R46" s="188"/>
      <c r="S46" s="188"/>
      <c r="T46" s="188"/>
      <c r="U46" s="188"/>
      <c r="V46" s="188"/>
      <c r="W46" s="188"/>
      <c r="X46" s="188"/>
      <c r="Y46" s="188"/>
      <c r="Z46" s="189"/>
    </row>
    <row r="47" spans="1:26" ht="14.65" thickBot="1">
      <c r="A47" s="122" t="s">
        <v>174</v>
      </c>
      <c r="B47" s="73" t="s">
        <v>204</v>
      </c>
      <c r="C47" s="77"/>
      <c r="D47" s="77"/>
      <c r="E47" s="76" t="s">
        <v>205</v>
      </c>
      <c r="F47" s="77"/>
      <c r="G47" s="74"/>
      <c r="H47" s="123" t="s">
        <v>206</v>
      </c>
      <c r="I47" s="74" t="s">
        <v>207</v>
      </c>
      <c r="J47" s="75"/>
      <c r="K47" s="77"/>
      <c r="L47" s="77"/>
      <c r="M47" s="77"/>
      <c r="N47" s="77"/>
      <c r="O47" s="75"/>
      <c r="P47" s="187"/>
      <c r="Q47" s="188"/>
      <c r="R47" s="188"/>
      <c r="S47" s="188"/>
      <c r="T47" s="188"/>
      <c r="U47" s="188"/>
      <c r="V47" s="188"/>
      <c r="W47" s="188"/>
      <c r="X47" s="188"/>
      <c r="Y47" s="188"/>
      <c r="Z47" s="189"/>
    </row>
    <row r="48" spans="1:26" ht="14.65" thickBot="1">
      <c r="A48" s="124"/>
      <c r="B48" s="125"/>
      <c r="C48" s="80"/>
      <c r="D48" s="80"/>
      <c r="E48" s="80"/>
      <c r="F48" s="82"/>
      <c r="G48" s="126"/>
      <c r="H48" s="80"/>
      <c r="I48" s="80"/>
      <c r="J48" s="126"/>
      <c r="K48" s="127"/>
      <c r="L48" s="75"/>
      <c r="M48" s="75"/>
      <c r="N48" s="78"/>
      <c r="O48" s="167"/>
      <c r="P48" s="187"/>
      <c r="Q48" s="188"/>
      <c r="R48" s="188"/>
      <c r="S48" s="188"/>
      <c r="T48" s="188"/>
      <c r="U48" s="188"/>
      <c r="V48" s="188"/>
      <c r="W48" s="188"/>
      <c r="X48" s="188"/>
      <c r="Y48" s="188"/>
      <c r="Z48" s="189"/>
    </row>
    <row r="49" spans="1:26" ht="14.65" thickBot="1">
      <c r="A49" s="79"/>
      <c r="B49" s="80"/>
      <c r="C49" s="128" t="s">
        <v>208</v>
      </c>
      <c r="D49" s="80"/>
      <c r="E49" s="129" t="s">
        <v>209</v>
      </c>
      <c r="F49" s="130"/>
      <c r="G49" s="128" t="s">
        <v>210</v>
      </c>
      <c r="H49" s="80"/>
      <c r="I49" s="128" t="s">
        <v>211</v>
      </c>
      <c r="J49" s="80"/>
      <c r="K49" s="131" t="s">
        <v>144</v>
      </c>
      <c r="L49" s="80"/>
      <c r="M49" s="80"/>
      <c r="N49" s="81"/>
      <c r="O49" s="167"/>
      <c r="P49" s="187"/>
      <c r="Q49" s="188"/>
      <c r="R49" s="188"/>
      <c r="S49" s="188"/>
      <c r="T49" s="188"/>
      <c r="U49" s="188"/>
      <c r="V49" s="188"/>
      <c r="W49" s="188"/>
      <c r="X49" s="188"/>
      <c r="Y49" s="188"/>
      <c r="Z49" s="189"/>
    </row>
    <row r="50" spans="1:26" ht="28.9" thickBot="1">
      <c r="A50" s="131" t="s">
        <v>212</v>
      </c>
      <c r="B50" s="80"/>
      <c r="C50" s="183">
        <v>4000</v>
      </c>
      <c r="D50" s="80"/>
      <c r="E50" s="132" t="str">
        <f>_xlfn.IFS(C50 = 0, 0, AND(C50&lt;&gt;" ", C51 = 0), "11.2", AND(C50&lt;&gt;" ", C51&lt;&gt;" "), "5.6")</f>
        <v>5.6</v>
      </c>
      <c r="F50" s="80"/>
      <c r="G50" s="132" t="str">
        <f>_xlfn.IFS(E50 = 0,"0", AND(E50&lt;&gt;" ",E51&lt;&gt;0),"0.05", AND(E50&lt;&gt;" ",E51 = 0), "0.1")</f>
        <v>0.05</v>
      </c>
      <c r="H50" s="80"/>
      <c r="I50" s="133">
        <f>C50/G50*E50</f>
        <v>448000</v>
      </c>
      <c r="J50" s="80"/>
      <c r="K50" s="79"/>
      <c r="L50" s="80" t="s">
        <v>213</v>
      </c>
      <c r="M50" s="347" t="s">
        <v>260</v>
      </c>
      <c r="N50" s="293" t="s">
        <v>259</v>
      </c>
      <c r="O50" s="167"/>
      <c r="P50" s="187"/>
      <c r="Q50" s="188"/>
      <c r="R50" s="188"/>
      <c r="S50" s="188"/>
      <c r="T50" s="188"/>
      <c r="U50" s="188"/>
      <c r="V50" s="188"/>
      <c r="W50" s="188"/>
      <c r="X50" s="188"/>
      <c r="Y50" s="188"/>
      <c r="Z50" s="189"/>
    </row>
    <row r="51" spans="1:26" ht="14.65" thickBot="1">
      <c r="A51" s="131" t="s">
        <v>214</v>
      </c>
      <c r="B51" s="80"/>
      <c r="C51" s="183">
        <v>4000</v>
      </c>
      <c r="D51" s="80"/>
      <c r="E51" s="134" t="str">
        <f>_xlfn.IFS(C51 = 0, 0, AND(C50=0, C51&lt;&gt;" "), "11.2", AND(C50&lt;&gt;" ", C51&lt;&gt;" "), "5.6")</f>
        <v>5.6</v>
      </c>
      <c r="F51" s="80"/>
      <c r="G51" s="134" t="str">
        <f>_xlfn.IFS(E51= 0,"0", AND(E50&lt;&gt;0,E51&lt;&gt;" "),"0.05", AND(E51&lt;&gt;" ",E50=0), "0.1")</f>
        <v>0.05</v>
      </c>
      <c r="H51" s="80"/>
      <c r="I51" s="135">
        <f>C51/G51*E51</f>
        <v>448000</v>
      </c>
      <c r="J51" s="80"/>
      <c r="K51" s="79" t="s">
        <v>215</v>
      </c>
      <c r="L51" s="182">
        <v>532000</v>
      </c>
      <c r="M51" s="292">
        <f>I50/L51</f>
        <v>0.84210526315789469</v>
      </c>
      <c r="N51" s="284">
        <f>E50-M51</f>
        <v>4.757894736842105</v>
      </c>
      <c r="O51" s="79"/>
      <c r="P51" s="187"/>
      <c r="Q51" s="188"/>
      <c r="R51" s="188"/>
      <c r="S51" s="188"/>
      <c r="T51" s="188"/>
      <c r="U51" s="188"/>
      <c r="V51" s="188"/>
      <c r="W51" s="188"/>
      <c r="X51" s="188"/>
      <c r="Y51" s="188"/>
      <c r="Z51" s="189"/>
    </row>
    <row r="52" spans="1:26" ht="14.65" thickBot="1">
      <c r="A52" s="86"/>
      <c r="B52" s="87"/>
      <c r="C52" s="87"/>
      <c r="D52" s="87"/>
      <c r="E52" s="136"/>
      <c r="F52" s="80"/>
      <c r="G52" s="136"/>
      <c r="H52" s="136"/>
      <c r="I52" s="80"/>
      <c r="J52" s="80"/>
      <c r="K52" s="86" t="s">
        <v>216</v>
      </c>
      <c r="L52" s="182">
        <v>532000</v>
      </c>
      <c r="M52" s="288">
        <f>I51/L52</f>
        <v>0.84210526315789469</v>
      </c>
      <c r="N52" s="290">
        <f>E51-0.1</f>
        <v>5.5</v>
      </c>
      <c r="O52" s="167"/>
      <c r="P52" s="187"/>
      <c r="Q52" s="188"/>
      <c r="R52" s="188"/>
      <c r="S52" s="188"/>
      <c r="T52" s="188"/>
      <c r="U52" s="188"/>
      <c r="V52" s="188"/>
      <c r="W52" s="188"/>
      <c r="X52" s="188"/>
      <c r="Y52" s="188"/>
      <c r="Z52" s="189"/>
    </row>
    <row r="53" spans="1:26" ht="14.65" thickBot="1">
      <c r="A53" s="137" t="s">
        <v>217</v>
      </c>
      <c r="B53" s="77"/>
      <c r="C53" s="77"/>
      <c r="D53" s="181">
        <v>0.58333333333333337</v>
      </c>
      <c r="E53" s="87"/>
      <c r="F53" s="87"/>
      <c r="G53" s="87"/>
      <c r="H53" s="87"/>
      <c r="I53" s="87"/>
      <c r="J53" s="87"/>
      <c r="K53" s="87"/>
      <c r="L53" s="87"/>
      <c r="M53" s="87"/>
      <c r="N53" s="87"/>
      <c r="O53" s="87"/>
      <c r="P53" s="187"/>
      <c r="Q53" s="188"/>
      <c r="R53" s="188"/>
      <c r="S53" s="188"/>
      <c r="T53" s="188"/>
      <c r="U53" s="188"/>
      <c r="V53" s="188"/>
      <c r="W53" s="188"/>
      <c r="X53" s="188"/>
      <c r="Y53" s="188"/>
      <c r="Z53" s="189"/>
    </row>
    <row r="54" spans="1:26" ht="14.65" customHeight="1">
      <c r="P54" s="187"/>
      <c r="Q54" s="188"/>
      <c r="R54" s="188"/>
      <c r="S54" s="188"/>
      <c r="T54" s="188"/>
      <c r="U54" s="188"/>
      <c r="V54" s="188"/>
      <c r="W54" s="188"/>
      <c r="X54" s="188"/>
      <c r="Y54" s="188"/>
      <c r="Z54" s="189"/>
    </row>
    <row r="55" spans="1:26" ht="14.65" customHeight="1">
      <c r="A55" s="11" t="s">
        <v>219</v>
      </c>
      <c r="B55" s="11"/>
      <c r="C55" s="11" t="str">
        <f>CONCATENATE((R8),U8)</f>
        <v>AmaxaCB-150</v>
      </c>
      <c r="P55" s="187"/>
      <c r="Q55" s="188"/>
      <c r="R55" s="188"/>
      <c r="S55" s="188"/>
      <c r="T55" s="188"/>
      <c r="U55" s="188"/>
      <c r="V55" s="188"/>
      <c r="W55" s="188"/>
      <c r="X55" s="188"/>
      <c r="Y55" s="188"/>
      <c r="Z55" s="189"/>
    </row>
    <row r="56" spans="1:26" ht="14.65" customHeight="1" thickBot="1">
      <c r="P56" s="190"/>
      <c r="Q56" s="191"/>
      <c r="R56" s="191"/>
      <c r="S56" s="191"/>
      <c r="T56" s="191"/>
      <c r="U56" s="191"/>
      <c r="V56" s="191"/>
      <c r="W56" s="191"/>
      <c r="X56" s="191"/>
      <c r="Y56" s="191"/>
      <c r="Z56" s="192"/>
    </row>
    <row r="58" spans="1:26" ht="14.25">
      <c r="B58" s="11"/>
      <c r="D58" s="11"/>
    </row>
    <row r="59" spans="1:26" ht="14.25">
      <c r="D59" s="11"/>
    </row>
  </sheetData>
  <sheetProtection algorithmName="SHA-512" hashValue="0q05sYtNLG9jKRJSLKIaLHQPStVKktiStNDp3blBa1ZChVEu3CIvBzZRbZX+r9an6nSTN0TAjuOAVJrptB6SOw==" saltValue="pWbife+YRASi/wOJX8NFYw==" spinCount="100000" sheet="1" scenarios="1" selectLockedCells="1"/>
  <mergeCells count="15">
    <mergeCell ref="T4:U4"/>
    <mergeCell ref="F29:H29"/>
    <mergeCell ref="S10:U10"/>
    <mergeCell ref="S12:T12"/>
    <mergeCell ref="W12:X12"/>
    <mergeCell ref="P21:W21"/>
    <mergeCell ref="P22:W22"/>
    <mergeCell ref="P23:W23"/>
    <mergeCell ref="P24:W24"/>
    <mergeCell ref="AA12:AB12"/>
    <mergeCell ref="S13:U13"/>
    <mergeCell ref="W13:Y13"/>
    <mergeCell ref="AA13:AC13"/>
    <mergeCell ref="AA14:AB14"/>
    <mergeCell ref="W14:X14"/>
  </mergeCells>
  <conditionalFormatting sqref="H6:I6 A9:I9 N6:O9">
    <cfRule type="expression" priority="23">
      <formula>"row if val(a..) EVEN"</formula>
    </cfRule>
    <cfRule type="expression" dxfId="142" priority="24">
      <formula>"row is even"</formula>
    </cfRule>
  </conditionalFormatting>
  <conditionalFormatting sqref="B10 A6:F6">
    <cfRule type="expression" priority="31">
      <formula>"row if val(a..) EVEN"</formula>
    </cfRule>
    <cfRule type="expression" dxfId="141" priority="32">
      <formula>"row is even"</formula>
    </cfRule>
  </conditionalFormatting>
  <conditionalFormatting sqref="D5">
    <cfRule type="expression" priority="29">
      <formula>"row if val(a..) EVEN"</formula>
    </cfRule>
    <cfRule type="expression" dxfId="140" priority="30">
      <formula>"row is even"</formula>
    </cfRule>
  </conditionalFormatting>
  <conditionalFormatting sqref="E10">
    <cfRule type="expression" priority="27">
      <formula>"row if val(a..) EVEN"</formula>
    </cfRule>
    <cfRule type="expression" dxfId="139" priority="28">
      <formula>"row is even"</formula>
    </cfRule>
  </conditionalFormatting>
  <conditionalFormatting sqref="C10">
    <cfRule type="expression" priority="25">
      <formula>"row if val(a..) EVEN"</formula>
    </cfRule>
    <cfRule type="expression" dxfId="138" priority="26">
      <formula>"row is even"</formula>
    </cfRule>
  </conditionalFormatting>
  <conditionalFormatting sqref="Q6 P4 S6 P2:Q2 S2:U2 P5:T5">
    <cfRule type="expression" priority="19">
      <formula>"row if val(a..) EVEN"</formula>
    </cfRule>
    <cfRule type="expression" dxfId="137" priority="20">
      <formula>"row is even"</formula>
    </cfRule>
  </conditionalFormatting>
  <conditionalFormatting sqref="Q4 T6">
    <cfRule type="expression" priority="21">
      <formula>"row if val(a..) EVEN"</formula>
    </cfRule>
    <cfRule type="expression" dxfId="136" priority="22">
      <formula>"row is even"</formula>
    </cfRule>
  </conditionalFormatting>
  <conditionalFormatting sqref="H8:I8 A7 C7">
    <cfRule type="expression" priority="15">
      <formula>"row if val(a..) EVEN"</formula>
    </cfRule>
    <cfRule type="expression" dxfId="135" priority="16">
      <formula>"row is even"</formula>
    </cfRule>
  </conditionalFormatting>
  <conditionalFormatting sqref="E8:F8 A8 G7">
    <cfRule type="expression" priority="17">
      <formula>"row if val(a..) EVEN"</formula>
    </cfRule>
    <cfRule type="expression" dxfId="134" priority="18">
      <formula>"row is even"</formula>
    </cfRule>
  </conditionalFormatting>
  <conditionalFormatting sqref="A11:I11">
    <cfRule type="expression" priority="13">
      <formula>"row if val(a..) EVEN"</formula>
    </cfRule>
    <cfRule type="expression" dxfId="133" priority="14">
      <formula>"row is even"</formula>
    </cfRule>
  </conditionalFormatting>
  <conditionalFormatting sqref="R4">
    <cfRule type="expression" priority="11">
      <formula>"row if val(a..) EVEN"</formula>
    </cfRule>
    <cfRule type="expression" dxfId="132" priority="12">
      <formula>"row is even"</formula>
    </cfRule>
  </conditionalFormatting>
  <conditionalFormatting sqref="V6">
    <cfRule type="expression" priority="9">
      <formula>"row if val(a..) EVEN"</formula>
    </cfRule>
    <cfRule type="expression" dxfId="131" priority="10">
      <formula>"row is even"</formula>
    </cfRule>
  </conditionalFormatting>
  <conditionalFormatting sqref="J6:M6 L7:M8 J9:M9">
    <cfRule type="expression" priority="5">
      <formula>"row if val(a..) EVEN"</formula>
    </cfRule>
    <cfRule type="expression" dxfId="130" priority="6">
      <formula>"row is even"</formula>
    </cfRule>
  </conditionalFormatting>
  <conditionalFormatting sqref="J10">
    <cfRule type="expression" priority="7">
      <formula>"row if val(a..) EVEN"</formula>
    </cfRule>
    <cfRule type="expression" dxfId="129" priority="8">
      <formula>"row is even"</formula>
    </cfRule>
  </conditionalFormatting>
  <conditionalFormatting sqref="J8:K8">
    <cfRule type="expression" priority="3">
      <formula>"row if val(a..) EVEN"</formula>
    </cfRule>
    <cfRule type="expression" dxfId="128" priority="4">
      <formula>"row is even"</formula>
    </cfRule>
  </conditionalFormatting>
  <conditionalFormatting sqref="J11:K11">
    <cfRule type="expression" priority="1">
      <formula>"row if val(a..) EVEN"</formula>
    </cfRule>
    <cfRule type="expression" dxfId="127" priority="2">
      <formula>"row is even"</formula>
    </cfRule>
  </conditionalFormatting>
  <dataValidations xWindow="1069" yWindow="568" count="10">
    <dataValidation operator="equal" allowBlank="1" showInputMessage="1" showErrorMessage="1" prompt="ex: 20190417" sqref="C10 R5" xr:uid="{B118C2B7-5D2A-48B2-8207-9B5FE3701B12}"/>
    <dataValidation type="whole" allowBlank="1" showInputMessage="1" prompt="number" sqref="T5" xr:uid="{9E5FEE14-D13C-4EBF-957E-5CB0BC10D70E}">
      <formula1>10</formula1>
      <formula2>50</formula2>
    </dataValidation>
    <dataValidation type="whole" allowBlank="1" showInputMessage="1" showErrorMessage="1" prompt="Enter a number" sqref="H7 K10" xr:uid="{1FEEEBC9-ABD8-4DEE-BE3B-379775E7AD4F}">
      <formula1>1</formula1>
      <formula2>50</formula2>
    </dataValidation>
    <dataValidation type="whole" allowBlank="1" showInputMessage="1" showErrorMessage="1" prompt="enter a number" sqref="H10 E7" xr:uid="{DDAF817C-9A29-46B9-B2D9-62B67A8AFE0A}">
      <formula1>0</formula1>
      <formula2>10</formula2>
    </dataValidation>
    <dataValidation type="textLength" operator="equal" allowBlank="1" showInputMessage="1" showErrorMessage="1" prompt="ex: 20190417" sqref="G9 E10 S6 C7 Q6 V6 R4" xr:uid="{7CAE8E9A-5B5F-461F-B34B-47D3E1E1CE03}">
      <formula1>8</formula1>
    </dataValidation>
    <dataValidation allowBlank="1" showInputMessage="1" showErrorMessage="1" prompt="Enter a number (e.g. 1e6)" sqref="C42" xr:uid="{02FCC3BB-E655-4413-A2F0-FBABDD9211E5}"/>
    <dataValidation allowBlank="1" showInputMessage="1" showErrorMessage="1" prompt="ex: 534e3" sqref="L51:L52" xr:uid="{309E7B21-F25D-4A1C-8CC0-1248562587B0}"/>
    <dataValidation type="textLength" operator="equal" allowBlank="1" showInputMessage="1" showErrorMessage="1" prompt="ex. 20200110" sqref="D8" xr:uid="{556A945D-CB16-4197-A0CD-F5EDE519C0A2}">
      <formula1>8</formula1>
    </dataValidation>
    <dataValidation type="time" allowBlank="1" showInputMessage="1" showErrorMessage="1" sqref="D53" xr:uid="{0A6BCD0B-6883-4380-A9D1-76B3ECAB87C6}">
      <formula1>0</formula1>
      <formula2>0.999305555555556</formula2>
    </dataValidation>
    <dataValidation type="textLength" operator="equal" allowBlank="1" showErrorMessage="1" sqref="D5" xr:uid="{5C3E4CA4-EA68-4116-86CD-85F2D6C5DC29}">
      <formula1>8</formula1>
    </dataValidation>
  </dataValidations>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xWindow="1069" yWindow="568" count="19">
        <x14:dataValidation type="list" showInputMessage="1" showErrorMessage="1" xr:uid="{4D4E70CF-AA15-482F-84FA-94BF698116FB}">
          <x14:formula1>
            <xm:f>'Data validation criteria'!$K$21:$K$26</xm:f>
          </x14:formula1>
          <xm:sqref>H13</xm:sqref>
        </x14:dataValidation>
        <x14:dataValidation type="list" allowBlank="1" showInputMessage="1" showErrorMessage="1" xr:uid="{BAC5EE25-D4BA-4BE6-8C17-0DF66B629C1A}">
          <x14:formula1>
            <xm:f>'Data validation criteria'!$A$3:$A$9</xm:f>
          </x14:formula1>
          <xm:sqref>D4 C4:C5</xm:sqref>
        </x14:dataValidation>
        <x14:dataValidation type="list" allowBlank="1" showInputMessage="1" showErrorMessage="1" xr:uid="{778A5116-97AE-44FE-BEFF-2B866DA7AEA1}">
          <x14:formula1>
            <xm:f>'Data validation criteria'!$C$21:$C$25</xm:f>
          </x14:formula1>
          <xm:sqref>D11</xm:sqref>
        </x14:dataValidation>
        <x14:dataValidation type="list" allowBlank="1" showInputMessage="1" showErrorMessage="1" xr:uid="{5F999656-F080-499D-902A-49C031E463E3}">
          <x14:formula1>
            <xm:f>'Data validation criteria'!$M$21:$M$30</xm:f>
          </x14:formula1>
          <xm:sqref>D12</xm:sqref>
        </x14:dataValidation>
        <x14:dataValidation type="list" allowBlank="1" showInputMessage="1" showErrorMessage="1" xr:uid="{CA1A3D7E-B1D5-4A23-A42C-408D80C3149E}">
          <x14:formula1>
            <xm:f>'Data validation criteria'!$N$21:$N$30</xm:f>
          </x14:formula1>
          <xm:sqref>D13</xm:sqref>
        </x14:dataValidation>
        <x14:dataValidation type="list" allowBlank="1" showInputMessage="1" showErrorMessage="1" xr:uid="{5B530003-7DC4-46B5-AE50-17E60E386CA7}">
          <x14:formula1>
            <xm:f>'Data validation criteria'!$D$21:$D$25</xm:f>
          </x14:formula1>
          <xm:sqref>G11</xm:sqref>
        </x14:dataValidation>
        <x14:dataValidation type="list" allowBlank="1" showInputMessage="1" showErrorMessage="1" xr:uid="{BDFD8137-482D-4946-AEA9-8C7B72D75791}">
          <x14:formula1>
            <xm:f>'Data validation criteria'!$F$21:$F$23</xm:f>
          </x14:formula1>
          <xm:sqref>R8</xm:sqref>
        </x14:dataValidation>
        <x14:dataValidation type="list" allowBlank="1" showInputMessage="1" showErrorMessage="1" xr:uid="{DF279B46-3498-48C8-A13B-D38A37AA9F6E}">
          <x14:formula1>
            <xm:f>'Data validation criteria'!$A$34:$A$39</xm:f>
          </x14:formula1>
          <xm:sqref>U8</xm:sqref>
        </x14:dataValidation>
        <x14:dataValidation type="list" allowBlank="1" showInputMessage="1" showErrorMessage="1" xr:uid="{0A1A9F35-C5B0-4550-95C4-84379909D496}">
          <x14:formula1>
            <xm:f>'Data validation criteria'!$L$21:$L$23</xm:f>
          </x14:formula1>
          <xm:sqref>X8</xm:sqref>
        </x14:dataValidation>
        <x14:dataValidation type="list" allowBlank="1" showInputMessage="1" showErrorMessage="1" xr:uid="{83CDA4B6-E339-4757-A355-355562F8D457}">
          <x14:formula1>
            <xm:f>'Data validation criteria'!$E$21:$E$25</xm:f>
          </x14:formula1>
          <xm:sqref>Q2</xm:sqref>
        </x14:dataValidation>
        <x14:dataValidation type="list" allowBlank="1" showInputMessage="1" showErrorMessage="1" xr:uid="{811D9A05-1411-4A8C-AEA4-58BF33E67B0E}">
          <x14:formula1>
            <xm:f>'Data validation criteria'!$F$2:$F$7</xm:f>
          </x14:formula1>
          <xm:sqref>T2</xm:sqref>
        </x14:dataValidation>
        <x14:dataValidation type="list" allowBlank="1" showInputMessage="1" showErrorMessage="1" xr:uid="{88C4EA58-5C5A-4E9E-8389-2A2C828E589A}">
          <x14:formula1>
            <xm:f>'Data validation criteria'!$D$34:$D$38</xm:f>
          </x14:formula1>
          <xm:sqref>T4:U4</xm:sqref>
        </x14:dataValidation>
        <x14:dataValidation type="list" allowBlank="1" showInputMessage="1" showErrorMessage="1" xr:uid="{A230E7B5-791F-4BDE-96AA-966BD9C2C692}">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0200BCCA-ED56-461E-81D7-C671BCA5A3B6}">
          <x14:formula1>
            <xm:f>'Data validation criteria'!$A$21:$A$28</xm:f>
          </x14:formula1>
          <xm:sqref>S10:U10</xm:sqref>
        </x14:dataValidation>
        <x14:dataValidation type="list" allowBlank="1" showInputMessage="1" showErrorMessage="1" xr:uid="{51134137-FB4F-4199-A783-F928A2941B60}">
          <x14:formula1>
            <xm:f>'Data validation criteria'!$J$21:$J$24</xm:f>
          </x14:formula1>
          <xm:sqref>W10 W14:X14 AA14:AB14</xm:sqref>
        </x14:dataValidation>
        <x14:dataValidation type="list" allowBlank="1" showInputMessage="1" showErrorMessage="1" xr:uid="{7A94D2C9-5C3A-44FA-A271-48D95A397687}">
          <x14:formula1>
            <xm:f>'Data validation criteria'!$I$21:$I$25</xm:f>
          </x14:formula1>
          <xm:sqref>S12 W12 AA12</xm:sqref>
        </x14:dataValidation>
        <x14:dataValidation type="list" allowBlank="1" showInputMessage="1" showErrorMessage="1" xr:uid="{EA40DD7B-3A66-46F9-BA3C-9C67050FE4FA}">
          <x14:formula1>
            <xm:f>'Data validation criteria'!$A$21:$A$27</xm:f>
          </x14:formula1>
          <xm:sqref>S13:U13 W13:Y13 AA13:AC13</xm:sqref>
        </x14:dataValidation>
        <x14:dataValidation type="list" allowBlank="1" showInputMessage="1" showErrorMessage="1" xr:uid="{A6546D0F-1C18-4ABC-9685-88D6D587BDF0}">
          <x14:formula1>
            <xm:f>'Data validation criteria'!$J$21:$J$25</xm:f>
          </x14:formula1>
          <xm:sqref>S14</xm:sqref>
        </x14:dataValidation>
        <x14:dataValidation type="list" allowBlank="1" showInputMessage="1" showErrorMessage="1" xr:uid="{5C055157-E53F-4E59-8BD1-FF32FEE524F6}">
          <x14:formula1>
            <xm:f>'Data validation criteria'!$G$34:$G$39</xm:f>
          </x14:formula1>
          <xm:sqref>L13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A3A1F-E3EC-4DC1-B2EC-7C7621420D90}">
  <sheetPr codeName="WSData"/>
  <dimension ref="A1:J1095"/>
  <sheetViews>
    <sheetView showGridLines="0" workbookViewId="0">
      <pane ySplit="1" topLeftCell="A575" activePane="bottomLeft" state="frozen"/>
      <selection activeCell="P50" sqref="P50"/>
      <selection pane="bottomLeft" activeCell="E816" sqref="E816"/>
    </sheetView>
  </sheetViews>
  <sheetFormatPr defaultColWidth="9.19921875" defaultRowHeight="11.65"/>
  <cols>
    <col min="1" max="1" width="12.796875" style="361" customWidth="1"/>
    <col min="2" max="2" width="12.796875" style="362" customWidth="1"/>
    <col min="3" max="3" width="33.796875" style="362" customWidth="1"/>
    <col min="4" max="4" width="24.265625" style="362" customWidth="1"/>
    <col min="5" max="6" width="10.796875" style="362" customWidth="1"/>
    <col min="7" max="7" width="61" style="363" customWidth="1"/>
    <col min="8" max="9" width="10.796875" style="362" customWidth="1"/>
    <col min="10" max="10" width="12.53125" style="362" bestFit="1" customWidth="1"/>
    <col min="11" max="16384" width="9.19921875" style="362"/>
  </cols>
  <sheetData>
    <row r="1" spans="1:10" s="359" customFormat="1">
      <c r="A1" s="358" t="s">
        <v>161</v>
      </c>
      <c r="B1" s="359" t="s">
        <v>162</v>
      </c>
      <c r="C1" s="359" t="s">
        <v>160</v>
      </c>
      <c r="D1" s="359" t="s">
        <v>151</v>
      </c>
      <c r="E1" s="359" t="s">
        <v>150</v>
      </c>
      <c r="F1" s="359" t="s">
        <v>158</v>
      </c>
      <c r="G1" s="360" t="s">
        <v>156</v>
      </c>
      <c r="H1" s="359" t="s">
        <v>163</v>
      </c>
      <c r="I1" s="359" t="s">
        <v>503</v>
      </c>
      <c r="J1" s="359" t="s">
        <v>504</v>
      </c>
    </row>
    <row r="2" spans="1:10">
      <c r="A2" s="361">
        <v>43843</v>
      </c>
      <c r="B2" s="362">
        <v>7</v>
      </c>
      <c r="C2" s="362" t="s">
        <v>262</v>
      </c>
      <c r="D2" s="362" t="s">
        <v>149</v>
      </c>
      <c r="H2" s="362" t="s">
        <v>149</v>
      </c>
    </row>
    <row r="3" spans="1:10">
      <c r="A3" s="361">
        <v>43844</v>
      </c>
      <c r="B3" s="362">
        <v>7</v>
      </c>
      <c r="C3" s="362" t="s">
        <v>262</v>
      </c>
      <c r="D3" s="362" t="s">
        <v>153</v>
      </c>
    </row>
    <row r="4" spans="1:10">
      <c r="A4" s="361">
        <v>43846</v>
      </c>
      <c r="B4" s="362">
        <v>7</v>
      </c>
      <c r="C4" s="362" t="s">
        <v>262</v>
      </c>
      <c r="D4" s="362" t="s">
        <v>147</v>
      </c>
      <c r="E4" s="362">
        <v>96</v>
      </c>
      <c r="F4" s="362">
        <v>96</v>
      </c>
    </row>
    <row r="5" spans="1:10">
      <c r="A5" s="361">
        <v>43849</v>
      </c>
      <c r="B5" s="362">
        <v>7</v>
      </c>
      <c r="C5" s="362" t="s">
        <v>262</v>
      </c>
      <c r="D5" s="362" t="s">
        <v>147</v>
      </c>
      <c r="E5" s="362">
        <v>96</v>
      </c>
      <c r="F5" s="362">
        <v>96</v>
      </c>
    </row>
    <row r="6" spans="1:10">
      <c r="A6" s="361">
        <v>43850</v>
      </c>
      <c r="B6" s="362">
        <v>7</v>
      </c>
      <c r="C6" s="362" t="s">
        <v>232</v>
      </c>
      <c r="D6" s="362" t="s">
        <v>149</v>
      </c>
      <c r="E6" s="362">
        <v>96</v>
      </c>
      <c r="F6" s="362">
        <v>96</v>
      </c>
      <c r="H6" s="362" t="s">
        <v>149</v>
      </c>
    </row>
    <row r="7" spans="1:10">
      <c r="A7" s="361">
        <v>43851</v>
      </c>
      <c r="B7" s="362">
        <v>7</v>
      </c>
      <c r="C7" s="362" t="s">
        <v>232</v>
      </c>
      <c r="D7" s="362" t="s">
        <v>153</v>
      </c>
    </row>
    <row r="8" spans="1:10">
      <c r="A8" s="361">
        <v>43852</v>
      </c>
      <c r="B8" s="362">
        <v>8</v>
      </c>
      <c r="C8" s="362" t="s">
        <v>266</v>
      </c>
      <c r="D8" s="362" t="s">
        <v>148</v>
      </c>
      <c r="E8" s="362">
        <v>1</v>
      </c>
      <c r="F8" s="362">
        <v>24</v>
      </c>
    </row>
    <row r="9" spans="1:10">
      <c r="A9" s="361">
        <v>43852</v>
      </c>
      <c r="B9" s="362">
        <v>9</v>
      </c>
      <c r="C9" s="362" t="s">
        <v>267</v>
      </c>
      <c r="D9" s="362" t="s">
        <v>148</v>
      </c>
      <c r="E9" s="362">
        <v>1</v>
      </c>
      <c r="F9" s="362">
        <v>24</v>
      </c>
    </row>
    <row r="10" spans="1:10">
      <c r="A10" s="361">
        <v>43852</v>
      </c>
      <c r="B10" s="362">
        <v>12</v>
      </c>
      <c r="C10" s="362" t="s">
        <v>282</v>
      </c>
      <c r="D10" s="362" t="s">
        <v>148</v>
      </c>
      <c r="E10" s="362">
        <v>1</v>
      </c>
      <c r="F10" s="362">
        <v>24</v>
      </c>
    </row>
    <row r="11" spans="1:10">
      <c r="A11" s="361">
        <v>43852</v>
      </c>
      <c r="B11" s="362">
        <v>10</v>
      </c>
      <c r="C11" s="362" t="s">
        <v>268</v>
      </c>
      <c r="D11" s="362" t="s">
        <v>148</v>
      </c>
      <c r="E11" s="362">
        <v>1</v>
      </c>
      <c r="F11" s="362">
        <v>24</v>
      </c>
    </row>
    <row r="12" spans="1:10">
      <c r="A12" s="361">
        <v>43852</v>
      </c>
      <c r="B12" s="362">
        <v>11</v>
      </c>
      <c r="C12" s="362" t="s">
        <v>271</v>
      </c>
      <c r="D12" s="362" t="s">
        <v>148</v>
      </c>
      <c r="E12" s="362">
        <v>1</v>
      </c>
      <c r="F12" s="362">
        <v>24</v>
      </c>
    </row>
    <row r="13" spans="1:10">
      <c r="A13" s="361">
        <v>43852</v>
      </c>
      <c r="B13" s="362">
        <v>7</v>
      </c>
      <c r="C13" s="362" t="s">
        <v>232</v>
      </c>
      <c r="D13" s="362" t="s">
        <v>153</v>
      </c>
    </row>
    <row r="14" spans="1:10">
      <c r="A14" s="361">
        <v>43853</v>
      </c>
      <c r="B14" s="362">
        <v>7</v>
      </c>
      <c r="C14" s="362" t="s">
        <v>262</v>
      </c>
      <c r="D14" s="362" t="s">
        <v>147</v>
      </c>
      <c r="E14" s="362">
        <v>96</v>
      </c>
      <c r="F14" s="362">
        <v>96</v>
      </c>
    </row>
    <row r="15" spans="1:10">
      <c r="A15" s="361">
        <v>43853</v>
      </c>
      <c r="B15" s="362">
        <v>8</v>
      </c>
      <c r="C15" s="362" t="s">
        <v>266</v>
      </c>
      <c r="D15" s="362" t="s">
        <v>153</v>
      </c>
      <c r="E15" s="362">
        <v>1</v>
      </c>
      <c r="F15" s="362">
        <v>24</v>
      </c>
    </row>
    <row r="16" spans="1:10">
      <c r="A16" s="361">
        <v>43853</v>
      </c>
      <c r="B16" s="362">
        <v>9</v>
      </c>
      <c r="C16" s="362" t="s">
        <v>267</v>
      </c>
      <c r="D16" s="362" t="s">
        <v>153</v>
      </c>
      <c r="E16" s="362">
        <v>1</v>
      </c>
      <c r="F16" s="362">
        <v>24</v>
      </c>
    </row>
    <row r="17" spans="1:6">
      <c r="A17" s="361">
        <v>43853</v>
      </c>
      <c r="B17" s="362">
        <v>10</v>
      </c>
      <c r="C17" s="362" t="s">
        <v>268</v>
      </c>
      <c r="D17" s="362" t="s">
        <v>153</v>
      </c>
      <c r="E17" s="362">
        <v>1</v>
      </c>
      <c r="F17" s="362">
        <v>24</v>
      </c>
    </row>
    <row r="18" spans="1:6">
      <c r="A18" s="361">
        <v>43853</v>
      </c>
      <c r="B18" s="362">
        <v>11</v>
      </c>
      <c r="C18" s="362" t="s">
        <v>271</v>
      </c>
      <c r="D18" s="362" t="s">
        <v>153</v>
      </c>
      <c r="E18" s="362">
        <v>1</v>
      </c>
      <c r="F18" s="362">
        <v>24</v>
      </c>
    </row>
    <row r="19" spans="1:6">
      <c r="A19" s="361">
        <v>43853</v>
      </c>
      <c r="B19" s="362">
        <v>12</v>
      </c>
      <c r="C19" s="362" t="s">
        <v>270</v>
      </c>
      <c r="D19" s="362" t="s">
        <v>153</v>
      </c>
      <c r="E19" s="362">
        <v>1</v>
      </c>
      <c r="F19" s="362">
        <v>24</v>
      </c>
    </row>
    <row r="20" spans="1:6">
      <c r="A20" s="361">
        <v>43855</v>
      </c>
      <c r="B20" s="362">
        <v>7</v>
      </c>
      <c r="C20" s="362" t="s">
        <v>232</v>
      </c>
      <c r="D20" s="362" t="s">
        <v>147</v>
      </c>
      <c r="E20" s="362">
        <v>96</v>
      </c>
      <c r="F20" s="362">
        <v>96</v>
      </c>
    </row>
    <row r="21" spans="1:6">
      <c r="A21" s="361">
        <v>43856</v>
      </c>
      <c r="B21" s="362">
        <v>7</v>
      </c>
      <c r="C21" s="362" t="s">
        <v>302</v>
      </c>
      <c r="D21" s="362" t="s">
        <v>148</v>
      </c>
      <c r="E21" s="362">
        <v>1</v>
      </c>
      <c r="F21" s="362">
        <v>24</v>
      </c>
    </row>
    <row r="22" spans="1:6">
      <c r="A22" s="361">
        <v>43856</v>
      </c>
      <c r="B22" s="362">
        <v>8</v>
      </c>
      <c r="C22" s="362" t="s">
        <v>303</v>
      </c>
      <c r="D22" s="362" t="s">
        <v>148</v>
      </c>
      <c r="E22" s="362">
        <v>1</v>
      </c>
      <c r="F22" s="362">
        <v>24</v>
      </c>
    </row>
    <row r="23" spans="1:6">
      <c r="A23" s="361">
        <v>43856</v>
      </c>
      <c r="B23" s="362">
        <v>9</v>
      </c>
      <c r="C23" s="362" t="s">
        <v>304</v>
      </c>
      <c r="D23" s="362" t="s">
        <v>148</v>
      </c>
      <c r="E23" s="362">
        <v>1</v>
      </c>
      <c r="F23" s="362">
        <v>24</v>
      </c>
    </row>
    <row r="24" spans="1:6">
      <c r="A24" s="361">
        <v>43856</v>
      </c>
      <c r="B24" s="362">
        <v>10</v>
      </c>
      <c r="C24" s="362" t="s">
        <v>305</v>
      </c>
      <c r="D24" s="362" t="s">
        <v>148</v>
      </c>
      <c r="E24" s="362">
        <v>1</v>
      </c>
      <c r="F24" s="362">
        <v>24</v>
      </c>
    </row>
    <row r="25" spans="1:6">
      <c r="A25" s="361">
        <v>43857</v>
      </c>
      <c r="B25" s="362">
        <v>7</v>
      </c>
      <c r="C25" s="362" t="s">
        <v>271</v>
      </c>
      <c r="D25" s="362" t="s">
        <v>147</v>
      </c>
      <c r="E25" s="362">
        <v>1</v>
      </c>
      <c r="F25" s="362">
        <v>24</v>
      </c>
    </row>
    <row r="26" spans="1:6">
      <c r="A26" s="361">
        <v>43858</v>
      </c>
      <c r="B26" s="362">
        <v>7</v>
      </c>
      <c r="C26" s="362" t="s">
        <v>271</v>
      </c>
      <c r="D26" s="362" t="s">
        <v>148</v>
      </c>
      <c r="E26" s="362">
        <v>1</v>
      </c>
      <c r="F26" s="362">
        <v>6</v>
      </c>
    </row>
    <row r="27" spans="1:6">
      <c r="A27" s="361">
        <v>43859</v>
      </c>
      <c r="B27" s="362">
        <v>8</v>
      </c>
      <c r="C27" s="362" t="s">
        <v>268</v>
      </c>
      <c r="D27" s="362" t="s">
        <v>148</v>
      </c>
      <c r="E27" s="362">
        <v>1</v>
      </c>
      <c r="F27" s="362">
        <v>6</v>
      </c>
    </row>
    <row r="28" spans="1:6">
      <c r="A28" s="361">
        <v>43859</v>
      </c>
      <c r="B28" s="362">
        <v>7</v>
      </c>
      <c r="C28" s="362" t="s">
        <v>271</v>
      </c>
      <c r="D28" s="362" t="s">
        <v>153</v>
      </c>
      <c r="E28" s="362">
        <v>1</v>
      </c>
      <c r="F28" s="362">
        <v>6</v>
      </c>
    </row>
    <row r="29" spans="1:6">
      <c r="A29" s="361">
        <v>43860</v>
      </c>
      <c r="B29" s="362">
        <v>8</v>
      </c>
      <c r="C29" s="362" t="s">
        <v>266</v>
      </c>
      <c r="D29" s="362" t="s">
        <v>148</v>
      </c>
      <c r="E29" s="362">
        <v>1</v>
      </c>
      <c r="F29" s="362">
        <v>6</v>
      </c>
    </row>
    <row r="30" spans="1:6">
      <c r="A30" s="361">
        <v>43860</v>
      </c>
      <c r="B30" s="362">
        <v>9</v>
      </c>
      <c r="C30" s="362" t="s">
        <v>267</v>
      </c>
      <c r="D30" s="362" t="s">
        <v>148</v>
      </c>
      <c r="E30" s="362">
        <v>1</v>
      </c>
      <c r="F30" s="362">
        <v>6</v>
      </c>
    </row>
    <row r="31" spans="1:6">
      <c r="A31" s="361">
        <v>43860</v>
      </c>
      <c r="B31" s="362">
        <v>10</v>
      </c>
      <c r="C31" s="362" t="s">
        <v>282</v>
      </c>
      <c r="D31" s="362" t="s">
        <v>148</v>
      </c>
      <c r="E31" s="362">
        <v>1</v>
      </c>
      <c r="F31" s="362">
        <v>6</v>
      </c>
    </row>
    <row r="32" spans="1:6">
      <c r="A32" s="361">
        <v>43860</v>
      </c>
      <c r="B32" s="362">
        <v>7</v>
      </c>
      <c r="C32" s="362" t="s">
        <v>268</v>
      </c>
      <c r="D32" s="362" t="s">
        <v>153</v>
      </c>
      <c r="E32" s="362">
        <v>1</v>
      </c>
      <c r="F32" s="362">
        <v>6</v>
      </c>
    </row>
    <row r="33" spans="1:6">
      <c r="A33" s="361">
        <v>43860</v>
      </c>
      <c r="B33" s="362">
        <v>11</v>
      </c>
      <c r="C33" s="362" t="s">
        <v>271</v>
      </c>
      <c r="D33" s="362" t="s">
        <v>148</v>
      </c>
      <c r="E33" s="362">
        <v>5</v>
      </c>
      <c r="F33" s="362">
        <v>6</v>
      </c>
    </row>
    <row r="34" spans="1:6">
      <c r="A34" s="361">
        <v>43861</v>
      </c>
      <c r="B34" s="362">
        <v>7</v>
      </c>
      <c r="C34" s="362" t="s">
        <v>266</v>
      </c>
      <c r="D34" s="362" t="s">
        <v>153</v>
      </c>
      <c r="E34" s="362">
        <v>1</v>
      </c>
      <c r="F34" s="362">
        <v>6</v>
      </c>
    </row>
    <row r="35" spans="1:6">
      <c r="A35" s="361">
        <v>43861</v>
      </c>
      <c r="B35" s="362">
        <v>8</v>
      </c>
      <c r="C35" s="362" t="s">
        <v>267</v>
      </c>
      <c r="D35" s="362" t="s">
        <v>153</v>
      </c>
      <c r="E35" s="362">
        <v>1</v>
      </c>
      <c r="F35" s="362">
        <v>6</v>
      </c>
    </row>
    <row r="36" spans="1:6">
      <c r="A36" s="361">
        <v>43861</v>
      </c>
      <c r="B36" s="362">
        <v>9</v>
      </c>
      <c r="C36" s="362" t="s">
        <v>282</v>
      </c>
      <c r="D36" s="362" t="s">
        <v>153</v>
      </c>
      <c r="E36" s="362">
        <v>1</v>
      </c>
      <c r="F36" s="362">
        <v>6</v>
      </c>
    </row>
    <row r="37" spans="1:6">
      <c r="A37" s="361">
        <v>43861</v>
      </c>
      <c r="B37" s="362">
        <v>10</v>
      </c>
      <c r="C37" s="362" t="s">
        <v>271</v>
      </c>
      <c r="D37" s="362" t="s">
        <v>153</v>
      </c>
      <c r="E37" s="362">
        <v>1</v>
      </c>
      <c r="F37" s="362">
        <v>6</v>
      </c>
    </row>
    <row r="38" spans="1:6">
      <c r="A38" s="361">
        <v>43861</v>
      </c>
      <c r="B38" s="362">
        <v>11</v>
      </c>
      <c r="C38" s="362" t="s">
        <v>302</v>
      </c>
      <c r="D38" s="362" t="s">
        <v>148</v>
      </c>
      <c r="E38" s="362">
        <v>1</v>
      </c>
      <c r="F38" s="362">
        <v>6</v>
      </c>
    </row>
    <row r="39" spans="1:6">
      <c r="A39" s="361">
        <v>43861</v>
      </c>
      <c r="B39" s="362">
        <v>12</v>
      </c>
      <c r="C39" s="362" t="s">
        <v>303</v>
      </c>
      <c r="D39" s="362" t="s">
        <v>148</v>
      </c>
      <c r="E39" s="362">
        <v>1</v>
      </c>
      <c r="F39" s="362">
        <v>6</v>
      </c>
    </row>
    <row r="40" spans="1:6">
      <c r="A40" s="361">
        <v>43861</v>
      </c>
      <c r="B40" s="362">
        <v>13</v>
      </c>
      <c r="C40" s="362" t="s">
        <v>304</v>
      </c>
      <c r="D40" s="362" t="s">
        <v>148</v>
      </c>
      <c r="E40" s="362">
        <v>1</v>
      </c>
      <c r="F40" s="362">
        <v>6</v>
      </c>
    </row>
    <row r="41" spans="1:6">
      <c r="A41" s="361">
        <v>43861</v>
      </c>
      <c r="B41" s="362">
        <v>14</v>
      </c>
      <c r="C41" s="362" t="s">
        <v>305</v>
      </c>
      <c r="D41" s="362" t="s">
        <v>148</v>
      </c>
      <c r="E41" s="362">
        <v>1</v>
      </c>
      <c r="F41" s="362">
        <v>6</v>
      </c>
    </row>
    <row r="42" spans="1:6">
      <c r="A42" s="361">
        <v>43862</v>
      </c>
      <c r="B42" s="362">
        <v>7</v>
      </c>
      <c r="C42" s="362" t="s">
        <v>302</v>
      </c>
      <c r="D42" s="362" t="s">
        <v>153</v>
      </c>
      <c r="E42" s="362">
        <v>1</v>
      </c>
      <c r="F42" s="362">
        <v>6</v>
      </c>
    </row>
    <row r="43" spans="1:6">
      <c r="A43" s="361">
        <v>43862</v>
      </c>
      <c r="B43" s="362">
        <v>8</v>
      </c>
      <c r="C43" s="362" t="s">
        <v>303</v>
      </c>
      <c r="D43" s="362" t="s">
        <v>153</v>
      </c>
      <c r="E43" s="362">
        <v>1</v>
      </c>
      <c r="F43" s="362">
        <v>6</v>
      </c>
    </row>
    <row r="44" spans="1:6">
      <c r="A44" s="361">
        <v>43862</v>
      </c>
      <c r="B44" s="362">
        <v>9</v>
      </c>
      <c r="C44" s="362" t="s">
        <v>304</v>
      </c>
      <c r="D44" s="362" t="s">
        <v>153</v>
      </c>
      <c r="E44" s="362">
        <v>1</v>
      </c>
      <c r="F44" s="362">
        <v>6</v>
      </c>
    </row>
    <row r="45" spans="1:6">
      <c r="A45" s="361">
        <v>43862</v>
      </c>
      <c r="B45" s="362">
        <v>10</v>
      </c>
      <c r="C45" s="362" t="s">
        <v>305</v>
      </c>
      <c r="D45" s="362" t="s">
        <v>153</v>
      </c>
      <c r="E45" s="362">
        <v>1</v>
      </c>
      <c r="F45" s="362">
        <v>6</v>
      </c>
    </row>
    <row r="46" spans="1:6">
      <c r="A46" s="361">
        <v>43864</v>
      </c>
      <c r="B46" s="362">
        <v>8</v>
      </c>
      <c r="C46" s="362" t="s">
        <v>266</v>
      </c>
      <c r="D46" s="362" t="s">
        <v>148</v>
      </c>
      <c r="E46" s="362">
        <v>5</v>
      </c>
      <c r="F46" s="362">
        <v>6</v>
      </c>
    </row>
    <row r="47" spans="1:6">
      <c r="A47" s="361">
        <v>43864</v>
      </c>
      <c r="B47" s="362">
        <v>9</v>
      </c>
      <c r="C47" s="362" t="s">
        <v>267</v>
      </c>
      <c r="D47" s="362" t="s">
        <v>148</v>
      </c>
      <c r="E47" s="362">
        <v>5</v>
      </c>
      <c r="F47" s="362">
        <v>6</v>
      </c>
    </row>
    <row r="48" spans="1:6">
      <c r="A48" s="361">
        <v>43864</v>
      </c>
      <c r="B48" s="362">
        <v>10</v>
      </c>
      <c r="C48" s="362" t="s">
        <v>268</v>
      </c>
      <c r="D48" s="362" t="s">
        <v>148</v>
      </c>
      <c r="E48" s="362">
        <v>5</v>
      </c>
      <c r="F48" s="362">
        <v>6</v>
      </c>
    </row>
    <row r="49" spans="1:8">
      <c r="A49" s="361">
        <v>43864</v>
      </c>
      <c r="B49" s="362">
        <v>7</v>
      </c>
      <c r="C49" s="362" t="s">
        <v>271</v>
      </c>
      <c r="D49" s="362" t="s">
        <v>154</v>
      </c>
      <c r="E49" s="362">
        <v>2</v>
      </c>
      <c r="F49" s="362">
        <v>24</v>
      </c>
      <c r="H49" s="362" t="s">
        <v>272</v>
      </c>
    </row>
    <row r="50" spans="1:8">
      <c r="A50" s="361">
        <v>43864</v>
      </c>
      <c r="B50" s="362">
        <v>11</v>
      </c>
      <c r="C50" s="362" t="s">
        <v>302</v>
      </c>
      <c r="D50" s="362" t="s">
        <v>148</v>
      </c>
      <c r="E50" s="362">
        <v>5</v>
      </c>
      <c r="F50" s="362">
        <v>6</v>
      </c>
    </row>
    <row r="51" spans="1:8">
      <c r="A51" s="361">
        <v>43864</v>
      </c>
      <c r="B51" s="362">
        <v>12</v>
      </c>
      <c r="C51" s="362" t="s">
        <v>303</v>
      </c>
      <c r="D51" s="362" t="s">
        <v>148</v>
      </c>
      <c r="E51" s="362">
        <v>5</v>
      </c>
      <c r="F51" s="362">
        <v>6</v>
      </c>
    </row>
    <row r="52" spans="1:8">
      <c r="A52" s="361">
        <v>43864</v>
      </c>
      <c r="B52" s="362">
        <v>13</v>
      </c>
      <c r="C52" s="362" t="s">
        <v>304</v>
      </c>
      <c r="D52" s="362" t="s">
        <v>148</v>
      </c>
      <c r="E52" s="362">
        <v>5</v>
      </c>
      <c r="F52" s="362">
        <v>6</v>
      </c>
    </row>
    <row r="53" spans="1:8">
      <c r="A53" s="361">
        <v>43864</v>
      </c>
      <c r="B53" s="362">
        <v>14</v>
      </c>
      <c r="C53" s="362" t="s">
        <v>305</v>
      </c>
      <c r="D53" s="362" t="s">
        <v>148</v>
      </c>
      <c r="E53" s="362">
        <v>5</v>
      </c>
      <c r="F53" s="362">
        <v>6</v>
      </c>
    </row>
    <row r="54" spans="1:8">
      <c r="A54" s="361">
        <v>43865</v>
      </c>
      <c r="B54" s="362">
        <v>9</v>
      </c>
      <c r="C54" s="362" t="s">
        <v>266</v>
      </c>
      <c r="D54" s="362" t="s">
        <v>153</v>
      </c>
      <c r="E54" s="362">
        <v>5</v>
      </c>
      <c r="F54" s="362">
        <v>6</v>
      </c>
    </row>
    <row r="55" spans="1:8">
      <c r="A55" s="361">
        <v>43865</v>
      </c>
      <c r="B55" s="362">
        <v>10</v>
      </c>
      <c r="C55" s="362" t="s">
        <v>267</v>
      </c>
      <c r="D55" s="362" t="s">
        <v>153</v>
      </c>
      <c r="E55" s="362">
        <v>5</v>
      </c>
      <c r="F55" s="362">
        <v>6</v>
      </c>
    </row>
    <row r="56" spans="1:8">
      <c r="A56" s="361">
        <v>43865</v>
      </c>
      <c r="B56" s="362">
        <v>8</v>
      </c>
      <c r="C56" s="362" t="s">
        <v>282</v>
      </c>
      <c r="D56" s="362" t="s">
        <v>148</v>
      </c>
      <c r="E56" s="362">
        <v>5</v>
      </c>
      <c r="F56" s="362">
        <v>6</v>
      </c>
    </row>
    <row r="57" spans="1:8">
      <c r="A57" s="361">
        <v>43865</v>
      </c>
      <c r="B57" s="362">
        <v>11</v>
      </c>
      <c r="C57" s="362" t="s">
        <v>268</v>
      </c>
      <c r="D57" s="362" t="s">
        <v>153</v>
      </c>
      <c r="E57" s="362">
        <v>5</v>
      </c>
      <c r="F57" s="362">
        <v>6</v>
      </c>
    </row>
    <row r="58" spans="1:8">
      <c r="A58" s="361">
        <v>43865</v>
      </c>
      <c r="B58" s="362">
        <v>7</v>
      </c>
      <c r="C58" s="362" t="s">
        <v>273</v>
      </c>
      <c r="D58" s="362" t="s">
        <v>153</v>
      </c>
      <c r="E58" s="362">
        <v>2</v>
      </c>
      <c r="F58" s="362">
        <v>24</v>
      </c>
    </row>
    <row r="59" spans="1:8">
      <c r="A59" s="361">
        <v>43865</v>
      </c>
      <c r="B59" s="362">
        <v>12</v>
      </c>
      <c r="C59" s="362" t="s">
        <v>302</v>
      </c>
      <c r="D59" s="362" t="s">
        <v>153</v>
      </c>
      <c r="E59" s="362">
        <v>5</v>
      </c>
      <c r="F59" s="362">
        <v>6</v>
      </c>
    </row>
    <row r="60" spans="1:8">
      <c r="A60" s="361">
        <v>43865</v>
      </c>
      <c r="B60" s="362">
        <v>13</v>
      </c>
      <c r="C60" s="362" t="s">
        <v>303</v>
      </c>
      <c r="D60" s="362" t="s">
        <v>153</v>
      </c>
      <c r="E60" s="362">
        <v>5</v>
      </c>
      <c r="F60" s="362">
        <v>6</v>
      </c>
    </row>
    <row r="61" spans="1:8">
      <c r="A61" s="361">
        <v>43865</v>
      </c>
      <c r="B61" s="362">
        <v>14</v>
      </c>
      <c r="C61" s="362" t="s">
        <v>304</v>
      </c>
      <c r="D61" s="362" t="s">
        <v>153</v>
      </c>
      <c r="E61" s="362">
        <v>5</v>
      </c>
      <c r="F61" s="362">
        <v>6</v>
      </c>
    </row>
    <row r="62" spans="1:8">
      <c r="A62" s="361">
        <v>43865</v>
      </c>
      <c r="B62" s="362">
        <v>15</v>
      </c>
      <c r="C62" s="362" t="s">
        <v>305</v>
      </c>
      <c r="D62" s="362" t="s">
        <v>153</v>
      </c>
      <c r="E62" s="362">
        <v>5</v>
      </c>
      <c r="F62" s="362">
        <v>6</v>
      </c>
    </row>
    <row r="63" spans="1:8">
      <c r="A63" s="361">
        <v>43866</v>
      </c>
      <c r="B63" s="362">
        <v>8</v>
      </c>
      <c r="C63" s="362" t="s">
        <v>282</v>
      </c>
      <c r="D63" s="362" t="s">
        <v>153</v>
      </c>
      <c r="E63" s="362">
        <v>5</v>
      </c>
      <c r="F63" s="362">
        <v>6</v>
      </c>
    </row>
    <row r="64" spans="1:8">
      <c r="A64" s="361">
        <v>43866</v>
      </c>
      <c r="B64" s="362">
        <v>7</v>
      </c>
      <c r="C64" s="362" t="s">
        <v>273</v>
      </c>
      <c r="D64" s="362" t="s">
        <v>147</v>
      </c>
      <c r="E64" s="362">
        <v>2</v>
      </c>
      <c r="F64" s="362">
        <v>24</v>
      </c>
    </row>
    <row r="65" spans="1:8">
      <c r="A65" s="361">
        <v>43867</v>
      </c>
      <c r="B65" s="362">
        <v>7</v>
      </c>
      <c r="C65" s="362" t="s">
        <v>266</v>
      </c>
      <c r="D65" s="362" t="s">
        <v>154</v>
      </c>
      <c r="E65" s="362">
        <v>1</v>
      </c>
      <c r="F65" s="362">
        <v>96</v>
      </c>
      <c r="H65" s="362" t="s">
        <v>272</v>
      </c>
    </row>
    <row r="66" spans="1:8">
      <c r="A66" s="361">
        <v>43867</v>
      </c>
      <c r="B66" s="362">
        <v>8</v>
      </c>
      <c r="C66" s="362" t="s">
        <v>267</v>
      </c>
      <c r="D66" s="362" t="s">
        <v>154</v>
      </c>
      <c r="E66" s="362">
        <v>1</v>
      </c>
      <c r="F66" s="362">
        <v>96</v>
      </c>
      <c r="H66" s="362" t="s">
        <v>272</v>
      </c>
    </row>
    <row r="67" spans="1:8">
      <c r="A67" s="361">
        <v>43867</v>
      </c>
      <c r="B67" s="362">
        <v>9</v>
      </c>
      <c r="C67" s="362" t="s">
        <v>268</v>
      </c>
      <c r="D67" s="362" t="s">
        <v>154</v>
      </c>
      <c r="E67" s="362">
        <v>1</v>
      </c>
      <c r="F67" s="362">
        <v>96</v>
      </c>
      <c r="H67" s="362" t="s">
        <v>272</v>
      </c>
    </row>
    <row r="68" spans="1:8">
      <c r="A68" s="361">
        <v>43867</v>
      </c>
      <c r="B68" s="362">
        <v>10</v>
      </c>
      <c r="C68" s="362" t="s">
        <v>302</v>
      </c>
      <c r="D68" s="362" t="s">
        <v>154</v>
      </c>
      <c r="E68" s="362">
        <v>1</v>
      </c>
      <c r="F68" s="362">
        <v>96</v>
      </c>
      <c r="H68" s="362" t="s">
        <v>272</v>
      </c>
    </row>
    <row r="69" spans="1:8">
      <c r="A69" s="361">
        <v>43867</v>
      </c>
      <c r="B69" s="362">
        <v>11</v>
      </c>
      <c r="C69" s="362" t="s">
        <v>303</v>
      </c>
      <c r="D69" s="362" t="s">
        <v>154</v>
      </c>
      <c r="E69" s="362">
        <v>1</v>
      </c>
      <c r="F69" s="362">
        <v>96</v>
      </c>
      <c r="H69" s="362" t="s">
        <v>272</v>
      </c>
    </row>
    <row r="70" spans="1:8">
      <c r="A70" s="361">
        <v>43867</v>
      </c>
      <c r="B70" s="362">
        <v>12</v>
      </c>
      <c r="C70" s="362" t="s">
        <v>304</v>
      </c>
      <c r="D70" s="362" t="s">
        <v>154</v>
      </c>
      <c r="E70" s="362">
        <v>1</v>
      </c>
      <c r="F70" s="362">
        <v>96</v>
      </c>
      <c r="H70" s="362" t="s">
        <v>272</v>
      </c>
    </row>
    <row r="71" spans="1:8">
      <c r="A71" s="361">
        <v>43867</v>
      </c>
      <c r="B71" s="362">
        <v>13</v>
      </c>
      <c r="C71" s="362" t="s">
        <v>305</v>
      </c>
      <c r="D71" s="362" t="s">
        <v>154</v>
      </c>
      <c r="E71" s="362">
        <v>1</v>
      </c>
      <c r="F71" s="362">
        <v>96</v>
      </c>
      <c r="H71" s="362" t="s">
        <v>272</v>
      </c>
    </row>
    <row r="72" spans="1:8">
      <c r="A72" s="361">
        <v>43868</v>
      </c>
      <c r="B72" s="362">
        <v>8</v>
      </c>
      <c r="C72" s="362" t="s">
        <v>278</v>
      </c>
      <c r="D72" s="362" t="s">
        <v>153</v>
      </c>
      <c r="E72" s="362">
        <v>1</v>
      </c>
      <c r="F72" s="362">
        <v>96</v>
      </c>
    </row>
    <row r="73" spans="1:8">
      <c r="A73" s="361">
        <v>43868</v>
      </c>
      <c r="B73" s="362">
        <v>9</v>
      </c>
      <c r="C73" s="362" t="s">
        <v>279</v>
      </c>
      <c r="D73" s="362" t="s">
        <v>153</v>
      </c>
      <c r="E73" s="362">
        <v>1</v>
      </c>
      <c r="F73" s="362">
        <v>96</v>
      </c>
    </row>
    <row r="74" spans="1:8">
      <c r="A74" s="361">
        <v>43868</v>
      </c>
      <c r="B74" s="362">
        <v>12</v>
      </c>
      <c r="C74" s="362" t="s">
        <v>282</v>
      </c>
      <c r="D74" s="362" t="s">
        <v>154</v>
      </c>
      <c r="E74" s="362">
        <v>1</v>
      </c>
      <c r="F74" s="362">
        <v>96</v>
      </c>
      <c r="H74" s="362" t="s">
        <v>272</v>
      </c>
    </row>
    <row r="75" spans="1:8">
      <c r="A75" s="361">
        <v>43868</v>
      </c>
      <c r="B75" s="362">
        <v>10</v>
      </c>
      <c r="C75" s="362" t="s">
        <v>280</v>
      </c>
      <c r="D75" s="362" t="s">
        <v>153</v>
      </c>
      <c r="E75" s="362">
        <v>1</v>
      </c>
      <c r="F75" s="362">
        <v>96</v>
      </c>
    </row>
    <row r="76" spans="1:8">
      <c r="A76" s="361">
        <v>43868</v>
      </c>
      <c r="B76" s="362">
        <v>7</v>
      </c>
      <c r="C76" s="362" t="s">
        <v>273</v>
      </c>
      <c r="D76" s="362" t="s">
        <v>147</v>
      </c>
      <c r="E76" s="362">
        <v>2</v>
      </c>
      <c r="F76" s="362">
        <v>24</v>
      </c>
    </row>
    <row r="77" spans="1:8">
      <c r="A77" s="361">
        <v>43869</v>
      </c>
      <c r="B77" s="362">
        <v>7</v>
      </c>
      <c r="C77" s="362" t="s">
        <v>292</v>
      </c>
      <c r="D77" s="362" t="s">
        <v>153</v>
      </c>
      <c r="E77" s="362">
        <v>1</v>
      </c>
      <c r="F77" s="362">
        <v>96</v>
      </c>
    </row>
    <row r="78" spans="1:8">
      <c r="A78" s="361">
        <v>43869</v>
      </c>
      <c r="B78" s="362">
        <v>8</v>
      </c>
      <c r="C78" s="362" t="s">
        <v>273</v>
      </c>
      <c r="D78" s="362" t="s">
        <v>148</v>
      </c>
      <c r="E78" s="362">
        <v>1</v>
      </c>
      <c r="F78" s="362">
        <v>6</v>
      </c>
    </row>
    <row r="79" spans="1:8">
      <c r="A79" s="361">
        <v>43869</v>
      </c>
      <c r="B79" s="362">
        <v>9</v>
      </c>
      <c r="C79" s="362" t="s">
        <v>308</v>
      </c>
      <c r="D79" s="362" t="s">
        <v>148</v>
      </c>
      <c r="E79" s="362">
        <v>1</v>
      </c>
      <c r="F79" s="362">
        <v>24</v>
      </c>
    </row>
    <row r="80" spans="1:8">
      <c r="A80" s="361">
        <v>43869</v>
      </c>
      <c r="B80" s="362">
        <v>10</v>
      </c>
      <c r="C80" s="362" t="s">
        <v>309</v>
      </c>
      <c r="D80" s="362" t="s">
        <v>148</v>
      </c>
      <c r="E80" s="362">
        <v>1</v>
      </c>
      <c r="F80" s="362">
        <v>24</v>
      </c>
    </row>
    <row r="81" spans="1:6">
      <c r="A81" s="361">
        <v>43870</v>
      </c>
      <c r="B81" s="362">
        <v>7</v>
      </c>
      <c r="C81" s="362" t="s">
        <v>273</v>
      </c>
      <c r="D81" s="362" t="s">
        <v>153</v>
      </c>
      <c r="E81" s="362">
        <v>1</v>
      </c>
      <c r="F81" s="362">
        <v>6</v>
      </c>
    </row>
    <row r="82" spans="1:6">
      <c r="A82" s="361">
        <v>43871</v>
      </c>
      <c r="B82" s="362">
        <v>7</v>
      </c>
      <c r="C82" s="362" t="s">
        <v>279</v>
      </c>
      <c r="D82" s="362" t="s">
        <v>147</v>
      </c>
      <c r="E82" s="362">
        <v>1</v>
      </c>
      <c r="F82" s="362">
        <v>96</v>
      </c>
    </row>
    <row r="83" spans="1:6">
      <c r="A83" s="361">
        <v>43871</v>
      </c>
      <c r="B83" s="362">
        <v>8</v>
      </c>
      <c r="C83" s="362" t="s">
        <v>279</v>
      </c>
      <c r="D83" s="362" t="s">
        <v>147</v>
      </c>
      <c r="E83" s="362">
        <v>1</v>
      </c>
      <c r="F83" s="362">
        <v>96</v>
      </c>
    </row>
    <row r="84" spans="1:6">
      <c r="A84" s="361">
        <v>43871</v>
      </c>
      <c r="B84" s="362">
        <v>10</v>
      </c>
      <c r="C84" s="362" t="s">
        <v>279</v>
      </c>
      <c r="D84" s="362" t="s">
        <v>148</v>
      </c>
      <c r="E84" s="362">
        <v>1</v>
      </c>
      <c r="F84" s="362">
        <v>24</v>
      </c>
    </row>
    <row r="85" spans="1:6">
      <c r="A85" s="361">
        <v>43871</v>
      </c>
      <c r="B85" s="362">
        <v>12</v>
      </c>
      <c r="C85" s="362" t="s">
        <v>292</v>
      </c>
      <c r="D85" s="362" t="s">
        <v>147</v>
      </c>
      <c r="E85" s="362">
        <v>1</v>
      </c>
      <c r="F85" s="362">
        <v>96</v>
      </c>
    </row>
    <row r="86" spans="1:6">
      <c r="A86" s="361">
        <v>43871</v>
      </c>
      <c r="B86" s="362">
        <v>13</v>
      </c>
      <c r="C86" s="362" t="s">
        <v>292</v>
      </c>
      <c r="D86" s="362" t="s">
        <v>148</v>
      </c>
      <c r="E86" s="362">
        <v>1</v>
      </c>
      <c r="F86" s="362">
        <v>24</v>
      </c>
    </row>
    <row r="87" spans="1:6">
      <c r="A87" s="361">
        <v>43871</v>
      </c>
      <c r="B87" s="362">
        <v>9</v>
      </c>
      <c r="C87" s="362" t="s">
        <v>280</v>
      </c>
      <c r="D87" s="362" t="s">
        <v>147</v>
      </c>
      <c r="E87" s="362">
        <v>1</v>
      </c>
      <c r="F87" s="362">
        <v>96</v>
      </c>
    </row>
    <row r="88" spans="1:6">
      <c r="A88" s="361">
        <v>43871</v>
      </c>
      <c r="B88" s="362">
        <v>11</v>
      </c>
      <c r="C88" s="362" t="s">
        <v>280</v>
      </c>
      <c r="D88" s="362" t="s">
        <v>148</v>
      </c>
      <c r="E88" s="362">
        <v>1</v>
      </c>
      <c r="F88" s="362">
        <v>24</v>
      </c>
    </row>
    <row r="89" spans="1:6">
      <c r="A89" s="361">
        <v>43871</v>
      </c>
      <c r="B89" s="362">
        <v>14</v>
      </c>
      <c r="C89" s="362" t="s">
        <v>306</v>
      </c>
      <c r="D89" s="362" t="s">
        <v>147</v>
      </c>
      <c r="E89" s="362">
        <v>1</v>
      </c>
      <c r="F89" s="362">
        <v>96</v>
      </c>
    </row>
    <row r="90" spans="1:6">
      <c r="A90" s="361">
        <v>43871</v>
      </c>
      <c r="B90" s="362">
        <v>15</v>
      </c>
      <c r="C90" s="362" t="s">
        <v>307</v>
      </c>
      <c r="D90" s="362" t="s">
        <v>147</v>
      </c>
      <c r="E90" s="362">
        <v>1</v>
      </c>
      <c r="F90" s="362">
        <v>96</v>
      </c>
    </row>
    <row r="91" spans="1:6">
      <c r="A91" s="361">
        <v>43872</v>
      </c>
      <c r="B91" s="362">
        <v>7</v>
      </c>
      <c r="C91" s="362" t="s">
        <v>279</v>
      </c>
      <c r="D91" s="362" t="s">
        <v>153</v>
      </c>
      <c r="E91" s="362">
        <v>1</v>
      </c>
      <c r="F91" s="362">
        <v>24</v>
      </c>
    </row>
    <row r="92" spans="1:6">
      <c r="A92" s="361">
        <v>43872</v>
      </c>
      <c r="B92" s="362">
        <v>9</v>
      </c>
      <c r="C92" s="362" t="s">
        <v>292</v>
      </c>
      <c r="D92" s="362" t="s">
        <v>153</v>
      </c>
      <c r="E92" s="362">
        <v>1</v>
      </c>
      <c r="F92" s="362">
        <v>24</v>
      </c>
    </row>
    <row r="93" spans="1:6">
      <c r="A93" s="361">
        <v>43872</v>
      </c>
      <c r="B93" s="362">
        <v>8</v>
      </c>
      <c r="C93" s="362" t="s">
        <v>280</v>
      </c>
      <c r="D93" s="362" t="s">
        <v>153</v>
      </c>
      <c r="E93" s="362">
        <v>1</v>
      </c>
      <c r="F93" s="362">
        <v>24</v>
      </c>
    </row>
    <row r="94" spans="1:6">
      <c r="A94" s="361">
        <v>43873</v>
      </c>
      <c r="B94" s="362">
        <v>8</v>
      </c>
      <c r="C94" s="362" t="s">
        <v>278</v>
      </c>
      <c r="D94" s="362" t="s">
        <v>148</v>
      </c>
      <c r="E94" s="362">
        <v>1</v>
      </c>
      <c r="F94" s="362">
        <v>24</v>
      </c>
    </row>
    <row r="95" spans="1:6">
      <c r="A95" s="361">
        <v>43873</v>
      </c>
      <c r="B95" s="362">
        <v>7</v>
      </c>
      <c r="C95" s="362" t="s">
        <v>273</v>
      </c>
      <c r="D95" s="362" t="s">
        <v>148</v>
      </c>
      <c r="E95" s="362">
        <v>5</v>
      </c>
      <c r="F95" s="362">
        <v>6</v>
      </c>
    </row>
    <row r="96" spans="1:6">
      <c r="A96" s="361">
        <v>43873</v>
      </c>
      <c r="B96" s="362">
        <v>9</v>
      </c>
      <c r="C96" s="362" t="s">
        <v>306</v>
      </c>
      <c r="D96" s="362" t="s">
        <v>148</v>
      </c>
      <c r="E96" s="362">
        <v>1</v>
      </c>
      <c r="F96" s="362">
        <v>24</v>
      </c>
    </row>
    <row r="97" spans="1:8">
      <c r="A97" s="361">
        <v>43873</v>
      </c>
      <c r="B97" s="362">
        <v>10</v>
      </c>
      <c r="C97" s="362" t="s">
        <v>307</v>
      </c>
      <c r="D97" s="362" t="s">
        <v>148</v>
      </c>
      <c r="E97" s="362">
        <v>1</v>
      </c>
      <c r="F97" s="362">
        <v>24</v>
      </c>
    </row>
    <row r="98" spans="1:8">
      <c r="A98" s="361">
        <v>43874</v>
      </c>
      <c r="B98" s="362">
        <v>7</v>
      </c>
      <c r="C98" s="362" t="s">
        <v>278</v>
      </c>
      <c r="D98" s="362" t="s">
        <v>153</v>
      </c>
      <c r="E98" s="362">
        <v>1</v>
      </c>
      <c r="F98" s="362">
        <v>24</v>
      </c>
    </row>
    <row r="99" spans="1:8">
      <c r="A99" s="361">
        <v>43874</v>
      </c>
      <c r="B99" s="362">
        <v>8</v>
      </c>
      <c r="C99" s="362" t="s">
        <v>280</v>
      </c>
      <c r="D99" s="362" t="s">
        <v>148</v>
      </c>
      <c r="E99" s="362">
        <v>1</v>
      </c>
      <c r="F99" s="362">
        <v>6</v>
      </c>
    </row>
    <row r="100" spans="1:8">
      <c r="A100" s="361">
        <v>43874</v>
      </c>
      <c r="B100" s="362">
        <v>9</v>
      </c>
      <c r="C100" s="362" t="s">
        <v>273</v>
      </c>
      <c r="D100" s="362" t="s">
        <v>154</v>
      </c>
      <c r="E100" s="362">
        <v>1</v>
      </c>
      <c r="F100" s="362">
        <v>96</v>
      </c>
      <c r="H100" s="362" t="s">
        <v>275</v>
      </c>
    </row>
    <row r="101" spans="1:8">
      <c r="A101" s="361">
        <v>43874</v>
      </c>
      <c r="B101" s="362">
        <v>10</v>
      </c>
      <c r="C101" s="362" t="s">
        <v>273</v>
      </c>
      <c r="D101" s="362" t="s">
        <v>152</v>
      </c>
      <c r="G101" s="363" t="s">
        <v>274</v>
      </c>
    </row>
    <row r="102" spans="1:8">
      <c r="A102" s="361">
        <v>43874</v>
      </c>
      <c r="B102" s="362">
        <v>11</v>
      </c>
      <c r="C102" s="362" t="s">
        <v>306</v>
      </c>
      <c r="D102" s="362" t="s">
        <v>153</v>
      </c>
      <c r="E102" s="362">
        <v>1</v>
      </c>
      <c r="F102" s="362">
        <v>24</v>
      </c>
    </row>
    <row r="103" spans="1:8">
      <c r="A103" s="361">
        <v>43874</v>
      </c>
      <c r="B103" s="362">
        <v>12</v>
      </c>
      <c r="C103" s="362" t="s">
        <v>307</v>
      </c>
      <c r="D103" s="362" t="s">
        <v>153</v>
      </c>
      <c r="E103" s="362">
        <v>1</v>
      </c>
      <c r="F103" s="362">
        <v>24</v>
      </c>
    </row>
    <row r="104" spans="1:8">
      <c r="A104" s="361">
        <v>43874</v>
      </c>
      <c r="B104" s="362">
        <v>13</v>
      </c>
      <c r="C104" s="362" t="s">
        <v>308</v>
      </c>
      <c r="D104" s="362" t="s">
        <v>454</v>
      </c>
      <c r="G104" s="363" t="s">
        <v>310</v>
      </c>
    </row>
    <row r="105" spans="1:8">
      <c r="A105" s="361">
        <v>43874</v>
      </c>
      <c r="B105" s="362">
        <v>14</v>
      </c>
      <c r="C105" s="362" t="s">
        <v>309</v>
      </c>
      <c r="D105" s="362" t="s">
        <v>454</v>
      </c>
      <c r="G105" s="363" t="s">
        <v>310</v>
      </c>
    </row>
    <row r="106" spans="1:8">
      <c r="A106" s="361">
        <v>43875</v>
      </c>
      <c r="B106" s="362">
        <v>9</v>
      </c>
      <c r="C106" s="362" t="s">
        <v>278</v>
      </c>
      <c r="D106" s="362" t="s">
        <v>148</v>
      </c>
      <c r="E106" s="362">
        <v>1</v>
      </c>
      <c r="F106" s="362">
        <v>6</v>
      </c>
    </row>
    <row r="107" spans="1:8">
      <c r="A107" s="361">
        <v>43875</v>
      </c>
      <c r="B107" s="362">
        <v>10</v>
      </c>
      <c r="C107" s="362" t="s">
        <v>279</v>
      </c>
      <c r="D107" s="362" t="s">
        <v>148</v>
      </c>
      <c r="E107" s="362">
        <v>1</v>
      </c>
      <c r="F107" s="362">
        <v>6</v>
      </c>
    </row>
    <row r="108" spans="1:8">
      <c r="A108" s="361">
        <v>43875</v>
      </c>
      <c r="B108" s="362">
        <v>8</v>
      </c>
      <c r="C108" s="362" t="s">
        <v>280</v>
      </c>
      <c r="D108" s="362" t="s">
        <v>153</v>
      </c>
      <c r="E108" s="362">
        <v>1</v>
      </c>
      <c r="F108" s="362">
        <v>6</v>
      </c>
    </row>
    <row r="109" spans="1:8">
      <c r="A109" s="361">
        <v>43875</v>
      </c>
      <c r="B109" s="362">
        <v>7</v>
      </c>
      <c r="C109" s="362" t="s">
        <v>276</v>
      </c>
      <c r="D109" s="362" t="s">
        <v>153</v>
      </c>
      <c r="E109" s="362">
        <v>1</v>
      </c>
      <c r="F109" s="362">
        <v>96</v>
      </c>
    </row>
    <row r="110" spans="1:8">
      <c r="A110" s="361">
        <v>43875</v>
      </c>
      <c r="B110" s="362">
        <v>11</v>
      </c>
      <c r="C110" s="362" t="s">
        <v>306</v>
      </c>
      <c r="D110" s="362" t="s">
        <v>148</v>
      </c>
      <c r="E110" s="362">
        <v>1</v>
      </c>
      <c r="F110" s="362">
        <v>6</v>
      </c>
    </row>
    <row r="111" spans="1:8">
      <c r="A111" s="361">
        <v>43875</v>
      </c>
      <c r="B111" s="362">
        <v>12</v>
      </c>
      <c r="C111" s="362" t="s">
        <v>307</v>
      </c>
      <c r="D111" s="362" t="s">
        <v>148</v>
      </c>
      <c r="E111" s="362">
        <v>1</v>
      </c>
      <c r="F111" s="362">
        <v>6</v>
      </c>
    </row>
    <row r="112" spans="1:8">
      <c r="A112" s="361">
        <v>43876</v>
      </c>
      <c r="B112" s="362">
        <v>8</v>
      </c>
      <c r="C112" s="362" t="s">
        <v>278</v>
      </c>
      <c r="D112" s="362" t="s">
        <v>153</v>
      </c>
      <c r="E112" s="362">
        <v>1</v>
      </c>
      <c r="F112" s="362">
        <v>6</v>
      </c>
    </row>
    <row r="113" spans="1:8">
      <c r="A113" s="361">
        <v>43876</v>
      </c>
      <c r="B113" s="362">
        <v>9</v>
      </c>
      <c r="C113" s="362" t="s">
        <v>279</v>
      </c>
      <c r="D113" s="362" t="s">
        <v>153</v>
      </c>
      <c r="E113" s="362">
        <v>1</v>
      </c>
      <c r="F113" s="362">
        <v>6</v>
      </c>
    </row>
    <row r="114" spans="1:8">
      <c r="A114" s="361">
        <v>43876</v>
      </c>
      <c r="B114" s="362">
        <v>7</v>
      </c>
      <c r="C114" s="362" t="s">
        <v>292</v>
      </c>
      <c r="G114" s="363" t="s">
        <v>293</v>
      </c>
    </row>
    <row r="115" spans="1:8">
      <c r="A115" s="361">
        <v>43876</v>
      </c>
      <c r="B115" s="362">
        <v>10</v>
      </c>
      <c r="C115" s="362" t="s">
        <v>306</v>
      </c>
      <c r="D115" s="362" t="s">
        <v>153</v>
      </c>
      <c r="E115" s="362">
        <v>1</v>
      </c>
      <c r="F115" s="362">
        <v>6</v>
      </c>
    </row>
    <row r="116" spans="1:8">
      <c r="A116" s="361">
        <v>43876</v>
      </c>
      <c r="B116" s="362">
        <v>11</v>
      </c>
      <c r="C116" s="362" t="s">
        <v>307</v>
      </c>
      <c r="D116" s="362" t="s">
        <v>153</v>
      </c>
      <c r="E116" s="362">
        <v>1</v>
      </c>
      <c r="F116" s="362">
        <v>6</v>
      </c>
    </row>
    <row r="117" spans="1:8">
      <c r="A117" s="361">
        <v>43877</v>
      </c>
      <c r="B117" s="362">
        <v>7</v>
      </c>
      <c r="C117" s="362" t="s">
        <v>279</v>
      </c>
      <c r="D117" s="362" t="s">
        <v>148</v>
      </c>
      <c r="E117" s="362">
        <v>5</v>
      </c>
      <c r="F117" s="362">
        <v>6</v>
      </c>
    </row>
    <row r="118" spans="1:8">
      <c r="A118" s="361">
        <v>43877</v>
      </c>
      <c r="B118" s="362">
        <v>8</v>
      </c>
      <c r="C118" s="362" t="s">
        <v>280</v>
      </c>
      <c r="D118" s="362" t="s">
        <v>148</v>
      </c>
      <c r="E118" s="362">
        <v>5</v>
      </c>
      <c r="F118" s="362">
        <v>6</v>
      </c>
    </row>
    <row r="119" spans="1:8">
      <c r="A119" s="361">
        <v>43877</v>
      </c>
      <c r="B119" s="362">
        <v>9</v>
      </c>
      <c r="C119" s="362" t="s">
        <v>306</v>
      </c>
      <c r="D119" s="362" t="s">
        <v>148</v>
      </c>
      <c r="E119" s="362">
        <v>1</v>
      </c>
      <c r="F119" s="362">
        <v>6</v>
      </c>
    </row>
    <row r="120" spans="1:8">
      <c r="A120" s="361">
        <v>43878</v>
      </c>
      <c r="B120" s="362">
        <v>7</v>
      </c>
      <c r="C120" s="362" t="s">
        <v>279</v>
      </c>
      <c r="D120" s="362" t="s">
        <v>153</v>
      </c>
      <c r="E120" s="362">
        <v>5</v>
      </c>
      <c r="F120" s="362">
        <v>6</v>
      </c>
    </row>
    <row r="121" spans="1:8">
      <c r="A121" s="361">
        <v>43878</v>
      </c>
      <c r="B121" s="362">
        <v>8</v>
      </c>
      <c r="C121" s="362" t="s">
        <v>280</v>
      </c>
      <c r="D121" s="362" t="s">
        <v>153</v>
      </c>
      <c r="E121" s="362">
        <v>5</v>
      </c>
      <c r="F121" s="362">
        <v>6</v>
      </c>
    </row>
    <row r="122" spans="1:8">
      <c r="A122" s="361">
        <v>43878</v>
      </c>
      <c r="B122" s="362">
        <v>9</v>
      </c>
      <c r="C122" s="362" t="s">
        <v>306</v>
      </c>
      <c r="D122" s="362" t="s">
        <v>153</v>
      </c>
      <c r="E122" s="362">
        <v>1</v>
      </c>
      <c r="F122" s="362">
        <v>6</v>
      </c>
    </row>
    <row r="123" spans="1:8">
      <c r="A123" s="361">
        <v>43878</v>
      </c>
      <c r="B123" s="362">
        <v>10</v>
      </c>
      <c r="C123" s="362" t="s">
        <v>307</v>
      </c>
      <c r="D123" s="362" t="s">
        <v>148</v>
      </c>
      <c r="E123" s="362">
        <v>5</v>
      </c>
      <c r="F123" s="362">
        <v>6</v>
      </c>
    </row>
    <row r="124" spans="1:8">
      <c r="A124" s="361">
        <v>43879</v>
      </c>
      <c r="B124" s="362">
        <v>8</v>
      </c>
      <c r="C124" s="362" t="s">
        <v>278</v>
      </c>
      <c r="D124" s="362" t="s">
        <v>148</v>
      </c>
      <c r="E124" s="362">
        <v>5</v>
      </c>
      <c r="F124" s="362">
        <v>6</v>
      </c>
    </row>
    <row r="125" spans="1:8">
      <c r="A125" s="361">
        <v>43879</v>
      </c>
      <c r="B125" s="362">
        <v>7</v>
      </c>
      <c r="C125" s="362" t="s">
        <v>276</v>
      </c>
      <c r="D125" s="362" t="s">
        <v>147</v>
      </c>
      <c r="E125" s="362">
        <v>1</v>
      </c>
      <c r="F125" s="362">
        <v>96</v>
      </c>
    </row>
    <row r="126" spans="1:8">
      <c r="A126" s="361">
        <v>43879</v>
      </c>
      <c r="B126" s="362">
        <v>9</v>
      </c>
      <c r="C126" s="362" t="s">
        <v>307</v>
      </c>
      <c r="D126" s="362" t="s">
        <v>153</v>
      </c>
      <c r="E126" s="362">
        <v>5</v>
      </c>
      <c r="F126" s="362">
        <v>6</v>
      </c>
    </row>
    <row r="127" spans="1:8">
      <c r="A127" s="361">
        <v>43880</v>
      </c>
      <c r="B127" s="362">
        <v>7</v>
      </c>
      <c r="C127" s="362" t="s">
        <v>278</v>
      </c>
      <c r="D127" s="362" t="s">
        <v>153</v>
      </c>
      <c r="E127" s="362">
        <v>5</v>
      </c>
      <c r="F127" s="362">
        <v>6</v>
      </c>
    </row>
    <row r="128" spans="1:8">
      <c r="A128" s="361">
        <v>43880</v>
      </c>
      <c r="B128" s="362">
        <v>8</v>
      </c>
      <c r="C128" s="362" t="s">
        <v>279</v>
      </c>
      <c r="D128" s="362" t="s">
        <v>154</v>
      </c>
      <c r="E128" s="362">
        <v>1</v>
      </c>
      <c r="F128" s="362">
        <v>96</v>
      </c>
      <c r="H128" s="362" t="s">
        <v>275</v>
      </c>
    </row>
    <row r="129" spans="1:8">
      <c r="A129" s="361">
        <v>43880</v>
      </c>
      <c r="B129" s="362">
        <v>10</v>
      </c>
      <c r="C129" s="362" t="s">
        <v>279</v>
      </c>
      <c r="D129" s="362" t="s">
        <v>152</v>
      </c>
      <c r="G129" s="363" t="s">
        <v>294</v>
      </c>
    </row>
    <row r="130" spans="1:8">
      <c r="A130" s="361">
        <v>43880</v>
      </c>
      <c r="B130" s="362">
        <v>9</v>
      </c>
      <c r="C130" s="362" t="s">
        <v>280</v>
      </c>
      <c r="D130" s="362" t="s">
        <v>154</v>
      </c>
      <c r="E130" s="362">
        <v>1</v>
      </c>
      <c r="F130" s="362">
        <v>96</v>
      </c>
      <c r="H130" s="362" t="s">
        <v>275</v>
      </c>
    </row>
    <row r="131" spans="1:8">
      <c r="A131" s="361">
        <v>43880</v>
      </c>
      <c r="B131" s="362">
        <v>11</v>
      </c>
      <c r="C131" s="362" t="s">
        <v>280</v>
      </c>
      <c r="D131" s="362" t="s">
        <v>152</v>
      </c>
      <c r="G131" s="363" t="s">
        <v>294</v>
      </c>
    </row>
    <row r="132" spans="1:8">
      <c r="A132" s="361">
        <v>43880</v>
      </c>
      <c r="B132" s="362">
        <v>12</v>
      </c>
      <c r="C132" s="362" t="s">
        <v>306</v>
      </c>
      <c r="D132" s="362" t="s">
        <v>148</v>
      </c>
      <c r="E132" s="362">
        <v>5</v>
      </c>
      <c r="F132" s="362">
        <v>6</v>
      </c>
    </row>
    <row r="133" spans="1:8">
      <c r="A133" s="361">
        <v>43881</v>
      </c>
      <c r="B133" s="362">
        <v>9</v>
      </c>
      <c r="C133" s="362" t="s">
        <v>295</v>
      </c>
      <c r="D133" s="362" t="s">
        <v>153</v>
      </c>
      <c r="E133" s="362">
        <v>1</v>
      </c>
      <c r="F133" s="362">
        <v>96</v>
      </c>
    </row>
    <row r="134" spans="1:8">
      <c r="A134" s="361">
        <v>43881</v>
      </c>
      <c r="B134" s="362">
        <v>8</v>
      </c>
      <c r="C134" s="362" t="s">
        <v>296</v>
      </c>
      <c r="D134" s="362" t="s">
        <v>153</v>
      </c>
      <c r="E134" s="362">
        <v>1</v>
      </c>
      <c r="F134" s="362">
        <v>96</v>
      </c>
    </row>
    <row r="135" spans="1:8">
      <c r="A135" s="361">
        <v>43881</v>
      </c>
      <c r="B135" s="362">
        <v>10</v>
      </c>
      <c r="C135" s="362" t="s">
        <v>306</v>
      </c>
      <c r="D135" s="362" t="s">
        <v>153</v>
      </c>
      <c r="E135" s="362">
        <v>5</v>
      </c>
      <c r="F135" s="362">
        <v>6</v>
      </c>
    </row>
    <row r="136" spans="1:8">
      <c r="A136" s="361">
        <v>43881</v>
      </c>
      <c r="B136" s="362">
        <v>7</v>
      </c>
      <c r="C136" s="362" t="s">
        <v>237</v>
      </c>
      <c r="D136" s="362" t="s">
        <v>149</v>
      </c>
      <c r="E136" s="362">
        <v>96</v>
      </c>
      <c r="F136" s="362">
        <v>96</v>
      </c>
      <c r="G136" s="363" t="s">
        <v>250</v>
      </c>
      <c r="H136" s="362" t="s">
        <v>149</v>
      </c>
    </row>
    <row r="137" spans="1:8">
      <c r="A137" s="361">
        <v>43882</v>
      </c>
      <c r="B137" s="362">
        <v>9</v>
      </c>
      <c r="C137" s="362" t="s">
        <v>278</v>
      </c>
      <c r="D137" s="362" t="s">
        <v>154</v>
      </c>
      <c r="E137" s="362">
        <v>1</v>
      </c>
      <c r="F137" s="362">
        <v>96</v>
      </c>
      <c r="H137" s="362" t="s">
        <v>275</v>
      </c>
    </row>
    <row r="138" spans="1:8">
      <c r="A138" s="361">
        <v>43882</v>
      </c>
      <c r="B138" s="362">
        <v>10</v>
      </c>
      <c r="C138" s="362" t="s">
        <v>278</v>
      </c>
      <c r="D138" s="362" t="s">
        <v>152</v>
      </c>
      <c r="G138" s="363" t="s">
        <v>294</v>
      </c>
    </row>
    <row r="139" spans="1:8">
      <c r="A139" s="361">
        <v>43882</v>
      </c>
      <c r="B139" s="362">
        <v>11</v>
      </c>
      <c r="C139" s="362" t="s">
        <v>295</v>
      </c>
      <c r="D139" s="362" t="s">
        <v>147</v>
      </c>
      <c r="E139" s="362">
        <v>1</v>
      </c>
      <c r="F139" s="362">
        <v>96</v>
      </c>
    </row>
    <row r="140" spans="1:8">
      <c r="A140" s="361">
        <v>43882</v>
      </c>
      <c r="B140" s="362">
        <v>8</v>
      </c>
      <c r="C140" s="362" t="s">
        <v>276</v>
      </c>
      <c r="D140" s="362" t="s">
        <v>147</v>
      </c>
      <c r="E140" s="362">
        <v>1</v>
      </c>
      <c r="F140" s="362">
        <v>96</v>
      </c>
    </row>
    <row r="141" spans="1:8">
      <c r="A141" s="361">
        <v>43882</v>
      </c>
      <c r="B141" s="362">
        <v>12</v>
      </c>
      <c r="C141" s="362" t="s">
        <v>306</v>
      </c>
      <c r="D141" s="362" t="s">
        <v>154</v>
      </c>
      <c r="E141" s="362">
        <v>1</v>
      </c>
      <c r="F141" s="362">
        <v>96</v>
      </c>
      <c r="G141" s="363" t="s">
        <v>449</v>
      </c>
      <c r="H141" s="362" t="s">
        <v>275</v>
      </c>
    </row>
    <row r="142" spans="1:8">
      <c r="A142" s="361">
        <v>43882</v>
      </c>
      <c r="B142" s="362">
        <v>14</v>
      </c>
      <c r="C142" s="362" t="s">
        <v>306</v>
      </c>
      <c r="D142" s="362" t="s">
        <v>152</v>
      </c>
      <c r="G142" s="363" t="s">
        <v>314</v>
      </c>
    </row>
    <row r="143" spans="1:8">
      <c r="A143" s="361">
        <v>43882</v>
      </c>
      <c r="B143" s="362">
        <v>7</v>
      </c>
      <c r="C143" s="362" t="s">
        <v>237</v>
      </c>
      <c r="D143" s="362" t="s">
        <v>153</v>
      </c>
      <c r="E143" s="362">
        <v>96</v>
      </c>
      <c r="F143" s="362">
        <v>96</v>
      </c>
    </row>
    <row r="144" spans="1:8">
      <c r="A144" s="361">
        <v>43883</v>
      </c>
      <c r="B144" s="362">
        <v>8</v>
      </c>
      <c r="C144" s="362" t="s">
        <v>312</v>
      </c>
      <c r="D144" s="362" t="s">
        <v>153</v>
      </c>
      <c r="E144" s="362">
        <v>1</v>
      </c>
      <c r="F144" s="362">
        <v>96</v>
      </c>
    </row>
    <row r="145" spans="1:8">
      <c r="A145" s="361">
        <v>43883</v>
      </c>
      <c r="B145" s="362">
        <v>12</v>
      </c>
      <c r="C145" s="362" t="s">
        <v>333</v>
      </c>
      <c r="D145" s="362" t="s">
        <v>153</v>
      </c>
      <c r="E145" s="362">
        <v>1</v>
      </c>
      <c r="F145" s="362">
        <v>96</v>
      </c>
    </row>
    <row r="146" spans="1:8">
      <c r="A146" s="361">
        <v>43883</v>
      </c>
      <c r="B146" s="362">
        <v>10</v>
      </c>
      <c r="C146" s="362" t="s">
        <v>307</v>
      </c>
      <c r="D146" s="362" t="s">
        <v>154</v>
      </c>
      <c r="E146" s="362">
        <v>1</v>
      </c>
      <c r="F146" s="362">
        <v>96</v>
      </c>
      <c r="H146" s="362" t="s">
        <v>275</v>
      </c>
    </row>
    <row r="147" spans="1:8">
      <c r="A147" s="361">
        <v>43883</v>
      </c>
      <c r="B147" s="362">
        <v>11</v>
      </c>
      <c r="C147" s="362" t="s">
        <v>307</v>
      </c>
      <c r="D147" s="362" t="s">
        <v>152</v>
      </c>
      <c r="E147" s="362">
        <v>4</v>
      </c>
      <c r="F147" s="362" t="s">
        <v>448</v>
      </c>
      <c r="G147" s="363" t="s">
        <v>294</v>
      </c>
    </row>
    <row r="148" spans="1:8">
      <c r="A148" s="361">
        <v>43883</v>
      </c>
      <c r="B148" s="362">
        <v>7</v>
      </c>
      <c r="C148" s="362" t="s">
        <v>237</v>
      </c>
      <c r="D148" s="362" t="s">
        <v>153</v>
      </c>
    </row>
    <row r="149" spans="1:8">
      <c r="A149" s="361">
        <v>43884</v>
      </c>
      <c r="B149" s="362">
        <v>7</v>
      </c>
      <c r="C149" s="362" t="s">
        <v>297</v>
      </c>
      <c r="D149" s="362" t="s">
        <v>147</v>
      </c>
      <c r="E149" s="362">
        <v>1</v>
      </c>
      <c r="F149" s="362">
        <v>96</v>
      </c>
      <c r="G149" s="363" t="s">
        <v>299</v>
      </c>
    </row>
    <row r="150" spans="1:8">
      <c r="A150" s="361">
        <v>43884</v>
      </c>
      <c r="B150" s="362">
        <v>8</v>
      </c>
      <c r="C150" s="362" t="s">
        <v>295</v>
      </c>
      <c r="D150" s="362" t="s">
        <v>147</v>
      </c>
      <c r="E150" s="362">
        <v>1</v>
      </c>
      <c r="F150" s="362">
        <v>96</v>
      </c>
      <c r="G150" s="363" t="s">
        <v>299</v>
      </c>
    </row>
    <row r="151" spans="1:8">
      <c r="A151" s="361">
        <v>43884</v>
      </c>
      <c r="B151" s="362">
        <v>9</v>
      </c>
      <c r="C151" s="362" t="s">
        <v>296</v>
      </c>
      <c r="D151" s="362" t="s">
        <v>147</v>
      </c>
      <c r="E151" s="362">
        <v>1</v>
      </c>
      <c r="F151" s="362">
        <v>96</v>
      </c>
    </row>
    <row r="152" spans="1:8">
      <c r="A152" s="361">
        <v>43884</v>
      </c>
      <c r="B152" s="362">
        <v>10</v>
      </c>
      <c r="C152" s="362" t="s">
        <v>276</v>
      </c>
      <c r="D152" s="362" t="s">
        <v>148</v>
      </c>
      <c r="E152" s="362">
        <v>1</v>
      </c>
      <c r="F152" s="362">
        <v>12</v>
      </c>
    </row>
    <row r="153" spans="1:8">
      <c r="A153" s="361">
        <v>43884</v>
      </c>
      <c r="B153" s="362">
        <v>11</v>
      </c>
      <c r="C153" s="362" t="s">
        <v>312</v>
      </c>
      <c r="D153" s="362" t="s">
        <v>147</v>
      </c>
      <c r="E153" s="362">
        <v>1</v>
      </c>
      <c r="F153" s="362">
        <v>96</v>
      </c>
    </row>
    <row r="154" spans="1:8">
      <c r="A154" s="361">
        <v>43884</v>
      </c>
      <c r="B154" s="362">
        <v>12</v>
      </c>
      <c r="C154" s="362" t="s">
        <v>312</v>
      </c>
      <c r="D154" s="362" t="s">
        <v>148</v>
      </c>
      <c r="E154" s="362">
        <v>1</v>
      </c>
      <c r="F154" s="362">
        <v>24</v>
      </c>
    </row>
    <row r="155" spans="1:8">
      <c r="A155" s="361">
        <v>43884</v>
      </c>
      <c r="B155" s="362">
        <v>13</v>
      </c>
      <c r="C155" s="362" t="s">
        <v>333</v>
      </c>
      <c r="D155" s="362" t="s">
        <v>147</v>
      </c>
      <c r="E155" s="362">
        <v>1</v>
      </c>
      <c r="F155" s="362">
        <v>96</v>
      </c>
      <c r="G155" s="363" t="s">
        <v>316</v>
      </c>
    </row>
    <row r="156" spans="1:8">
      <c r="A156" s="361">
        <v>43884</v>
      </c>
      <c r="B156" s="362">
        <v>14</v>
      </c>
      <c r="C156" s="362" t="s">
        <v>333</v>
      </c>
      <c r="D156" s="362" t="s">
        <v>148</v>
      </c>
      <c r="E156" s="362">
        <v>1</v>
      </c>
      <c r="F156" s="362">
        <v>24</v>
      </c>
      <c r="G156" s="363" t="s">
        <v>316</v>
      </c>
    </row>
    <row r="157" spans="1:8">
      <c r="A157" s="361">
        <v>43884</v>
      </c>
      <c r="B157" s="362">
        <v>15</v>
      </c>
      <c r="C157" s="362" t="s">
        <v>237</v>
      </c>
      <c r="D157" s="362" t="s">
        <v>147</v>
      </c>
      <c r="E157" s="362">
        <v>96</v>
      </c>
      <c r="F157" s="362">
        <v>96</v>
      </c>
    </row>
    <row r="158" spans="1:8">
      <c r="A158" s="361">
        <v>43884</v>
      </c>
      <c r="B158" s="362">
        <v>16</v>
      </c>
      <c r="C158" s="362" t="s">
        <v>297</v>
      </c>
      <c r="D158" s="362" t="s">
        <v>454</v>
      </c>
      <c r="G158" s="363" t="s">
        <v>472</v>
      </c>
    </row>
    <row r="159" spans="1:8">
      <c r="A159" s="361">
        <v>43884</v>
      </c>
      <c r="B159" s="362">
        <v>17</v>
      </c>
      <c r="C159" s="362" t="s">
        <v>295</v>
      </c>
      <c r="D159" s="362" t="s">
        <v>454</v>
      </c>
      <c r="G159" s="363" t="s">
        <v>472</v>
      </c>
    </row>
    <row r="160" spans="1:8">
      <c r="A160" s="361">
        <v>43884</v>
      </c>
      <c r="B160" s="362">
        <v>18</v>
      </c>
      <c r="C160" s="362" t="s">
        <v>292</v>
      </c>
      <c r="D160" s="362" t="s">
        <v>454</v>
      </c>
      <c r="G160" s="363" t="s">
        <v>473</v>
      </c>
    </row>
    <row r="161" spans="1:7">
      <c r="A161" s="361">
        <v>43885</v>
      </c>
      <c r="B161" s="362">
        <v>9</v>
      </c>
      <c r="C161" s="362" t="s">
        <v>296</v>
      </c>
      <c r="D161" s="362" t="s">
        <v>148</v>
      </c>
      <c r="E161" s="362">
        <v>1</v>
      </c>
      <c r="F161" s="362">
        <v>12</v>
      </c>
    </row>
    <row r="162" spans="1:7">
      <c r="A162" s="361">
        <v>43885</v>
      </c>
      <c r="B162" s="362">
        <v>8</v>
      </c>
      <c r="C162" s="362" t="s">
        <v>276</v>
      </c>
      <c r="D162" s="362" t="s">
        <v>153</v>
      </c>
      <c r="E162" s="362">
        <v>1</v>
      </c>
      <c r="F162" s="362">
        <v>12</v>
      </c>
      <c r="G162" s="363" t="s">
        <v>300</v>
      </c>
    </row>
    <row r="163" spans="1:7">
      <c r="A163" s="361">
        <v>43885</v>
      </c>
      <c r="B163" s="362">
        <v>10</v>
      </c>
      <c r="C163" s="362" t="s">
        <v>312</v>
      </c>
      <c r="D163" s="362" t="s">
        <v>153</v>
      </c>
    </row>
    <row r="164" spans="1:7">
      <c r="A164" s="361">
        <v>43885</v>
      </c>
      <c r="B164" s="362">
        <v>11</v>
      </c>
      <c r="C164" s="362" t="s">
        <v>333</v>
      </c>
      <c r="D164" s="362" t="s">
        <v>153</v>
      </c>
      <c r="G164" s="363" t="s">
        <v>316</v>
      </c>
    </row>
    <row r="165" spans="1:7">
      <c r="A165" s="361">
        <v>43885</v>
      </c>
      <c r="B165" s="362">
        <v>7</v>
      </c>
      <c r="C165" s="362" t="s">
        <v>237</v>
      </c>
      <c r="D165" s="362" t="s">
        <v>147</v>
      </c>
      <c r="E165" s="362">
        <v>93</v>
      </c>
      <c r="F165" s="362">
        <v>96</v>
      </c>
    </row>
    <row r="166" spans="1:7">
      <c r="A166" s="361">
        <v>43886</v>
      </c>
      <c r="B166" s="362">
        <v>7</v>
      </c>
      <c r="C166" s="362" t="s">
        <v>296</v>
      </c>
      <c r="D166" s="362" t="s">
        <v>153</v>
      </c>
      <c r="E166" s="362">
        <v>1</v>
      </c>
      <c r="F166" s="362">
        <v>12</v>
      </c>
    </row>
    <row r="167" spans="1:7">
      <c r="A167" s="361">
        <v>43886</v>
      </c>
      <c r="B167" s="362">
        <v>8</v>
      </c>
      <c r="C167" s="362" t="s">
        <v>307</v>
      </c>
      <c r="D167" s="362" t="s">
        <v>454</v>
      </c>
      <c r="G167" s="363" t="s">
        <v>472</v>
      </c>
    </row>
    <row r="168" spans="1:7">
      <c r="A168" s="361">
        <v>43887</v>
      </c>
      <c r="B168" s="362">
        <v>7</v>
      </c>
      <c r="C168" s="362" t="s">
        <v>276</v>
      </c>
      <c r="D168" s="362" t="s">
        <v>148</v>
      </c>
      <c r="E168" s="362">
        <v>1</v>
      </c>
      <c r="F168" s="362">
        <v>6</v>
      </c>
      <c r="G168" s="363" t="s">
        <v>301</v>
      </c>
    </row>
    <row r="169" spans="1:7">
      <c r="A169" s="361">
        <v>43888</v>
      </c>
      <c r="B169" s="362">
        <v>8</v>
      </c>
      <c r="C169" s="362" t="s">
        <v>276</v>
      </c>
      <c r="D169" s="362" t="s">
        <v>153</v>
      </c>
      <c r="E169" s="362">
        <v>1</v>
      </c>
      <c r="F169" s="362">
        <v>6</v>
      </c>
    </row>
    <row r="170" spans="1:7">
      <c r="A170" s="361">
        <v>43888</v>
      </c>
      <c r="B170" s="362">
        <v>7</v>
      </c>
      <c r="C170" s="362" t="s">
        <v>237</v>
      </c>
      <c r="D170" s="362" t="s">
        <v>147</v>
      </c>
      <c r="E170" s="362">
        <v>79</v>
      </c>
      <c r="F170" s="362">
        <v>96</v>
      </c>
    </row>
    <row r="171" spans="1:7">
      <c r="A171" s="361">
        <v>43889</v>
      </c>
      <c r="B171" s="362">
        <v>9</v>
      </c>
      <c r="C171" s="362" t="s">
        <v>296</v>
      </c>
      <c r="D171" s="362" t="s">
        <v>148</v>
      </c>
      <c r="E171" s="362">
        <v>1</v>
      </c>
      <c r="F171" s="362">
        <v>6</v>
      </c>
    </row>
    <row r="172" spans="1:7">
      <c r="A172" s="361">
        <v>43889</v>
      </c>
      <c r="B172" s="362">
        <v>8</v>
      </c>
      <c r="C172" s="362" t="s">
        <v>276</v>
      </c>
      <c r="D172" s="362" t="s">
        <v>148</v>
      </c>
      <c r="E172" s="362">
        <v>5</v>
      </c>
      <c r="F172" s="362">
        <v>6</v>
      </c>
      <c r="G172" s="363" t="s">
        <v>277</v>
      </c>
    </row>
    <row r="173" spans="1:7">
      <c r="A173" s="361">
        <v>43889</v>
      </c>
      <c r="B173" s="362">
        <v>7</v>
      </c>
      <c r="C173" s="362" t="s">
        <v>237</v>
      </c>
      <c r="D173" s="362" t="s">
        <v>147</v>
      </c>
      <c r="E173" s="362">
        <v>61</v>
      </c>
      <c r="F173" s="362">
        <v>96</v>
      </c>
    </row>
    <row r="174" spans="1:7">
      <c r="A174" s="361">
        <v>43890</v>
      </c>
      <c r="B174" s="362">
        <v>9</v>
      </c>
      <c r="C174" s="362" t="s">
        <v>296</v>
      </c>
      <c r="D174" s="362" t="s">
        <v>153</v>
      </c>
      <c r="E174" s="362">
        <v>1</v>
      </c>
      <c r="F174" s="362">
        <v>6</v>
      </c>
    </row>
    <row r="175" spans="1:7">
      <c r="A175" s="361">
        <v>43890</v>
      </c>
      <c r="B175" s="362">
        <v>8</v>
      </c>
      <c r="C175" s="362" t="s">
        <v>276</v>
      </c>
      <c r="D175" s="362" t="s">
        <v>153</v>
      </c>
      <c r="E175" s="362">
        <v>5</v>
      </c>
      <c r="F175" s="362">
        <v>6</v>
      </c>
    </row>
    <row r="176" spans="1:7">
      <c r="A176" s="361">
        <v>43890</v>
      </c>
      <c r="B176" s="362">
        <v>10</v>
      </c>
      <c r="C176" s="362" t="s">
        <v>312</v>
      </c>
      <c r="D176" s="362" t="s">
        <v>148</v>
      </c>
      <c r="E176" s="362">
        <v>1</v>
      </c>
      <c r="F176" s="362">
        <v>6</v>
      </c>
    </row>
    <row r="177" spans="1:7">
      <c r="A177" s="361">
        <v>43890</v>
      </c>
      <c r="B177" s="362">
        <v>11</v>
      </c>
      <c r="C177" s="362" t="s">
        <v>333</v>
      </c>
      <c r="D177" s="362" t="s">
        <v>148</v>
      </c>
      <c r="E177" s="362">
        <v>1</v>
      </c>
      <c r="F177" s="362">
        <v>6</v>
      </c>
      <c r="G177" s="363" t="s">
        <v>316</v>
      </c>
    </row>
    <row r="178" spans="1:7">
      <c r="A178" s="361">
        <v>43890</v>
      </c>
      <c r="B178" s="362">
        <v>7</v>
      </c>
      <c r="C178" s="362" t="s">
        <v>237</v>
      </c>
      <c r="D178" s="362" t="s">
        <v>147</v>
      </c>
      <c r="E178" s="362">
        <v>19</v>
      </c>
      <c r="F178" s="362">
        <v>96</v>
      </c>
    </row>
    <row r="179" spans="1:7">
      <c r="A179" s="361">
        <v>43890</v>
      </c>
      <c r="B179" s="362">
        <v>14</v>
      </c>
      <c r="C179" s="362" t="s">
        <v>321</v>
      </c>
      <c r="D179" s="362" t="s">
        <v>148</v>
      </c>
      <c r="E179" s="362">
        <v>1</v>
      </c>
      <c r="F179" s="362">
        <v>24</v>
      </c>
    </row>
    <row r="180" spans="1:7">
      <c r="A180" s="361">
        <v>43890</v>
      </c>
      <c r="B180" s="362">
        <v>12</v>
      </c>
      <c r="C180" s="362" t="s">
        <v>319</v>
      </c>
      <c r="D180" s="362" t="s">
        <v>148</v>
      </c>
      <c r="E180" s="362">
        <v>1</v>
      </c>
      <c r="F180" s="362">
        <v>24</v>
      </c>
    </row>
    <row r="181" spans="1:7">
      <c r="A181" s="361">
        <v>43890</v>
      </c>
      <c r="B181" s="362">
        <v>13</v>
      </c>
      <c r="C181" s="362" t="s">
        <v>320</v>
      </c>
      <c r="D181" s="362" t="s">
        <v>148</v>
      </c>
      <c r="E181" s="362">
        <v>1</v>
      </c>
      <c r="F181" s="362">
        <v>24</v>
      </c>
    </row>
    <row r="182" spans="1:7">
      <c r="A182" s="361">
        <v>43890</v>
      </c>
      <c r="B182" s="362">
        <v>15</v>
      </c>
      <c r="C182" s="362" t="s">
        <v>322</v>
      </c>
      <c r="D182" s="362" t="s">
        <v>148</v>
      </c>
      <c r="E182" s="362">
        <v>1</v>
      </c>
      <c r="F182" s="362">
        <v>24</v>
      </c>
    </row>
    <row r="183" spans="1:7">
      <c r="A183" s="361">
        <v>43891</v>
      </c>
      <c r="B183" s="362">
        <v>7</v>
      </c>
      <c r="C183" s="362" t="s">
        <v>312</v>
      </c>
      <c r="D183" s="362" t="s">
        <v>148</v>
      </c>
      <c r="E183" s="362">
        <v>5</v>
      </c>
      <c r="F183" s="362">
        <v>6</v>
      </c>
    </row>
    <row r="184" spans="1:7">
      <c r="A184" s="361">
        <v>43891</v>
      </c>
      <c r="B184" s="362">
        <v>8</v>
      </c>
      <c r="C184" s="362" t="s">
        <v>333</v>
      </c>
      <c r="D184" s="362" t="s">
        <v>148</v>
      </c>
      <c r="E184" s="362">
        <v>5</v>
      </c>
      <c r="F184" s="362">
        <v>6</v>
      </c>
      <c r="G184" s="363" t="s">
        <v>316</v>
      </c>
    </row>
    <row r="185" spans="1:7">
      <c r="A185" s="361">
        <v>43891</v>
      </c>
      <c r="B185" s="362">
        <v>9</v>
      </c>
      <c r="C185" s="362" t="s">
        <v>318</v>
      </c>
      <c r="D185" s="362" t="s">
        <v>148</v>
      </c>
      <c r="E185" s="362">
        <v>1</v>
      </c>
      <c r="F185" s="362">
        <v>24</v>
      </c>
    </row>
    <row r="186" spans="1:7">
      <c r="A186" s="361">
        <v>43891</v>
      </c>
      <c r="B186" s="362">
        <v>12</v>
      </c>
      <c r="C186" s="362" t="s">
        <v>321</v>
      </c>
      <c r="D186" s="362" t="s">
        <v>153</v>
      </c>
      <c r="E186" s="362">
        <v>1</v>
      </c>
      <c r="F186" s="362">
        <v>24</v>
      </c>
    </row>
    <row r="187" spans="1:7">
      <c r="A187" s="361">
        <v>43891</v>
      </c>
      <c r="B187" s="362">
        <v>10</v>
      </c>
      <c r="C187" s="362" t="s">
        <v>319</v>
      </c>
      <c r="D187" s="362" t="s">
        <v>153</v>
      </c>
      <c r="E187" s="362">
        <v>1</v>
      </c>
      <c r="F187" s="362">
        <v>24</v>
      </c>
    </row>
    <row r="188" spans="1:7">
      <c r="A188" s="361">
        <v>43891</v>
      </c>
      <c r="B188" s="362">
        <v>11</v>
      </c>
      <c r="C188" s="362" t="s">
        <v>320</v>
      </c>
      <c r="D188" s="362" t="s">
        <v>153</v>
      </c>
      <c r="E188" s="362">
        <v>1</v>
      </c>
      <c r="F188" s="362">
        <v>24</v>
      </c>
    </row>
    <row r="189" spans="1:7">
      <c r="A189" s="361">
        <v>43891</v>
      </c>
      <c r="B189" s="362">
        <v>13</v>
      </c>
      <c r="C189" s="362" t="s">
        <v>322</v>
      </c>
      <c r="D189" s="362" t="s">
        <v>153</v>
      </c>
      <c r="E189" s="362">
        <v>1</v>
      </c>
      <c r="F189" s="362">
        <v>24</v>
      </c>
    </row>
    <row r="190" spans="1:7">
      <c r="A190" s="361">
        <v>43892</v>
      </c>
      <c r="B190" s="362">
        <v>7</v>
      </c>
      <c r="C190" s="362" t="s">
        <v>296</v>
      </c>
      <c r="D190" s="362" t="s">
        <v>153</v>
      </c>
      <c r="E190" s="362">
        <v>5</v>
      </c>
      <c r="F190" s="362">
        <v>6</v>
      </c>
    </row>
    <row r="191" spans="1:7">
      <c r="A191" s="361">
        <v>43892</v>
      </c>
      <c r="B191" s="362">
        <v>8</v>
      </c>
      <c r="C191" s="362" t="s">
        <v>312</v>
      </c>
      <c r="D191" s="362" t="s">
        <v>153</v>
      </c>
      <c r="E191" s="362">
        <v>5</v>
      </c>
      <c r="F191" s="362">
        <v>6</v>
      </c>
    </row>
    <row r="192" spans="1:7">
      <c r="A192" s="361">
        <v>43892</v>
      </c>
      <c r="B192" s="362">
        <v>9</v>
      </c>
      <c r="C192" s="362" t="s">
        <v>333</v>
      </c>
      <c r="D192" s="362" t="s">
        <v>153</v>
      </c>
      <c r="E192" s="362">
        <v>5</v>
      </c>
      <c r="F192" s="362">
        <v>6</v>
      </c>
    </row>
    <row r="193" spans="1:7">
      <c r="A193" s="361">
        <v>43892</v>
      </c>
      <c r="B193" s="362">
        <v>10</v>
      </c>
      <c r="C193" s="362" t="s">
        <v>318</v>
      </c>
      <c r="D193" s="362" t="s">
        <v>153</v>
      </c>
      <c r="E193" s="362">
        <v>1</v>
      </c>
      <c r="F193" s="362">
        <v>24</v>
      </c>
    </row>
    <row r="194" spans="1:7">
      <c r="A194" s="361">
        <v>43893</v>
      </c>
      <c r="B194" s="362">
        <v>7</v>
      </c>
      <c r="C194" s="362" t="s">
        <v>318</v>
      </c>
      <c r="D194" s="362" t="s">
        <v>147</v>
      </c>
      <c r="E194" s="362">
        <v>1</v>
      </c>
      <c r="F194" s="362">
        <v>24</v>
      </c>
    </row>
    <row r="195" spans="1:7">
      <c r="A195" s="361">
        <v>43893</v>
      </c>
      <c r="B195" s="362">
        <v>10</v>
      </c>
      <c r="C195" s="362" t="s">
        <v>321</v>
      </c>
      <c r="D195" s="362" t="s">
        <v>147</v>
      </c>
      <c r="E195" s="362">
        <v>1</v>
      </c>
      <c r="F195" s="362">
        <v>24</v>
      </c>
    </row>
    <row r="196" spans="1:7">
      <c r="A196" s="361">
        <v>43893</v>
      </c>
      <c r="B196" s="362">
        <v>14</v>
      </c>
      <c r="C196" s="362" t="s">
        <v>321</v>
      </c>
      <c r="D196" s="362" t="s">
        <v>148</v>
      </c>
      <c r="E196" s="362">
        <v>1</v>
      </c>
      <c r="F196" s="362">
        <v>6</v>
      </c>
    </row>
    <row r="197" spans="1:7">
      <c r="A197" s="361">
        <v>43893</v>
      </c>
      <c r="B197" s="362">
        <v>8</v>
      </c>
      <c r="C197" s="362" t="s">
        <v>319</v>
      </c>
      <c r="D197" s="362" t="s">
        <v>147</v>
      </c>
      <c r="E197" s="362">
        <v>1</v>
      </c>
      <c r="F197" s="362">
        <v>24</v>
      </c>
    </row>
    <row r="198" spans="1:7">
      <c r="A198" s="361">
        <v>43893</v>
      </c>
      <c r="B198" s="362">
        <v>12</v>
      </c>
      <c r="C198" s="362" t="s">
        <v>319</v>
      </c>
      <c r="D198" s="362" t="s">
        <v>148</v>
      </c>
      <c r="E198" s="362">
        <v>1</v>
      </c>
      <c r="F198" s="362">
        <v>6</v>
      </c>
    </row>
    <row r="199" spans="1:7">
      <c r="A199" s="361">
        <v>43893</v>
      </c>
      <c r="B199" s="362">
        <v>9</v>
      </c>
      <c r="C199" s="362" t="s">
        <v>320</v>
      </c>
      <c r="D199" s="362" t="s">
        <v>147</v>
      </c>
      <c r="E199" s="362">
        <v>1</v>
      </c>
      <c r="F199" s="362">
        <v>24</v>
      </c>
    </row>
    <row r="200" spans="1:7">
      <c r="A200" s="361">
        <v>43893</v>
      </c>
      <c r="B200" s="362">
        <v>13</v>
      </c>
      <c r="C200" s="362" t="s">
        <v>320</v>
      </c>
      <c r="D200" s="362" t="s">
        <v>148</v>
      </c>
      <c r="E200" s="362">
        <v>1</v>
      </c>
      <c r="F200" s="362">
        <v>6</v>
      </c>
    </row>
    <row r="201" spans="1:7">
      <c r="A201" s="361">
        <v>43893</v>
      </c>
      <c r="B201" s="362">
        <v>11</v>
      </c>
      <c r="C201" s="362" t="s">
        <v>322</v>
      </c>
      <c r="D201" s="362" t="s">
        <v>147</v>
      </c>
      <c r="E201" s="362">
        <v>1</v>
      </c>
      <c r="F201" s="362">
        <v>24</v>
      </c>
    </row>
    <row r="202" spans="1:7">
      <c r="A202" s="361">
        <v>43893</v>
      </c>
      <c r="B202" s="362">
        <v>15</v>
      </c>
      <c r="C202" s="362" t="s">
        <v>322</v>
      </c>
      <c r="D202" s="362" t="s">
        <v>148</v>
      </c>
      <c r="E202" s="362">
        <v>1</v>
      </c>
      <c r="F202" s="362">
        <v>6</v>
      </c>
    </row>
    <row r="203" spans="1:7">
      <c r="A203" s="361">
        <v>43894</v>
      </c>
      <c r="B203" s="362">
        <v>7</v>
      </c>
      <c r="C203" s="362" t="s">
        <v>276</v>
      </c>
      <c r="D203" s="362" t="s">
        <v>152</v>
      </c>
      <c r="G203" s="363" t="s">
        <v>274</v>
      </c>
    </row>
    <row r="204" spans="1:7">
      <c r="A204" s="361">
        <v>43894</v>
      </c>
      <c r="B204" s="362">
        <v>10</v>
      </c>
      <c r="C204" s="362" t="s">
        <v>321</v>
      </c>
      <c r="D204" s="362" t="s">
        <v>153</v>
      </c>
      <c r="E204" s="362">
        <v>1</v>
      </c>
      <c r="F204" s="362">
        <v>6</v>
      </c>
    </row>
    <row r="205" spans="1:7">
      <c r="A205" s="361">
        <v>43894</v>
      </c>
      <c r="B205" s="362">
        <v>8</v>
      </c>
      <c r="C205" s="362" t="s">
        <v>319</v>
      </c>
      <c r="D205" s="362" t="s">
        <v>153</v>
      </c>
      <c r="E205" s="362">
        <v>1</v>
      </c>
      <c r="F205" s="362">
        <v>6</v>
      </c>
    </row>
    <row r="206" spans="1:7">
      <c r="A206" s="361">
        <v>43894</v>
      </c>
      <c r="B206" s="362">
        <v>9</v>
      </c>
      <c r="C206" s="362" t="s">
        <v>320</v>
      </c>
      <c r="D206" s="362" t="s">
        <v>153</v>
      </c>
      <c r="E206" s="362">
        <v>1</v>
      </c>
      <c r="F206" s="362">
        <v>6</v>
      </c>
    </row>
    <row r="207" spans="1:7">
      <c r="A207" s="361">
        <v>43894</v>
      </c>
      <c r="B207" s="362">
        <v>11</v>
      </c>
      <c r="C207" s="362" t="s">
        <v>322</v>
      </c>
      <c r="D207" s="362" t="s">
        <v>153</v>
      </c>
      <c r="E207" s="362">
        <v>1</v>
      </c>
      <c r="F207" s="362">
        <v>6</v>
      </c>
    </row>
    <row r="208" spans="1:7">
      <c r="A208" s="361">
        <v>43895</v>
      </c>
      <c r="B208" s="362">
        <v>7</v>
      </c>
      <c r="C208" s="362" t="s">
        <v>318</v>
      </c>
      <c r="D208" s="362" t="s">
        <v>148</v>
      </c>
      <c r="E208" s="362">
        <v>1</v>
      </c>
      <c r="F208" s="362">
        <v>6</v>
      </c>
    </row>
    <row r="209" spans="1:8">
      <c r="A209" s="361">
        <v>43895</v>
      </c>
      <c r="B209" s="362">
        <v>8</v>
      </c>
      <c r="C209" s="362" t="s">
        <v>322</v>
      </c>
      <c r="D209" s="362" t="s">
        <v>148</v>
      </c>
      <c r="E209" s="362">
        <v>5</v>
      </c>
      <c r="F209" s="362">
        <v>6</v>
      </c>
    </row>
    <row r="210" spans="1:8">
      <c r="A210" s="361">
        <v>43896</v>
      </c>
      <c r="B210" s="362">
        <v>7</v>
      </c>
      <c r="C210" s="362" t="s">
        <v>318</v>
      </c>
      <c r="D210" s="362" t="s">
        <v>153</v>
      </c>
      <c r="E210" s="362">
        <v>1</v>
      </c>
      <c r="F210" s="362">
        <v>6</v>
      </c>
    </row>
    <row r="211" spans="1:8">
      <c r="A211" s="361">
        <v>43896</v>
      </c>
      <c r="B211" s="362">
        <v>8</v>
      </c>
      <c r="C211" s="362" t="s">
        <v>322</v>
      </c>
      <c r="D211" s="362" t="s">
        <v>153</v>
      </c>
      <c r="E211" s="362">
        <v>5</v>
      </c>
      <c r="F211" s="362">
        <v>6</v>
      </c>
    </row>
    <row r="212" spans="1:8">
      <c r="A212" s="361">
        <v>43897</v>
      </c>
      <c r="B212" s="362">
        <v>7</v>
      </c>
      <c r="C212" s="362" t="s">
        <v>333</v>
      </c>
      <c r="D212" s="362" t="s">
        <v>152</v>
      </c>
      <c r="E212" s="362">
        <v>5</v>
      </c>
      <c r="F212" s="362" t="s">
        <v>448</v>
      </c>
      <c r="G212" s="363" t="s">
        <v>317</v>
      </c>
    </row>
    <row r="213" spans="1:8">
      <c r="A213" s="361">
        <v>43897</v>
      </c>
      <c r="B213" s="362">
        <v>10</v>
      </c>
      <c r="C213" s="362" t="s">
        <v>321</v>
      </c>
      <c r="D213" s="362" t="s">
        <v>148</v>
      </c>
      <c r="E213" s="362">
        <v>5</v>
      </c>
      <c r="F213" s="362">
        <v>6</v>
      </c>
    </row>
    <row r="214" spans="1:8">
      <c r="A214" s="361">
        <v>43897</v>
      </c>
      <c r="B214" s="362">
        <v>8</v>
      </c>
      <c r="C214" s="362" t="s">
        <v>319</v>
      </c>
      <c r="D214" s="362" t="s">
        <v>148</v>
      </c>
      <c r="E214" s="362">
        <v>5</v>
      </c>
      <c r="F214" s="362">
        <v>6</v>
      </c>
    </row>
    <row r="215" spans="1:8">
      <c r="A215" s="361">
        <v>43897</v>
      </c>
      <c r="B215" s="362">
        <v>9</v>
      </c>
      <c r="C215" s="362" t="s">
        <v>320</v>
      </c>
      <c r="D215" s="362" t="s">
        <v>148</v>
      </c>
      <c r="E215" s="362">
        <v>5</v>
      </c>
      <c r="F215" s="362">
        <v>6</v>
      </c>
    </row>
    <row r="216" spans="1:8">
      <c r="A216" s="361">
        <v>43898</v>
      </c>
      <c r="B216" s="362">
        <v>7</v>
      </c>
      <c r="C216" s="362" t="s">
        <v>312</v>
      </c>
      <c r="D216" s="362" t="s">
        <v>152</v>
      </c>
      <c r="G216" s="363" t="s">
        <v>274</v>
      </c>
    </row>
    <row r="217" spans="1:8">
      <c r="A217" s="361">
        <v>43898</v>
      </c>
      <c r="B217" s="362">
        <v>8</v>
      </c>
      <c r="C217" s="362" t="s">
        <v>322</v>
      </c>
      <c r="D217" s="362" t="s">
        <v>152</v>
      </c>
      <c r="G217" s="363" t="s">
        <v>294</v>
      </c>
    </row>
    <row r="218" spans="1:8">
      <c r="A218" s="361">
        <v>43898</v>
      </c>
      <c r="B218" s="362">
        <v>9</v>
      </c>
      <c r="C218" s="362" t="s">
        <v>322</v>
      </c>
      <c r="D218" s="362" t="s">
        <v>154</v>
      </c>
      <c r="E218" s="362">
        <v>1</v>
      </c>
      <c r="F218" s="362">
        <v>96</v>
      </c>
      <c r="H218" s="362" t="s">
        <v>272</v>
      </c>
    </row>
    <row r="219" spans="1:8">
      <c r="A219" s="361">
        <v>43899</v>
      </c>
      <c r="B219" s="362">
        <v>7</v>
      </c>
      <c r="C219" s="362" t="s">
        <v>296</v>
      </c>
      <c r="D219" s="362" t="s">
        <v>152</v>
      </c>
      <c r="G219" s="363" t="s">
        <v>274</v>
      </c>
    </row>
    <row r="220" spans="1:8">
      <c r="A220" s="361">
        <v>43899</v>
      </c>
      <c r="B220" s="362">
        <v>8</v>
      </c>
      <c r="C220" s="362" t="s">
        <v>318</v>
      </c>
      <c r="D220" s="362" t="s">
        <v>148</v>
      </c>
      <c r="E220" s="362">
        <v>5</v>
      </c>
      <c r="F220" s="362">
        <v>6</v>
      </c>
    </row>
    <row r="221" spans="1:8">
      <c r="A221" s="361">
        <v>43899</v>
      </c>
      <c r="B221" s="362">
        <v>9</v>
      </c>
      <c r="C221" s="362" t="s">
        <v>323</v>
      </c>
      <c r="D221" s="362" t="s">
        <v>153</v>
      </c>
      <c r="E221" s="362">
        <v>1</v>
      </c>
      <c r="F221" s="362">
        <v>96</v>
      </c>
    </row>
    <row r="222" spans="1:8">
      <c r="A222" s="361">
        <v>43900</v>
      </c>
      <c r="B222" s="362">
        <v>13</v>
      </c>
      <c r="C222" s="362" t="s">
        <v>318</v>
      </c>
      <c r="D222" s="362" t="s">
        <v>153</v>
      </c>
      <c r="E222" s="362">
        <v>5</v>
      </c>
      <c r="F222" s="362">
        <v>6</v>
      </c>
    </row>
    <row r="223" spans="1:8">
      <c r="A223" s="361">
        <v>43900</v>
      </c>
      <c r="B223" s="362">
        <v>9</v>
      </c>
      <c r="C223" s="362" t="s">
        <v>321</v>
      </c>
      <c r="D223" s="362" t="s">
        <v>152</v>
      </c>
      <c r="G223" s="363" t="s">
        <v>294</v>
      </c>
    </row>
    <row r="224" spans="1:8">
      <c r="A224" s="361">
        <v>43900</v>
      </c>
      <c r="B224" s="362">
        <v>12</v>
      </c>
      <c r="C224" s="362" t="s">
        <v>321</v>
      </c>
      <c r="D224" s="362" t="s">
        <v>154</v>
      </c>
      <c r="E224" s="362">
        <v>1</v>
      </c>
      <c r="F224" s="362">
        <v>96</v>
      </c>
      <c r="H224" s="362" t="s">
        <v>272</v>
      </c>
    </row>
    <row r="225" spans="1:8">
      <c r="A225" s="361">
        <v>43900</v>
      </c>
      <c r="B225" s="362">
        <v>8</v>
      </c>
      <c r="C225" s="362" t="s">
        <v>320</v>
      </c>
      <c r="D225" s="362" t="s">
        <v>152</v>
      </c>
      <c r="G225" s="363" t="s">
        <v>294</v>
      </c>
    </row>
    <row r="226" spans="1:8">
      <c r="A226" s="361">
        <v>43900</v>
      </c>
      <c r="B226" s="362">
        <v>11</v>
      </c>
      <c r="C226" s="362" t="s">
        <v>320</v>
      </c>
      <c r="D226" s="362" t="s">
        <v>154</v>
      </c>
      <c r="E226" s="362">
        <v>1</v>
      </c>
      <c r="F226" s="362">
        <v>96</v>
      </c>
      <c r="H226" s="362" t="s">
        <v>272</v>
      </c>
    </row>
    <row r="227" spans="1:8">
      <c r="A227" s="361">
        <v>43901</v>
      </c>
      <c r="B227" s="362">
        <v>9</v>
      </c>
      <c r="C227" s="362" t="s">
        <v>321</v>
      </c>
      <c r="D227" s="362" t="s">
        <v>153</v>
      </c>
      <c r="E227" s="362">
        <v>1</v>
      </c>
      <c r="F227" s="362">
        <v>96</v>
      </c>
    </row>
    <row r="228" spans="1:8">
      <c r="A228" s="361">
        <v>43901</v>
      </c>
      <c r="B228" s="362">
        <v>12</v>
      </c>
      <c r="C228" s="362" t="s">
        <v>326</v>
      </c>
      <c r="D228" s="362" t="s">
        <v>147</v>
      </c>
    </row>
    <row r="229" spans="1:8">
      <c r="A229" s="361">
        <v>43901</v>
      </c>
      <c r="B229" s="362">
        <v>7</v>
      </c>
      <c r="C229" s="362" t="s">
        <v>319</v>
      </c>
      <c r="D229" s="362" t="s">
        <v>152</v>
      </c>
      <c r="G229" s="363" t="s">
        <v>294</v>
      </c>
    </row>
    <row r="230" spans="1:8">
      <c r="A230" s="361">
        <v>43901</v>
      </c>
      <c r="B230" s="362">
        <v>10</v>
      </c>
      <c r="C230" s="362" t="s">
        <v>319</v>
      </c>
      <c r="D230" s="362" t="s">
        <v>154</v>
      </c>
      <c r="E230" s="362">
        <v>1</v>
      </c>
      <c r="F230" s="362">
        <v>96</v>
      </c>
      <c r="H230" s="362" t="s">
        <v>272</v>
      </c>
    </row>
    <row r="231" spans="1:8">
      <c r="A231" s="361">
        <v>43901</v>
      </c>
      <c r="B231" s="362">
        <v>8</v>
      </c>
      <c r="C231" s="362" t="s">
        <v>320</v>
      </c>
      <c r="D231" s="362" t="s">
        <v>153</v>
      </c>
      <c r="E231" s="362">
        <v>1</v>
      </c>
      <c r="F231" s="362">
        <v>96</v>
      </c>
    </row>
    <row r="232" spans="1:8">
      <c r="A232" s="361">
        <v>43901</v>
      </c>
      <c r="B232" s="362">
        <v>11</v>
      </c>
      <c r="C232" s="362" t="s">
        <v>325</v>
      </c>
      <c r="D232" s="362" t="s">
        <v>147</v>
      </c>
    </row>
    <row r="233" spans="1:8">
      <c r="A233" s="361">
        <v>43902</v>
      </c>
      <c r="B233" s="362">
        <v>7</v>
      </c>
      <c r="C233" s="362" t="s">
        <v>318</v>
      </c>
      <c r="D233" s="362" t="s">
        <v>147</v>
      </c>
    </row>
    <row r="234" spans="1:8">
      <c r="A234" s="361">
        <v>43902</v>
      </c>
      <c r="B234" s="362">
        <v>8</v>
      </c>
      <c r="C234" s="362" t="s">
        <v>318</v>
      </c>
      <c r="D234" s="362" t="s">
        <v>152</v>
      </c>
      <c r="G234" s="363" t="s">
        <v>294</v>
      </c>
    </row>
    <row r="235" spans="1:8">
      <c r="A235" s="361">
        <v>43902</v>
      </c>
      <c r="B235" s="362">
        <v>9</v>
      </c>
      <c r="C235" s="362" t="s">
        <v>318</v>
      </c>
      <c r="D235" s="362" t="s">
        <v>154</v>
      </c>
      <c r="H235" s="362" t="s">
        <v>272</v>
      </c>
    </row>
    <row r="236" spans="1:8">
      <c r="A236" s="361">
        <v>43902</v>
      </c>
      <c r="B236" s="362">
        <v>10</v>
      </c>
      <c r="C236" s="362" t="s">
        <v>324</v>
      </c>
      <c r="D236" s="362" t="s">
        <v>153</v>
      </c>
      <c r="E236" s="362">
        <v>1</v>
      </c>
      <c r="F236" s="362">
        <v>96</v>
      </c>
    </row>
    <row r="237" spans="1:8">
      <c r="A237" s="361">
        <v>43903</v>
      </c>
      <c r="B237" s="362">
        <v>9</v>
      </c>
      <c r="C237" s="362" t="s">
        <v>326</v>
      </c>
      <c r="D237" s="362" t="s">
        <v>147</v>
      </c>
      <c r="E237" s="362">
        <v>1</v>
      </c>
      <c r="F237" s="362">
        <v>96</v>
      </c>
    </row>
    <row r="238" spans="1:8">
      <c r="A238" s="361">
        <v>43903</v>
      </c>
      <c r="B238" s="362">
        <v>8</v>
      </c>
      <c r="C238" s="362" t="s">
        <v>325</v>
      </c>
      <c r="D238" s="362" t="s">
        <v>147</v>
      </c>
      <c r="E238" s="362">
        <v>1</v>
      </c>
      <c r="F238" s="362">
        <v>96</v>
      </c>
    </row>
    <row r="239" spans="1:8">
      <c r="A239" s="361">
        <v>43903</v>
      </c>
      <c r="B239" s="362">
        <v>7</v>
      </c>
      <c r="C239" s="362" t="s">
        <v>323</v>
      </c>
      <c r="D239" s="362" t="s">
        <v>147</v>
      </c>
      <c r="E239" s="362">
        <v>1</v>
      </c>
      <c r="F239" s="362">
        <v>96</v>
      </c>
      <c r="G239" s="363" t="s">
        <v>328</v>
      </c>
    </row>
    <row r="240" spans="1:8">
      <c r="A240" s="361">
        <v>43904</v>
      </c>
      <c r="B240" s="362">
        <v>7</v>
      </c>
      <c r="C240" s="362" t="s">
        <v>324</v>
      </c>
      <c r="D240" s="362" t="s">
        <v>147</v>
      </c>
      <c r="E240" s="362">
        <v>1</v>
      </c>
      <c r="F240" s="362">
        <v>96</v>
      </c>
    </row>
    <row r="241" spans="1:8">
      <c r="A241" s="361">
        <v>43905</v>
      </c>
      <c r="B241" s="362">
        <v>7</v>
      </c>
      <c r="C241" s="362" t="s">
        <v>327</v>
      </c>
      <c r="D241" s="362" t="s">
        <v>147</v>
      </c>
      <c r="E241" s="362">
        <v>1</v>
      </c>
      <c r="F241" s="362">
        <v>96</v>
      </c>
    </row>
    <row r="242" spans="1:8">
      <c r="A242" s="361">
        <v>43906</v>
      </c>
      <c r="B242" s="362">
        <v>8</v>
      </c>
      <c r="C242" s="362" t="s">
        <v>323</v>
      </c>
      <c r="D242" s="362" t="s">
        <v>147</v>
      </c>
      <c r="E242" s="362">
        <v>1</v>
      </c>
      <c r="F242" s="362">
        <v>96</v>
      </c>
      <c r="G242" s="363" t="s">
        <v>329</v>
      </c>
    </row>
    <row r="243" spans="1:8">
      <c r="A243" s="361">
        <v>43906</v>
      </c>
      <c r="B243" s="362">
        <v>7</v>
      </c>
      <c r="C243" s="362" t="s">
        <v>245</v>
      </c>
      <c r="D243" s="362" t="s">
        <v>149</v>
      </c>
      <c r="G243" s="363" t="s">
        <v>251</v>
      </c>
      <c r="H243" s="362" t="s">
        <v>149</v>
      </c>
    </row>
    <row r="244" spans="1:8">
      <c r="A244" s="361">
        <v>43907</v>
      </c>
      <c r="B244" s="362">
        <v>11</v>
      </c>
      <c r="C244" s="362" t="s">
        <v>326</v>
      </c>
      <c r="D244" s="362" t="s">
        <v>147</v>
      </c>
      <c r="E244" s="362">
        <v>1</v>
      </c>
      <c r="F244" s="362">
        <v>96</v>
      </c>
    </row>
    <row r="245" spans="1:8">
      <c r="A245" s="361">
        <v>43907</v>
      </c>
      <c r="B245" s="362">
        <v>9</v>
      </c>
      <c r="C245" s="362" t="s">
        <v>324</v>
      </c>
      <c r="D245" s="362" t="s">
        <v>147</v>
      </c>
      <c r="E245" s="362">
        <v>1</v>
      </c>
      <c r="F245" s="362">
        <v>96</v>
      </c>
    </row>
    <row r="246" spans="1:8">
      <c r="A246" s="361">
        <v>43907</v>
      </c>
      <c r="B246" s="362">
        <v>10</v>
      </c>
      <c r="C246" s="362" t="s">
        <v>325</v>
      </c>
      <c r="D246" s="362" t="s">
        <v>147</v>
      </c>
      <c r="E246" s="362">
        <v>1</v>
      </c>
      <c r="F246" s="362">
        <v>96</v>
      </c>
      <c r="G246" s="363" t="s">
        <v>330</v>
      </c>
    </row>
    <row r="247" spans="1:8">
      <c r="A247" s="361">
        <v>43907</v>
      </c>
      <c r="B247" s="362">
        <v>12</v>
      </c>
      <c r="C247" s="362" t="s">
        <v>323</v>
      </c>
      <c r="D247" s="362" t="s">
        <v>147</v>
      </c>
      <c r="E247" s="362">
        <v>1</v>
      </c>
      <c r="F247" s="362">
        <v>96</v>
      </c>
      <c r="G247" s="363" t="s">
        <v>331</v>
      </c>
    </row>
    <row r="248" spans="1:8">
      <c r="A248" s="361">
        <v>43907</v>
      </c>
      <c r="B248" s="362">
        <v>7</v>
      </c>
      <c r="C248" s="362" t="s">
        <v>245</v>
      </c>
      <c r="D248" s="362" t="s">
        <v>153</v>
      </c>
    </row>
    <row r="249" spans="1:8">
      <c r="A249" s="361">
        <v>43907</v>
      </c>
      <c r="B249" s="362">
        <v>8</v>
      </c>
      <c r="C249" s="362" t="s">
        <v>247</v>
      </c>
      <c r="D249" s="362" t="s">
        <v>149</v>
      </c>
      <c r="G249" s="363" t="s">
        <v>252</v>
      </c>
      <c r="H249" s="362" t="s">
        <v>149</v>
      </c>
    </row>
    <row r="250" spans="1:8">
      <c r="A250" s="361">
        <v>43908</v>
      </c>
      <c r="B250" s="362">
        <v>10</v>
      </c>
      <c r="C250" s="362" t="s">
        <v>326</v>
      </c>
      <c r="D250" s="362" t="s">
        <v>148</v>
      </c>
      <c r="E250" s="362">
        <v>1</v>
      </c>
      <c r="F250" s="362">
        <v>24</v>
      </c>
    </row>
    <row r="251" spans="1:8">
      <c r="A251" s="361">
        <v>43908</v>
      </c>
      <c r="B251" s="362">
        <v>7</v>
      </c>
      <c r="C251" s="362" t="s">
        <v>245</v>
      </c>
      <c r="D251" s="362" t="s">
        <v>153</v>
      </c>
    </row>
    <row r="252" spans="1:8">
      <c r="A252" s="361">
        <v>43908</v>
      </c>
      <c r="B252" s="362">
        <v>8</v>
      </c>
      <c r="C252" s="362" t="s">
        <v>247</v>
      </c>
      <c r="D252" s="362" t="s">
        <v>153</v>
      </c>
    </row>
    <row r="253" spans="1:8">
      <c r="A253" s="361">
        <v>43908</v>
      </c>
      <c r="B253" s="362">
        <v>9</v>
      </c>
      <c r="C253" s="362" t="s">
        <v>249</v>
      </c>
      <c r="D253" s="362" t="s">
        <v>149</v>
      </c>
      <c r="G253" s="363" t="s">
        <v>253</v>
      </c>
      <c r="H253" s="362" t="s">
        <v>149</v>
      </c>
    </row>
    <row r="254" spans="1:8">
      <c r="A254" s="361">
        <v>43909</v>
      </c>
      <c r="B254" s="362">
        <v>7</v>
      </c>
      <c r="C254" s="362" t="s">
        <v>326</v>
      </c>
      <c r="D254" s="362" t="s">
        <v>153</v>
      </c>
      <c r="E254" s="362">
        <v>1</v>
      </c>
      <c r="F254" s="362">
        <v>24</v>
      </c>
    </row>
    <row r="255" spans="1:8">
      <c r="A255" s="361">
        <v>43909</v>
      </c>
      <c r="B255" s="362">
        <v>8</v>
      </c>
      <c r="C255" s="362" t="s">
        <v>324</v>
      </c>
      <c r="D255" s="362" t="s">
        <v>148</v>
      </c>
      <c r="E255" s="362">
        <v>1</v>
      </c>
      <c r="F255" s="362">
        <v>24</v>
      </c>
    </row>
    <row r="256" spans="1:8">
      <c r="A256" s="361">
        <v>43909</v>
      </c>
      <c r="B256" s="362">
        <v>9</v>
      </c>
      <c r="C256" s="362" t="s">
        <v>245</v>
      </c>
      <c r="D256" s="362" t="s">
        <v>147</v>
      </c>
    </row>
    <row r="257" spans="1:7">
      <c r="A257" s="361">
        <v>43909</v>
      </c>
      <c r="B257" s="362">
        <v>10</v>
      </c>
      <c r="C257" s="362" t="s">
        <v>247</v>
      </c>
      <c r="D257" s="362" t="s">
        <v>153</v>
      </c>
    </row>
    <row r="258" spans="1:7">
      <c r="A258" s="361">
        <v>43909</v>
      </c>
      <c r="B258" s="362">
        <v>11</v>
      </c>
      <c r="C258" s="362" t="s">
        <v>249</v>
      </c>
      <c r="D258" s="362" t="s">
        <v>153</v>
      </c>
    </row>
    <row r="259" spans="1:7">
      <c r="A259" s="361">
        <v>43909</v>
      </c>
      <c r="B259" s="362">
        <v>12</v>
      </c>
      <c r="C259" s="362" t="s">
        <v>325</v>
      </c>
      <c r="D259" s="362" t="s">
        <v>454</v>
      </c>
      <c r="G259" s="363" t="s">
        <v>472</v>
      </c>
    </row>
    <row r="260" spans="1:7">
      <c r="A260" s="361">
        <v>43909</v>
      </c>
      <c r="B260" s="362">
        <v>13</v>
      </c>
      <c r="C260" s="362" t="s">
        <v>323</v>
      </c>
      <c r="D260" s="362" t="s">
        <v>454</v>
      </c>
      <c r="G260" s="363" t="s">
        <v>474</v>
      </c>
    </row>
    <row r="261" spans="1:7">
      <c r="A261" s="361">
        <v>43910</v>
      </c>
      <c r="B261" s="362">
        <v>9</v>
      </c>
      <c r="C261" s="362" t="s">
        <v>324</v>
      </c>
      <c r="D261" s="362" t="s">
        <v>153</v>
      </c>
      <c r="E261" s="362">
        <v>1</v>
      </c>
      <c r="F261" s="362">
        <v>24</v>
      </c>
    </row>
    <row r="262" spans="1:7">
      <c r="A262" s="361">
        <v>43910</v>
      </c>
      <c r="B262" s="362">
        <v>8</v>
      </c>
      <c r="C262" s="362" t="s">
        <v>245</v>
      </c>
      <c r="D262" s="362" t="s">
        <v>147</v>
      </c>
      <c r="E262" s="362">
        <v>89</v>
      </c>
      <c r="F262" s="362">
        <v>96</v>
      </c>
    </row>
    <row r="263" spans="1:7">
      <c r="A263" s="361">
        <v>43910</v>
      </c>
      <c r="B263" s="362">
        <v>7</v>
      </c>
      <c r="C263" s="362" t="s">
        <v>249</v>
      </c>
      <c r="D263" s="362" t="s">
        <v>153</v>
      </c>
    </row>
    <row r="264" spans="1:7">
      <c r="A264" s="361">
        <v>43911</v>
      </c>
      <c r="B264" s="362">
        <v>7</v>
      </c>
      <c r="C264" s="362" t="s">
        <v>247</v>
      </c>
      <c r="D264" s="362" t="s">
        <v>147</v>
      </c>
      <c r="E264" s="362">
        <v>64</v>
      </c>
      <c r="F264" s="362">
        <v>96</v>
      </c>
    </row>
    <row r="265" spans="1:7">
      <c r="A265" s="361">
        <v>43912</v>
      </c>
      <c r="B265" s="362">
        <v>8</v>
      </c>
      <c r="C265" s="362" t="s">
        <v>327</v>
      </c>
      <c r="D265" s="362" t="s">
        <v>148</v>
      </c>
      <c r="E265" s="362">
        <v>1</v>
      </c>
      <c r="F265" s="362">
        <v>24</v>
      </c>
    </row>
    <row r="266" spans="1:7">
      <c r="A266" s="361">
        <v>43912</v>
      </c>
      <c r="B266" s="362">
        <v>10</v>
      </c>
      <c r="C266" s="362" t="s">
        <v>326</v>
      </c>
      <c r="D266" s="362" t="s">
        <v>148</v>
      </c>
      <c r="E266" s="362">
        <v>1</v>
      </c>
      <c r="F266" s="362">
        <v>6</v>
      </c>
    </row>
    <row r="267" spans="1:7">
      <c r="A267" s="361">
        <v>43912</v>
      </c>
      <c r="B267" s="362">
        <v>9</v>
      </c>
      <c r="C267" s="362" t="s">
        <v>324</v>
      </c>
      <c r="D267" s="362" t="s">
        <v>148</v>
      </c>
      <c r="E267" s="362">
        <v>1</v>
      </c>
      <c r="F267" s="362">
        <v>6</v>
      </c>
    </row>
    <row r="268" spans="1:7">
      <c r="A268" s="361">
        <v>43912</v>
      </c>
      <c r="B268" s="362">
        <v>7</v>
      </c>
      <c r="C268" s="362" t="s">
        <v>249</v>
      </c>
      <c r="D268" s="362" t="s">
        <v>147</v>
      </c>
      <c r="E268" s="362">
        <v>72</v>
      </c>
      <c r="F268" s="362">
        <v>96</v>
      </c>
    </row>
    <row r="269" spans="1:7">
      <c r="A269" s="361">
        <v>43912</v>
      </c>
      <c r="B269" s="362">
        <v>11</v>
      </c>
      <c r="C269" s="362" t="s">
        <v>249</v>
      </c>
      <c r="D269" s="362" t="s">
        <v>147</v>
      </c>
      <c r="E269" s="362">
        <v>72</v>
      </c>
      <c r="F269" s="362">
        <v>96</v>
      </c>
    </row>
    <row r="270" spans="1:7">
      <c r="A270" s="361">
        <v>43913</v>
      </c>
      <c r="B270" s="362">
        <v>8</v>
      </c>
      <c r="C270" s="362" t="s">
        <v>327</v>
      </c>
      <c r="D270" s="362" t="s">
        <v>153</v>
      </c>
      <c r="E270" s="362">
        <v>1</v>
      </c>
      <c r="F270" s="362">
        <v>24</v>
      </c>
    </row>
    <row r="271" spans="1:7">
      <c r="A271" s="361">
        <v>43913</v>
      </c>
      <c r="B271" s="362">
        <v>10</v>
      </c>
      <c r="C271" s="362" t="s">
        <v>326</v>
      </c>
      <c r="D271" s="362" t="s">
        <v>153</v>
      </c>
      <c r="E271" s="362">
        <v>1</v>
      </c>
      <c r="F271" s="362">
        <v>6</v>
      </c>
    </row>
    <row r="272" spans="1:7">
      <c r="A272" s="361">
        <v>43913</v>
      </c>
      <c r="B272" s="362">
        <v>9</v>
      </c>
      <c r="C272" s="362" t="s">
        <v>324</v>
      </c>
      <c r="D272" s="362" t="s">
        <v>153</v>
      </c>
      <c r="E272" s="362">
        <v>1</v>
      </c>
      <c r="F272" s="362">
        <v>6</v>
      </c>
    </row>
    <row r="273" spans="1:7">
      <c r="A273" s="361">
        <v>43913</v>
      </c>
      <c r="B273" s="362">
        <v>7</v>
      </c>
      <c r="C273" s="362" t="s">
        <v>249</v>
      </c>
      <c r="D273" s="362" t="s">
        <v>147</v>
      </c>
      <c r="E273" s="362">
        <v>24</v>
      </c>
      <c r="F273" s="362">
        <v>96</v>
      </c>
    </row>
    <row r="274" spans="1:7">
      <c r="A274" s="361">
        <v>43914</v>
      </c>
      <c r="B274" s="362">
        <v>7</v>
      </c>
      <c r="C274" s="362" t="s">
        <v>327</v>
      </c>
      <c r="D274" s="362" t="s">
        <v>147</v>
      </c>
      <c r="E274" s="362">
        <v>1</v>
      </c>
      <c r="F274" s="362">
        <v>24</v>
      </c>
    </row>
    <row r="275" spans="1:7">
      <c r="A275" s="361">
        <v>43914</v>
      </c>
      <c r="B275" s="362">
        <v>9</v>
      </c>
      <c r="C275" s="362" t="s">
        <v>326</v>
      </c>
      <c r="D275" s="362" t="s">
        <v>148</v>
      </c>
      <c r="E275" s="362">
        <v>5</v>
      </c>
      <c r="F275" s="362">
        <v>6</v>
      </c>
    </row>
    <row r="276" spans="1:7">
      <c r="A276" s="361">
        <v>43914</v>
      </c>
      <c r="B276" s="362">
        <v>8</v>
      </c>
      <c r="C276" s="362" t="s">
        <v>324</v>
      </c>
      <c r="D276" s="362" t="s">
        <v>148</v>
      </c>
      <c r="E276" s="362">
        <v>5</v>
      </c>
      <c r="F276" s="362">
        <v>6</v>
      </c>
    </row>
    <row r="277" spans="1:7">
      <c r="A277" s="361">
        <v>43915</v>
      </c>
      <c r="B277" s="362">
        <v>9</v>
      </c>
      <c r="C277" s="362" t="s">
        <v>327</v>
      </c>
      <c r="D277" s="362" t="s">
        <v>148</v>
      </c>
      <c r="E277" s="362">
        <v>1</v>
      </c>
      <c r="F277" s="362">
        <v>6</v>
      </c>
    </row>
    <row r="278" spans="1:7">
      <c r="A278" s="361">
        <v>43915</v>
      </c>
      <c r="B278" s="362">
        <v>11</v>
      </c>
      <c r="C278" s="362" t="s">
        <v>326</v>
      </c>
      <c r="D278" s="362" t="s">
        <v>153</v>
      </c>
      <c r="E278" s="362">
        <v>5</v>
      </c>
      <c r="F278" s="362">
        <v>6</v>
      </c>
    </row>
    <row r="279" spans="1:7">
      <c r="A279" s="361">
        <v>43915</v>
      </c>
      <c r="B279" s="362">
        <v>10</v>
      </c>
      <c r="C279" s="362" t="s">
        <v>324</v>
      </c>
      <c r="D279" s="362" t="s">
        <v>153</v>
      </c>
      <c r="E279" s="362">
        <v>5</v>
      </c>
      <c r="F279" s="362">
        <v>6</v>
      </c>
    </row>
    <row r="280" spans="1:7">
      <c r="A280" s="361">
        <v>43915</v>
      </c>
      <c r="B280" s="362">
        <v>7</v>
      </c>
      <c r="C280" s="362" t="s">
        <v>247</v>
      </c>
      <c r="D280" s="362" t="s">
        <v>147</v>
      </c>
      <c r="E280" s="362">
        <v>64</v>
      </c>
      <c r="F280" s="362">
        <v>96</v>
      </c>
    </row>
    <row r="281" spans="1:7">
      <c r="A281" s="361">
        <v>43916</v>
      </c>
      <c r="B281" s="362">
        <v>8</v>
      </c>
      <c r="C281" s="362" t="s">
        <v>327</v>
      </c>
      <c r="D281" s="362" t="s">
        <v>153</v>
      </c>
      <c r="E281" s="362">
        <v>1</v>
      </c>
      <c r="F281" s="362">
        <v>6</v>
      </c>
    </row>
    <row r="282" spans="1:7">
      <c r="A282" s="361">
        <v>43916</v>
      </c>
      <c r="B282" s="362">
        <v>7</v>
      </c>
      <c r="C282" s="362" t="s">
        <v>247</v>
      </c>
      <c r="D282" s="362" t="s">
        <v>147</v>
      </c>
      <c r="E282" s="362">
        <v>32</v>
      </c>
      <c r="F282" s="362">
        <v>96</v>
      </c>
    </row>
    <row r="283" spans="1:7">
      <c r="A283" s="361">
        <v>43917</v>
      </c>
      <c r="B283" s="362">
        <v>8</v>
      </c>
      <c r="C283" s="362" t="s">
        <v>327</v>
      </c>
      <c r="D283" s="362" t="s">
        <v>148</v>
      </c>
      <c r="E283" s="362">
        <v>5</v>
      </c>
      <c r="F283" s="362">
        <v>6</v>
      </c>
    </row>
    <row r="284" spans="1:7">
      <c r="A284" s="361">
        <v>43917</v>
      </c>
      <c r="B284" s="362">
        <v>7</v>
      </c>
      <c r="C284" s="362" t="s">
        <v>249</v>
      </c>
      <c r="D284" s="362" t="s">
        <v>147</v>
      </c>
      <c r="E284" s="362">
        <v>72</v>
      </c>
      <c r="F284" s="362">
        <v>96</v>
      </c>
      <c r="G284" s="363" t="s">
        <v>339</v>
      </c>
    </row>
    <row r="285" spans="1:7">
      <c r="A285" s="361">
        <v>43917</v>
      </c>
      <c r="B285" s="362">
        <v>10</v>
      </c>
      <c r="C285" s="362" t="s">
        <v>340</v>
      </c>
      <c r="D285" s="362" t="s">
        <v>148</v>
      </c>
      <c r="E285" s="362">
        <v>1</v>
      </c>
      <c r="F285" s="362">
        <v>24</v>
      </c>
    </row>
    <row r="286" spans="1:7">
      <c r="A286" s="361">
        <v>43917</v>
      </c>
      <c r="B286" s="362">
        <v>9</v>
      </c>
      <c r="C286" s="362" t="s">
        <v>341</v>
      </c>
      <c r="D286" s="362" t="s">
        <v>147</v>
      </c>
      <c r="E286" s="362">
        <v>1</v>
      </c>
      <c r="F286" s="362">
        <v>96</v>
      </c>
      <c r="G286" s="363" t="s">
        <v>339</v>
      </c>
    </row>
    <row r="287" spans="1:7">
      <c r="A287" s="361">
        <v>43917</v>
      </c>
      <c r="B287" s="362">
        <v>11</v>
      </c>
      <c r="C287" s="362" t="s">
        <v>341</v>
      </c>
      <c r="D287" s="362" t="s">
        <v>148</v>
      </c>
      <c r="E287" s="362">
        <v>1</v>
      </c>
      <c r="F287" s="362">
        <v>24</v>
      </c>
    </row>
    <row r="288" spans="1:7">
      <c r="A288" s="361">
        <v>43917</v>
      </c>
      <c r="B288" s="362">
        <v>12</v>
      </c>
      <c r="C288" s="362" t="s">
        <v>342</v>
      </c>
      <c r="D288" s="362" t="s">
        <v>148</v>
      </c>
      <c r="E288" s="362">
        <v>1</v>
      </c>
      <c r="F288" s="362">
        <v>24</v>
      </c>
    </row>
    <row r="289" spans="1:7">
      <c r="A289" s="361">
        <v>43918</v>
      </c>
      <c r="B289" s="362">
        <v>8</v>
      </c>
      <c r="C289" s="362" t="s">
        <v>327</v>
      </c>
      <c r="D289" s="362" t="s">
        <v>153</v>
      </c>
      <c r="E289" s="362">
        <v>5</v>
      </c>
      <c r="F289" s="362">
        <v>6</v>
      </c>
    </row>
    <row r="290" spans="1:7">
      <c r="A290" s="361">
        <v>43918</v>
      </c>
      <c r="B290" s="362">
        <v>7</v>
      </c>
      <c r="C290" s="362" t="s">
        <v>249</v>
      </c>
      <c r="D290" s="362" t="s">
        <v>147</v>
      </c>
      <c r="E290" s="362">
        <v>24</v>
      </c>
      <c r="F290" s="362">
        <v>96</v>
      </c>
      <c r="G290" s="363" t="s">
        <v>339</v>
      </c>
    </row>
    <row r="291" spans="1:7">
      <c r="A291" s="361">
        <v>43918</v>
      </c>
      <c r="B291" s="362">
        <v>9</v>
      </c>
      <c r="C291" s="362" t="s">
        <v>340</v>
      </c>
      <c r="D291" s="362" t="s">
        <v>153</v>
      </c>
      <c r="E291" s="362">
        <v>1</v>
      </c>
      <c r="F291" s="362">
        <v>24</v>
      </c>
    </row>
    <row r="292" spans="1:7">
      <c r="A292" s="361">
        <v>43918</v>
      </c>
      <c r="B292" s="362">
        <v>10</v>
      </c>
      <c r="C292" s="362" t="s">
        <v>341</v>
      </c>
      <c r="D292" s="362" t="s">
        <v>153</v>
      </c>
      <c r="E292" s="362">
        <v>1</v>
      </c>
      <c r="F292" s="362">
        <v>24</v>
      </c>
    </row>
    <row r="293" spans="1:7">
      <c r="A293" s="361">
        <v>43918</v>
      </c>
      <c r="B293" s="362">
        <v>11</v>
      </c>
      <c r="C293" s="362" t="s">
        <v>342</v>
      </c>
      <c r="D293" s="362" t="s">
        <v>153</v>
      </c>
      <c r="E293" s="362">
        <v>1</v>
      </c>
      <c r="F293" s="362">
        <v>24</v>
      </c>
    </row>
    <row r="294" spans="1:7">
      <c r="A294" s="361">
        <v>43919</v>
      </c>
      <c r="B294" s="362">
        <v>7</v>
      </c>
      <c r="C294" s="362" t="s">
        <v>245</v>
      </c>
      <c r="D294" s="362" t="s">
        <v>147</v>
      </c>
      <c r="E294" s="362">
        <v>72</v>
      </c>
      <c r="F294" s="362">
        <v>96</v>
      </c>
    </row>
    <row r="295" spans="1:7">
      <c r="A295" s="361">
        <v>43920</v>
      </c>
      <c r="B295" s="362">
        <v>8</v>
      </c>
      <c r="C295" s="362" t="s">
        <v>327</v>
      </c>
      <c r="D295" s="362" t="s">
        <v>152</v>
      </c>
      <c r="G295" s="363" t="s">
        <v>274</v>
      </c>
    </row>
    <row r="296" spans="1:7">
      <c r="A296" s="361">
        <v>43920</v>
      </c>
      <c r="B296" s="362">
        <v>7</v>
      </c>
      <c r="C296" s="362" t="s">
        <v>245</v>
      </c>
      <c r="D296" s="362" t="s">
        <v>147</v>
      </c>
      <c r="E296" s="362">
        <v>24</v>
      </c>
      <c r="F296" s="362">
        <v>96</v>
      </c>
    </row>
    <row r="297" spans="1:7">
      <c r="A297" s="361">
        <v>43920</v>
      </c>
      <c r="B297" s="362">
        <v>9</v>
      </c>
      <c r="C297" s="362" t="s">
        <v>340</v>
      </c>
      <c r="D297" s="362" t="s">
        <v>148</v>
      </c>
      <c r="E297" s="362">
        <v>1</v>
      </c>
      <c r="F297" s="362">
        <v>6</v>
      </c>
    </row>
    <row r="298" spans="1:7">
      <c r="A298" s="361">
        <v>43920</v>
      </c>
      <c r="B298" s="362">
        <v>10</v>
      </c>
      <c r="C298" s="362" t="s">
        <v>341</v>
      </c>
      <c r="D298" s="362" t="s">
        <v>148</v>
      </c>
      <c r="E298" s="362">
        <v>1</v>
      </c>
      <c r="F298" s="362">
        <v>6</v>
      </c>
    </row>
    <row r="299" spans="1:7">
      <c r="A299" s="361">
        <v>43920</v>
      </c>
      <c r="B299" s="362">
        <v>11</v>
      </c>
      <c r="C299" s="362" t="s">
        <v>342</v>
      </c>
      <c r="D299" s="362" t="s">
        <v>148</v>
      </c>
      <c r="E299" s="362">
        <v>1</v>
      </c>
      <c r="F299" s="362">
        <v>6</v>
      </c>
    </row>
    <row r="300" spans="1:7">
      <c r="A300" s="361">
        <v>43921</v>
      </c>
      <c r="B300" s="362">
        <v>7</v>
      </c>
      <c r="C300" s="362" t="s">
        <v>340</v>
      </c>
      <c r="D300" s="362" t="s">
        <v>153</v>
      </c>
      <c r="E300" s="362">
        <v>1</v>
      </c>
      <c r="F300" s="362">
        <v>6</v>
      </c>
    </row>
    <row r="301" spans="1:7">
      <c r="A301" s="361">
        <v>43921</v>
      </c>
      <c r="B301" s="362">
        <v>8</v>
      </c>
      <c r="C301" s="362" t="s">
        <v>341</v>
      </c>
      <c r="D301" s="362" t="s">
        <v>153</v>
      </c>
      <c r="E301" s="362">
        <v>1</v>
      </c>
      <c r="F301" s="362">
        <v>6</v>
      </c>
    </row>
    <row r="302" spans="1:7">
      <c r="A302" s="361">
        <v>43921</v>
      </c>
      <c r="B302" s="362">
        <v>9</v>
      </c>
      <c r="C302" s="362" t="s">
        <v>342</v>
      </c>
      <c r="D302" s="362" t="s">
        <v>153</v>
      </c>
      <c r="E302" s="362">
        <v>1</v>
      </c>
      <c r="F302" s="362">
        <v>6</v>
      </c>
    </row>
    <row r="303" spans="1:7">
      <c r="A303" s="361">
        <v>43922</v>
      </c>
      <c r="B303" s="362">
        <v>8</v>
      </c>
      <c r="C303" s="362" t="s">
        <v>340</v>
      </c>
      <c r="D303" s="362" t="s">
        <v>147</v>
      </c>
      <c r="E303" s="362">
        <v>1</v>
      </c>
      <c r="F303" s="362">
        <v>6</v>
      </c>
    </row>
    <row r="304" spans="1:7">
      <c r="A304" s="361">
        <v>43922</v>
      </c>
      <c r="B304" s="362">
        <v>7</v>
      </c>
      <c r="C304" s="362" t="s">
        <v>341</v>
      </c>
      <c r="D304" s="362" t="s">
        <v>147</v>
      </c>
      <c r="E304" s="362">
        <v>1</v>
      </c>
      <c r="F304" s="362">
        <v>6</v>
      </c>
      <c r="G304" s="363" t="s">
        <v>343</v>
      </c>
    </row>
    <row r="305" spans="1:8">
      <c r="A305" s="361">
        <v>43922</v>
      </c>
      <c r="B305" s="362">
        <v>9</v>
      </c>
      <c r="C305" s="362" t="s">
        <v>341</v>
      </c>
      <c r="D305" s="362" t="s">
        <v>147</v>
      </c>
      <c r="E305" s="362">
        <v>1</v>
      </c>
      <c r="F305" s="362">
        <v>6</v>
      </c>
    </row>
    <row r="306" spans="1:8">
      <c r="A306" s="361">
        <v>43922</v>
      </c>
      <c r="B306" s="362">
        <v>10</v>
      </c>
      <c r="C306" s="362" t="s">
        <v>342</v>
      </c>
      <c r="D306" s="362" t="s">
        <v>147</v>
      </c>
      <c r="E306" s="362">
        <v>1</v>
      </c>
      <c r="F306" s="362">
        <v>6</v>
      </c>
    </row>
    <row r="307" spans="1:8">
      <c r="A307" s="361">
        <v>43923</v>
      </c>
      <c r="B307" s="362">
        <v>8</v>
      </c>
      <c r="C307" s="362" t="s">
        <v>341</v>
      </c>
      <c r="D307" s="362" t="s">
        <v>148</v>
      </c>
      <c r="E307" s="362">
        <v>5</v>
      </c>
      <c r="F307" s="362">
        <v>6</v>
      </c>
    </row>
    <row r="308" spans="1:8">
      <c r="A308" s="361">
        <v>43923</v>
      </c>
      <c r="B308" s="362">
        <v>9</v>
      </c>
      <c r="C308" s="362" t="s">
        <v>342</v>
      </c>
      <c r="D308" s="362" t="s">
        <v>148</v>
      </c>
      <c r="E308" s="362">
        <v>5</v>
      </c>
      <c r="F308" s="362">
        <v>6</v>
      </c>
    </row>
    <row r="309" spans="1:8">
      <c r="A309" s="361">
        <v>43924</v>
      </c>
      <c r="B309" s="362">
        <v>7</v>
      </c>
      <c r="C309" s="362" t="s">
        <v>340</v>
      </c>
      <c r="D309" s="362" t="s">
        <v>148</v>
      </c>
      <c r="E309" s="362">
        <v>5</v>
      </c>
      <c r="F309" s="362">
        <v>6</v>
      </c>
    </row>
    <row r="310" spans="1:8">
      <c r="A310" s="361">
        <v>43924</v>
      </c>
      <c r="B310" s="362">
        <v>8</v>
      </c>
      <c r="C310" s="362" t="s">
        <v>341</v>
      </c>
      <c r="D310" s="362" t="s">
        <v>153</v>
      </c>
      <c r="E310" s="362">
        <v>5</v>
      </c>
      <c r="F310" s="362">
        <v>6</v>
      </c>
    </row>
    <row r="311" spans="1:8">
      <c r="A311" s="361">
        <v>43924</v>
      </c>
      <c r="B311" s="362">
        <v>9</v>
      </c>
      <c r="C311" s="362" t="s">
        <v>342</v>
      </c>
      <c r="D311" s="362" t="s">
        <v>153</v>
      </c>
      <c r="E311" s="362">
        <v>5</v>
      </c>
      <c r="F311" s="362">
        <v>6</v>
      </c>
    </row>
    <row r="312" spans="1:8">
      <c r="A312" s="361">
        <v>43925</v>
      </c>
      <c r="B312" s="362">
        <v>7</v>
      </c>
      <c r="C312" s="362" t="s">
        <v>340</v>
      </c>
      <c r="D312" s="362" t="s">
        <v>153</v>
      </c>
      <c r="E312" s="362">
        <v>5</v>
      </c>
      <c r="F312" s="362">
        <v>6</v>
      </c>
    </row>
    <row r="313" spans="1:8">
      <c r="A313" s="361">
        <v>43927</v>
      </c>
      <c r="B313" s="362">
        <v>7</v>
      </c>
      <c r="C313" s="362" t="s">
        <v>341</v>
      </c>
      <c r="D313" s="362" t="s">
        <v>152</v>
      </c>
      <c r="G313" s="363" t="s">
        <v>274</v>
      </c>
    </row>
    <row r="314" spans="1:8">
      <c r="A314" s="361">
        <v>43927</v>
      </c>
      <c r="B314" s="362">
        <v>8</v>
      </c>
      <c r="C314" s="362" t="s">
        <v>342</v>
      </c>
      <c r="D314" s="362" t="s">
        <v>152</v>
      </c>
      <c r="G314" s="363" t="s">
        <v>274</v>
      </c>
    </row>
    <row r="315" spans="1:8">
      <c r="A315" s="361">
        <v>43928</v>
      </c>
      <c r="B315" s="362">
        <v>8</v>
      </c>
      <c r="C315" s="362" t="s">
        <v>333</v>
      </c>
      <c r="D315" s="362" t="s">
        <v>298</v>
      </c>
      <c r="G315" s="363" t="s">
        <v>344</v>
      </c>
    </row>
    <row r="316" spans="1:8">
      <c r="A316" s="361">
        <v>43928</v>
      </c>
      <c r="B316" s="362">
        <v>7</v>
      </c>
      <c r="C316" s="362" t="s">
        <v>340</v>
      </c>
      <c r="D316" s="362" t="s">
        <v>152</v>
      </c>
      <c r="G316" s="363" t="s">
        <v>274</v>
      </c>
    </row>
    <row r="317" spans="1:8">
      <c r="A317" s="361">
        <v>44057</v>
      </c>
      <c r="B317" s="362">
        <v>8</v>
      </c>
      <c r="C317" s="362" t="s">
        <v>308</v>
      </c>
      <c r="D317" s="362" t="s">
        <v>154</v>
      </c>
      <c r="H317" s="362" t="s">
        <v>275</v>
      </c>
    </row>
    <row r="318" spans="1:8">
      <c r="A318" s="361">
        <v>44061</v>
      </c>
      <c r="B318" s="362">
        <v>7</v>
      </c>
      <c r="C318" s="362" t="s">
        <v>296</v>
      </c>
      <c r="D318" s="362" t="s">
        <v>146</v>
      </c>
      <c r="E318" s="362">
        <v>1</v>
      </c>
      <c r="F318" s="362">
        <v>6</v>
      </c>
      <c r="G318" s="363" t="s">
        <v>345</v>
      </c>
    </row>
    <row r="319" spans="1:8">
      <c r="A319" s="361">
        <v>44061</v>
      </c>
      <c r="B319" s="362">
        <v>8</v>
      </c>
      <c r="C319" s="362" t="s">
        <v>276</v>
      </c>
      <c r="D319" s="362" t="s">
        <v>146</v>
      </c>
      <c r="E319" s="362">
        <v>1</v>
      </c>
      <c r="F319" s="362">
        <v>6</v>
      </c>
      <c r="G319" s="363" t="s">
        <v>345</v>
      </c>
    </row>
    <row r="320" spans="1:8">
      <c r="A320" s="361">
        <v>44062</v>
      </c>
      <c r="B320" s="362">
        <v>7</v>
      </c>
      <c r="C320" s="362" t="s">
        <v>296</v>
      </c>
      <c r="D320" s="362" t="s">
        <v>371</v>
      </c>
      <c r="E320" s="362">
        <v>1</v>
      </c>
      <c r="F320" s="362">
        <v>6</v>
      </c>
    </row>
    <row r="321" spans="1:8">
      <c r="A321" s="361">
        <v>44062</v>
      </c>
      <c r="B321" s="362">
        <v>8</v>
      </c>
      <c r="C321" s="362" t="s">
        <v>276</v>
      </c>
      <c r="D321" s="362" t="s">
        <v>371</v>
      </c>
      <c r="E321" s="362">
        <v>1</v>
      </c>
      <c r="F321" s="362">
        <v>6</v>
      </c>
    </row>
    <row r="322" spans="1:8">
      <c r="A322" s="361">
        <v>44064</v>
      </c>
      <c r="B322" s="362">
        <v>7</v>
      </c>
      <c r="C322" s="362" t="s">
        <v>296</v>
      </c>
      <c r="D322" s="362" t="s">
        <v>147</v>
      </c>
      <c r="E322" s="362">
        <v>1</v>
      </c>
      <c r="F322" s="362">
        <v>6</v>
      </c>
      <c r="G322" s="363" t="s">
        <v>346</v>
      </c>
    </row>
    <row r="323" spans="1:8">
      <c r="A323" s="361">
        <v>44064</v>
      </c>
      <c r="B323" s="362">
        <v>9</v>
      </c>
      <c r="C323" s="362" t="s">
        <v>296</v>
      </c>
      <c r="D323" s="362" t="s">
        <v>381</v>
      </c>
    </row>
    <row r="324" spans="1:8">
      <c r="A324" s="361">
        <v>44064</v>
      </c>
      <c r="B324" s="362">
        <v>8</v>
      </c>
      <c r="C324" s="362" t="s">
        <v>276</v>
      </c>
      <c r="D324" s="362" t="s">
        <v>147</v>
      </c>
      <c r="E324" s="362">
        <v>1</v>
      </c>
      <c r="F324" s="362">
        <v>6</v>
      </c>
      <c r="G324" s="363" t="s">
        <v>346</v>
      </c>
    </row>
    <row r="325" spans="1:8">
      <c r="A325" s="361">
        <v>44064</v>
      </c>
      <c r="B325" s="362">
        <v>10</v>
      </c>
      <c r="C325" s="362" t="s">
        <v>276</v>
      </c>
      <c r="D325" s="362" t="s">
        <v>381</v>
      </c>
    </row>
    <row r="326" spans="1:8">
      <c r="A326" s="361">
        <v>44065</v>
      </c>
      <c r="B326" s="362">
        <v>7</v>
      </c>
      <c r="C326" s="362" t="s">
        <v>296</v>
      </c>
      <c r="D326" s="362" t="s">
        <v>148</v>
      </c>
      <c r="E326" s="362">
        <v>1</v>
      </c>
      <c r="F326" s="362">
        <v>6</v>
      </c>
      <c r="G326" s="363" t="s">
        <v>347</v>
      </c>
    </row>
    <row r="327" spans="1:8">
      <c r="A327" s="361">
        <v>44065</v>
      </c>
      <c r="B327" s="362">
        <v>8</v>
      </c>
      <c r="C327" s="362" t="s">
        <v>276</v>
      </c>
      <c r="D327" s="362" t="s">
        <v>381</v>
      </c>
    </row>
    <row r="328" spans="1:8">
      <c r="A328" s="361">
        <v>44066</v>
      </c>
      <c r="B328" s="362">
        <v>7</v>
      </c>
      <c r="C328" s="362" t="s">
        <v>296</v>
      </c>
      <c r="D328" s="362" t="s">
        <v>371</v>
      </c>
      <c r="E328" s="362">
        <v>1</v>
      </c>
      <c r="F328" s="362">
        <v>6</v>
      </c>
    </row>
    <row r="329" spans="1:8">
      <c r="A329" s="361">
        <v>44066</v>
      </c>
      <c r="B329" s="362">
        <v>8</v>
      </c>
      <c r="C329" s="362" t="s">
        <v>276</v>
      </c>
      <c r="D329" s="362" t="s">
        <v>148</v>
      </c>
      <c r="E329" s="362">
        <v>1</v>
      </c>
      <c r="F329" s="362">
        <v>6</v>
      </c>
      <c r="G329" s="363" t="s">
        <v>348</v>
      </c>
    </row>
    <row r="330" spans="1:8">
      <c r="A330" s="361">
        <v>44067</v>
      </c>
      <c r="B330" s="362">
        <v>7</v>
      </c>
      <c r="C330" s="362" t="s">
        <v>296</v>
      </c>
      <c r="D330" s="362" t="s">
        <v>381</v>
      </c>
    </row>
    <row r="331" spans="1:8">
      <c r="A331" s="361">
        <v>44067</v>
      </c>
      <c r="B331" s="362">
        <v>8</v>
      </c>
      <c r="C331" s="362" t="s">
        <v>276</v>
      </c>
      <c r="D331" s="362" t="s">
        <v>371</v>
      </c>
    </row>
    <row r="332" spans="1:8">
      <c r="A332" s="361">
        <v>44068</v>
      </c>
      <c r="B332" s="362">
        <v>7</v>
      </c>
      <c r="C332" s="362" t="s">
        <v>296</v>
      </c>
      <c r="D332" s="362" t="s">
        <v>148</v>
      </c>
      <c r="E332" s="362">
        <v>1</v>
      </c>
      <c r="F332" s="362">
        <v>6</v>
      </c>
      <c r="G332" s="363" t="s">
        <v>351</v>
      </c>
    </row>
    <row r="333" spans="1:8" ht="23.25">
      <c r="A333" s="361">
        <v>44068</v>
      </c>
      <c r="B333" s="362">
        <v>9</v>
      </c>
      <c r="C333" s="362" t="s">
        <v>296</v>
      </c>
      <c r="D333" s="362" t="s">
        <v>154</v>
      </c>
      <c r="E333" s="362">
        <v>1</v>
      </c>
      <c r="F333" s="362">
        <v>96</v>
      </c>
      <c r="G333" s="363" t="s">
        <v>391</v>
      </c>
      <c r="H333" s="362" t="s">
        <v>349</v>
      </c>
    </row>
    <row r="334" spans="1:8">
      <c r="A334" s="361">
        <v>44068</v>
      </c>
      <c r="B334" s="362">
        <v>8</v>
      </c>
      <c r="C334" s="362" t="s">
        <v>276</v>
      </c>
      <c r="D334" s="362" t="s">
        <v>381</v>
      </c>
    </row>
    <row r="335" spans="1:8">
      <c r="A335" s="361">
        <v>44069</v>
      </c>
      <c r="B335" s="362">
        <v>8</v>
      </c>
      <c r="C335" s="362" t="s">
        <v>296</v>
      </c>
      <c r="D335" s="362" t="s">
        <v>371</v>
      </c>
      <c r="E335" s="362">
        <v>1</v>
      </c>
      <c r="F335" s="362">
        <v>6</v>
      </c>
    </row>
    <row r="336" spans="1:8">
      <c r="A336" s="361">
        <v>44069</v>
      </c>
      <c r="B336" s="362">
        <v>7</v>
      </c>
      <c r="C336" s="362" t="s">
        <v>350</v>
      </c>
      <c r="D336" s="362" t="s">
        <v>371</v>
      </c>
      <c r="E336" s="362">
        <v>1</v>
      </c>
      <c r="F336" s="362">
        <v>96</v>
      </c>
      <c r="G336" s="363" t="s">
        <v>392</v>
      </c>
    </row>
    <row r="337" spans="1:8">
      <c r="A337" s="361">
        <v>44069</v>
      </c>
      <c r="B337" s="362">
        <v>9</v>
      </c>
      <c r="C337" s="362" t="s">
        <v>276</v>
      </c>
      <c r="D337" s="362" t="s">
        <v>148</v>
      </c>
      <c r="E337" s="362">
        <v>1</v>
      </c>
      <c r="F337" s="362">
        <v>6</v>
      </c>
      <c r="G337" s="363" t="s">
        <v>351</v>
      </c>
    </row>
    <row r="338" spans="1:8" ht="23.25">
      <c r="A338" s="361">
        <v>44069</v>
      </c>
      <c r="B338" s="362">
        <v>10</v>
      </c>
      <c r="C338" s="362" t="s">
        <v>276</v>
      </c>
      <c r="D338" s="362" t="s">
        <v>154</v>
      </c>
      <c r="E338" s="362">
        <v>1</v>
      </c>
      <c r="F338" s="362">
        <v>96</v>
      </c>
      <c r="G338" s="363" t="s">
        <v>393</v>
      </c>
      <c r="H338" s="362" t="s">
        <v>349</v>
      </c>
    </row>
    <row r="339" spans="1:8">
      <c r="A339" s="361">
        <v>44070</v>
      </c>
      <c r="B339" s="362">
        <v>7</v>
      </c>
      <c r="C339" s="362" t="s">
        <v>296</v>
      </c>
      <c r="D339" s="362" t="s">
        <v>381</v>
      </c>
      <c r="E339" s="362">
        <v>1</v>
      </c>
      <c r="F339" s="362">
        <v>6</v>
      </c>
    </row>
    <row r="340" spans="1:8">
      <c r="A340" s="361">
        <v>44070</v>
      </c>
      <c r="B340" s="362">
        <v>10</v>
      </c>
      <c r="C340" s="362" t="s">
        <v>350</v>
      </c>
      <c r="D340" s="362" t="s">
        <v>371</v>
      </c>
      <c r="E340" s="362">
        <v>1</v>
      </c>
      <c r="F340" s="362">
        <v>96</v>
      </c>
    </row>
    <row r="341" spans="1:8">
      <c r="A341" s="361">
        <v>44070</v>
      </c>
      <c r="B341" s="362">
        <v>12</v>
      </c>
      <c r="C341" s="362" t="s">
        <v>350</v>
      </c>
      <c r="D341" s="362" t="s">
        <v>147</v>
      </c>
      <c r="E341" s="362">
        <v>1</v>
      </c>
      <c r="F341" s="362">
        <v>96</v>
      </c>
    </row>
    <row r="342" spans="1:8">
      <c r="A342" s="361">
        <v>44070</v>
      </c>
      <c r="B342" s="362">
        <v>9</v>
      </c>
      <c r="C342" s="362" t="s">
        <v>276</v>
      </c>
      <c r="D342" s="362" t="s">
        <v>371</v>
      </c>
      <c r="E342" s="362">
        <v>1</v>
      </c>
      <c r="F342" s="362">
        <v>6</v>
      </c>
    </row>
    <row r="343" spans="1:8">
      <c r="A343" s="361">
        <v>44070</v>
      </c>
      <c r="B343" s="362">
        <v>8</v>
      </c>
      <c r="C343" s="362" t="s">
        <v>353</v>
      </c>
      <c r="D343" s="362" t="s">
        <v>371</v>
      </c>
      <c r="E343" s="362">
        <v>1</v>
      </c>
      <c r="F343" s="362">
        <v>96</v>
      </c>
    </row>
    <row r="344" spans="1:8">
      <c r="A344" s="361">
        <v>44070</v>
      </c>
      <c r="B344" s="362">
        <v>11</v>
      </c>
      <c r="C344" s="362" t="s">
        <v>42</v>
      </c>
      <c r="D344" s="362" t="s">
        <v>146</v>
      </c>
      <c r="E344" s="362">
        <v>1</v>
      </c>
      <c r="F344" s="362">
        <v>6</v>
      </c>
      <c r="G344" s="363" t="s">
        <v>394</v>
      </c>
    </row>
    <row r="345" spans="1:8">
      <c r="A345" s="361">
        <v>44071</v>
      </c>
      <c r="B345" s="362">
        <v>9</v>
      </c>
      <c r="C345" s="362" t="s">
        <v>296</v>
      </c>
      <c r="D345" s="362" t="s">
        <v>381</v>
      </c>
      <c r="E345" s="362">
        <v>1</v>
      </c>
      <c r="F345" s="362">
        <v>6</v>
      </c>
    </row>
    <row r="346" spans="1:8">
      <c r="A346" s="361">
        <v>44071</v>
      </c>
      <c r="B346" s="362">
        <v>8</v>
      </c>
      <c r="C346" s="362" t="s">
        <v>350</v>
      </c>
      <c r="D346" s="362" t="s">
        <v>381</v>
      </c>
      <c r="E346" s="362">
        <v>1</v>
      </c>
      <c r="F346" s="362">
        <v>96</v>
      </c>
    </row>
    <row r="347" spans="1:8">
      <c r="A347" s="361">
        <v>44071</v>
      </c>
      <c r="B347" s="362">
        <v>10</v>
      </c>
      <c r="C347" s="362" t="s">
        <v>276</v>
      </c>
      <c r="D347" s="362" t="s">
        <v>381</v>
      </c>
      <c r="E347" s="362">
        <v>1</v>
      </c>
      <c r="F347" s="362">
        <v>6</v>
      </c>
    </row>
    <row r="348" spans="1:8">
      <c r="A348" s="361">
        <v>44071</v>
      </c>
      <c r="B348" s="362">
        <v>11</v>
      </c>
      <c r="C348" s="362" t="s">
        <v>353</v>
      </c>
      <c r="D348" s="362" t="s">
        <v>371</v>
      </c>
      <c r="E348" s="362">
        <v>1</v>
      </c>
      <c r="F348" s="362">
        <v>96</v>
      </c>
      <c r="G348" s="363" t="s">
        <v>354</v>
      </c>
    </row>
    <row r="349" spans="1:8">
      <c r="A349" s="361">
        <v>44071</v>
      </c>
      <c r="B349" s="362">
        <v>7</v>
      </c>
      <c r="C349" s="362" t="s">
        <v>42</v>
      </c>
      <c r="D349" s="362" t="s">
        <v>371</v>
      </c>
      <c r="E349" s="362">
        <v>1</v>
      </c>
      <c r="F349" s="362">
        <v>6</v>
      </c>
    </row>
    <row r="350" spans="1:8">
      <c r="A350" s="361">
        <v>44072</v>
      </c>
      <c r="B350" s="362">
        <v>10</v>
      </c>
      <c r="C350" s="362" t="s">
        <v>296</v>
      </c>
      <c r="D350" s="362" t="s">
        <v>381</v>
      </c>
      <c r="E350" s="362">
        <v>1</v>
      </c>
      <c r="F350" s="362">
        <v>6</v>
      </c>
    </row>
    <row r="351" spans="1:8">
      <c r="A351" s="361">
        <v>44072</v>
      </c>
      <c r="B351" s="362">
        <v>9</v>
      </c>
      <c r="C351" s="362" t="s">
        <v>350</v>
      </c>
      <c r="D351" s="362" t="s">
        <v>381</v>
      </c>
      <c r="E351" s="362">
        <v>1</v>
      </c>
      <c r="F351" s="362">
        <v>96</v>
      </c>
    </row>
    <row r="352" spans="1:8">
      <c r="A352" s="361">
        <v>44072</v>
      </c>
      <c r="B352" s="362">
        <v>11</v>
      </c>
      <c r="C352" s="362" t="s">
        <v>276</v>
      </c>
      <c r="D352" s="362" t="s">
        <v>381</v>
      </c>
      <c r="E352" s="362">
        <v>1</v>
      </c>
      <c r="F352" s="362">
        <v>6</v>
      </c>
    </row>
    <row r="353" spans="1:7" ht="34.9">
      <c r="A353" s="361">
        <v>44072</v>
      </c>
      <c r="B353" s="362">
        <v>8</v>
      </c>
      <c r="C353" s="362" t="s">
        <v>42</v>
      </c>
      <c r="D353" s="362" t="s">
        <v>148</v>
      </c>
      <c r="E353" s="362">
        <v>1</v>
      </c>
      <c r="F353" s="362">
        <v>6</v>
      </c>
      <c r="G353" s="363" t="s">
        <v>395</v>
      </c>
    </row>
    <row r="354" spans="1:7">
      <c r="A354" s="361">
        <v>44074</v>
      </c>
      <c r="B354" s="362">
        <v>9</v>
      </c>
      <c r="C354" s="362" t="s">
        <v>296</v>
      </c>
      <c r="D354" s="362" t="s">
        <v>148</v>
      </c>
      <c r="E354" s="362">
        <v>1</v>
      </c>
      <c r="F354" s="362">
        <v>6</v>
      </c>
      <c r="G354" s="363" t="s">
        <v>347</v>
      </c>
    </row>
    <row r="355" spans="1:7">
      <c r="A355" s="361">
        <v>44074</v>
      </c>
      <c r="B355" s="362">
        <v>8</v>
      </c>
      <c r="C355" s="362" t="s">
        <v>350</v>
      </c>
      <c r="D355" s="362" t="s">
        <v>147</v>
      </c>
      <c r="E355" s="362">
        <v>1</v>
      </c>
      <c r="F355" s="362">
        <v>96</v>
      </c>
    </row>
    <row r="356" spans="1:7">
      <c r="A356" s="361">
        <v>44074</v>
      </c>
      <c r="B356" s="362">
        <v>10</v>
      </c>
      <c r="C356" s="362" t="s">
        <v>276</v>
      </c>
      <c r="D356" s="362" t="s">
        <v>148</v>
      </c>
      <c r="E356" s="362">
        <v>1</v>
      </c>
      <c r="F356" s="362">
        <v>6</v>
      </c>
      <c r="G356" s="363" t="s">
        <v>347</v>
      </c>
    </row>
    <row r="357" spans="1:7">
      <c r="A357" s="361">
        <v>44074</v>
      </c>
      <c r="B357" s="362">
        <v>7</v>
      </c>
      <c r="C357" s="362" t="s">
        <v>42</v>
      </c>
      <c r="E357" s="362">
        <v>1</v>
      </c>
      <c r="F357" s="362">
        <v>6</v>
      </c>
      <c r="G357" s="363" t="s">
        <v>355</v>
      </c>
    </row>
    <row r="358" spans="1:7">
      <c r="A358" s="361">
        <v>44075</v>
      </c>
      <c r="B358" s="362">
        <v>9</v>
      </c>
      <c r="C358" s="362" t="s">
        <v>296</v>
      </c>
      <c r="E358" s="362">
        <v>1</v>
      </c>
      <c r="F358" s="362">
        <v>6</v>
      </c>
    </row>
    <row r="359" spans="1:7">
      <c r="A359" s="361">
        <v>44075</v>
      </c>
      <c r="B359" s="362">
        <v>7</v>
      </c>
      <c r="C359" s="362" t="s">
        <v>350</v>
      </c>
      <c r="D359" s="362" t="s">
        <v>147</v>
      </c>
      <c r="E359" s="362">
        <v>1</v>
      </c>
      <c r="F359" s="362">
        <v>96</v>
      </c>
      <c r="G359" s="363" t="s">
        <v>357</v>
      </c>
    </row>
    <row r="360" spans="1:7">
      <c r="A360" s="361">
        <v>44075</v>
      </c>
      <c r="B360" s="362">
        <v>8</v>
      </c>
      <c r="C360" s="362" t="s">
        <v>350</v>
      </c>
      <c r="D360" s="362" t="s">
        <v>148</v>
      </c>
      <c r="E360" s="362">
        <v>1</v>
      </c>
      <c r="F360" s="362">
        <v>12</v>
      </c>
      <c r="G360" s="363" t="s">
        <v>358</v>
      </c>
    </row>
    <row r="361" spans="1:7">
      <c r="A361" s="361">
        <v>44075</v>
      </c>
      <c r="B361" s="362">
        <v>10</v>
      </c>
      <c r="C361" s="362" t="s">
        <v>276</v>
      </c>
      <c r="E361" s="362">
        <v>1</v>
      </c>
      <c r="F361" s="362">
        <v>6</v>
      </c>
    </row>
    <row r="362" spans="1:7">
      <c r="A362" s="361">
        <v>44075</v>
      </c>
      <c r="B362" s="362">
        <v>11</v>
      </c>
      <c r="C362" s="362" t="s">
        <v>42</v>
      </c>
      <c r="E362" s="362">
        <v>1</v>
      </c>
      <c r="F362" s="362">
        <v>6</v>
      </c>
      <c r="G362" s="363" t="s">
        <v>360</v>
      </c>
    </row>
    <row r="363" spans="1:7">
      <c r="A363" s="361">
        <v>44076</v>
      </c>
      <c r="B363" s="362">
        <v>9</v>
      </c>
      <c r="C363" s="362" t="s">
        <v>296</v>
      </c>
      <c r="D363" s="362" t="s">
        <v>381</v>
      </c>
      <c r="E363" s="362">
        <v>1</v>
      </c>
      <c r="F363" s="362">
        <v>6</v>
      </c>
    </row>
    <row r="364" spans="1:7">
      <c r="A364" s="361">
        <v>44076</v>
      </c>
      <c r="B364" s="362">
        <v>8</v>
      </c>
      <c r="C364" s="362" t="s">
        <v>350</v>
      </c>
      <c r="D364" s="362" t="s">
        <v>371</v>
      </c>
      <c r="E364" s="362">
        <v>1</v>
      </c>
      <c r="F364" s="362">
        <v>12</v>
      </c>
    </row>
    <row r="365" spans="1:7">
      <c r="A365" s="361">
        <v>44076</v>
      </c>
      <c r="B365" s="362">
        <v>10</v>
      </c>
      <c r="C365" s="362" t="s">
        <v>276</v>
      </c>
      <c r="D365" s="362" t="s">
        <v>381</v>
      </c>
      <c r="E365" s="362">
        <v>1</v>
      </c>
      <c r="F365" s="362">
        <v>6</v>
      </c>
    </row>
    <row r="366" spans="1:7">
      <c r="A366" s="361">
        <v>44076</v>
      </c>
      <c r="B366" s="362">
        <v>7</v>
      </c>
      <c r="C366" s="362" t="s">
        <v>42</v>
      </c>
      <c r="D366" s="362" t="s">
        <v>148</v>
      </c>
      <c r="E366" s="362">
        <v>1</v>
      </c>
      <c r="F366" s="362">
        <v>6</v>
      </c>
      <c r="G366" s="363" t="s">
        <v>359</v>
      </c>
    </row>
    <row r="367" spans="1:7">
      <c r="A367" s="361">
        <v>44077</v>
      </c>
      <c r="B367" s="362">
        <v>9</v>
      </c>
      <c r="C367" s="362" t="s">
        <v>296</v>
      </c>
      <c r="D367" s="362" t="s">
        <v>381</v>
      </c>
      <c r="E367" s="362">
        <v>1</v>
      </c>
      <c r="F367" s="362">
        <v>6</v>
      </c>
    </row>
    <row r="368" spans="1:7">
      <c r="A368" s="361">
        <v>44077</v>
      </c>
      <c r="B368" s="362">
        <v>8</v>
      </c>
      <c r="C368" s="362" t="s">
        <v>350</v>
      </c>
      <c r="D368" s="362" t="s">
        <v>148</v>
      </c>
      <c r="E368" s="362">
        <v>1</v>
      </c>
      <c r="F368" s="362">
        <v>6</v>
      </c>
    </row>
    <row r="369" spans="1:8">
      <c r="A369" s="361">
        <v>44077</v>
      </c>
      <c r="B369" s="362">
        <v>10</v>
      </c>
      <c r="C369" s="362" t="s">
        <v>276</v>
      </c>
      <c r="D369" s="362" t="s">
        <v>381</v>
      </c>
      <c r="E369" s="362">
        <v>1</v>
      </c>
      <c r="F369" s="362">
        <v>6</v>
      </c>
    </row>
    <row r="370" spans="1:8">
      <c r="A370" s="361">
        <v>44077</v>
      </c>
      <c r="B370" s="362">
        <v>7</v>
      </c>
      <c r="C370" s="362" t="s">
        <v>42</v>
      </c>
      <c r="G370" s="363" t="s">
        <v>361</v>
      </c>
    </row>
    <row r="371" spans="1:8">
      <c r="A371" s="361">
        <v>44078</v>
      </c>
      <c r="B371" s="362">
        <v>9</v>
      </c>
      <c r="C371" s="362" t="s">
        <v>296</v>
      </c>
      <c r="D371" s="362" t="s">
        <v>381</v>
      </c>
      <c r="E371" s="362">
        <v>1</v>
      </c>
      <c r="F371" s="362">
        <v>6</v>
      </c>
    </row>
    <row r="372" spans="1:8">
      <c r="A372" s="361">
        <v>44078</v>
      </c>
      <c r="B372" s="362">
        <v>8</v>
      </c>
      <c r="C372" s="362" t="s">
        <v>350</v>
      </c>
      <c r="D372" s="362" t="s">
        <v>371</v>
      </c>
      <c r="E372" s="362">
        <v>1</v>
      </c>
      <c r="F372" s="362">
        <v>6</v>
      </c>
    </row>
    <row r="373" spans="1:8" ht="23.25">
      <c r="A373" s="361">
        <v>44078</v>
      </c>
      <c r="B373" s="362">
        <v>10</v>
      </c>
      <c r="C373" s="362" t="s">
        <v>276</v>
      </c>
      <c r="D373" s="362" t="s">
        <v>154</v>
      </c>
      <c r="E373" s="362">
        <v>1</v>
      </c>
      <c r="F373" s="362">
        <v>96</v>
      </c>
      <c r="G373" s="363" t="s">
        <v>366</v>
      </c>
      <c r="H373" s="362" t="s">
        <v>349</v>
      </c>
    </row>
    <row r="374" spans="1:8">
      <c r="A374" s="361">
        <v>44078</v>
      </c>
      <c r="B374" s="362">
        <v>11</v>
      </c>
      <c r="C374" s="362" t="s">
        <v>276</v>
      </c>
      <c r="D374" s="362" t="s">
        <v>148</v>
      </c>
      <c r="E374" s="362">
        <v>1</v>
      </c>
      <c r="F374" s="362">
        <v>6</v>
      </c>
      <c r="G374" s="363" t="s">
        <v>363</v>
      </c>
    </row>
    <row r="375" spans="1:8">
      <c r="A375" s="361">
        <v>44078</v>
      </c>
      <c r="B375" s="362">
        <v>7</v>
      </c>
      <c r="C375" s="362" t="s">
        <v>42</v>
      </c>
      <c r="E375" s="362">
        <v>1</v>
      </c>
      <c r="F375" s="362">
        <v>6</v>
      </c>
      <c r="G375" s="363" t="s">
        <v>362</v>
      </c>
    </row>
    <row r="376" spans="1:8">
      <c r="A376" s="361">
        <v>44079</v>
      </c>
      <c r="B376" s="362">
        <v>11</v>
      </c>
      <c r="C376" s="362" t="s">
        <v>296</v>
      </c>
      <c r="G376" s="363" t="s">
        <v>364</v>
      </c>
    </row>
    <row r="377" spans="1:8">
      <c r="A377" s="361">
        <v>44079</v>
      </c>
      <c r="B377" s="362">
        <v>10</v>
      </c>
      <c r="C377" s="362" t="s">
        <v>350</v>
      </c>
      <c r="D377" s="362" t="s">
        <v>148</v>
      </c>
      <c r="E377" s="362">
        <v>5</v>
      </c>
      <c r="F377" s="362">
        <v>6</v>
      </c>
    </row>
    <row r="378" spans="1:8">
      <c r="A378" s="361">
        <v>44079</v>
      </c>
      <c r="B378" s="362">
        <v>9</v>
      </c>
      <c r="C378" s="362" t="s">
        <v>276</v>
      </c>
      <c r="D378" s="362" t="s">
        <v>381</v>
      </c>
      <c r="E378" s="362">
        <v>1</v>
      </c>
      <c r="F378" s="362">
        <v>6</v>
      </c>
    </row>
    <row r="379" spans="1:8">
      <c r="A379" s="361">
        <v>44079</v>
      </c>
      <c r="B379" s="362">
        <v>8</v>
      </c>
      <c r="C379" s="362" t="s">
        <v>353</v>
      </c>
      <c r="D379" s="362" t="s">
        <v>371</v>
      </c>
      <c r="E379" s="362">
        <v>1</v>
      </c>
      <c r="F379" s="362">
        <v>96</v>
      </c>
    </row>
    <row r="380" spans="1:8">
      <c r="A380" s="361">
        <v>44079</v>
      </c>
      <c r="B380" s="362">
        <v>7</v>
      </c>
      <c r="C380" s="362" t="s">
        <v>42</v>
      </c>
      <c r="E380" s="362">
        <v>1</v>
      </c>
      <c r="F380" s="362">
        <v>6</v>
      </c>
      <c r="G380" s="363" t="s">
        <v>362</v>
      </c>
    </row>
    <row r="381" spans="1:8">
      <c r="A381" s="361">
        <v>44080</v>
      </c>
      <c r="B381" s="362">
        <v>10</v>
      </c>
      <c r="C381" s="362" t="s">
        <v>350</v>
      </c>
      <c r="D381" s="362" t="s">
        <v>371</v>
      </c>
      <c r="E381" s="362">
        <v>5</v>
      </c>
      <c r="F381" s="362">
        <v>6</v>
      </c>
    </row>
    <row r="382" spans="1:8">
      <c r="A382" s="361">
        <v>44080</v>
      </c>
      <c r="B382" s="362">
        <v>9</v>
      </c>
      <c r="C382" s="362" t="s">
        <v>276</v>
      </c>
      <c r="D382" s="362" t="s">
        <v>381</v>
      </c>
      <c r="E382" s="362">
        <v>1</v>
      </c>
      <c r="F382" s="362">
        <v>6</v>
      </c>
    </row>
    <row r="383" spans="1:8">
      <c r="A383" s="361">
        <v>44080</v>
      </c>
      <c r="B383" s="362">
        <v>8</v>
      </c>
      <c r="C383" s="362" t="s">
        <v>353</v>
      </c>
      <c r="D383" s="362" t="s">
        <v>371</v>
      </c>
      <c r="E383" s="362">
        <v>1</v>
      </c>
      <c r="F383" s="362">
        <v>96</v>
      </c>
    </row>
    <row r="384" spans="1:8">
      <c r="A384" s="361">
        <v>44080</v>
      </c>
      <c r="B384" s="362">
        <v>7</v>
      </c>
      <c r="C384" s="362" t="s">
        <v>42</v>
      </c>
      <c r="E384" s="362">
        <v>1</v>
      </c>
      <c r="F384" s="362">
        <v>6</v>
      </c>
      <c r="G384" s="363" t="s">
        <v>362</v>
      </c>
    </row>
    <row r="385" spans="1:8">
      <c r="A385" s="361">
        <v>44081</v>
      </c>
      <c r="B385" s="362">
        <v>7</v>
      </c>
      <c r="C385" s="362" t="s">
        <v>42</v>
      </c>
      <c r="E385" s="362">
        <v>1</v>
      </c>
      <c r="F385" s="362">
        <v>6</v>
      </c>
      <c r="G385" s="363" t="s">
        <v>362</v>
      </c>
    </row>
    <row r="386" spans="1:8" ht="34.9">
      <c r="A386" s="361">
        <v>44082</v>
      </c>
      <c r="B386" s="362">
        <v>8</v>
      </c>
      <c r="C386" s="362" t="s">
        <v>350</v>
      </c>
      <c r="D386" s="362" t="s">
        <v>154</v>
      </c>
      <c r="E386" s="362">
        <v>1</v>
      </c>
      <c r="F386" s="362">
        <v>96</v>
      </c>
      <c r="G386" s="363" t="s">
        <v>369</v>
      </c>
      <c r="H386" s="362" t="s">
        <v>367</v>
      </c>
    </row>
    <row r="387" spans="1:8">
      <c r="A387" s="361">
        <v>44082</v>
      </c>
      <c r="B387" s="362">
        <v>9</v>
      </c>
      <c r="C387" s="362" t="s">
        <v>350</v>
      </c>
      <c r="D387" s="362" t="s">
        <v>152</v>
      </c>
      <c r="E387" s="362">
        <v>5</v>
      </c>
      <c r="F387" s="362">
        <v>6</v>
      </c>
      <c r="G387" s="363" t="s">
        <v>294</v>
      </c>
    </row>
    <row r="388" spans="1:8">
      <c r="A388" s="361">
        <v>44082</v>
      </c>
      <c r="B388" s="362">
        <v>11</v>
      </c>
      <c r="C388" s="362" t="s">
        <v>276</v>
      </c>
      <c r="D388" s="362" t="s">
        <v>381</v>
      </c>
      <c r="E388" s="362">
        <v>1</v>
      </c>
      <c r="F388" s="362">
        <v>6</v>
      </c>
    </row>
    <row r="389" spans="1:8">
      <c r="A389" s="361">
        <v>44082</v>
      </c>
      <c r="B389" s="362">
        <v>10</v>
      </c>
      <c r="C389" s="362" t="s">
        <v>353</v>
      </c>
      <c r="D389" s="362" t="s">
        <v>147</v>
      </c>
      <c r="E389" s="362">
        <v>1</v>
      </c>
      <c r="F389" s="362">
        <v>96</v>
      </c>
      <c r="G389" s="363" t="s">
        <v>370</v>
      </c>
    </row>
    <row r="390" spans="1:8">
      <c r="A390" s="361">
        <v>44082</v>
      </c>
      <c r="B390" s="362">
        <v>7</v>
      </c>
      <c r="C390" s="362" t="s">
        <v>42</v>
      </c>
      <c r="D390" s="362" t="s">
        <v>148</v>
      </c>
      <c r="E390" s="362">
        <v>1</v>
      </c>
      <c r="F390" s="362">
        <v>6</v>
      </c>
      <c r="G390" s="363" t="s">
        <v>365</v>
      </c>
    </row>
    <row r="391" spans="1:8">
      <c r="A391" s="361">
        <v>44083</v>
      </c>
      <c r="B391" s="362">
        <v>10</v>
      </c>
      <c r="C391" s="362" t="s">
        <v>368</v>
      </c>
      <c r="D391" s="362" t="s">
        <v>371</v>
      </c>
      <c r="E391" s="362">
        <v>1</v>
      </c>
      <c r="F391" s="362">
        <v>96</v>
      </c>
    </row>
    <row r="392" spans="1:8">
      <c r="A392" s="361">
        <v>44083</v>
      </c>
      <c r="B392" s="362">
        <v>8</v>
      </c>
      <c r="C392" s="362" t="s">
        <v>276</v>
      </c>
      <c r="D392" s="362" t="s">
        <v>148</v>
      </c>
      <c r="E392" s="362">
        <v>1</v>
      </c>
      <c r="F392" s="362">
        <v>6</v>
      </c>
    </row>
    <row r="393" spans="1:8">
      <c r="A393" s="361">
        <v>44083</v>
      </c>
      <c r="B393" s="362">
        <v>9</v>
      </c>
      <c r="C393" s="362" t="s">
        <v>353</v>
      </c>
      <c r="D393" s="362" t="s">
        <v>148</v>
      </c>
      <c r="E393" s="362">
        <v>1</v>
      </c>
      <c r="F393" s="362">
        <v>12</v>
      </c>
    </row>
    <row r="394" spans="1:8">
      <c r="A394" s="361">
        <v>44083</v>
      </c>
      <c r="B394" s="362">
        <v>7</v>
      </c>
      <c r="C394" s="362" t="s">
        <v>42</v>
      </c>
      <c r="E394" s="362">
        <v>1</v>
      </c>
      <c r="F394" s="362">
        <v>6</v>
      </c>
      <c r="G394" s="363" t="s">
        <v>372</v>
      </c>
    </row>
    <row r="395" spans="1:8">
      <c r="A395" s="361">
        <v>44086</v>
      </c>
      <c r="B395" s="362">
        <v>10</v>
      </c>
      <c r="C395" s="362" t="s">
        <v>368</v>
      </c>
      <c r="D395" s="362" t="s">
        <v>381</v>
      </c>
      <c r="E395" s="362">
        <v>1</v>
      </c>
      <c r="F395" s="362">
        <v>96</v>
      </c>
    </row>
    <row r="396" spans="1:8">
      <c r="A396" s="361">
        <v>44086</v>
      </c>
      <c r="B396" s="362">
        <v>8</v>
      </c>
      <c r="C396" s="362" t="s">
        <v>276</v>
      </c>
      <c r="D396" s="362" t="s">
        <v>148</v>
      </c>
      <c r="E396" s="362">
        <v>1</v>
      </c>
      <c r="F396" s="362">
        <v>6</v>
      </c>
      <c r="G396" s="363" t="s">
        <v>373</v>
      </c>
    </row>
    <row r="397" spans="1:8">
      <c r="A397" s="361">
        <v>44086</v>
      </c>
      <c r="B397" s="362">
        <v>9</v>
      </c>
      <c r="C397" s="362" t="s">
        <v>353</v>
      </c>
      <c r="D397" s="362" t="s">
        <v>381</v>
      </c>
      <c r="E397" s="362">
        <v>1</v>
      </c>
      <c r="F397" s="362">
        <v>12</v>
      </c>
    </row>
    <row r="398" spans="1:8">
      <c r="A398" s="361">
        <v>44086</v>
      </c>
      <c r="B398" s="362">
        <v>7</v>
      </c>
      <c r="C398" s="362" t="s">
        <v>42</v>
      </c>
      <c r="E398" s="362">
        <v>1</v>
      </c>
      <c r="F398" s="362">
        <v>6</v>
      </c>
    </row>
    <row r="399" spans="1:8">
      <c r="A399" s="361">
        <v>44088</v>
      </c>
      <c r="B399" s="362">
        <v>8</v>
      </c>
      <c r="C399" s="362" t="s">
        <v>368</v>
      </c>
      <c r="D399" s="362" t="s">
        <v>147</v>
      </c>
      <c r="E399" s="362">
        <v>1</v>
      </c>
      <c r="F399" s="362">
        <v>96</v>
      </c>
      <c r="G399" s="363" t="s">
        <v>374</v>
      </c>
    </row>
    <row r="400" spans="1:8">
      <c r="A400" s="361">
        <v>44088</v>
      </c>
      <c r="B400" s="362">
        <v>10</v>
      </c>
      <c r="C400" s="362" t="s">
        <v>276</v>
      </c>
      <c r="D400" s="362" t="s">
        <v>381</v>
      </c>
      <c r="E400" s="362">
        <v>1</v>
      </c>
      <c r="F400" s="362">
        <v>6</v>
      </c>
    </row>
    <row r="401" spans="1:7">
      <c r="A401" s="361">
        <v>44088</v>
      </c>
      <c r="B401" s="362">
        <v>9</v>
      </c>
      <c r="C401" s="362" t="s">
        <v>353</v>
      </c>
      <c r="D401" s="362" t="s">
        <v>381</v>
      </c>
      <c r="E401" s="362">
        <v>1</v>
      </c>
      <c r="F401" s="362">
        <v>12</v>
      </c>
    </row>
    <row r="402" spans="1:7">
      <c r="A402" s="361">
        <v>44088</v>
      </c>
      <c r="B402" s="362">
        <v>7</v>
      </c>
      <c r="C402" s="362" t="s">
        <v>42</v>
      </c>
      <c r="E402" s="362">
        <v>1</v>
      </c>
      <c r="F402" s="362">
        <v>6</v>
      </c>
      <c r="G402" s="363" t="s">
        <v>362</v>
      </c>
    </row>
    <row r="403" spans="1:7">
      <c r="A403" s="361">
        <v>44089</v>
      </c>
      <c r="B403" s="362">
        <v>7</v>
      </c>
      <c r="C403" s="362" t="s">
        <v>368</v>
      </c>
      <c r="D403" s="362" t="s">
        <v>381</v>
      </c>
      <c r="E403" s="362">
        <v>1</v>
      </c>
      <c r="F403" s="362">
        <v>96</v>
      </c>
    </row>
    <row r="404" spans="1:7">
      <c r="A404" s="361">
        <v>44089</v>
      </c>
      <c r="B404" s="362">
        <v>9</v>
      </c>
      <c r="C404" s="362" t="s">
        <v>276</v>
      </c>
      <c r="D404" s="362" t="s">
        <v>381</v>
      </c>
      <c r="E404" s="362">
        <v>1</v>
      </c>
      <c r="F404" s="362">
        <v>6</v>
      </c>
    </row>
    <row r="405" spans="1:7">
      <c r="A405" s="361">
        <v>44089</v>
      </c>
      <c r="B405" s="362">
        <v>8</v>
      </c>
      <c r="C405" s="362" t="s">
        <v>353</v>
      </c>
      <c r="D405" s="362" t="s">
        <v>381</v>
      </c>
      <c r="E405" s="362">
        <v>1</v>
      </c>
      <c r="F405" s="362">
        <v>12</v>
      </c>
    </row>
    <row r="406" spans="1:7">
      <c r="A406" s="361">
        <v>44089</v>
      </c>
      <c r="B406" s="362">
        <v>10</v>
      </c>
      <c r="C406" s="362" t="s">
        <v>42</v>
      </c>
      <c r="D406" s="362" t="s">
        <v>146</v>
      </c>
      <c r="E406" s="362">
        <v>1</v>
      </c>
      <c r="F406" s="362">
        <v>6</v>
      </c>
      <c r="G406" s="363" t="s">
        <v>377</v>
      </c>
    </row>
    <row r="407" spans="1:7">
      <c r="A407" s="361">
        <v>44090</v>
      </c>
      <c r="B407" s="362">
        <v>7</v>
      </c>
      <c r="C407" s="362" t="s">
        <v>368</v>
      </c>
      <c r="D407" s="362" t="s">
        <v>147</v>
      </c>
      <c r="E407" s="362">
        <v>1</v>
      </c>
      <c r="F407" s="362">
        <v>96</v>
      </c>
      <c r="G407" s="363" t="s">
        <v>375</v>
      </c>
    </row>
    <row r="408" spans="1:7">
      <c r="A408" s="361">
        <v>44090</v>
      </c>
      <c r="B408" s="362">
        <v>9</v>
      </c>
      <c r="C408" s="362" t="s">
        <v>276</v>
      </c>
      <c r="D408" s="362" t="s">
        <v>148</v>
      </c>
      <c r="E408" s="362">
        <v>1</v>
      </c>
      <c r="F408" s="362">
        <v>6</v>
      </c>
      <c r="G408" s="363" t="s">
        <v>376</v>
      </c>
    </row>
    <row r="409" spans="1:7">
      <c r="A409" s="361">
        <v>44090</v>
      </c>
      <c r="B409" s="362">
        <v>8</v>
      </c>
      <c r="C409" s="362" t="s">
        <v>353</v>
      </c>
      <c r="D409" s="362" t="s">
        <v>148</v>
      </c>
      <c r="E409" s="362">
        <v>1</v>
      </c>
      <c r="F409" s="362">
        <v>6</v>
      </c>
    </row>
    <row r="410" spans="1:7">
      <c r="A410" s="361">
        <v>44090</v>
      </c>
      <c r="B410" s="362">
        <v>10</v>
      </c>
      <c r="C410" s="362" t="s">
        <v>42</v>
      </c>
      <c r="D410" s="362" t="s">
        <v>153</v>
      </c>
      <c r="E410" s="362">
        <v>1</v>
      </c>
      <c r="F410" s="362">
        <v>6</v>
      </c>
    </row>
    <row r="411" spans="1:7">
      <c r="A411" s="361">
        <v>44092</v>
      </c>
      <c r="B411" s="362">
        <v>7</v>
      </c>
      <c r="C411" s="362" t="s">
        <v>368</v>
      </c>
      <c r="D411" s="362" t="s">
        <v>148</v>
      </c>
      <c r="E411" s="362">
        <v>1</v>
      </c>
      <c r="F411" s="362">
        <v>12</v>
      </c>
      <c r="G411" s="363" t="s">
        <v>380</v>
      </c>
    </row>
    <row r="412" spans="1:7">
      <c r="A412" s="361">
        <v>44092</v>
      </c>
      <c r="B412" s="362">
        <v>9</v>
      </c>
      <c r="C412" s="362" t="s">
        <v>276</v>
      </c>
      <c r="D412" s="362" t="s">
        <v>148</v>
      </c>
      <c r="E412" s="362">
        <v>1</v>
      </c>
      <c r="F412" s="362">
        <v>6</v>
      </c>
      <c r="G412" s="363" t="s">
        <v>378</v>
      </c>
    </row>
    <row r="413" spans="1:7">
      <c r="A413" s="361">
        <v>44092</v>
      </c>
      <c r="B413" s="362">
        <v>8</v>
      </c>
      <c r="C413" s="362" t="s">
        <v>353</v>
      </c>
      <c r="D413" s="362" t="s">
        <v>148</v>
      </c>
      <c r="E413" s="362">
        <v>5</v>
      </c>
      <c r="F413" s="362">
        <v>6</v>
      </c>
      <c r="G413" s="363" t="s">
        <v>378</v>
      </c>
    </row>
    <row r="414" spans="1:7">
      <c r="A414" s="361">
        <v>44092</v>
      </c>
      <c r="B414" s="362">
        <v>10</v>
      </c>
      <c r="C414" s="362" t="s">
        <v>42</v>
      </c>
      <c r="D414" s="362" t="s">
        <v>148</v>
      </c>
      <c r="E414" s="362">
        <v>1</v>
      </c>
      <c r="F414" s="362">
        <v>6</v>
      </c>
      <c r="G414" s="363" t="s">
        <v>379</v>
      </c>
    </row>
    <row r="415" spans="1:7">
      <c r="A415" s="361">
        <v>44094</v>
      </c>
      <c r="B415" s="362">
        <v>8</v>
      </c>
      <c r="C415" s="362" t="s">
        <v>368</v>
      </c>
      <c r="D415" s="362" t="s">
        <v>381</v>
      </c>
      <c r="E415" s="362">
        <v>1</v>
      </c>
      <c r="F415" s="362">
        <v>12</v>
      </c>
    </row>
    <row r="416" spans="1:7">
      <c r="A416" s="361">
        <v>44094</v>
      </c>
      <c r="B416" s="362">
        <v>10</v>
      </c>
      <c r="C416" s="362" t="s">
        <v>276</v>
      </c>
      <c r="D416" s="362" t="s">
        <v>381</v>
      </c>
      <c r="E416" s="362">
        <v>1</v>
      </c>
      <c r="F416" s="362">
        <v>6</v>
      </c>
    </row>
    <row r="417" spans="1:8">
      <c r="A417" s="361">
        <v>44094</v>
      </c>
      <c r="B417" s="362">
        <v>9</v>
      </c>
      <c r="C417" s="362" t="s">
        <v>353</v>
      </c>
      <c r="D417" s="362" t="s">
        <v>381</v>
      </c>
      <c r="E417" s="362">
        <v>5</v>
      </c>
      <c r="F417" s="362">
        <v>6</v>
      </c>
    </row>
    <row r="418" spans="1:8">
      <c r="A418" s="361">
        <v>44094</v>
      </c>
      <c r="B418" s="362">
        <v>7</v>
      </c>
      <c r="C418" s="362" t="s">
        <v>42</v>
      </c>
      <c r="E418" s="362">
        <v>1</v>
      </c>
      <c r="F418" s="362">
        <v>6</v>
      </c>
    </row>
    <row r="419" spans="1:8">
      <c r="A419" s="361">
        <v>44095</v>
      </c>
      <c r="B419" s="362">
        <v>8</v>
      </c>
      <c r="C419" s="362" t="s">
        <v>368</v>
      </c>
      <c r="D419" s="362" t="s">
        <v>381</v>
      </c>
      <c r="E419" s="362">
        <v>1</v>
      </c>
      <c r="F419" s="362">
        <v>12</v>
      </c>
    </row>
    <row r="420" spans="1:8">
      <c r="A420" s="361">
        <v>44095</v>
      </c>
      <c r="B420" s="362">
        <v>10</v>
      </c>
      <c r="C420" s="362" t="s">
        <v>276</v>
      </c>
      <c r="D420" s="362" t="s">
        <v>381</v>
      </c>
      <c r="E420" s="362">
        <v>1</v>
      </c>
      <c r="F420" s="362">
        <v>6</v>
      </c>
    </row>
    <row r="421" spans="1:8">
      <c r="A421" s="361">
        <v>44095</v>
      </c>
      <c r="B421" s="362">
        <v>9</v>
      </c>
      <c r="C421" s="362" t="s">
        <v>353</v>
      </c>
      <c r="D421" s="362" t="s">
        <v>381</v>
      </c>
      <c r="E421" s="362">
        <v>5</v>
      </c>
      <c r="F421" s="362">
        <v>6</v>
      </c>
    </row>
    <row r="422" spans="1:8">
      <c r="A422" s="361">
        <v>44095</v>
      </c>
      <c r="B422" s="362">
        <v>7</v>
      </c>
      <c r="C422" s="362" t="s">
        <v>42</v>
      </c>
      <c r="E422" s="362">
        <v>1</v>
      </c>
      <c r="F422" s="362">
        <v>6</v>
      </c>
    </row>
    <row r="423" spans="1:8">
      <c r="A423" s="361">
        <v>44097</v>
      </c>
      <c r="B423" s="362">
        <v>7</v>
      </c>
      <c r="C423" s="362" t="s">
        <v>368</v>
      </c>
      <c r="D423" s="362" t="s">
        <v>148</v>
      </c>
      <c r="E423" s="362">
        <v>1</v>
      </c>
      <c r="F423" s="362">
        <v>6</v>
      </c>
      <c r="G423" s="363" t="s">
        <v>383</v>
      </c>
    </row>
    <row r="424" spans="1:8" ht="23.25">
      <c r="A424" s="361">
        <v>44097</v>
      </c>
      <c r="B424" s="362">
        <v>9</v>
      </c>
      <c r="C424" s="362" t="s">
        <v>353</v>
      </c>
      <c r="D424" s="362" t="s">
        <v>154</v>
      </c>
      <c r="E424" s="362">
        <v>1</v>
      </c>
      <c r="F424" s="362">
        <v>96</v>
      </c>
      <c r="G424" s="363" t="s">
        <v>385</v>
      </c>
      <c r="H424" s="362" t="s">
        <v>367</v>
      </c>
    </row>
    <row r="425" spans="1:8">
      <c r="A425" s="361">
        <v>44097</v>
      </c>
      <c r="B425" s="362">
        <v>10</v>
      </c>
      <c r="C425" s="362" t="s">
        <v>353</v>
      </c>
      <c r="D425" s="362" t="s">
        <v>152</v>
      </c>
      <c r="E425" s="362">
        <v>5</v>
      </c>
      <c r="F425" s="362" t="s">
        <v>448</v>
      </c>
      <c r="G425" s="363" t="s">
        <v>274</v>
      </c>
    </row>
    <row r="426" spans="1:8">
      <c r="A426" s="361">
        <v>44097</v>
      </c>
      <c r="B426" s="362">
        <v>8</v>
      </c>
      <c r="C426" s="362" t="s">
        <v>42</v>
      </c>
      <c r="D426" s="362" t="s">
        <v>148</v>
      </c>
      <c r="E426" s="362">
        <v>1</v>
      </c>
      <c r="F426" s="362">
        <v>6</v>
      </c>
      <c r="G426" s="363" t="s">
        <v>384</v>
      </c>
    </row>
    <row r="427" spans="1:8">
      <c r="A427" s="361">
        <v>44098</v>
      </c>
      <c r="B427" s="362">
        <v>8</v>
      </c>
      <c r="C427" s="362" t="s">
        <v>368</v>
      </c>
      <c r="D427" s="362" t="s">
        <v>371</v>
      </c>
      <c r="E427" s="362">
        <v>5</v>
      </c>
      <c r="F427" s="362">
        <v>6</v>
      </c>
    </row>
    <row r="428" spans="1:8">
      <c r="A428" s="361">
        <v>44098</v>
      </c>
      <c r="B428" s="362">
        <v>9</v>
      </c>
      <c r="C428" s="362" t="s">
        <v>353</v>
      </c>
      <c r="D428" s="362" t="s">
        <v>371</v>
      </c>
      <c r="E428" s="362">
        <v>1</v>
      </c>
      <c r="F428" s="362">
        <v>96</v>
      </c>
    </row>
    <row r="429" spans="1:8">
      <c r="A429" s="361">
        <v>44098</v>
      </c>
      <c r="B429" s="362">
        <v>7</v>
      </c>
      <c r="C429" s="362" t="s">
        <v>42</v>
      </c>
      <c r="D429" s="362" t="s">
        <v>386</v>
      </c>
      <c r="E429" s="362">
        <v>1</v>
      </c>
      <c r="F429" s="362">
        <v>6</v>
      </c>
    </row>
    <row r="430" spans="1:8">
      <c r="A430" s="361">
        <v>44099</v>
      </c>
      <c r="B430" s="362">
        <v>8</v>
      </c>
      <c r="C430" s="362" t="s">
        <v>368</v>
      </c>
      <c r="D430" s="362" t="s">
        <v>381</v>
      </c>
      <c r="E430" s="362">
        <v>5</v>
      </c>
      <c r="F430" s="362">
        <v>6</v>
      </c>
    </row>
    <row r="431" spans="1:8">
      <c r="A431" s="361">
        <v>44099</v>
      </c>
      <c r="B431" s="362">
        <v>9</v>
      </c>
      <c r="C431" s="362" t="s">
        <v>382</v>
      </c>
      <c r="D431" s="362" t="s">
        <v>371</v>
      </c>
      <c r="E431" s="362">
        <v>1</v>
      </c>
      <c r="F431" s="362">
        <v>96</v>
      </c>
    </row>
    <row r="432" spans="1:8">
      <c r="A432" s="361">
        <v>44099</v>
      </c>
      <c r="B432" s="362">
        <v>7</v>
      </c>
      <c r="C432" s="362" t="s">
        <v>42</v>
      </c>
      <c r="E432" s="362">
        <v>1</v>
      </c>
      <c r="F432" s="362">
        <v>6</v>
      </c>
      <c r="G432" s="363" t="s">
        <v>72</v>
      </c>
    </row>
    <row r="433" spans="1:8">
      <c r="A433" s="361">
        <v>44101</v>
      </c>
      <c r="B433" s="362">
        <v>8</v>
      </c>
      <c r="C433" s="362" t="s">
        <v>368</v>
      </c>
      <c r="D433" s="362" t="s">
        <v>381</v>
      </c>
      <c r="E433" s="362">
        <v>5</v>
      </c>
      <c r="F433" s="362">
        <v>6</v>
      </c>
    </row>
    <row r="434" spans="1:8">
      <c r="A434" s="361">
        <v>44101</v>
      </c>
      <c r="B434" s="362">
        <v>9</v>
      </c>
      <c r="C434" s="362" t="s">
        <v>382</v>
      </c>
      <c r="D434" s="362" t="s">
        <v>381</v>
      </c>
      <c r="E434" s="362">
        <v>1</v>
      </c>
      <c r="F434" s="362">
        <v>96</v>
      </c>
    </row>
    <row r="435" spans="1:8">
      <c r="A435" s="361">
        <v>44101</v>
      </c>
      <c r="B435" s="362">
        <v>7</v>
      </c>
      <c r="C435" s="362" t="s">
        <v>42</v>
      </c>
      <c r="E435" s="362">
        <v>1</v>
      </c>
      <c r="F435" s="362">
        <v>6</v>
      </c>
      <c r="G435" s="363" t="s">
        <v>72</v>
      </c>
    </row>
    <row r="436" spans="1:8" ht="34.9">
      <c r="A436" s="361">
        <v>44102</v>
      </c>
      <c r="B436" s="362">
        <v>7</v>
      </c>
      <c r="C436" s="362" t="s">
        <v>368</v>
      </c>
      <c r="D436" s="362" t="s">
        <v>154</v>
      </c>
      <c r="E436" s="362">
        <v>1</v>
      </c>
      <c r="F436" s="362">
        <v>96</v>
      </c>
      <c r="G436" s="363" t="s">
        <v>390</v>
      </c>
      <c r="H436" s="362" t="s">
        <v>387</v>
      </c>
    </row>
    <row r="437" spans="1:8">
      <c r="A437" s="361">
        <v>44102</v>
      </c>
      <c r="B437" s="362">
        <v>8</v>
      </c>
      <c r="C437" s="362" t="s">
        <v>368</v>
      </c>
      <c r="D437" s="362" t="s">
        <v>381</v>
      </c>
      <c r="E437" s="362">
        <v>4</v>
      </c>
      <c r="F437" s="362">
        <v>6</v>
      </c>
    </row>
    <row r="438" spans="1:8">
      <c r="A438" s="361">
        <v>44102</v>
      </c>
      <c r="B438" s="362">
        <v>9</v>
      </c>
      <c r="C438" s="362" t="s">
        <v>42</v>
      </c>
      <c r="D438" s="362" t="s">
        <v>148</v>
      </c>
      <c r="E438" s="362">
        <v>1</v>
      </c>
      <c r="F438" s="362">
        <v>6</v>
      </c>
      <c r="G438" s="363" t="s">
        <v>389</v>
      </c>
    </row>
    <row r="439" spans="1:8">
      <c r="A439" s="361">
        <v>44103</v>
      </c>
      <c r="B439" s="362">
        <v>8</v>
      </c>
      <c r="C439" s="362" t="s">
        <v>368</v>
      </c>
      <c r="D439" s="362" t="s">
        <v>152</v>
      </c>
      <c r="E439" s="362">
        <v>5</v>
      </c>
      <c r="F439" s="362" t="s">
        <v>448</v>
      </c>
      <c r="G439" s="363" t="s">
        <v>274</v>
      </c>
    </row>
    <row r="440" spans="1:8">
      <c r="A440" s="361">
        <v>44103</v>
      </c>
      <c r="B440" s="362">
        <v>7</v>
      </c>
      <c r="C440" s="362" t="s">
        <v>388</v>
      </c>
      <c r="D440" s="362" t="s">
        <v>371</v>
      </c>
      <c r="E440" s="362">
        <v>1</v>
      </c>
      <c r="F440" s="362">
        <v>96</v>
      </c>
    </row>
    <row r="441" spans="1:8">
      <c r="A441" s="361">
        <v>44103</v>
      </c>
      <c r="B441" s="362">
        <v>10</v>
      </c>
      <c r="C441" s="362" t="s">
        <v>382</v>
      </c>
      <c r="D441" s="362" t="s">
        <v>148</v>
      </c>
      <c r="E441" s="362">
        <v>1</v>
      </c>
      <c r="F441" s="362">
        <v>12</v>
      </c>
    </row>
    <row r="442" spans="1:8">
      <c r="A442" s="361">
        <v>44103</v>
      </c>
      <c r="B442" s="362">
        <v>9</v>
      </c>
      <c r="C442" s="362" t="s">
        <v>42</v>
      </c>
      <c r="E442" s="362">
        <v>1</v>
      </c>
      <c r="F442" s="362">
        <v>6</v>
      </c>
    </row>
    <row r="443" spans="1:8">
      <c r="A443" s="361">
        <v>44104</v>
      </c>
      <c r="B443" s="362">
        <v>7</v>
      </c>
      <c r="C443" s="362" t="s">
        <v>388</v>
      </c>
      <c r="D443" s="362" t="s">
        <v>148</v>
      </c>
      <c r="E443" s="362">
        <v>1</v>
      </c>
      <c r="F443" s="362">
        <v>12</v>
      </c>
    </row>
    <row r="444" spans="1:8">
      <c r="A444" s="361">
        <v>44104</v>
      </c>
      <c r="B444" s="362">
        <v>8</v>
      </c>
      <c r="C444" s="362" t="s">
        <v>382</v>
      </c>
      <c r="D444" s="362" t="s">
        <v>371</v>
      </c>
      <c r="E444" s="362">
        <v>1</v>
      </c>
      <c r="F444" s="362">
        <v>12</v>
      </c>
    </row>
    <row r="445" spans="1:8">
      <c r="A445" s="361">
        <v>44104</v>
      </c>
      <c r="B445" s="362">
        <v>9</v>
      </c>
      <c r="C445" s="362" t="s">
        <v>327</v>
      </c>
      <c r="D445" s="362" t="s">
        <v>146</v>
      </c>
      <c r="E445" s="362">
        <v>1</v>
      </c>
      <c r="F445" s="362">
        <v>6</v>
      </c>
      <c r="G445" s="363" t="s">
        <v>397</v>
      </c>
    </row>
    <row r="446" spans="1:8">
      <c r="A446" s="361">
        <v>44104</v>
      </c>
      <c r="B446" s="362">
        <v>11</v>
      </c>
      <c r="C446" s="362" t="s">
        <v>326</v>
      </c>
      <c r="D446" s="362" t="s">
        <v>146</v>
      </c>
      <c r="E446" s="362">
        <v>1</v>
      </c>
      <c r="F446" s="362">
        <v>6</v>
      </c>
      <c r="G446" s="363" t="s">
        <v>397</v>
      </c>
    </row>
    <row r="447" spans="1:8">
      <c r="A447" s="361">
        <v>44104</v>
      </c>
      <c r="B447" s="362">
        <v>10</v>
      </c>
      <c r="C447" s="362" t="s">
        <v>324</v>
      </c>
      <c r="D447" s="362" t="s">
        <v>146</v>
      </c>
      <c r="E447" s="362">
        <v>1</v>
      </c>
      <c r="F447" s="362">
        <v>6</v>
      </c>
      <c r="G447" s="363" t="s">
        <v>397</v>
      </c>
    </row>
    <row r="448" spans="1:8">
      <c r="A448" s="361">
        <v>44104</v>
      </c>
      <c r="B448" s="362">
        <v>12</v>
      </c>
      <c r="C448" s="362" t="s">
        <v>42</v>
      </c>
      <c r="E448" s="362">
        <v>1</v>
      </c>
      <c r="F448" s="362">
        <v>6</v>
      </c>
    </row>
    <row r="449" spans="1:7">
      <c r="A449" s="361">
        <v>44105</v>
      </c>
      <c r="B449" s="362">
        <v>13</v>
      </c>
      <c r="C449" s="362" t="s">
        <v>388</v>
      </c>
      <c r="D449" s="362" t="s">
        <v>381</v>
      </c>
      <c r="E449" s="362">
        <v>1</v>
      </c>
      <c r="F449" s="362">
        <v>12</v>
      </c>
    </row>
    <row r="450" spans="1:7">
      <c r="A450" s="361">
        <v>44105</v>
      </c>
      <c r="B450" s="362">
        <v>11</v>
      </c>
      <c r="C450" s="362" t="s">
        <v>382</v>
      </c>
      <c r="D450" s="362" t="s">
        <v>147</v>
      </c>
      <c r="E450" s="362">
        <v>1</v>
      </c>
      <c r="F450" s="362">
        <v>12</v>
      </c>
      <c r="G450" s="363" t="s">
        <v>396</v>
      </c>
    </row>
    <row r="451" spans="1:7">
      <c r="A451" s="361">
        <v>44105</v>
      </c>
      <c r="B451" s="362">
        <v>12</v>
      </c>
      <c r="C451" s="362" t="s">
        <v>382</v>
      </c>
      <c r="D451" s="362" t="s">
        <v>381</v>
      </c>
      <c r="E451" s="362">
        <v>1</v>
      </c>
      <c r="F451" s="362">
        <v>12</v>
      </c>
    </row>
    <row r="452" spans="1:7">
      <c r="A452" s="361">
        <v>44105</v>
      </c>
      <c r="B452" s="362">
        <v>8</v>
      </c>
      <c r="C452" s="362" t="s">
        <v>327</v>
      </c>
      <c r="D452" s="362" t="s">
        <v>381</v>
      </c>
      <c r="E452" s="362">
        <v>1</v>
      </c>
      <c r="F452" s="362">
        <v>6</v>
      </c>
    </row>
    <row r="453" spans="1:7">
      <c r="A453" s="361">
        <v>44105</v>
      </c>
      <c r="B453" s="362">
        <v>10</v>
      </c>
      <c r="C453" s="362" t="s">
        <v>326</v>
      </c>
      <c r="D453" s="362" t="s">
        <v>381</v>
      </c>
      <c r="E453" s="362">
        <v>1</v>
      </c>
      <c r="F453" s="362">
        <v>6</v>
      </c>
    </row>
    <row r="454" spans="1:7">
      <c r="A454" s="361">
        <v>44105</v>
      </c>
      <c r="B454" s="362">
        <v>9</v>
      </c>
      <c r="C454" s="362" t="s">
        <v>324</v>
      </c>
      <c r="D454" s="362" t="s">
        <v>381</v>
      </c>
      <c r="E454" s="362">
        <v>1</v>
      </c>
      <c r="F454" s="362">
        <v>6</v>
      </c>
    </row>
    <row r="455" spans="1:7">
      <c r="A455" s="361">
        <v>44105</v>
      </c>
      <c r="B455" s="362">
        <v>7</v>
      </c>
      <c r="C455" s="362" t="s">
        <v>42</v>
      </c>
      <c r="E455" s="362">
        <v>1</v>
      </c>
      <c r="F455" s="362">
        <v>6</v>
      </c>
    </row>
    <row r="456" spans="1:7">
      <c r="A456" s="361">
        <v>44106</v>
      </c>
      <c r="B456" s="362">
        <v>12</v>
      </c>
      <c r="C456" s="362" t="s">
        <v>388</v>
      </c>
      <c r="D456" s="362" t="s">
        <v>381</v>
      </c>
      <c r="E456" s="362">
        <v>1</v>
      </c>
      <c r="F456" s="362">
        <v>12</v>
      </c>
    </row>
    <row r="457" spans="1:7">
      <c r="A457" s="361">
        <v>44106</v>
      </c>
      <c r="B457" s="362">
        <v>11</v>
      </c>
      <c r="C457" s="362" t="s">
        <v>382</v>
      </c>
      <c r="D457" s="362" t="s">
        <v>381</v>
      </c>
      <c r="E457" s="362">
        <v>1</v>
      </c>
      <c r="F457" s="362">
        <v>12</v>
      </c>
    </row>
    <row r="458" spans="1:7">
      <c r="A458" s="361">
        <v>44106</v>
      </c>
      <c r="B458" s="362">
        <v>8</v>
      </c>
      <c r="C458" s="362" t="s">
        <v>327</v>
      </c>
      <c r="D458" s="362" t="s">
        <v>148</v>
      </c>
      <c r="E458" s="362">
        <v>5</v>
      </c>
      <c r="F458" s="362">
        <v>6</v>
      </c>
      <c r="G458" s="363" t="s">
        <v>398</v>
      </c>
    </row>
    <row r="459" spans="1:7">
      <c r="A459" s="361">
        <v>44106</v>
      </c>
      <c r="B459" s="362">
        <v>10</v>
      </c>
      <c r="C459" s="362" t="s">
        <v>326</v>
      </c>
      <c r="D459" s="362" t="s">
        <v>148</v>
      </c>
      <c r="E459" s="362">
        <v>5</v>
      </c>
      <c r="F459" s="362">
        <v>6</v>
      </c>
    </row>
    <row r="460" spans="1:7">
      <c r="A460" s="361">
        <v>44106</v>
      </c>
      <c r="B460" s="362">
        <v>9</v>
      </c>
      <c r="C460" s="362" t="s">
        <v>324</v>
      </c>
      <c r="D460" s="362" t="s">
        <v>148</v>
      </c>
      <c r="E460" s="362">
        <v>5</v>
      </c>
      <c r="F460" s="362">
        <v>6</v>
      </c>
    </row>
    <row r="461" spans="1:7">
      <c r="A461" s="361">
        <v>44106</v>
      </c>
      <c r="B461" s="362">
        <v>7</v>
      </c>
      <c r="C461" s="362" t="s">
        <v>42</v>
      </c>
      <c r="E461" s="362">
        <v>1</v>
      </c>
      <c r="F461" s="362">
        <v>6</v>
      </c>
    </row>
    <row r="462" spans="1:7">
      <c r="A462" s="361">
        <v>44107</v>
      </c>
      <c r="B462" s="362">
        <v>12</v>
      </c>
      <c r="C462" s="362" t="s">
        <v>388</v>
      </c>
      <c r="D462" s="362" t="s">
        <v>148</v>
      </c>
      <c r="E462" s="362">
        <v>1</v>
      </c>
      <c r="F462" s="362">
        <v>6</v>
      </c>
    </row>
    <row r="463" spans="1:7">
      <c r="A463" s="361">
        <v>44107</v>
      </c>
      <c r="B463" s="362">
        <v>11</v>
      </c>
      <c r="C463" s="362" t="s">
        <v>382</v>
      </c>
      <c r="D463" s="362" t="s">
        <v>148</v>
      </c>
      <c r="E463" s="362">
        <v>1</v>
      </c>
      <c r="F463" s="362">
        <v>6</v>
      </c>
    </row>
    <row r="464" spans="1:7">
      <c r="A464" s="361">
        <v>44107</v>
      </c>
      <c r="B464" s="362">
        <v>8</v>
      </c>
      <c r="C464" s="362" t="s">
        <v>327</v>
      </c>
      <c r="D464" s="362" t="s">
        <v>381</v>
      </c>
      <c r="E464" s="362">
        <v>5</v>
      </c>
      <c r="F464" s="362">
        <v>6</v>
      </c>
    </row>
    <row r="465" spans="1:8">
      <c r="A465" s="361">
        <v>44107</v>
      </c>
      <c r="B465" s="362">
        <v>10</v>
      </c>
      <c r="C465" s="362" t="s">
        <v>326</v>
      </c>
      <c r="D465" s="362" t="s">
        <v>381</v>
      </c>
      <c r="E465" s="362">
        <v>5</v>
      </c>
      <c r="F465" s="362">
        <v>6</v>
      </c>
    </row>
    <row r="466" spans="1:8">
      <c r="A466" s="361">
        <v>44107</v>
      </c>
      <c r="B466" s="362">
        <v>9</v>
      </c>
      <c r="C466" s="362" t="s">
        <v>324</v>
      </c>
      <c r="D466" s="362" t="s">
        <v>381</v>
      </c>
      <c r="E466" s="362">
        <v>5</v>
      </c>
      <c r="F466" s="362">
        <v>6</v>
      </c>
    </row>
    <row r="467" spans="1:8">
      <c r="A467" s="361">
        <v>44107</v>
      </c>
      <c r="B467" s="362">
        <v>7</v>
      </c>
      <c r="C467" s="362" t="s">
        <v>42</v>
      </c>
      <c r="E467" s="362">
        <v>1</v>
      </c>
      <c r="F467" s="362">
        <v>6</v>
      </c>
    </row>
    <row r="468" spans="1:8">
      <c r="A468" s="361">
        <v>44109</v>
      </c>
      <c r="B468" s="362">
        <v>12</v>
      </c>
      <c r="C468" s="362" t="s">
        <v>388</v>
      </c>
      <c r="D468" s="362" t="s">
        <v>148</v>
      </c>
      <c r="E468" s="362">
        <v>5</v>
      </c>
      <c r="F468" s="362">
        <v>6</v>
      </c>
    </row>
    <row r="469" spans="1:8">
      <c r="A469" s="361">
        <v>44109</v>
      </c>
      <c r="B469" s="362">
        <v>11</v>
      </c>
      <c r="C469" s="362" t="s">
        <v>382</v>
      </c>
      <c r="D469" s="362" t="s">
        <v>148</v>
      </c>
      <c r="E469" s="362">
        <v>5</v>
      </c>
      <c r="F469" s="362">
        <v>6</v>
      </c>
    </row>
    <row r="470" spans="1:8" ht="34.9">
      <c r="A470" s="361">
        <v>44109</v>
      </c>
      <c r="B470" s="362">
        <v>8</v>
      </c>
      <c r="C470" s="362" t="s">
        <v>327</v>
      </c>
      <c r="D470" s="362" t="s">
        <v>154</v>
      </c>
      <c r="G470" s="363" t="s">
        <v>403</v>
      </c>
      <c r="H470" s="362" t="s">
        <v>275</v>
      </c>
    </row>
    <row r="471" spans="1:8">
      <c r="A471" s="361">
        <v>44109</v>
      </c>
      <c r="B471" s="362">
        <v>10</v>
      </c>
      <c r="C471" s="362" t="s">
        <v>326</v>
      </c>
      <c r="D471" s="362" t="s">
        <v>381</v>
      </c>
      <c r="E471" s="362">
        <v>5</v>
      </c>
      <c r="F471" s="362">
        <v>6</v>
      </c>
    </row>
    <row r="472" spans="1:8" ht="34.9">
      <c r="A472" s="361">
        <v>44109</v>
      </c>
      <c r="B472" s="362">
        <v>9</v>
      </c>
      <c r="C472" s="362" t="s">
        <v>324</v>
      </c>
      <c r="D472" s="362" t="s">
        <v>154</v>
      </c>
      <c r="G472" s="363" t="s">
        <v>402</v>
      </c>
      <c r="H472" s="362" t="s">
        <v>275</v>
      </c>
    </row>
    <row r="473" spans="1:8">
      <c r="A473" s="361">
        <v>44109</v>
      </c>
      <c r="B473" s="362">
        <v>14</v>
      </c>
      <c r="C473" s="362" t="s">
        <v>324</v>
      </c>
      <c r="D473" s="362" t="s">
        <v>152</v>
      </c>
      <c r="G473" s="363" t="s">
        <v>274</v>
      </c>
    </row>
    <row r="474" spans="1:8" ht="23.25">
      <c r="A474" s="361">
        <v>44109</v>
      </c>
      <c r="B474" s="362">
        <v>7</v>
      </c>
      <c r="C474" s="362" t="s">
        <v>42</v>
      </c>
      <c r="D474" s="362" t="s">
        <v>148</v>
      </c>
      <c r="E474" s="362">
        <v>1</v>
      </c>
      <c r="F474" s="362">
        <v>6</v>
      </c>
      <c r="G474" s="363" t="s">
        <v>401</v>
      </c>
    </row>
    <row r="475" spans="1:8">
      <c r="A475" s="361">
        <v>44110</v>
      </c>
      <c r="B475" s="362">
        <v>14</v>
      </c>
      <c r="C475" s="362" t="s">
        <v>388</v>
      </c>
      <c r="D475" s="362" t="s">
        <v>371</v>
      </c>
      <c r="E475" s="362">
        <v>5</v>
      </c>
      <c r="F475" s="362">
        <v>6</v>
      </c>
    </row>
    <row r="476" spans="1:8">
      <c r="A476" s="361">
        <v>44110</v>
      </c>
      <c r="B476" s="362">
        <v>13</v>
      </c>
      <c r="C476" s="362" t="s">
        <v>382</v>
      </c>
      <c r="D476" s="362" t="s">
        <v>371</v>
      </c>
      <c r="E476" s="362">
        <v>5</v>
      </c>
      <c r="F476" s="362">
        <v>6</v>
      </c>
    </row>
    <row r="477" spans="1:8">
      <c r="A477" s="361">
        <v>44110</v>
      </c>
      <c r="B477" s="362">
        <v>8</v>
      </c>
      <c r="C477" s="362" t="s">
        <v>399</v>
      </c>
      <c r="D477" s="362" t="s">
        <v>371</v>
      </c>
      <c r="E477" s="362">
        <v>1</v>
      </c>
      <c r="F477" s="362">
        <v>96</v>
      </c>
    </row>
    <row r="478" spans="1:8">
      <c r="A478" s="361">
        <v>44110</v>
      </c>
      <c r="B478" s="362">
        <v>10</v>
      </c>
      <c r="C478" s="362" t="s">
        <v>399</v>
      </c>
      <c r="D478" s="362" t="s">
        <v>147</v>
      </c>
      <c r="E478" s="362">
        <v>1</v>
      </c>
      <c r="F478" s="362">
        <v>96</v>
      </c>
    </row>
    <row r="479" spans="1:8">
      <c r="A479" s="361">
        <v>44110</v>
      </c>
      <c r="B479" s="362">
        <v>12</v>
      </c>
      <c r="C479" s="362" t="s">
        <v>326</v>
      </c>
      <c r="D479" s="362" t="s">
        <v>381</v>
      </c>
      <c r="E479" s="362">
        <v>5</v>
      </c>
      <c r="F479" s="362">
        <v>6</v>
      </c>
    </row>
    <row r="480" spans="1:8">
      <c r="A480" s="361">
        <v>44110</v>
      </c>
      <c r="B480" s="362">
        <v>9</v>
      </c>
      <c r="C480" s="362" t="s">
        <v>400</v>
      </c>
      <c r="D480" s="362" t="s">
        <v>371</v>
      </c>
      <c r="E480" s="362">
        <v>1</v>
      </c>
      <c r="F480" s="362">
        <v>96</v>
      </c>
    </row>
    <row r="481" spans="1:8">
      <c r="A481" s="361">
        <v>44110</v>
      </c>
      <c r="B481" s="362">
        <v>11</v>
      </c>
      <c r="C481" s="362" t="s">
        <v>400</v>
      </c>
      <c r="D481" s="362" t="s">
        <v>147</v>
      </c>
      <c r="E481" s="362">
        <v>1</v>
      </c>
      <c r="F481" s="362">
        <v>96</v>
      </c>
    </row>
    <row r="482" spans="1:8">
      <c r="A482" s="361">
        <v>44110</v>
      </c>
      <c r="B482" s="362">
        <v>7</v>
      </c>
      <c r="C482" s="362" t="s">
        <v>42</v>
      </c>
      <c r="E482" s="362">
        <v>1</v>
      </c>
      <c r="F482" s="362">
        <v>6</v>
      </c>
    </row>
    <row r="483" spans="1:8">
      <c r="A483" s="361">
        <v>44111</v>
      </c>
      <c r="B483" s="362">
        <v>13</v>
      </c>
      <c r="C483" s="362" t="s">
        <v>388</v>
      </c>
      <c r="D483" s="362" t="s">
        <v>381</v>
      </c>
      <c r="E483" s="362">
        <v>5</v>
      </c>
      <c r="F483" s="362">
        <v>6</v>
      </c>
    </row>
    <row r="484" spans="1:8">
      <c r="A484" s="361">
        <v>44111</v>
      </c>
      <c r="B484" s="362">
        <v>12</v>
      </c>
      <c r="C484" s="362" t="s">
        <v>382</v>
      </c>
      <c r="D484" s="362" t="s">
        <v>381</v>
      </c>
      <c r="E484" s="362">
        <v>5</v>
      </c>
      <c r="F484" s="362">
        <v>6</v>
      </c>
    </row>
    <row r="485" spans="1:8">
      <c r="A485" s="361">
        <v>44111</v>
      </c>
      <c r="B485" s="362">
        <v>8</v>
      </c>
      <c r="C485" s="362" t="s">
        <v>399</v>
      </c>
      <c r="D485" s="362" t="s">
        <v>371</v>
      </c>
      <c r="E485" s="362">
        <v>1</v>
      </c>
      <c r="F485" s="362">
        <v>96</v>
      </c>
    </row>
    <row r="486" spans="1:8" ht="58.15">
      <c r="A486" s="361">
        <v>44111</v>
      </c>
      <c r="B486" s="362">
        <v>10</v>
      </c>
      <c r="C486" s="362" t="s">
        <v>326</v>
      </c>
      <c r="D486" s="362" t="s">
        <v>154</v>
      </c>
      <c r="E486" s="362">
        <v>1</v>
      </c>
      <c r="F486" s="362">
        <v>96</v>
      </c>
      <c r="G486" s="363" t="s">
        <v>405</v>
      </c>
      <c r="H486" s="362" t="s">
        <v>275</v>
      </c>
    </row>
    <row r="487" spans="1:8">
      <c r="A487" s="361">
        <v>44111</v>
      </c>
      <c r="B487" s="362">
        <v>11</v>
      </c>
      <c r="C487" s="362" t="s">
        <v>326</v>
      </c>
      <c r="D487" s="362" t="s">
        <v>152</v>
      </c>
      <c r="G487" s="363" t="s">
        <v>274</v>
      </c>
    </row>
    <row r="488" spans="1:8">
      <c r="A488" s="361">
        <v>44111</v>
      </c>
      <c r="B488" s="362">
        <v>9</v>
      </c>
      <c r="C488" s="362" t="s">
        <v>400</v>
      </c>
      <c r="D488" s="362" t="s">
        <v>371</v>
      </c>
      <c r="E488" s="362">
        <v>1</v>
      </c>
      <c r="F488" s="362">
        <v>96</v>
      </c>
    </row>
    <row r="489" spans="1:8">
      <c r="A489" s="361">
        <v>44112</v>
      </c>
      <c r="B489" s="362">
        <v>10</v>
      </c>
      <c r="C489" s="362" t="s">
        <v>388</v>
      </c>
      <c r="D489" s="362" t="s">
        <v>381</v>
      </c>
      <c r="E489" s="362">
        <v>5</v>
      </c>
      <c r="F489" s="362">
        <v>6</v>
      </c>
    </row>
    <row r="490" spans="1:8" ht="34.9">
      <c r="A490" s="361">
        <v>44112</v>
      </c>
      <c r="B490" s="362">
        <v>11</v>
      </c>
      <c r="C490" s="362" t="s">
        <v>382</v>
      </c>
      <c r="D490" s="362" t="s">
        <v>154</v>
      </c>
      <c r="G490" s="363" t="s">
        <v>408</v>
      </c>
      <c r="H490" s="362" t="s">
        <v>406</v>
      </c>
    </row>
    <row r="491" spans="1:8">
      <c r="A491" s="361">
        <v>44112</v>
      </c>
      <c r="B491" s="362">
        <v>13</v>
      </c>
      <c r="C491" s="362" t="s">
        <v>382</v>
      </c>
      <c r="D491" s="362" t="s">
        <v>148</v>
      </c>
      <c r="E491" s="362">
        <v>3</v>
      </c>
      <c r="F491" s="362">
        <v>6</v>
      </c>
      <c r="G491" s="363" t="s">
        <v>409</v>
      </c>
    </row>
    <row r="492" spans="1:8">
      <c r="A492" s="361">
        <v>44112</v>
      </c>
      <c r="B492" s="362">
        <v>7</v>
      </c>
      <c r="C492" s="362" t="s">
        <v>399</v>
      </c>
      <c r="D492" s="362" t="s">
        <v>381</v>
      </c>
      <c r="E492" s="362">
        <v>1</v>
      </c>
      <c r="F492" s="362">
        <v>96</v>
      </c>
    </row>
    <row r="493" spans="1:8">
      <c r="A493" s="361">
        <v>44112</v>
      </c>
      <c r="B493" s="362">
        <v>9</v>
      </c>
      <c r="C493" s="362" t="s">
        <v>404</v>
      </c>
      <c r="D493" s="362" t="s">
        <v>371</v>
      </c>
      <c r="E493" s="362">
        <v>1</v>
      </c>
      <c r="F493" s="362">
        <v>96</v>
      </c>
    </row>
    <row r="494" spans="1:8">
      <c r="A494" s="361">
        <v>44112</v>
      </c>
      <c r="B494" s="362">
        <v>12</v>
      </c>
      <c r="C494" s="362" t="s">
        <v>404</v>
      </c>
      <c r="D494" s="362" t="s">
        <v>147</v>
      </c>
      <c r="E494" s="362">
        <v>1</v>
      </c>
      <c r="F494" s="362">
        <v>96</v>
      </c>
    </row>
    <row r="495" spans="1:8">
      <c r="A495" s="361">
        <v>44112</v>
      </c>
      <c r="B495" s="362">
        <v>8</v>
      </c>
      <c r="C495" s="362" t="s">
        <v>400</v>
      </c>
      <c r="D495" s="362" t="s">
        <v>381</v>
      </c>
      <c r="E495" s="362">
        <v>1</v>
      </c>
      <c r="F495" s="362">
        <v>96</v>
      </c>
    </row>
    <row r="496" spans="1:8" ht="34.9">
      <c r="A496" s="361">
        <v>44113</v>
      </c>
      <c r="B496" s="362">
        <v>11</v>
      </c>
      <c r="C496" s="362" t="s">
        <v>388</v>
      </c>
      <c r="D496" s="362" t="s">
        <v>154</v>
      </c>
      <c r="E496" s="362">
        <v>1</v>
      </c>
      <c r="F496" s="362">
        <v>12</v>
      </c>
      <c r="G496" s="363" t="s">
        <v>447</v>
      </c>
      <c r="H496" s="362" t="s">
        <v>406</v>
      </c>
    </row>
    <row r="497" spans="1:7">
      <c r="A497" s="361">
        <v>44113</v>
      </c>
      <c r="B497" s="362">
        <v>12</v>
      </c>
      <c r="C497" s="362" t="s">
        <v>388</v>
      </c>
      <c r="D497" s="362" t="s">
        <v>152</v>
      </c>
      <c r="G497" s="363" t="s">
        <v>314</v>
      </c>
    </row>
    <row r="498" spans="1:7">
      <c r="A498" s="361">
        <v>44113</v>
      </c>
      <c r="B498" s="362">
        <v>10</v>
      </c>
      <c r="C498" s="362" t="s">
        <v>382</v>
      </c>
      <c r="D498" s="362" t="s">
        <v>381</v>
      </c>
      <c r="E498" s="362">
        <v>3</v>
      </c>
      <c r="F498" s="362">
        <v>6</v>
      </c>
    </row>
    <row r="499" spans="1:7">
      <c r="A499" s="361">
        <v>44113</v>
      </c>
      <c r="B499" s="362">
        <v>7</v>
      </c>
      <c r="C499" s="362" t="s">
        <v>399</v>
      </c>
      <c r="D499" s="362" t="s">
        <v>381</v>
      </c>
      <c r="E499" s="362">
        <v>1</v>
      </c>
      <c r="F499" s="362">
        <v>96</v>
      </c>
    </row>
    <row r="500" spans="1:7">
      <c r="A500" s="361">
        <v>44113</v>
      </c>
      <c r="B500" s="362">
        <v>9</v>
      </c>
      <c r="C500" s="362" t="s">
        <v>404</v>
      </c>
      <c r="D500" s="362" t="s">
        <v>371</v>
      </c>
      <c r="E500" s="362">
        <v>1</v>
      </c>
      <c r="F500" s="362">
        <v>96</v>
      </c>
    </row>
    <row r="501" spans="1:7">
      <c r="A501" s="361">
        <v>44113</v>
      </c>
      <c r="B501" s="362">
        <v>8</v>
      </c>
      <c r="C501" s="362" t="s">
        <v>400</v>
      </c>
      <c r="D501" s="362" t="s">
        <v>381</v>
      </c>
      <c r="E501" s="362">
        <v>1</v>
      </c>
      <c r="F501" s="362">
        <v>96</v>
      </c>
    </row>
    <row r="502" spans="1:7">
      <c r="A502" s="361">
        <v>44116</v>
      </c>
      <c r="B502" s="362">
        <v>11</v>
      </c>
      <c r="C502" s="362" t="s">
        <v>407</v>
      </c>
      <c r="D502" s="362" t="s">
        <v>148</v>
      </c>
      <c r="E502" s="362">
        <v>1</v>
      </c>
      <c r="F502" s="362">
        <v>6</v>
      </c>
      <c r="G502" s="363" t="s">
        <v>410</v>
      </c>
    </row>
    <row r="503" spans="1:7">
      <c r="A503" s="361">
        <v>44116</v>
      </c>
      <c r="B503" s="362">
        <v>10</v>
      </c>
      <c r="C503" s="362" t="s">
        <v>382</v>
      </c>
      <c r="D503" s="362" t="s">
        <v>148</v>
      </c>
      <c r="E503" s="362">
        <v>1</v>
      </c>
      <c r="F503" s="362">
        <v>6</v>
      </c>
      <c r="G503" s="363" t="s">
        <v>410</v>
      </c>
    </row>
    <row r="504" spans="1:7">
      <c r="A504" s="361">
        <v>44116</v>
      </c>
      <c r="B504" s="362">
        <v>7</v>
      </c>
      <c r="C504" s="362" t="s">
        <v>399</v>
      </c>
      <c r="D504" s="362" t="s">
        <v>148</v>
      </c>
      <c r="E504" s="362">
        <v>1</v>
      </c>
      <c r="F504" s="362">
        <v>12</v>
      </c>
      <c r="G504" s="363" t="s">
        <v>410</v>
      </c>
    </row>
    <row r="505" spans="1:7">
      <c r="A505" s="361">
        <v>44116</v>
      </c>
      <c r="B505" s="362">
        <v>9</v>
      </c>
      <c r="C505" s="362" t="s">
        <v>404</v>
      </c>
      <c r="D505" s="362" t="s">
        <v>148</v>
      </c>
      <c r="E505" s="362">
        <v>1</v>
      </c>
      <c r="F505" s="362">
        <v>12</v>
      </c>
      <c r="G505" s="363" t="s">
        <v>410</v>
      </c>
    </row>
    <row r="506" spans="1:7">
      <c r="A506" s="361">
        <v>44116</v>
      </c>
      <c r="B506" s="362">
        <v>8</v>
      </c>
      <c r="C506" s="362" t="s">
        <v>400</v>
      </c>
      <c r="D506" s="362" t="s">
        <v>148</v>
      </c>
      <c r="E506" s="362">
        <v>1</v>
      </c>
      <c r="F506" s="362">
        <v>12</v>
      </c>
      <c r="G506" s="363" t="s">
        <v>410</v>
      </c>
    </row>
    <row r="507" spans="1:7">
      <c r="A507" s="361">
        <v>44117</v>
      </c>
      <c r="B507" s="362">
        <v>12</v>
      </c>
      <c r="C507" s="362" t="s">
        <v>407</v>
      </c>
      <c r="D507" s="362" t="s">
        <v>371</v>
      </c>
      <c r="E507" s="362">
        <v>1</v>
      </c>
      <c r="F507" s="362">
        <v>6</v>
      </c>
    </row>
    <row r="508" spans="1:7">
      <c r="A508" s="361">
        <v>44117</v>
      </c>
      <c r="B508" s="362">
        <v>11</v>
      </c>
      <c r="C508" s="362" t="s">
        <v>382</v>
      </c>
      <c r="D508" s="362" t="s">
        <v>381</v>
      </c>
      <c r="E508" s="362">
        <v>1</v>
      </c>
      <c r="F508" s="362">
        <v>6</v>
      </c>
    </row>
    <row r="509" spans="1:7">
      <c r="A509" s="361">
        <v>44117</v>
      </c>
      <c r="B509" s="362">
        <v>8</v>
      </c>
      <c r="C509" s="362" t="s">
        <v>399</v>
      </c>
      <c r="D509" s="362" t="s">
        <v>381</v>
      </c>
      <c r="E509" s="362">
        <v>1</v>
      </c>
      <c r="F509" s="362">
        <v>12</v>
      </c>
    </row>
    <row r="510" spans="1:7">
      <c r="A510" s="361">
        <v>44117</v>
      </c>
      <c r="B510" s="362">
        <v>10</v>
      </c>
      <c r="C510" s="362" t="s">
        <v>404</v>
      </c>
      <c r="D510" s="362" t="s">
        <v>381</v>
      </c>
      <c r="E510" s="362">
        <v>1</v>
      </c>
      <c r="F510" s="362">
        <v>12</v>
      </c>
    </row>
    <row r="511" spans="1:7">
      <c r="A511" s="361">
        <v>44117</v>
      </c>
      <c r="B511" s="362">
        <v>9</v>
      </c>
      <c r="C511" s="362" t="s">
        <v>400</v>
      </c>
      <c r="D511" s="362" t="s">
        <v>381</v>
      </c>
      <c r="E511" s="362">
        <v>1</v>
      </c>
      <c r="F511" s="362">
        <v>12</v>
      </c>
    </row>
    <row r="512" spans="1:7">
      <c r="A512" s="361">
        <v>44117</v>
      </c>
      <c r="B512" s="362">
        <v>7</v>
      </c>
      <c r="C512" s="362" t="s">
        <v>42</v>
      </c>
      <c r="D512" s="362" t="s">
        <v>146</v>
      </c>
      <c r="E512" s="362">
        <v>1</v>
      </c>
      <c r="F512" s="362">
        <v>6</v>
      </c>
      <c r="G512" s="363" t="s">
        <v>411</v>
      </c>
    </row>
    <row r="513" spans="1:7">
      <c r="A513" s="361">
        <v>44118</v>
      </c>
      <c r="B513" s="362">
        <v>12</v>
      </c>
      <c r="C513" s="362" t="s">
        <v>407</v>
      </c>
      <c r="D513" s="362" t="s">
        <v>371</v>
      </c>
      <c r="E513" s="362">
        <v>1</v>
      </c>
      <c r="F513" s="362">
        <v>6</v>
      </c>
    </row>
    <row r="514" spans="1:7">
      <c r="A514" s="361">
        <v>44118</v>
      </c>
      <c r="B514" s="362">
        <v>16</v>
      </c>
      <c r="C514" s="362" t="s">
        <v>407</v>
      </c>
      <c r="D514" s="362" t="s">
        <v>381</v>
      </c>
    </row>
    <row r="515" spans="1:7">
      <c r="A515" s="361">
        <v>44118</v>
      </c>
      <c r="B515" s="362">
        <v>11</v>
      </c>
      <c r="C515" s="362" t="s">
        <v>382</v>
      </c>
      <c r="D515" s="362" t="s">
        <v>381</v>
      </c>
      <c r="E515" s="362">
        <v>1</v>
      </c>
      <c r="F515" s="362">
        <v>6</v>
      </c>
    </row>
    <row r="516" spans="1:7">
      <c r="A516" s="361">
        <v>44118</v>
      </c>
      <c r="B516" s="362">
        <v>8</v>
      </c>
      <c r="C516" s="362" t="s">
        <v>399</v>
      </c>
      <c r="D516" s="362" t="s">
        <v>381</v>
      </c>
      <c r="E516" s="362">
        <v>1</v>
      </c>
      <c r="F516" s="362">
        <v>12</v>
      </c>
    </row>
    <row r="517" spans="1:7">
      <c r="A517" s="361">
        <v>44118</v>
      </c>
      <c r="B517" s="362">
        <v>13</v>
      </c>
      <c r="C517" s="362" t="s">
        <v>399</v>
      </c>
      <c r="D517" s="362" t="s">
        <v>147</v>
      </c>
      <c r="E517" s="362">
        <v>1</v>
      </c>
      <c r="F517" s="362">
        <v>12</v>
      </c>
    </row>
    <row r="518" spans="1:7">
      <c r="A518" s="361">
        <v>44118</v>
      </c>
      <c r="B518" s="362">
        <v>10</v>
      </c>
      <c r="C518" s="362" t="s">
        <v>404</v>
      </c>
      <c r="D518" s="362" t="s">
        <v>381</v>
      </c>
      <c r="E518" s="362">
        <v>1</v>
      </c>
      <c r="F518" s="362">
        <v>12</v>
      </c>
    </row>
    <row r="519" spans="1:7">
      <c r="A519" s="361">
        <v>44118</v>
      </c>
      <c r="B519" s="362">
        <v>15</v>
      </c>
      <c r="C519" s="362" t="s">
        <v>404</v>
      </c>
      <c r="D519" s="362" t="s">
        <v>147</v>
      </c>
      <c r="E519" s="362">
        <v>1</v>
      </c>
      <c r="F519" s="362">
        <v>12</v>
      </c>
    </row>
    <row r="520" spans="1:7">
      <c r="A520" s="361">
        <v>44118</v>
      </c>
      <c r="B520" s="362">
        <v>9</v>
      </c>
      <c r="C520" s="362" t="s">
        <v>400</v>
      </c>
      <c r="D520" s="362" t="s">
        <v>381</v>
      </c>
      <c r="E520" s="362">
        <v>1</v>
      </c>
      <c r="F520" s="362">
        <v>12</v>
      </c>
    </row>
    <row r="521" spans="1:7">
      <c r="A521" s="361">
        <v>44118</v>
      </c>
      <c r="B521" s="362">
        <v>14</v>
      </c>
      <c r="C521" s="362" t="s">
        <v>400</v>
      </c>
      <c r="D521" s="362" t="s">
        <v>147</v>
      </c>
      <c r="E521" s="362">
        <v>1</v>
      </c>
      <c r="F521" s="362">
        <v>12</v>
      </c>
    </row>
    <row r="522" spans="1:7">
      <c r="A522" s="361">
        <v>44118</v>
      </c>
      <c r="B522" s="362">
        <v>7</v>
      </c>
      <c r="C522" s="362" t="s">
        <v>42</v>
      </c>
      <c r="D522" s="362" t="s">
        <v>146</v>
      </c>
      <c r="E522" s="362">
        <v>1</v>
      </c>
      <c r="F522" s="362">
        <v>6</v>
      </c>
    </row>
    <row r="523" spans="1:7">
      <c r="A523" s="361">
        <v>44119</v>
      </c>
      <c r="B523" s="362">
        <v>8</v>
      </c>
      <c r="C523" s="362" t="s">
        <v>407</v>
      </c>
      <c r="D523" s="362" t="s">
        <v>381</v>
      </c>
      <c r="E523" s="362">
        <v>1</v>
      </c>
      <c r="F523" s="362">
        <v>6</v>
      </c>
      <c r="G523" s="363" t="s">
        <v>413</v>
      </c>
    </row>
    <row r="524" spans="1:7">
      <c r="A524" s="361">
        <v>44119</v>
      </c>
      <c r="B524" s="362">
        <v>12</v>
      </c>
      <c r="C524" s="362" t="s">
        <v>382</v>
      </c>
      <c r="D524" s="362" t="s">
        <v>148</v>
      </c>
      <c r="E524" s="362">
        <v>2</v>
      </c>
      <c r="F524" s="362">
        <v>6</v>
      </c>
      <c r="G524" s="363" t="s">
        <v>412</v>
      </c>
    </row>
    <row r="525" spans="1:7">
      <c r="A525" s="361">
        <v>44119</v>
      </c>
      <c r="B525" s="362">
        <v>9</v>
      </c>
      <c r="C525" s="362" t="s">
        <v>399</v>
      </c>
      <c r="D525" s="362" t="s">
        <v>148</v>
      </c>
      <c r="E525" s="362">
        <v>1</v>
      </c>
      <c r="F525" s="362">
        <v>6</v>
      </c>
      <c r="G525" s="363" t="s">
        <v>413</v>
      </c>
    </row>
    <row r="526" spans="1:7">
      <c r="A526" s="361">
        <v>44119</v>
      </c>
      <c r="B526" s="362">
        <v>11</v>
      </c>
      <c r="C526" s="362" t="s">
        <v>404</v>
      </c>
      <c r="D526" s="362" t="s">
        <v>148</v>
      </c>
      <c r="E526" s="362">
        <v>1</v>
      </c>
      <c r="F526" s="362">
        <v>6</v>
      </c>
      <c r="G526" s="363" t="s">
        <v>413</v>
      </c>
    </row>
    <row r="527" spans="1:7">
      <c r="A527" s="361">
        <v>44119</v>
      </c>
      <c r="B527" s="362">
        <v>10</v>
      </c>
      <c r="C527" s="362" t="s">
        <v>400</v>
      </c>
      <c r="D527" s="362" t="s">
        <v>148</v>
      </c>
      <c r="E527" s="362">
        <v>1</v>
      </c>
      <c r="F527" s="362">
        <v>6</v>
      </c>
      <c r="G527" s="363" t="s">
        <v>413</v>
      </c>
    </row>
    <row r="528" spans="1:7">
      <c r="A528" s="361">
        <v>44119</v>
      </c>
      <c r="B528" s="362">
        <v>7</v>
      </c>
      <c r="C528" s="362" t="s">
        <v>42</v>
      </c>
      <c r="E528" s="362">
        <v>1</v>
      </c>
      <c r="F528" s="362">
        <v>6</v>
      </c>
    </row>
    <row r="529" spans="1:7">
      <c r="A529" s="361">
        <v>44120</v>
      </c>
      <c r="B529" s="362">
        <v>8</v>
      </c>
      <c r="C529" s="362" t="s">
        <v>407</v>
      </c>
      <c r="D529" s="362" t="s">
        <v>371</v>
      </c>
      <c r="E529" s="362">
        <v>1</v>
      </c>
      <c r="F529" s="362">
        <v>6</v>
      </c>
    </row>
    <row r="530" spans="1:7">
      <c r="A530" s="361">
        <v>44120</v>
      </c>
      <c r="B530" s="362">
        <v>12</v>
      </c>
      <c r="C530" s="362" t="s">
        <v>382</v>
      </c>
      <c r="D530" s="362" t="s">
        <v>371</v>
      </c>
      <c r="E530" s="362">
        <v>2</v>
      </c>
      <c r="F530" s="362">
        <v>6</v>
      </c>
    </row>
    <row r="531" spans="1:7">
      <c r="A531" s="361">
        <v>44120</v>
      </c>
      <c r="B531" s="362">
        <v>9</v>
      </c>
      <c r="C531" s="362" t="s">
        <v>399</v>
      </c>
      <c r="D531" s="362" t="s">
        <v>371</v>
      </c>
      <c r="E531" s="362">
        <v>1</v>
      </c>
      <c r="F531" s="362">
        <v>6</v>
      </c>
    </row>
    <row r="532" spans="1:7">
      <c r="A532" s="361">
        <v>44120</v>
      </c>
      <c r="B532" s="362">
        <v>11</v>
      </c>
      <c r="C532" s="362" t="s">
        <v>404</v>
      </c>
      <c r="D532" s="362" t="s">
        <v>371</v>
      </c>
      <c r="E532" s="362">
        <v>1</v>
      </c>
      <c r="F532" s="362">
        <v>6</v>
      </c>
    </row>
    <row r="533" spans="1:7">
      <c r="A533" s="361">
        <v>44120</v>
      </c>
      <c r="B533" s="362">
        <v>10</v>
      </c>
      <c r="C533" s="362" t="s">
        <v>400</v>
      </c>
      <c r="D533" s="362" t="s">
        <v>371</v>
      </c>
      <c r="E533" s="362">
        <v>1</v>
      </c>
      <c r="F533" s="362">
        <v>6</v>
      </c>
    </row>
    <row r="534" spans="1:7">
      <c r="A534" s="361">
        <v>44120</v>
      </c>
      <c r="B534" s="362">
        <v>7</v>
      </c>
      <c r="C534" s="362" t="s">
        <v>42</v>
      </c>
      <c r="E534" s="362">
        <v>1</v>
      </c>
      <c r="F534" s="362">
        <v>6</v>
      </c>
    </row>
    <row r="535" spans="1:7">
      <c r="A535" s="361">
        <v>44121</v>
      </c>
      <c r="B535" s="362">
        <v>8</v>
      </c>
      <c r="C535" s="362" t="s">
        <v>407</v>
      </c>
      <c r="D535" s="362" t="s">
        <v>371</v>
      </c>
      <c r="E535" s="362">
        <v>1</v>
      </c>
      <c r="F535" s="362">
        <v>6</v>
      </c>
    </row>
    <row r="536" spans="1:7">
      <c r="A536" s="361">
        <v>44121</v>
      </c>
      <c r="B536" s="362">
        <v>12</v>
      </c>
      <c r="C536" s="362" t="s">
        <v>382</v>
      </c>
      <c r="D536" s="362" t="s">
        <v>148</v>
      </c>
      <c r="E536" s="362">
        <v>4</v>
      </c>
      <c r="F536" s="362">
        <v>6</v>
      </c>
      <c r="G536" s="363" t="s">
        <v>414</v>
      </c>
    </row>
    <row r="537" spans="1:7">
      <c r="A537" s="361">
        <v>44121</v>
      </c>
      <c r="B537" s="362">
        <v>9</v>
      </c>
      <c r="C537" s="362" t="s">
        <v>399</v>
      </c>
      <c r="D537" s="362" t="s">
        <v>148</v>
      </c>
      <c r="E537" s="362">
        <v>5</v>
      </c>
      <c r="F537" s="362">
        <v>6</v>
      </c>
    </row>
    <row r="538" spans="1:7">
      <c r="A538" s="361">
        <v>44121</v>
      </c>
      <c r="B538" s="362">
        <v>11</v>
      </c>
      <c r="C538" s="362" t="s">
        <v>404</v>
      </c>
      <c r="D538" s="362" t="s">
        <v>148</v>
      </c>
      <c r="E538" s="362">
        <v>5</v>
      </c>
      <c r="F538" s="362">
        <v>6</v>
      </c>
    </row>
    <row r="539" spans="1:7">
      <c r="A539" s="361">
        <v>44121</v>
      </c>
      <c r="B539" s="362">
        <v>10</v>
      </c>
      <c r="C539" s="362" t="s">
        <v>400</v>
      </c>
      <c r="D539" s="362" t="s">
        <v>148</v>
      </c>
      <c r="E539" s="362">
        <v>5</v>
      </c>
      <c r="F539" s="362">
        <v>6</v>
      </c>
    </row>
    <row r="540" spans="1:7">
      <c r="A540" s="361">
        <v>44121</v>
      </c>
      <c r="B540" s="362">
        <v>7</v>
      </c>
      <c r="C540" s="362" t="s">
        <v>42</v>
      </c>
      <c r="D540" s="362" t="s">
        <v>148</v>
      </c>
      <c r="E540" s="362">
        <v>3</v>
      </c>
      <c r="F540" s="362">
        <v>6</v>
      </c>
      <c r="G540" s="363" t="s">
        <v>415</v>
      </c>
    </row>
    <row r="541" spans="1:7">
      <c r="A541" s="361">
        <v>44123</v>
      </c>
      <c r="B541" s="362">
        <v>8</v>
      </c>
      <c r="C541" s="362" t="s">
        <v>407</v>
      </c>
      <c r="D541" s="362" t="s">
        <v>381</v>
      </c>
      <c r="E541" s="362">
        <v>1</v>
      </c>
      <c r="F541" s="362">
        <v>6</v>
      </c>
    </row>
    <row r="542" spans="1:7">
      <c r="A542" s="361">
        <v>44123</v>
      </c>
      <c r="B542" s="362">
        <v>12</v>
      </c>
      <c r="C542" s="362" t="s">
        <v>382</v>
      </c>
      <c r="D542" s="362" t="s">
        <v>381</v>
      </c>
      <c r="E542" s="362">
        <v>4</v>
      </c>
      <c r="F542" s="362">
        <v>6</v>
      </c>
    </row>
    <row r="543" spans="1:7">
      <c r="A543" s="361">
        <v>44123</v>
      </c>
      <c r="B543" s="362">
        <v>9</v>
      </c>
      <c r="C543" s="362" t="s">
        <v>399</v>
      </c>
      <c r="D543" s="362" t="s">
        <v>381</v>
      </c>
      <c r="E543" s="362">
        <v>5</v>
      </c>
      <c r="F543" s="362">
        <v>6</v>
      </c>
    </row>
    <row r="544" spans="1:7">
      <c r="A544" s="361">
        <v>44123</v>
      </c>
      <c r="B544" s="362">
        <v>11</v>
      </c>
      <c r="C544" s="362" t="s">
        <v>404</v>
      </c>
      <c r="D544" s="362" t="s">
        <v>381</v>
      </c>
      <c r="E544" s="362">
        <v>5</v>
      </c>
      <c r="F544" s="362">
        <v>6</v>
      </c>
    </row>
    <row r="545" spans="1:10">
      <c r="A545" s="361">
        <v>44123</v>
      </c>
      <c r="B545" s="362">
        <v>10</v>
      </c>
      <c r="C545" s="362" t="s">
        <v>400</v>
      </c>
      <c r="D545" s="362" t="s">
        <v>381</v>
      </c>
      <c r="E545" s="362">
        <v>5</v>
      </c>
      <c r="F545" s="362">
        <v>6</v>
      </c>
    </row>
    <row r="546" spans="1:10">
      <c r="A546" s="361">
        <v>44123</v>
      </c>
      <c r="B546" s="362">
        <v>7</v>
      </c>
      <c r="C546" s="362" t="s">
        <v>42</v>
      </c>
      <c r="E546" s="362">
        <v>3</v>
      </c>
      <c r="F546" s="362">
        <v>6</v>
      </c>
    </row>
    <row r="547" spans="1:10">
      <c r="A547" s="361">
        <v>44124</v>
      </c>
      <c r="B547" s="362">
        <v>7</v>
      </c>
      <c r="C547" s="362" t="s">
        <v>407</v>
      </c>
      <c r="D547" s="362" t="s">
        <v>381</v>
      </c>
      <c r="E547" s="362">
        <v>1</v>
      </c>
      <c r="F547" s="362">
        <v>6</v>
      </c>
      <c r="I547" s="362" t="s">
        <v>513</v>
      </c>
      <c r="J547" s="362" t="s">
        <v>514</v>
      </c>
    </row>
    <row r="548" spans="1:10" ht="23.25">
      <c r="A548" s="361">
        <v>44124</v>
      </c>
      <c r="B548" s="362">
        <v>8</v>
      </c>
      <c r="C548" s="362" t="s">
        <v>382</v>
      </c>
      <c r="D548" s="362" t="s">
        <v>154</v>
      </c>
      <c r="E548" s="362">
        <v>1</v>
      </c>
      <c r="F548" s="362">
        <v>12</v>
      </c>
      <c r="G548" s="363" t="s">
        <v>455</v>
      </c>
      <c r="H548" s="362" t="s">
        <v>387</v>
      </c>
      <c r="I548" s="362" t="s">
        <v>513</v>
      </c>
      <c r="J548" s="362" t="s">
        <v>514</v>
      </c>
    </row>
    <row r="549" spans="1:10">
      <c r="A549" s="361">
        <v>44124</v>
      </c>
      <c r="B549" s="362">
        <v>9</v>
      </c>
      <c r="C549" s="362" t="s">
        <v>399</v>
      </c>
      <c r="D549" s="362" t="s">
        <v>381</v>
      </c>
      <c r="E549" s="362">
        <v>5</v>
      </c>
      <c r="F549" s="362">
        <v>6</v>
      </c>
      <c r="I549" s="362" t="s">
        <v>513</v>
      </c>
      <c r="J549" s="362" t="s">
        <v>514</v>
      </c>
    </row>
    <row r="550" spans="1:10">
      <c r="A550" s="361">
        <v>44124</v>
      </c>
      <c r="B550" s="362">
        <v>10</v>
      </c>
      <c r="C550" s="362" t="s">
        <v>404</v>
      </c>
      <c r="D550" s="362" t="s">
        <v>381</v>
      </c>
      <c r="E550" s="362">
        <v>5</v>
      </c>
      <c r="F550" s="362">
        <v>6</v>
      </c>
      <c r="I550" s="362" t="s">
        <v>513</v>
      </c>
      <c r="J550" s="362" t="s">
        <v>514</v>
      </c>
    </row>
    <row r="551" spans="1:10">
      <c r="A551" s="361">
        <v>44124</v>
      </c>
      <c r="B551" s="362">
        <v>11</v>
      </c>
      <c r="C551" s="362" t="s">
        <v>400</v>
      </c>
      <c r="D551" s="362" t="s">
        <v>381</v>
      </c>
      <c r="E551" s="362">
        <v>5</v>
      </c>
      <c r="F551" s="362">
        <v>6</v>
      </c>
      <c r="I551" s="362" t="s">
        <v>513</v>
      </c>
      <c r="J551" s="362" t="s">
        <v>514</v>
      </c>
    </row>
    <row r="552" spans="1:10">
      <c r="A552" s="361">
        <v>44124</v>
      </c>
      <c r="B552" s="362">
        <v>12</v>
      </c>
      <c r="C552" s="362" t="s">
        <v>42</v>
      </c>
      <c r="E552" s="362">
        <v>1</v>
      </c>
      <c r="F552" s="362">
        <v>6</v>
      </c>
      <c r="G552" s="363" t="s">
        <v>421</v>
      </c>
      <c r="I552" s="362" t="s">
        <v>513</v>
      </c>
      <c r="J552" s="362" t="s">
        <v>514</v>
      </c>
    </row>
    <row r="553" spans="1:10">
      <c r="A553" s="361">
        <v>44124</v>
      </c>
      <c r="B553" s="362">
        <v>13</v>
      </c>
      <c r="C553" s="362" t="s">
        <v>382</v>
      </c>
      <c r="D553" s="362" t="s">
        <v>454</v>
      </c>
      <c r="G553" s="363" t="s">
        <v>567</v>
      </c>
      <c r="I553" s="362" t="s">
        <v>513</v>
      </c>
      <c r="J553" s="362" t="s">
        <v>514</v>
      </c>
    </row>
    <row r="554" spans="1:10">
      <c r="A554" s="361">
        <v>44125</v>
      </c>
      <c r="B554" s="362">
        <v>8</v>
      </c>
      <c r="C554" s="362" t="s">
        <v>407</v>
      </c>
      <c r="D554" s="362" t="s">
        <v>381</v>
      </c>
      <c r="E554" s="362">
        <v>1</v>
      </c>
      <c r="F554" s="362">
        <v>6</v>
      </c>
      <c r="H554" s="362" t="s">
        <v>417</v>
      </c>
    </row>
    <row r="555" spans="1:10" ht="69.75">
      <c r="A555" s="361">
        <v>44125</v>
      </c>
      <c r="B555" s="362">
        <v>9</v>
      </c>
      <c r="C555" s="362" t="s">
        <v>399</v>
      </c>
      <c r="D555" s="362" t="s">
        <v>154</v>
      </c>
      <c r="E555" s="362">
        <v>2</v>
      </c>
      <c r="F555" s="362">
        <v>6</v>
      </c>
      <c r="G555" s="363" t="s">
        <v>423</v>
      </c>
      <c r="H555" s="362" t="s">
        <v>349</v>
      </c>
    </row>
    <row r="556" spans="1:10">
      <c r="A556" s="361">
        <v>44125</v>
      </c>
      <c r="B556" s="362">
        <v>12</v>
      </c>
      <c r="C556" s="362" t="s">
        <v>399</v>
      </c>
      <c r="D556" s="362" t="s">
        <v>152</v>
      </c>
      <c r="E556" s="362">
        <v>5</v>
      </c>
      <c r="F556" s="362" t="s">
        <v>448</v>
      </c>
      <c r="G556" s="363" t="s">
        <v>274</v>
      </c>
    </row>
    <row r="557" spans="1:10" ht="46.5">
      <c r="A557" s="361">
        <v>44125</v>
      </c>
      <c r="B557" s="362">
        <v>11</v>
      </c>
      <c r="C557" s="362" t="s">
        <v>404</v>
      </c>
      <c r="D557" s="362" t="s">
        <v>154</v>
      </c>
      <c r="E557" s="362">
        <v>1</v>
      </c>
      <c r="F557" s="362">
        <v>12</v>
      </c>
      <c r="G557" s="363" t="s">
        <v>425</v>
      </c>
      <c r="H557" s="362" t="s">
        <v>349</v>
      </c>
    </row>
    <row r="558" spans="1:10" ht="34.9">
      <c r="A558" s="361">
        <v>44125</v>
      </c>
      <c r="B558" s="362">
        <v>10</v>
      </c>
      <c r="C558" s="362" t="s">
        <v>400</v>
      </c>
      <c r="D558" s="362" t="s">
        <v>154</v>
      </c>
      <c r="E558" s="362">
        <v>1</v>
      </c>
      <c r="F558" s="362">
        <v>12</v>
      </c>
      <c r="G558" s="363" t="s">
        <v>424</v>
      </c>
      <c r="H558" s="362" t="s">
        <v>349</v>
      </c>
    </row>
    <row r="559" spans="1:10" ht="34.9">
      <c r="A559" s="361">
        <v>44125</v>
      </c>
      <c r="B559" s="362">
        <v>7</v>
      </c>
      <c r="C559" s="362" t="s">
        <v>42</v>
      </c>
      <c r="D559" s="362" t="s">
        <v>148</v>
      </c>
      <c r="E559" s="362">
        <v>1</v>
      </c>
      <c r="F559" s="362">
        <v>6</v>
      </c>
      <c r="G559" s="363" t="s">
        <v>422</v>
      </c>
    </row>
    <row r="560" spans="1:10" ht="46.5">
      <c r="A560" s="361">
        <v>44126</v>
      </c>
      <c r="B560" s="362">
        <v>7</v>
      </c>
      <c r="C560" s="362" t="s">
        <v>407</v>
      </c>
      <c r="D560" s="362" t="s">
        <v>154</v>
      </c>
      <c r="E560" s="362">
        <v>1</v>
      </c>
      <c r="F560" s="362">
        <v>12</v>
      </c>
      <c r="G560" s="363" t="s">
        <v>426</v>
      </c>
      <c r="H560" s="362" t="s">
        <v>417</v>
      </c>
    </row>
    <row r="561" spans="1:7">
      <c r="A561" s="361">
        <v>44126</v>
      </c>
      <c r="B561" s="362">
        <v>8</v>
      </c>
      <c r="C561" s="362" t="s">
        <v>450</v>
      </c>
      <c r="D561" s="362" t="s">
        <v>371</v>
      </c>
      <c r="E561" s="362">
        <v>1</v>
      </c>
      <c r="F561" s="362">
        <v>6</v>
      </c>
      <c r="G561" s="363" t="s">
        <v>451</v>
      </c>
    </row>
    <row r="562" spans="1:7">
      <c r="A562" s="361">
        <v>44126</v>
      </c>
      <c r="B562" s="362">
        <v>9</v>
      </c>
      <c r="C562" s="362" t="s">
        <v>453</v>
      </c>
      <c r="D562" s="362" t="s">
        <v>371</v>
      </c>
      <c r="E562" s="362">
        <v>1</v>
      </c>
      <c r="F562" s="362">
        <v>6</v>
      </c>
      <c r="G562" s="363" t="s">
        <v>452</v>
      </c>
    </row>
    <row r="563" spans="1:7">
      <c r="A563" s="361">
        <v>44126</v>
      </c>
      <c r="B563" s="362">
        <v>10</v>
      </c>
      <c r="C563" s="362" t="s">
        <v>404</v>
      </c>
      <c r="D563" s="362" t="s">
        <v>152</v>
      </c>
      <c r="E563" s="362">
        <v>4</v>
      </c>
      <c r="F563" s="362">
        <v>6</v>
      </c>
      <c r="G563" s="363" t="s">
        <v>274</v>
      </c>
    </row>
    <row r="564" spans="1:7">
      <c r="A564" s="361">
        <v>44126</v>
      </c>
      <c r="B564" s="362">
        <v>11</v>
      </c>
      <c r="C564" s="362" t="s">
        <v>420</v>
      </c>
      <c r="D564" s="362" t="s">
        <v>371</v>
      </c>
      <c r="E564" s="362">
        <v>1</v>
      </c>
      <c r="F564" s="362">
        <v>12</v>
      </c>
    </row>
    <row r="565" spans="1:7">
      <c r="A565" s="361">
        <v>44126</v>
      </c>
      <c r="B565" s="362">
        <v>12</v>
      </c>
      <c r="C565" s="362" t="s">
        <v>400</v>
      </c>
      <c r="D565" s="362" t="s">
        <v>152</v>
      </c>
      <c r="E565" s="362">
        <v>4</v>
      </c>
      <c r="F565" s="362">
        <v>6</v>
      </c>
      <c r="G565" s="363" t="s">
        <v>274</v>
      </c>
    </row>
    <row r="566" spans="1:7">
      <c r="A566" s="361">
        <v>44126</v>
      </c>
      <c r="B566" s="362">
        <v>13</v>
      </c>
      <c r="C566" s="362" t="s">
        <v>419</v>
      </c>
      <c r="D566" s="362" t="s">
        <v>371</v>
      </c>
      <c r="E566" s="362">
        <v>1</v>
      </c>
      <c r="F566" s="362">
        <v>12</v>
      </c>
    </row>
    <row r="567" spans="1:7">
      <c r="A567" s="361">
        <v>44126</v>
      </c>
      <c r="B567" s="362">
        <v>14</v>
      </c>
      <c r="C567" s="362" t="s">
        <v>42</v>
      </c>
      <c r="E567" s="362">
        <v>1</v>
      </c>
      <c r="F567" s="362">
        <v>6</v>
      </c>
    </row>
    <row r="568" spans="1:7">
      <c r="A568" s="361">
        <v>44127</v>
      </c>
      <c r="B568" s="362">
        <v>7</v>
      </c>
      <c r="C568" s="362" t="s">
        <v>418</v>
      </c>
      <c r="D568" s="362" t="s">
        <v>371</v>
      </c>
      <c r="E568" s="362">
        <v>1</v>
      </c>
      <c r="F568" s="362">
        <v>12</v>
      </c>
    </row>
    <row r="569" spans="1:7">
      <c r="A569" s="361">
        <v>44127</v>
      </c>
      <c r="B569" s="362">
        <v>8</v>
      </c>
      <c r="C569" s="362" t="s">
        <v>453</v>
      </c>
      <c r="D569" s="362" t="s">
        <v>371</v>
      </c>
      <c r="E569" s="362">
        <v>1</v>
      </c>
      <c r="F569" s="362">
        <v>6</v>
      </c>
      <c r="G569" s="363" t="s">
        <v>456</v>
      </c>
    </row>
    <row r="570" spans="1:7">
      <c r="A570" s="361">
        <v>44127</v>
      </c>
      <c r="B570" s="362">
        <v>9</v>
      </c>
      <c r="C570" s="362" t="s">
        <v>420</v>
      </c>
      <c r="D570" s="362" t="s">
        <v>371</v>
      </c>
      <c r="E570" s="362">
        <v>1</v>
      </c>
      <c r="F570" s="362">
        <v>12</v>
      </c>
    </row>
    <row r="571" spans="1:7">
      <c r="A571" s="361">
        <v>44127</v>
      </c>
      <c r="B571" s="362">
        <v>10</v>
      </c>
      <c r="C571" s="362" t="s">
        <v>419</v>
      </c>
      <c r="D571" s="362" t="s">
        <v>371</v>
      </c>
      <c r="E571" s="362">
        <v>1</v>
      </c>
      <c r="F571" s="362">
        <v>12</v>
      </c>
    </row>
    <row r="572" spans="1:7">
      <c r="A572" s="361">
        <v>44127</v>
      </c>
      <c r="B572" s="362">
        <v>11</v>
      </c>
      <c r="C572" s="362" t="s">
        <v>42</v>
      </c>
      <c r="E572" s="362">
        <v>1</v>
      </c>
      <c r="F572" s="362">
        <v>6</v>
      </c>
    </row>
    <row r="573" spans="1:7">
      <c r="A573" s="361">
        <v>44127</v>
      </c>
      <c r="B573" s="362">
        <v>12</v>
      </c>
      <c r="C573" s="362" t="s">
        <v>450</v>
      </c>
      <c r="D573" s="362" t="s">
        <v>371</v>
      </c>
      <c r="E573" s="362">
        <v>1</v>
      </c>
      <c r="F573" s="362">
        <v>6</v>
      </c>
      <c r="G573" s="363" t="s">
        <v>457</v>
      </c>
    </row>
    <row r="574" spans="1:7">
      <c r="A574" s="361">
        <v>44129</v>
      </c>
      <c r="B574" s="362">
        <v>7</v>
      </c>
      <c r="C574" s="362" t="s">
        <v>418</v>
      </c>
      <c r="D574" s="362" t="s">
        <v>371</v>
      </c>
      <c r="E574" s="362">
        <v>1</v>
      </c>
      <c r="F574" s="362">
        <v>12</v>
      </c>
    </row>
    <row r="575" spans="1:7">
      <c r="A575" s="361">
        <v>44129</v>
      </c>
      <c r="B575" s="362">
        <v>8</v>
      </c>
      <c r="C575" s="362" t="s">
        <v>450</v>
      </c>
      <c r="D575" s="362" t="s">
        <v>381</v>
      </c>
      <c r="E575" s="362">
        <v>1</v>
      </c>
      <c r="F575" s="362">
        <v>6</v>
      </c>
    </row>
    <row r="576" spans="1:7">
      <c r="A576" s="361">
        <v>44129</v>
      </c>
      <c r="B576" s="362">
        <v>9</v>
      </c>
      <c r="C576" s="362" t="s">
        <v>450</v>
      </c>
      <c r="D576" s="362" t="s">
        <v>147</v>
      </c>
      <c r="E576" s="362">
        <v>1</v>
      </c>
      <c r="F576" s="362">
        <v>6</v>
      </c>
      <c r="G576" s="363" t="s">
        <v>427</v>
      </c>
    </row>
    <row r="577" spans="1:7">
      <c r="A577" s="361">
        <v>44129</v>
      </c>
      <c r="B577" s="362">
        <v>10</v>
      </c>
      <c r="C577" s="362" t="s">
        <v>420</v>
      </c>
      <c r="D577" s="362" t="s">
        <v>371</v>
      </c>
      <c r="E577" s="362">
        <v>1</v>
      </c>
      <c r="F577" s="362">
        <v>12</v>
      </c>
    </row>
    <row r="578" spans="1:7">
      <c r="A578" s="361">
        <v>44129</v>
      </c>
      <c r="B578" s="362">
        <v>11</v>
      </c>
      <c r="C578" s="362" t="s">
        <v>419</v>
      </c>
      <c r="D578" s="362" t="s">
        <v>371</v>
      </c>
      <c r="E578" s="362">
        <v>1</v>
      </c>
      <c r="F578" s="362">
        <v>12</v>
      </c>
    </row>
    <row r="579" spans="1:7">
      <c r="A579" s="361">
        <v>44129</v>
      </c>
      <c r="B579" s="362">
        <v>12</v>
      </c>
      <c r="C579" s="362" t="s">
        <v>42</v>
      </c>
      <c r="E579" s="362">
        <v>1</v>
      </c>
      <c r="F579" s="362">
        <v>6</v>
      </c>
    </row>
    <row r="580" spans="1:7">
      <c r="A580" s="361">
        <v>44129</v>
      </c>
      <c r="B580" s="362">
        <v>13</v>
      </c>
      <c r="C580" s="362" t="s">
        <v>453</v>
      </c>
      <c r="D580" s="362" t="s">
        <v>381</v>
      </c>
      <c r="E580" s="362">
        <v>1</v>
      </c>
      <c r="F580" s="362">
        <v>6</v>
      </c>
    </row>
    <row r="581" spans="1:7">
      <c r="A581" s="361">
        <v>44129</v>
      </c>
      <c r="B581" s="362">
        <v>14</v>
      </c>
      <c r="C581" s="362" t="s">
        <v>453</v>
      </c>
      <c r="D581" s="362" t="s">
        <v>147</v>
      </c>
      <c r="E581" s="362">
        <v>1</v>
      </c>
      <c r="F581" s="362">
        <v>6</v>
      </c>
    </row>
    <row r="582" spans="1:7">
      <c r="A582" s="361">
        <v>44130</v>
      </c>
      <c r="B582" s="362">
        <v>7</v>
      </c>
      <c r="C582" s="362" t="s">
        <v>450</v>
      </c>
      <c r="D582" s="362" t="s">
        <v>147</v>
      </c>
      <c r="E582" s="362">
        <v>1</v>
      </c>
      <c r="F582" s="362">
        <v>6</v>
      </c>
      <c r="G582" s="363" t="s">
        <v>428</v>
      </c>
    </row>
    <row r="583" spans="1:7">
      <c r="A583" s="361">
        <v>44130</v>
      </c>
      <c r="B583" s="362">
        <v>8</v>
      </c>
      <c r="C583" s="362" t="s">
        <v>453</v>
      </c>
      <c r="D583" s="362" t="s">
        <v>147</v>
      </c>
      <c r="E583" s="362">
        <v>1</v>
      </c>
      <c r="F583" s="362">
        <v>6</v>
      </c>
    </row>
    <row r="584" spans="1:7">
      <c r="A584" s="361">
        <v>44131</v>
      </c>
      <c r="B584" s="362">
        <v>7</v>
      </c>
      <c r="C584" s="362" t="s">
        <v>388</v>
      </c>
      <c r="D584" s="362" t="s">
        <v>298</v>
      </c>
      <c r="G584" s="363" t="s">
        <v>429</v>
      </c>
    </row>
    <row r="585" spans="1:7">
      <c r="A585" s="361">
        <v>44131</v>
      </c>
      <c r="B585" s="362">
        <v>8</v>
      </c>
      <c r="C585" s="362" t="s">
        <v>418</v>
      </c>
      <c r="D585" s="362" t="s">
        <v>381</v>
      </c>
      <c r="E585" s="362">
        <v>1</v>
      </c>
      <c r="F585" s="362">
        <v>12</v>
      </c>
    </row>
    <row r="586" spans="1:7">
      <c r="A586" s="361">
        <v>44131</v>
      </c>
      <c r="B586" s="362">
        <v>9</v>
      </c>
      <c r="C586" s="362" t="s">
        <v>399</v>
      </c>
      <c r="D586" s="362" t="s">
        <v>298</v>
      </c>
      <c r="G586" s="363" t="s">
        <v>429</v>
      </c>
    </row>
    <row r="587" spans="1:7">
      <c r="A587" s="361">
        <v>44131</v>
      </c>
      <c r="B587" s="362">
        <v>10</v>
      </c>
      <c r="C587" s="362" t="s">
        <v>450</v>
      </c>
      <c r="D587" s="362" t="s">
        <v>381</v>
      </c>
      <c r="E587" s="362">
        <v>1</v>
      </c>
      <c r="F587" s="362">
        <v>6</v>
      </c>
    </row>
    <row r="588" spans="1:7">
      <c r="A588" s="361">
        <v>44131</v>
      </c>
      <c r="B588" s="362">
        <v>11</v>
      </c>
      <c r="C588" s="362" t="s">
        <v>420</v>
      </c>
      <c r="D588" s="362" t="s">
        <v>381</v>
      </c>
      <c r="E588" s="362">
        <v>1</v>
      </c>
      <c r="F588" s="362">
        <v>12</v>
      </c>
    </row>
    <row r="589" spans="1:7">
      <c r="A589" s="361">
        <v>44131</v>
      </c>
      <c r="B589" s="362">
        <v>12</v>
      </c>
      <c r="C589" s="362" t="s">
        <v>419</v>
      </c>
      <c r="D589" s="362" t="s">
        <v>381</v>
      </c>
      <c r="E589" s="362">
        <v>1</v>
      </c>
      <c r="F589" s="362">
        <v>12</v>
      </c>
    </row>
    <row r="590" spans="1:7">
      <c r="A590" s="361">
        <v>44131</v>
      </c>
      <c r="B590" s="362">
        <v>13</v>
      </c>
      <c r="C590" s="362" t="s">
        <v>42</v>
      </c>
      <c r="D590" s="362" t="s">
        <v>148</v>
      </c>
      <c r="E590" s="362">
        <v>3</v>
      </c>
      <c r="F590" s="362">
        <v>6</v>
      </c>
      <c r="G590" s="363" t="s">
        <v>430</v>
      </c>
    </row>
    <row r="591" spans="1:7">
      <c r="A591" s="361">
        <v>44131</v>
      </c>
      <c r="B591" s="362">
        <v>14</v>
      </c>
      <c r="C591" s="362" t="s">
        <v>453</v>
      </c>
      <c r="D591" s="362" t="s">
        <v>381</v>
      </c>
      <c r="E591" s="362">
        <v>1</v>
      </c>
      <c r="F591" s="362">
        <v>6</v>
      </c>
    </row>
    <row r="592" spans="1:7">
      <c r="A592" s="361">
        <v>44132</v>
      </c>
      <c r="B592" s="362">
        <v>7</v>
      </c>
      <c r="C592" s="362" t="s">
        <v>418</v>
      </c>
      <c r="D592" s="362" t="s">
        <v>381</v>
      </c>
      <c r="E592" s="362">
        <v>1</v>
      </c>
      <c r="F592" s="362">
        <v>12</v>
      </c>
    </row>
    <row r="593" spans="1:7">
      <c r="A593" s="361">
        <v>44132</v>
      </c>
      <c r="B593" s="362">
        <v>8</v>
      </c>
      <c r="C593" s="362" t="s">
        <v>450</v>
      </c>
      <c r="D593" s="362" t="s">
        <v>148</v>
      </c>
      <c r="E593" s="362">
        <v>6</v>
      </c>
      <c r="F593" s="362">
        <v>6</v>
      </c>
      <c r="G593" s="363" t="s">
        <v>458</v>
      </c>
    </row>
    <row r="594" spans="1:7">
      <c r="A594" s="361">
        <v>44132</v>
      </c>
      <c r="B594" s="362">
        <v>9</v>
      </c>
      <c r="C594" s="362" t="s">
        <v>420</v>
      </c>
      <c r="D594" s="362" t="s">
        <v>381</v>
      </c>
      <c r="E594" s="362">
        <v>1</v>
      </c>
      <c r="F594" s="362">
        <v>12</v>
      </c>
    </row>
    <row r="595" spans="1:7">
      <c r="A595" s="361">
        <v>44132</v>
      </c>
      <c r="B595" s="362">
        <v>10</v>
      </c>
      <c r="C595" s="362" t="s">
        <v>419</v>
      </c>
      <c r="D595" s="362" t="s">
        <v>381</v>
      </c>
      <c r="E595" s="362">
        <v>1</v>
      </c>
      <c r="F595" s="362">
        <v>12</v>
      </c>
    </row>
    <row r="596" spans="1:7">
      <c r="A596" s="361">
        <v>44132</v>
      </c>
      <c r="B596" s="362">
        <v>11</v>
      </c>
      <c r="C596" s="362" t="s">
        <v>42</v>
      </c>
      <c r="E596" s="362">
        <v>3</v>
      </c>
      <c r="F596" s="362">
        <v>6</v>
      </c>
    </row>
    <row r="597" spans="1:7">
      <c r="A597" s="361">
        <v>44132</v>
      </c>
      <c r="B597" s="362">
        <v>15</v>
      </c>
      <c r="C597" s="362" t="s">
        <v>453</v>
      </c>
      <c r="D597" s="362" t="s">
        <v>148</v>
      </c>
      <c r="E597" s="362">
        <v>6</v>
      </c>
      <c r="F597" s="362">
        <v>6</v>
      </c>
      <c r="G597" s="363" t="s">
        <v>459</v>
      </c>
    </row>
    <row r="598" spans="1:7">
      <c r="A598" s="361">
        <v>44133</v>
      </c>
      <c r="B598" s="362">
        <v>7</v>
      </c>
      <c r="C598" s="362" t="s">
        <v>418</v>
      </c>
      <c r="D598" s="362" t="s">
        <v>381</v>
      </c>
      <c r="E598" s="362">
        <v>1</v>
      </c>
      <c r="F598" s="362">
        <v>12</v>
      </c>
    </row>
    <row r="599" spans="1:7">
      <c r="A599" s="361">
        <v>44133</v>
      </c>
      <c r="B599" s="362">
        <v>8</v>
      </c>
      <c r="C599" s="362" t="s">
        <v>450</v>
      </c>
      <c r="D599" s="362" t="s">
        <v>381</v>
      </c>
      <c r="E599" s="362">
        <v>6</v>
      </c>
      <c r="F599" s="362">
        <v>6</v>
      </c>
    </row>
    <row r="600" spans="1:7">
      <c r="A600" s="361">
        <v>44133</v>
      </c>
      <c r="B600" s="362">
        <v>9</v>
      </c>
      <c r="C600" s="362" t="s">
        <v>420</v>
      </c>
      <c r="D600" s="362" t="s">
        <v>381</v>
      </c>
      <c r="E600" s="362">
        <v>1</v>
      </c>
      <c r="F600" s="362">
        <v>12</v>
      </c>
    </row>
    <row r="601" spans="1:7">
      <c r="A601" s="361">
        <v>44133</v>
      </c>
      <c r="B601" s="362">
        <v>10</v>
      </c>
      <c r="C601" s="362" t="s">
        <v>419</v>
      </c>
      <c r="D601" s="362" t="s">
        <v>381</v>
      </c>
      <c r="E601" s="362">
        <v>1</v>
      </c>
      <c r="F601" s="362">
        <v>12</v>
      </c>
    </row>
    <row r="602" spans="1:7">
      <c r="A602" s="361">
        <v>44133</v>
      </c>
      <c r="B602" s="362">
        <v>11</v>
      </c>
      <c r="C602" s="362" t="s">
        <v>42</v>
      </c>
      <c r="E602" s="362">
        <v>3</v>
      </c>
      <c r="F602" s="362">
        <v>6</v>
      </c>
    </row>
    <row r="603" spans="1:7">
      <c r="A603" s="361">
        <v>44133</v>
      </c>
      <c r="B603" s="362">
        <v>12</v>
      </c>
      <c r="C603" s="362" t="s">
        <v>453</v>
      </c>
      <c r="D603" s="362" t="s">
        <v>381</v>
      </c>
      <c r="E603" s="362">
        <v>6</v>
      </c>
      <c r="F603" s="362">
        <v>6</v>
      </c>
    </row>
    <row r="604" spans="1:7">
      <c r="A604" s="361">
        <v>44134</v>
      </c>
      <c r="B604" s="362">
        <v>7</v>
      </c>
      <c r="C604" s="362" t="s">
        <v>418</v>
      </c>
      <c r="D604" s="362" t="s">
        <v>381</v>
      </c>
      <c r="E604" s="362">
        <v>1</v>
      </c>
      <c r="F604" s="362">
        <v>12</v>
      </c>
    </row>
    <row r="605" spans="1:7">
      <c r="A605" s="361">
        <v>44134</v>
      </c>
      <c r="B605" s="362">
        <v>8</v>
      </c>
      <c r="C605" s="362" t="s">
        <v>450</v>
      </c>
      <c r="D605" s="362" t="s">
        <v>381</v>
      </c>
      <c r="E605" s="362">
        <v>6</v>
      </c>
      <c r="F605" s="362">
        <v>6</v>
      </c>
    </row>
    <row r="606" spans="1:7">
      <c r="A606" s="361">
        <v>44134</v>
      </c>
      <c r="B606" s="362">
        <v>9</v>
      </c>
      <c r="C606" s="362" t="s">
        <v>420</v>
      </c>
      <c r="D606" s="362" t="s">
        <v>381</v>
      </c>
      <c r="E606" s="362">
        <v>1</v>
      </c>
      <c r="F606" s="362">
        <v>12</v>
      </c>
    </row>
    <row r="607" spans="1:7">
      <c r="A607" s="361">
        <v>44134</v>
      </c>
      <c r="B607" s="362">
        <v>10</v>
      </c>
      <c r="C607" s="362" t="s">
        <v>419</v>
      </c>
      <c r="D607" s="362" t="s">
        <v>381</v>
      </c>
      <c r="E607" s="362">
        <v>1</v>
      </c>
      <c r="F607" s="362">
        <v>12</v>
      </c>
    </row>
    <row r="608" spans="1:7">
      <c r="A608" s="361">
        <v>44134</v>
      </c>
      <c r="B608" s="362">
        <v>11</v>
      </c>
      <c r="C608" s="362" t="s">
        <v>431</v>
      </c>
      <c r="D608" s="362" t="s">
        <v>146</v>
      </c>
      <c r="E608" s="362">
        <v>1</v>
      </c>
      <c r="F608" s="362">
        <v>6</v>
      </c>
      <c r="G608" s="363" t="s">
        <v>432</v>
      </c>
    </row>
    <row r="609" spans="1:7">
      <c r="A609" s="361">
        <v>44134</v>
      </c>
      <c r="B609" s="362">
        <v>12</v>
      </c>
      <c r="C609" s="362" t="s">
        <v>42</v>
      </c>
      <c r="E609" s="362">
        <v>3</v>
      </c>
      <c r="F609" s="362">
        <v>6</v>
      </c>
    </row>
    <row r="610" spans="1:7">
      <c r="A610" s="361">
        <v>44134</v>
      </c>
      <c r="B610" s="362">
        <v>13</v>
      </c>
      <c r="C610" s="362" t="s">
        <v>453</v>
      </c>
      <c r="D610" s="362" t="s">
        <v>381</v>
      </c>
      <c r="E610" s="362">
        <v>6</v>
      </c>
      <c r="F610" s="362">
        <v>6</v>
      </c>
    </row>
    <row r="611" spans="1:7">
      <c r="A611" s="361">
        <v>44135</v>
      </c>
      <c r="B611" s="362">
        <v>7</v>
      </c>
      <c r="C611" s="362" t="s">
        <v>418</v>
      </c>
      <c r="D611" s="362" t="s">
        <v>148</v>
      </c>
      <c r="E611" s="362">
        <v>1</v>
      </c>
      <c r="F611" s="362">
        <v>6</v>
      </c>
    </row>
    <row r="612" spans="1:7">
      <c r="A612" s="361">
        <v>44135</v>
      </c>
      <c r="B612" s="362">
        <v>8</v>
      </c>
      <c r="C612" s="362" t="s">
        <v>450</v>
      </c>
      <c r="D612" s="362" t="s">
        <v>148</v>
      </c>
      <c r="E612" s="362">
        <v>1</v>
      </c>
      <c r="F612" s="362">
        <v>6</v>
      </c>
    </row>
    <row r="613" spans="1:7">
      <c r="A613" s="361">
        <v>44135</v>
      </c>
      <c r="B613" s="362">
        <v>9</v>
      </c>
      <c r="C613" s="362" t="s">
        <v>420</v>
      </c>
      <c r="D613" s="362" t="s">
        <v>148</v>
      </c>
      <c r="E613" s="362">
        <v>1</v>
      </c>
      <c r="F613" s="362">
        <v>6</v>
      </c>
    </row>
    <row r="614" spans="1:7">
      <c r="A614" s="361">
        <v>44135</v>
      </c>
      <c r="B614" s="362">
        <v>10</v>
      </c>
      <c r="C614" s="362" t="s">
        <v>419</v>
      </c>
      <c r="D614" s="362" t="s">
        <v>148</v>
      </c>
      <c r="E614" s="362">
        <v>1</v>
      </c>
      <c r="F614" s="362">
        <v>6</v>
      </c>
    </row>
    <row r="615" spans="1:7">
      <c r="A615" s="361">
        <v>44135</v>
      </c>
      <c r="B615" s="362">
        <v>11</v>
      </c>
      <c r="C615" s="362" t="s">
        <v>431</v>
      </c>
      <c r="D615" s="362" t="s">
        <v>381</v>
      </c>
      <c r="E615" s="362">
        <v>1</v>
      </c>
      <c r="F615" s="362">
        <v>6</v>
      </c>
    </row>
    <row r="616" spans="1:7">
      <c r="A616" s="361">
        <v>44135</v>
      </c>
      <c r="B616" s="362">
        <v>12</v>
      </c>
      <c r="C616" s="362" t="s">
        <v>42</v>
      </c>
      <c r="D616" s="362" t="s">
        <v>148</v>
      </c>
      <c r="E616" s="362">
        <v>3</v>
      </c>
      <c r="F616" s="362">
        <v>6</v>
      </c>
      <c r="G616" s="363" t="s">
        <v>434</v>
      </c>
    </row>
    <row r="617" spans="1:7">
      <c r="A617" s="361">
        <v>44135</v>
      </c>
      <c r="B617" s="362">
        <v>13</v>
      </c>
      <c r="C617" s="362" t="s">
        <v>453</v>
      </c>
      <c r="D617" s="362" t="s">
        <v>148</v>
      </c>
      <c r="E617" s="362">
        <v>1</v>
      </c>
      <c r="F617" s="362">
        <v>6</v>
      </c>
    </row>
    <row r="618" spans="1:7">
      <c r="A618" s="361">
        <v>44135</v>
      </c>
      <c r="B618" s="362">
        <v>14</v>
      </c>
      <c r="C618" s="362" t="s">
        <v>453</v>
      </c>
      <c r="D618" s="362" t="s">
        <v>148</v>
      </c>
      <c r="E618" s="362">
        <v>5</v>
      </c>
      <c r="F618" s="362">
        <v>10</v>
      </c>
      <c r="G618" s="363" t="s">
        <v>460</v>
      </c>
    </row>
    <row r="619" spans="1:7">
      <c r="A619" s="361">
        <v>44137</v>
      </c>
      <c r="B619" s="362">
        <v>7</v>
      </c>
      <c r="C619" s="362" t="s">
        <v>418</v>
      </c>
      <c r="D619" s="362" t="s">
        <v>381</v>
      </c>
      <c r="E619" s="362">
        <v>2</v>
      </c>
      <c r="F619" s="362">
        <v>6</v>
      </c>
    </row>
    <row r="620" spans="1:7">
      <c r="A620" s="361">
        <v>44137</v>
      </c>
      <c r="B620" s="362">
        <v>8</v>
      </c>
      <c r="C620" s="362" t="s">
        <v>450</v>
      </c>
      <c r="D620" s="362" t="s">
        <v>381</v>
      </c>
      <c r="E620" s="362">
        <v>1</v>
      </c>
      <c r="F620" s="362">
        <v>6</v>
      </c>
    </row>
    <row r="621" spans="1:7">
      <c r="A621" s="361">
        <v>44137</v>
      </c>
      <c r="B621" s="362">
        <v>9</v>
      </c>
      <c r="C621" s="362" t="s">
        <v>420</v>
      </c>
      <c r="D621" s="362" t="s">
        <v>381</v>
      </c>
      <c r="E621" s="362">
        <v>1</v>
      </c>
      <c r="F621" s="362">
        <v>6</v>
      </c>
    </row>
    <row r="622" spans="1:7">
      <c r="A622" s="361">
        <v>44137</v>
      </c>
      <c r="B622" s="362">
        <v>10</v>
      </c>
      <c r="C622" s="362" t="s">
        <v>419</v>
      </c>
      <c r="D622" s="362" t="s">
        <v>381</v>
      </c>
      <c r="E622" s="362">
        <v>1</v>
      </c>
      <c r="F622" s="362">
        <v>6</v>
      </c>
    </row>
    <row r="623" spans="1:7">
      <c r="A623" s="361">
        <v>44137</v>
      </c>
      <c r="B623" s="362">
        <v>11</v>
      </c>
      <c r="C623" s="362" t="s">
        <v>431</v>
      </c>
      <c r="D623" s="362" t="s">
        <v>148</v>
      </c>
      <c r="E623" s="362">
        <v>3</v>
      </c>
      <c r="F623" s="362">
        <v>96</v>
      </c>
      <c r="G623" s="363" t="s">
        <v>438</v>
      </c>
    </row>
    <row r="624" spans="1:7">
      <c r="A624" s="361">
        <v>44137</v>
      </c>
      <c r="B624" s="362">
        <v>12</v>
      </c>
      <c r="C624" s="362" t="s">
        <v>42</v>
      </c>
      <c r="E624" s="362">
        <v>3</v>
      </c>
      <c r="F624" s="362">
        <v>6</v>
      </c>
    </row>
    <row r="625" spans="1:8">
      <c r="A625" s="361">
        <v>44137</v>
      </c>
      <c r="B625" s="362">
        <v>13</v>
      </c>
      <c r="C625" s="362" t="s">
        <v>453</v>
      </c>
      <c r="D625" s="362" t="s">
        <v>381</v>
      </c>
      <c r="E625" s="362">
        <v>1</v>
      </c>
      <c r="F625" s="362">
        <v>6</v>
      </c>
    </row>
    <row r="626" spans="1:8">
      <c r="A626" s="361">
        <v>44138</v>
      </c>
      <c r="B626" s="362">
        <v>7</v>
      </c>
      <c r="C626" s="362" t="s">
        <v>418</v>
      </c>
      <c r="E626" s="362">
        <v>1</v>
      </c>
      <c r="F626" s="362">
        <v>6</v>
      </c>
    </row>
    <row r="627" spans="1:8" ht="58.15">
      <c r="A627" s="361">
        <v>44138</v>
      </c>
      <c r="B627" s="362">
        <v>8</v>
      </c>
      <c r="C627" s="362" t="s">
        <v>420</v>
      </c>
      <c r="D627" s="362" t="s">
        <v>154</v>
      </c>
      <c r="E627" s="362">
        <v>1</v>
      </c>
      <c r="F627" s="362">
        <v>12</v>
      </c>
      <c r="G627" s="363" t="s">
        <v>437</v>
      </c>
      <c r="H627" s="362" t="s">
        <v>367</v>
      </c>
    </row>
    <row r="628" spans="1:8">
      <c r="A628" s="361">
        <v>44138</v>
      </c>
      <c r="B628" s="362">
        <v>9</v>
      </c>
      <c r="C628" s="362" t="s">
        <v>419</v>
      </c>
      <c r="E628" s="362">
        <v>1</v>
      </c>
      <c r="F628" s="362">
        <v>6</v>
      </c>
    </row>
    <row r="629" spans="1:8">
      <c r="A629" s="361">
        <v>44138</v>
      </c>
      <c r="B629" s="362">
        <v>10</v>
      </c>
      <c r="C629" s="362" t="s">
        <v>431</v>
      </c>
      <c r="D629" s="362" t="s">
        <v>381</v>
      </c>
      <c r="E629" s="362">
        <v>3</v>
      </c>
      <c r="F629" s="362">
        <v>96</v>
      </c>
    </row>
    <row r="630" spans="1:8" ht="23.25">
      <c r="A630" s="361">
        <v>44138</v>
      </c>
      <c r="B630" s="362">
        <v>11</v>
      </c>
      <c r="C630" s="362" t="s">
        <v>42</v>
      </c>
      <c r="E630" s="362">
        <v>2</v>
      </c>
      <c r="F630" s="362">
        <v>6</v>
      </c>
      <c r="G630" s="363" t="s">
        <v>436</v>
      </c>
    </row>
    <row r="631" spans="1:8">
      <c r="A631" s="361">
        <v>44138</v>
      </c>
      <c r="B631" s="362">
        <v>12</v>
      </c>
      <c r="C631" s="362" t="s">
        <v>42</v>
      </c>
      <c r="D631" s="362" t="s">
        <v>148</v>
      </c>
      <c r="E631" s="362">
        <v>1</v>
      </c>
      <c r="F631" s="362">
        <v>6</v>
      </c>
      <c r="G631" s="363" t="s">
        <v>433</v>
      </c>
    </row>
    <row r="632" spans="1:8">
      <c r="A632" s="361">
        <v>44138</v>
      </c>
      <c r="B632" s="362">
        <v>13</v>
      </c>
      <c r="C632" s="362" t="s">
        <v>453</v>
      </c>
      <c r="D632" s="362" t="s">
        <v>152</v>
      </c>
      <c r="E632" s="362">
        <v>40</v>
      </c>
      <c r="F632" s="362" t="s">
        <v>448</v>
      </c>
      <c r="G632" s="363" t="s">
        <v>461</v>
      </c>
    </row>
    <row r="633" spans="1:8">
      <c r="A633" s="361">
        <v>44139</v>
      </c>
      <c r="B633" s="362">
        <v>7</v>
      </c>
      <c r="C633" s="362" t="s">
        <v>418</v>
      </c>
      <c r="D633" s="362" t="s">
        <v>381</v>
      </c>
      <c r="E633" s="362">
        <v>1</v>
      </c>
      <c r="F633" s="362">
        <v>6</v>
      </c>
    </row>
    <row r="634" spans="1:8">
      <c r="A634" s="361">
        <v>44139</v>
      </c>
      <c r="B634" s="362">
        <v>8</v>
      </c>
      <c r="C634" s="362" t="s">
        <v>450</v>
      </c>
      <c r="D634" s="362" t="s">
        <v>371</v>
      </c>
      <c r="E634" s="362">
        <v>1</v>
      </c>
      <c r="F634" s="362">
        <v>6</v>
      </c>
    </row>
    <row r="635" spans="1:8">
      <c r="A635" s="361">
        <v>44139</v>
      </c>
      <c r="B635" s="362">
        <v>9</v>
      </c>
      <c r="C635" s="362" t="s">
        <v>420</v>
      </c>
      <c r="D635" s="362" t="s">
        <v>381</v>
      </c>
      <c r="E635" s="362">
        <v>1</v>
      </c>
      <c r="F635" s="362">
        <v>6</v>
      </c>
    </row>
    <row r="636" spans="1:8">
      <c r="A636" s="361">
        <v>44139</v>
      </c>
      <c r="B636" s="362">
        <v>10</v>
      </c>
      <c r="C636" s="362" t="s">
        <v>435</v>
      </c>
      <c r="D636" s="362" t="s">
        <v>371</v>
      </c>
      <c r="E636" s="362">
        <v>1</v>
      </c>
      <c r="F636" s="362">
        <v>12</v>
      </c>
    </row>
    <row r="637" spans="1:8">
      <c r="A637" s="361">
        <v>44139</v>
      </c>
      <c r="B637" s="362">
        <v>11</v>
      </c>
      <c r="C637" s="362" t="s">
        <v>419</v>
      </c>
      <c r="D637" s="362" t="s">
        <v>381</v>
      </c>
      <c r="E637" s="362">
        <v>1</v>
      </c>
      <c r="F637" s="362">
        <v>6</v>
      </c>
    </row>
    <row r="638" spans="1:8">
      <c r="A638" s="361">
        <v>44139</v>
      </c>
      <c r="B638" s="362">
        <v>12</v>
      </c>
      <c r="C638" s="362" t="s">
        <v>431</v>
      </c>
      <c r="D638" s="362" t="s">
        <v>147</v>
      </c>
      <c r="E638" s="362">
        <v>3</v>
      </c>
      <c r="F638" s="362">
        <v>6</v>
      </c>
      <c r="G638" s="363" t="s">
        <v>439</v>
      </c>
    </row>
    <row r="639" spans="1:8">
      <c r="A639" s="361">
        <v>44139</v>
      </c>
      <c r="B639" s="362">
        <v>13</v>
      </c>
      <c r="C639" s="362" t="s">
        <v>453</v>
      </c>
      <c r="D639" s="362" t="s">
        <v>381</v>
      </c>
      <c r="E639" s="362">
        <v>1</v>
      </c>
      <c r="F639" s="362">
        <v>6</v>
      </c>
    </row>
    <row r="640" spans="1:8">
      <c r="A640" s="361">
        <v>44140</v>
      </c>
      <c r="B640" s="362">
        <v>7</v>
      </c>
      <c r="C640" s="362" t="s">
        <v>418</v>
      </c>
      <c r="D640" s="362" t="s">
        <v>148</v>
      </c>
      <c r="E640" s="362">
        <v>6</v>
      </c>
      <c r="F640" s="362">
        <v>6</v>
      </c>
      <c r="G640" s="363" t="s">
        <v>441</v>
      </c>
    </row>
    <row r="641" spans="1:8">
      <c r="A641" s="361">
        <v>44140</v>
      </c>
      <c r="B641" s="362">
        <v>8</v>
      </c>
      <c r="C641" s="362" t="s">
        <v>450</v>
      </c>
      <c r="D641" s="362" t="s">
        <v>381</v>
      </c>
      <c r="E641" s="362">
        <v>1</v>
      </c>
      <c r="F641" s="362">
        <v>6</v>
      </c>
    </row>
    <row r="642" spans="1:8">
      <c r="A642" s="361">
        <v>44140</v>
      </c>
      <c r="B642" s="362">
        <v>9</v>
      </c>
      <c r="C642" s="362" t="s">
        <v>420</v>
      </c>
      <c r="D642" s="362" t="s">
        <v>371</v>
      </c>
      <c r="E642" s="362">
        <v>1</v>
      </c>
      <c r="F642" s="362">
        <v>6</v>
      </c>
    </row>
    <row r="643" spans="1:8">
      <c r="A643" s="361">
        <v>44140</v>
      </c>
      <c r="B643" s="362">
        <v>10</v>
      </c>
      <c r="C643" s="362" t="s">
        <v>435</v>
      </c>
      <c r="D643" s="362" t="s">
        <v>371</v>
      </c>
      <c r="E643" s="362">
        <v>1</v>
      </c>
      <c r="F643" s="362">
        <v>12</v>
      </c>
    </row>
    <row r="644" spans="1:8" ht="69.75">
      <c r="A644" s="361">
        <v>44140</v>
      </c>
      <c r="B644" s="362">
        <v>11</v>
      </c>
      <c r="C644" s="362" t="s">
        <v>419</v>
      </c>
      <c r="D644" s="362" t="s">
        <v>154</v>
      </c>
      <c r="E644" s="362">
        <v>1</v>
      </c>
      <c r="F644" s="362">
        <v>6</v>
      </c>
      <c r="G644" s="363" t="s">
        <v>443</v>
      </c>
      <c r="H644" s="362" t="s">
        <v>367</v>
      </c>
    </row>
    <row r="645" spans="1:8">
      <c r="A645" s="361">
        <v>44140</v>
      </c>
      <c r="B645" s="362">
        <v>12</v>
      </c>
      <c r="C645" s="362" t="s">
        <v>419</v>
      </c>
      <c r="D645" s="362" t="s">
        <v>148</v>
      </c>
      <c r="E645" s="362">
        <v>1</v>
      </c>
      <c r="F645" s="362">
        <v>6</v>
      </c>
      <c r="G645" s="363" t="s">
        <v>441</v>
      </c>
    </row>
    <row r="646" spans="1:8" ht="23.25">
      <c r="A646" s="361">
        <v>44140</v>
      </c>
      <c r="B646" s="362">
        <v>13</v>
      </c>
      <c r="C646" s="362" t="s">
        <v>42</v>
      </c>
      <c r="G646" s="363" t="s">
        <v>440</v>
      </c>
    </row>
    <row r="647" spans="1:8">
      <c r="A647" s="361">
        <v>44140</v>
      </c>
      <c r="B647" s="362">
        <v>14</v>
      </c>
      <c r="C647" s="362" t="s">
        <v>453</v>
      </c>
      <c r="D647" s="362" t="s">
        <v>381</v>
      </c>
      <c r="E647" s="362">
        <v>1</v>
      </c>
      <c r="F647" s="362">
        <v>6</v>
      </c>
    </row>
    <row r="648" spans="1:8">
      <c r="A648" s="361">
        <v>44141</v>
      </c>
      <c r="B648" s="362">
        <v>7</v>
      </c>
      <c r="C648" s="362" t="s">
        <v>418</v>
      </c>
      <c r="D648" s="362" t="s">
        <v>381</v>
      </c>
      <c r="E648" s="362">
        <v>6</v>
      </c>
      <c r="F648" s="362">
        <v>6</v>
      </c>
    </row>
    <row r="649" spans="1:8">
      <c r="A649" s="361">
        <v>44141</v>
      </c>
      <c r="B649" s="362">
        <v>9</v>
      </c>
      <c r="C649" s="362" t="s">
        <v>420</v>
      </c>
      <c r="D649" s="362" t="s">
        <v>381</v>
      </c>
      <c r="E649" s="362">
        <v>1</v>
      </c>
      <c r="F649" s="362">
        <v>6</v>
      </c>
    </row>
    <row r="650" spans="1:8">
      <c r="A650" s="361">
        <v>44141</v>
      </c>
      <c r="B650" s="362">
        <v>10</v>
      </c>
      <c r="C650" s="362" t="s">
        <v>435</v>
      </c>
      <c r="D650" s="362" t="s">
        <v>381</v>
      </c>
      <c r="E650" s="362">
        <v>1</v>
      </c>
      <c r="F650" s="362">
        <v>12</v>
      </c>
    </row>
    <row r="651" spans="1:8">
      <c r="A651" s="361">
        <v>44141</v>
      </c>
      <c r="B651" s="362">
        <v>11</v>
      </c>
      <c r="C651" s="362" t="s">
        <v>419</v>
      </c>
      <c r="D651" s="362" t="s">
        <v>381</v>
      </c>
      <c r="E651" s="362">
        <v>1</v>
      </c>
      <c r="F651" s="362">
        <v>6</v>
      </c>
    </row>
    <row r="652" spans="1:8">
      <c r="A652" s="361">
        <v>44141</v>
      </c>
      <c r="B652" s="362">
        <v>12</v>
      </c>
      <c r="C652" s="362" t="s">
        <v>419</v>
      </c>
      <c r="D652" s="362" t="s">
        <v>381</v>
      </c>
      <c r="E652" s="362">
        <v>1</v>
      </c>
      <c r="F652" s="362">
        <v>6</v>
      </c>
    </row>
    <row r="653" spans="1:8">
      <c r="A653" s="361">
        <v>44141</v>
      </c>
      <c r="B653" s="362">
        <v>13</v>
      </c>
      <c r="C653" s="362" t="s">
        <v>42</v>
      </c>
    </row>
    <row r="654" spans="1:8">
      <c r="A654" s="361">
        <v>44142</v>
      </c>
      <c r="B654" s="362">
        <v>7</v>
      </c>
      <c r="C654" s="362" t="s">
        <v>418</v>
      </c>
      <c r="D654" s="362" t="s">
        <v>148</v>
      </c>
      <c r="G654" s="363" t="s">
        <v>444</v>
      </c>
    </row>
    <row r="655" spans="1:8">
      <c r="A655" s="361">
        <v>44142</v>
      </c>
      <c r="B655" s="362">
        <v>8</v>
      </c>
      <c r="C655" s="362" t="s">
        <v>450</v>
      </c>
      <c r="D655" s="362" t="s">
        <v>381</v>
      </c>
      <c r="E655" s="362">
        <v>1</v>
      </c>
      <c r="F655" s="362">
        <v>6</v>
      </c>
    </row>
    <row r="656" spans="1:8">
      <c r="A656" s="361">
        <v>44142</v>
      </c>
      <c r="B656" s="362">
        <v>9</v>
      </c>
      <c r="C656" s="362" t="s">
        <v>420</v>
      </c>
      <c r="D656" s="362" t="s">
        <v>381</v>
      </c>
    </row>
    <row r="657" spans="1:7">
      <c r="A657" s="361">
        <v>44142</v>
      </c>
      <c r="B657" s="362">
        <v>10</v>
      </c>
      <c r="C657" s="362" t="s">
        <v>435</v>
      </c>
      <c r="D657" s="362" t="s">
        <v>381</v>
      </c>
    </row>
    <row r="658" spans="1:7">
      <c r="A658" s="361">
        <v>44142</v>
      </c>
      <c r="B658" s="362">
        <v>11</v>
      </c>
      <c r="C658" s="362" t="s">
        <v>419</v>
      </c>
      <c r="D658" s="362" t="s">
        <v>381</v>
      </c>
    </row>
    <row r="659" spans="1:7">
      <c r="A659" s="361">
        <v>44142</v>
      </c>
      <c r="B659" s="362">
        <v>12</v>
      </c>
      <c r="C659" s="362" t="s">
        <v>442</v>
      </c>
      <c r="D659" s="362" t="s">
        <v>381</v>
      </c>
    </row>
    <row r="660" spans="1:7">
      <c r="A660" s="361">
        <v>44142</v>
      </c>
      <c r="B660" s="362">
        <v>13</v>
      </c>
      <c r="C660" s="362" t="s">
        <v>42</v>
      </c>
    </row>
    <row r="661" spans="1:7">
      <c r="A661" s="361">
        <v>44142</v>
      </c>
      <c r="B661" s="362">
        <v>14</v>
      </c>
      <c r="C661" s="362" t="s">
        <v>453</v>
      </c>
      <c r="D661" s="362" t="s">
        <v>381</v>
      </c>
      <c r="E661" s="362">
        <v>1</v>
      </c>
      <c r="F661" s="362">
        <v>6</v>
      </c>
    </row>
    <row r="662" spans="1:7">
      <c r="A662" s="361">
        <v>44144</v>
      </c>
      <c r="B662" s="362">
        <v>7</v>
      </c>
      <c r="C662" s="362" t="s">
        <v>418</v>
      </c>
      <c r="D662" s="362" t="s">
        <v>381</v>
      </c>
      <c r="E662" s="362">
        <v>5</v>
      </c>
      <c r="F662" s="362">
        <v>10</v>
      </c>
    </row>
    <row r="663" spans="1:7" ht="23.25">
      <c r="A663" s="361">
        <v>44144</v>
      </c>
      <c r="B663" s="362">
        <v>8</v>
      </c>
      <c r="C663" s="362" t="s">
        <v>450</v>
      </c>
      <c r="D663" s="362" t="s">
        <v>148</v>
      </c>
      <c r="E663" s="362">
        <v>1</v>
      </c>
      <c r="F663" s="362">
        <v>6</v>
      </c>
      <c r="G663" s="363" t="s">
        <v>446</v>
      </c>
    </row>
    <row r="664" spans="1:7">
      <c r="A664" s="361">
        <v>44144</v>
      </c>
      <c r="B664" s="362">
        <v>9</v>
      </c>
      <c r="C664" s="362" t="s">
        <v>420</v>
      </c>
      <c r="D664" s="362" t="s">
        <v>153</v>
      </c>
      <c r="E664" s="362">
        <v>1</v>
      </c>
      <c r="F664" s="362">
        <v>6</v>
      </c>
    </row>
    <row r="665" spans="1:7">
      <c r="A665" s="361">
        <v>44144</v>
      </c>
      <c r="B665" s="362">
        <v>10</v>
      </c>
      <c r="C665" s="362" t="s">
        <v>435</v>
      </c>
      <c r="D665" s="362" t="s">
        <v>381</v>
      </c>
      <c r="E665" s="362">
        <v>1</v>
      </c>
      <c r="F665" s="362">
        <v>12</v>
      </c>
    </row>
    <row r="666" spans="1:7">
      <c r="A666" s="361">
        <v>44144</v>
      </c>
      <c r="B666" s="362">
        <v>11</v>
      </c>
      <c r="C666" s="362" t="s">
        <v>419</v>
      </c>
      <c r="G666" s="363" t="s">
        <v>445</v>
      </c>
    </row>
    <row r="667" spans="1:7">
      <c r="A667" s="361">
        <v>44144</v>
      </c>
      <c r="B667" s="362">
        <v>12</v>
      </c>
      <c r="C667" s="362" t="s">
        <v>442</v>
      </c>
      <c r="D667" s="362" t="s">
        <v>381</v>
      </c>
      <c r="E667" s="362">
        <v>5</v>
      </c>
      <c r="F667" s="362">
        <v>6</v>
      </c>
    </row>
    <row r="668" spans="1:7">
      <c r="A668" s="361">
        <v>44144</v>
      </c>
      <c r="B668" s="362">
        <v>13</v>
      </c>
      <c r="C668" s="362" t="s">
        <v>42</v>
      </c>
    </row>
    <row r="669" spans="1:7">
      <c r="A669" s="361">
        <v>44144</v>
      </c>
      <c r="B669" s="362">
        <v>14</v>
      </c>
      <c r="C669" s="362" t="s">
        <v>453</v>
      </c>
      <c r="D669" s="362" t="s">
        <v>148</v>
      </c>
      <c r="E669" s="362">
        <v>1</v>
      </c>
      <c r="F669" s="362">
        <v>6</v>
      </c>
    </row>
    <row r="670" spans="1:7">
      <c r="A670" s="361">
        <v>44145</v>
      </c>
      <c r="B670" s="362">
        <v>7</v>
      </c>
      <c r="C670" s="362" t="s">
        <v>42</v>
      </c>
    </row>
    <row r="671" spans="1:7">
      <c r="A671" s="361">
        <v>44145</v>
      </c>
      <c r="B671" s="362">
        <v>8</v>
      </c>
      <c r="C671" s="362" t="s">
        <v>450</v>
      </c>
      <c r="D671" s="362" t="s">
        <v>381</v>
      </c>
      <c r="E671" s="362">
        <v>1</v>
      </c>
      <c r="F671" s="362">
        <v>6</v>
      </c>
    </row>
    <row r="672" spans="1:7">
      <c r="A672" s="361">
        <v>44145</v>
      </c>
      <c r="B672" s="362">
        <v>9</v>
      </c>
      <c r="C672" s="362" t="s">
        <v>453</v>
      </c>
      <c r="D672" s="362" t="s">
        <v>381</v>
      </c>
      <c r="E672" s="362">
        <v>1</v>
      </c>
      <c r="F672" s="362">
        <v>6</v>
      </c>
    </row>
    <row r="673" spans="1:7">
      <c r="A673" s="361">
        <v>44145</v>
      </c>
      <c r="B673" s="362">
        <v>10</v>
      </c>
      <c r="C673" s="362" t="s">
        <v>420</v>
      </c>
      <c r="G673" s="363" t="s">
        <v>462</v>
      </c>
    </row>
    <row r="674" spans="1:7">
      <c r="A674" s="361">
        <v>44145</v>
      </c>
      <c r="B674" s="362">
        <v>12</v>
      </c>
      <c r="C674" s="362" t="s">
        <v>418</v>
      </c>
      <c r="D674" s="362" t="s">
        <v>381</v>
      </c>
      <c r="E674" s="362">
        <v>5</v>
      </c>
      <c r="F674" s="362">
        <v>10</v>
      </c>
    </row>
    <row r="675" spans="1:7">
      <c r="A675" s="361">
        <v>44145</v>
      </c>
      <c r="B675" s="362">
        <v>13</v>
      </c>
      <c r="C675" s="362" t="s">
        <v>435</v>
      </c>
      <c r="D675" s="362" t="s">
        <v>381</v>
      </c>
      <c r="E675" s="362">
        <v>1</v>
      </c>
      <c r="F675" s="362">
        <v>12</v>
      </c>
    </row>
    <row r="676" spans="1:7">
      <c r="A676" s="361">
        <v>44145</v>
      </c>
      <c r="B676" s="362">
        <v>14</v>
      </c>
      <c r="C676" s="362" t="s">
        <v>442</v>
      </c>
      <c r="D676" s="362" t="s">
        <v>148</v>
      </c>
      <c r="E676" s="362">
        <v>5</v>
      </c>
      <c r="F676" s="362">
        <v>10</v>
      </c>
    </row>
    <row r="677" spans="1:7">
      <c r="A677" s="361">
        <v>44147</v>
      </c>
      <c r="B677" s="362">
        <v>8</v>
      </c>
      <c r="C677" s="362" t="s">
        <v>42</v>
      </c>
    </row>
    <row r="678" spans="1:7">
      <c r="A678" s="361">
        <v>44147</v>
      </c>
      <c r="B678" s="362">
        <v>9</v>
      </c>
      <c r="C678" s="362" t="s">
        <v>450</v>
      </c>
      <c r="D678" s="362" t="s">
        <v>381</v>
      </c>
      <c r="E678" s="362">
        <v>1</v>
      </c>
      <c r="F678" s="362">
        <v>6</v>
      </c>
    </row>
    <row r="679" spans="1:7">
      <c r="A679" s="361">
        <v>44147</v>
      </c>
      <c r="B679" s="362">
        <v>10</v>
      </c>
      <c r="C679" s="362" t="s">
        <v>453</v>
      </c>
      <c r="D679" s="362" t="s">
        <v>381</v>
      </c>
      <c r="E679" s="362">
        <v>1</v>
      </c>
      <c r="F679" s="362">
        <v>6</v>
      </c>
    </row>
    <row r="680" spans="1:7">
      <c r="A680" s="361">
        <v>44147</v>
      </c>
      <c r="B680" s="362">
        <v>11</v>
      </c>
      <c r="C680" s="362" t="s">
        <v>418</v>
      </c>
      <c r="D680" s="362" t="s">
        <v>381</v>
      </c>
      <c r="E680" s="362">
        <v>5</v>
      </c>
      <c r="F680" s="362">
        <v>10</v>
      </c>
    </row>
    <row r="681" spans="1:7">
      <c r="A681" s="361">
        <v>44147</v>
      </c>
      <c r="B681" s="362">
        <v>12</v>
      </c>
      <c r="C681" s="362" t="s">
        <v>435</v>
      </c>
      <c r="D681" s="362" t="s">
        <v>148</v>
      </c>
      <c r="E681" s="362">
        <v>1</v>
      </c>
      <c r="F681" s="362">
        <v>6</v>
      </c>
      <c r="G681" s="363" t="s">
        <v>463</v>
      </c>
    </row>
    <row r="682" spans="1:7">
      <c r="A682" s="361">
        <v>44148</v>
      </c>
      <c r="B682" s="362">
        <v>7</v>
      </c>
      <c r="C682" s="362" t="s">
        <v>435</v>
      </c>
      <c r="D682" s="362" t="s">
        <v>381</v>
      </c>
      <c r="E682" s="362">
        <v>1</v>
      </c>
      <c r="F682" s="362">
        <v>6</v>
      </c>
    </row>
    <row r="683" spans="1:7">
      <c r="A683" s="361">
        <v>44148</v>
      </c>
      <c r="B683" s="362">
        <v>8</v>
      </c>
      <c r="C683" s="362" t="s">
        <v>442</v>
      </c>
      <c r="D683" s="362" t="s">
        <v>152</v>
      </c>
      <c r="E683" s="362">
        <v>40</v>
      </c>
      <c r="F683" s="362" t="s">
        <v>448</v>
      </c>
      <c r="G683" s="363" t="s">
        <v>464</v>
      </c>
    </row>
    <row r="684" spans="1:7">
      <c r="A684" s="361">
        <v>44149</v>
      </c>
      <c r="B684" s="362">
        <v>10</v>
      </c>
      <c r="C684" s="362" t="s">
        <v>418</v>
      </c>
      <c r="D684" s="362" t="s">
        <v>381</v>
      </c>
      <c r="E684" s="362">
        <v>5</v>
      </c>
      <c r="F684" s="362">
        <v>10</v>
      </c>
    </row>
    <row r="685" spans="1:7">
      <c r="A685" s="361">
        <v>44149</v>
      </c>
      <c r="B685" s="362">
        <v>11</v>
      </c>
      <c r="C685" s="362" t="s">
        <v>42</v>
      </c>
      <c r="D685" s="362" t="s">
        <v>148</v>
      </c>
      <c r="E685" s="362">
        <v>2</v>
      </c>
      <c r="F685" s="362">
        <v>6</v>
      </c>
      <c r="G685" s="363" t="s">
        <v>465</v>
      </c>
    </row>
    <row r="686" spans="1:7">
      <c r="A686" s="361">
        <v>44149</v>
      </c>
      <c r="B686" s="362">
        <v>12</v>
      </c>
      <c r="C686" s="362" t="s">
        <v>435</v>
      </c>
      <c r="D686" s="362" t="s">
        <v>148</v>
      </c>
      <c r="E686" s="362">
        <v>5</v>
      </c>
      <c r="F686" s="362">
        <v>6</v>
      </c>
      <c r="G686" s="363" t="s">
        <v>466</v>
      </c>
    </row>
    <row r="687" spans="1:7">
      <c r="A687" s="361">
        <v>44151</v>
      </c>
      <c r="B687" s="362">
        <v>7</v>
      </c>
      <c r="C687" s="362" t="s">
        <v>42</v>
      </c>
      <c r="E687" s="362">
        <v>1</v>
      </c>
      <c r="F687" s="362">
        <v>6</v>
      </c>
      <c r="G687" s="363" t="s">
        <v>467</v>
      </c>
    </row>
    <row r="688" spans="1:7">
      <c r="A688" s="361">
        <v>44151</v>
      </c>
      <c r="B688" s="362">
        <v>8</v>
      </c>
      <c r="C688" s="362" t="s">
        <v>42</v>
      </c>
      <c r="D688" s="362" t="s">
        <v>148</v>
      </c>
      <c r="E688" s="362">
        <v>1</v>
      </c>
      <c r="F688" s="362">
        <v>6</v>
      </c>
      <c r="G688" s="363" t="s">
        <v>468</v>
      </c>
    </row>
    <row r="689" spans="1:7">
      <c r="A689" s="361">
        <v>44151</v>
      </c>
      <c r="B689" s="362">
        <v>9</v>
      </c>
      <c r="C689" s="362" t="s">
        <v>418</v>
      </c>
      <c r="D689" s="362" t="s">
        <v>381</v>
      </c>
      <c r="E689" s="362">
        <v>5</v>
      </c>
      <c r="F689" s="362">
        <v>10</v>
      </c>
    </row>
    <row r="690" spans="1:7">
      <c r="A690" s="361">
        <v>44151</v>
      </c>
      <c r="B690" s="362">
        <v>10</v>
      </c>
      <c r="C690" s="362" t="s">
        <v>453</v>
      </c>
      <c r="D690" s="362" t="s">
        <v>148</v>
      </c>
      <c r="E690" s="362">
        <v>1</v>
      </c>
      <c r="F690" s="362">
        <v>6</v>
      </c>
      <c r="G690" s="363" t="s">
        <v>469</v>
      </c>
    </row>
    <row r="691" spans="1:7">
      <c r="A691" s="361">
        <v>44151</v>
      </c>
      <c r="B691" s="362">
        <v>11</v>
      </c>
      <c r="C691" s="362" t="s">
        <v>450</v>
      </c>
      <c r="D691" s="362" t="s">
        <v>148</v>
      </c>
      <c r="E691" s="362">
        <v>1</v>
      </c>
      <c r="F691" s="362">
        <v>6</v>
      </c>
      <c r="G691" s="363" t="s">
        <v>469</v>
      </c>
    </row>
    <row r="692" spans="1:7">
      <c r="A692" s="361">
        <v>44151</v>
      </c>
      <c r="B692" s="362">
        <v>12</v>
      </c>
      <c r="C692" s="362" t="s">
        <v>435</v>
      </c>
      <c r="D692" s="362" t="s">
        <v>381</v>
      </c>
      <c r="E692" s="362">
        <v>5</v>
      </c>
      <c r="F692" s="362">
        <v>6</v>
      </c>
    </row>
    <row r="693" spans="1:7">
      <c r="A693" s="361">
        <v>44152</v>
      </c>
      <c r="B693" s="362">
        <v>7</v>
      </c>
      <c r="C693" s="362" t="s">
        <v>42</v>
      </c>
    </row>
    <row r="694" spans="1:7">
      <c r="A694" s="361">
        <v>44152</v>
      </c>
      <c r="B694" s="362">
        <v>8</v>
      </c>
      <c r="C694" s="362" t="s">
        <v>450</v>
      </c>
      <c r="D694" s="362" t="s">
        <v>381</v>
      </c>
      <c r="E694" s="362">
        <v>1</v>
      </c>
      <c r="F694" s="362">
        <v>6</v>
      </c>
    </row>
    <row r="695" spans="1:7">
      <c r="A695" s="361">
        <v>44152</v>
      </c>
      <c r="B695" s="362">
        <v>9</v>
      </c>
      <c r="C695" s="362" t="s">
        <v>453</v>
      </c>
      <c r="D695" s="362" t="s">
        <v>381</v>
      </c>
      <c r="E695" s="362">
        <v>1</v>
      </c>
      <c r="F695" s="362">
        <v>6</v>
      </c>
    </row>
    <row r="696" spans="1:7">
      <c r="A696" s="361">
        <v>44152</v>
      </c>
      <c r="B696" s="362">
        <v>10</v>
      </c>
      <c r="C696" s="362" t="s">
        <v>333</v>
      </c>
      <c r="D696" s="362" t="s">
        <v>146</v>
      </c>
      <c r="E696" s="362">
        <v>1</v>
      </c>
      <c r="F696" s="362">
        <v>6</v>
      </c>
      <c r="G696" s="363" t="s">
        <v>470</v>
      </c>
    </row>
    <row r="697" spans="1:7">
      <c r="A697" s="361">
        <v>44152</v>
      </c>
      <c r="B697" s="362">
        <v>11</v>
      </c>
      <c r="C697" s="362" t="s">
        <v>388</v>
      </c>
      <c r="D697" s="362" t="s">
        <v>146</v>
      </c>
      <c r="E697" s="362">
        <v>1</v>
      </c>
      <c r="F697" s="362">
        <v>6</v>
      </c>
      <c r="G697" s="363" t="s">
        <v>471</v>
      </c>
    </row>
    <row r="698" spans="1:7">
      <c r="A698" s="361">
        <v>44153</v>
      </c>
      <c r="B698" s="362">
        <v>7</v>
      </c>
      <c r="C698" s="362" t="s">
        <v>418</v>
      </c>
      <c r="D698" s="362" t="s">
        <v>381</v>
      </c>
      <c r="E698" s="362">
        <v>5</v>
      </c>
      <c r="F698" s="362">
        <v>10</v>
      </c>
    </row>
    <row r="699" spans="1:7">
      <c r="A699" s="361">
        <v>44153</v>
      </c>
      <c r="B699" s="362">
        <v>8</v>
      </c>
      <c r="C699" s="362" t="s">
        <v>388</v>
      </c>
      <c r="D699" s="362" t="s">
        <v>381</v>
      </c>
      <c r="E699" s="362">
        <v>1</v>
      </c>
      <c r="F699" s="362">
        <v>6</v>
      </c>
    </row>
    <row r="700" spans="1:7">
      <c r="A700" s="361">
        <v>44153</v>
      </c>
      <c r="B700" s="362">
        <v>9</v>
      </c>
      <c r="C700" s="362" t="s">
        <v>333</v>
      </c>
      <c r="D700" s="362" t="s">
        <v>381</v>
      </c>
      <c r="E700" s="362">
        <v>1</v>
      </c>
      <c r="F700" s="362">
        <v>6</v>
      </c>
    </row>
    <row r="701" spans="1:7">
      <c r="A701" s="361">
        <v>44153</v>
      </c>
      <c r="B701" s="362">
        <v>10</v>
      </c>
      <c r="C701" s="362" t="s">
        <v>435</v>
      </c>
      <c r="D701" s="362" t="s">
        <v>381</v>
      </c>
      <c r="E701" s="362">
        <v>5</v>
      </c>
      <c r="F701" s="362">
        <v>6</v>
      </c>
    </row>
    <row r="702" spans="1:7">
      <c r="A702" s="361">
        <v>44154</v>
      </c>
      <c r="B702" s="362">
        <v>7</v>
      </c>
      <c r="C702" s="362" t="s">
        <v>435</v>
      </c>
      <c r="D702" s="362" t="s">
        <v>148</v>
      </c>
      <c r="E702" s="362">
        <v>5</v>
      </c>
      <c r="F702" s="362">
        <v>10</v>
      </c>
      <c r="G702" s="363" t="s">
        <v>476</v>
      </c>
    </row>
    <row r="703" spans="1:7">
      <c r="A703" s="361">
        <v>44154</v>
      </c>
      <c r="B703" s="362">
        <v>8</v>
      </c>
      <c r="C703" s="362" t="s">
        <v>453</v>
      </c>
      <c r="D703" s="362" t="s">
        <v>146</v>
      </c>
      <c r="E703" s="362">
        <v>1</v>
      </c>
      <c r="F703" s="362">
        <v>6</v>
      </c>
      <c r="G703" s="363" t="s">
        <v>475</v>
      </c>
    </row>
    <row r="704" spans="1:7">
      <c r="A704" s="361">
        <v>44154</v>
      </c>
      <c r="B704" s="362">
        <v>9</v>
      </c>
      <c r="C704" s="362" t="s">
        <v>442</v>
      </c>
      <c r="D704" s="362" t="s">
        <v>146</v>
      </c>
      <c r="E704" s="362">
        <v>1</v>
      </c>
      <c r="F704" s="362">
        <v>6</v>
      </c>
      <c r="G704" s="363" t="s">
        <v>475</v>
      </c>
    </row>
    <row r="705" spans="1:8">
      <c r="A705" s="361">
        <v>44154</v>
      </c>
      <c r="B705" s="362">
        <v>10</v>
      </c>
      <c r="C705" s="362" t="s">
        <v>42</v>
      </c>
      <c r="D705" s="362" t="s">
        <v>146</v>
      </c>
      <c r="E705" s="362">
        <v>1</v>
      </c>
      <c r="F705" s="362">
        <v>6</v>
      </c>
      <c r="G705" s="363" t="s">
        <v>475</v>
      </c>
    </row>
    <row r="706" spans="1:8">
      <c r="A706" s="361">
        <v>44155</v>
      </c>
      <c r="B706" s="362">
        <v>7</v>
      </c>
      <c r="C706" s="362" t="s">
        <v>442</v>
      </c>
      <c r="D706" s="362" t="s">
        <v>148</v>
      </c>
      <c r="E706" s="362">
        <v>5</v>
      </c>
      <c r="F706" s="362">
        <v>6</v>
      </c>
    </row>
    <row r="707" spans="1:8">
      <c r="A707" s="361">
        <v>44155</v>
      </c>
      <c r="B707" s="362">
        <v>8</v>
      </c>
      <c r="C707" s="362" t="s">
        <v>388</v>
      </c>
      <c r="D707" s="362" t="s">
        <v>148</v>
      </c>
      <c r="E707" s="362">
        <v>5</v>
      </c>
      <c r="F707" s="362">
        <v>6</v>
      </c>
    </row>
    <row r="708" spans="1:8">
      <c r="A708" s="361">
        <v>44155</v>
      </c>
      <c r="B708" s="362">
        <v>9</v>
      </c>
      <c r="C708" s="362" t="s">
        <v>42</v>
      </c>
      <c r="D708" s="362" t="s">
        <v>148</v>
      </c>
      <c r="E708" s="362">
        <v>2</v>
      </c>
      <c r="F708" s="362">
        <v>6</v>
      </c>
      <c r="G708" s="363" t="s">
        <v>478</v>
      </c>
    </row>
    <row r="709" spans="1:8">
      <c r="A709" s="361">
        <v>44155</v>
      </c>
      <c r="B709" s="362">
        <v>10</v>
      </c>
      <c r="C709" s="362" t="s">
        <v>453</v>
      </c>
      <c r="D709" s="362" t="s">
        <v>381</v>
      </c>
      <c r="E709" s="362">
        <v>1</v>
      </c>
      <c r="F709" s="362">
        <v>6</v>
      </c>
    </row>
    <row r="710" spans="1:8">
      <c r="A710" s="361">
        <v>44155</v>
      </c>
      <c r="B710" s="362">
        <v>11</v>
      </c>
      <c r="C710" s="362" t="s">
        <v>42</v>
      </c>
      <c r="D710" s="362" t="s">
        <v>381</v>
      </c>
      <c r="E710" s="362">
        <v>1</v>
      </c>
      <c r="F710" s="362">
        <v>6</v>
      </c>
    </row>
    <row r="711" spans="1:8">
      <c r="A711" s="361">
        <v>44155</v>
      </c>
      <c r="B711" s="362">
        <v>12</v>
      </c>
      <c r="C711" s="362" t="s">
        <v>333</v>
      </c>
      <c r="D711" s="362" t="s">
        <v>381</v>
      </c>
      <c r="E711" s="362">
        <v>1</v>
      </c>
      <c r="F711" s="362">
        <v>6</v>
      </c>
    </row>
    <row r="712" spans="1:8">
      <c r="A712" s="361">
        <v>44155</v>
      </c>
      <c r="B712" s="362">
        <v>13</v>
      </c>
      <c r="C712" s="362" t="s">
        <v>435</v>
      </c>
      <c r="D712" s="362" t="s">
        <v>381</v>
      </c>
      <c r="E712" s="362">
        <v>5</v>
      </c>
      <c r="F712" s="362">
        <v>10</v>
      </c>
    </row>
    <row r="713" spans="1:8">
      <c r="A713" s="361">
        <v>44157</v>
      </c>
      <c r="B713" s="362">
        <v>7</v>
      </c>
      <c r="C713" s="362" t="s">
        <v>442</v>
      </c>
      <c r="D713" s="362" t="s">
        <v>381</v>
      </c>
      <c r="E713" s="362">
        <v>5</v>
      </c>
      <c r="F713" s="362">
        <v>6</v>
      </c>
    </row>
    <row r="714" spans="1:8" ht="34.9">
      <c r="A714" s="361">
        <v>44157</v>
      </c>
      <c r="B714" s="362">
        <v>8</v>
      </c>
      <c r="C714" s="362" t="s">
        <v>388</v>
      </c>
      <c r="D714" s="362" t="s">
        <v>154</v>
      </c>
      <c r="E714" s="362">
        <v>1</v>
      </c>
      <c r="F714" s="362">
        <v>6</v>
      </c>
      <c r="G714" s="363" t="s">
        <v>481</v>
      </c>
      <c r="H714" s="362" t="s">
        <v>406</v>
      </c>
    </row>
    <row r="715" spans="1:8">
      <c r="A715" s="361">
        <v>44157</v>
      </c>
      <c r="B715" s="362">
        <v>9</v>
      </c>
      <c r="C715" s="362" t="s">
        <v>42</v>
      </c>
      <c r="D715" s="362" t="s">
        <v>148</v>
      </c>
      <c r="E715" s="362">
        <v>1</v>
      </c>
      <c r="F715" s="362">
        <v>6</v>
      </c>
      <c r="G715" s="363" t="s">
        <v>479</v>
      </c>
    </row>
    <row r="716" spans="1:8">
      <c r="A716" s="361">
        <v>44157</v>
      </c>
      <c r="B716" s="362">
        <v>10</v>
      </c>
      <c r="C716" s="362" t="s">
        <v>42</v>
      </c>
      <c r="D716" s="362" t="s">
        <v>381</v>
      </c>
    </row>
    <row r="717" spans="1:8">
      <c r="A717" s="361">
        <v>44157</v>
      </c>
      <c r="B717" s="362">
        <v>11</v>
      </c>
      <c r="C717" s="362" t="s">
        <v>42</v>
      </c>
      <c r="D717" s="362" t="s">
        <v>148</v>
      </c>
      <c r="E717" s="362">
        <v>2</v>
      </c>
      <c r="F717" s="362">
        <v>6</v>
      </c>
      <c r="G717" s="363" t="s">
        <v>480</v>
      </c>
    </row>
    <row r="718" spans="1:8">
      <c r="A718" s="361">
        <v>44157</v>
      </c>
      <c r="B718" s="362">
        <v>12</v>
      </c>
      <c r="C718" s="362" t="s">
        <v>333</v>
      </c>
      <c r="D718" s="362" t="s">
        <v>148</v>
      </c>
      <c r="E718" s="362">
        <v>5</v>
      </c>
      <c r="F718" s="362">
        <v>6</v>
      </c>
    </row>
    <row r="719" spans="1:8">
      <c r="A719" s="361">
        <v>44157</v>
      </c>
      <c r="B719" s="362">
        <v>13</v>
      </c>
      <c r="C719" s="362" t="s">
        <v>435</v>
      </c>
      <c r="D719" s="362" t="s">
        <v>381</v>
      </c>
      <c r="E719" s="362">
        <v>5</v>
      </c>
      <c r="F719" s="362">
        <v>10</v>
      </c>
    </row>
    <row r="720" spans="1:8">
      <c r="A720" s="361">
        <v>44157</v>
      </c>
      <c r="B720" s="362">
        <v>14</v>
      </c>
      <c r="C720" s="362" t="s">
        <v>453</v>
      </c>
      <c r="D720" s="362" t="s">
        <v>148</v>
      </c>
      <c r="E720" s="362">
        <v>2</v>
      </c>
      <c r="F720" s="362">
        <v>6</v>
      </c>
    </row>
    <row r="721" spans="1:8">
      <c r="A721" s="361">
        <v>44158</v>
      </c>
      <c r="B721" s="362">
        <v>7</v>
      </c>
      <c r="C721" s="362" t="s">
        <v>42</v>
      </c>
      <c r="D721" s="362" t="s">
        <v>381</v>
      </c>
      <c r="E721" s="362">
        <v>1</v>
      </c>
      <c r="F721" s="362">
        <v>6</v>
      </c>
    </row>
    <row r="722" spans="1:8">
      <c r="A722" s="361">
        <v>44158</v>
      </c>
      <c r="B722" s="362">
        <v>8</v>
      </c>
      <c r="C722" s="362" t="s">
        <v>42</v>
      </c>
      <c r="D722" s="362" t="s">
        <v>153</v>
      </c>
      <c r="E722" s="362">
        <v>2</v>
      </c>
      <c r="F722" s="362">
        <v>6</v>
      </c>
      <c r="G722" s="363" t="s">
        <v>484</v>
      </c>
    </row>
    <row r="723" spans="1:8">
      <c r="A723" s="361">
        <v>44158</v>
      </c>
      <c r="B723" s="362">
        <v>9</v>
      </c>
      <c r="C723" s="362" t="s">
        <v>453</v>
      </c>
      <c r="D723" s="362" t="s">
        <v>381</v>
      </c>
      <c r="E723" s="362">
        <v>2</v>
      </c>
      <c r="F723" s="362">
        <v>6</v>
      </c>
    </row>
    <row r="724" spans="1:8" ht="23.25">
      <c r="A724" s="361">
        <v>44158</v>
      </c>
      <c r="B724" s="362">
        <v>10</v>
      </c>
      <c r="C724" s="362" t="s">
        <v>442</v>
      </c>
      <c r="D724" s="362" t="s">
        <v>148</v>
      </c>
      <c r="G724" s="363" t="s">
        <v>486</v>
      </c>
    </row>
    <row r="725" spans="1:8" ht="23.25">
      <c r="A725" s="361">
        <v>44158</v>
      </c>
      <c r="B725" s="362">
        <v>11</v>
      </c>
      <c r="C725" s="362" t="s">
        <v>388</v>
      </c>
      <c r="D725" s="362" t="s">
        <v>148</v>
      </c>
      <c r="G725" s="363" t="s">
        <v>488</v>
      </c>
    </row>
    <row r="726" spans="1:8" ht="34.9">
      <c r="A726" s="361">
        <v>44158</v>
      </c>
      <c r="B726" s="362">
        <v>12</v>
      </c>
      <c r="C726" s="362" t="s">
        <v>333</v>
      </c>
      <c r="D726" s="362" t="s">
        <v>154</v>
      </c>
      <c r="E726" s="362">
        <v>1</v>
      </c>
      <c r="F726" s="362">
        <v>6</v>
      </c>
      <c r="G726" s="363" t="s">
        <v>483</v>
      </c>
      <c r="H726" s="362" t="s">
        <v>349</v>
      </c>
    </row>
    <row r="727" spans="1:8" ht="23.25">
      <c r="A727" s="361">
        <v>44159</v>
      </c>
      <c r="B727" s="362">
        <v>7</v>
      </c>
      <c r="C727" s="362" t="s">
        <v>435</v>
      </c>
      <c r="D727" s="362" t="s">
        <v>152</v>
      </c>
      <c r="E727" s="362">
        <v>40</v>
      </c>
      <c r="F727" s="362" t="s">
        <v>448</v>
      </c>
      <c r="G727" s="363" t="s">
        <v>487</v>
      </c>
    </row>
    <row r="728" spans="1:8" ht="23.25">
      <c r="A728" s="361">
        <v>44159</v>
      </c>
      <c r="B728" s="362">
        <v>8</v>
      </c>
      <c r="C728" s="362" t="s">
        <v>333</v>
      </c>
      <c r="D728" s="362" t="s">
        <v>148</v>
      </c>
      <c r="G728" s="363" t="s">
        <v>485</v>
      </c>
    </row>
    <row r="729" spans="1:8">
      <c r="A729" s="361">
        <v>44159</v>
      </c>
      <c r="B729" s="362">
        <v>9</v>
      </c>
      <c r="C729" s="362" t="s">
        <v>482</v>
      </c>
      <c r="D729" s="362" t="s">
        <v>381</v>
      </c>
      <c r="E729" s="362">
        <v>1</v>
      </c>
      <c r="F729" s="362">
        <v>6</v>
      </c>
    </row>
    <row r="730" spans="1:8">
      <c r="A730" s="361">
        <v>44159</v>
      </c>
      <c r="B730" s="362">
        <v>10</v>
      </c>
      <c r="C730" s="362" t="s">
        <v>407</v>
      </c>
      <c r="D730" s="362" t="s">
        <v>381</v>
      </c>
      <c r="E730" s="362">
        <v>1</v>
      </c>
      <c r="F730" s="362">
        <v>6</v>
      </c>
    </row>
    <row r="731" spans="1:8">
      <c r="A731" s="361">
        <v>44159</v>
      </c>
      <c r="B731" s="362">
        <v>11</v>
      </c>
      <c r="C731" s="362" t="s">
        <v>453</v>
      </c>
      <c r="D731" s="362" t="s">
        <v>381</v>
      </c>
      <c r="E731" s="362">
        <v>2</v>
      </c>
      <c r="F731" s="362">
        <v>6</v>
      </c>
    </row>
    <row r="732" spans="1:8" ht="23.25">
      <c r="A732" s="361">
        <v>44160</v>
      </c>
      <c r="B732" s="362">
        <v>7</v>
      </c>
      <c r="C732" s="362" t="s">
        <v>453</v>
      </c>
      <c r="D732" s="362" t="s">
        <v>148</v>
      </c>
      <c r="G732" s="363" t="s">
        <v>489</v>
      </c>
    </row>
    <row r="733" spans="1:8">
      <c r="A733" s="361">
        <v>44160</v>
      </c>
      <c r="B733" s="362">
        <v>8</v>
      </c>
      <c r="C733" s="362" t="s">
        <v>42</v>
      </c>
      <c r="D733" s="362" t="s">
        <v>148</v>
      </c>
      <c r="E733" s="362">
        <v>2</v>
      </c>
      <c r="F733" s="362">
        <v>6</v>
      </c>
      <c r="G733" s="363" t="s">
        <v>490</v>
      </c>
    </row>
    <row r="734" spans="1:8">
      <c r="A734" s="361">
        <v>44160</v>
      </c>
      <c r="B734" s="362">
        <v>9</v>
      </c>
      <c r="C734" s="362" t="s">
        <v>407</v>
      </c>
      <c r="D734" s="362" t="s">
        <v>381</v>
      </c>
      <c r="E734" s="362">
        <v>1</v>
      </c>
      <c r="F734" s="362">
        <v>6</v>
      </c>
    </row>
    <row r="735" spans="1:8">
      <c r="A735" s="361">
        <v>44160</v>
      </c>
      <c r="B735" s="362">
        <v>10</v>
      </c>
      <c r="C735" s="362" t="s">
        <v>482</v>
      </c>
      <c r="D735" s="362" t="s">
        <v>381</v>
      </c>
      <c r="E735" s="362">
        <v>1</v>
      </c>
      <c r="F735" s="362">
        <v>6</v>
      </c>
    </row>
    <row r="736" spans="1:8">
      <c r="A736" s="361">
        <v>44162</v>
      </c>
      <c r="B736" s="362">
        <v>7</v>
      </c>
      <c r="C736" s="362" t="s">
        <v>42</v>
      </c>
      <c r="D736" s="362" t="s">
        <v>153</v>
      </c>
      <c r="E736" s="362">
        <v>2</v>
      </c>
      <c r="F736" s="362">
        <v>6</v>
      </c>
      <c r="G736" s="363" t="s">
        <v>491</v>
      </c>
    </row>
    <row r="737" spans="1:7" ht="23.25">
      <c r="A737" s="361">
        <v>44162</v>
      </c>
      <c r="B737" s="362">
        <v>8</v>
      </c>
      <c r="C737" s="362" t="s">
        <v>42</v>
      </c>
      <c r="D737" s="362" t="s">
        <v>148</v>
      </c>
      <c r="E737" s="362">
        <v>2</v>
      </c>
      <c r="F737" s="362">
        <v>6</v>
      </c>
      <c r="G737" s="363" t="s">
        <v>492</v>
      </c>
    </row>
    <row r="738" spans="1:7">
      <c r="A738" s="361">
        <v>44162</v>
      </c>
      <c r="B738" s="362">
        <v>9</v>
      </c>
      <c r="C738" s="362" t="s">
        <v>407</v>
      </c>
      <c r="D738" s="362" t="s">
        <v>381</v>
      </c>
      <c r="E738" s="362">
        <v>1</v>
      </c>
      <c r="F738" s="362">
        <v>6</v>
      </c>
    </row>
    <row r="739" spans="1:7">
      <c r="A739" s="361">
        <v>44162</v>
      </c>
      <c r="B739" s="362">
        <v>10</v>
      </c>
      <c r="C739" s="362" t="s">
        <v>482</v>
      </c>
      <c r="D739" s="362" t="s">
        <v>381</v>
      </c>
      <c r="E739" s="362">
        <v>1</v>
      </c>
      <c r="F739" s="362">
        <v>6</v>
      </c>
    </row>
    <row r="740" spans="1:7">
      <c r="A740" s="361">
        <v>44164</v>
      </c>
      <c r="B740" s="362">
        <v>7</v>
      </c>
      <c r="C740" s="362" t="s">
        <v>42</v>
      </c>
      <c r="D740" s="362" t="s">
        <v>148</v>
      </c>
      <c r="E740" s="362">
        <v>2</v>
      </c>
      <c r="F740" s="362">
        <v>6</v>
      </c>
      <c r="G740" s="363" t="s">
        <v>493</v>
      </c>
    </row>
    <row r="741" spans="1:7">
      <c r="A741" s="361">
        <v>44164</v>
      </c>
      <c r="B741" s="362">
        <v>8</v>
      </c>
      <c r="C741" s="362" t="s">
        <v>407</v>
      </c>
      <c r="D741" s="362" t="s">
        <v>381</v>
      </c>
      <c r="E741" s="362">
        <v>1</v>
      </c>
      <c r="F741" s="362">
        <v>6</v>
      </c>
    </row>
    <row r="742" spans="1:7">
      <c r="A742" s="361">
        <v>44164</v>
      </c>
      <c r="B742" s="362">
        <v>9</v>
      </c>
      <c r="C742" s="362" t="s">
        <v>482</v>
      </c>
      <c r="D742" s="362" t="s">
        <v>148</v>
      </c>
      <c r="E742" s="362">
        <v>2</v>
      </c>
      <c r="F742" s="362">
        <v>6</v>
      </c>
    </row>
    <row r="743" spans="1:7">
      <c r="A743" s="361">
        <v>44164</v>
      </c>
      <c r="B743" s="362">
        <v>10</v>
      </c>
      <c r="C743" s="362" t="s">
        <v>42</v>
      </c>
      <c r="D743" s="362" t="s">
        <v>298</v>
      </c>
      <c r="E743" s="362">
        <v>1</v>
      </c>
    </row>
    <row r="744" spans="1:7">
      <c r="A744" s="361">
        <v>44164</v>
      </c>
      <c r="B744" s="362">
        <v>11</v>
      </c>
      <c r="C744" s="362" t="s">
        <v>442</v>
      </c>
      <c r="D744" s="362" t="s">
        <v>298</v>
      </c>
      <c r="E744" s="362">
        <v>1</v>
      </c>
    </row>
    <row r="745" spans="1:7">
      <c r="A745" s="361">
        <v>44164</v>
      </c>
      <c r="B745" s="362">
        <v>12</v>
      </c>
      <c r="C745" s="362" t="s">
        <v>435</v>
      </c>
      <c r="D745" s="362" t="s">
        <v>298</v>
      </c>
      <c r="E745" s="362">
        <v>1</v>
      </c>
    </row>
    <row r="746" spans="1:7">
      <c r="A746" s="361">
        <v>44164</v>
      </c>
      <c r="B746" s="362">
        <v>13</v>
      </c>
      <c r="C746" s="362" t="s">
        <v>453</v>
      </c>
      <c r="D746" s="362" t="s">
        <v>298</v>
      </c>
      <c r="E746" s="362">
        <v>1</v>
      </c>
    </row>
    <row r="747" spans="1:7">
      <c r="A747" s="361">
        <v>44164</v>
      </c>
      <c r="B747" s="362">
        <v>14</v>
      </c>
      <c r="C747" s="362" t="s">
        <v>333</v>
      </c>
      <c r="D747" s="362" t="s">
        <v>298</v>
      </c>
      <c r="E747" s="362">
        <v>1</v>
      </c>
    </row>
    <row r="748" spans="1:7">
      <c r="A748" s="361">
        <v>44164</v>
      </c>
      <c r="B748" s="362">
        <v>15</v>
      </c>
      <c r="C748" s="362" t="s">
        <v>388</v>
      </c>
      <c r="D748" s="362" t="s">
        <v>298</v>
      </c>
      <c r="E748" s="362">
        <v>1</v>
      </c>
    </row>
    <row r="749" spans="1:7">
      <c r="A749" s="361">
        <v>44165</v>
      </c>
      <c r="B749" s="362">
        <v>7</v>
      </c>
      <c r="C749" s="362" t="s">
        <v>482</v>
      </c>
      <c r="D749" s="362" t="s">
        <v>148</v>
      </c>
      <c r="E749" s="362">
        <v>5</v>
      </c>
      <c r="F749" s="362">
        <v>10</v>
      </c>
    </row>
    <row r="750" spans="1:7">
      <c r="A750" s="361">
        <v>44165</v>
      </c>
      <c r="B750" s="362">
        <v>8</v>
      </c>
      <c r="C750" s="362" t="s">
        <v>388</v>
      </c>
      <c r="D750" s="362" t="s">
        <v>381</v>
      </c>
      <c r="E750" s="362">
        <v>1</v>
      </c>
      <c r="F750" s="362">
        <v>6</v>
      </c>
    </row>
    <row r="751" spans="1:7">
      <c r="A751" s="361">
        <v>44166</v>
      </c>
      <c r="B751" s="362">
        <v>7</v>
      </c>
      <c r="C751" s="362" t="s">
        <v>482</v>
      </c>
      <c r="D751" s="362" t="s">
        <v>381</v>
      </c>
      <c r="E751" s="362">
        <v>5</v>
      </c>
      <c r="F751" s="362">
        <v>10</v>
      </c>
    </row>
    <row r="752" spans="1:7">
      <c r="A752" s="361">
        <v>44166</v>
      </c>
      <c r="B752" s="362">
        <v>8</v>
      </c>
      <c r="C752" s="362" t="s">
        <v>388</v>
      </c>
      <c r="D752" s="362" t="s">
        <v>381</v>
      </c>
      <c r="E752" s="362">
        <v>1</v>
      </c>
      <c r="F752" s="362">
        <v>6</v>
      </c>
    </row>
    <row r="753" spans="1:7">
      <c r="A753" s="361">
        <v>44168</v>
      </c>
      <c r="B753" s="362">
        <v>7</v>
      </c>
      <c r="C753" s="362" t="s">
        <v>482</v>
      </c>
      <c r="D753" s="362" t="s">
        <v>381</v>
      </c>
      <c r="E753" s="362">
        <v>5</v>
      </c>
      <c r="F753" s="362">
        <v>10</v>
      </c>
    </row>
    <row r="754" spans="1:7">
      <c r="A754" s="361">
        <v>44168</v>
      </c>
      <c r="B754" s="362">
        <v>8</v>
      </c>
      <c r="C754" s="362" t="s">
        <v>388</v>
      </c>
      <c r="D754" s="362" t="s">
        <v>381</v>
      </c>
      <c r="E754" s="362">
        <v>1</v>
      </c>
      <c r="F754" s="362">
        <v>6</v>
      </c>
    </row>
    <row r="755" spans="1:7">
      <c r="A755" s="361">
        <v>44168</v>
      </c>
      <c r="B755" s="362">
        <v>9</v>
      </c>
      <c r="C755" s="362" t="s">
        <v>442</v>
      </c>
      <c r="D755" s="362" t="s">
        <v>477</v>
      </c>
      <c r="G755" s="363" t="s">
        <v>494</v>
      </c>
    </row>
    <row r="756" spans="1:7">
      <c r="A756" s="361">
        <v>44168</v>
      </c>
      <c r="B756" s="362">
        <v>10</v>
      </c>
      <c r="C756" s="362" t="s">
        <v>435</v>
      </c>
      <c r="D756" s="362" t="s">
        <v>477</v>
      </c>
      <c r="G756" s="363" t="s">
        <v>494</v>
      </c>
    </row>
    <row r="757" spans="1:7">
      <c r="A757" s="361">
        <v>44168</v>
      </c>
      <c r="B757" s="362">
        <v>11</v>
      </c>
      <c r="C757" s="362" t="s">
        <v>453</v>
      </c>
      <c r="D757" s="362" t="s">
        <v>477</v>
      </c>
      <c r="G757" s="363" t="s">
        <v>494</v>
      </c>
    </row>
    <row r="758" spans="1:7">
      <c r="A758" s="361">
        <v>44168</v>
      </c>
      <c r="B758" s="362">
        <v>12</v>
      </c>
      <c r="C758" s="362" t="s">
        <v>388</v>
      </c>
      <c r="D758" s="362" t="s">
        <v>477</v>
      </c>
      <c r="G758" s="363" t="s">
        <v>494</v>
      </c>
    </row>
    <row r="759" spans="1:7">
      <c r="A759" s="361">
        <v>44168</v>
      </c>
      <c r="B759" s="362">
        <v>13</v>
      </c>
      <c r="C759" s="362" t="s">
        <v>42</v>
      </c>
      <c r="D759" s="362" t="s">
        <v>477</v>
      </c>
      <c r="G759" s="363" t="s">
        <v>494</v>
      </c>
    </row>
    <row r="760" spans="1:7">
      <c r="A760" s="361">
        <v>44169</v>
      </c>
      <c r="B760" s="362">
        <v>7</v>
      </c>
      <c r="C760" s="362" t="s">
        <v>407</v>
      </c>
      <c r="D760" s="362" t="s">
        <v>148</v>
      </c>
      <c r="E760" s="362">
        <v>2</v>
      </c>
      <c r="F760" s="362">
        <v>6</v>
      </c>
      <c r="G760" s="363" t="s">
        <v>495</v>
      </c>
    </row>
    <row r="761" spans="1:7">
      <c r="A761" s="361">
        <v>44169</v>
      </c>
      <c r="B761" s="362">
        <v>8</v>
      </c>
      <c r="C761" s="362" t="s">
        <v>42</v>
      </c>
      <c r="D761" s="362" t="s">
        <v>148</v>
      </c>
      <c r="E761" s="362">
        <v>2</v>
      </c>
      <c r="F761" s="362">
        <v>6</v>
      </c>
      <c r="G761" s="363" t="s">
        <v>496</v>
      </c>
    </row>
    <row r="762" spans="1:7">
      <c r="A762" s="361">
        <v>44170</v>
      </c>
      <c r="B762" s="362">
        <v>7</v>
      </c>
      <c r="C762" s="362" t="s">
        <v>407</v>
      </c>
      <c r="D762" s="362" t="s">
        <v>381</v>
      </c>
      <c r="E762" s="362">
        <v>2</v>
      </c>
      <c r="F762" s="362">
        <v>6</v>
      </c>
    </row>
    <row r="763" spans="1:7">
      <c r="A763" s="361">
        <v>44170</v>
      </c>
      <c r="B763" s="362">
        <v>8</v>
      </c>
      <c r="C763" s="362" t="s">
        <v>482</v>
      </c>
      <c r="D763" s="362" t="s">
        <v>381</v>
      </c>
      <c r="E763" s="362">
        <v>5</v>
      </c>
      <c r="F763" s="362">
        <v>10</v>
      </c>
    </row>
    <row r="764" spans="1:7">
      <c r="A764" s="361">
        <v>44171</v>
      </c>
      <c r="B764" s="362">
        <v>7</v>
      </c>
      <c r="C764" s="362" t="s">
        <v>482</v>
      </c>
      <c r="D764" s="362" t="s">
        <v>152</v>
      </c>
      <c r="E764" s="362">
        <v>40</v>
      </c>
      <c r="F764" s="362" t="s">
        <v>448</v>
      </c>
      <c r="G764" s="363" t="s">
        <v>497</v>
      </c>
    </row>
    <row r="765" spans="1:7">
      <c r="A765" s="361">
        <v>44172</v>
      </c>
      <c r="B765" s="362">
        <v>7</v>
      </c>
      <c r="C765" s="362" t="s">
        <v>407</v>
      </c>
      <c r="D765" s="362" t="s">
        <v>148</v>
      </c>
      <c r="E765" s="362">
        <v>5</v>
      </c>
      <c r="F765" s="362">
        <v>10</v>
      </c>
      <c r="G765" s="363" t="s">
        <v>498</v>
      </c>
    </row>
    <row r="766" spans="1:7">
      <c r="A766" s="361">
        <v>44173</v>
      </c>
      <c r="B766" s="362">
        <v>7</v>
      </c>
      <c r="C766" s="362" t="s">
        <v>407</v>
      </c>
      <c r="D766" s="362" t="s">
        <v>381</v>
      </c>
      <c r="E766" s="362">
        <v>5</v>
      </c>
      <c r="F766" s="362">
        <v>10</v>
      </c>
    </row>
    <row r="767" spans="1:7">
      <c r="A767" s="361">
        <v>44175</v>
      </c>
      <c r="B767" s="362">
        <v>8</v>
      </c>
      <c r="C767" s="362" t="s">
        <v>407</v>
      </c>
      <c r="D767" s="362" t="s">
        <v>381</v>
      </c>
      <c r="E767" s="362">
        <v>5</v>
      </c>
      <c r="F767" s="362">
        <v>10</v>
      </c>
    </row>
    <row r="768" spans="1:7">
      <c r="A768" s="361">
        <v>44177</v>
      </c>
      <c r="B768" s="362">
        <v>10</v>
      </c>
      <c r="C768" s="362" t="s">
        <v>407</v>
      </c>
      <c r="D768" s="362" t="s">
        <v>381</v>
      </c>
      <c r="E768" s="362">
        <v>5</v>
      </c>
      <c r="F768" s="362">
        <v>10</v>
      </c>
    </row>
    <row r="769" spans="1:10">
      <c r="A769" s="361">
        <v>44178</v>
      </c>
      <c r="B769" s="362">
        <v>7</v>
      </c>
      <c r="C769" s="362" t="s">
        <v>407</v>
      </c>
      <c r="D769" s="362" t="s">
        <v>152</v>
      </c>
      <c r="E769" s="362">
        <v>38</v>
      </c>
      <c r="F769" s="362" t="s">
        <v>448</v>
      </c>
      <c r="G769" s="363" t="s">
        <v>502</v>
      </c>
    </row>
    <row r="770" spans="1:10">
      <c r="A770" s="361">
        <v>44179</v>
      </c>
      <c r="B770" s="362">
        <v>7</v>
      </c>
      <c r="C770" s="362" t="s">
        <v>482</v>
      </c>
      <c r="D770" s="362" t="s">
        <v>298</v>
      </c>
      <c r="I770" s="362" t="s">
        <v>513</v>
      </c>
      <c r="J770" s="362" t="s">
        <v>514</v>
      </c>
    </row>
    <row r="771" spans="1:10">
      <c r="A771" s="361">
        <v>44179</v>
      </c>
      <c r="B771" s="362">
        <v>8</v>
      </c>
      <c r="C771" s="362" t="s">
        <v>407</v>
      </c>
      <c r="D771" s="362" t="s">
        <v>298</v>
      </c>
      <c r="I771" s="362" t="s">
        <v>513</v>
      </c>
      <c r="J771" s="362" t="s">
        <v>514</v>
      </c>
    </row>
    <row r="772" spans="1:10">
      <c r="A772" s="361">
        <v>44183</v>
      </c>
      <c r="B772" s="362">
        <v>7</v>
      </c>
      <c r="C772" s="362" t="s">
        <v>482</v>
      </c>
      <c r="D772" s="362" t="s">
        <v>477</v>
      </c>
      <c r="G772" s="363" t="s">
        <v>494</v>
      </c>
      <c r="I772" s="362" t="s">
        <v>513</v>
      </c>
      <c r="J772" s="362" t="s">
        <v>514</v>
      </c>
    </row>
    <row r="773" spans="1:10">
      <c r="A773" s="361">
        <v>44183</v>
      </c>
      <c r="B773" s="362">
        <v>8</v>
      </c>
      <c r="C773" s="362" t="s">
        <v>407</v>
      </c>
      <c r="D773" s="362" t="s">
        <v>477</v>
      </c>
      <c r="G773" s="363" t="s">
        <v>494</v>
      </c>
      <c r="I773" s="362" t="s">
        <v>513</v>
      </c>
      <c r="J773" s="362" t="s">
        <v>514</v>
      </c>
    </row>
    <row r="774" spans="1:10">
      <c r="A774" s="361">
        <v>44201</v>
      </c>
      <c r="B774" s="362">
        <v>7</v>
      </c>
      <c r="C774" s="362" t="s">
        <v>340</v>
      </c>
      <c r="D774" s="362" t="s">
        <v>146</v>
      </c>
      <c r="E774" s="362">
        <v>1</v>
      </c>
      <c r="F774" s="362">
        <v>6</v>
      </c>
      <c r="G774" s="363" t="s">
        <v>527</v>
      </c>
      <c r="I774" s="362" t="s">
        <v>513</v>
      </c>
      <c r="J774" s="362" t="s">
        <v>514</v>
      </c>
    </row>
    <row r="775" spans="1:10">
      <c r="A775" s="361">
        <v>44201</v>
      </c>
      <c r="B775" s="362">
        <v>8</v>
      </c>
      <c r="C775" s="362" t="s">
        <v>341</v>
      </c>
      <c r="D775" s="362" t="s">
        <v>146</v>
      </c>
      <c r="E775" s="362">
        <v>1</v>
      </c>
      <c r="F775" s="362">
        <v>6</v>
      </c>
      <c r="G775" s="363" t="s">
        <v>527</v>
      </c>
      <c r="I775" s="362" t="s">
        <v>513</v>
      </c>
      <c r="J775" s="362" t="s">
        <v>514</v>
      </c>
    </row>
    <row r="776" spans="1:10">
      <c r="A776" s="361">
        <v>44201</v>
      </c>
      <c r="B776" s="362">
        <v>9</v>
      </c>
      <c r="C776" s="362" t="s">
        <v>342</v>
      </c>
      <c r="D776" s="362" t="s">
        <v>146</v>
      </c>
      <c r="E776" s="362">
        <v>1</v>
      </c>
      <c r="F776" s="362">
        <v>6</v>
      </c>
      <c r="G776" s="363" t="s">
        <v>527</v>
      </c>
      <c r="I776" s="362" t="s">
        <v>513</v>
      </c>
      <c r="J776" s="362" t="s">
        <v>514</v>
      </c>
    </row>
    <row r="777" spans="1:10">
      <c r="A777" s="361">
        <v>44202</v>
      </c>
      <c r="B777" s="362">
        <v>7</v>
      </c>
      <c r="C777" s="362" t="s">
        <v>42</v>
      </c>
      <c r="D777" s="362" t="s">
        <v>146</v>
      </c>
      <c r="E777" s="362">
        <v>1</v>
      </c>
      <c r="F777" s="362">
        <v>6</v>
      </c>
      <c r="I777" s="362" t="s">
        <v>513</v>
      </c>
      <c r="J777" s="362" t="s">
        <v>514</v>
      </c>
    </row>
    <row r="778" spans="1:10">
      <c r="A778" s="361">
        <v>44202</v>
      </c>
      <c r="B778" s="362">
        <v>8</v>
      </c>
      <c r="C778" s="362" t="s">
        <v>340</v>
      </c>
      <c r="D778" s="362" t="s">
        <v>381</v>
      </c>
      <c r="E778" s="362">
        <v>1</v>
      </c>
      <c r="F778" s="362">
        <v>6</v>
      </c>
      <c r="I778" s="362" t="s">
        <v>513</v>
      </c>
      <c r="J778" s="362" t="s">
        <v>514</v>
      </c>
    </row>
    <row r="779" spans="1:10">
      <c r="A779" s="361">
        <v>44202</v>
      </c>
      <c r="B779" s="362">
        <v>9</v>
      </c>
      <c r="C779" s="362" t="s">
        <v>341</v>
      </c>
      <c r="D779" s="362" t="s">
        <v>381</v>
      </c>
      <c r="E779" s="362">
        <v>1</v>
      </c>
      <c r="F779" s="362">
        <v>6</v>
      </c>
      <c r="I779" s="362" t="s">
        <v>513</v>
      </c>
      <c r="J779" s="362" t="s">
        <v>514</v>
      </c>
    </row>
    <row r="780" spans="1:10">
      <c r="A780" s="361">
        <v>44202</v>
      </c>
      <c r="B780" s="362">
        <v>10</v>
      </c>
      <c r="C780" s="362" t="s">
        <v>342</v>
      </c>
      <c r="D780" s="362" t="s">
        <v>381</v>
      </c>
      <c r="E780" s="362">
        <v>1</v>
      </c>
      <c r="F780" s="362">
        <v>6</v>
      </c>
      <c r="I780" s="362" t="s">
        <v>513</v>
      </c>
      <c r="J780" s="362" t="s">
        <v>514</v>
      </c>
    </row>
    <row r="781" spans="1:10">
      <c r="A781" s="361">
        <v>44203</v>
      </c>
      <c r="B781" s="362">
        <v>8</v>
      </c>
      <c r="C781" s="362" t="s">
        <v>42</v>
      </c>
      <c r="D781" s="362" t="s">
        <v>381</v>
      </c>
      <c r="E781" s="362">
        <v>1</v>
      </c>
      <c r="F781" s="362">
        <v>6</v>
      </c>
      <c r="I781" s="362" t="s">
        <v>513</v>
      </c>
      <c r="J781" s="362" t="s">
        <v>514</v>
      </c>
    </row>
    <row r="782" spans="1:10">
      <c r="A782" s="361">
        <v>44204</v>
      </c>
      <c r="B782" s="362">
        <v>7</v>
      </c>
      <c r="C782" s="362" t="s">
        <v>42</v>
      </c>
      <c r="D782" s="362" t="s">
        <v>381</v>
      </c>
      <c r="E782" s="362">
        <v>1</v>
      </c>
      <c r="F782" s="362">
        <v>6</v>
      </c>
      <c r="I782" s="362" t="s">
        <v>513</v>
      </c>
      <c r="J782" s="362" t="s">
        <v>514</v>
      </c>
    </row>
    <row r="783" spans="1:10">
      <c r="A783" s="361">
        <v>44204</v>
      </c>
      <c r="B783" s="362">
        <v>8</v>
      </c>
      <c r="C783" s="362" t="s">
        <v>340</v>
      </c>
      <c r="D783" s="362" t="s">
        <v>381</v>
      </c>
      <c r="E783" s="362">
        <v>1</v>
      </c>
      <c r="F783" s="362">
        <v>6</v>
      </c>
      <c r="I783" s="362" t="s">
        <v>513</v>
      </c>
      <c r="J783" s="362" t="s">
        <v>514</v>
      </c>
    </row>
    <row r="784" spans="1:10">
      <c r="A784" s="361">
        <v>44204</v>
      </c>
      <c r="B784" s="362">
        <v>9</v>
      </c>
      <c r="C784" s="362" t="s">
        <v>341</v>
      </c>
      <c r="D784" s="362" t="s">
        <v>381</v>
      </c>
      <c r="E784" s="362">
        <v>1</v>
      </c>
      <c r="F784" s="362">
        <v>6</v>
      </c>
      <c r="I784" s="362" t="s">
        <v>513</v>
      </c>
      <c r="J784" s="362" t="s">
        <v>514</v>
      </c>
    </row>
    <row r="785" spans="1:10">
      <c r="A785" s="361">
        <v>44204</v>
      </c>
      <c r="B785" s="362">
        <v>10</v>
      </c>
      <c r="C785" s="362" t="s">
        <v>342</v>
      </c>
      <c r="D785" s="362" t="s">
        <v>381</v>
      </c>
      <c r="E785" s="362">
        <v>1</v>
      </c>
      <c r="F785" s="362">
        <v>6</v>
      </c>
      <c r="I785" s="362" t="s">
        <v>513</v>
      </c>
      <c r="J785" s="362" t="s">
        <v>514</v>
      </c>
    </row>
    <row r="786" spans="1:10">
      <c r="A786" s="361">
        <v>44206</v>
      </c>
      <c r="B786" s="362">
        <v>7</v>
      </c>
      <c r="C786" s="362" t="s">
        <v>42</v>
      </c>
      <c r="D786" s="362" t="s">
        <v>381</v>
      </c>
      <c r="E786" s="362">
        <v>1</v>
      </c>
      <c r="F786" s="362">
        <v>6</v>
      </c>
      <c r="I786" s="362" t="s">
        <v>513</v>
      </c>
      <c r="J786" s="362" t="s">
        <v>514</v>
      </c>
    </row>
    <row r="787" spans="1:10">
      <c r="A787" s="361">
        <v>44206</v>
      </c>
      <c r="B787" s="362">
        <v>8</v>
      </c>
      <c r="C787" s="362" t="s">
        <v>340</v>
      </c>
      <c r="D787" s="362" t="s">
        <v>381</v>
      </c>
      <c r="E787" s="362">
        <v>1</v>
      </c>
      <c r="F787" s="362">
        <v>6</v>
      </c>
      <c r="I787" s="362" t="s">
        <v>513</v>
      </c>
      <c r="J787" s="362" t="s">
        <v>514</v>
      </c>
    </row>
    <row r="788" spans="1:10">
      <c r="A788" s="361">
        <v>44206</v>
      </c>
      <c r="B788" s="362">
        <v>9</v>
      </c>
      <c r="C788" s="362" t="s">
        <v>341</v>
      </c>
      <c r="D788" s="362" t="s">
        <v>148</v>
      </c>
      <c r="E788" s="362">
        <v>2</v>
      </c>
      <c r="F788" s="362">
        <v>6</v>
      </c>
      <c r="I788" s="362" t="s">
        <v>513</v>
      </c>
      <c r="J788" s="362" t="s">
        <v>514</v>
      </c>
    </row>
    <row r="789" spans="1:10">
      <c r="A789" s="361">
        <v>44206</v>
      </c>
      <c r="B789" s="362">
        <v>10</v>
      </c>
      <c r="C789" s="362" t="s">
        <v>342</v>
      </c>
      <c r="D789" s="362" t="s">
        <v>148</v>
      </c>
      <c r="E789" s="362">
        <v>2</v>
      </c>
      <c r="F789" s="362">
        <v>6</v>
      </c>
      <c r="I789" s="362" t="s">
        <v>513</v>
      </c>
      <c r="J789" s="362" t="s">
        <v>514</v>
      </c>
    </row>
    <row r="790" spans="1:10">
      <c r="A790" s="361">
        <v>44207</v>
      </c>
      <c r="B790" s="362">
        <v>7</v>
      </c>
      <c r="C790" s="362" t="s">
        <v>42</v>
      </c>
      <c r="D790" s="362" t="s">
        <v>148</v>
      </c>
      <c r="E790" s="362">
        <v>3</v>
      </c>
      <c r="F790" s="362">
        <v>6</v>
      </c>
      <c r="I790" s="362" t="s">
        <v>513</v>
      </c>
      <c r="J790" s="362" t="s">
        <v>514</v>
      </c>
    </row>
    <row r="791" spans="1:10">
      <c r="A791" s="361">
        <v>44207</v>
      </c>
      <c r="B791" s="362">
        <v>8</v>
      </c>
      <c r="C791" s="362" t="s">
        <v>340</v>
      </c>
      <c r="D791" s="362" t="s">
        <v>148</v>
      </c>
      <c r="E791" s="362">
        <v>2</v>
      </c>
      <c r="F791" s="362">
        <v>6</v>
      </c>
      <c r="I791" s="362" t="s">
        <v>513</v>
      </c>
      <c r="J791" s="362" t="s">
        <v>514</v>
      </c>
    </row>
    <row r="792" spans="1:10">
      <c r="A792" s="361">
        <v>44207</v>
      </c>
      <c r="B792" s="362">
        <v>9</v>
      </c>
      <c r="C792" s="362" t="s">
        <v>341</v>
      </c>
      <c r="D792" s="362" t="s">
        <v>381</v>
      </c>
      <c r="E792" s="362">
        <v>2</v>
      </c>
      <c r="F792" s="362">
        <v>6</v>
      </c>
      <c r="I792" s="362" t="s">
        <v>513</v>
      </c>
      <c r="J792" s="362" t="s">
        <v>514</v>
      </c>
    </row>
    <row r="793" spans="1:10">
      <c r="A793" s="361">
        <v>44207</v>
      </c>
      <c r="B793" s="362">
        <v>10</v>
      </c>
      <c r="C793" s="362" t="s">
        <v>342</v>
      </c>
      <c r="D793" s="362" t="s">
        <v>381</v>
      </c>
      <c r="E793" s="362">
        <v>2</v>
      </c>
      <c r="F793" s="362">
        <v>6</v>
      </c>
      <c r="I793" s="362" t="s">
        <v>513</v>
      </c>
      <c r="J793" s="362" t="s">
        <v>514</v>
      </c>
    </row>
    <row r="794" spans="1:10">
      <c r="A794" s="361">
        <v>44207</v>
      </c>
      <c r="B794" s="362">
        <v>11</v>
      </c>
      <c r="C794" s="362" t="s">
        <v>407</v>
      </c>
      <c r="D794" s="362" t="s">
        <v>146</v>
      </c>
      <c r="E794" s="362">
        <v>1</v>
      </c>
      <c r="F794" s="362">
        <v>6</v>
      </c>
      <c r="I794" s="362" t="s">
        <v>513</v>
      </c>
      <c r="J794" s="362" t="s">
        <v>514</v>
      </c>
    </row>
    <row r="795" spans="1:10">
      <c r="A795" s="361">
        <v>44207</v>
      </c>
      <c r="B795" s="362">
        <v>12</v>
      </c>
      <c r="C795" s="362" t="s">
        <v>482</v>
      </c>
      <c r="D795" s="362" t="s">
        <v>146</v>
      </c>
      <c r="E795" s="362">
        <v>1</v>
      </c>
      <c r="F795" s="362">
        <v>6</v>
      </c>
      <c r="I795" s="362" t="s">
        <v>513</v>
      </c>
      <c r="J795" s="362" t="s">
        <v>514</v>
      </c>
    </row>
    <row r="796" spans="1:10">
      <c r="A796" s="361">
        <v>44207</v>
      </c>
      <c r="B796" s="362">
        <v>13</v>
      </c>
      <c r="C796" s="362" t="s">
        <v>453</v>
      </c>
      <c r="D796" s="362" t="s">
        <v>146</v>
      </c>
      <c r="E796" s="362">
        <v>1</v>
      </c>
      <c r="F796" s="362">
        <v>6</v>
      </c>
      <c r="I796" s="362" t="s">
        <v>513</v>
      </c>
      <c r="J796" s="362" t="s">
        <v>514</v>
      </c>
    </row>
    <row r="797" spans="1:10">
      <c r="A797" s="361">
        <v>44207</v>
      </c>
      <c r="B797" s="362">
        <v>14</v>
      </c>
      <c r="C797" s="362" t="s">
        <v>442</v>
      </c>
      <c r="D797" s="362" t="s">
        <v>146</v>
      </c>
      <c r="E797" s="362">
        <v>1</v>
      </c>
      <c r="F797" s="362">
        <v>6</v>
      </c>
      <c r="I797" s="362" t="s">
        <v>513</v>
      </c>
      <c r="J797" s="362" t="s">
        <v>514</v>
      </c>
    </row>
    <row r="798" spans="1:10">
      <c r="A798" s="361">
        <v>44207</v>
      </c>
      <c r="B798" s="362">
        <v>15</v>
      </c>
      <c r="C798" s="362" t="s">
        <v>435</v>
      </c>
      <c r="D798" s="362" t="s">
        <v>146</v>
      </c>
      <c r="E798" s="362">
        <v>1</v>
      </c>
      <c r="F798" s="362">
        <v>6</v>
      </c>
      <c r="I798" s="362" t="s">
        <v>513</v>
      </c>
      <c r="J798" s="362" t="s">
        <v>514</v>
      </c>
    </row>
    <row r="799" spans="1:10">
      <c r="A799" s="361">
        <v>44208</v>
      </c>
      <c r="B799" s="362">
        <v>7</v>
      </c>
      <c r="C799" s="362" t="s">
        <v>42</v>
      </c>
      <c r="D799" s="362" t="s">
        <v>381</v>
      </c>
      <c r="E799" s="362">
        <v>2</v>
      </c>
      <c r="F799" s="362">
        <v>6</v>
      </c>
      <c r="I799" s="362" t="s">
        <v>513</v>
      </c>
      <c r="J799" s="362" t="s">
        <v>514</v>
      </c>
    </row>
    <row r="800" spans="1:10">
      <c r="A800" s="361">
        <v>44208</v>
      </c>
      <c r="B800" s="362">
        <v>8</v>
      </c>
      <c r="C800" s="362" t="s">
        <v>340</v>
      </c>
      <c r="D800" s="362" t="s">
        <v>381</v>
      </c>
      <c r="E800" s="362">
        <v>2</v>
      </c>
      <c r="F800" s="362">
        <v>6</v>
      </c>
      <c r="I800" s="362" t="s">
        <v>513</v>
      </c>
      <c r="J800" s="362" t="s">
        <v>514</v>
      </c>
    </row>
    <row r="801" spans="1:10">
      <c r="A801" s="361">
        <v>44208</v>
      </c>
      <c r="B801" s="362">
        <v>9</v>
      </c>
      <c r="C801" s="362" t="s">
        <v>407</v>
      </c>
      <c r="D801" s="362" t="s">
        <v>381</v>
      </c>
      <c r="E801" s="362">
        <v>1</v>
      </c>
      <c r="F801" s="362">
        <v>6</v>
      </c>
      <c r="I801" s="362" t="s">
        <v>513</v>
      </c>
      <c r="J801" s="362" t="s">
        <v>514</v>
      </c>
    </row>
    <row r="802" spans="1:10">
      <c r="A802" s="361">
        <v>44208</v>
      </c>
      <c r="B802" s="362">
        <v>10</v>
      </c>
      <c r="C802" s="362" t="s">
        <v>482</v>
      </c>
      <c r="D802" s="362" t="s">
        <v>381</v>
      </c>
      <c r="E802" s="362">
        <v>1</v>
      </c>
      <c r="F802" s="362">
        <v>6</v>
      </c>
      <c r="I802" s="362" t="s">
        <v>513</v>
      </c>
      <c r="J802" s="362" t="s">
        <v>514</v>
      </c>
    </row>
    <row r="803" spans="1:10">
      <c r="A803" s="361">
        <v>44208</v>
      </c>
      <c r="B803" s="362">
        <v>11</v>
      </c>
      <c r="C803" s="362" t="s">
        <v>453</v>
      </c>
      <c r="D803" s="362" t="s">
        <v>381</v>
      </c>
      <c r="E803" s="362">
        <v>1</v>
      </c>
      <c r="F803" s="362">
        <v>6</v>
      </c>
      <c r="I803" s="362" t="s">
        <v>513</v>
      </c>
      <c r="J803" s="362" t="s">
        <v>514</v>
      </c>
    </row>
    <row r="804" spans="1:10">
      <c r="A804" s="361">
        <v>44208</v>
      </c>
      <c r="B804" s="362">
        <v>12</v>
      </c>
      <c r="C804" s="362" t="s">
        <v>442</v>
      </c>
      <c r="D804" s="362" t="s">
        <v>381</v>
      </c>
      <c r="E804" s="362">
        <v>1</v>
      </c>
      <c r="F804" s="362">
        <v>6</v>
      </c>
      <c r="I804" s="362" t="s">
        <v>513</v>
      </c>
      <c r="J804" s="362" t="s">
        <v>514</v>
      </c>
    </row>
    <row r="805" spans="1:10">
      <c r="A805" s="361">
        <v>44208</v>
      </c>
      <c r="B805" s="362">
        <v>13</v>
      </c>
      <c r="C805" s="362" t="s">
        <v>435</v>
      </c>
      <c r="D805" s="362" t="s">
        <v>381</v>
      </c>
      <c r="E805" s="362">
        <v>1</v>
      </c>
      <c r="F805" s="362">
        <v>6</v>
      </c>
      <c r="I805" s="362" t="s">
        <v>513</v>
      </c>
      <c r="J805" s="362" t="s">
        <v>514</v>
      </c>
    </row>
    <row r="806" spans="1:10">
      <c r="A806" s="361">
        <v>44208</v>
      </c>
      <c r="B806" s="362">
        <v>14</v>
      </c>
      <c r="C806" s="362" t="s">
        <v>42</v>
      </c>
      <c r="G806" s="363" t="s">
        <v>529</v>
      </c>
      <c r="I806" s="362" t="s">
        <v>513</v>
      </c>
      <c r="J806" s="362" t="s">
        <v>514</v>
      </c>
    </row>
    <row r="807" spans="1:10" ht="46.5">
      <c r="A807" s="361">
        <v>44208</v>
      </c>
      <c r="B807" s="362">
        <v>15</v>
      </c>
      <c r="C807" s="362" t="s">
        <v>341</v>
      </c>
      <c r="D807" s="362" t="s">
        <v>154</v>
      </c>
      <c r="E807" s="362">
        <v>1</v>
      </c>
      <c r="F807" s="362">
        <v>96</v>
      </c>
      <c r="G807" s="363" t="s">
        <v>548</v>
      </c>
      <c r="H807" s="362" t="s">
        <v>272</v>
      </c>
      <c r="I807" s="362" t="s">
        <v>513</v>
      </c>
      <c r="J807" s="362" t="s">
        <v>514</v>
      </c>
    </row>
    <row r="808" spans="1:10" ht="34.9">
      <c r="A808" s="361">
        <v>44208</v>
      </c>
      <c r="B808" s="362">
        <v>16</v>
      </c>
      <c r="C808" s="362" t="s">
        <v>342</v>
      </c>
      <c r="D808" s="362" t="s">
        <v>154</v>
      </c>
      <c r="E808" s="362">
        <v>1</v>
      </c>
      <c r="F808" s="362">
        <v>96</v>
      </c>
      <c r="G808" s="363" t="s">
        <v>531</v>
      </c>
      <c r="H808" s="362" t="s">
        <v>272</v>
      </c>
      <c r="I808" s="362" t="s">
        <v>513</v>
      </c>
      <c r="J808" s="362" t="s">
        <v>514</v>
      </c>
    </row>
    <row r="809" spans="1:10" ht="23.25">
      <c r="A809" s="361">
        <v>44209</v>
      </c>
      <c r="B809" s="362">
        <v>7</v>
      </c>
      <c r="C809" s="362" t="s">
        <v>42</v>
      </c>
      <c r="D809" s="362" t="s">
        <v>148</v>
      </c>
      <c r="E809" s="362">
        <v>4</v>
      </c>
      <c r="F809" s="362">
        <v>6</v>
      </c>
      <c r="G809" s="363" t="s">
        <v>552</v>
      </c>
      <c r="I809" s="362" t="s">
        <v>564</v>
      </c>
      <c r="J809" s="362" t="s">
        <v>565</v>
      </c>
    </row>
    <row r="810" spans="1:10">
      <c r="A810" s="361">
        <v>44209</v>
      </c>
      <c r="B810" s="362">
        <v>9</v>
      </c>
      <c r="C810" s="362" t="s">
        <v>528</v>
      </c>
      <c r="D810" s="362" t="s">
        <v>371</v>
      </c>
      <c r="E810" s="362">
        <v>1</v>
      </c>
      <c r="F810" s="362">
        <v>96</v>
      </c>
      <c r="G810" s="363" t="s">
        <v>547</v>
      </c>
      <c r="I810" s="362" t="s">
        <v>564</v>
      </c>
      <c r="J810" s="362" t="s">
        <v>565</v>
      </c>
    </row>
    <row r="811" spans="1:10">
      <c r="A811" s="361">
        <v>44209</v>
      </c>
      <c r="B811" s="362">
        <v>10</v>
      </c>
      <c r="C811" s="362" t="s">
        <v>530</v>
      </c>
      <c r="D811" s="362" t="s">
        <v>371</v>
      </c>
      <c r="E811" s="362">
        <v>1</v>
      </c>
      <c r="F811" s="362">
        <v>96</v>
      </c>
      <c r="G811" s="363" t="s">
        <v>547</v>
      </c>
      <c r="I811" s="362" t="s">
        <v>564</v>
      </c>
      <c r="J811" s="362" t="s">
        <v>565</v>
      </c>
    </row>
    <row r="812" spans="1:10" ht="34.9">
      <c r="A812" s="361">
        <v>44209</v>
      </c>
      <c r="B812" s="362">
        <v>11</v>
      </c>
      <c r="C812" s="362" t="s">
        <v>340</v>
      </c>
      <c r="D812" s="362" t="s">
        <v>154</v>
      </c>
      <c r="E812" s="362">
        <v>1</v>
      </c>
      <c r="F812" s="362">
        <v>96</v>
      </c>
      <c r="G812" s="363" t="s">
        <v>563</v>
      </c>
      <c r="H812" s="362" t="s">
        <v>272</v>
      </c>
      <c r="I812" s="362" t="s">
        <v>564</v>
      </c>
      <c r="J812" s="362" t="s">
        <v>565</v>
      </c>
    </row>
    <row r="813" spans="1:10">
      <c r="A813" s="361">
        <v>44209</v>
      </c>
      <c r="B813" s="362">
        <v>12</v>
      </c>
      <c r="C813" s="362" t="s">
        <v>407</v>
      </c>
      <c r="D813" s="362" t="s">
        <v>148</v>
      </c>
      <c r="G813" s="363" t="s">
        <v>550</v>
      </c>
      <c r="I813" s="362" t="s">
        <v>564</v>
      </c>
      <c r="J813" s="362" t="s">
        <v>565</v>
      </c>
    </row>
    <row r="814" spans="1:10">
      <c r="A814" s="361">
        <v>44209</v>
      </c>
      <c r="B814" s="362">
        <v>13</v>
      </c>
      <c r="C814" s="362" t="s">
        <v>482</v>
      </c>
      <c r="D814" s="362" t="s">
        <v>148</v>
      </c>
      <c r="G814" s="363" t="s">
        <v>550</v>
      </c>
      <c r="I814" s="362" t="s">
        <v>564</v>
      </c>
      <c r="J814" s="362" t="s">
        <v>565</v>
      </c>
    </row>
    <row r="815" spans="1:10">
      <c r="A815" s="361">
        <v>44209</v>
      </c>
      <c r="B815" s="362">
        <v>14</v>
      </c>
      <c r="C815" s="362" t="s">
        <v>453</v>
      </c>
      <c r="D815" s="362" t="s">
        <v>148</v>
      </c>
      <c r="G815" s="363" t="s">
        <v>550</v>
      </c>
      <c r="I815" s="362" t="s">
        <v>564</v>
      </c>
      <c r="J815" s="362" t="s">
        <v>565</v>
      </c>
    </row>
    <row r="816" spans="1:10">
      <c r="A816" s="361">
        <v>44209</v>
      </c>
      <c r="B816" s="362">
        <v>15</v>
      </c>
      <c r="C816" s="362" t="s">
        <v>442</v>
      </c>
      <c r="D816" s="362" t="s">
        <v>148</v>
      </c>
      <c r="G816" s="363" t="s">
        <v>550</v>
      </c>
      <c r="I816" s="362" t="s">
        <v>564</v>
      </c>
      <c r="J816" s="362" t="s">
        <v>565</v>
      </c>
    </row>
    <row r="817" spans="1:10">
      <c r="A817" s="361">
        <v>44209</v>
      </c>
      <c r="B817" s="362">
        <v>16</v>
      </c>
      <c r="C817" s="362" t="s">
        <v>435</v>
      </c>
      <c r="D817" s="362" t="s">
        <v>148</v>
      </c>
      <c r="G817" s="363" t="s">
        <v>550</v>
      </c>
      <c r="I817" s="362" t="s">
        <v>564</v>
      </c>
      <c r="J817" s="362" t="s">
        <v>565</v>
      </c>
    </row>
    <row r="818" spans="1:10">
      <c r="A818" s="361">
        <v>44209</v>
      </c>
      <c r="B818" s="362">
        <v>17</v>
      </c>
      <c r="C818" s="362" t="s">
        <v>407</v>
      </c>
      <c r="D818" s="362" t="s">
        <v>477</v>
      </c>
      <c r="G818" s="363" t="s">
        <v>551</v>
      </c>
      <c r="I818" s="362" t="s">
        <v>564</v>
      </c>
      <c r="J818" s="362" t="s">
        <v>565</v>
      </c>
    </row>
    <row r="819" spans="1:10">
      <c r="A819" s="361">
        <v>44209</v>
      </c>
      <c r="B819" s="362">
        <v>18</v>
      </c>
      <c r="C819" s="362" t="s">
        <v>482</v>
      </c>
      <c r="D819" s="362" t="s">
        <v>477</v>
      </c>
      <c r="G819" s="363" t="s">
        <v>551</v>
      </c>
      <c r="I819" s="362" t="s">
        <v>564</v>
      </c>
      <c r="J819" s="362" t="s">
        <v>565</v>
      </c>
    </row>
    <row r="820" spans="1:10">
      <c r="A820" s="361">
        <v>44209</v>
      </c>
      <c r="B820" s="362">
        <v>19</v>
      </c>
      <c r="C820" s="362" t="s">
        <v>453</v>
      </c>
      <c r="D820" s="362" t="s">
        <v>477</v>
      </c>
      <c r="G820" s="363" t="s">
        <v>551</v>
      </c>
      <c r="I820" s="362" t="s">
        <v>564</v>
      </c>
      <c r="J820" s="362" t="s">
        <v>565</v>
      </c>
    </row>
    <row r="821" spans="1:10">
      <c r="A821" s="361">
        <v>44209</v>
      </c>
      <c r="B821" s="362">
        <v>20</v>
      </c>
      <c r="C821" s="362" t="s">
        <v>442</v>
      </c>
      <c r="D821" s="362" t="s">
        <v>477</v>
      </c>
      <c r="G821" s="363" t="s">
        <v>551</v>
      </c>
      <c r="I821" s="362" t="s">
        <v>564</v>
      </c>
      <c r="J821" s="362" t="s">
        <v>565</v>
      </c>
    </row>
    <row r="822" spans="1:10">
      <c r="A822" s="361">
        <v>44209</v>
      </c>
      <c r="B822" s="362">
        <v>21</v>
      </c>
      <c r="C822" s="362" t="s">
        <v>435</v>
      </c>
      <c r="D822" s="362" t="s">
        <v>477</v>
      </c>
      <c r="G822" s="363" t="s">
        <v>551</v>
      </c>
      <c r="I822" s="362" t="s">
        <v>564</v>
      </c>
      <c r="J822" s="362" t="s">
        <v>565</v>
      </c>
    </row>
    <row r="823" spans="1:10">
      <c r="A823" s="361">
        <v>44210</v>
      </c>
      <c r="B823" s="362">
        <v>7</v>
      </c>
      <c r="C823" s="362" t="s">
        <v>42</v>
      </c>
      <c r="D823" s="362" t="s">
        <v>381</v>
      </c>
      <c r="E823" s="362">
        <v>4</v>
      </c>
      <c r="F823" s="362">
        <v>6</v>
      </c>
      <c r="I823" s="362" t="s">
        <v>513</v>
      </c>
      <c r="J823" s="362" t="s">
        <v>514</v>
      </c>
    </row>
    <row r="824" spans="1:10">
      <c r="A824" s="361">
        <v>44210</v>
      </c>
      <c r="B824" s="362">
        <v>8</v>
      </c>
      <c r="C824" s="362" t="s">
        <v>528</v>
      </c>
      <c r="D824" s="362" t="s">
        <v>371</v>
      </c>
      <c r="E824" s="362">
        <v>1</v>
      </c>
      <c r="F824" s="362">
        <v>96</v>
      </c>
      <c r="I824" s="362" t="s">
        <v>513</v>
      </c>
      <c r="J824" s="362" t="s">
        <v>514</v>
      </c>
    </row>
    <row r="825" spans="1:10">
      <c r="A825" s="361">
        <v>44210</v>
      </c>
      <c r="B825" s="362">
        <v>9</v>
      </c>
      <c r="C825" s="362" t="s">
        <v>530</v>
      </c>
      <c r="D825" s="362" t="s">
        <v>371</v>
      </c>
      <c r="E825" s="362">
        <v>1</v>
      </c>
      <c r="F825" s="362">
        <v>96</v>
      </c>
      <c r="I825" s="362" t="s">
        <v>513</v>
      </c>
      <c r="J825" s="362" t="s">
        <v>514</v>
      </c>
    </row>
    <row r="826" spans="1:10">
      <c r="A826" s="361">
        <v>44210</v>
      </c>
      <c r="B826" s="362">
        <v>10</v>
      </c>
      <c r="C826" s="362" t="s">
        <v>549</v>
      </c>
      <c r="D826" s="362" t="s">
        <v>371</v>
      </c>
      <c r="E826" s="362">
        <v>1</v>
      </c>
      <c r="F826" s="362">
        <v>96</v>
      </c>
      <c r="G826" s="363" t="s">
        <v>553</v>
      </c>
      <c r="I826" s="362" t="s">
        <v>513</v>
      </c>
      <c r="J826" s="362" t="s">
        <v>514</v>
      </c>
    </row>
    <row r="827" spans="1:10">
      <c r="A827" s="361">
        <v>44211</v>
      </c>
      <c r="B827" s="362">
        <v>7</v>
      </c>
      <c r="C827" s="362" t="s">
        <v>528</v>
      </c>
      <c r="D827" s="362" t="s">
        <v>371</v>
      </c>
      <c r="E827" s="362">
        <v>1</v>
      </c>
      <c r="F827" s="362">
        <v>96</v>
      </c>
      <c r="I827" s="362" t="s">
        <v>564</v>
      </c>
      <c r="J827" s="362" t="s">
        <v>565</v>
      </c>
    </row>
    <row r="828" spans="1:10">
      <c r="A828" s="361">
        <v>44211</v>
      </c>
      <c r="B828" s="362">
        <v>8</v>
      </c>
      <c r="C828" s="362" t="s">
        <v>530</v>
      </c>
      <c r="D828" s="362" t="s">
        <v>371</v>
      </c>
      <c r="E828" s="362">
        <v>1</v>
      </c>
      <c r="F828" s="362">
        <v>96</v>
      </c>
      <c r="I828" s="362" t="s">
        <v>564</v>
      </c>
      <c r="J828" s="362" t="s">
        <v>565</v>
      </c>
    </row>
    <row r="829" spans="1:10">
      <c r="A829" s="361">
        <v>44211</v>
      </c>
      <c r="B829" s="362">
        <v>9</v>
      </c>
      <c r="C829" s="362" t="s">
        <v>549</v>
      </c>
      <c r="D829" s="362" t="s">
        <v>381</v>
      </c>
      <c r="G829" s="363" t="s">
        <v>554</v>
      </c>
      <c r="I829" s="362" t="s">
        <v>564</v>
      </c>
      <c r="J829" s="362" t="s">
        <v>565</v>
      </c>
    </row>
    <row r="830" spans="1:10">
      <c r="A830" s="361">
        <v>44211</v>
      </c>
      <c r="B830" s="362">
        <v>10</v>
      </c>
      <c r="C830" s="362" t="s">
        <v>340</v>
      </c>
      <c r="D830" s="362" t="s">
        <v>146</v>
      </c>
      <c r="E830" s="362">
        <v>1</v>
      </c>
      <c r="F830" s="362">
        <v>6</v>
      </c>
      <c r="G830" s="363" t="s">
        <v>566</v>
      </c>
      <c r="I830" s="362" t="s">
        <v>564</v>
      </c>
      <c r="J830" s="362" t="s">
        <v>565</v>
      </c>
    </row>
    <row r="831" spans="1:10">
      <c r="A831" s="361">
        <v>44212</v>
      </c>
      <c r="B831" s="362">
        <v>7</v>
      </c>
      <c r="C831" s="362" t="s">
        <v>407</v>
      </c>
      <c r="D831" s="362" t="s">
        <v>146</v>
      </c>
      <c r="E831" s="362">
        <v>1</v>
      </c>
      <c r="F831" s="362">
        <v>6</v>
      </c>
      <c r="G831" s="363" t="s">
        <v>568</v>
      </c>
      <c r="I831" s="362" t="s">
        <v>513</v>
      </c>
      <c r="J831" s="362" t="s">
        <v>514</v>
      </c>
    </row>
    <row r="832" spans="1:10">
      <c r="A832" s="361">
        <v>44212</v>
      </c>
      <c r="B832" s="362">
        <v>8</v>
      </c>
      <c r="C832" s="362" t="s">
        <v>482</v>
      </c>
      <c r="D832" s="362" t="s">
        <v>146</v>
      </c>
      <c r="E832" s="362">
        <v>1</v>
      </c>
      <c r="F832" s="362">
        <v>6</v>
      </c>
      <c r="G832" s="363" t="s">
        <v>568</v>
      </c>
      <c r="I832" s="362" t="s">
        <v>513</v>
      </c>
      <c r="J832" s="362" t="s">
        <v>514</v>
      </c>
    </row>
    <row r="833" spans="1:10">
      <c r="A833" s="361">
        <v>44212</v>
      </c>
      <c r="B833" s="362">
        <v>9</v>
      </c>
      <c r="C833" s="362" t="s">
        <v>453</v>
      </c>
      <c r="D833" s="362" t="s">
        <v>146</v>
      </c>
      <c r="E833" s="362">
        <v>1</v>
      </c>
      <c r="F833" s="362">
        <v>6</v>
      </c>
      <c r="G833" s="363" t="s">
        <v>568</v>
      </c>
      <c r="I833" s="362" t="s">
        <v>513</v>
      </c>
      <c r="J833" s="362" t="s">
        <v>514</v>
      </c>
    </row>
    <row r="834" spans="1:10">
      <c r="A834" s="361">
        <v>44212</v>
      </c>
      <c r="B834" s="362">
        <v>10</v>
      </c>
      <c r="C834" s="362" t="s">
        <v>442</v>
      </c>
      <c r="D834" s="362" t="s">
        <v>146</v>
      </c>
      <c r="E834" s="362">
        <v>1</v>
      </c>
      <c r="F834" s="362">
        <v>6</v>
      </c>
      <c r="G834" s="363" t="s">
        <v>568</v>
      </c>
      <c r="I834" s="362" t="s">
        <v>513</v>
      </c>
      <c r="J834" s="362" t="s">
        <v>514</v>
      </c>
    </row>
    <row r="835" spans="1:10">
      <c r="A835" s="361">
        <v>44212</v>
      </c>
      <c r="B835" s="362">
        <v>11</v>
      </c>
      <c r="C835" s="362" t="s">
        <v>435</v>
      </c>
      <c r="D835" s="362" t="s">
        <v>146</v>
      </c>
      <c r="E835" s="362">
        <v>1</v>
      </c>
      <c r="F835" s="362">
        <v>6</v>
      </c>
      <c r="G835" s="363" t="s">
        <v>568</v>
      </c>
      <c r="I835" s="362" t="s">
        <v>513</v>
      </c>
      <c r="J835" s="362" t="s">
        <v>514</v>
      </c>
    </row>
    <row r="836" spans="1:10">
      <c r="A836" s="361">
        <v>44212</v>
      </c>
      <c r="B836" s="362">
        <v>12</v>
      </c>
      <c r="C836" s="362" t="s">
        <v>340</v>
      </c>
      <c r="D836" s="362" t="s">
        <v>381</v>
      </c>
      <c r="E836" s="362">
        <v>1</v>
      </c>
      <c r="F836" s="362">
        <v>6</v>
      </c>
      <c r="I836" s="362" t="s">
        <v>513</v>
      </c>
      <c r="J836" s="362" t="s">
        <v>514</v>
      </c>
    </row>
    <row r="837" spans="1:10">
      <c r="A837" s="361">
        <v>44214</v>
      </c>
      <c r="B837" s="362">
        <v>7</v>
      </c>
      <c r="C837" s="362" t="s">
        <v>42</v>
      </c>
      <c r="D837" s="362" t="s">
        <v>148</v>
      </c>
      <c r="E837" s="362">
        <v>3</v>
      </c>
      <c r="F837" s="362">
        <v>6</v>
      </c>
      <c r="G837" s="363" t="s">
        <v>556</v>
      </c>
      <c r="I837" s="362" t="s">
        <v>513</v>
      </c>
      <c r="J837" s="362" t="s">
        <v>514</v>
      </c>
    </row>
    <row r="838" spans="1:10">
      <c r="A838" s="361">
        <v>44214</v>
      </c>
      <c r="B838" s="362">
        <v>8</v>
      </c>
      <c r="C838" s="362" t="s">
        <v>528</v>
      </c>
      <c r="D838" s="362" t="s">
        <v>148</v>
      </c>
      <c r="E838" s="362">
        <v>1</v>
      </c>
      <c r="F838" s="362">
        <v>12</v>
      </c>
      <c r="G838" s="363" t="s">
        <v>556</v>
      </c>
      <c r="I838" s="362" t="s">
        <v>513</v>
      </c>
      <c r="J838" s="362" t="s">
        <v>514</v>
      </c>
    </row>
    <row r="839" spans="1:10">
      <c r="A839" s="361">
        <v>44214</v>
      </c>
      <c r="B839" s="362">
        <v>9</v>
      </c>
      <c r="C839" s="362" t="s">
        <v>530</v>
      </c>
      <c r="D839" s="362" t="s">
        <v>148</v>
      </c>
      <c r="E839" s="362">
        <v>1</v>
      </c>
      <c r="F839" s="362">
        <v>12</v>
      </c>
      <c r="G839" s="363" t="s">
        <v>556</v>
      </c>
      <c r="I839" s="362" t="s">
        <v>513</v>
      </c>
      <c r="J839" s="362" t="s">
        <v>514</v>
      </c>
    </row>
    <row r="840" spans="1:10">
      <c r="A840" s="361">
        <v>44214</v>
      </c>
      <c r="B840" s="362">
        <v>10</v>
      </c>
      <c r="C840" s="362" t="s">
        <v>340</v>
      </c>
      <c r="D840" s="362" t="s">
        <v>148</v>
      </c>
      <c r="E840" s="362">
        <v>1</v>
      </c>
      <c r="F840" s="362">
        <v>6</v>
      </c>
      <c r="G840" s="363" t="s">
        <v>556</v>
      </c>
      <c r="I840" s="362" t="s">
        <v>513</v>
      </c>
      <c r="J840" s="362" t="s">
        <v>514</v>
      </c>
    </row>
    <row r="841" spans="1:10">
      <c r="A841" s="361">
        <v>44214</v>
      </c>
      <c r="B841" s="362">
        <v>11</v>
      </c>
      <c r="C841" s="362" t="s">
        <v>407</v>
      </c>
      <c r="D841" s="362" t="s">
        <v>148</v>
      </c>
      <c r="E841" s="362">
        <v>1</v>
      </c>
      <c r="F841" s="362">
        <v>6</v>
      </c>
      <c r="G841" s="363" t="s">
        <v>556</v>
      </c>
      <c r="I841" s="362" t="s">
        <v>513</v>
      </c>
      <c r="J841" s="362" t="s">
        <v>514</v>
      </c>
    </row>
    <row r="842" spans="1:10">
      <c r="A842" s="361">
        <v>44214</v>
      </c>
      <c r="B842" s="362">
        <v>12</v>
      </c>
      <c r="C842" s="362" t="s">
        <v>482</v>
      </c>
      <c r="D842" s="362" t="s">
        <v>148</v>
      </c>
      <c r="E842" s="362">
        <v>1</v>
      </c>
      <c r="F842" s="362">
        <v>6</v>
      </c>
      <c r="G842" s="363" t="s">
        <v>556</v>
      </c>
      <c r="I842" s="362" t="s">
        <v>513</v>
      </c>
      <c r="J842" s="362" t="s">
        <v>514</v>
      </c>
    </row>
    <row r="843" spans="1:10">
      <c r="A843" s="361">
        <v>44214</v>
      </c>
      <c r="B843" s="362">
        <v>13</v>
      </c>
      <c r="C843" s="362" t="s">
        <v>453</v>
      </c>
      <c r="D843" s="362" t="s">
        <v>148</v>
      </c>
      <c r="E843" s="362">
        <v>1</v>
      </c>
      <c r="F843" s="362">
        <v>6</v>
      </c>
      <c r="G843" s="363" t="s">
        <v>556</v>
      </c>
      <c r="I843" s="362" t="s">
        <v>513</v>
      </c>
      <c r="J843" s="362" t="s">
        <v>514</v>
      </c>
    </row>
    <row r="844" spans="1:10">
      <c r="A844" s="361">
        <v>44214</v>
      </c>
      <c r="B844" s="362">
        <v>14</v>
      </c>
      <c r="C844" s="362" t="s">
        <v>442</v>
      </c>
      <c r="D844" s="362" t="s">
        <v>148</v>
      </c>
      <c r="E844" s="362">
        <v>1</v>
      </c>
      <c r="F844" s="362">
        <v>6</v>
      </c>
      <c r="G844" s="363" t="s">
        <v>556</v>
      </c>
      <c r="I844" s="362" t="s">
        <v>513</v>
      </c>
      <c r="J844" s="362" t="s">
        <v>514</v>
      </c>
    </row>
    <row r="845" spans="1:10">
      <c r="A845" s="361">
        <v>44214</v>
      </c>
      <c r="B845" s="362">
        <v>15</v>
      </c>
      <c r="C845" s="362" t="s">
        <v>435</v>
      </c>
      <c r="D845" s="362" t="s">
        <v>148</v>
      </c>
      <c r="E845" s="362">
        <v>1</v>
      </c>
      <c r="F845" s="362">
        <v>6</v>
      </c>
      <c r="G845" s="363" t="s">
        <v>556</v>
      </c>
      <c r="I845" s="362" t="s">
        <v>513</v>
      </c>
      <c r="J845" s="362" t="s">
        <v>514</v>
      </c>
    </row>
    <row r="846" spans="1:10">
      <c r="A846" s="361">
        <v>44216</v>
      </c>
      <c r="B846" s="362">
        <v>7</v>
      </c>
      <c r="C846" s="362" t="s">
        <v>42</v>
      </c>
      <c r="D846" s="362" t="s">
        <v>381</v>
      </c>
      <c r="E846" s="362">
        <v>3</v>
      </c>
      <c r="F846" s="362">
        <v>6</v>
      </c>
      <c r="I846" s="362" t="s">
        <v>513</v>
      </c>
      <c r="J846" s="362" t="s">
        <v>514</v>
      </c>
    </row>
    <row r="847" spans="1:10">
      <c r="A847" s="361">
        <v>44216</v>
      </c>
      <c r="B847" s="362">
        <v>8</v>
      </c>
      <c r="C847" s="362" t="s">
        <v>528</v>
      </c>
      <c r="D847" s="362" t="s">
        <v>381</v>
      </c>
      <c r="E847" s="362">
        <v>1</v>
      </c>
      <c r="F847" s="362">
        <v>6</v>
      </c>
      <c r="I847" s="362" t="s">
        <v>513</v>
      </c>
      <c r="J847" s="362" t="s">
        <v>514</v>
      </c>
    </row>
    <row r="848" spans="1:10">
      <c r="A848" s="361">
        <v>44216</v>
      </c>
      <c r="B848" s="362">
        <v>9</v>
      </c>
      <c r="C848" s="362" t="s">
        <v>530</v>
      </c>
      <c r="D848" s="362" t="s">
        <v>381</v>
      </c>
      <c r="E848" s="362">
        <v>1</v>
      </c>
      <c r="F848" s="362">
        <v>6</v>
      </c>
      <c r="I848" s="362" t="s">
        <v>513</v>
      </c>
      <c r="J848" s="362" t="s">
        <v>514</v>
      </c>
    </row>
    <row r="849" spans="1:10">
      <c r="A849" s="361">
        <v>44216</v>
      </c>
      <c r="B849" s="362">
        <v>10</v>
      </c>
      <c r="C849" s="362" t="s">
        <v>407</v>
      </c>
      <c r="D849" s="362" t="s">
        <v>381</v>
      </c>
      <c r="E849" s="362">
        <v>1</v>
      </c>
      <c r="F849" s="362">
        <v>6</v>
      </c>
      <c r="I849" s="362" t="s">
        <v>513</v>
      </c>
      <c r="J849" s="362" t="s">
        <v>514</v>
      </c>
    </row>
    <row r="850" spans="1:10">
      <c r="A850" s="361">
        <v>44216</v>
      </c>
      <c r="B850" s="362">
        <v>11</v>
      </c>
      <c r="C850" s="362" t="s">
        <v>482</v>
      </c>
      <c r="D850" s="362" t="s">
        <v>381</v>
      </c>
      <c r="E850" s="362">
        <v>1</v>
      </c>
      <c r="F850" s="362">
        <v>6</v>
      </c>
      <c r="I850" s="362" t="s">
        <v>513</v>
      </c>
      <c r="J850" s="362" t="s">
        <v>514</v>
      </c>
    </row>
    <row r="851" spans="1:10">
      <c r="A851" s="361">
        <v>44216</v>
      </c>
      <c r="B851" s="362">
        <v>12</v>
      </c>
      <c r="C851" s="362" t="s">
        <v>453</v>
      </c>
      <c r="D851" s="362" t="s">
        <v>381</v>
      </c>
      <c r="E851" s="362">
        <v>1</v>
      </c>
      <c r="F851" s="362">
        <v>6</v>
      </c>
      <c r="I851" s="362" t="s">
        <v>513</v>
      </c>
      <c r="J851" s="362" t="s">
        <v>514</v>
      </c>
    </row>
    <row r="852" spans="1:10">
      <c r="A852" s="361">
        <v>44216</v>
      </c>
      <c r="B852" s="362">
        <v>13</v>
      </c>
      <c r="C852" s="362" t="s">
        <v>442</v>
      </c>
      <c r="D852" s="362" t="s">
        <v>381</v>
      </c>
      <c r="E852" s="362">
        <v>1</v>
      </c>
      <c r="F852" s="362">
        <v>6</v>
      </c>
      <c r="I852" s="362" t="s">
        <v>513</v>
      </c>
      <c r="J852" s="362" t="s">
        <v>514</v>
      </c>
    </row>
    <row r="853" spans="1:10">
      <c r="A853" s="361">
        <v>44216</v>
      </c>
      <c r="B853" s="362">
        <v>14</v>
      </c>
      <c r="C853" s="362" t="s">
        <v>435</v>
      </c>
      <c r="D853" s="362" t="s">
        <v>381</v>
      </c>
      <c r="E853" s="362">
        <v>1</v>
      </c>
      <c r="F853" s="362">
        <v>6</v>
      </c>
      <c r="I853" s="362" t="s">
        <v>513</v>
      </c>
      <c r="J853" s="362" t="s">
        <v>514</v>
      </c>
    </row>
    <row r="854" spans="1:10">
      <c r="A854" s="361">
        <v>44216</v>
      </c>
      <c r="B854" s="362">
        <v>15</v>
      </c>
      <c r="C854" s="362" t="s">
        <v>340</v>
      </c>
      <c r="D854" s="362" t="s">
        <v>381</v>
      </c>
      <c r="E854" s="362">
        <v>1</v>
      </c>
      <c r="F854" s="362">
        <v>6</v>
      </c>
      <c r="I854" s="362" t="s">
        <v>513</v>
      </c>
      <c r="J854" s="362" t="s">
        <v>514</v>
      </c>
    </row>
    <row r="855" spans="1:10">
      <c r="A855" s="361">
        <v>44217</v>
      </c>
      <c r="B855" s="362">
        <v>7</v>
      </c>
      <c r="C855" s="362" t="s">
        <v>42</v>
      </c>
      <c r="D855" s="362" t="s">
        <v>148</v>
      </c>
      <c r="G855" s="363" t="s">
        <v>555</v>
      </c>
      <c r="I855" s="362" t="s">
        <v>513</v>
      </c>
      <c r="J855" s="362" t="s">
        <v>514</v>
      </c>
    </row>
    <row r="856" spans="1:10" ht="34.9">
      <c r="A856" s="361">
        <v>44217</v>
      </c>
      <c r="B856" s="362">
        <v>8</v>
      </c>
      <c r="C856" s="362" t="s">
        <v>340</v>
      </c>
      <c r="D856" s="362" t="s">
        <v>154</v>
      </c>
      <c r="E856" s="362">
        <v>1</v>
      </c>
      <c r="F856" s="362">
        <v>96</v>
      </c>
      <c r="G856" s="363" t="s">
        <v>557</v>
      </c>
      <c r="H856" s="362" t="s">
        <v>272</v>
      </c>
      <c r="I856" s="362" t="s">
        <v>513</v>
      </c>
      <c r="J856" s="362" t="s">
        <v>514</v>
      </c>
    </row>
    <row r="857" spans="1:10">
      <c r="A857" s="361">
        <v>44217</v>
      </c>
      <c r="B857" s="362">
        <v>9</v>
      </c>
      <c r="C857" s="362" t="s">
        <v>42</v>
      </c>
      <c r="D857" s="362" t="s">
        <v>381</v>
      </c>
      <c r="E857" s="362">
        <v>2</v>
      </c>
      <c r="F857" s="362">
        <v>6</v>
      </c>
      <c r="I857" s="362" t="s">
        <v>513</v>
      </c>
      <c r="J857" s="362" t="s">
        <v>514</v>
      </c>
    </row>
    <row r="858" spans="1:10">
      <c r="A858" s="361">
        <v>44217</v>
      </c>
      <c r="B858" s="362">
        <v>10</v>
      </c>
      <c r="C858" s="362" t="s">
        <v>482</v>
      </c>
      <c r="D858" s="362" t="s">
        <v>148</v>
      </c>
      <c r="G858" s="363" t="s">
        <v>558</v>
      </c>
      <c r="I858" s="362" t="s">
        <v>513</v>
      </c>
      <c r="J858" s="362" t="s">
        <v>514</v>
      </c>
    </row>
    <row r="859" spans="1:10">
      <c r="A859" s="361">
        <v>44217</v>
      </c>
      <c r="B859" s="362">
        <v>11</v>
      </c>
      <c r="C859" s="362" t="s">
        <v>453</v>
      </c>
      <c r="D859" s="362" t="s">
        <v>148</v>
      </c>
      <c r="G859" s="363" t="s">
        <v>558</v>
      </c>
      <c r="I859" s="362" t="s">
        <v>513</v>
      </c>
      <c r="J859" s="362" t="s">
        <v>514</v>
      </c>
    </row>
    <row r="860" spans="1:10">
      <c r="A860" s="361">
        <v>44217</v>
      </c>
      <c r="B860" s="362">
        <v>12</v>
      </c>
      <c r="C860" s="362" t="s">
        <v>442</v>
      </c>
      <c r="D860" s="362" t="s">
        <v>148</v>
      </c>
      <c r="G860" s="363" t="s">
        <v>558</v>
      </c>
      <c r="I860" s="362" t="s">
        <v>513</v>
      </c>
      <c r="J860" s="362" t="s">
        <v>514</v>
      </c>
    </row>
    <row r="861" spans="1:10">
      <c r="A861" s="361">
        <v>44217</v>
      </c>
      <c r="B861" s="362">
        <v>13</v>
      </c>
      <c r="C861" s="362" t="s">
        <v>407</v>
      </c>
      <c r="D861" s="362" t="s">
        <v>381</v>
      </c>
      <c r="E861" s="362">
        <v>1</v>
      </c>
      <c r="F861" s="362">
        <v>6</v>
      </c>
      <c r="I861" s="362" t="s">
        <v>513</v>
      </c>
      <c r="J861" s="362" t="s">
        <v>514</v>
      </c>
    </row>
    <row r="862" spans="1:10">
      <c r="A862" s="361">
        <v>44217</v>
      </c>
      <c r="B862" s="362">
        <v>14</v>
      </c>
      <c r="C862" s="362" t="s">
        <v>435</v>
      </c>
      <c r="D862" s="362" t="s">
        <v>381</v>
      </c>
      <c r="E862" s="362">
        <v>1</v>
      </c>
      <c r="F862" s="362">
        <v>6</v>
      </c>
      <c r="I862" s="362" t="s">
        <v>513</v>
      </c>
      <c r="J862" s="362" t="s">
        <v>514</v>
      </c>
    </row>
    <row r="863" spans="1:10">
      <c r="A863" s="361">
        <v>44218</v>
      </c>
      <c r="B863" s="362">
        <v>7</v>
      </c>
      <c r="C863" s="362" t="s">
        <v>42</v>
      </c>
      <c r="D863" s="362" t="s">
        <v>381</v>
      </c>
      <c r="E863" s="362">
        <v>2</v>
      </c>
      <c r="F863" s="362">
        <v>6</v>
      </c>
      <c r="I863" s="362" t="s">
        <v>513</v>
      </c>
      <c r="J863" s="362" t="s">
        <v>514</v>
      </c>
    </row>
    <row r="864" spans="1:10">
      <c r="A864" s="361">
        <v>44218</v>
      </c>
      <c r="B864" s="362">
        <v>8</v>
      </c>
      <c r="C864" s="362" t="s">
        <v>549</v>
      </c>
      <c r="D864" s="362" t="s">
        <v>371</v>
      </c>
      <c r="E864" s="362">
        <v>1</v>
      </c>
      <c r="F864" s="362">
        <v>96</v>
      </c>
      <c r="I864" s="362" t="s">
        <v>513</v>
      </c>
      <c r="J864" s="362" t="s">
        <v>514</v>
      </c>
    </row>
    <row r="865" spans="1:10">
      <c r="A865" s="361">
        <v>44218</v>
      </c>
      <c r="B865" s="362">
        <v>9</v>
      </c>
      <c r="C865" s="362" t="s">
        <v>528</v>
      </c>
      <c r="D865" s="362" t="s">
        <v>381</v>
      </c>
      <c r="E865" s="362">
        <v>1</v>
      </c>
      <c r="F865" s="362">
        <v>12</v>
      </c>
      <c r="I865" s="362" t="s">
        <v>513</v>
      </c>
      <c r="J865" s="362" t="s">
        <v>514</v>
      </c>
    </row>
    <row r="866" spans="1:10">
      <c r="A866" s="361">
        <v>44218</v>
      </c>
      <c r="B866" s="362">
        <v>10</v>
      </c>
      <c r="C866" s="362" t="s">
        <v>530</v>
      </c>
      <c r="D866" s="362" t="s">
        <v>381</v>
      </c>
      <c r="E866" s="362">
        <v>1</v>
      </c>
      <c r="F866" s="362">
        <v>12</v>
      </c>
      <c r="I866" s="362" t="s">
        <v>513</v>
      </c>
      <c r="J866" s="362" t="s">
        <v>514</v>
      </c>
    </row>
    <row r="867" spans="1:10" ht="23.25">
      <c r="A867" s="361">
        <v>44218</v>
      </c>
      <c r="B867" s="362">
        <v>11</v>
      </c>
      <c r="C867" s="362" t="s">
        <v>435</v>
      </c>
      <c r="E867" s="362">
        <v>1</v>
      </c>
      <c r="F867" s="362">
        <v>6</v>
      </c>
      <c r="G867" s="363" t="s">
        <v>569</v>
      </c>
      <c r="I867" s="362" t="s">
        <v>513</v>
      </c>
      <c r="J867" s="362" t="s">
        <v>514</v>
      </c>
    </row>
    <row r="868" spans="1:10" ht="23.25">
      <c r="A868" s="361">
        <v>44218</v>
      </c>
      <c r="B868" s="362">
        <v>12</v>
      </c>
      <c r="C868" s="362" t="s">
        <v>388</v>
      </c>
      <c r="E868" s="362">
        <v>1</v>
      </c>
      <c r="F868" s="362">
        <v>6</v>
      </c>
      <c r="G868" s="363" t="s">
        <v>569</v>
      </c>
      <c r="I868" s="362" t="s">
        <v>513</v>
      </c>
      <c r="J868" s="362" t="s">
        <v>514</v>
      </c>
    </row>
    <row r="869" spans="1:10">
      <c r="A869" s="361">
        <v>44219</v>
      </c>
      <c r="B869" s="362">
        <v>7</v>
      </c>
      <c r="C869" s="362" t="s">
        <v>435</v>
      </c>
      <c r="D869" s="362" t="s">
        <v>146</v>
      </c>
      <c r="E869" s="362">
        <v>1</v>
      </c>
      <c r="F869" s="362">
        <v>6</v>
      </c>
      <c r="G869" s="363" t="s">
        <v>580</v>
      </c>
      <c r="I869" s="362" t="s">
        <v>513</v>
      </c>
      <c r="J869" s="362" t="s">
        <v>514</v>
      </c>
    </row>
    <row r="870" spans="1:10">
      <c r="A870" s="361">
        <v>44219</v>
      </c>
      <c r="B870" s="362">
        <v>8</v>
      </c>
      <c r="C870" s="362" t="s">
        <v>388</v>
      </c>
      <c r="D870" s="362" t="s">
        <v>146</v>
      </c>
      <c r="E870" s="362">
        <v>1</v>
      </c>
      <c r="F870" s="362">
        <v>6</v>
      </c>
      <c r="G870" s="363" t="s">
        <v>580</v>
      </c>
      <c r="I870" s="362" t="s">
        <v>513</v>
      </c>
      <c r="J870" s="362" t="s">
        <v>514</v>
      </c>
    </row>
    <row r="871" spans="1:10">
      <c r="A871" s="361">
        <v>44219</v>
      </c>
      <c r="B871" s="362">
        <v>9</v>
      </c>
      <c r="C871" s="362" t="s">
        <v>42</v>
      </c>
      <c r="D871" s="362" t="s">
        <v>381</v>
      </c>
      <c r="E871" s="362">
        <v>2</v>
      </c>
      <c r="F871" s="362">
        <v>6</v>
      </c>
      <c r="I871" s="362" t="s">
        <v>513</v>
      </c>
      <c r="J871" s="362" t="s">
        <v>514</v>
      </c>
    </row>
    <row r="872" spans="1:10">
      <c r="A872" s="361">
        <v>44219</v>
      </c>
      <c r="B872" s="362">
        <v>10</v>
      </c>
      <c r="C872" s="362" t="s">
        <v>549</v>
      </c>
      <c r="D872" s="362" t="s">
        <v>371</v>
      </c>
      <c r="E872" s="362">
        <v>1</v>
      </c>
      <c r="F872" s="362">
        <v>96</v>
      </c>
      <c r="I872" s="362" t="s">
        <v>513</v>
      </c>
      <c r="J872" s="362" t="s">
        <v>514</v>
      </c>
    </row>
    <row r="873" spans="1:10">
      <c r="A873" s="361">
        <v>44219</v>
      </c>
      <c r="B873" s="362">
        <v>11</v>
      </c>
      <c r="C873" s="362" t="s">
        <v>528</v>
      </c>
      <c r="D873" s="362" t="s">
        <v>148</v>
      </c>
      <c r="E873" s="362">
        <v>1</v>
      </c>
      <c r="F873" s="362">
        <v>6</v>
      </c>
      <c r="I873" s="362" t="s">
        <v>513</v>
      </c>
      <c r="J873" s="362" t="s">
        <v>514</v>
      </c>
    </row>
    <row r="874" spans="1:10">
      <c r="A874" s="361">
        <v>44219</v>
      </c>
      <c r="B874" s="362">
        <v>12</v>
      </c>
      <c r="C874" s="362" t="s">
        <v>530</v>
      </c>
      <c r="D874" s="362" t="s">
        <v>148</v>
      </c>
      <c r="E874" s="362">
        <v>1</v>
      </c>
      <c r="F874" s="362">
        <v>6</v>
      </c>
      <c r="I874" s="362" t="s">
        <v>513</v>
      </c>
      <c r="J874" s="362" t="s">
        <v>514</v>
      </c>
    </row>
    <row r="875" spans="1:10">
      <c r="A875" s="361">
        <v>44219</v>
      </c>
      <c r="B875" s="362">
        <v>13</v>
      </c>
      <c r="C875" s="362" t="s">
        <v>528</v>
      </c>
      <c r="D875" s="362" t="s">
        <v>147</v>
      </c>
      <c r="E875" s="362">
        <v>1</v>
      </c>
      <c r="F875" s="362">
        <v>12</v>
      </c>
      <c r="I875" s="362" t="s">
        <v>513</v>
      </c>
      <c r="J875" s="362" t="s">
        <v>514</v>
      </c>
    </row>
    <row r="876" spans="1:10">
      <c r="A876" s="361">
        <v>44219</v>
      </c>
      <c r="B876" s="362">
        <v>14</v>
      </c>
      <c r="C876" s="362" t="s">
        <v>530</v>
      </c>
      <c r="D876" s="362" t="s">
        <v>147</v>
      </c>
      <c r="E876" s="362">
        <v>1</v>
      </c>
      <c r="F876" s="362">
        <v>12</v>
      </c>
      <c r="I876" s="362" t="s">
        <v>513</v>
      </c>
      <c r="J876" s="362" t="s">
        <v>514</v>
      </c>
    </row>
    <row r="877" spans="1:10">
      <c r="A877" s="361">
        <v>44221</v>
      </c>
      <c r="B877" s="362">
        <v>7</v>
      </c>
      <c r="C877" s="362" t="s">
        <v>42</v>
      </c>
      <c r="D877" s="362" t="s">
        <v>148</v>
      </c>
      <c r="E877" s="362">
        <v>3</v>
      </c>
      <c r="F877" s="362">
        <v>6</v>
      </c>
      <c r="G877" s="363" t="s">
        <v>582</v>
      </c>
      <c r="I877" s="362" t="s">
        <v>513</v>
      </c>
      <c r="J877" s="362" t="s">
        <v>514</v>
      </c>
    </row>
    <row r="878" spans="1:10">
      <c r="A878" s="361">
        <v>44221</v>
      </c>
      <c r="B878" s="362">
        <v>8</v>
      </c>
      <c r="C878" s="362" t="s">
        <v>407</v>
      </c>
      <c r="D878" s="362" t="s">
        <v>148</v>
      </c>
      <c r="E878" s="362">
        <v>2</v>
      </c>
      <c r="F878" s="362">
        <v>6</v>
      </c>
      <c r="G878" s="363" t="s">
        <v>547</v>
      </c>
      <c r="I878" s="362" t="s">
        <v>513</v>
      </c>
      <c r="J878" s="362" t="s">
        <v>514</v>
      </c>
    </row>
    <row r="879" spans="1:10">
      <c r="A879" s="361">
        <v>44221</v>
      </c>
      <c r="B879" s="362">
        <v>9</v>
      </c>
      <c r="C879" s="362" t="s">
        <v>435</v>
      </c>
      <c r="D879" s="362" t="s">
        <v>148</v>
      </c>
      <c r="E879" s="362">
        <v>2</v>
      </c>
      <c r="F879" s="362">
        <v>6</v>
      </c>
      <c r="G879" s="363" t="s">
        <v>547</v>
      </c>
      <c r="I879" s="362" t="s">
        <v>513</v>
      </c>
      <c r="J879" s="362" t="s">
        <v>514</v>
      </c>
    </row>
    <row r="880" spans="1:10">
      <c r="A880" s="361">
        <v>44221</v>
      </c>
      <c r="B880" s="362">
        <v>10</v>
      </c>
      <c r="C880" s="362" t="s">
        <v>528</v>
      </c>
      <c r="D880" s="362" t="s">
        <v>148</v>
      </c>
      <c r="E880" s="362">
        <v>5</v>
      </c>
      <c r="F880" s="362">
        <v>6</v>
      </c>
      <c r="G880" s="363" t="s">
        <v>583</v>
      </c>
      <c r="I880" s="362" t="s">
        <v>513</v>
      </c>
      <c r="J880" s="362" t="s">
        <v>514</v>
      </c>
    </row>
    <row r="881" spans="1:10">
      <c r="A881" s="361">
        <v>44221</v>
      </c>
      <c r="B881" s="362">
        <v>11</v>
      </c>
      <c r="C881" s="362" t="s">
        <v>530</v>
      </c>
      <c r="D881" s="362" t="s">
        <v>148</v>
      </c>
      <c r="E881" s="362">
        <v>5</v>
      </c>
      <c r="F881" s="362">
        <v>6</v>
      </c>
      <c r="G881" s="363" t="s">
        <v>581</v>
      </c>
      <c r="I881" s="362" t="s">
        <v>513</v>
      </c>
      <c r="J881" s="362" t="s">
        <v>514</v>
      </c>
    </row>
    <row r="882" spans="1:10">
      <c r="A882" s="361">
        <v>44221</v>
      </c>
      <c r="B882" s="362">
        <v>12</v>
      </c>
      <c r="C882" s="362" t="s">
        <v>549</v>
      </c>
      <c r="D882" s="362" t="s">
        <v>381</v>
      </c>
      <c r="E882" s="362">
        <v>1</v>
      </c>
      <c r="F882" s="362">
        <v>96</v>
      </c>
      <c r="G882" s="363" t="s">
        <v>547</v>
      </c>
      <c r="I882" s="362" t="s">
        <v>513</v>
      </c>
      <c r="J882" s="362" t="s">
        <v>514</v>
      </c>
    </row>
    <row r="883" spans="1:10">
      <c r="A883" s="361">
        <v>44222</v>
      </c>
      <c r="B883" s="362">
        <v>7</v>
      </c>
      <c r="C883" s="362" t="s">
        <v>42</v>
      </c>
      <c r="D883" s="362" t="s">
        <v>381</v>
      </c>
      <c r="E883" s="362">
        <v>3</v>
      </c>
      <c r="F883" s="362">
        <v>6</v>
      </c>
      <c r="I883" s="362" t="s">
        <v>513</v>
      </c>
      <c r="J883" s="362" t="s">
        <v>514</v>
      </c>
    </row>
    <row r="884" spans="1:10">
      <c r="A884" s="361">
        <v>44222</v>
      </c>
      <c r="B884" s="362">
        <v>8</v>
      </c>
      <c r="C884" s="362" t="s">
        <v>549</v>
      </c>
      <c r="D884" s="362" t="s">
        <v>381</v>
      </c>
      <c r="E884" s="362">
        <v>1</v>
      </c>
      <c r="F884" s="362">
        <v>96</v>
      </c>
      <c r="I884" s="362" t="s">
        <v>513</v>
      </c>
      <c r="J884" s="362" t="s">
        <v>514</v>
      </c>
    </row>
    <row r="885" spans="1:10">
      <c r="A885" s="361">
        <v>44222</v>
      </c>
      <c r="B885" s="362">
        <v>9</v>
      </c>
      <c r="C885" s="362" t="s">
        <v>407</v>
      </c>
      <c r="D885" s="362" t="s">
        <v>371</v>
      </c>
      <c r="E885" s="362">
        <v>2</v>
      </c>
      <c r="F885" s="362">
        <v>6</v>
      </c>
      <c r="I885" s="362" t="s">
        <v>513</v>
      </c>
      <c r="J885" s="362" t="s">
        <v>514</v>
      </c>
    </row>
    <row r="886" spans="1:10">
      <c r="A886" s="361">
        <v>44222</v>
      </c>
      <c r="B886" s="362">
        <v>10</v>
      </c>
      <c r="C886" s="362" t="s">
        <v>435</v>
      </c>
      <c r="D886" s="362" t="s">
        <v>371</v>
      </c>
      <c r="E886" s="362">
        <v>2</v>
      </c>
      <c r="F886" s="362">
        <v>6</v>
      </c>
      <c r="I886" s="362" t="s">
        <v>513</v>
      </c>
      <c r="J886" s="362" t="s">
        <v>514</v>
      </c>
    </row>
    <row r="887" spans="1:10">
      <c r="A887" s="361">
        <v>44222</v>
      </c>
      <c r="B887" s="362">
        <v>12</v>
      </c>
      <c r="C887" s="362" t="s">
        <v>528</v>
      </c>
      <c r="D887" s="362" t="s">
        <v>381</v>
      </c>
      <c r="E887" s="362">
        <v>5</v>
      </c>
      <c r="F887" s="362">
        <v>6</v>
      </c>
      <c r="I887" s="362" t="s">
        <v>513</v>
      </c>
      <c r="J887" s="362" t="s">
        <v>514</v>
      </c>
    </row>
    <row r="888" spans="1:10">
      <c r="A888" s="361">
        <v>44222</v>
      </c>
      <c r="B888" s="362">
        <v>13</v>
      </c>
      <c r="C888" s="362" t="s">
        <v>530</v>
      </c>
      <c r="D888" s="362" t="s">
        <v>381</v>
      </c>
      <c r="E888" s="362">
        <v>5</v>
      </c>
      <c r="F888" s="362">
        <v>6</v>
      </c>
      <c r="I888" s="362" t="s">
        <v>513</v>
      </c>
      <c r="J888" s="362" t="s">
        <v>514</v>
      </c>
    </row>
    <row r="889" spans="1:10">
      <c r="A889" s="361">
        <v>44223</v>
      </c>
      <c r="B889" s="362">
        <v>7</v>
      </c>
      <c r="C889" s="362" t="s">
        <v>435</v>
      </c>
      <c r="D889" s="362" t="s">
        <v>381</v>
      </c>
      <c r="E889" s="362">
        <v>2</v>
      </c>
      <c r="F889" s="362">
        <v>6</v>
      </c>
      <c r="I889" s="362" t="s">
        <v>513</v>
      </c>
      <c r="J889" s="362" t="s">
        <v>514</v>
      </c>
    </row>
    <row r="890" spans="1:10">
      <c r="A890" s="361">
        <v>44223</v>
      </c>
      <c r="B890" s="362">
        <v>8</v>
      </c>
      <c r="C890" s="362" t="s">
        <v>407</v>
      </c>
      <c r="D890" s="362" t="s">
        <v>381</v>
      </c>
      <c r="E890" s="362">
        <v>2</v>
      </c>
      <c r="F890" s="362">
        <v>6</v>
      </c>
      <c r="I890" s="362" t="s">
        <v>513</v>
      </c>
      <c r="J890" s="362" t="s">
        <v>514</v>
      </c>
    </row>
    <row r="891" spans="1:10">
      <c r="A891" s="361">
        <v>44224</v>
      </c>
      <c r="B891" s="362">
        <v>7</v>
      </c>
      <c r="C891" s="362" t="s">
        <v>42</v>
      </c>
      <c r="D891" s="362" t="s">
        <v>585</v>
      </c>
      <c r="E891" s="362">
        <v>2</v>
      </c>
      <c r="F891" s="362">
        <v>6</v>
      </c>
      <c r="I891" s="362" t="s">
        <v>513</v>
      </c>
      <c r="J891" s="362" t="s">
        <v>514</v>
      </c>
    </row>
    <row r="892" spans="1:10">
      <c r="A892" s="361">
        <v>44224</v>
      </c>
      <c r="B892" s="362">
        <v>8</v>
      </c>
      <c r="C892" s="362" t="s">
        <v>42</v>
      </c>
      <c r="D892" s="362" t="s">
        <v>148</v>
      </c>
      <c r="E892" s="362">
        <v>1</v>
      </c>
      <c r="F892" s="362">
        <v>6</v>
      </c>
      <c r="G892" s="363" t="s">
        <v>584</v>
      </c>
      <c r="I892" s="362" t="s">
        <v>513</v>
      </c>
      <c r="J892" s="362" t="s">
        <v>514</v>
      </c>
    </row>
    <row r="893" spans="1:10">
      <c r="A893" s="361">
        <v>44224</v>
      </c>
      <c r="B893" s="362">
        <v>9</v>
      </c>
      <c r="C893" s="362" t="s">
        <v>549</v>
      </c>
      <c r="D893" s="362" t="s">
        <v>381</v>
      </c>
      <c r="E893" s="362">
        <v>1</v>
      </c>
      <c r="F893" s="362">
        <v>96</v>
      </c>
      <c r="I893" s="362" t="s">
        <v>513</v>
      </c>
      <c r="J893" s="362" t="s">
        <v>514</v>
      </c>
    </row>
    <row r="894" spans="1:10" ht="23.25">
      <c r="A894" s="361">
        <v>44224</v>
      </c>
      <c r="B894" s="362">
        <v>10</v>
      </c>
      <c r="C894" s="362" t="s">
        <v>528</v>
      </c>
      <c r="D894" s="362" t="s">
        <v>154</v>
      </c>
      <c r="E894" s="362">
        <v>1</v>
      </c>
      <c r="F894" s="362">
        <v>12</v>
      </c>
      <c r="G894" s="363" t="s">
        <v>588</v>
      </c>
      <c r="H894" s="362" t="s">
        <v>275</v>
      </c>
      <c r="I894" s="362" t="s">
        <v>513</v>
      </c>
      <c r="J894" s="362" t="s">
        <v>514</v>
      </c>
    </row>
    <row r="895" spans="1:10">
      <c r="A895" s="361">
        <v>44224</v>
      </c>
      <c r="B895" s="362">
        <v>11</v>
      </c>
      <c r="C895" s="362" t="s">
        <v>528</v>
      </c>
      <c r="D895" s="362" t="s">
        <v>148</v>
      </c>
      <c r="E895" s="362">
        <v>5</v>
      </c>
      <c r="F895" s="362">
        <v>6</v>
      </c>
      <c r="G895" s="363" t="s">
        <v>589</v>
      </c>
      <c r="I895" s="362" t="s">
        <v>513</v>
      </c>
      <c r="J895" s="362" t="s">
        <v>514</v>
      </c>
    </row>
    <row r="896" spans="1:10">
      <c r="A896" s="361">
        <v>44224</v>
      </c>
      <c r="B896" s="362">
        <v>12</v>
      </c>
      <c r="C896" s="362" t="s">
        <v>530</v>
      </c>
      <c r="D896" s="362" t="s">
        <v>148</v>
      </c>
      <c r="E896" s="362">
        <v>5</v>
      </c>
      <c r="F896" s="362">
        <v>6</v>
      </c>
      <c r="G896" s="363" t="s">
        <v>587</v>
      </c>
      <c r="I896" s="362" t="s">
        <v>513</v>
      </c>
      <c r="J896" s="362" t="s">
        <v>514</v>
      </c>
    </row>
    <row r="897" spans="1:10">
      <c r="A897" s="361">
        <v>44225</v>
      </c>
      <c r="B897" s="362">
        <v>7</v>
      </c>
      <c r="C897" s="362" t="s">
        <v>549</v>
      </c>
      <c r="D897" s="362" t="s">
        <v>148</v>
      </c>
      <c r="E897" s="362">
        <v>1</v>
      </c>
      <c r="F897" s="362">
        <v>12</v>
      </c>
      <c r="G897" s="363" t="s">
        <v>590</v>
      </c>
      <c r="I897" s="362" t="s">
        <v>513</v>
      </c>
      <c r="J897" s="362" t="s">
        <v>514</v>
      </c>
    </row>
    <row r="898" spans="1:10">
      <c r="A898" s="361">
        <v>44225</v>
      </c>
      <c r="B898" s="362">
        <v>8</v>
      </c>
      <c r="C898" s="362" t="s">
        <v>42</v>
      </c>
      <c r="D898" s="362" t="s">
        <v>381</v>
      </c>
      <c r="E898" s="362">
        <v>1</v>
      </c>
      <c r="F898" s="362">
        <v>6</v>
      </c>
      <c r="I898" s="362" t="s">
        <v>513</v>
      </c>
      <c r="J898" s="362" t="s">
        <v>514</v>
      </c>
    </row>
    <row r="899" spans="1:10">
      <c r="A899" s="361">
        <v>44225</v>
      </c>
      <c r="B899" s="362">
        <v>9</v>
      </c>
      <c r="C899" s="362" t="s">
        <v>42</v>
      </c>
      <c r="D899" s="362" t="s">
        <v>148</v>
      </c>
      <c r="G899" s="363" t="s">
        <v>592</v>
      </c>
      <c r="I899" s="362" t="s">
        <v>513</v>
      </c>
      <c r="J899" s="362" t="s">
        <v>514</v>
      </c>
    </row>
    <row r="900" spans="1:10">
      <c r="A900" s="361">
        <v>44225</v>
      </c>
      <c r="B900" s="362">
        <v>10</v>
      </c>
      <c r="C900" s="362" t="s">
        <v>407</v>
      </c>
      <c r="D900" s="362" t="s">
        <v>381</v>
      </c>
      <c r="E900" s="362">
        <v>2</v>
      </c>
      <c r="F900" s="362">
        <v>6</v>
      </c>
      <c r="I900" s="362" t="s">
        <v>513</v>
      </c>
      <c r="J900" s="362" t="s">
        <v>514</v>
      </c>
    </row>
    <row r="901" spans="1:10" ht="23.25">
      <c r="A901" s="361">
        <v>44225</v>
      </c>
      <c r="B901" s="362">
        <v>11</v>
      </c>
      <c r="C901" s="362" t="s">
        <v>435</v>
      </c>
      <c r="D901" s="362" t="s">
        <v>381</v>
      </c>
      <c r="E901" s="362">
        <v>2</v>
      </c>
      <c r="F901" s="362">
        <v>6</v>
      </c>
      <c r="G901" s="363" t="s">
        <v>591</v>
      </c>
      <c r="I901" s="362" t="s">
        <v>513</v>
      </c>
      <c r="J901" s="362" t="s">
        <v>514</v>
      </c>
    </row>
    <row r="902" spans="1:10" ht="23.25">
      <c r="A902" s="361">
        <v>44225</v>
      </c>
      <c r="B902" s="362">
        <v>12</v>
      </c>
      <c r="C902" s="362" t="s">
        <v>528</v>
      </c>
      <c r="D902" s="362" t="s">
        <v>154</v>
      </c>
      <c r="E902" s="362">
        <v>2</v>
      </c>
      <c r="F902" s="362">
        <v>12</v>
      </c>
      <c r="G902" s="363" t="s">
        <v>593</v>
      </c>
      <c r="H902" s="362" t="s">
        <v>275</v>
      </c>
      <c r="I902" s="362" t="s">
        <v>513</v>
      </c>
      <c r="J902" s="362" t="s">
        <v>514</v>
      </c>
    </row>
    <row r="903" spans="1:10" ht="23.25">
      <c r="A903" s="361">
        <v>44225</v>
      </c>
      <c r="B903" s="362">
        <v>13</v>
      </c>
      <c r="C903" s="362" t="s">
        <v>530</v>
      </c>
      <c r="D903" s="362" t="s">
        <v>154</v>
      </c>
      <c r="E903" s="362">
        <v>2</v>
      </c>
      <c r="F903" s="362">
        <v>12</v>
      </c>
      <c r="G903" s="363" t="s">
        <v>595</v>
      </c>
      <c r="H903" s="362" t="s">
        <v>275</v>
      </c>
      <c r="I903" s="362" t="s">
        <v>513</v>
      </c>
      <c r="J903" s="362" t="s">
        <v>514</v>
      </c>
    </row>
    <row r="904" spans="1:10">
      <c r="A904" s="361">
        <v>44225</v>
      </c>
      <c r="B904" s="362">
        <v>14</v>
      </c>
      <c r="C904" s="362" t="s">
        <v>528</v>
      </c>
      <c r="D904" s="362" t="s">
        <v>152</v>
      </c>
      <c r="E904" s="362">
        <v>2</v>
      </c>
      <c r="F904" s="362" t="s">
        <v>597</v>
      </c>
      <c r="G904" s="363" t="s">
        <v>598</v>
      </c>
      <c r="I904" s="362" t="s">
        <v>513</v>
      </c>
      <c r="J904" s="362" t="s">
        <v>514</v>
      </c>
    </row>
    <row r="905" spans="1:10">
      <c r="A905" s="361">
        <v>44225</v>
      </c>
      <c r="B905" s="362">
        <v>15</v>
      </c>
      <c r="C905" s="362" t="s">
        <v>530</v>
      </c>
      <c r="D905" s="362" t="s">
        <v>152</v>
      </c>
      <c r="E905" s="362">
        <v>3</v>
      </c>
      <c r="F905" s="362" t="s">
        <v>597</v>
      </c>
      <c r="G905" s="363" t="s">
        <v>599</v>
      </c>
      <c r="I905" s="362" t="s">
        <v>513</v>
      </c>
      <c r="J905" s="362" t="s">
        <v>514</v>
      </c>
    </row>
    <row r="906" spans="1:10">
      <c r="A906" s="361">
        <v>44226</v>
      </c>
      <c r="B906" s="362">
        <v>7</v>
      </c>
      <c r="C906" s="362" t="s">
        <v>594</v>
      </c>
      <c r="D906" s="362" t="s">
        <v>381</v>
      </c>
      <c r="E906" s="362">
        <v>2</v>
      </c>
      <c r="F906" s="362">
        <v>12</v>
      </c>
      <c r="I906" s="362" t="s">
        <v>513</v>
      </c>
      <c r="J906" s="362" t="s">
        <v>514</v>
      </c>
    </row>
    <row r="907" spans="1:10">
      <c r="A907" s="361">
        <v>44226</v>
      </c>
      <c r="B907" s="362">
        <v>8</v>
      </c>
      <c r="C907" s="362" t="s">
        <v>596</v>
      </c>
      <c r="D907" s="362" t="s">
        <v>381</v>
      </c>
      <c r="E907" s="362">
        <v>2</v>
      </c>
      <c r="F907" s="362">
        <v>12</v>
      </c>
      <c r="I907" s="362" t="s">
        <v>513</v>
      </c>
      <c r="J907" s="362" t="s">
        <v>514</v>
      </c>
    </row>
    <row r="908" spans="1:10">
      <c r="A908" s="361">
        <v>44226</v>
      </c>
      <c r="B908" s="362">
        <v>9</v>
      </c>
      <c r="C908" s="362" t="s">
        <v>549</v>
      </c>
      <c r="D908" s="362" t="s">
        <v>381</v>
      </c>
      <c r="E908" s="362">
        <v>1</v>
      </c>
      <c r="F908" s="362">
        <v>12</v>
      </c>
      <c r="I908" s="362" t="s">
        <v>513</v>
      </c>
      <c r="J908" s="362" t="s">
        <v>514</v>
      </c>
    </row>
    <row r="909" spans="1:10">
      <c r="A909" s="361">
        <v>44227</v>
      </c>
      <c r="B909" s="362">
        <v>7</v>
      </c>
      <c r="C909" s="362" t="s">
        <v>594</v>
      </c>
      <c r="D909" s="362" t="s">
        <v>381</v>
      </c>
      <c r="E909" s="362">
        <v>2</v>
      </c>
      <c r="F909" s="362">
        <v>12</v>
      </c>
      <c r="I909" s="362" t="s">
        <v>513</v>
      </c>
      <c r="J909" s="362" t="s">
        <v>514</v>
      </c>
    </row>
    <row r="910" spans="1:10">
      <c r="A910" s="361">
        <v>44227</v>
      </c>
      <c r="B910" s="362">
        <v>8</v>
      </c>
      <c r="C910" s="362" t="s">
        <v>596</v>
      </c>
      <c r="D910" s="362" t="s">
        <v>381</v>
      </c>
      <c r="E910" s="362">
        <v>2</v>
      </c>
      <c r="F910" s="362">
        <v>12</v>
      </c>
      <c r="I910" s="362" t="s">
        <v>513</v>
      </c>
      <c r="J910" s="362" t="s">
        <v>514</v>
      </c>
    </row>
    <row r="911" spans="1:10">
      <c r="A911" s="361">
        <v>44227</v>
      </c>
      <c r="B911" s="362">
        <v>9</v>
      </c>
      <c r="C911" s="362" t="s">
        <v>549</v>
      </c>
      <c r="D911" s="362" t="s">
        <v>148</v>
      </c>
      <c r="E911" s="362">
        <v>1</v>
      </c>
      <c r="F911" s="362">
        <v>6</v>
      </c>
      <c r="I911" s="362" t="s">
        <v>513</v>
      </c>
      <c r="J911" s="362" t="s">
        <v>514</v>
      </c>
    </row>
    <row r="912" spans="1:10">
      <c r="A912" s="361">
        <v>44227</v>
      </c>
      <c r="B912" s="362">
        <v>10</v>
      </c>
      <c r="C912" s="362" t="s">
        <v>42</v>
      </c>
      <c r="D912" s="362" t="s">
        <v>381</v>
      </c>
      <c r="E912" s="362">
        <v>1</v>
      </c>
      <c r="F912" s="362">
        <v>6</v>
      </c>
      <c r="I912" s="362" t="s">
        <v>513</v>
      </c>
      <c r="J912" s="362" t="s">
        <v>514</v>
      </c>
    </row>
    <row r="913" spans="1:10">
      <c r="A913" s="361">
        <v>44227</v>
      </c>
      <c r="B913" s="362">
        <v>11</v>
      </c>
      <c r="C913" s="362" t="s">
        <v>407</v>
      </c>
      <c r="D913" s="362" t="s">
        <v>381</v>
      </c>
      <c r="E913" s="362">
        <v>2</v>
      </c>
      <c r="F913" s="362">
        <v>6</v>
      </c>
      <c r="I913" s="362" t="s">
        <v>513</v>
      </c>
      <c r="J913" s="362" t="s">
        <v>514</v>
      </c>
    </row>
    <row r="914" spans="1:10">
      <c r="A914" s="361">
        <v>44227</v>
      </c>
      <c r="B914" s="362">
        <v>12</v>
      </c>
      <c r="C914" s="362" t="s">
        <v>42</v>
      </c>
      <c r="D914" s="362" t="s">
        <v>146</v>
      </c>
      <c r="E914" s="362">
        <v>2</v>
      </c>
      <c r="F914" s="362">
        <v>6</v>
      </c>
      <c r="I914" s="362" t="s">
        <v>513</v>
      </c>
      <c r="J914" s="362" t="s">
        <v>514</v>
      </c>
    </row>
    <row r="915" spans="1:10">
      <c r="A915" s="361">
        <v>44227</v>
      </c>
      <c r="B915" s="362">
        <v>13</v>
      </c>
      <c r="C915" s="362" t="s">
        <v>404</v>
      </c>
      <c r="D915" s="362" t="s">
        <v>146</v>
      </c>
      <c r="E915" s="362">
        <v>2</v>
      </c>
      <c r="F915" s="362">
        <v>6</v>
      </c>
      <c r="I915" s="362" t="s">
        <v>513</v>
      </c>
      <c r="J915" s="362" t="s">
        <v>514</v>
      </c>
    </row>
    <row r="916" spans="1:10">
      <c r="A916" s="361">
        <v>44228</v>
      </c>
      <c r="B916" s="362">
        <v>7</v>
      </c>
      <c r="C916" s="362" t="s">
        <v>594</v>
      </c>
      <c r="D916" s="362" t="s">
        <v>381</v>
      </c>
      <c r="E916" s="362">
        <v>2</v>
      </c>
      <c r="F916" s="362">
        <v>12</v>
      </c>
      <c r="I916" s="362" t="s">
        <v>513</v>
      </c>
      <c r="J916" s="362" t="s">
        <v>514</v>
      </c>
    </row>
    <row r="917" spans="1:10">
      <c r="A917" s="361">
        <v>44228</v>
      </c>
      <c r="B917" s="362">
        <v>8</v>
      </c>
      <c r="C917" s="362" t="s">
        <v>596</v>
      </c>
      <c r="D917" s="362" t="s">
        <v>381</v>
      </c>
      <c r="E917" s="362">
        <v>2</v>
      </c>
      <c r="F917" s="362">
        <v>12</v>
      </c>
      <c r="I917" s="362" t="s">
        <v>513</v>
      </c>
      <c r="J917" s="362" t="s">
        <v>514</v>
      </c>
    </row>
    <row r="918" spans="1:10">
      <c r="A918" s="361">
        <v>44228</v>
      </c>
      <c r="B918" s="362">
        <v>9</v>
      </c>
      <c r="C918" s="362" t="s">
        <v>549</v>
      </c>
      <c r="D918" s="362" t="s">
        <v>381</v>
      </c>
      <c r="E918" s="362">
        <v>1</v>
      </c>
      <c r="F918" s="362">
        <v>6</v>
      </c>
      <c r="I918" s="362" t="s">
        <v>513</v>
      </c>
      <c r="J918" s="362" t="s">
        <v>514</v>
      </c>
    </row>
    <row r="919" spans="1:10">
      <c r="A919" s="361">
        <v>44228</v>
      </c>
      <c r="B919" s="362">
        <v>10</v>
      </c>
      <c r="C919" s="362" t="s">
        <v>42</v>
      </c>
      <c r="D919" s="362" t="s">
        <v>148</v>
      </c>
      <c r="E919" s="362">
        <v>3</v>
      </c>
      <c r="F919" s="362">
        <v>6</v>
      </c>
      <c r="I919" s="362" t="s">
        <v>513</v>
      </c>
      <c r="J919" s="362" t="s">
        <v>514</v>
      </c>
    </row>
    <row r="920" spans="1:10">
      <c r="A920" s="361">
        <v>44228</v>
      </c>
      <c r="B920" s="362">
        <v>11</v>
      </c>
      <c r="C920" s="362" t="s">
        <v>42</v>
      </c>
      <c r="D920" s="362" t="s">
        <v>153</v>
      </c>
      <c r="E920" s="362">
        <v>2</v>
      </c>
      <c r="F920" s="362">
        <v>6</v>
      </c>
      <c r="I920" s="362" t="s">
        <v>513</v>
      </c>
      <c r="J920" s="362" t="s">
        <v>514</v>
      </c>
    </row>
    <row r="921" spans="1:10">
      <c r="A921" s="361">
        <v>44228</v>
      </c>
      <c r="B921" s="362">
        <v>12</v>
      </c>
      <c r="C921" s="362" t="s">
        <v>404</v>
      </c>
      <c r="D921" s="362" t="s">
        <v>381</v>
      </c>
      <c r="E921" s="362">
        <v>2</v>
      </c>
      <c r="F921" s="362">
        <v>6</v>
      </c>
      <c r="I921" s="362" t="s">
        <v>513</v>
      </c>
      <c r="J921" s="362" t="s">
        <v>514</v>
      </c>
    </row>
    <row r="922" spans="1:10">
      <c r="A922" s="361">
        <v>44229</v>
      </c>
      <c r="B922" s="362">
        <v>7</v>
      </c>
      <c r="C922" s="362" t="s">
        <v>594</v>
      </c>
      <c r="D922" s="362" t="s">
        <v>148</v>
      </c>
      <c r="E922" s="362">
        <v>5</v>
      </c>
      <c r="F922" s="362">
        <v>6</v>
      </c>
      <c r="G922" s="363" t="s">
        <v>587</v>
      </c>
      <c r="I922" s="362" t="s">
        <v>513</v>
      </c>
      <c r="J922" s="362" t="s">
        <v>514</v>
      </c>
    </row>
    <row r="923" spans="1:10">
      <c r="A923" s="361">
        <v>44229</v>
      </c>
      <c r="B923" s="362">
        <v>8</v>
      </c>
      <c r="C923" s="362" t="s">
        <v>596</v>
      </c>
      <c r="D923" s="362" t="s">
        <v>148</v>
      </c>
      <c r="E923" s="362">
        <v>4</v>
      </c>
      <c r="F923" s="362">
        <v>6</v>
      </c>
      <c r="G923" s="363" t="s">
        <v>587</v>
      </c>
      <c r="I923" s="362" t="s">
        <v>513</v>
      </c>
      <c r="J923" s="362" t="s">
        <v>514</v>
      </c>
    </row>
    <row r="924" spans="1:10" ht="23.25">
      <c r="A924" s="361">
        <v>44229</v>
      </c>
      <c r="B924" s="362">
        <v>9</v>
      </c>
      <c r="C924" s="362" t="s">
        <v>42</v>
      </c>
      <c r="D924" s="362" t="s">
        <v>148</v>
      </c>
      <c r="E924" s="362">
        <v>2</v>
      </c>
      <c r="F924" s="362">
        <v>6</v>
      </c>
      <c r="G924" s="363" t="s">
        <v>600</v>
      </c>
      <c r="I924" s="362" t="s">
        <v>513</v>
      </c>
      <c r="J924" s="362" t="s">
        <v>514</v>
      </c>
    </row>
    <row r="925" spans="1:10" ht="34.9">
      <c r="A925" s="361">
        <v>44229</v>
      </c>
      <c r="B925" s="362">
        <v>10</v>
      </c>
      <c r="C925" s="362" t="s">
        <v>404</v>
      </c>
      <c r="D925" s="362" t="s">
        <v>154</v>
      </c>
      <c r="E925" s="362">
        <v>2</v>
      </c>
      <c r="F925" s="362">
        <v>12</v>
      </c>
      <c r="G925" s="363" t="s">
        <v>601</v>
      </c>
      <c r="H925" s="362" t="s">
        <v>349</v>
      </c>
      <c r="I925" s="362" t="s">
        <v>513</v>
      </c>
      <c r="J925" s="362" t="s">
        <v>514</v>
      </c>
    </row>
    <row r="926" spans="1:10">
      <c r="A926" s="361">
        <v>44229</v>
      </c>
      <c r="B926" s="362">
        <v>11</v>
      </c>
      <c r="C926" s="362" t="s">
        <v>549</v>
      </c>
      <c r="D926" s="362" t="s">
        <v>148</v>
      </c>
      <c r="E926" s="362">
        <v>4</v>
      </c>
      <c r="F926" s="362">
        <v>6</v>
      </c>
      <c r="G926" s="363" t="s">
        <v>602</v>
      </c>
      <c r="I926" s="362" t="s">
        <v>513</v>
      </c>
      <c r="J926" s="362" t="s">
        <v>514</v>
      </c>
    </row>
    <row r="927" spans="1:10">
      <c r="A927" s="361">
        <v>44230</v>
      </c>
      <c r="B927" s="362">
        <v>7</v>
      </c>
      <c r="C927" s="362" t="s">
        <v>594</v>
      </c>
      <c r="D927" s="362" t="s">
        <v>371</v>
      </c>
      <c r="E927" s="362">
        <v>5</v>
      </c>
      <c r="F927" s="362">
        <v>6</v>
      </c>
      <c r="I927" s="362" t="s">
        <v>513</v>
      </c>
      <c r="J927" s="362" t="s">
        <v>514</v>
      </c>
    </row>
    <row r="928" spans="1:10">
      <c r="A928" s="361">
        <v>44230</v>
      </c>
      <c r="B928" s="362">
        <v>8</v>
      </c>
      <c r="C928" s="362" t="s">
        <v>596</v>
      </c>
      <c r="D928" s="362" t="s">
        <v>371</v>
      </c>
      <c r="E928" s="362">
        <v>4</v>
      </c>
      <c r="F928" s="362">
        <v>6</v>
      </c>
      <c r="I928" s="362" t="s">
        <v>513</v>
      </c>
      <c r="J928" s="362" t="s">
        <v>514</v>
      </c>
    </row>
    <row r="929" spans="1:10">
      <c r="A929" s="361">
        <v>44230</v>
      </c>
      <c r="B929" s="362">
        <v>9</v>
      </c>
      <c r="C929" s="362" t="s">
        <v>42</v>
      </c>
      <c r="D929" s="362" t="s">
        <v>381</v>
      </c>
      <c r="E929" s="362">
        <v>3</v>
      </c>
      <c r="F929" s="362">
        <v>6</v>
      </c>
      <c r="I929" s="362" t="s">
        <v>513</v>
      </c>
      <c r="J929" s="362" t="s">
        <v>514</v>
      </c>
    </row>
    <row r="930" spans="1:10">
      <c r="A930" s="361">
        <v>44230</v>
      </c>
      <c r="B930" s="362">
        <v>10</v>
      </c>
      <c r="C930" s="362" t="s">
        <v>549</v>
      </c>
      <c r="D930" s="362" t="s">
        <v>381</v>
      </c>
      <c r="E930" s="362">
        <v>4</v>
      </c>
      <c r="F930" s="362">
        <v>6</v>
      </c>
      <c r="I930" s="362" t="s">
        <v>513</v>
      </c>
      <c r="J930" s="362" t="s">
        <v>514</v>
      </c>
    </row>
    <row r="931" spans="1:10">
      <c r="A931" s="361">
        <v>44230</v>
      </c>
      <c r="B931" s="362">
        <v>11</v>
      </c>
      <c r="C931" s="362" t="s">
        <v>420</v>
      </c>
      <c r="D931" s="362" t="s">
        <v>371</v>
      </c>
      <c r="E931" s="362">
        <v>2</v>
      </c>
      <c r="F931" s="362">
        <v>12</v>
      </c>
      <c r="I931" s="362" t="s">
        <v>513</v>
      </c>
      <c r="J931" s="362" t="s">
        <v>514</v>
      </c>
    </row>
    <row r="932" spans="1:10">
      <c r="A932" s="361">
        <v>44230</v>
      </c>
      <c r="B932" s="362">
        <v>12</v>
      </c>
      <c r="C932" s="362" t="s">
        <v>604</v>
      </c>
      <c r="D932" s="362" t="s">
        <v>149</v>
      </c>
      <c r="E932" s="362">
        <v>96</v>
      </c>
      <c r="F932" s="362">
        <v>96</v>
      </c>
      <c r="G932" s="363" t="s">
        <v>606</v>
      </c>
      <c r="H932" s="362" t="s">
        <v>149</v>
      </c>
      <c r="I932" s="362" t="s">
        <v>513</v>
      </c>
      <c r="J932" s="362" t="s">
        <v>514</v>
      </c>
    </row>
    <row r="933" spans="1:10">
      <c r="A933" s="361">
        <v>44231</v>
      </c>
      <c r="B933" s="362">
        <v>7</v>
      </c>
      <c r="C933" s="362" t="s">
        <v>594</v>
      </c>
      <c r="D933" s="362" t="s">
        <v>381</v>
      </c>
      <c r="E933" s="362">
        <v>5</v>
      </c>
      <c r="F933" s="362">
        <v>6</v>
      </c>
      <c r="I933" s="362" t="s">
        <v>513</v>
      </c>
      <c r="J933" s="362" t="s">
        <v>514</v>
      </c>
    </row>
    <row r="934" spans="1:10">
      <c r="A934" s="361">
        <v>44231</v>
      </c>
      <c r="B934" s="362">
        <v>8</v>
      </c>
      <c r="C934" s="362" t="s">
        <v>596</v>
      </c>
      <c r="D934" s="362" t="s">
        <v>381</v>
      </c>
      <c r="E934" s="362">
        <v>4</v>
      </c>
      <c r="F934" s="362">
        <v>6</v>
      </c>
      <c r="I934" s="362" t="s">
        <v>513</v>
      </c>
      <c r="J934" s="362" t="s">
        <v>514</v>
      </c>
    </row>
    <row r="935" spans="1:10">
      <c r="A935" s="361">
        <v>44231</v>
      </c>
      <c r="B935" s="362">
        <v>9</v>
      </c>
      <c r="C935" s="362" t="s">
        <v>420</v>
      </c>
      <c r="D935" s="362" t="s">
        <v>371</v>
      </c>
      <c r="E935" s="362">
        <v>2</v>
      </c>
      <c r="F935" s="362">
        <v>12</v>
      </c>
      <c r="I935" s="362" t="s">
        <v>513</v>
      </c>
      <c r="J935" s="362" t="s">
        <v>514</v>
      </c>
    </row>
    <row r="936" spans="1:10">
      <c r="A936" s="361">
        <v>44231</v>
      </c>
      <c r="B936" s="362">
        <v>10</v>
      </c>
      <c r="C936" s="362" t="s">
        <v>604</v>
      </c>
      <c r="D936" s="362" t="s">
        <v>371</v>
      </c>
      <c r="E936" s="362">
        <v>96</v>
      </c>
      <c r="F936" s="362">
        <v>96</v>
      </c>
      <c r="I936" s="362" t="s">
        <v>513</v>
      </c>
      <c r="J936" s="362" t="s">
        <v>514</v>
      </c>
    </row>
    <row r="937" spans="1:10">
      <c r="A937" s="361">
        <v>44232</v>
      </c>
      <c r="B937" s="362">
        <v>7</v>
      </c>
      <c r="C937" s="362" t="s">
        <v>42</v>
      </c>
      <c r="D937" s="362" t="s">
        <v>148</v>
      </c>
      <c r="G937" s="363" t="s">
        <v>627</v>
      </c>
      <c r="I937" s="362" t="s">
        <v>513</v>
      </c>
      <c r="J937" s="362" t="s">
        <v>514</v>
      </c>
    </row>
    <row r="938" spans="1:10" ht="34.9">
      <c r="A938" s="361">
        <v>44232</v>
      </c>
      <c r="B938" s="362">
        <v>8</v>
      </c>
      <c r="C938" s="362" t="s">
        <v>549</v>
      </c>
      <c r="D938" s="362" t="s">
        <v>154</v>
      </c>
      <c r="E938" s="362">
        <v>1</v>
      </c>
      <c r="F938" s="362">
        <v>96</v>
      </c>
      <c r="G938" s="363" t="s">
        <v>629</v>
      </c>
      <c r="H938" s="362" t="s">
        <v>275</v>
      </c>
      <c r="I938" s="362" t="s">
        <v>513</v>
      </c>
      <c r="J938" s="362" t="s">
        <v>514</v>
      </c>
    </row>
    <row r="939" spans="1:10">
      <c r="A939" s="361">
        <v>44232</v>
      </c>
      <c r="B939" s="362">
        <v>9</v>
      </c>
      <c r="C939" s="362" t="s">
        <v>604</v>
      </c>
      <c r="D939" s="362" t="s">
        <v>371</v>
      </c>
      <c r="E939" s="362">
        <v>96</v>
      </c>
      <c r="F939" s="362">
        <v>96</v>
      </c>
      <c r="G939" s="363" t="s">
        <v>628</v>
      </c>
      <c r="I939" s="362" t="s">
        <v>513</v>
      </c>
      <c r="J939" s="362" t="s">
        <v>514</v>
      </c>
    </row>
    <row r="940" spans="1:10">
      <c r="A940" s="361">
        <v>44232</v>
      </c>
      <c r="B940" s="362">
        <v>10</v>
      </c>
      <c r="C940" s="362" t="s">
        <v>42</v>
      </c>
      <c r="D940" s="362" t="s">
        <v>381</v>
      </c>
      <c r="E940" s="362">
        <v>1</v>
      </c>
      <c r="F940" s="362">
        <v>6</v>
      </c>
      <c r="I940" s="362" t="s">
        <v>513</v>
      </c>
      <c r="J940" s="362" t="s">
        <v>514</v>
      </c>
    </row>
    <row r="941" spans="1:10">
      <c r="A941" s="361">
        <v>44233</v>
      </c>
      <c r="B941" s="362">
        <v>7</v>
      </c>
      <c r="C941" s="362" t="s">
        <v>42</v>
      </c>
      <c r="D941" s="362" t="s">
        <v>146</v>
      </c>
      <c r="E941" s="362">
        <v>2</v>
      </c>
      <c r="F941" s="362">
        <v>6</v>
      </c>
      <c r="G941" s="363" t="s">
        <v>635</v>
      </c>
      <c r="I941" s="362" t="s">
        <v>513</v>
      </c>
      <c r="J941" s="362" t="s">
        <v>668</v>
      </c>
    </row>
    <row r="942" spans="1:10">
      <c r="A942" s="361">
        <v>44233</v>
      </c>
      <c r="B942" s="362">
        <v>8</v>
      </c>
      <c r="C942" s="362" t="s">
        <v>442</v>
      </c>
      <c r="D942" s="362" t="s">
        <v>146</v>
      </c>
      <c r="E942" s="362">
        <v>1</v>
      </c>
      <c r="F942" s="362">
        <v>6</v>
      </c>
      <c r="G942" s="363" t="s">
        <v>636</v>
      </c>
      <c r="I942" s="362" t="s">
        <v>513</v>
      </c>
      <c r="J942" s="362" t="s">
        <v>668</v>
      </c>
    </row>
    <row r="943" spans="1:10">
      <c r="A943" s="361">
        <v>44233</v>
      </c>
      <c r="B943" s="362">
        <v>9</v>
      </c>
      <c r="C943" s="362" t="s">
        <v>42</v>
      </c>
      <c r="D943" s="362" t="s">
        <v>148</v>
      </c>
      <c r="E943" s="362">
        <v>2</v>
      </c>
      <c r="F943" s="362">
        <v>6</v>
      </c>
      <c r="G943" s="363" t="s">
        <v>637</v>
      </c>
      <c r="I943" s="362" t="s">
        <v>513</v>
      </c>
      <c r="J943" s="362" t="s">
        <v>668</v>
      </c>
    </row>
    <row r="944" spans="1:10">
      <c r="A944" s="361">
        <v>44233</v>
      </c>
      <c r="B944" s="362">
        <v>10</v>
      </c>
      <c r="C944" s="362" t="s">
        <v>604</v>
      </c>
      <c r="D944" s="362" t="s">
        <v>454</v>
      </c>
      <c r="G944" s="363" t="s">
        <v>667</v>
      </c>
      <c r="I944" s="362" t="s">
        <v>513</v>
      </c>
      <c r="J944" s="362" t="s">
        <v>668</v>
      </c>
    </row>
    <row r="945" spans="1:10" ht="46.5">
      <c r="A945" s="361">
        <v>44235</v>
      </c>
      <c r="B945" s="362">
        <v>7</v>
      </c>
      <c r="C945" s="362" t="s">
        <v>594</v>
      </c>
      <c r="D945" s="362" t="s">
        <v>154</v>
      </c>
      <c r="E945" s="362">
        <v>1</v>
      </c>
      <c r="F945" s="362">
        <v>12</v>
      </c>
      <c r="G945" s="363" t="s">
        <v>634</v>
      </c>
      <c r="H945" s="362" t="s">
        <v>349</v>
      </c>
      <c r="I945" s="362" t="s">
        <v>513</v>
      </c>
      <c r="J945" s="362" t="s">
        <v>514</v>
      </c>
    </row>
    <row r="946" spans="1:10" ht="46.5">
      <c r="A946" s="361">
        <v>44235</v>
      </c>
      <c r="B946" s="362">
        <v>8</v>
      </c>
      <c r="C946" s="362" t="s">
        <v>596</v>
      </c>
      <c r="D946" s="362" t="s">
        <v>154</v>
      </c>
      <c r="E946" s="362">
        <v>1</v>
      </c>
      <c r="F946" s="362">
        <v>12</v>
      </c>
      <c r="G946" s="363" t="s">
        <v>638</v>
      </c>
      <c r="H946" s="362" t="s">
        <v>349</v>
      </c>
      <c r="I946" s="362" t="s">
        <v>513</v>
      </c>
      <c r="J946" s="362" t="s">
        <v>514</v>
      </c>
    </row>
    <row r="947" spans="1:10">
      <c r="A947" s="361">
        <v>44235</v>
      </c>
      <c r="B947" s="362">
        <v>9</v>
      </c>
      <c r="C947" s="362" t="s">
        <v>586</v>
      </c>
      <c r="D947" s="362" t="s">
        <v>371</v>
      </c>
      <c r="E947" s="362">
        <v>1</v>
      </c>
      <c r="F947" s="362">
        <v>96</v>
      </c>
      <c r="I947" s="362" t="s">
        <v>513</v>
      </c>
      <c r="J947" s="362" t="s">
        <v>514</v>
      </c>
    </row>
    <row r="948" spans="1:10">
      <c r="A948" s="361">
        <v>44235</v>
      </c>
      <c r="B948" s="362">
        <v>10</v>
      </c>
      <c r="C948" s="362" t="s">
        <v>42</v>
      </c>
      <c r="D948" s="362" t="s">
        <v>148</v>
      </c>
      <c r="E948" s="362">
        <v>2</v>
      </c>
      <c r="F948" s="362">
        <v>6</v>
      </c>
      <c r="G948" s="363" t="s">
        <v>630</v>
      </c>
      <c r="I948" s="362" t="s">
        <v>513</v>
      </c>
      <c r="J948" s="362" t="s">
        <v>514</v>
      </c>
    </row>
    <row r="949" spans="1:10">
      <c r="A949" s="361">
        <v>44235</v>
      </c>
      <c r="B949" s="362">
        <v>11</v>
      </c>
      <c r="C949" s="362" t="s">
        <v>42</v>
      </c>
      <c r="D949" s="362" t="s">
        <v>148</v>
      </c>
      <c r="G949" s="363" t="s">
        <v>631</v>
      </c>
      <c r="I949" s="362" t="s">
        <v>513</v>
      </c>
      <c r="J949" s="362" t="s">
        <v>514</v>
      </c>
    </row>
    <row r="950" spans="1:10">
      <c r="A950" s="361">
        <v>44235</v>
      </c>
      <c r="B950" s="362">
        <v>12</v>
      </c>
      <c r="C950" s="362" t="s">
        <v>442</v>
      </c>
      <c r="D950" s="362" t="s">
        <v>298</v>
      </c>
      <c r="G950" s="363" t="s">
        <v>639</v>
      </c>
      <c r="I950" s="362" t="s">
        <v>513</v>
      </c>
      <c r="J950" s="362" t="s">
        <v>514</v>
      </c>
    </row>
    <row r="951" spans="1:10">
      <c r="A951" s="361">
        <v>44235</v>
      </c>
      <c r="B951" s="362">
        <v>13</v>
      </c>
      <c r="C951" s="362" t="s">
        <v>641</v>
      </c>
      <c r="D951" s="362" t="s">
        <v>149</v>
      </c>
      <c r="E951" s="362">
        <v>96</v>
      </c>
      <c r="F951" s="362">
        <v>96</v>
      </c>
      <c r="G951" s="363" t="s">
        <v>642</v>
      </c>
      <c r="H951" s="362" t="s">
        <v>149</v>
      </c>
      <c r="I951" s="362" t="s">
        <v>513</v>
      </c>
      <c r="J951" s="362" t="s">
        <v>514</v>
      </c>
    </row>
    <row r="952" spans="1:10">
      <c r="A952" s="361">
        <v>44235</v>
      </c>
      <c r="B952" s="362">
        <v>14</v>
      </c>
      <c r="C952" s="362" t="s">
        <v>594</v>
      </c>
      <c r="D952" s="362" t="s">
        <v>152</v>
      </c>
      <c r="E952" s="362">
        <v>3</v>
      </c>
      <c r="F952" s="362" t="s">
        <v>597</v>
      </c>
      <c r="G952" s="363" t="s">
        <v>643</v>
      </c>
      <c r="I952" s="362" t="s">
        <v>513</v>
      </c>
      <c r="J952" s="362" t="s">
        <v>514</v>
      </c>
    </row>
    <row r="953" spans="1:10">
      <c r="A953" s="361">
        <v>44235</v>
      </c>
      <c r="B953" s="362">
        <v>15</v>
      </c>
      <c r="C953" s="362" t="s">
        <v>596</v>
      </c>
      <c r="D953" s="362" t="s">
        <v>152</v>
      </c>
      <c r="E953" s="362">
        <v>3</v>
      </c>
      <c r="F953" s="362" t="s">
        <v>597</v>
      </c>
      <c r="G953" s="363" t="s">
        <v>643</v>
      </c>
      <c r="I953" s="362" t="s">
        <v>513</v>
      </c>
      <c r="J953" s="362" t="s">
        <v>514</v>
      </c>
    </row>
    <row r="954" spans="1:10">
      <c r="A954" s="361">
        <v>44236</v>
      </c>
      <c r="B954" s="362">
        <v>7</v>
      </c>
      <c r="C954" s="362" t="s">
        <v>641</v>
      </c>
      <c r="D954" s="362" t="s">
        <v>153</v>
      </c>
      <c r="E954" s="362">
        <v>96</v>
      </c>
      <c r="F954" s="362">
        <v>96</v>
      </c>
      <c r="I954" s="362" t="s">
        <v>513</v>
      </c>
      <c r="J954" s="362" t="s">
        <v>514</v>
      </c>
    </row>
    <row r="955" spans="1:10">
      <c r="A955" s="361">
        <v>44236</v>
      </c>
      <c r="B955" s="362">
        <v>8</v>
      </c>
      <c r="C955" s="362" t="s">
        <v>632</v>
      </c>
      <c r="D955" s="362" t="s">
        <v>371</v>
      </c>
      <c r="E955" s="362">
        <v>1</v>
      </c>
      <c r="F955" s="362">
        <v>12</v>
      </c>
      <c r="I955" s="362" t="s">
        <v>513</v>
      </c>
      <c r="J955" s="362" t="s">
        <v>514</v>
      </c>
    </row>
    <row r="956" spans="1:10">
      <c r="A956" s="361">
        <v>44236</v>
      </c>
      <c r="B956" s="362">
        <v>9</v>
      </c>
      <c r="C956" s="362" t="s">
        <v>633</v>
      </c>
      <c r="D956" s="362" t="s">
        <v>371</v>
      </c>
      <c r="E956" s="362">
        <v>1</v>
      </c>
      <c r="F956" s="362">
        <v>12</v>
      </c>
      <c r="I956" s="362" t="s">
        <v>513</v>
      </c>
      <c r="J956" s="362" t="s">
        <v>514</v>
      </c>
    </row>
    <row r="957" spans="1:10">
      <c r="A957" s="361">
        <v>44236</v>
      </c>
      <c r="B957" s="362">
        <v>10</v>
      </c>
      <c r="C957" s="362" t="s">
        <v>586</v>
      </c>
      <c r="D957" s="362" t="s">
        <v>371</v>
      </c>
      <c r="E957" s="362">
        <v>1</v>
      </c>
      <c r="F957" s="362">
        <v>96</v>
      </c>
      <c r="I957" s="362" t="s">
        <v>513</v>
      </c>
      <c r="J957" s="362" t="s">
        <v>514</v>
      </c>
    </row>
    <row r="958" spans="1:10">
      <c r="A958" s="361">
        <v>44236</v>
      </c>
      <c r="B958" s="362">
        <v>11</v>
      </c>
      <c r="C958" s="362" t="s">
        <v>42</v>
      </c>
      <c r="D958" s="362" t="s">
        <v>381</v>
      </c>
      <c r="E958" s="362">
        <v>1</v>
      </c>
      <c r="F958" s="362">
        <v>6</v>
      </c>
      <c r="G958" s="363" t="s">
        <v>650</v>
      </c>
      <c r="I958" s="362" t="s">
        <v>513</v>
      </c>
      <c r="J958" s="362" t="s">
        <v>514</v>
      </c>
    </row>
    <row r="959" spans="1:10">
      <c r="A959" s="361">
        <v>44236</v>
      </c>
      <c r="B959" s="362">
        <v>12</v>
      </c>
      <c r="C959" s="362" t="s">
        <v>42</v>
      </c>
      <c r="D959" s="362" t="s">
        <v>146</v>
      </c>
      <c r="E959" s="362">
        <v>2</v>
      </c>
      <c r="F959" s="362">
        <v>6</v>
      </c>
      <c r="G959" s="363" t="s">
        <v>664</v>
      </c>
      <c r="I959" s="362" t="s">
        <v>513</v>
      </c>
      <c r="J959" s="362" t="s">
        <v>514</v>
      </c>
    </row>
    <row r="960" spans="1:10">
      <c r="A960" s="361">
        <v>44237</v>
      </c>
      <c r="B960" s="362">
        <v>7</v>
      </c>
      <c r="C960" s="362" t="s">
        <v>42</v>
      </c>
      <c r="D960" s="362" t="s">
        <v>153</v>
      </c>
      <c r="E960" s="362">
        <v>2</v>
      </c>
      <c r="F960" s="362">
        <v>6</v>
      </c>
      <c r="I960" s="362" t="s">
        <v>513</v>
      </c>
      <c r="J960" s="362" t="s">
        <v>514</v>
      </c>
    </row>
    <row r="961" spans="1:10">
      <c r="A961" s="361">
        <v>44237</v>
      </c>
      <c r="B961" s="362">
        <v>8</v>
      </c>
      <c r="C961" s="362" t="s">
        <v>641</v>
      </c>
      <c r="D961" s="362" t="s">
        <v>153</v>
      </c>
      <c r="E961" s="362">
        <v>96</v>
      </c>
      <c r="F961" s="362">
        <v>96</v>
      </c>
      <c r="I961" s="362" t="s">
        <v>513</v>
      </c>
      <c r="J961" s="362" t="s">
        <v>514</v>
      </c>
    </row>
    <row r="962" spans="1:10">
      <c r="A962" s="361">
        <v>44238</v>
      </c>
      <c r="B962" s="362">
        <v>7</v>
      </c>
      <c r="C962" s="362" t="s">
        <v>42</v>
      </c>
      <c r="D962" s="362" t="s">
        <v>381</v>
      </c>
      <c r="E962" s="362">
        <v>1</v>
      </c>
      <c r="F962" s="362">
        <v>6</v>
      </c>
      <c r="G962" s="363" t="s">
        <v>665</v>
      </c>
      <c r="I962" s="362" t="s">
        <v>513</v>
      </c>
      <c r="J962" s="362" t="s">
        <v>514</v>
      </c>
    </row>
    <row r="963" spans="1:10">
      <c r="A963" s="361">
        <v>44238</v>
      </c>
      <c r="B963" s="362">
        <v>8</v>
      </c>
      <c r="C963" s="362" t="s">
        <v>42</v>
      </c>
      <c r="E963" s="362">
        <v>2</v>
      </c>
      <c r="F963" s="362">
        <v>6</v>
      </c>
      <c r="I963" s="362" t="s">
        <v>513</v>
      </c>
      <c r="J963" s="362" t="s">
        <v>514</v>
      </c>
    </row>
    <row r="964" spans="1:10">
      <c r="A964" s="361">
        <v>44238</v>
      </c>
      <c r="B964" s="362">
        <v>9</v>
      </c>
      <c r="C964" s="362" t="s">
        <v>632</v>
      </c>
      <c r="D964" s="362" t="s">
        <v>381</v>
      </c>
      <c r="E964" s="362">
        <v>1</v>
      </c>
      <c r="F964" s="362">
        <v>12</v>
      </c>
      <c r="I964" s="362" t="s">
        <v>513</v>
      </c>
      <c r="J964" s="362" t="s">
        <v>514</v>
      </c>
    </row>
    <row r="965" spans="1:10">
      <c r="A965" s="361">
        <v>44238</v>
      </c>
      <c r="B965" s="362">
        <v>10</v>
      </c>
      <c r="C965" s="362" t="s">
        <v>633</v>
      </c>
      <c r="D965" s="362" t="s">
        <v>381</v>
      </c>
      <c r="E965" s="362">
        <v>1</v>
      </c>
      <c r="F965" s="362">
        <v>12</v>
      </c>
      <c r="I965" s="362" t="s">
        <v>513</v>
      </c>
      <c r="J965" s="362" t="s">
        <v>514</v>
      </c>
    </row>
    <row r="966" spans="1:10">
      <c r="A966" s="361">
        <v>44238</v>
      </c>
      <c r="B966" s="362">
        <v>11</v>
      </c>
      <c r="C966" s="362" t="s">
        <v>641</v>
      </c>
      <c r="D966" s="362" t="s">
        <v>153</v>
      </c>
      <c r="E966" s="362">
        <v>96</v>
      </c>
      <c r="F966" s="362">
        <v>96</v>
      </c>
      <c r="I966" s="362" t="s">
        <v>513</v>
      </c>
      <c r="J966" s="362" t="s">
        <v>514</v>
      </c>
    </row>
    <row r="967" spans="1:10">
      <c r="A967" s="361">
        <v>44238</v>
      </c>
      <c r="B967" s="362">
        <v>12</v>
      </c>
      <c r="C967" s="362" t="s">
        <v>641</v>
      </c>
      <c r="D967" s="362" t="s">
        <v>147</v>
      </c>
      <c r="E967" s="362">
        <v>72</v>
      </c>
      <c r="F967" s="362">
        <v>96</v>
      </c>
      <c r="G967" s="363" t="s">
        <v>673</v>
      </c>
      <c r="I967" s="362" t="s">
        <v>513</v>
      </c>
      <c r="J967" s="362" t="s">
        <v>514</v>
      </c>
    </row>
    <row r="968" spans="1:10">
      <c r="A968" s="361">
        <v>44238</v>
      </c>
      <c r="B968" s="362">
        <v>13</v>
      </c>
      <c r="C968" s="362" t="s">
        <v>586</v>
      </c>
      <c r="D968" s="362" t="s">
        <v>381</v>
      </c>
      <c r="E968" s="362">
        <v>1</v>
      </c>
      <c r="F968" s="362">
        <v>96</v>
      </c>
      <c r="I968" s="362" t="s">
        <v>513</v>
      </c>
      <c r="J968" s="362" t="s">
        <v>514</v>
      </c>
    </row>
    <row r="969" spans="1:10" ht="23.25">
      <c r="A969" s="361">
        <v>44239</v>
      </c>
      <c r="B969" s="362">
        <v>7</v>
      </c>
      <c r="C969" s="362" t="s">
        <v>641</v>
      </c>
      <c r="D969" s="362" t="s">
        <v>147</v>
      </c>
      <c r="E969" s="362">
        <v>72</v>
      </c>
      <c r="F969" s="362">
        <v>96</v>
      </c>
      <c r="G969" s="363" t="s">
        <v>674</v>
      </c>
      <c r="I969" s="362" t="s">
        <v>513</v>
      </c>
      <c r="J969" s="362" t="s">
        <v>514</v>
      </c>
    </row>
    <row r="970" spans="1:10">
      <c r="A970" s="361">
        <v>44239</v>
      </c>
      <c r="B970" s="362">
        <v>8</v>
      </c>
      <c r="C970" s="362" t="s">
        <v>632</v>
      </c>
      <c r="D970" s="362" t="s">
        <v>381</v>
      </c>
      <c r="E970" s="362">
        <v>1</v>
      </c>
      <c r="F970" s="362">
        <v>12</v>
      </c>
      <c r="I970" s="362" t="s">
        <v>513</v>
      </c>
      <c r="J970" s="362" t="s">
        <v>514</v>
      </c>
    </row>
    <row r="971" spans="1:10">
      <c r="A971" s="361">
        <v>44239</v>
      </c>
      <c r="B971" s="362">
        <v>9</v>
      </c>
      <c r="C971" s="362" t="s">
        <v>633</v>
      </c>
      <c r="D971" s="362" t="s">
        <v>381</v>
      </c>
      <c r="E971" s="362">
        <v>1</v>
      </c>
      <c r="F971" s="362">
        <v>12</v>
      </c>
      <c r="I971" s="362" t="s">
        <v>513</v>
      </c>
      <c r="J971" s="362" t="s">
        <v>514</v>
      </c>
    </row>
    <row r="972" spans="1:10">
      <c r="A972" s="361">
        <v>44240</v>
      </c>
      <c r="B972" s="362">
        <v>7</v>
      </c>
      <c r="C972" s="362" t="s">
        <v>42</v>
      </c>
      <c r="D972" s="362" t="s">
        <v>146</v>
      </c>
      <c r="E972" s="362">
        <v>2</v>
      </c>
      <c r="F972" s="362">
        <v>6</v>
      </c>
      <c r="G972" s="363" t="s">
        <v>616</v>
      </c>
      <c r="I972" s="362" t="s">
        <v>513</v>
      </c>
      <c r="J972" s="362" t="s">
        <v>668</v>
      </c>
    </row>
    <row r="973" spans="1:10">
      <c r="A973" s="361">
        <v>44240</v>
      </c>
      <c r="B973" s="362">
        <v>8</v>
      </c>
      <c r="C973" s="362" t="s">
        <v>586</v>
      </c>
      <c r="D973" s="362" t="s">
        <v>381</v>
      </c>
      <c r="E973" s="362">
        <v>1</v>
      </c>
      <c r="F973" s="362">
        <v>96</v>
      </c>
      <c r="I973" s="362" t="s">
        <v>513</v>
      </c>
      <c r="J973" s="362" t="s">
        <v>668</v>
      </c>
    </row>
    <row r="974" spans="1:10">
      <c r="A974" s="361">
        <v>44240</v>
      </c>
      <c r="B974" s="362">
        <v>9</v>
      </c>
      <c r="C974" s="362" t="s">
        <v>641</v>
      </c>
      <c r="D974" s="362" t="s">
        <v>153</v>
      </c>
      <c r="E974" s="362">
        <v>96</v>
      </c>
      <c r="F974" s="362">
        <v>96</v>
      </c>
      <c r="I974" s="362" t="s">
        <v>513</v>
      </c>
      <c r="J974" s="362" t="s">
        <v>668</v>
      </c>
    </row>
    <row r="975" spans="1:10">
      <c r="A975" s="361">
        <v>44241</v>
      </c>
      <c r="B975" s="362">
        <v>7</v>
      </c>
      <c r="C975" s="362" t="s">
        <v>42</v>
      </c>
      <c r="D975" s="362" t="s">
        <v>153</v>
      </c>
      <c r="E975" s="362">
        <v>2</v>
      </c>
      <c r="F975" s="362">
        <v>6</v>
      </c>
      <c r="I975" s="362" t="s">
        <v>513</v>
      </c>
      <c r="J975" s="362" t="s">
        <v>514</v>
      </c>
    </row>
    <row r="976" spans="1:10">
      <c r="A976" s="361">
        <v>44241</v>
      </c>
      <c r="B976" s="362">
        <v>8</v>
      </c>
      <c r="C976" s="362" t="s">
        <v>632</v>
      </c>
      <c r="D976" s="362" t="s">
        <v>381</v>
      </c>
      <c r="E976" s="362">
        <v>1</v>
      </c>
      <c r="F976" s="362">
        <v>12</v>
      </c>
      <c r="I976" s="362" t="s">
        <v>513</v>
      </c>
      <c r="J976" s="362" t="s">
        <v>514</v>
      </c>
    </row>
    <row r="977" spans="1:10">
      <c r="A977" s="361">
        <v>44241</v>
      </c>
      <c r="B977" s="362">
        <v>9</v>
      </c>
      <c r="C977" s="362" t="s">
        <v>633</v>
      </c>
      <c r="D977" s="362" t="s">
        <v>381</v>
      </c>
      <c r="E977" s="362">
        <v>1</v>
      </c>
      <c r="F977" s="362">
        <v>12</v>
      </c>
      <c r="I977" s="362" t="s">
        <v>513</v>
      </c>
      <c r="J977" s="362" t="s">
        <v>514</v>
      </c>
    </row>
    <row r="978" spans="1:10">
      <c r="A978" s="361">
        <v>44241</v>
      </c>
      <c r="B978" s="362">
        <v>10</v>
      </c>
      <c r="C978" s="362" t="s">
        <v>641</v>
      </c>
      <c r="D978" s="362" t="s">
        <v>153</v>
      </c>
      <c r="E978" s="362">
        <v>96</v>
      </c>
      <c r="F978" s="362">
        <v>96</v>
      </c>
      <c r="I978" s="362" t="s">
        <v>513</v>
      </c>
      <c r="J978" s="362" t="s">
        <v>514</v>
      </c>
    </row>
    <row r="979" spans="1:10">
      <c r="A979" s="361">
        <v>44241</v>
      </c>
      <c r="B979" s="362">
        <v>11</v>
      </c>
      <c r="C979" s="362" t="s">
        <v>641</v>
      </c>
      <c r="D979" s="362" t="s">
        <v>147</v>
      </c>
      <c r="E979" s="362">
        <v>24</v>
      </c>
      <c r="F979" s="362">
        <v>96</v>
      </c>
      <c r="G979" s="363" t="s">
        <v>675</v>
      </c>
      <c r="I979" s="362" t="s">
        <v>513</v>
      </c>
      <c r="J979" s="362" t="s">
        <v>514</v>
      </c>
    </row>
    <row r="980" spans="1:10">
      <c r="A980" s="361">
        <v>44242</v>
      </c>
      <c r="B980" s="362">
        <v>7</v>
      </c>
      <c r="C980" s="362" t="s">
        <v>641</v>
      </c>
      <c r="D980" s="362" t="s">
        <v>153</v>
      </c>
      <c r="E980" s="362">
        <v>96</v>
      </c>
      <c r="F980" s="362">
        <v>96</v>
      </c>
      <c r="G980" s="363" t="s">
        <v>669</v>
      </c>
      <c r="I980" s="362" t="s">
        <v>513</v>
      </c>
      <c r="J980" s="362" t="s">
        <v>514</v>
      </c>
    </row>
    <row r="981" spans="1:10">
      <c r="A981" s="361">
        <v>44242</v>
      </c>
      <c r="B981" s="362">
        <v>8</v>
      </c>
      <c r="C981" s="362" t="s">
        <v>42</v>
      </c>
      <c r="D981" s="362" t="s">
        <v>148</v>
      </c>
      <c r="E981" s="362">
        <v>4</v>
      </c>
      <c r="F981" s="362">
        <v>6</v>
      </c>
      <c r="I981" s="362" t="s">
        <v>513</v>
      </c>
      <c r="J981" s="362" t="s">
        <v>514</v>
      </c>
    </row>
    <row r="982" spans="1:10">
      <c r="A982" s="361">
        <v>44243</v>
      </c>
      <c r="B982" s="362">
        <v>7</v>
      </c>
      <c r="C982" s="362" t="s">
        <v>632</v>
      </c>
      <c r="D982" s="362" t="s">
        <v>148</v>
      </c>
      <c r="E982" s="362">
        <v>1</v>
      </c>
      <c r="F982" s="362">
        <v>6</v>
      </c>
      <c r="G982" s="363" t="s">
        <v>670</v>
      </c>
      <c r="I982" s="362" t="s">
        <v>564</v>
      </c>
      <c r="J982" s="362" t="s">
        <v>565</v>
      </c>
    </row>
    <row r="983" spans="1:10">
      <c r="A983" s="361">
        <v>44243</v>
      </c>
      <c r="B983" s="362">
        <v>8</v>
      </c>
      <c r="C983" s="362" t="s">
        <v>633</v>
      </c>
      <c r="D983" s="362" t="s">
        <v>148</v>
      </c>
      <c r="E983" s="362">
        <v>1</v>
      </c>
      <c r="F983" s="362">
        <v>6</v>
      </c>
      <c r="G983" s="363" t="s">
        <v>670</v>
      </c>
      <c r="I983" s="362" t="s">
        <v>564</v>
      </c>
      <c r="J983" s="362" t="s">
        <v>565</v>
      </c>
    </row>
    <row r="984" spans="1:10">
      <c r="A984" s="361">
        <v>44243</v>
      </c>
      <c r="B984" s="362">
        <v>9</v>
      </c>
      <c r="C984" s="362" t="s">
        <v>586</v>
      </c>
      <c r="D984" s="362" t="s">
        <v>148</v>
      </c>
      <c r="E984" s="362">
        <v>1</v>
      </c>
      <c r="F984" s="362">
        <v>12</v>
      </c>
      <c r="G984" s="363" t="s">
        <v>670</v>
      </c>
      <c r="I984" s="362" t="s">
        <v>564</v>
      </c>
      <c r="J984" s="362" t="s">
        <v>565</v>
      </c>
    </row>
    <row r="985" spans="1:10">
      <c r="A985" s="361">
        <v>44243</v>
      </c>
      <c r="B985" s="362">
        <v>10</v>
      </c>
      <c r="C985" s="362" t="s">
        <v>671</v>
      </c>
      <c r="D985" s="362" t="s">
        <v>148</v>
      </c>
      <c r="E985" s="362">
        <v>1</v>
      </c>
      <c r="F985" s="362">
        <v>12</v>
      </c>
      <c r="G985" s="363" t="s">
        <v>670</v>
      </c>
      <c r="I985" s="362" t="s">
        <v>564</v>
      </c>
      <c r="J985" s="362" t="s">
        <v>565</v>
      </c>
    </row>
    <row r="986" spans="1:10">
      <c r="A986" s="361">
        <v>44243</v>
      </c>
      <c r="B986" s="362">
        <v>11</v>
      </c>
      <c r="C986" s="362" t="s">
        <v>672</v>
      </c>
      <c r="D986" s="362" t="s">
        <v>148</v>
      </c>
      <c r="E986" s="362">
        <v>1</v>
      </c>
      <c r="F986" s="362">
        <v>12</v>
      </c>
      <c r="G986" s="363" t="s">
        <v>670</v>
      </c>
      <c r="I986" s="362" t="s">
        <v>564</v>
      </c>
      <c r="J986" s="362" t="s">
        <v>565</v>
      </c>
    </row>
    <row r="987" spans="1:10">
      <c r="A987" s="361">
        <v>44244</v>
      </c>
      <c r="B987" s="362">
        <v>7</v>
      </c>
      <c r="C987" s="362" t="s">
        <v>632</v>
      </c>
      <c r="D987" s="362" t="s">
        <v>381</v>
      </c>
      <c r="E987" s="362">
        <v>1</v>
      </c>
      <c r="F987" s="362">
        <v>6</v>
      </c>
      <c r="I987" s="362" t="s">
        <v>513</v>
      </c>
      <c r="J987" s="362" t="s">
        <v>514</v>
      </c>
    </row>
    <row r="988" spans="1:10">
      <c r="A988" s="361">
        <v>44244</v>
      </c>
      <c r="B988" s="362">
        <v>8</v>
      </c>
      <c r="C988" s="362" t="s">
        <v>633</v>
      </c>
      <c r="D988" s="362" t="s">
        <v>381</v>
      </c>
      <c r="E988" s="362">
        <v>1</v>
      </c>
      <c r="F988" s="362">
        <v>6</v>
      </c>
      <c r="I988" s="362" t="s">
        <v>513</v>
      </c>
      <c r="J988" s="362" t="s">
        <v>514</v>
      </c>
    </row>
    <row r="989" spans="1:10">
      <c r="A989" s="361">
        <v>44244</v>
      </c>
      <c r="B989" s="362">
        <v>9</v>
      </c>
      <c r="C989" s="362" t="s">
        <v>586</v>
      </c>
      <c r="D989" s="362" t="s">
        <v>381</v>
      </c>
      <c r="E989" s="362">
        <v>1</v>
      </c>
      <c r="F989" s="362">
        <v>12</v>
      </c>
      <c r="I989" s="362" t="s">
        <v>513</v>
      </c>
      <c r="J989" s="362" t="s">
        <v>514</v>
      </c>
    </row>
    <row r="990" spans="1:10">
      <c r="A990" s="361">
        <v>44244</v>
      </c>
      <c r="B990" s="362">
        <v>10</v>
      </c>
      <c r="C990" s="362" t="s">
        <v>671</v>
      </c>
      <c r="D990" s="362" t="s">
        <v>153</v>
      </c>
      <c r="E990" s="362">
        <v>1</v>
      </c>
      <c r="F990" s="362">
        <v>12</v>
      </c>
      <c r="I990" s="362" t="s">
        <v>513</v>
      </c>
      <c r="J990" s="362" t="s">
        <v>514</v>
      </c>
    </row>
    <row r="991" spans="1:10">
      <c r="A991" s="361">
        <v>44244</v>
      </c>
      <c r="B991" s="362">
        <v>11</v>
      </c>
      <c r="C991" s="362" t="s">
        <v>672</v>
      </c>
      <c r="D991" s="362" t="s">
        <v>153</v>
      </c>
      <c r="E991" s="362">
        <v>1</v>
      </c>
      <c r="F991" s="362">
        <v>12</v>
      </c>
      <c r="I991" s="362" t="s">
        <v>513</v>
      </c>
      <c r="J991" s="362" t="s">
        <v>514</v>
      </c>
    </row>
    <row r="992" spans="1:10">
      <c r="A992" s="361">
        <v>44245</v>
      </c>
      <c r="B992" s="362">
        <v>7</v>
      </c>
      <c r="C992" s="362" t="s">
        <v>671</v>
      </c>
      <c r="E992" s="362">
        <v>1</v>
      </c>
      <c r="F992" s="362">
        <v>12</v>
      </c>
      <c r="G992" s="363" t="s">
        <v>690</v>
      </c>
      <c r="I992" s="362" t="s">
        <v>564</v>
      </c>
      <c r="J992" s="362" t="s">
        <v>565</v>
      </c>
    </row>
    <row r="993" spans="1:10">
      <c r="A993" s="361">
        <v>44245</v>
      </c>
      <c r="B993" s="362">
        <v>8</v>
      </c>
      <c r="C993" s="362" t="s">
        <v>672</v>
      </c>
      <c r="E993" s="362">
        <v>1</v>
      </c>
      <c r="F993" s="362">
        <v>12</v>
      </c>
      <c r="G993" s="363" t="s">
        <v>690</v>
      </c>
      <c r="I993" s="362" t="s">
        <v>564</v>
      </c>
      <c r="J993" s="362" t="s">
        <v>565</v>
      </c>
    </row>
    <row r="994" spans="1:10">
      <c r="A994" s="361">
        <v>44245</v>
      </c>
      <c r="B994" s="362">
        <v>9</v>
      </c>
      <c r="C994" s="362" t="s">
        <v>633</v>
      </c>
      <c r="D994" s="362" t="s">
        <v>148</v>
      </c>
      <c r="E994" s="362">
        <v>5</v>
      </c>
      <c r="F994" s="362">
        <v>6</v>
      </c>
      <c r="I994" s="362" t="s">
        <v>564</v>
      </c>
      <c r="J994" s="362" t="s">
        <v>565</v>
      </c>
    </row>
    <row r="995" spans="1:10">
      <c r="A995" s="361">
        <v>44246</v>
      </c>
      <c r="B995" s="362">
        <v>7</v>
      </c>
      <c r="C995" s="362" t="s">
        <v>671</v>
      </c>
      <c r="D995" s="362" t="s">
        <v>148</v>
      </c>
      <c r="E995" s="362">
        <v>1</v>
      </c>
      <c r="F995" s="362">
        <v>6</v>
      </c>
      <c r="I995" s="362" t="s">
        <v>513</v>
      </c>
      <c r="J995" s="362" t="s">
        <v>514</v>
      </c>
    </row>
    <row r="996" spans="1:10">
      <c r="A996" s="361">
        <v>44246</v>
      </c>
      <c r="B996" s="362">
        <v>8</v>
      </c>
      <c r="C996" s="362" t="s">
        <v>672</v>
      </c>
      <c r="D996" s="362" t="s">
        <v>148</v>
      </c>
      <c r="E996" s="362">
        <v>1</v>
      </c>
      <c r="F996" s="362">
        <v>6</v>
      </c>
      <c r="I996" s="362" t="s">
        <v>513</v>
      </c>
      <c r="J996" s="362" t="s">
        <v>514</v>
      </c>
    </row>
    <row r="997" spans="1:10">
      <c r="A997" s="361">
        <v>44246</v>
      </c>
      <c r="B997" s="362">
        <v>9</v>
      </c>
      <c r="C997" s="362" t="s">
        <v>632</v>
      </c>
      <c r="D997" s="362" t="s">
        <v>148</v>
      </c>
      <c r="E997" s="362">
        <v>5</v>
      </c>
      <c r="F997" s="362">
        <v>6</v>
      </c>
      <c r="I997" s="362" t="s">
        <v>513</v>
      </c>
      <c r="J997" s="362" t="s">
        <v>514</v>
      </c>
    </row>
    <row r="998" spans="1:10">
      <c r="A998" s="361">
        <v>44246</v>
      </c>
      <c r="B998" s="362">
        <v>10</v>
      </c>
      <c r="C998" s="362" t="s">
        <v>633</v>
      </c>
      <c r="D998" s="362" t="s">
        <v>381</v>
      </c>
      <c r="E998" s="362">
        <v>5</v>
      </c>
      <c r="F998" s="362">
        <v>6</v>
      </c>
      <c r="I998" s="362" t="s">
        <v>513</v>
      </c>
      <c r="J998" s="362" t="s">
        <v>514</v>
      </c>
    </row>
    <row r="999" spans="1:10">
      <c r="A999" s="361">
        <v>44247</v>
      </c>
      <c r="B999" s="362">
        <v>7</v>
      </c>
      <c r="C999" s="362" t="s">
        <v>671</v>
      </c>
      <c r="D999" s="362" t="s">
        <v>153</v>
      </c>
      <c r="E999" s="362">
        <v>1</v>
      </c>
      <c r="F999" s="362">
        <v>6</v>
      </c>
      <c r="I999" s="362" t="s">
        <v>513</v>
      </c>
      <c r="J999" s="362" t="s">
        <v>514</v>
      </c>
    </row>
    <row r="1000" spans="1:10">
      <c r="A1000" s="361">
        <v>44247</v>
      </c>
      <c r="B1000" s="362">
        <v>8</v>
      </c>
      <c r="C1000" s="362" t="s">
        <v>672</v>
      </c>
      <c r="D1000" s="362" t="s">
        <v>153</v>
      </c>
      <c r="E1000" s="362">
        <v>1</v>
      </c>
      <c r="F1000" s="362">
        <v>6</v>
      </c>
      <c r="I1000" s="362" t="s">
        <v>513</v>
      </c>
      <c r="J1000" s="362" t="s">
        <v>514</v>
      </c>
    </row>
    <row r="1001" spans="1:10">
      <c r="A1001" s="361">
        <v>44247</v>
      </c>
      <c r="B1001" s="362">
        <v>9</v>
      </c>
      <c r="C1001" s="362" t="s">
        <v>632</v>
      </c>
      <c r="D1001" s="362" t="s">
        <v>381</v>
      </c>
      <c r="E1001" s="362">
        <v>5</v>
      </c>
      <c r="F1001" s="362">
        <v>6</v>
      </c>
      <c r="I1001" s="362" t="s">
        <v>513</v>
      </c>
      <c r="J1001" s="362" t="s">
        <v>514</v>
      </c>
    </row>
    <row r="1002" spans="1:10">
      <c r="A1002" s="361">
        <v>44247</v>
      </c>
      <c r="B1002" s="362">
        <v>10</v>
      </c>
      <c r="C1002" s="362" t="s">
        <v>633</v>
      </c>
      <c r="D1002" s="362" t="s">
        <v>148</v>
      </c>
      <c r="E1002" s="362">
        <v>5</v>
      </c>
      <c r="F1002" s="362">
        <v>6</v>
      </c>
      <c r="I1002" s="362" t="s">
        <v>513</v>
      </c>
      <c r="J1002" s="362" t="s">
        <v>514</v>
      </c>
    </row>
    <row r="1003" spans="1:10">
      <c r="A1003" s="361">
        <v>44247</v>
      </c>
      <c r="B1003" s="362">
        <v>11</v>
      </c>
      <c r="C1003" s="362" t="s">
        <v>586</v>
      </c>
      <c r="D1003" s="362" t="s">
        <v>148</v>
      </c>
      <c r="E1003" s="362">
        <v>3</v>
      </c>
      <c r="F1003" s="362">
        <v>12</v>
      </c>
      <c r="I1003" s="362" t="s">
        <v>513</v>
      </c>
      <c r="J1003" s="362" t="s">
        <v>514</v>
      </c>
    </row>
    <row r="1004" spans="1:10">
      <c r="A1004" s="361">
        <v>44248</v>
      </c>
      <c r="B1004" s="362">
        <v>7</v>
      </c>
      <c r="C1004" s="362" t="s">
        <v>586</v>
      </c>
      <c r="D1004" s="362" t="s">
        <v>148</v>
      </c>
      <c r="E1004" s="362">
        <v>5</v>
      </c>
      <c r="F1004" s="362">
        <v>6</v>
      </c>
      <c r="I1004" s="362" t="s">
        <v>513</v>
      </c>
      <c r="J1004" s="362" t="s">
        <v>514</v>
      </c>
    </row>
    <row r="1005" spans="1:10">
      <c r="A1005" s="361">
        <v>44248</v>
      </c>
      <c r="B1005" s="362">
        <v>8</v>
      </c>
      <c r="C1005" s="362" t="s">
        <v>671</v>
      </c>
      <c r="D1005" s="362" t="s">
        <v>148</v>
      </c>
      <c r="E1005" s="362">
        <v>5</v>
      </c>
      <c r="F1005" s="362">
        <v>6</v>
      </c>
      <c r="I1005" s="362" t="s">
        <v>513</v>
      </c>
      <c r="J1005" s="362" t="s">
        <v>514</v>
      </c>
    </row>
    <row r="1006" spans="1:10">
      <c r="A1006" s="361">
        <v>44248</v>
      </c>
      <c r="B1006" s="362">
        <v>9</v>
      </c>
      <c r="C1006" s="362" t="s">
        <v>672</v>
      </c>
      <c r="D1006" s="362" t="s">
        <v>148</v>
      </c>
      <c r="E1006" s="362">
        <v>5</v>
      </c>
      <c r="F1006" s="362">
        <v>6</v>
      </c>
      <c r="I1006" s="362" t="s">
        <v>513</v>
      </c>
      <c r="J1006" s="362" t="s">
        <v>514</v>
      </c>
    </row>
    <row r="1007" spans="1:10">
      <c r="A1007" s="361">
        <v>44249</v>
      </c>
      <c r="B1007" s="362">
        <v>7</v>
      </c>
      <c r="C1007" s="362" t="s">
        <v>42</v>
      </c>
      <c r="D1007" s="362" t="s">
        <v>148</v>
      </c>
      <c r="G1007" s="363" t="s">
        <v>676</v>
      </c>
      <c r="I1007" s="362" t="s">
        <v>513</v>
      </c>
      <c r="J1007" s="362" t="s">
        <v>514</v>
      </c>
    </row>
    <row r="1008" spans="1:10">
      <c r="A1008" s="361">
        <v>44249</v>
      </c>
      <c r="B1008" s="362">
        <v>8</v>
      </c>
      <c r="C1008" s="362" t="s">
        <v>632</v>
      </c>
      <c r="D1008" s="362" t="s">
        <v>148</v>
      </c>
      <c r="E1008" s="362">
        <v>1</v>
      </c>
      <c r="F1008" s="362">
        <v>6</v>
      </c>
      <c r="G1008" s="363" t="s">
        <v>677</v>
      </c>
      <c r="I1008" s="362" t="s">
        <v>513</v>
      </c>
      <c r="J1008" s="362" t="s">
        <v>514</v>
      </c>
    </row>
    <row r="1009" spans="1:10">
      <c r="A1009" s="361">
        <v>44249</v>
      </c>
      <c r="B1009" s="362">
        <v>10</v>
      </c>
      <c r="C1009" s="362" t="s">
        <v>671</v>
      </c>
      <c r="D1009" s="362" t="s">
        <v>153</v>
      </c>
      <c r="E1009" s="362">
        <v>5</v>
      </c>
      <c r="F1009" s="362">
        <v>6</v>
      </c>
      <c r="I1009" s="362" t="s">
        <v>513</v>
      </c>
      <c r="J1009" s="362" t="s">
        <v>514</v>
      </c>
    </row>
    <row r="1010" spans="1:10">
      <c r="A1010" s="361">
        <v>44249</v>
      </c>
      <c r="B1010" s="362">
        <v>11</v>
      </c>
      <c r="C1010" s="362" t="s">
        <v>672</v>
      </c>
      <c r="D1010" s="362" t="s">
        <v>153</v>
      </c>
      <c r="E1010" s="362">
        <v>5</v>
      </c>
      <c r="F1010" s="362">
        <v>6</v>
      </c>
      <c r="I1010" s="362" t="s">
        <v>513</v>
      </c>
      <c r="J1010" s="362" t="s">
        <v>514</v>
      </c>
    </row>
    <row r="1011" spans="1:10" ht="34.9">
      <c r="A1011" s="361">
        <v>44249</v>
      </c>
      <c r="B1011" s="362">
        <v>12</v>
      </c>
      <c r="C1011" s="362" t="s">
        <v>632</v>
      </c>
      <c r="D1011" s="362" t="s">
        <v>154</v>
      </c>
      <c r="E1011" s="362">
        <v>1</v>
      </c>
      <c r="F1011" s="362">
        <v>12</v>
      </c>
      <c r="G1011" s="363" t="s">
        <v>680</v>
      </c>
      <c r="H1011" s="362" t="s">
        <v>367</v>
      </c>
      <c r="I1011" s="362" t="s">
        <v>513</v>
      </c>
      <c r="J1011" s="362" t="s">
        <v>514</v>
      </c>
    </row>
    <row r="1012" spans="1:10">
      <c r="A1012" s="361">
        <v>44249</v>
      </c>
      <c r="B1012" s="362">
        <v>13</v>
      </c>
      <c r="C1012" s="362" t="s">
        <v>632</v>
      </c>
      <c r="D1012" s="362" t="s">
        <v>152</v>
      </c>
      <c r="E1012" s="362">
        <v>4</v>
      </c>
      <c r="F1012" s="362" t="s">
        <v>597</v>
      </c>
      <c r="G1012" s="363" t="s">
        <v>643</v>
      </c>
      <c r="I1012" s="362" t="s">
        <v>513</v>
      </c>
      <c r="J1012" s="362" t="s">
        <v>514</v>
      </c>
    </row>
    <row r="1013" spans="1:10" ht="34.9">
      <c r="A1013" s="361">
        <v>44250</v>
      </c>
      <c r="B1013" s="362">
        <v>7</v>
      </c>
      <c r="C1013" s="362" t="s">
        <v>633</v>
      </c>
      <c r="D1013" s="362" t="s">
        <v>154</v>
      </c>
      <c r="E1013" s="362">
        <v>1</v>
      </c>
      <c r="F1013" s="362">
        <v>12</v>
      </c>
      <c r="G1013" s="363" t="s">
        <v>681</v>
      </c>
      <c r="H1013" s="362" t="s">
        <v>367</v>
      </c>
      <c r="I1013" s="362" t="s">
        <v>513</v>
      </c>
      <c r="J1013" s="362" t="s">
        <v>514</v>
      </c>
    </row>
    <row r="1014" spans="1:10">
      <c r="A1014" s="361">
        <v>44250</v>
      </c>
      <c r="B1014" s="362">
        <v>8</v>
      </c>
      <c r="C1014" s="362" t="s">
        <v>678</v>
      </c>
      <c r="D1014" s="362" t="s">
        <v>371</v>
      </c>
      <c r="E1014" s="362">
        <v>1</v>
      </c>
      <c r="F1014" s="362">
        <v>12</v>
      </c>
      <c r="I1014" s="362" t="s">
        <v>513</v>
      </c>
      <c r="J1014" s="362" t="s">
        <v>514</v>
      </c>
    </row>
    <row r="1015" spans="1:10">
      <c r="A1015" s="361">
        <v>44250</v>
      </c>
      <c r="B1015" s="362">
        <v>9</v>
      </c>
      <c r="C1015" s="362" t="s">
        <v>586</v>
      </c>
      <c r="D1015" s="362" t="s">
        <v>381</v>
      </c>
      <c r="E1015" s="362">
        <v>5</v>
      </c>
      <c r="F1015" s="362">
        <v>6</v>
      </c>
      <c r="I1015" s="362" t="s">
        <v>513</v>
      </c>
      <c r="J1015" s="362" t="s">
        <v>514</v>
      </c>
    </row>
    <row r="1016" spans="1:10">
      <c r="A1016" s="361">
        <v>44250</v>
      </c>
      <c r="B1016" s="362">
        <v>10</v>
      </c>
      <c r="C1016" s="362" t="s">
        <v>633</v>
      </c>
      <c r="D1016" s="362" t="s">
        <v>152</v>
      </c>
      <c r="E1016" s="362">
        <v>4</v>
      </c>
      <c r="F1016" s="362" t="s">
        <v>597</v>
      </c>
      <c r="G1016" s="363" t="s">
        <v>643</v>
      </c>
      <c r="I1016" s="362" t="s">
        <v>513</v>
      </c>
      <c r="J1016" s="362" t="s">
        <v>514</v>
      </c>
    </row>
    <row r="1017" spans="1:10" ht="23.25">
      <c r="A1017" s="361">
        <v>44251</v>
      </c>
      <c r="B1017" s="362">
        <v>7</v>
      </c>
      <c r="C1017" s="362" t="s">
        <v>586</v>
      </c>
      <c r="D1017" s="362" t="s">
        <v>148</v>
      </c>
      <c r="G1017" s="363" t="s">
        <v>683</v>
      </c>
      <c r="I1017" s="362" t="s">
        <v>513</v>
      </c>
      <c r="J1017" s="362" t="s">
        <v>514</v>
      </c>
    </row>
    <row r="1018" spans="1:10">
      <c r="A1018" s="361">
        <v>44251</v>
      </c>
      <c r="B1018" s="362">
        <v>8</v>
      </c>
      <c r="C1018" s="362" t="s">
        <v>678</v>
      </c>
      <c r="D1018" s="362" t="s">
        <v>371</v>
      </c>
      <c r="E1018" s="362">
        <v>1</v>
      </c>
      <c r="F1018" s="362">
        <v>12</v>
      </c>
      <c r="I1018" s="362" t="s">
        <v>513</v>
      </c>
      <c r="J1018" s="362" t="s">
        <v>514</v>
      </c>
    </row>
    <row r="1019" spans="1:10">
      <c r="A1019" s="361">
        <v>44251</v>
      </c>
      <c r="B1019" s="362">
        <v>9</v>
      </c>
      <c r="C1019" s="362" t="s">
        <v>679</v>
      </c>
      <c r="D1019" s="362" t="s">
        <v>371</v>
      </c>
      <c r="E1019" s="362">
        <v>1</v>
      </c>
      <c r="F1019" s="362">
        <v>12</v>
      </c>
      <c r="I1019" s="362" t="s">
        <v>513</v>
      </c>
      <c r="J1019" s="362" t="s">
        <v>514</v>
      </c>
    </row>
    <row r="1020" spans="1:10" ht="34.9">
      <c r="A1020" s="361">
        <v>44251</v>
      </c>
      <c r="B1020" s="362">
        <v>10</v>
      </c>
      <c r="C1020" s="362" t="s">
        <v>672</v>
      </c>
      <c r="D1020" s="362" t="s">
        <v>154</v>
      </c>
      <c r="E1020" s="362">
        <v>1</v>
      </c>
      <c r="F1020" s="362">
        <v>12</v>
      </c>
      <c r="G1020" s="363" t="s">
        <v>685</v>
      </c>
      <c r="H1020" s="362" t="s">
        <v>272</v>
      </c>
      <c r="I1020" s="362" t="s">
        <v>513</v>
      </c>
      <c r="J1020" s="362" t="s">
        <v>514</v>
      </c>
    </row>
    <row r="1021" spans="1:10">
      <c r="A1021" s="361">
        <v>44251</v>
      </c>
      <c r="B1021" s="362">
        <v>11</v>
      </c>
      <c r="C1021" s="362" t="s">
        <v>671</v>
      </c>
      <c r="D1021" s="362" t="s">
        <v>153</v>
      </c>
      <c r="E1021" s="362">
        <v>5</v>
      </c>
      <c r="F1021" s="362">
        <v>6</v>
      </c>
      <c r="I1021" s="362" t="s">
        <v>513</v>
      </c>
      <c r="J1021" s="362" t="s">
        <v>514</v>
      </c>
    </row>
    <row r="1022" spans="1:10">
      <c r="A1022" s="361">
        <v>44251</v>
      </c>
      <c r="B1022" s="362">
        <v>12</v>
      </c>
      <c r="C1022" s="362" t="s">
        <v>42</v>
      </c>
      <c r="D1022" s="362" t="s">
        <v>148</v>
      </c>
      <c r="E1022" s="362">
        <v>1</v>
      </c>
      <c r="F1022" s="362">
        <v>6</v>
      </c>
      <c r="G1022" s="363" t="s">
        <v>676</v>
      </c>
      <c r="I1022" s="362" t="s">
        <v>513</v>
      </c>
      <c r="J1022" s="362" t="s">
        <v>514</v>
      </c>
    </row>
    <row r="1023" spans="1:10">
      <c r="A1023" s="361">
        <v>44251</v>
      </c>
      <c r="B1023" s="362">
        <v>13</v>
      </c>
      <c r="C1023" s="362" t="s">
        <v>586</v>
      </c>
      <c r="D1023" s="362" t="s">
        <v>454</v>
      </c>
      <c r="G1023" s="363" t="s">
        <v>684</v>
      </c>
      <c r="I1023" s="362" t="s">
        <v>513</v>
      </c>
      <c r="J1023" s="362" t="s">
        <v>514</v>
      </c>
    </row>
    <row r="1024" spans="1:10">
      <c r="A1024" s="361">
        <v>44251</v>
      </c>
      <c r="B1024" s="362">
        <v>14</v>
      </c>
      <c r="C1024" s="362" t="s">
        <v>672</v>
      </c>
      <c r="D1024" s="362" t="s">
        <v>152</v>
      </c>
      <c r="E1024" s="362">
        <v>2</v>
      </c>
      <c r="F1024" s="362" t="s">
        <v>597</v>
      </c>
      <c r="G1024" s="363" t="s">
        <v>643</v>
      </c>
      <c r="I1024" s="362" t="s">
        <v>513</v>
      </c>
      <c r="J1024" s="362" t="s">
        <v>514</v>
      </c>
    </row>
    <row r="1025" spans="1:10" ht="46.5">
      <c r="A1025" s="361">
        <v>44252</v>
      </c>
      <c r="B1025" s="362">
        <v>8</v>
      </c>
      <c r="C1025" s="362" t="s">
        <v>671</v>
      </c>
      <c r="D1025" s="362" t="s">
        <v>154</v>
      </c>
      <c r="E1025" s="362">
        <v>1</v>
      </c>
      <c r="F1025" s="362">
        <v>96</v>
      </c>
      <c r="G1025" s="363" t="s">
        <v>687</v>
      </c>
      <c r="H1025" s="362" t="s">
        <v>272</v>
      </c>
      <c r="I1025" s="362" t="s">
        <v>513</v>
      </c>
      <c r="J1025" s="362" t="s">
        <v>514</v>
      </c>
    </row>
    <row r="1026" spans="1:10">
      <c r="A1026" s="361">
        <v>44252</v>
      </c>
      <c r="B1026" s="362">
        <v>9</v>
      </c>
      <c r="C1026" s="362" t="s">
        <v>682</v>
      </c>
      <c r="D1026" s="362" t="s">
        <v>153</v>
      </c>
      <c r="E1026" s="362">
        <v>1</v>
      </c>
      <c r="F1026" s="362">
        <v>96</v>
      </c>
      <c r="I1026" s="362" t="s">
        <v>513</v>
      </c>
      <c r="J1026" s="362" t="s">
        <v>514</v>
      </c>
    </row>
    <row r="1027" spans="1:10">
      <c r="A1027" s="361">
        <v>44252</v>
      </c>
      <c r="B1027" s="362">
        <v>10</v>
      </c>
      <c r="C1027" s="362" t="s">
        <v>678</v>
      </c>
      <c r="D1027" s="362" t="s">
        <v>381</v>
      </c>
      <c r="E1027" s="362">
        <v>1</v>
      </c>
      <c r="F1027" s="362">
        <v>12</v>
      </c>
      <c r="I1027" s="362" t="s">
        <v>513</v>
      </c>
      <c r="J1027" s="362" t="s">
        <v>514</v>
      </c>
    </row>
    <row r="1028" spans="1:10">
      <c r="A1028" s="361">
        <v>44252</v>
      </c>
      <c r="B1028" s="362">
        <v>11</v>
      </c>
      <c r="C1028" s="362" t="s">
        <v>679</v>
      </c>
      <c r="D1028" s="362" t="s">
        <v>371</v>
      </c>
      <c r="E1028" s="362">
        <v>1</v>
      </c>
      <c r="F1028" s="362">
        <v>12</v>
      </c>
      <c r="I1028" s="362" t="s">
        <v>513</v>
      </c>
      <c r="J1028" s="362" t="s">
        <v>514</v>
      </c>
    </row>
    <row r="1029" spans="1:10">
      <c r="A1029" s="361">
        <v>44252</v>
      </c>
      <c r="B1029" s="362">
        <v>12</v>
      </c>
      <c r="C1029" s="362" t="s">
        <v>671</v>
      </c>
      <c r="D1029" s="362" t="s">
        <v>152</v>
      </c>
      <c r="E1029" s="362">
        <v>2</v>
      </c>
      <c r="F1029" s="362" t="s">
        <v>597</v>
      </c>
      <c r="G1029" s="363" t="s">
        <v>643</v>
      </c>
      <c r="I1029" s="362" t="s">
        <v>513</v>
      </c>
      <c r="J1029" s="362" t="s">
        <v>514</v>
      </c>
    </row>
    <row r="1030" spans="1:10">
      <c r="A1030" s="361">
        <v>44253</v>
      </c>
      <c r="B1030" s="362">
        <v>7</v>
      </c>
      <c r="C1030" s="362" t="s">
        <v>686</v>
      </c>
      <c r="D1030" s="362" t="s">
        <v>153</v>
      </c>
      <c r="E1030" s="362">
        <v>1</v>
      </c>
      <c r="F1030" s="362">
        <v>96</v>
      </c>
      <c r="I1030" s="362" t="s">
        <v>513</v>
      </c>
      <c r="J1030" s="362" t="s">
        <v>514</v>
      </c>
    </row>
    <row r="1031" spans="1:10">
      <c r="A1031" s="361">
        <v>44253</v>
      </c>
      <c r="B1031" s="362">
        <v>8</v>
      </c>
      <c r="C1031" s="362" t="s">
        <v>682</v>
      </c>
      <c r="D1031" s="362" t="s">
        <v>153</v>
      </c>
      <c r="E1031" s="362">
        <v>1</v>
      </c>
      <c r="F1031" s="362">
        <v>96</v>
      </c>
      <c r="I1031" s="362" t="s">
        <v>513</v>
      </c>
      <c r="J1031" s="362" t="s">
        <v>514</v>
      </c>
    </row>
    <row r="1032" spans="1:10">
      <c r="A1032" s="361">
        <v>44253</v>
      </c>
      <c r="B1032" s="362">
        <v>9</v>
      </c>
      <c r="C1032" s="362" t="s">
        <v>678</v>
      </c>
      <c r="D1032" s="362" t="s">
        <v>371</v>
      </c>
      <c r="E1032" s="362">
        <v>1</v>
      </c>
      <c r="F1032" s="362">
        <v>12</v>
      </c>
      <c r="I1032" s="362" t="s">
        <v>513</v>
      </c>
      <c r="J1032" s="362" t="s">
        <v>514</v>
      </c>
    </row>
    <row r="1033" spans="1:10">
      <c r="A1033" s="361">
        <v>44253</v>
      </c>
      <c r="B1033" s="362">
        <v>10</v>
      </c>
      <c r="C1033" s="362" t="s">
        <v>679</v>
      </c>
      <c r="D1033" s="362" t="s">
        <v>371</v>
      </c>
      <c r="E1033" s="362">
        <v>1</v>
      </c>
      <c r="F1033" s="362">
        <v>12</v>
      </c>
      <c r="I1033" s="362" t="s">
        <v>513</v>
      </c>
      <c r="J1033" s="362" t="s">
        <v>514</v>
      </c>
    </row>
    <row r="1034" spans="1:10">
      <c r="A1034" s="361">
        <v>44254</v>
      </c>
      <c r="B1034" s="362">
        <v>7</v>
      </c>
      <c r="C1034" s="362" t="s">
        <v>686</v>
      </c>
      <c r="D1034" s="362" t="s">
        <v>153</v>
      </c>
      <c r="E1034" s="362">
        <v>1</v>
      </c>
      <c r="F1034" s="362">
        <v>96</v>
      </c>
      <c r="I1034" s="362" t="s">
        <v>513</v>
      </c>
      <c r="J1034" s="362" t="s">
        <v>514</v>
      </c>
    </row>
    <row r="1035" spans="1:10">
      <c r="A1035" s="361">
        <v>44254</v>
      </c>
      <c r="B1035" s="362">
        <v>8</v>
      </c>
      <c r="C1035" s="362" t="s">
        <v>682</v>
      </c>
      <c r="D1035" s="362" t="s">
        <v>153</v>
      </c>
      <c r="E1035" s="362">
        <v>1</v>
      </c>
      <c r="F1035" s="362">
        <v>96</v>
      </c>
      <c r="I1035" s="362" t="s">
        <v>513</v>
      </c>
      <c r="J1035" s="362" t="s">
        <v>514</v>
      </c>
    </row>
    <row r="1036" spans="1:10">
      <c r="A1036" s="361">
        <v>44254</v>
      </c>
      <c r="B1036" s="362">
        <v>9</v>
      </c>
      <c r="C1036" s="362" t="s">
        <v>678</v>
      </c>
      <c r="D1036" s="362" t="s">
        <v>381</v>
      </c>
      <c r="E1036" s="362">
        <v>1</v>
      </c>
      <c r="F1036" s="362">
        <v>12</v>
      </c>
      <c r="I1036" s="362" t="s">
        <v>513</v>
      </c>
      <c r="J1036" s="362" t="s">
        <v>514</v>
      </c>
    </row>
    <row r="1037" spans="1:10">
      <c r="A1037" s="361">
        <v>44254</v>
      </c>
      <c r="B1037" s="362">
        <v>10</v>
      </c>
      <c r="C1037" s="362" t="s">
        <v>679</v>
      </c>
      <c r="D1037" s="362" t="s">
        <v>381</v>
      </c>
      <c r="E1037" s="362">
        <v>1</v>
      </c>
      <c r="F1037" s="362">
        <v>12</v>
      </c>
      <c r="I1037" s="362" t="s">
        <v>513</v>
      </c>
      <c r="J1037" s="362" t="s">
        <v>514</v>
      </c>
    </row>
    <row r="1038" spans="1:10">
      <c r="A1038" s="361">
        <v>44255</v>
      </c>
      <c r="B1038" s="362">
        <v>7</v>
      </c>
      <c r="C1038" s="362" t="s">
        <v>682</v>
      </c>
      <c r="D1038" s="362" t="s">
        <v>148</v>
      </c>
      <c r="E1038" s="362">
        <v>1</v>
      </c>
      <c r="F1038" s="362">
        <v>12</v>
      </c>
      <c r="I1038" s="362" t="s">
        <v>513</v>
      </c>
      <c r="J1038" s="362" t="s">
        <v>514</v>
      </c>
    </row>
    <row r="1039" spans="1:10">
      <c r="A1039" s="361">
        <v>44255</v>
      </c>
      <c r="B1039" s="362">
        <v>8</v>
      </c>
      <c r="C1039" s="362" t="s">
        <v>679</v>
      </c>
      <c r="D1039" s="362" t="s">
        <v>148</v>
      </c>
      <c r="E1039" s="362">
        <v>1</v>
      </c>
      <c r="F1039" s="362">
        <v>6</v>
      </c>
      <c r="I1039" s="362" t="s">
        <v>513</v>
      </c>
      <c r="J1039" s="362" t="s">
        <v>514</v>
      </c>
    </row>
    <row r="1040" spans="1:10">
      <c r="A1040" s="361">
        <v>44255</v>
      </c>
      <c r="B1040" s="362">
        <v>9</v>
      </c>
      <c r="C1040" s="362" t="s">
        <v>686</v>
      </c>
      <c r="G1040" s="363" t="s">
        <v>690</v>
      </c>
      <c r="I1040" s="362" t="s">
        <v>513</v>
      </c>
      <c r="J1040" s="362" t="s">
        <v>514</v>
      </c>
    </row>
    <row r="1041" spans="1:10">
      <c r="A1041" s="361">
        <v>44255</v>
      </c>
      <c r="B1041" s="362">
        <v>10</v>
      </c>
      <c r="C1041" s="362" t="s">
        <v>42</v>
      </c>
      <c r="D1041" s="362" t="s">
        <v>146</v>
      </c>
      <c r="E1041" s="362">
        <v>2</v>
      </c>
      <c r="F1041" s="362">
        <v>6</v>
      </c>
      <c r="G1041" s="363" t="s">
        <v>688</v>
      </c>
      <c r="I1041" s="362" t="s">
        <v>513</v>
      </c>
      <c r="J1041" s="362" t="s">
        <v>514</v>
      </c>
    </row>
    <row r="1042" spans="1:10">
      <c r="A1042" s="361">
        <v>44255</v>
      </c>
      <c r="B1042" s="362">
        <v>11</v>
      </c>
      <c r="C1042" s="362" t="s">
        <v>678</v>
      </c>
      <c r="D1042" s="362" t="s">
        <v>148</v>
      </c>
      <c r="E1042" s="362">
        <v>1</v>
      </c>
      <c r="F1042" s="362">
        <v>6</v>
      </c>
      <c r="I1042" s="362" t="s">
        <v>513</v>
      </c>
      <c r="J1042" s="362" t="s">
        <v>514</v>
      </c>
    </row>
    <row r="1043" spans="1:10">
      <c r="A1043" s="361">
        <v>44256</v>
      </c>
      <c r="B1043" s="362">
        <v>7</v>
      </c>
      <c r="C1043" s="362" t="s">
        <v>686</v>
      </c>
      <c r="D1043" s="362" t="s">
        <v>148</v>
      </c>
      <c r="E1043" s="362">
        <v>1</v>
      </c>
      <c r="F1043" s="362">
        <v>12</v>
      </c>
      <c r="I1043" s="362" t="s">
        <v>513</v>
      </c>
      <c r="J1043" s="362" t="s">
        <v>514</v>
      </c>
    </row>
    <row r="1044" spans="1:10">
      <c r="A1044" s="361">
        <v>44256</v>
      </c>
      <c r="B1044" s="362">
        <v>8</v>
      </c>
      <c r="C1044" s="362" t="s">
        <v>682</v>
      </c>
      <c r="D1044" s="362" t="s">
        <v>153</v>
      </c>
      <c r="E1044" s="362">
        <v>1</v>
      </c>
      <c r="F1044" s="362">
        <v>12</v>
      </c>
      <c r="I1044" s="362" t="s">
        <v>513</v>
      </c>
      <c r="J1044" s="362" t="s">
        <v>514</v>
      </c>
    </row>
    <row r="1045" spans="1:10">
      <c r="A1045" s="361">
        <v>44256</v>
      </c>
      <c r="B1045" s="362">
        <v>9</v>
      </c>
      <c r="C1045" s="362" t="s">
        <v>678</v>
      </c>
      <c r="D1045" s="362" t="s">
        <v>371</v>
      </c>
      <c r="E1045" s="362">
        <v>1</v>
      </c>
      <c r="F1045" s="362">
        <v>6</v>
      </c>
      <c r="I1045" s="362" t="s">
        <v>513</v>
      </c>
      <c r="J1045" s="362" t="s">
        <v>514</v>
      </c>
    </row>
    <row r="1046" spans="1:10">
      <c r="A1046" s="361">
        <v>44256</v>
      </c>
      <c r="B1046" s="362">
        <v>10</v>
      </c>
      <c r="C1046" s="362" t="s">
        <v>679</v>
      </c>
      <c r="D1046" s="362" t="s">
        <v>381</v>
      </c>
      <c r="E1046" s="362">
        <v>1</v>
      </c>
      <c r="F1046" s="362">
        <v>6</v>
      </c>
      <c r="I1046" s="362" t="s">
        <v>513</v>
      </c>
      <c r="J1046" s="362" t="s">
        <v>514</v>
      </c>
    </row>
    <row r="1047" spans="1:10">
      <c r="A1047" s="361">
        <v>44257</v>
      </c>
      <c r="B1047" s="362">
        <v>7</v>
      </c>
      <c r="C1047" s="362" t="s">
        <v>679</v>
      </c>
      <c r="D1047" s="362" t="s">
        <v>148</v>
      </c>
      <c r="E1047" s="362">
        <v>5</v>
      </c>
      <c r="F1047" s="362">
        <v>6</v>
      </c>
      <c r="I1047" s="362" t="s">
        <v>513</v>
      </c>
      <c r="J1047" s="362" t="s">
        <v>689</v>
      </c>
    </row>
    <row r="1048" spans="1:10">
      <c r="A1048" s="361">
        <v>44257</v>
      </c>
      <c r="B1048" s="362">
        <v>8</v>
      </c>
      <c r="C1048" s="362" t="s">
        <v>678</v>
      </c>
      <c r="D1048" s="362" t="s">
        <v>148</v>
      </c>
      <c r="E1048" s="362">
        <v>5</v>
      </c>
      <c r="F1048" s="362">
        <v>6</v>
      </c>
      <c r="I1048" s="362" t="s">
        <v>513</v>
      </c>
      <c r="J1048" s="362" t="s">
        <v>689</v>
      </c>
    </row>
    <row r="1049" spans="1:10">
      <c r="A1049" s="361">
        <v>44257</v>
      </c>
      <c r="B1049" s="362">
        <v>9</v>
      </c>
      <c r="C1049" s="362" t="s">
        <v>686</v>
      </c>
      <c r="D1049" s="362" t="s">
        <v>153</v>
      </c>
      <c r="E1049" s="362">
        <v>1</v>
      </c>
      <c r="F1049" s="362">
        <v>12</v>
      </c>
      <c r="I1049" s="362" t="s">
        <v>513</v>
      </c>
      <c r="J1049" s="362" t="s">
        <v>689</v>
      </c>
    </row>
    <row r="1050" spans="1:10">
      <c r="A1050" s="361">
        <v>44257</v>
      </c>
      <c r="B1050" s="362">
        <v>10</v>
      </c>
      <c r="C1050" s="362" t="s">
        <v>682</v>
      </c>
      <c r="D1050" s="362" t="s">
        <v>153</v>
      </c>
      <c r="E1050" s="362">
        <v>1</v>
      </c>
      <c r="F1050" s="362">
        <v>12</v>
      </c>
      <c r="I1050" s="362" t="s">
        <v>513</v>
      </c>
      <c r="J1050" s="362" t="s">
        <v>689</v>
      </c>
    </row>
    <row r="1051" spans="1:10">
      <c r="A1051" s="361">
        <v>44258</v>
      </c>
      <c r="B1051" s="362">
        <v>7</v>
      </c>
      <c r="C1051" s="362" t="s">
        <v>686</v>
      </c>
      <c r="D1051" s="362" t="s">
        <v>153</v>
      </c>
      <c r="E1051" s="362">
        <v>1</v>
      </c>
      <c r="F1051" s="362">
        <v>12</v>
      </c>
      <c r="I1051" s="362" t="s">
        <v>513</v>
      </c>
      <c r="J1051" s="362" t="s">
        <v>514</v>
      </c>
    </row>
    <row r="1052" spans="1:10">
      <c r="A1052" s="361">
        <v>44258</v>
      </c>
      <c r="B1052" s="362">
        <v>8</v>
      </c>
      <c r="C1052" s="362" t="s">
        <v>682</v>
      </c>
      <c r="D1052" s="362" t="s">
        <v>153</v>
      </c>
      <c r="E1052" s="362">
        <v>1</v>
      </c>
      <c r="F1052" s="362">
        <v>12</v>
      </c>
      <c r="I1052" s="362" t="s">
        <v>513</v>
      </c>
      <c r="J1052" s="362" t="s">
        <v>514</v>
      </c>
    </row>
    <row r="1053" spans="1:10">
      <c r="A1053" s="361">
        <v>44258</v>
      </c>
      <c r="B1053" s="362">
        <v>9</v>
      </c>
      <c r="C1053" s="362" t="s">
        <v>678</v>
      </c>
      <c r="D1053" s="362" t="s">
        <v>381</v>
      </c>
      <c r="E1053" s="362">
        <v>5</v>
      </c>
      <c r="F1053" s="362">
        <v>6</v>
      </c>
      <c r="I1053" s="362" t="s">
        <v>513</v>
      </c>
      <c r="J1053" s="362" t="s">
        <v>514</v>
      </c>
    </row>
    <row r="1054" spans="1:10">
      <c r="A1054" s="361">
        <v>44258</v>
      </c>
      <c r="B1054" s="362">
        <v>10</v>
      </c>
      <c r="C1054" s="362" t="s">
        <v>679</v>
      </c>
      <c r="D1054" s="362" t="s">
        <v>381</v>
      </c>
      <c r="E1054" s="362">
        <v>5</v>
      </c>
      <c r="F1054" s="362">
        <v>6</v>
      </c>
      <c r="I1054" s="362" t="s">
        <v>513</v>
      </c>
      <c r="J1054" s="362" t="s">
        <v>514</v>
      </c>
    </row>
    <row r="1055" spans="1:10">
      <c r="A1055" s="361">
        <v>44258</v>
      </c>
      <c r="B1055" s="362">
        <v>11</v>
      </c>
      <c r="C1055" s="362" t="s">
        <v>678</v>
      </c>
      <c r="D1055" s="362" t="s">
        <v>147</v>
      </c>
      <c r="I1055" s="362" t="s">
        <v>513</v>
      </c>
      <c r="J1055" s="362" t="s">
        <v>514</v>
      </c>
    </row>
    <row r="1056" spans="1:10">
      <c r="A1056" s="361">
        <v>44258</v>
      </c>
      <c r="B1056" s="362">
        <v>12</v>
      </c>
      <c r="C1056" s="362" t="s">
        <v>679</v>
      </c>
      <c r="D1056" s="362" t="s">
        <v>147</v>
      </c>
      <c r="I1056" s="362" t="s">
        <v>513</v>
      </c>
      <c r="J1056" s="362" t="s">
        <v>514</v>
      </c>
    </row>
    <row r="1057" spans="1:10">
      <c r="A1057" s="361">
        <v>44264</v>
      </c>
      <c r="B1057" s="362">
        <v>7</v>
      </c>
      <c r="C1057" s="362" t="s">
        <v>686</v>
      </c>
      <c r="E1057" s="362">
        <v>5</v>
      </c>
      <c r="F1057" s="362">
        <v>6</v>
      </c>
      <c r="I1057" s="362" t="s">
        <v>513</v>
      </c>
      <c r="J1057" s="362" t="s">
        <v>514</v>
      </c>
    </row>
    <row r="1058" spans="1:10">
      <c r="A1058" s="361">
        <v>44264</v>
      </c>
      <c r="B1058" s="362">
        <v>8</v>
      </c>
      <c r="C1058" s="362" t="s">
        <v>682</v>
      </c>
      <c r="E1058" s="362">
        <v>5</v>
      </c>
      <c r="F1058" s="362">
        <v>6</v>
      </c>
      <c r="I1058" s="362" t="s">
        <v>513</v>
      </c>
      <c r="J1058" s="362" t="s">
        <v>514</v>
      </c>
    </row>
    <row r="1059" spans="1:10">
      <c r="A1059" s="361">
        <v>44264</v>
      </c>
      <c r="B1059" s="362">
        <v>9</v>
      </c>
      <c r="C1059" s="362" t="s">
        <v>678</v>
      </c>
      <c r="D1059" s="362" t="s">
        <v>152</v>
      </c>
      <c r="E1059" s="362">
        <v>39</v>
      </c>
      <c r="F1059" s="362" t="s">
        <v>597</v>
      </c>
      <c r="I1059" s="362" t="s">
        <v>513</v>
      </c>
      <c r="J1059" s="362" t="s">
        <v>514</v>
      </c>
    </row>
    <row r="1060" spans="1:10">
      <c r="A1060" s="361">
        <v>44264</v>
      </c>
      <c r="B1060" s="362">
        <v>10</v>
      </c>
      <c r="C1060" s="362" t="s">
        <v>679</v>
      </c>
      <c r="D1060" s="362" t="s">
        <v>152</v>
      </c>
      <c r="E1060" s="362">
        <v>39</v>
      </c>
      <c r="F1060" s="362" t="s">
        <v>597</v>
      </c>
      <c r="I1060" s="362" t="s">
        <v>513</v>
      </c>
      <c r="J1060" s="362" t="s">
        <v>514</v>
      </c>
    </row>
    <row r="1061" spans="1:10">
      <c r="A1061" s="361">
        <v>44264</v>
      </c>
      <c r="B1061" s="362">
        <v>12</v>
      </c>
      <c r="C1061" s="362" t="s">
        <v>697</v>
      </c>
      <c r="D1061" s="362" t="s">
        <v>149</v>
      </c>
      <c r="E1061" s="362">
        <v>96</v>
      </c>
      <c r="F1061" s="362">
        <v>96</v>
      </c>
      <c r="G1061" s="363" t="s">
        <v>698</v>
      </c>
      <c r="H1061" s="362" t="s">
        <v>149</v>
      </c>
      <c r="I1061" s="362" t="s">
        <v>513</v>
      </c>
      <c r="J1061" s="362" t="s">
        <v>514</v>
      </c>
    </row>
    <row r="1062" spans="1:10">
      <c r="A1062" s="361">
        <v>44266</v>
      </c>
      <c r="B1062" s="362">
        <v>8</v>
      </c>
      <c r="C1062" s="362" t="s">
        <v>679</v>
      </c>
      <c r="D1062" s="362" t="s">
        <v>371</v>
      </c>
      <c r="E1062" s="362">
        <v>3</v>
      </c>
      <c r="F1062" s="362">
        <v>6</v>
      </c>
      <c r="I1062" s="362" t="s">
        <v>513</v>
      </c>
      <c r="J1062" s="362" t="s">
        <v>514</v>
      </c>
    </row>
    <row r="1063" spans="1:10">
      <c r="A1063" s="361">
        <v>44266</v>
      </c>
      <c r="B1063" s="362">
        <v>9</v>
      </c>
      <c r="C1063" s="362" t="s">
        <v>678</v>
      </c>
      <c r="D1063" s="362" t="s">
        <v>371</v>
      </c>
      <c r="E1063" s="362">
        <v>3</v>
      </c>
      <c r="F1063" s="362">
        <v>6</v>
      </c>
      <c r="I1063" s="362" t="s">
        <v>513</v>
      </c>
      <c r="J1063" s="362" t="s">
        <v>514</v>
      </c>
    </row>
    <row r="1064" spans="1:10" ht="69.75">
      <c r="A1064" s="361">
        <v>44265</v>
      </c>
      <c r="B1064" s="362">
        <v>7</v>
      </c>
      <c r="C1064" s="362" t="s">
        <v>686</v>
      </c>
      <c r="D1064" s="362" t="s">
        <v>154</v>
      </c>
      <c r="E1064" s="362">
        <v>1</v>
      </c>
      <c r="F1064" s="362">
        <v>96</v>
      </c>
      <c r="G1064" s="363" t="s">
        <v>702</v>
      </c>
      <c r="H1064" s="362" t="s">
        <v>275</v>
      </c>
      <c r="I1064" s="362" t="s">
        <v>513</v>
      </c>
      <c r="J1064" s="362" t="s">
        <v>514</v>
      </c>
    </row>
    <row r="1065" spans="1:10" ht="46.5">
      <c r="A1065" s="361">
        <v>44265</v>
      </c>
      <c r="B1065" s="362">
        <v>8</v>
      </c>
      <c r="C1065" s="362" t="s">
        <v>682</v>
      </c>
      <c r="D1065" s="362" t="s">
        <v>154</v>
      </c>
      <c r="E1065" s="362">
        <v>1</v>
      </c>
      <c r="F1065" s="362">
        <v>96</v>
      </c>
      <c r="G1065" s="363" t="s">
        <v>704</v>
      </c>
      <c r="H1065" s="362" t="s">
        <v>275</v>
      </c>
      <c r="I1065" s="362" t="s">
        <v>513</v>
      </c>
      <c r="J1065" s="362" t="s">
        <v>514</v>
      </c>
    </row>
    <row r="1066" spans="1:10">
      <c r="A1066" s="361">
        <v>44265</v>
      </c>
      <c r="B1066" s="362">
        <v>9</v>
      </c>
      <c r="C1066" s="362" t="s">
        <v>42</v>
      </c>
      <c r="D1066" s="362" t="s">
        <v>148</v>
      </c>
      <c r="E1066" s="362">
        <v>1</v>
      </c>
      <c r="F1066" s="362">
        <v>6</v>
      </c>
      <c r="G1066" s="363" t="s">
        <v>699</v>
      </c>
      <c r="I1066" s="362" t="s">
        <v>513</v>
      </c>
      <c r="J1066" s="362" t="s">
        <v>514</v>
      </c>
    </row>
    <row r="1067" spans="1:10">
      <c r="A1067" s="361">
        <v>44265</v>
      </c>
      <c r="B1067" s="362">
        <v>10</v>
      </c>
      <c r="C1067" s="362" t="s">
        <v>678</v>
      </c>
      <c r="D1067" s="362" t="s">
        <v>146</v>
      </c>
      <c r="E1067" s="362">
        <v>3</v>
      </c>
      <c r="F1067" s="362">
        <v>6</v>
      </c>
      <c r="G1067" s="363" t="s">
        <v>701</v>
      </c>
      <c r="I1067" s="362" t="s">
        <v>513</v>
      </c>
      <c r="J1067" s="362" t="s">
        <v>514</v>
      </c>
    </row>
    <row r="1068" spans="1:10">
      <c r="A1068" s="361">
        <v>44265</v>
      </c>
      <c r="B1068" s="362">
        <v>11</v>
      </c>
      <c r="C1068" s="362" t="s">
        <v>679</v>
      </c>
      <c r="D1068" s="362" t="s">
        <v>146</v>
      </c>
      <c r="E1068" s="362">
        <v>3</v>
      </c>
      <c r="F1068" s="362">
        <v>6</v>
      </c>
      <c r="G1068" s="363" t="s">
        <v>701</v>
      </c>
      <c r="I1068" s="362" t="s">
        <v>513</v>
      </c>
      <c r="J1068" s="362" t="s">
        <v>514</v>
      </c>
    </row>
    <row r="1069" spans="1:10">
      <c r="A1069" s="361">
        <v>44265</v>
      </c>
      <c r="B1069" s="362">
        <v>12</v>
      </c>
      <c r="C1069" s="362" t="s">
        <v>686</v>
      </c>
      <c r="D1069" s="362" t="s">
        <v>152</v>
      </c>
      <c r="E1069" s="362">
        <v>3</v>
      </c>
      <c r="F1069" s="362" t="s">
        <v>705</v>
      </c>
      <c r="I1069" s="362" t="s">
        <v>513</v>
      </c>
      <c r="J1069" s="362" t="s">
        <v>514</v>
      </c>
    </row>
    <row r="1070" spans="1:10">
      <c r="A1070" s="361">
        <v>44265</v>
      </c>
      <c r="B1070" s="362">
        <v>13</v>
      </c>
      <c r="C1070" s="362" t="s">
        <v>682</v>
      </c>
      <c r="D1070" s="362" t="s">
        <v>152</v>
      </c>
      <c r="E1070" s="362">
        <v>3</v>
      </c>
      <c r="F1070" s="362" t="s">
        <v>597</v>
      </c>
      <c r="I1070" s="362" t="s">
        <v>513</v>
      </c>
      <c r="J1070" s="362" t="s">
        <v>514</v>
      </c>
    </row>
    <row r="1071" spans="1:10">
      <c r="A1071" s="361">
        <v>44265</v>
      </c>
      <c r="B1071" s="362">
        <v>14</v>
      </c>
      <c r="C1071" s="362" t="s">
        <v>700</v>
      </c>
      <c r="D1071" s="362" t="s">
        <v>454</v>
      </c>
      <c r="G1071" s="363" t="s">
        <v>706</v>
      </c>
      <c r="I1071" s="362" t="s">
        <v>513</v>
      </c>
      <c r="J1071" s="362" t="s">
        <v>514</v>
      </c>
    </row>
    <row r="1072" spans="1:10">
      <c r="A1072" s="361">
        <v>44265</v>
      </c>
      <c r="B1072" s="362">
        <v>15</v>
      </c>
      <c r="C1072" s="362" t="s">
        <v>703</v>
      </c>
      <c r="D1072" s="362" t="s">
        <v>454</v>
      </c>
      <c r="G1072" s="363" t="s">
        <v>706</v>
      </c>
      <c r="I1072" s="362" t="s">
        <v>513</v>
      </c>
      <c r="J1072" s="362" t="s">
        <v>514</v>
      </c>
    </row>
    <row r="1073" spans="1:10">
      <c r="A1073" s="361">
        <v>44260</v>
      </c>
      <c r="B1073" s="362">
        <v>7</v>
      </c>
      <c r="C1073" s="362" t="s">
        <v>686</v>
      </c>
      <c r="D1073" s="362" t="s">
        <v>148</v>
      </c>
      <c r="E1073" s="362">
        <v>1</v>
      </c>
      <c r="F1073" s="362">
        <v>6</v>
      </c>
      <c r="I1073" s="362" t="s">
        <v>513</v>
      </c>
      <c r="J1073" s="362" t="s">
        <v>514</v>
      </c>
    </row>
    <row r="1074" spans="1:10">
      <c r="A1074" s="361">
        <v>44260</v>
      </c>
      <c r="B1074" s="362">
        <v>8</v>
      </c>
      <c r="C1074" s="362" t="s">
        <v>682</v>
      </c>
      <c r="D1074" s="362" t="s">
        <v>148</v>
      </c>
      <c r="E1074" s="362">
        <v>1</v>
      </c>
      <c r="F1074" s="362">
        <v>6</v>
      </c>
      <c r="I1074" s="362" t="s">
        <v>513</v>
      </c>
      <c r="J1074" s="362" t="s">
        <v>514</v>
      </c>
    </row>
    <row r="1075" spans="1:10">
      <c r="A1075" s="361">
        <v>44260</v>
      </c>
      <c r="B1075" s="362">
        <v>9</v>
      </c>
      <c r="C1075" s="362" t="s">
        <v>678</v>
      </c>
      <c r="D1075" s="362" t="s">
        <v>381</v>
      </c>
      <c r="E1075" s="362">
        <v>5</v>
      </c>
      <c r="F1075" s="362">
        <v>6</v>
      </c>
      <c r="I1075" s="362" t="s">
        <v>513</v>
      </c>
      <c r="J1075" s="362" t="s">
        <v>514</v>
      </c>
    </row>
    <row r="1076" spans="1:10">
      <c r="A1076" s="361">
        <v>44260</v>
      </c>
      <c r="B1076" s="362">
        <v>10</v>
      </c>
      <c r="C1076" s="362" t="s">
        <v>679</v>
      </c>
      <c r="D1076" s="362" t="s">
        <v>148</v>
      </c>
      <c r="E1076" s="362">
        <v>5</v>
      </c>
      <c r="F1076" s="362">
        <v>10</v>
      </c>
      <c r="I1076" s="362" t="s">
        <v>513</v>
      </c>
      <c r="J1076" s="362" t="s">
        <v>514</v>
      </c>
    </row>
    <row r="1077" spans="1:10">
      <c r="A1077" s="361">
        <v>44259</v>
      </c>
      <c r="B1077" s="362">
        <v>7</v>
      </c>
      <c r="C1077" s="362" t="s">
        <v>686</v>
      </c>
      <c r="D1077" s="362" t="s">
        <v>153</v>
      </c>
      <c r="E1077" s="362">
        <v>1</v>
      </c>
      <c r="F1077" s="362">
        <v>12</v>
      </c>
      <c r="I1077" s="362" t="s">
        <v>513</v>
      </c>
      <c r="J1077" s="362" t="s">
        <v>514</v>
      </c>
    </row>
    <row r="1078" spans="1:10">
      <c r="A1078" s="361">
        <v>44259</v>
      </c>
      <c r="B1078" s="362">
        <v>8</v>
      </c>
      <c r="C1078" s="362" t="s">
        <v>682</v>
      </c>
      <c r="D1078" s="362" t="s">
        <v>153</v>
      </c>
      <c r="E1078" s="362">
        <v>1</v>
      </c>
      <c r="F1078" s="362">
        <v>12</v>
      </c>
      <c r="I1078" s="362" t="s">
        <v>513</v>
      </c>
      <c r="J1078" s="362" t="s">
        <v>514</v>
      </c>
    </row>
    <row r="1079" spans="1:10">
      <c r="A1079" s="361">
        <v>44259</v>
      </c>
      <c r="B1079" s="362">
        <v>9</v>
      </c>
      <c r="C1079" s="362" t="s">
        <v>678</v>
      </c>
      <c r="D1079" s="362" t="s">
        <v>381</v>
      </c>
      <c r="E1079" s="362">
        <v>5</v>
      </c>
      <c r="F1079" s="362">
        <v>6</v>
      </c>
      <c r="I1079" s="362" t="s">
        <v>513</v>
      </c>
      <c r="J1079" s="362" t="s">
        <v>514</v>
      </c>
    </row>
    <row r="1080" spans="1:10">
      <c r="A1080" s="361">
        <v>44259</v>
      </c>
      <c r="B1080" s="362">
        <v>10</v>
      </c>
      <c r="C1080" s="362" t="s">
        <v>679</v>
      </c>
      <c r="D1080" s="362" t="s">
        <v>381</v>
      </c>
      <c r="E1080" s="362">
        <v>5</v>
      </c>
      <c r="F1080" s="362">
        <v>6</v>
      </c>
      <c r="I1080" s="362" t="s">
        <v>513</v>
      </c>
      <c r="J1080" s="362" t="s">
        <v>514</v>
      </c>
    </row>
    <row r="1081" spans="1:10">
      <c r="A1081" s="361">
        <v>44261</v>
      </c>
      <c r="B1081" s="362">
        <v>7</v>
      </c>
      <c r="C1081" s="362" t="s">
        <v>686</v>
      </c>
      <c r="D1081" s="362" t="s">
        <v>153</v>
      </c>
      <c r="E1081" s="362">
        <v>1</v>
      </c>
      <c r="F1081" s="362">
        <v>6</v>
      </c>
      <c r="I1081" s="362" t="s">
        <v>513</v>
      </c>
      <c r="J1081" s="362" t="s">
        <v>514</v>
      </c>
    </row>
    <row r="1082" spans="1:10">
      <c r="A1082" s="361">
        <v>44261</v>
      </c>
      <c r="B1082" s="362">
        <v>8</v>
      </c>
      <c r="C1082" s="362" t="s">
        <v>682</v>
      </c>
      <c r="D1082" s="362" t="s">
        <v>153</v>
      </c>
      <c r="E1082" s="362">
        <v>1</v>
      </c>
      <c r="F1082" s="362">
        <v>6</v>
      </c>
      <c r="I1082" s="362" t="s">
        <v>513</v>
      </c>
      <c r="J1082" s="362" t="s">
        <v>514</v>
      </c>
    </row>
    <row r="1083" spans="1:10">
      <c r="A1083" s="361">
        <v>44261</v>
      </c>
      <c r="B1083" s="362">
        <v>9</v>
      </c>
      <c r="C1083" s="362" t="s">
        <v>678</v>
      </c>
      <c r="D1083" s="362" t="s">
        <v>148</v>
      </c>
      <c r="E1083" s="362">
        <v>5</v>
      </c>
      <c r="F1083" s="362">
        <v>10</v>
      </c>
      <c r="I1083" s="362" t="s">
        <v>513</v>
      </c>
      <c r="J1083" s="362" t="s">
        <v>514</v>
      </c>
    </row>
    <row r="1084" spans="1:10">
      <c r="A1084" s="361">
        <v>44261</v>
      </c>
      <c r="B1084" s="362">
        <v>10</v>
      </c>
      <c r="C1084" s="362" t="s">
        <v>679</v>
      </c>
      <c r="D1084" s="362" t="s">
        <v>371</v>
      </c>
      <c r="E1084" s="362">
        <v>5</v>
      </c>
      <c r="F1084" s="362">
        <v>10</v>
      </c>
      <c r="I1084" s="362" t="s">
        <v>513</v>
      </c>
      <c r="J1084" s="362" t="s">
        <v>514</v>
      </c>
    </row>
    <row r="1085" spans="1:10">
      <c r="A1085" s="361">
        <v>44262</v>
      </c>
      <c r="B1085" s="362">
        <v>7</v>
      </c>
      <c r="C1085" s="362" t="s">
        <v>686</v>
      </c>
      <c r="D1085" s="362" t="s">
        <v>148</v>
      </c>
      <c r="E1085" s="362">
        <v>5</v>
      </c>
      <c r="F1085" s="362">
        <v>6</v>
      </c>
      <c r="I1085" s="362" t="s">
        <v>513</v>
      </c>
      <c r="J1085" s="362" t="s">
        <v>514</v>
      </c>
    </row>
    <row r="1086" spans="1:10">
      <c r="A1086" s="361">
        <v>44262</v>
      </c>
      <c r="B1086" s="362">
        <v>8</v>
      </c>
      <c r="C1086" s="362" t="s">
        <v>682</v>
      </c>
      <c r="D1086" s="362" t="s">
        <v>148</v>
      </c>
      <c r="E1086" s="362">
        <v>5</v>
      </c>
      <c r="F1086" s="362">
        <v>6</v>
      </c>
      <c r="I1086" s="362" t="s">
        <v>513</v>
      </c>
      <c r="J1086" s="362" t="s">
        <v>514</v>
      </c>
    </row>
    <row r="1087" spans="1:10">
      <c r="A1087" s="361">
        <v>44262</v>
      </c>
      <c r="B1087" s="362">
        <v>9</v>
      </c>
      <c r="C1087" s="362" t="s">
        <v>678</v>
      </c>
      <c r="D1087" s="362" t="s">
        <v>371</v>
      </c>
      <c r="E1087" s="362">
        <v>5</v>
      </c>
      <c r="F1087" s="362">
        <v>10</v>
      </c>
      <c r="I1087" s="362" t="s">
        <v>513</v>
      </c>
      <c r="J1087" s="362" t="s">
        <v>514</v>
      </c>
    </row>
    <row r="1088" spans="1:10">
      <c r="A1088" s="361">
        <v>44262</v>
      </c>
      <c r="B1088" s="362">
        <v>10</v>
      </c>
      <c r="C1088" s="362" t="s">
        <v>678</v>
      </c>
      <c r="D1088" s="362" t="s">
        <v>381</v>
      </c>
      <c r="E1088" s="362">
        <v>5</v>
      </c>
      <c r="F1088" s="362">
        <v>10</v>
      </c>
      <c r="I1088" s="362" t="s">
        <v>513</v>
      </c>
      <c r="J1088" s="362" t="s">
        <v>514</v>
      </c>
    </row>
    <row r="1089" spans="1:10">
      <c r="A1089" s="361">
        <v>44263</v>
      </c>
      <c r="B1089" s="362">
        <v>7</v>
      </c>
      <c r="C1089" s="362" t="s">
        <v>686</v>
      </c>
      <c r="D1089" s="362" t="s">
        <v>153</v>
      </c>
      <c r="E1089" s="362">
        <v>5</v>
      </c>
      <c r="F1089" s="362">
        <v>6</v>
      </c>
      <c r="I1089" s="362" t="s">
        <v>513</v>
      </c>
      <c r="J1089" s="362" t="s">
        <v>514</v>
      </c>
    </row>
    <row r="1090" spans="1:10">
      <c r="A1090" s="361">
        <v>44263</v>
      </c>
      <c r="B1090" s="362">
        <v>8</v>
      </c>
      <c r="C1090" s="362" t="s">
        <v>682</v>
      </c>
      <c r="D1090" s="362" t="s">
        <v>153</v>
      </c>
      <c r="E1090" s="362">
        <v>5</v>
      </c>
      <c r="F1090" s="362">
        <v>6</v>
      </c>
      <c r="I1090" s="362" t="s">
        <v>513</v>
      </c>
      <c r="J1090" s="362" t="s">
        <v>514</v>
      </c>
    </row>
    <row r="1091" spans="1:10">
      <c r="A1091" s="361">
        <v>44263</v>
      </c>
      <c r="B1091" s="362">
        <v>9</v>
      </c>
      <c r="C1091" s="362" t="s">
        <v>678</v>
      </c>
      <c r="D1091" s="362" t="s">
        <v>381</v>
      </c>
      <c r="E1091" s="362">
        <v>5</v>
      </c>
      <c r="F1091" s="362">
        <v>10</v>
      </c>
      <c r="I1091" s="362" t="s">
        <v>513</v>
      </c>
      <c r="J1091" s="362" t="s">
        <v>514</v>
      </c>
    </row>
    <row r="1092" spans="1:10">
      <c r="A1092" s="361">
        <v>44263</v>
      </c>
      <c r="B1092" s="362">
        <v>10</v>
      </c>
      <c r="C1092" s="362" t="s">
        <v>679</v>
      </c>
      <c r="D1092" s="362" t="s">
        <v>381</v>
      </c>
      <c r="E1092" s="362">
        <v>5</v>
      </c>
      <c r="F1092" s="362">
        <v>10</v>
      </c>
      <c r="I1092" s="362" t="s">
        <v>513</v>
      </c>
      <c r="J1092" s="362" t="s">
        <v>514</v>
      </c>
    </row>
    <row r="1093" spans="1:10">
      <c r="A1093" s="361">
        <v>44267</v>
      </c>
      <c r="B1093" s="362">
        <v>7</v>
      </c>
      <c r="C1093" s="362" t="s">
        <v>678</v>
      </c>
      <c r="D1093" s="362" t="s">
        <v>148</v>
      </c>
      <c r="G1093" s="363" t="s">
        <v>708</v>
      </c>
      <c r="I1093" s="362" t="s">
        <v>513</v>
      </c>
      <c r="J1093" s="362" t="s">
        <v>514</v>
      </c>
    </row>
    <row r="1094" spans="1:10">
      <c r="A1094" s="361">
        <v>44267</v>
      </c>
      <c r="B1094" s="362">
        <v>8</v>
      </c>
      <c r="C1094" s="362" t="s">
        <v>679</v>
      </c>
      <c r="D1094" s="362" t="s">
        <v>148</v>
      </c>
      <c r="G1094" s="363" t="s">
        <v>708</v>
      </c>
      <c r="I1094" s="362" t="s">
        <v>513</v>
      </c>
      <c r="J1094" s="362" t="s">
        <v>514</v>
      </c>
    </row>
    <row r="1095" spans="1:10">
      <c r="A1095" s="361">
        <v>44267</v>
      </c>
      <c r="B1095" s="362">
        <v>9</v>
      </c>
      <c r="C1095" s="362" t="s">
        <v>697</v>
      </c>
      <c r="D1095" s="362" t="s">
        <v>147</v>
      </c>
      <c r="E1095" s="362">
        <v>96</v>
      </c>
      <c r="F1095" s="362">
        <v>96</v>
      </c>
      <c r="I1095" s="362" t="s">
        <v>513</v>
      </c>
      <c r="J1095" s="362" t="s">
        <v>514</v>
      </c>
    </row>
  </sheetData>
  <conditionalFormatting sqref="A1:J1048576">
    <cfRule type="expression" dxfId="126" priority="1">
      <formula>$A1&lt;&gt;""</formula>
    </cfRule>
  </conditionalFormatting>
  <pageMargins left="0.7" right="0.7" top="0.75" bottom="0.75" header="0.3" footer="0.3"/>
  <pageSetup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22F55-3A32-4F9A-8DAC-35D40E4752F7}">
  <sheetPr codeName="Sheet1"/>
  <dimension ref="A1:G9"/>
  <sheetViews>
    <sheetView workbookViewId="0">
      <selection sqref="A1:G9"/>
    </sheetView>
  </sheetViews>
  <sheetFormatPr defaultRowHeight="14.25"/>
  <cols>
    <col min="1" max="1" width="13.265625" bestFit="1" customWidth="1"/>
    <col min="2" max="2" width="4.33203125" bestFit="1" customWidth="1"/>
    <col min="3" max="3" width="19.265625" bestFit="1" customWidth="1"/>
    <col min="4" max="4" width="8" bestFit="1" customWidth="1"/>
    <col min="5" max="5" width="2.73046875" bestFit="1" customWidth="1"/>
    <col min="6" max="6" width="4.796875" bestFit="1" customWidth="1"/>
    <col min="7" max="7" width="48" bestFit="1" customWidth="1"/>
  </cols>
  <sheetData>
    <row r="1" spans="1:7">
      <c r="A1" t="s">
        <v>161</v>
      </c>
      <c r="B1" t="s">
        <v>162</v>
      </c>
      <c r="C1" t="s">
        <v>160</v>
      </c>
      <c r="D1" t="s">
        <v>151</v>
      </c>
      <c r="E1" t="s">
        <v>150</v>
      </c>
      <c r="F1" t="s">
        <v>158</v>
      </c>
      <c r="G1" t="s">
        <v>156</v>
      </c>
    </row>
    <row r="2" spans="1:7">
      <c r="A2" s="356">
        <v>43843</v>
      </c>
      <c r="B2">
        <v>7</v>
      </c>
      <c r="C2" t="s">
        <v>262</v>
      </c>
      <c r="D2" t="s">
        <v>149</v>
      </c>
    </row>
    <row r="3" spans="1:7">
      <c r="A3" s="356">
        <v>43850</v>
      </c>
      <c r="B3">
        <v>7</v>
      </c>
      <c r="C3" t="s">
        <v>232</v>
      </c>
      <c r="D3" t="s">
        <v>149</v>
      </c>
      <c r="E3">
        <v>96</v>
      </c>
      <c r="F3">
        <v>96</v>
      </c>
    </row>
    <row r="4" spans="1:7">
      <c r="A4" s="356">
        <v>43881</v>
      </c>
      <c r="B4">
        <v>7</v>
      </c>
      <c r="C4" t="s">
        <v>237</v>
      </c>
      <c r="D4" t="s">
        <v>149</v>
      </c>
      <c r="E4">
        <v>96</v>
      </c>
      <c r="F4">
        <v>96</v>
      </c>
      <c r="G4" t="s">
        <v>250</v>
      </c>
    </row>
    <row r="5" spans="1:7">
      <c r="A5" s="356">
        <v>43906</v>
      </c>
      <c r="B5">
        <v>7</v>
      </c>
      <c r="C5" t="s">
        <v>245</v>
      </c>
      <c r="D5" t="s">
        <v>149</v>
      </c>
      <c r="G5" t="s">
        <v>251</v>
      </c>
    </row>
    <row r="6" spans="1:7">
      <c r="A6" s="356">
        <v>43907</v>
      </c>
      <c r="B6">
        <v>8</v>
      </c>
      <c r="C6" t="s">
        <v>247</v>
      </c>
      <c r="D6" t="s">
        <v>149</v>
      </c>
      <c r="G6" t="s">
        <v>252</v>
      </c>
    </row>
    <row r="7" spans="1:7">
      <c r="A7" s="356">
        <v>43908</v>
      </c>
      <c r="B7" s="8">
        <v>9</v>
      </c>
      <c r="C7" s="8" t="s">
        <v>249</v>
      </c>
      <c r="D7" s="8" t="s">
        <v>149</v>
      </c>
      <c r="E7" s="8"/>
      <c r="F7" s="8"/>
      <c r="G7" s="8" t="s">
        <v>253</v>
      </c>
    </row>
    <row r="8" spans="1:7">
      <c r="A8" s="356">
        <v>44230</v>
      </c>
      <c r="B8" s="8">
        <v>12</v>
      </c>
      <c r="C8" s="8" t="s">
        <v>604</v>
      </c>
      <c r="D8" s="8" t="s">
        <v>149</v>
      </c>
      <c r="E8" s="8">
        <v>96</v>
      </c>
      <c r="F8" s="8">
        <v>96</v>
      </c>
      <c r="G8" s="8" t="s">
        <v>606</v>
      </c>
    </row>
    <row r="9" spans="1:7">
      <c r="A9" s="356">
        <v>44235</v>
      </c>
      <c r="B9" s="8">
        <v>13</v>
      </c>
      <c r="C9" s="8" t="s">
        <v>641</v>
      </c>
      <c r="D9" s="8" t="s">
        <v>149</v>
      </c>
      <c r="E9" s="8">
        <v>96</v>
      </c>
      <c r="F9" s="8">
        <v>96</v>
      </c>
      <c r="G9" s="8" t="s">
        <v>642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ACD60-C1F1-4EEC-B576-1C547AD6F1BC}">
  <sheetPr codeName="Sheet7"/>
  <dimension ref="A1:B36"/>
  <sheetViews>
    <sheetView workbookViewId="0">
      <selection activeCell="F28" sqref="F28"/>
    </sheetView>
  </sheetViews>
  <sheetFormatPr defaultRowHeight="14.25"/>
  <cols>
    <col min="1" max="1" width="29.46484375" customWidth="1"/>
  </cols>
  <sheetData>
    <row r="1" spans="1:1" s="8" customFormat="1">
      <c r="A1" s="399" t="s">
        <v>159</v>
      </c>
    </row>
    <row r="2" spans="1:1">
      <c r="A2" s="386" t="s">
        <v>307</v>
      </c>
    </row>
    <row r="3" spans="1:1">
      <c r="A3" s="385" t="s">
        <v>308</v>
      </c>
    </row>
    <row r="4" spans="1:1">
      <c r="A4" s="386" t="s">
        <v>309</v>
      </c>
    </row>
    <row r="5" spans="1:1">
      <c r="A5" s="385" t="s">
        <v>262</v>
      </c>
    </row>
    <row r="6" spans="1:1">
      <c r="A6" s="386" t="s">
        <v>266</v>
      </c>
    </row>
    <row r="7" spans="1:1">
      <c r="A7" s="385" t="s">
        <v>267</v>
      </c>
    </row>
    <row r="8" spans="1:1">
      <c r="A8" s="385" t="s">
        <v>282</v>
      </c>
    </row>
    <row r="9" spans="1:1">
      <c r="A9" s="385" t="s">
        <v>297</v>
      </c>
    </row>
    <row r="10" spans="1:1">
      <c r="A10" s="386" t="s">
        <v>295</v>
      </c>
    </row>
    <row r="11" spans="1:1">
      <c r="A11" s="385" t="s">
        <v>296</v>
      </c>
    </row>
    <row r="12" spans="1:1">
      <c r="A12" s="386" t="s">
        <v>292</v>
      </c>
    </row>
    <row r="13" spans="1:1">
      <c r="A13" s="386" t="s">
        <v>268</v>
      </c>
    </row>
    <row r="14" spans="1:1">
      <c r="A14" s="386" t="s">
        <v>281</v>
      </c>
    </row>
    <row r="15" spans="1:1">
      <c r="A15" s="385" t="s">
        <v>278</v>
      </c>
    </row>
    <row r="16" spans="1:1">
      <c r="A16" s="386" t="s">
        <v>279</v>
      </c>
    </row>
    <row r="17" spans="1:2">
      <c r="A17" s="385" t="s">
        <v>280</v>
      </c>
    </row>
    <row r="18" spans="1:2">
      <c r="A18" s="386" t="s">
        <v>276</v>
      </c>
    </row>
    <row r="19" spans="1:2">
      <c r="A19" s="385" t="s">
        <v>273</v>
      </c>
    </row>
    <row r="20" spans="1:2">
      <c r="A20" s="386" t="s">
        <v>271</v>
      </c>
    </row>
    <row r="21" spans="1:2">
      <c r="A21" s="385" t="s">
        <v>269</v>
      </c>
    </row>
    <row r="22" spans="1:2">
      <c r="A22" s="386" t="s">
        <v>232</v>
      </c>
    </row>
    <row r="23" spans="1:2">
      <c r="A23" s="386" t="s">
        <v>302</v>
      </c>
    </row>
    <row r="24" spans="1:2">
      <c r="A24" s="385" t="s">
        <v>303</v>
      </c>
    </row>
    <row r="25" spans="1:2">
      <c r="A25" s="386" t="s">
        <v>304</v>
      </c>
    </row>
    <row r="26" spans="1:2">
      <c r="A26" s="385" t="s">
        <v>305</v>
      </c>
    </row>
    <row r="27" spans="1:2">
      <c r="A27" s="385" t="s">
        <v>237</v>
      </c>
    </row>
    <row r="28" spans="1:2">
      <c r="A28" s="386" t="s">
        <v>245</v>
      </c>
    </row>
    <row r="29" spans="1:2">
      <c r="A29" s="385" t="s">
        <v>247</v>
      </c>
    </row>
    <row r="30" spans="1:2">
      <c r="A30" s="386" t="s">
        <v>249</v>
      </c>
    </row>
    <row r="31" spans="1:2">
      <c r="A31" s="499" t="s">
        <v>604</v>
      </c>
      <c r="B31" s="39"/>
    </row>
    <row r="32" spans="1:2">
      <c r="A32" s="498" t="s">
        <v>641</v>
      </c>
      <c r="B32" s="39"/>
    </row>
    <row r="33" spans="1:2">
      <c r="A33" s="386" t="s">
        <v>671</v>
      </c>
      <c r="B33" s="39"/>
    </row>
    <row r="34" spans="1:2">
      <c r="A34" s="10" t="s">
        <v>686</v>
      </c>
      <c r="B34" s="39"/>
    </row>
    <row r="35" spans="1:2">
      <c r="A35" s="402" t="s">
        <v>672</v>
      </c>
      <c r="B35" s="39"/>
    </row>
    <row r="36" spans="1:2">
      <c r="A36" s="10" t="s">
        <v>682</v>
      </c>
      <c r="B36" s="39"/>
    </row>
  </sheetData>
  <conditionalFormatting sqref="A3:A30">
    <cfRule type="expression" dxfId="112" priority="4">
      <formula>#REF!&lt;&gt;""</formula>
    </cfRule>
  </conditionalFormatting>
  <conditionalFormatting sqref="A2">
    <cfRule type="expression" dxfId="111" priority="71">
      <formula>$A1&lt;&gt;""</formula>
    </cfRule>
  </conditionalFormatting>
  <conditionalFormatting sqref="A1">
    <cfRule type="expression" dxfId="110" priority="72">
      <formula>$A1&lt;&gt;""</formula>
    </cfRule>
  </conditionalFormatting>
  <conditionalFormatting sqref="A31:A36">
    <cfRule type="expression" dxfId="109" priority="1">
      <formula>$A31&lt;&gt;""</formula>
    </cfRule>
  </conditionalFormatting>
  <conditionalFormatting sqref="B31:B36">
    <cfRule type="expression" dxfId="108" priority="2">
      <formula>$A32&lt;&gt;""</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6D30F-B4BB-4277-826D-A61C8F02C5CD}">
  <sheetPr codeName="Sheet3"/>
  <dimension ref="A1:G12"/>
  <sheetViews>
    <sheetView workbookViewId="0">
      <selection sqref="A1:G12"/>
    </sheetView>
  </sheetViews>
  <sheetFormatPr defaultRowHeight="14.25"/>
  <cols>
    <col min="1" max="1" width="14.265625" bestFit="1" customWidth="1"/>
    <col min="2" max="2" width="4.33203125" bestFit="1" customWidth="1"/>
    <col min="3" max="3" width="28.46484375" bestFit="1" customWidth="1"/>
    <col min="4" max="4" width="10" bestFit="1" customWidth="1"/>
    <col min="5" max="5" width="1.59765625" bestFit="1" customWidth="1"/>
    <col min="6" max="6" width="4.796875" bestFit="1" customWidth="1"/>
    <col min="7" max="7" width="60.46484375" bestFit="1" customWidth="1"/>
  </cols>
  <sheetData>
    <row r="1" spans="1:7">
      <c r="A1" t="s">
        <v>161</v>
      </c>
      <c r="B1" t="s">
        <v>162</v>
      </c>
      <c r="C1" t="s">
        <v>160</v>
      </c>
      <c r="D1" t="s">
        <v>151</v>
      </c>
      <c r="E1" t="s">
        <v>150</v>
      </c>
      <c r="F1" t="s">
        <v>158</v>
      </c>
      <c r="G1" t="s">
        <v>156</v>
      </c>
    </row>
    <row r="2" spans="1:7">
      <c r="A2" s="356">
        <v>43874</v>
      </c>
      <c r="B2">
        <v>14</v>
      </c>
      <c r="C2" t="s">
        <v>309</v>
      </c>
      <c r="D2" t="s">
        <v>454</v>
      </c>
      <c r="G2" t="s">
        <v>310</v>
      </c>
    </row>
    <row r="3" spans="1:7">
      <c r="A3" s="356">
        <v>43874</v>
      </c>
      <c r="B3">
        <v>13</v>
      </c>
      <c r="C3" t="s">
        <v>308</v>
      </c>
      <c r="D3" t="s">
        <v>454</v>
      </c>
      <c r="G3" t="s">
        <v>310</v>
      </c>
    </row>
    <row r="4" spans="1:7">
      <c r="A4" s="356">
        <v>43884</v>
      </c>
      <c r="B4">
        <v>18</v>
      </c>
      <c r="C4" t="s">
        <v>292</v>
      </c>
      <c r="D4" t="s">
        <v>454</v>
      </c>
      <c r="G4" t="s">
        <v>473</v>
      </c>
    </row>
    <row r="5" spans="1:7">
      <c r="A5" s="356">
        <v>43884</v>
      </c>
      <c r="B5">
        <v>17</v>
      </c>
      <c r="C5" t="s">
        <v>295</v>
      </c>
      <c r="D5" t="s">
        <v>454</v>
      </c>
      <c r="G5" t="s">
        <v>472</v>
      </c>
    </row>
    <row r="6" spans="1:7">
      <c r="A6" s="356">
        <v>43884</v>
      </c>
      <c r="B6">
        <v>16</v>
      </c>
      <c r="C6" t="s">
        <v>297</v>
      </c>
      <c r="D6" t="s">
        <v>454</v>
      </c>
      <c r="G6" t="s">
        <v>472</v>
      </c>
    </row>
    <row r="7" spans="1:7">
      <c r="A7" s="356">
        <v>43886</v>
      </c>
      <c r="B7">
        <v>8</v>
      </c>
      <c r="C7" t="s">
        <v>307</v>
      </c>
      <c r="D7" t="s">
        <v>454</v>
      </c>
      <c r="G7" t="s">
        <v>472</v>
      </c>
    </row>
    <row r="8" spans="1:7">
      <c r="A8" s="356">
        <v>43909</v>
      </c>
      <c r="B8">
        <v>13</v>
      </c>
      <c r="C8" t="s">
        <v>323</v>
      </c>
      <c r="D8" t="s">
        <v>454</v>
      </c>
      <c r="G8" t="s">
        <v>474</v>
      </c>
    </row>
    <row r="9" spans="1:7">
      <c r="A9" s="356">
        <v>43909</v>
      </c>
      <c r="B9" s="8">
        <v>12</v>
      </c>
      <c r="C9" s="8" t="s">
        <v>325</v>
      </c>
      <c r="D9" s="8" t="s">
        <v>454</v>
      </c>
      <c r="E9" s="8"/>
      <c r="F9" s="8"/>
      <c r="G9" s="8" t="s">
        <v>472</v>
      </c>
    </row>
    <row r="10" spans="1:7">
      <c r="A10" s="356">
        <v>44124</v>
      </c>
      <c r="B10" s="8">
        <v>13</v>
      </c>
      <c r="C10" s="8" t="s">
        <v>382</v>
      </c>
      <c r="D10" s="8" t="s">
        <v>454</v>
      </c>
      <c r="E10" s="8"/>
      <c r="F10" s="8"/>
      <c r="G10" s="8" t="s">
        <v>567</v>
      </c>
    </row>
    <row r="11" spans="1:7">
      <c r="A11" s="356">
        <v>44233</v>
      </c>
      <c r="B11" s="8">
        <v>10</v>
      </c>
      <c r="C11" s="8" t="s">
        <v>604</v>
      </c>
      <c r="D11" s="8" t="s">
        <v>454</v>
      </c>
      <c r="E11" s="8"/>
      <c r="F11" s="8"/>
      <c r="G11" s="8" t="s">
        <v>667</v>
      </c>
    </row>
    <row r="12" spans="1:7">
      <c r="A12" s="356">
        <v>44251</v>
      </c>
      <c r="B12" s="8">
        <v>13</v>
      </c>
      <c r="C12" s="8" t="s">
        <v>586</v>
      </c>
      <c r="D12" s="8" t="s">
        <v>454</v>
      </c>
      <c r="E12" s="8"/>
      <c r="F12" s="8"/>
      <c r="G12" s="8" t="s">
        <v>684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DBDF-696E-412D-972E-07BEF6C9BEC8}">
  <sheetPr codeName="Sheet2"/>
  <dimension ref="A1:G42"/>
  <sheetViews>
    <sheetView topLeftCell="A9" workbookViewId="0">
      <selection sqref="A1:G42"/>
    </sheetView>
  </sheetViews>
  <sheetFormatPr defaultRowHeight="14.25"/>
  <cols>
    <col min="1" max="1" width="14.265625" bestFit="1" customWidth="1"/>
    <col min="2" max="2" width="4.33203125" bestFit="1" customWidth="1"/>
    <col min="3" max="3" width="28.796875" bestFit="1" customWidth="1"/>
    <col min="4" max="4" width="6.796875" bestFit="1" customWidth="1"/>
    <col min="5" max="5" width="2.73046875" bestFit="1" customWidth="1"/>
    <col min="6" max="6" width="4.796875" bestFit="1" customWidth="1"/>
    <col min="7" max="7" width="77.73046875" bestFit="1" customWidth="1"/>
  </cols>
  <sheetData>
    <row r="1" spans="1:7">
      <c r="A1" t="s">
        <v>161</v>
      </c>
      <c r="B1" t="s">
        <v>162</v>
      </c>
      <c r="C1" t="s">
        <v>160</v>
      </c>
      <c r="D1" t="s">
        <v>151</v>
      </c>
      <c r="E1" t="s">
        <v>150</v>
      </c>
      <c r="F1" t="s">
        <v>158</v>
      </c>
      <c r="G1" t="s">
        <v>156</v>
      </c>
    </row>
    <row r="2" spans="1:7">
      <c r="A2" s="356">
        <v>43882</v>
      </c>
      <c r="B2">
        <v>10</v>
      </c>
      <c r="C2" t="s">
        <v>278</v>
      </c>
      <c r="D2" t="s">
        <v>152</v>
      </c>
      <c r="G2" t="s">
        <v>294</v>
      </c>
    </row>
    <row r="3" spans="1:7">
      <c r="A3" s="356">
        <v>43880</v>
      </c>
      <c r="B3">
        <v>10</v>
      </c>
      <c r="C3" t="s">
        <v>279</v>
      </c>
      <c r="D3" t="s">
        <v>152</v>
      </c>
      <c r="G3" t="s">
        <v>294</v>
      </c>
    </row>
    <row r="4" spans="1:7">
      <c r="A4" s="356">
        <v>43880</v>
      </c>
      <c r="B4">
        <v>11</v>
      </c>
      <c r="C4" t="s">
        <v>280</v>
      </c>
      <c r="D4" t="s">
        <v>152</v>
      </c>
      <c r="G4" t="s">
        <v>294</v>
      </c>
    </row>
    <row r="5" spans="1:7">
      <c r="A5" s="356">
        <v>43899</v>
      </c>
      <c r="B5">
        <v>7</v>
      </c>
      <c r="C5" t="s">
        <v>296</v>
      </c>
      <c r="D5" t="s">
        <v>152</v>
      </c>
      <c r="G5" t="s">
        <v>274</v>
      </c>
    </row>
    <row r="6" spans="1:7">
      <c r="A6" s="356">
        <v>44082</v>
      </c>
      <c r="B6">
        <v>9</v>
      </c>
      <c r="C6" t="s">
        <v>350</v>
      </c>
      <c r="D6" t="s">
        <v>152</v>
      </c>
      <c r="E6">
        <v>5</v>
      </c>
      <c r="F6">
        <v>6</v>
      </c>
      <c r="G6" t="s">
        <v>294</v>
      </c>
    </row>
    <row r="7" spans="1:7">
      <c r="A7" s="356">
        <v>44103</v>
      </c>
      <c r="B7">
        <v>8</v>
      </c>
      <c r="C7" t="s">
        <v>368</v>
      </c>
      <c r="D7" t="s">
        <v>152</v>
      </c>
      <c r="E7">
        <v>5</v>
      </c>
      <c r="G7" t="s">
        <v>274</v>
      </c>
    </row>
    <row r="8" spans="1:7">
      <c r="A8" s="356">
        <v>44113</v>
      </c>
      <c r="B8">
        <v>12</v>
      </c>
      <c r="C8" t="s">
        <v>388</v>
      </c>
      <c r="D8" t="s">
        <v>152</v>
      </c>
      <c r="G8" t="s">
        <v>314</v>
      </c>
    </row>
    <row r="9" spans="1:7">
      <c r="A9" s="356">
        <v>44178</v>
      </c>
      <c r="B9">
        <v>7</v>
      </c>
      <c r="C9" t="s">
        <v>407</v>
      </c>
      <c r="D9" t="s">
        <v>152</v>
      </c>
      <c r="E9">
        <v>38</v>
      </c>
      <c r="G9" t="s">
        <v>502</v>
      </c>
    </row>
    <row r="10" spans="1:7">
      <c r="A10" s="356">
        <v>43874</v>
      </c>
      <c r="B10">
        <v>10</v>
      </c>
      <c r="C10" t="s">
        <v>273</v>
      </c>
      <c r="D10" t="s">
        <v>152</v>
      </c>
      <c r="G10" t="s">
        <v>274</v>
      </c>
    </row>
    <row r="11" spans="1:7">
      <c r="A11" s="356">
        <v>43894</v>
      </c>
      <c r="B11">
        <v>7</v>
      </c>
      <c r="C11" t="s">
        <v>276</v>
      </c>
      <c r="D11" t="s">
        <v>152</v>
      </c>
      <c r="G11" t="s">
        <v>274</v>
      </c>
    </row>
    <row r="12" spans="1:7">
      <c r="A12" s="356">
        <v>44097</v>
      </c>
      <c r="B12">
        <v>10</v>
      </c>
      <c r="C12" t="s">
        <v>353</v>
      </c>
      <c r="D12" t="s">
        <v>152</v>
      </c>
      <c r="E12">
        <v>5</v>
      </c>
      <c r="G12" t="s">
        <v>274</v>
      </c>
    </row>
    <row r="13" spans="1:7">
      <c r="A13" s="356">
        <v>43882</v>
      </c>
      <c r="B13">
        <v>14</v>
      </c>
      <c r="C13" t="s">
        <v>306</v>
      </c>
      <c r="D13" t="s">
        <v>152</v>
      </c>
      <c r="G13" t="s">
        <v>314</v>
      </c>
    </row>
    <row r="14" spans="1:7">
      <c r="A14" s="356">
        <v>43898</v>
      </c>
      <c r="B14">
        <v>7</v>
      </c>
      <c r="C14" t="s">
        <v>312</v>
      </c>
      <c r="D14" t="s">
        <v>152</v>
      </c>
      <c r="G14" t="s">
        <v>274</v>
      </c>
    </row>
    <row r="15" spans="1:7">
      <c r="A15" s="356">
        <v>43897</v>
      </c>
      <c r="B15">
        <v>7</v>
      </c>
      <c r="C15" t="s">
        <v>333</v>
      </c>
      <c r="D15" t="s">
        <v>152</v>
      </c>
      <c r="E15">
        <v>5</v>
      </c>
      <c r="G15" t="s">
        <v>317</v>
      </c>
    </row>
    <row r="16" spans="1:7">
      <c r="A16" s="356">
        <v>44171</v>
      </c>
      <c r="B16">
        <v>7</v>
      </c>
      <c r="C16" t="s">
        <v>482</v>
      </c>
      <c r="D16" t="s">
        <v>152</v>
      </c>
      <c r="E16">
        <v>40</v>
      </c>
      <c r="G16" t="s">
        <v>497</v>
      </c>
    </row>
    <row r="17" spans="1:7">
      <c r="A17" s="356">
        <v>43883</v>
      </c>
      <c r="B17">
        <v>11</v>
      </c>
      <c r="C17" t="s">
        <v>307</v>
      </c>
      <c r="D17" t="s">
        <v>152</v>
      </c>
      <c r="E17">
        <v>4</v>
      </c>
      <c r="G17" t="s">
        <v>294</v>
      </c>
    </row>
    <row r="18" spans="1:7">
      <c r="A18" s="356">
        <v>43902</v>
      </c>
      <c r="B18">
        <v>8</v>
      </c>
      <c r="C18" t="s">
        <v>318</v>
      </c>
      <c r="D18" t="s">
        <v>152</v>
      </c>
      <c r="G18" t="s">
        <v>294</v>
      </c>
    </row>
    <row r="19" spans="1:7">
      <c r="A19" s="356">
        <v>43920</v>
      </c>
      <c r="B19">
        <v>8</v>
      </c>
      <c r="C19" t="s">
        <v>327</v>
      </c>
      <c r="D19" t="s">
        <v>152</v>
      </c>
      <c r="G19" t="s">
        <v>274</v>
      </c>
    </row>
    <row r="20" spans="1:7">
      <c r="A20" s="356">
        <v>44125</v>
      </c>
      <c r="B20">
        <v>12</v>
      </c>
      <c r="C20" t="s">
        <v>399</v>
      </c>
      <c r="D20" t="s">
        <v>152</v>
      </c>
      <c r="E20">
        <v>5</v>
      </c>
      <c r="G20" t="s">
        <v>274</v>
      </c>
    </row>
    <row r="21" spans="1:7">
      <c r="A21" s="356">
        <v>44138</v>
      </c>
      <c r="B21">
        <v>13</v>
      </c>
      <c r="C21" t="s">
        <v>453</v>
      </c>
      <c r="D21" t="s">
        <v>152</v>
      </c>
      <c r="E21">
        <v>40</v>
      </c>
      <c r="G21" t="s">
        <v>461</v>
      </c>
    </row>
    <row r="22" spans="1:7">
      <c r="A22" s="356">
        <v>43900</v>
      </c>
      <c r="B22">
        <v>9</v>
      </c>
      <c r="C22" t="s">
        <v>321</v>
      </c>
      <c r="D22" t="s">
        <v>152</v>
      </c>
      <c r="G22" t="s">
        <v>294</v>
      </c>
    </row>
    <row r="23" spans="1:7">
      <c r="A23" s="356">
        <v>44111</v>
      </c>
      <c r="B23">
        <v>11</v>
      </c>
      <c r="C23" t="s">
        <v>326</v>
      </c>
      <c r="D23" t="s">
        <v>152</v>
      </c>
      <c r="G23" t="s">
        <v>274</v>
      </c>
    </row>
    <row r="24" spans="1:7">
      <c r="A24" s="356">
        <v>44126</v>
      </c>
      <c r="B24">
        <v>10</v>
      </c>
      <c r="C24" t="s">
        <v>404</v>
      </c>
      <c r="D24" t="s">
        <v>152</v>
      </c>
      <c r="E24">
        <v>4</v>
      </c>
      <c r="F24">
        <v>6</v>
      </c>
      <c r="G24" t="s">
        <v>274</v>
      </c>
    </row>
    <row r="25" spans="1:7">
      <c r="A25" s="356">
        <v>44159</v>
      </c>
      <c r="B25">
        <v>7</v>
      </c>
      <c r="C25" t="s">
        <v>435</v>
      </c>
      <c r="D25" t="s">
        <v>152</v>
      </c>
      <c r="E25">
        <v>40</v>
      </c>
      <c r="G25" t="s">
        <v>487</v>
      </c>
    </row>
    <row r="26" spans="1:7">
      <c r="A26" s="356">
        <v>43901</v>
      </c>
      <c r="B26">
        <v>7</v>
      </c>
      <c r="C26" t="s">
        <v>319</v>
      </c>
      <c r="D26" t="s">
        <v>152</v>
      </c>
      <c r="G26" t="s">
        <v>294</v>
      </c>
    </row>
    <row r="27" spans="1:7">
      <c r="A27" s="356">
        <v>44109</v>
      </c>
      <c r="B27">
        <v>14</v>
      </c>
      <c r="C27" t="s">
        <v>324</v>
      </c>
      <c r="D27" t="s">
        <v>152</v>
      </c>
      <c r="G27" t="s">
        <v>274</v>
      </c>
    </row>
    <row r="28" spans="1:7">
      <c r="A28" s="356">
        <v>44126</v>
      </c>
      <c r="B28">
        <v>12</v>
      </c>
      <c r="C28" t="s">
        <v>400</v>
      </c>
      <c r="D28" t="s">
        <v>152</v>
      </c>
      <c r="E28">
        <v>4</v>
      </c>
      <c r="F28">
        <v>6</v>
      </c>
      <c r="G28" t="s">
        <v>274</v>
      </c>
    </row>
    <row r="29" spans="1:7">
      <c r="A29" s="356">
        <v>44148</v>
      </c>
      <c r="B29">
        <v>8</v>
      </c>
      <c r="C29" t="s">
        <v>442</v>
      </c>
      <c r="D29" t="s">
        <v>152</v>
      </c>
      <c r="E29">
        <v>40</v>
      </c>
      <c r="G29" t="s">
        <v>464</v>
      </c>
    </row>
    <row r="30" spans="1:7">
      <c r="A30" s="356">
        <v>43900</v>
      </c>
      <c r="B30">
        <v>8</v>
      </c>
      <c r="C30" t="s">
        <v>320</v>
      </c>
      <c r="D30" t="s">
        <v>152</v>
      </c>
      <c r="G30" t="s">
        <v>294</v>
      </c>
    </row>
    <row r="31" spans="1:7">
      <c r="A31" s="356">
        <v>43898</v>
      </c>
      <c r="B31" s="8">
        <v>8</v>
      </c>
      <c r="C31" s="8" t="s">
        <v>322</v>
      </c>
      <c r="D31" s="8" t="s">
        <v>152</v>
      </c>
      <c r="E31" s="8"/>
      <c r="F31" s="8"/>
      <c r="G31" s="8" t="s">
        <v>294</v>
      </c>
    </row>
    <row r="32" spans="1:7">
      <c r="A32" s="356">
        <v>43928</v>
      </c>
      <c r="B32" s="8">
        <v>7</v>
      </c>
      <c r="C32" s="8" t="s">
        <v>340</v>
      </c>
      <c r="D32" s="8" t="s">
        <v>152</v>
      </c>
      <c r="E32" s="8"/>
      <c r="F32" s="8"/>
      <c r="G32" s="8" t="s">
        <v>274</v>
      </c>
    </row>
    <row r="33" spans="1:7">
      <c r="A33" s="356">
        <v>43927</v>
      </c>
      <c r="B33" s="8">
        <v>7</v>
      </c>
      <c r="C33" s="8" t="s">
        <v>341</v>
      </c>
      <c r="D33" s="8" t="s">
        <v>152</v>
      </c>
      <c r="E33" s="8"/>
      <c r="F33" s="8"/>
      <c r="G33" s="8" t="s">
        <v>274</v>
      </c>
    </row>
    <row r="34" spans="1:7">
      <c r="A34" s="356">
        <v>44225</v>
      </c>
      <c r="B34" s="8">
        <v>14</v>
      </c>
      <c r="C34" s="8" t="s">
        <v>528</v>
      </c>
      <c r="D34" s="8" t="s">
        <v>152</v>
      </c>
      <c r="E34" s="8">
        <v>2</v>
      </c>
      <c r="F34" s="8"/>
      <c r="G34" s="8" t="s">
        <v>598</v>
      </c>
    </row>
    <row r="35" spans="1:7">
      <c r="A35" s="356">
        <v>44235</v>
      </c>
      <c r="B35" s="8">
        <v>14</v>
      </c>
      <c r="C35" s="8" t="s">
        <v>594</v>
      </c>
      <c r="D35" s="8" t="s">
        <v>152</v>
      </c>
      <c r="E35" s="8">
        <v>3</v>
      </c>
      <c r="F35" s="8"/>
      <c r="G35" s="8" t="s">
        <v>643</v>
      </c>
    </row>
    <row r="36" spans="1:7">
      <c r="A36" s="356">
        <v>44249</v>
      </c>
      <c r="B36" s="8">
        <v>13</v>
      </c>
      <c r="C36" s="8" t="s">
        <v>632</v>
      </c>
      <c r="D36" s="8" t="s">
        <v>152</v>
      </c>
      <c r="E36" s="8">
        <v>4</v>
      </c>
      <c r="F36" s="8"/>
      <c r="G36" s="8" t="s">
        <v>643</v>
      </c>
    </row>
    <row r="37" spans="1:7">
      <c r="A37" s="356">
        <v>43927</v>
      </c>
      <c r="B37" s="8">
        <v>8</v>
      </c>
      <c r="C37" s="8" t="s">
        <v>342</v>
      </c>
      <c r="D37" s="8" t="s">
        <v>152</v>
      </c>
      <c r="E37" s="8"/>
      <c r="F37" s="8"/>
      <c r="G37" s="8" t="s">
        <v>274</v>
      </c>
    </row>
    <row r="38" spans="1:7">
      <c r="A38" s="356">
        <v>44225</v>
      </c>
      <c r="B38" s="8">
        <v>15</v>
      </c>
      <c r="C38" s="8" t="s">
        <v>530</v>
      </c>
      <c r="D38" s="8" t="s">
        <v>152</v>
      </c>
      <c r="E38" s="8">
        <v>3</v>
      </c>
      <c r="F38" s="8"/>
      <c r="G38" s="8" t="s">
        <v>599</v>
      </c>
    </row>
    <row r="39" spans="1:7">
      <c r="A39" s="356">
        <v>44235</v>
      </c>
      <c r="B39" s="8">
        <v>15</v>
      </c>
      <c r="C39" s="8" t="s">
        <v>596</v>
      </c>
      <c r="D39" s="8" t="s">
        <v>152</v>
      </c>
      <c r="E39" s="8">
        <v>3</v>
      </c>
      <c r="F39" s="8"/>
      <c r="G39" s="8" t="s">
        <v>643</v>
      </c>
    </row>
    <row r="40" spans="1:7">
      <c r="A40" s="356">
        <v>44250</v>
      </c>
      <c r="B40" s="8">
        <v>10</v>
      </c>
      <c r="C40" s="8" t="s">
        <v>633</v>
      </c>
      <c r="D40" s="8" t="s">
        <v>152</v>
      </c>
      <c r="E40" s="8">
        <v>4</v>
      </c>
      <c r="F40" s="8"/>
      <c r="G40" s="8" t="s">
        <v>643</v>
      </c>
    </row>
    <row r="41" spans="1:7">
      <c r="A41" s="356">
        <v>44252</v>
      </c>
      <c r="B41" s="8">
        <v>12</v>
      </c>
      <c r="C41" s="8" t="s">
        <v>671</v>
      </c>
      <c r="D41" s="8" t="s">
        <v>152</v>
      </c>
      <c r="E41" s="8">
        <v>2</v>
      </c>
      <c r="F41" s="8"/>
      <c r="G41" s="8" t="s">
        <v>643</v>
      </c>
    </row>
    <row r="42" spans="1:7">
      <c r="A42" s="356">
        <v>44251</v>
      </c>
      <c r="B42" s="8">
        <v>14</v>
      </c>
      <c r="C42" s="8" t="s">
        <v>672</v>
      </c>
      <c r="D42" s="8" t="s">
        <v>152</v>
      </c>
      <c r="E42" s="8">
        <v>2</v>
      </c>
      <c r="F42" s="8"/>
      <c r="G42" s="8" t="s">
        <v>643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B416D-7260-4EDA-AED9-1A5CA2CE5907}">
  <sheetPr codeName="Sheet4"/>
  <dimension ref="A1:G18"/>
  <sheetViews>
    <sheetView workbookViewId="0">
      <selection activeCell="D27" sqref="D27"/>
    </sheetView>
  </sheetViews>
  <sheetFormatPr defaultRowHeight="14.25"/>
  <cols>
    <col min="1" max="1" width="14.265625" bestFit="1" customWidth="1"/>
    <col min="2" max="2" width="4.33203125" bestFit="1" customWidth="1"/>
    <col min="3" max="3" width="28.796875" bestFit="1" customWidth="1"/>
    <col min="4" max="4" width="10.33203125" bestFit="1" customWidth="1"/>
    <col min="5" max="5" width="1.73046875" bestFit="1" customWidth="1"/>
    <col min="6" max="6" width="4.796875" bestFit="1" customWidth="1"/>
    <col min="7" max="7" width="63.06640625" bestFit="1" customWidth="1"/>
  </cols>
  <sheetData>
    <row r="1" spans="1:7">
      <c r="A1" t="s">
        <v>161</v>
      </c>
      <c r="B1" t="s">
        <v>162</v>
      </c>
      <c r="C1" t="s">
        <v>160</v>
      </c>
      <c r="D1" t="s">
        <v>151</v>
      </c>
      <c r="E1" t="s">
        <v>150</v>
      </c>
      <c r="F1" t="s">
        <v>158</v>
      </c>
      <c r="G1" t="s">
        <v>156</v>
      </c>
    </row>
    <row r="2" spans="1:7">
      <c r="A2" s="356">
        <v>44131</v>
      </c>
      <c r="B2">
        <v>7</v>
      </c>
      <c r="C2" t="s">
        <v>388</v>
      </c>
      <c r="D2" t="s">
        <v>298</v>
      </c>
      <c r="G2" t="s">
        <v>429</v>
      </c>
    </row>
    <row r="3" spans="1:7">
      <c r="A3" s="356">
        <v>44164</v>
      </c>
      <c r="B3">
        <v>15</v>
      </c>
      <c r="C3" t="s">
        <v>388</v>
      </c>
      <c r="D3" t="s">
        <v>298</v>
      </c>
      <c r="E3">
        <v>1</v>
      </c>
    </row>
    <row r="4" spans="1:7">
      <c r="A4" s="356">
        <v>44179</v>
      </c>
      <c r="B4" s="8">
        <v>8</v>
      </c>
      <c r="C4" s="8" t="s">
        <v>407</v>
      </c>
      <c r="D4" s="8" t="s">
        <v>298</v>
      </c>
      <c r="E4" s="8"/>
      <c r="F4" s="8"/>
      <c r="G4" s="8"/>
    </row>
    <row r="5" spans="1:7">
      <c r="A5" s="356">
        <v>43928</v>
      </c>
      <c r="B5" s="8">
        <v>8</v>
      </c>
      <c r="C5" s="8" t="s">
        <v>333</v>
      </c>
      <c r="D5" s="8" t="s">
        <v>298</v>
      </c>
      <c r="E5" s="8"/>
      <c r="F5" s="8"/>
      <c r="G5" s="8" t="s">
        <v>344</v>
      </c>
    </row>
    <row r="6" spans="1:7">
      <c r="A6" s="356">
        <v>44164</v>
      </c>
      <c r="B6" s="8">
        <v>14</v>
      </c>
      <c r="C6" s="8" t="s">
        <v>333</v>
      </c>
      <c r="D6" s="8" t="s">
        <v>298</v>
      </c>
      <c r="E6" s="8">
        <v>1</v>
      </c>
      <c r="F6" s="8"/>
      <c r="G6" s="8"/>
    </row>
    <row r="7" spans="1:7">
      <c r="A7" s="356">
        <v>44179</v>
      </c>
      <c r="B7" s="8">
        <v>7</v>
      </c>
      <c r="C7" s="8" t="s">
        <v>482</v>
      </c>
      <c r="D7" s="8" t="s">
        <v>298</v>
      </c>
      <c r="E7" s="8"/>
      <c r="F7" s="8"/>
      <c r="G7" s="8"/>
    </row>
    <row r="8" spans="1:7">
      <c r="A8" s="356">
        <v>44131</v>
      </c>
      <c r="B8" s="8">
        <v>9</v>
      </c>
      <c r="C8" s="8" t="s">
        <v>399</v>
      </c>
      <c r="D8" s="8" t="s">
        <v>298</v>
      </c>
      <c r="E8" s="8"/>
      <c r="F8" s="8"/>
      <c r="G8" s="8" t="s">
        <v>429</v>
      </c>
    </row>
    <row r="9" spans="1:7">
      <c r="A9" s="356">
        <v>44164</v>
      </c>
      <c r="B9" s="8">
        <v>13</v>
      </c>
      <c r="C9" s="8" t="s">
        <v>453</v>
      </c>
      <c r="D9" s="8" t="s">
        <v>298</v>
      </c>
      <c r="E9" s="8">
        <v>1</v>
      </c>
      <c r="F9" s="8"/>
      <c r="G9" s="8"/>
    </row>
    <row r="10" spans="1:7">
      <c r="A10" s="356">
        <v>44164</v>
      </c>
      <c r="B10" s="8">
        <v>12</v>
      </c>
      <c r="C10" s="8" t="s">
        <v>435</v>
      </c>
      <c r="D10" s="8" t="s">
        <v>298</v>
      </c>
      <c r="E10" s="8">
        <v>1</v>
      </c>
      <c r="F10" s="8"/>
      <c r="G10" s="8"/>
    </row>
    <row r="11" spans="1:7">
      <c r="A11" s="356">
        <v>44164</v>
      </c>
      <c r="B11" s="8">
        <v>11</v>
      </c>
      <c r="C11" s="8" t="s">
        <v>442</v>
      </c>
      <c r="D11" s="8" t="s">
        <v>298</v>
      </c>
      <c r="E11" s="8">
        <v>1</v>
      </c>
      <c r="F11" s="8"/>
      <c r="G11" s="8"/>
    </row>
    <row r="12" spans="1:7">
      <c r="A12" s="356">
        <v>44235</v>
      </c>
      <c r="B12" s="8">
        <v>12</v>
      </c>
      <c r="C12" s="8" t="s">
        <v>442</v>
      </c>
      <c r="D12" s="8" t="s">
        <v>298</v>
      </c>
      <c r="E12" s="8"/>
      <c r="F12" s="8"/>
      <c r="G12" s="8" t="s">
        <v>639</v>
      </c>
    </row>
    <row r="13" spans="1:7">
      <c r="A13" s="356">
        <v>44164</v>
      </c>
      <c r="B13" s="8">
        <v>10</v>
      </c>
      <c r="C13" s="8" t="s">
        <v>42</v>
      </c>
      <c r="D13" s="8" t="s">
        <v>298</v>
      </c>
      <c r="E13" s="8">
        <v>1</v>
      </c>
      <c r="F13" s="8"/>
      <c r="G13" s="8"/>
    </row>
    <row r="18" spans="1:1">
      <c r="A18" t="s">
        <v>691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3140E-FF90-40A7-86BF-2D3A67ECEE37}">
  <sheetPr codeName="Sheet5"/>
  <dimension ref="A1:G886"/>
  <sheetViews>
    <sheetView topLeftCell="A617" workbookViewId="0">
      <selection sqref="A1:G307"/>
    </sheetView>
  </sheetViews>
  <sheetFormatPr defaultRowHeight="14.25"/>
  <cols>
    <col min="1" max="1" width="14.33203125" bestFit="1" customWidth="1"/>
    <col min="2" max="2" width="6.53125" bestFit="1" customWidth="1"/>
    <col min="3" max="3" width="28.53125" bestFit="1" customWidth="1"/>
    <col min="4" max="4" width="17.19921875" bestFit="1" customWidth="1"/>
    <col min="5" max="5" width="3.796875" bestFit="1" customWidth="1"/>
    <col min="6" max="6" width="7" bestFit="1" customWidth="1"/>
    <col min="7" max="7" width="79.46484375" bestFit="1" customWidth="1"/>
  </cols>
  <sheetData>
    <row r="1" spans="1:7">
      <c r="A1" t="s">
        <v>161</v>
      </c>
      <c r="B1" t="s">
        <v>162</v>
      </c>
      <c r="C1" t="s">
        <v>160</v>
      </c>
      <c r="D1" t="s">
        <v>151</v>
      </c>
      <c r="E1" t="s">
        <v>150</v>
      </c>
      <c r="F1" t="s">
        <v>158</v>
      </c>
      <c r="G1" t="s">
        <v>156</v>
      </c>
    </row>
    <row r="2" spans="1:7">
      <c r="A2" s="356">
        <v>43843</v>
      </c>
      <c r="B2">
        <v>7</v>
      </c>
      <c r="C2" t="s">
        <v>262</v>
      </c>
      <c r="D2" t="s">
        <v>149</v>
      </c>
    </row>
    <row r="3" spans="1:7">
      <c r="A3" s="356">
        <v>43844</v>
      </c>
      <c r="B3">
        <v>7</v>
      </c>
      <c r="C3" t="s">
        <v>262</v>
      </c>
      <c r="D3" t="s">
        <v>153</v>
      </c>
    </row>
    <row r="4" spans="1:7">
      <c r="A4" s="356">
        <v>43846</v>
      </c>
      <c r="B4">
        <v>7</v>
      </c>
      <c r="C4" t="s">
        <v>262</v>
      </c>
      <c r="D4" t="s">
        <v>147</v>
      </c>
      <c r="E4">
        <v>96</v>
      </c>
      <c r="F4">
        <v>96</v>
      </c>
    </row>
    <row r="5" spans="1:7">
      <c r="A5" s="356">
        <v>43849</v>
      </c>
      <c r="B5">
        <v>7</v>
      </c>
      <c r="C5" t="s">
        <v>262</v>
      </c>
      <c r="D5" t="s">
        <v>147</v>
      </c>
      <c r="E5">
        <v>96</v>
      </c>
      <c r="F5">
        <v>96</v>
      </c>
    </row>
    <row r="6" spans="1:7">
      <c r="A6" s="356">
        <v>43853</v>
      </c>
      <c r="B6">
        <v>7</v>
      </c>
      <c r="C6" t="s">
        <v>262</v>
      </c>
      <c r="D6" t="s">
        <v>147</v>
      </c>
      <c r="E6">
        <v>96</v>
      </c>
      <c r="F6">
        <v>96</v>
      </c>
    </row>
    <row r="7" spans="1:7">
      <c r="A7" s="356">
        <v>43852</v>
      </c>
      <c r="B7">
        <v>8</v>
      </c>
      <c r="C7" t="s">
        <v>266</v>
      </c>
      <c r="D7" t="s">
        <v>148</v>
      </c>
      <c r="E7">
        <v>1</v>
      </c>
      <c r="F7">
        <v>24</v>
      </c>
      <c r="G7" s="8"/>
    </row>
    <row r="8" spans="1:7">
      <c r="A8" s="356">
        <v>43853</v>
      </c>
      <c r="B8">
        <v>8</v>
      </c>
      <c r="C8" t="s">
        <v>266</v>
      </c>
      <c r="D8" t="s">
        <v>153</v>
      </c>
      <c r="E8">
        <v>1</v>
      </c>
      <c r="F8">
        <v>24</v>
      </c>
    </row>
    <row r="9" spans="1:7">
      <c r="A9" s="356">
        <v>43860</v>
      </c>
      <c r="B9">
        <v>8</v>
      </c>
      <c r="C9" t="s">
        <v>266</v>
      </c>
      <c r="D9" t="s">
        <v>148</v>
      </c>
      <c r="E9">
        <v>1</v>
      </c>
      <c r="F9">
        <v>6</v>
      </c>
      <c r="G9" s="8"/>
    </row>
    <row r="10" spans="1:7">
      <c r="A10" s="356">
        <v>43861</v>
      </c>
      <c r="B10">
        <v>7</v>
      </c>
      <c r="C10" t="s">
        <v>266</v>
      </c>
      <c r="D10" t="s">
        <v>153</v>
      </c>
      <c r="E10">
        <v>1</v>
      </c>
      <c r="F10">
        <v>6</v>
      </c>
      <c r="G10" s="357"/>
    </row>
    <row r="11" spans="1:7">
      <c r="A11" s="356">
        <v>43864</v>
      </c>
      <c r="B11">
        <v>8</v>
      </c>
      <c r="C11" t="s">
        <v>266</v>
      </c>
      <c r="D11" t="s">
        <v>148</v>
      </c>
      <c r="E11">
        <v>5</v>
      </c>
      <c r="F11">
        <v>6</v>
      </c>
      <c r="G11" s="357"/>
    </row>
    <row r="12" spans="1:7">
      <c r="A12" s="356">
        <v>43865</v>
      </c>
      <c r="B12">
        <v>9</v>
      </c>
      <c r="C12" t="s">
        <v>266</v>
      </c>
      <c r="D12" t="s">
        <v>153</v>
      </c>
      <c r="E12">
        <v>5</v>
      </c>
      <c r="F12">
        <v>6</v>
      </c>
      <c r="G12" s="357"/>
    </row>
    <row r="13" spans="1:7">
      <c r="A13" s="356">
        <v>43867</v>
      </c>
      <c r="B13">
        <v>7</v>
      </c>
      <c r="C13" t="s">
        <v>266</v>
      </c>
      <c r="D13" t="s">
        <v>154</v>
      </c>
      <c r="E13">
        <v>1</v>
      </c>
      <c r="F13">
        <v>96</v>
      </c>
    </row>
    <row r="14" spans="1:7">
      <c r="A14" s="356">
        <v>43868</v>
      </c>
      <c r="B14">
        <v>8</v>
      </c>
      <c r="C14" t="s">
        <v>278</v>
      </c>
      <c r="D14" t="s">
        <v>153</v>
      </c>
      <c r="E14">
        <v>1</v>
      </c>
      <c r="F14">
        <v>96</v>
      </c>
      <c r="G14" s="357"/>
    </row>
    <row r="15" spans="1:7">
      <c r="A15" s="356">
        <v>43873</v>
      </c>
      <c r="B15">
        <v>8</v>
      </c>
      <c r="C15" t="s">
        <v>278</v>
      </c>
      <c r="D15" t="s">
        <v>148</v>
      </c>
      <c r="E15">
        <v>1</v>
      </c>
      <c r="F15">
        <v>24</v>
      </c>
      <c r="G15" s="357"/>
    </row>
    <row r="16" spans="1:7">
      <c r="A16" s="356">
        <v>43874</v>
      </c>
      <c r="B16">
        <v>7</v>
      </c>
      <c r="C16" t="s">
        <v>278</v>
      </c>
      <c r="D16" t="s">
        <v>153</v>
      </c>
      <c r="E16">
        <v>1</v>
      </c>
      <c r="F16">
        <v>24</v>
      </c>
    </row>
    <row r="17" spans="1:7">
      <c r="A17" s="356">
        <v>43875</v>
      </c>
      <c r="B17">
        <v>9</v>
      </c>
      <c r="C17" t="s">
        <v>278</v>
      </c>
      <c r="D17" t="s">
        <v>148</v>
      </c>
      <c r="E17">
        <v>1</v>
      </c>
      <c r="F17">
        <v>6</v>
      </c>
      <c r="G17" s="8"/>
    </row>
    <row r="18" spans="1:7">
      <c r="A18" s="356">
        <v>43876</v>
      </c>
      <c r="B18">
        <v>8</v>
      </c>
      <c r="C18" t="s">
        <v>278</v>
      </c>
      <c r="D18" t="s">
        <v>153</v>
      </c>
      <c r="E18">
        <v>1</v>
      </c>
      <c r="F18">
        <v>6</v>
      </c>
      <c r="G18" s="357"/>
    </row>
    <row r="19" spans="1:7">
      <c r="A19" s="356">
        <v>43879</v>
      </c>
      <c r="B19">
        <v>8</v>
      </c>
      <c r="C19" t="s">
        <v>278</v>
      </c>
      <c r="D19" t="s">
        <v>148</v>
      </c>
      <c r="E19">
        <v>5</v>
      </c>
      <c r="F19">
        <v>6</v>
      </c>
      <c r="G19" s="8"/>
    </row>
    <row r="20" spans="1:7">
      <c r="A20" s="356">
        <v>43880</v>
      </c>
      <c r="B20">
        <v>7</v>
      </c>
      <c r="C20" t="s">
        <v>278</v>
      </c>
      <c r="D20" t="s">
        <v>153</v>
      </c>
      <c r="E20">
        <v>5</v>
      </c>
      <c r="F20">
        <v>6</v>
      </c>
      <c r="G20" s="357"/>
    </row>
    <row r="21" spans="1:7">
      <c r="A21" s="356">
        <v>43882</v>
      </c>
      <c r="B21">
        <v>10</v>
      </c>
      <c r="C21" t="s">
        <v>278</v>
      </c>
      <c r="D21" t="s">
        <v>152</v>
      </c>
      <c r="G21" t="s">
        <v>294</v>
      </c>
    </row>
    <row r="22" spans="1:7">
      <c r="A22" s="356">
        <v>43882</v>
      </c>
      <c r="B22">
        <v>9</v>
      </c>
      <c r="C22" t="s">
        <v>278</v>
      </c>
      <c r="D22" t="s">
        <v>154</v>
      </c>
      <c r="E22">
        <v>1</v>
      </c>
      <c r="F22">
        <v>96</v>
      </c>
    </row>
    <row r="23" spans="1:7">
      <c r="A23" s="356">
        <v>43884</v>
      </c>
      <c r="B23">
        <v>16</v>
      </c>
      <c r="C23" t="s">
        <v>297</v>
      </c>
      <c r="D23" t="s">
        <v>454</v>
      </c>
      <c r="G23" t="s">
        <v>472</v>
      </c>
    </row>
    <row r="24" spans="1:7">
      <c r="A24" s="356">
        <v>43884</v>
      </c>
      <c r="B24">
        <v>7</v>
      </c>
      <c r="C24" t="s">
        <v>297</v>
      </c>
      <c r="D24" t="s">
        <v>147</v>
      </c>
      <c r="E24">
        <v>1</v>
      </c>
      <c r="F24">
        <v>96</v>
      </c>
      <c r="G24" s="8" t="s">
        <v>299</v>
      </c>
    </row>
    <row r="25" spans="1:7">
      <c r="A25" s="356">
        <v>43852</v>
      </c>
      <c r="B25">
        <v>9</v>
      </c>
      <c r="C25" t="s">
        <v>267</v>
      </c>
      <c r="D25" t="s">
        <v>148</v>
      </c>
      <c r="E25">
        <v>1</v>
      </c>
      <c r="F25">
        <v>24</v>
      </c>
      <c r="G25" s="357"/>
    </row>
    <row r="26" spans="1:7">
      <c r="A26" s="356">
        <v>43853</v>
      </c>
      <c r="B26">
        <v>9</v>
      </c>
      <c r="C26" t="s">
        <v>267</v>
      </c>
      <c r="D26" t="s">
        <v>153</v>
      </c>
      <c r="E26">
        <v>1</v>
      </c>
      <c r="F26">
        <v>24</v>
      </c>
    </row>
    <row r="27" spans="1:7">
      <c r="A27" s="356">
        <v>43860</v>
      </c>
      <c r="B27">
        <v>9</v>
      </c>
      <c r="C27" t="s">
        <v>267</v>
      </c>
      <c r="D27" t="s">
        <v>148</v>
      </c>
      <c r="E27">
        <v>1</v>
      </c>
      <c r="F27">
        <v>6</v>
      </c>
      <c r="G27" s="8"/>
    </row>
    <row r="28" spans="1:7">
      <c r="A28" s="356">
        <v>43861</v>
      </c>
      <c r="B28">
        <v>8</v>
      </c>
      <c r="C28" t="s">
        <v>267</v>
      </c>
      <c r="D28" t="s">
        <v>153</v>
      </c>
      <c r="E28">
        <v>1</v>
      </c>
      <c r="F28">
        <v>6</v>
      </c>
    </row>
    <row r="29" spans="1:7">
      <c r="A29" s="356">
        <v>43864</v>
      </c>
      <c r="B29">
        <v>9</v>
      </c>
      <c r="C29" t="s">
        <v>267</v>
      </c>
      <c r="D29" t="s">
        <v>148</v>
      </c>
      <c r="E29">
        <v>5</v>
      </c>
      <c r="F29">
        <v>6</v>
      </c>
      <c r="G29" s="8"/>
    </row>
    <row r="30" spans="1:7">
      <c r="A30" s="356">
        <v>43865</v>
      </c>
      <c r="B30">
        <v>10</v>
      </c>
      <c r="C30" t="s">
        <v>267</v>
      </c>
      <c r="D30" t="s">
        <v>153</v>
      </c>
      <c r="E30">
        <v>5</v>
      </c>
      <c r="F30">
        <v>6</v>
      </c>
    </row>
    <row r="31" spans="1:7">
      <c r="A31" s="356">
        <v>43867</v>
      </c>
      <c r="B31">
        <v>8</v>
      </c>
      <c r="C31" t="s">
        <v>267</v>
      </c>
      <c r="D31" t="s">
        <v>154</v>
      </c>
      <c r="E31">
        <v>1</v>
      </c>
      <c r="F31">
        <v>96</v>
      </c>
    </row>
    <row r="32" spans="1:7">
      <c r="A32" s="356">
        <v>43868</v>
      </c>
      <c r="B32">
        <v>9</v>
      </c>
      <c r="C32" t="s">
        <v>279</v>
      </c>
      <c r="D32" t="s">
        <v>153</v>
      </c>
      <c r="E32">
        <v>1</v>
      </c>
      <c r="F32">
        <v>96</v>
      </c>
    </row>
    <row r="33" spans="1:7">
      <c r="A33" s="356">
        <v>43871</v>
      </c>
      <c r="B33">
        <v>8</v>
      </c>
      <c r="C33" t="s">
        <v>279</v>
      </c>
      <c r="D33" t="s">
        <v>147</v>
      </c>
      <c r="E33">
        <v>1</v>
      </c>
      <c r="F33">
        <v>96</v>
      </c>
      <c r="G33" s="357"/>
    </row>
    <row r="34" spans="1:7">
      <c r="A34" s="356">
        <v>43871</v>
      </c>
      <c r="B34">
        <v>10</v>
      </c>
      <c r="C34" t="s">
        <v>279</v>
      </c>
      <c r="D34" t="s">
        <v>148</v>
      </c>
      <c r="E34">
        <v>1</v>
      </c>
      <c r="F34">
        <v>24</v>
      </c>
    </row>
    <row r="35" spans="1:7">
      <c r="A35" s="356">
        <v>43871</v>
      </c>
      <c r="B35">
        <v>7</v>
      </c>
      <c r="C35" t="s">
        <v>279</v>
      </c>
      <c r="D35" t="s">
        <v>147</v>
      </c>
      <c r="E35">
        <v>1</v>
      </c>
      <c r="F35">
        <v>96</v>
      </c>
      <c r="G35" s="8"/>
    </row>
    <row r="36" spans="1:7">
      <c r="A36" s="356">
        <v>43872</v>
      </c>
      <c r="B36">
        <v>7</v>
      </c>
      <c r="C36" t="s">
        <v>279</v>
      </c>
      <c r="D36" t="s">
        <v>153</v>
      </c>
      <c r="E36">
        <v>1</v>
      </c>
      <c r="F36">
        <v>24</v>
      </c>
    </row>
    <row r="37" spans="1:7">
      <c r="A37" s="356">
        <v>43875</v>
      </c>
      <c r="B37">
        <v>10</v>
      </c>
      <c r="C37" t="s">
        <v>279</v>
      </c>
      <c r="D37" t="s">
        <v>148</v>
      </c>
      <c r="E37">
        <v>1</v>
      </c>
      <c r="F37">
        <v>6</v>
      </c>
      <c r="G37" s="357"/>
    </row>
    <row r="38" spans="1:7">
      <c r="A38" s="356">
        <v>43876</v>
      </c>
      <c r="B38">
        <v>9</v>
      </c>
      <c r="C38" t="s">
        <v>279</v>
      </c>
      <c r="D38" t="s">
        <v>153</v>
      </c>
      <c r="E38">
        <v>1</v>
      </c>
      <c r="F38">
        <v>6</v>
      </c>
    </row>
    <row r="39" spans="1:7">
      <c r="A39" s="356">
        <v>43877</v>
      </c>
      <c r="B39">
        <v>7</v>
      </c>
      <c r="C39" t="s">
        <v>279</v>
      </c>
      <c r="D39" t="s">
        <v>148</v>
      </c>
      <c r="E39">
        <v>5</v>
      </c>
      <c r="F39">
        <v>6</v>
      </c>
      <c r="G39" s="8"/>
    </row>
    <row r="40" spans="1:7">
      <c r="A40" s="356">
        <v>43878</v>
      </c>
      <c r="B40">
        <v>7</v>
      </c>
      <c r="C40" t="s">
        <v>279</v>
      </c>
      <c r="D40" t="s">
        <v>153</v>
      </c>
      <c r="E40">
        <v>5</v>
      </c>
      <c r="F40">
        <v>6</v>
      </c>
    </row>
    <row r="41" spans="1:7">
      <c r="A41" s="356">
        <v>43880</v>
      </c>
      <c r="B41">
        <v>8</v>
      </c>
      <c r="C41" t="s">
        <v>279</v>
      </c>
      <c r="D41" t="s">
        <v>154</v>
      </c>
      <c r="E41">
        <v>1</v>
      </c>
      <c r="F41">
        <v>96</v>
      </c>
    </row>
    <row r="42" spans="1:7">
      <c r="A42" s="356">
        <v>43880</v>
      </c>
      <c r="B42">
        <v>10</v>
      </c>
      <c r="C42" t="s">
        <v>279</v>
      </c>
      <c r="D42" t="s">
        <v>152</v>
      </c>
      <c r="G42" t="s">
        <v>294</v>
      </c>
    </row>
    <row r="43" spans="1:7">
      <c r="A43" s="356">
        <v>43881</v>
      </c>
      <c r="B43">
        <v>9</v>
      </c>
      <c r="C43" t="s">
        <v>295</v>
      </c>
      <c r="D43" t="s">
        <v>153</v>
      </c>
      <c r="E43">
        <v>1</v>
      </c>
      <c r="F43">
        <v>96</v>
      </c>
    </row>
    <row r="44" spans="1:7">
      <c r="A44" s="356">
        <v>43882</v>
      </c>
      <c r="B44">
        <v>11</v>
      </c>
      <c r="C44" t="s">
        <v>295</v>
      </c>
      <c r="D44" t="s">
        <v>147</v>
      </c>
      <c r="E44">
        <v>1</v>
      </c>
      <c r="F44">
        <v>96</v>
      </c>
      <c r="G44" s="357"/>
    </row>
    <row r="45" spans="1:7">
      <c r="A45" s="356">
        <v>43884</v>
      </c>
      <c r="B45">
        <v>17</v>
      </c>
      <c r="C45" t="s">
        <v>295</v>
      </c>
      <c r="D45" t="s">
        <v>454</v>
      </c>
      <c r="G45" t="s">
        <v>472</v>
      </c>
    </row>
    <row r="46" spans="1:7">
      <c r="A46" s="356">
        <v>43884</v>
      </c>
      <c r="B46">
        <v>8</v>
      </c>
      <c r="C46" t="s">
        <v>295</v>
      </c>
      <c r="D46" t="s">
        <v>147</v>
      </c>
      <c r="E46">
        <v>1</v>
      </c>
      <c r="F46">
        <v>96</v>
      </c>
      <c r="G46" s="8" t="s">
        <v>299</v>
      </c>
    </row>
    <row r="47" spans="1:7">
      <c r="A47" s="356">
        <v>43852</v>
      </c>
      <c r="B47">
        <v>12</v>
      </c>
      <c r="C47" t="s">
        <v>282</v>
      </c>
      <c r="D47" t="s">
        <v>148</v>
      </c>
      <c r="E47">
        <v>1</v>
      </c>
      <c r="F47">
        <v>24</v>
      </c>
      <c r="G47" s="8"/>
    </row>
    <row r="48" spans="1:7">
      <c r="A48" s="356">
        <v>43860</v>
      </c>
      <c r="B48">
        <v>10</v>
      </c>
      <c r="C48" t="s">
        <v>282</v>
      </c>
      <c r="D48" t="s">
        <v>148</v>
      </c>
      <c r="E48">
        <v>1</v>
      </c>
      <c r="F48">
        <v>6</v>
      </c>
      <c r="G48" s="8"/>
    </row>
    <row r="49" spans="1:7">
      <c r="A49" s="356">
        <v>43861</v>
      </c>
      <c r="B49">
        <v>9</v>
      </c>
      <c r="C49" t="s">
        <v>282</v>
      </c>
      <c r="D49" t="s">
        <v>153</v>
      </c>
      <c r="E49">
        <v>1</v>
      </c>
      <c r="F49">
        <v>6</v>
      </c>
    </row>
    <row r="50" spans="1:7">
      <c r="A50" s="356">
        <v>43865</v>
      </c>
      <c r="B50">
        <v>8</v>
      </c>
      <c r="C50" t="s">
        <v>282</v>
      </c>
      <c r="D50" t="s">
        <v>148</v>
      </c>
      <c r="E50">
        <v>5</v>
      </c>
      <c r="F50">
        <v>6</v>
      </c>
      <c r="G50" s="357"/>
    </row>
    <row r="51" spans="1:7">
      <c r="A51" s="356">
        <v>43866</v>
      </c>
      <c r="B51">
        <v>8</v>
      </c>
      <c r="C51" t="s">
        <v>282</v>
      </c>
      <c r="D51" t="s">
        <v>153</v>
      </c>
      <c r="E51">
        <v>5</v>
      </c>
      <c r="F51">
        <v>6</v>
      </c>
      <c r="G51" s="357"/>
    </row>
    <row r="52" spans="1:7">
      <c r="A52" s="356">
        <v>43868</v>
      </c>
      <c r="B52">
        <v>12</v>
      </c>
      <c r="C52" t="s">
        <v>282</v>
      </c>
      <c r="D52" t="s">
        <v>154</v>
      </c>
      <c r="E52">
        <v>1</v>
      </c>
      <c r="F52">
        <v>96</v>
      </c>
    </row>
    <row r="53" spans="1:7">
      <c r="A53" s="356">
        <v>43869</v>
      </c>
      <c r="B53">
        <v>7</v>
      </c>
      <c r="C53" t="s">
        <v>292</v>
      </c>
      <c r="D53" t="s">
        <v>153</v>
      </c>
      <c r="E53">
        <v>1</v>
      </c>
      <c r="F53">
        <v>96</v>
      </c>
    </row>
    <row r="54" spans="1:7">
      <c r="A54" s="356">
        <v>43871</v>
      </c>
      <c r="B54">
        <v>12</v>
      </c>
      <c r="C54" t="s">
        <v>292</v>
      </c>
      <c r="D54" t="s">
        <v>147</v>
      </c>
      <c r="E54">
        <v>1</v>
      </c>
      <c r="F54">
        <v>96</v>
      </c>
    </row>
    <row r="55" spans="1:7">
      <c r="A55" s="356">
        <v>43871</v>
      </c>
      <c r="B55">
        <v>13</v>
      </c>
      <c r="C55" t="s">
        <v>292</v>
      </c>
      <c r="D55" t="s">
        <v>148</v>
      </c>
      <c r="E55">
        <v>1</v>
      </c>
      <c r="F55">
        <v>24</v>
      </c>
      <c r="G55" s="8"/>
    </row>
    <row r="56" spans="1:7">
      <c r="A56" s="356">
        <v>43872</v>
      </c>
      <c r="B56">
        <v>9</v>
      </c>
      <c r="C56" t="s">
        <v>292</v>
      </c>
      <c r="D56" t="s">
        <v>153</v>
      </c>
      <c r="E56">
        <v>1</v>
      </c>
      <c r="F56">
        <v>24</v>
      </c>
      <c r="G56" s="357"/>
    </row>
    <row r="57" spans="1:7">
      <c r="A57" s="356">
        <v>43876</v>
      </c>
      <c r="B57">
        <v>7</v>
      </c>
      <c r="C57" t="s">
        <v>292</v>
      </c>
      <c r="G57" t="s">
        <v>293</v>
      </c>
    </row>
    <row r="58" spans="1:7">
      <c r="A58" s="356">
        <v>43884</v>
      </c>
      <c r="B58">
        <v>18</v>
      </c>
      <c r="C58" t="s">
        <v>292</v>
      </c>
      <c r="D58" t="s">
        <v>454</v>
      </c>
      <c r="G58" s="357" t="s">
        <v>473</v>
      </c>
    </row>
    <row r="59" spans="1:7">
      <c r="A59" s="356">
        <v>43852</v>
      </c>
      <c r="B59">
        <v>10</v>
      </c>
      <c r="C59" t="s">
        <v>268</v>
      </c>
      <c r="D59" t="s">
        <v>148</v>
      </c>
      <c r="E59">
        <v>1</v>
      </c>
      <c r="F59">
        <v>24</v>
      </c>
      <c r="G59" s="357"/>
    </row>
    <row r="60" spans="1:7">
      <c r="A60" s="356">
        <v>43853</v>
      </c>
      <c r="B60">
        <v>10</v>
      </c>
      <c r="C60" t="s">
        <v>268</v>
      </c>
      <c r="D60" t="s">
        <v>153</v>
      </c>
      <c r="E60">
        <v>1</v>
      </c>
      <c r="F60">
        <v>24</v>
      </c>
      <c r="G60" s="357"/>
    </row>
    <row r="61" spans="1:7">
      <c r="A61" s="356">
        <v>43859</v>
      </c>
      <c r="B61">
        <v>8</v>
      </c>
      <c r="C61" t="s">
        <v>268</v>
      </c>
      <c r="D61" t="s">
        <v>148</v>
      </c>
      <c r="E61">
        <v>1</v>
      </c>
      <c r="F61">
        <v>6</v>
      </c>
      <c r="G61" s="357"/>
    </row>
    <row r="62" spans="1:7">
      <c r="A62" s="356">
        <v>43860</v>
      </c>
      <c r="B62">
        <v>7</v>
      </c>
      <c r="C62" t="s">
        <v>268</v>
      </c>
      <c r="D62" t="s">
        <v>153</v>
      </c>
      <c r="E62">
        <v>1</v>
      </c>
      <c r="F62">
        <v>6</v>
      </c>
      <c r="G62" s="357"/>
    </row>
    <row r="63" spans="1:7">
      <c r="A63" s="356">
        <v>43864</v>
      </c>
      <c r="B63">
        <v>10</v>
      </c>
      <c r="C63" t="s">
        <v>268</v>
      </c>
      <c r="D63" t="s">
        <v>148</v>
      </c>
      <c r="E63">
        <v>5</v>
      </c>
      <c r="F63">
        <v>6</v>
      </c>
      <c r="G63" s="8"/>
    </row>
    <row r="64" spans="1:7">
      <c r="A64" s="356">
        <v>43865</v>
      </c>
      <c r="B64">
        <v>11</v>
      </c>
      <c r="C64" t="s">
        <v>268</v>
      </c>
      <c r="D64" t="s">
        <v>153</v>
      </c>
      <c r="E64">
        <v>5</v>
      </c>
      <c r="F64">
        <v>6</v>
      </c>
    </row>
    <row r="65" spans="1:7">
      <c r="A65" s="356">
        <v>43867</v>
      </c>
      <c r="B65">
        <v>9</v>
      </c>
      <c r="C65" t="s">
        <v>268</v>
      </c>
      <c r="D65" t="s">
        <v>154</v>
      </c>
      <c r="E65">
        <v>1</v>
      </c>
      <c r="F65">
        <v>96</v>
      </c>
    </row>
    <row r="66" spans="1:7">
      <c r="A66" s="356">
        <v>43868</v>
      </c>
      <c r="B66">
        <v>10</v>
      </c>
      <c r="C66" t="s">
        <v>280</v>
      </c>
      <c r="D66" t="s">
        <v>153</v>
      </c>
      <c r="E66">
        <v>1</v>
      </c>
      <c r="F66">
        <v>96</v>
      </c>
      <c r="G66" s="357"/>
    </row>
    <row r="67" spans="1:7">
      <c r="A67" s="356">
        <v>43871</v>
      </c>
      <c r="B67">
        <v>9</v>
      </c>
      <c r="C67" t="s">
        <v>280</v>
      </c>
      <c r="D67" t="s">
        <v>147</v>
      </c>
      <c r="E67">
        <v>1</v>
      </c>
      <c r="F67">
        <v>96</v>
      </c>
      <c r="G67" s="8"/>
    </row>
    <row r="68" spans="1:7">
      <c r="A68" s="356">
        <v>43871</v>
      </c>
      <c r="B68">
        <v>11</v>
      </c>
      <c r="C68" t="s">
        <v>280</v>
      </c>
      <c r="D68" t="s">
        <v>148</v>
      </c>
      <c r="E68">
        <v>1</v>
      </c>
      <c r="F68">
        <v>24</v>
      </c>
    </row>
    <row r="69" spans="1:7">
      <c r="A69" s="356">
        <v>43872</v>
      </c>
      <c r="B69">
        <v>8</v>
      </c>
      <c r="C69" t="s">
        <v>280</v>
      </c>
      <c r="D69" t="s">
        <v>153</v>
      </c>
      <c r="E69">
        <v>1</v>
      </c>
      <c r="F69">
        <v>24</v>
      </c>
      <c r="G69" s="357"/>
    </row>
    <row r="70" spans="1:7">
      <c r="A70" s="356">
        <v>43874</v>
      </c>
      <c r="B70">
        <v>8</v>
      </c>
      <c r="C70" t="s">
        <v>280</v>
      </c>
      <c r="D70" t="s">
        <v>148</v>
      </c>
      <c r="E70">
        <v>1</v>
      </c>
      <c r="F70">
        <v>6</v>
      </c>
      <c r="G70" s="8"/>
    </row>
    <row r="71" spans="1:7">
      <c r="A71" s="356">
        <v>43875</v>
      </c>
      <c r="B71">
        <v>8</v>
      </c>
      <c r="C71" t="s">
        <v>280</v>
      </c>
      <c r="D71" t="s">
        <v>153</v>
      </c>
      <c r="E71">
        <v>1</v>
      </c>
      <c r="F71">
        <v>6</v>
      </c>
    </row>
    <row r="72" spans="1:7">
      <c r="A72" s="356">
        <v>43877</v>
      </c>
      <c r="B72">
        <v>8</v>
      </c>
      <c r="C72" t="s">
        <v>280</v>
      </c>
      <c r="D72" t="s">
        <v>148</v>
      </c>
      <c r="E72">
        <v>5</v>
      </c>
      <c r="F72">
        <v>6</v>
      </c>
      <c r="G72" s="8"/>
    </row>
    <row r="73" spans="1:7">
      <c r="A73" s="356">
        <v>43878</v>
      </c>
      <c r="B73">
        <v>8</v>
      </c>
      <c r="C73" t="s">
        <v>280</v>
      </c>
      <c r="D73" t="s">
        <v>153</v>
      </c>
      <c r="E73">
        <v>5</v>
      </c>
      <c r="F73">
        <v>6</v>
      </c>
    </row>
    <row r="74" spans="1:7">
      <c r="A74" s="356">
        <v>43880</v>
      </c>
      <c r="B74">
        <v>9</v>
      </c>
      <c r="C74" t="s">
        <v>280</v>
      </c>
      <c r="D74" t="s">
        <v>154</v>
      </c>
      <c r="E74">
        <v>1</v>
      </c>
      <c r="F74">
        <v>96</v>
      </c>
    </row>
    <row r="75" spans="1:7">
      <c r="A75" s="356">
        <v>43880</v>
      </c>
      <c r="B75">
        <v>11</v>
      </c>
      <c r="C75" t="s">
        <v>280</v>
      </c>
      <c r="D75" t="s">
        <v>152</v>
      </c>
      <c r="G75" s="357" t="s">
        <v>294</v>
      </c>
    </row>
    <row r="76" spans="1:7">
      <c r="A76" s="356">
        <v>43881</v>
      </c>
      <c r="B76">
        <v>8</v>
      </c>
      <c r="C76" t="s">
        <v>296</v>
      </c>
      <c r="D76" t="s">
        <v>153</v>
      </c>
      <c r="E76">
        <v>1</v>
      </c>
      <c r="F76">
        <v>96</v>
      </c>
    </row>
    <row r="77" spans="1:7">
      <c r="A77" s="356">
        <v>43884</v>
      </c>
      <c r="B77">
        <v>9</v>
      </c>
      <c r="C77" t="s">
        <v>296</v>
      </c>
      <c r="D77" t="s">
        <v>147</v>
      </c>
      <c r="E77">
        <v>1</v>
      </c>
      <c r="F77">
        <v>96</v>
      </c>
      <c r="G77" s="357"/>
    </row>
    <row r="78" spans="1:7">
      <c r="A78" s="356">
        <v>43885</v>
      </c>
      <c r="B78">
        <v>9</v>
      </c>
      <c r="C78" t="s">
        <v>296</v>
      </c>
      <c r="D78" t="s">
        <v>148</v>
      </c>
      <c r="E78">
        <v>1</v>
      </c>
      <c r="F78">
        <v>12</v>
      </c>
      <c r="G78" s="8"/>
    </row>
    <row r="79" spans="1:7">
      <c r="A79" s="356">
        <v>43886</v>
      </c>
      <c r="B79">
        <v>7</v>
      </c>
      <c r="C79" t="s">
        <v>296</v>
      </c>
      <c r="D79" t="s">
        <v>153</v>
      </c>
      <c r="E79">
        <v>1</v>
      </c>
      <c r="F79">
        <v>12</v>
      </c>
    </row>
    <row r="80" spans="1:7">
      <c r="A80" s="356">
        <v>43889</v>
      </c>
      <c r="B80">
        <v>9</v>
      </c>
      <c r="C80" t="s">
        <v>296</v>
      </c>
      <c r="D80" t="s">
        <v>148</v>
      </c>
      <c r="E80">
        <v>1</v>
      </c>
      <c r="F80">
        <v>6</v>
      </c>
      <c r="G80" s="8"/>
    </row>
    <row r="81" spans="1:7">
      <c r="A81" s="356">
        <v>43890</v>
      </c>
      <c r="B81">
        <v>9</v>
      </c>
      <c r="C81" t="s">
        <v>296</v>
      </c>
      <c r="D81" t="s">
        <v>153</v>
      </c>
      <c r="E81">
        <v>1</v>
      </c>
      <c r="F81">
        <v>6</v>
      </c>
    </row>
    <row r="82" spans="1:7">
      <c r="A82" s="356">
        <v>43892</v>
      </c>
      <c r="B82">
        <v>7</v>
      </c>
      <c r="C82" t="s">
        <v>296</v>
      </c>
      <c r="D82" t="s">
        <v>153</v>
      </c>
      <c r="E82">
        <v>5</v>
      </c>
      <c r="F82">
        <v>6</v>
      </c>
    </row>
    <row r="83" spans="1:7">
      <c r="A83" s="356">
        <v>43899</v>
      </c>
      <c r="B83">
        <v>7</v>
      </c>
      <c r="C83" t="s">
        <v>296</v>
      </c>
      <c r="D83" t="s">
        <v>152</v>
      </c>
      <c r="G83" s="357" t="s">
        <v>274</v>
      </c>
    </row>
    <row r="84" spans="1:7">
      <c r="A84" s="356">
        <v>44061</v>
      </c>
      <c r="B84">
        <v>7</v>
      </c>
      <c r="C84" t="s">
        <v>296</v>
      </c>
      <c r="D84" t="s">
        <v>146</v>
      </c>
      <c r="E84">
        <v>1</v>
      </c>
      <c r="F84">
        <v>6</v>
      </c>
      <c r="G84" s="8" t="s">
        <v>345</v>
      </c>
    </row>
    <row r="85" spans="1:7">
      <c r="A85" s="356">
        <v>44062</v>
      </c>
      <c r="B85">
        <v>7</v>
      </c>
      <c r="C85" t="s">
        <v>296</v>
      </c>
      <c r="D85" t="s">
        <v>371</v>
      </c>
      <c r="E85">
        <v>1</v>
      </c>
      <c r="F85">
        <v>6</v>
      </c>
    </row>
    <row r="86" spans="1:7">
      <c r="A86" s="356">
        <v>44064</v>
      </c>
      <c r="B86">
        <v>9</v>
      </c>
      <c r="C86" t="s">
        <v>296</v>
      </c>
      <c r="D86" t="s">
        <v>381</v>
      </c>
      <c r="G86" s="357"/>
    </row>
    <row r="87" spans="1:7">
      <c r="A87" s="356">
        <v>44064</v>
      </c>
      <c r="B87">
        <v>7</v>
      </c>
      <c r="C87" t="s">
        <v>296</v>
      </c>
      <c r="D87" t="s">
        <v>147</v>
      </c>
      <c r="E87">
        <v>1</v>
      </c>
      <c r="F87">
        <v>6</v>
      </c>
      <c r="G87" t="s">
        <v>346</v>
      </c>
    </row>
    <row r="88" spans="1:7">
      <c r="A88" s="356">
        <v>44065</v>
      </c>
      <c r="B88">
        <v>7</v>
      </c>
      <c r="C88" t="s">
        <v>296</v>
      </c>
      <c r="D88" t="s">
        <v>148</v>
      </c>
      <c r="E88">
        <v>1</v>
      </c>
      <c r="F88">
        <v>6</v>
      </c>
      <c r="G88" s="8" t="s">
        <v>347</v>
      </c>
    </row>
    <row r="89" spans="1:7">
      <c r="A89" s="356">
        <v>44066</v>
      </c>
      <c r="B89">
        <v>7</v>
      </c>
      <c r="C89" t="s">
        <v>296</v>
      </c>
      <c r="D89" t="s">
        <v>371</v>
      </c>
      <c r="E89">
        <v>1</v>
      </c>
      <c r="F89">
        <v>6</v>
      </c>
    </row>
    <row r="90" spans="1:7">
      <c r="A90" s="356">
        <v>44067</v>
      </c>
      <c r="B90">
        <v>7</v>
      </c>
      <c r="C90" t="s">
        <v>296</v>
      </c>
      <c r="D90" t="s">
        <v>381</v>
      </c>
      <c r="G90" s="357"/>
    </row>
    <row r="91" spans="1:7">
      <c r="A91" s="356">
        <v>44068</v>
      </c>
      <c r="B91">
        <v>7</v>
      </c>
      <c r="C91" t="s">
        <v>296</v>
      </c>
      <c r="D91" t="s">
        <v>148</v>
      </c>
      <c r="E91">
        <v>1</v>
      </c>
      <c r="F91">
        <v>6</v>
      </c>
      <c r="G91" s="8" t="s">
        <v>351</v>
      </c>
    </row>
    <row r="92" spans="1:7" ht="28.5">
      <c r="A92" s="356">
        <v>44068</v>
      </c>
      <c r="B92">
        <v>9</v>
      </c>
      <c r="C92" t="s">
        <v>296</v>
      </c>
      <c r="D92" t="s">
        <v>154</v>
      </c>
      <c r="E92">
        <v>1</v>
      </c>
      <c r="F92">
        <v>96</v>
      </c>
      <c r="G92" s="357" t="s">
        <v>391</v>
      </c>
    </row>
    <row r="93" spans="1:7">
      <c r="A93" s="356">
        <v>44069</v>
      </c>
      <c r="B93">
        <v>8</v>
      </c>
      <c r="C93" t="s">
        <v>296</v>
      </c>
      <c r="D93" t="s">
        <v>371</v>
      </c>
      <c r="E93">
        <v>1</v>
      </c>
      <c r="F93">
        <v>6</v>
      </c>
    </row>
    <row r="94" spans="1:7">
      <c r="A94" s="356">
        <v>44070</v>
      </c>
      <c r="B94">
        <v>7</v>
      </c>
      <c r="C94" t="s">
        <v>296</v>
      </c>
      <c r="D94" t="s">
        <v>381</v>
      </c>
      <c r="E94">
        <v>1</v>
      </c>
      <c r="F94">
        <v>6</v>
      </c>
    </row>
    <row r="95" spans="1:7">
      <c r="A95" s="356">
        <v>44071</v>
      </c>
      <c r="B95">
        <v>9</v>
      </c>
      <c r="C95" t="s">
        <v>296</v>
      </c>
      <c r="D95" t="s">
        <v>381</v>
      </c>
      <c r="E95">
        <v>1</v>
      </c>
      <c r="F95">
        <v>6</v>
      </c>
    </row>
    <row r="96" spans="1:7">
      <c r="A96" s="356">
        <v>44072</v>
      </c>
      <c r="B96">
        <v>10</v>
      </c>
      <c r="C96" t="s">
        <v>296</v>
      </c>
      <c r="D96" t="s">
        <v>381</v>
      </c>
      <c r="E96">
        <v>1</v>
      </c>
      <c r="F96">
        <v>6</v>
      </c>
    </row>
    <row r="97" spans="1:7">
      <c r="A97" s="356">
        <v>44074</v>
      </c>
      <c r="B97">
        <v>9</v>
      </c>
      <c r="C97" t="s">
        <v>296</v>
      </c>
      <c r="D97" t="s">
        <v>148</v>
      </c>
      <c r="E97">
        <v>1</v>
      </c>
      <c r="F97">
        <v>6</v>
      </c>
      <c r="G97" s="8" t="s">
        <v>347</v>
      </c>
    </row>
    <row r="98" spans="1:7">
      <c r="A98" s="356">
        <v>44075</v>
      </c>
      <c r="B98">
        <v>9</v>
      </c>
      <c r="C98" t="s">
        <v>296</v>
      </c>
      <c r="E98">
        <v>1</v>
      </c>
      <c r="F98">
        <v>6</v>
      </c>
    </row>
    <row r="99" spans="1:7">
      <c r="A99" s="356">
        <v>44076</v>
      </c>
      <c r="B99">
        <v>9</v>
      </c>
      <c r="C99" t="s">
        <v>296</v>
      </c>
      <c r="D99" t="s">
        <v>381</v>
      </c>
      <c r="E99">
        <v>1</v>
      </c>
      <c r="F99">
        <v>6</v>
      </c>
    </row>
    <row r="100" spans="1:7">
      <c r="A100" s="356">
        <v>44077</v>
      </c>
      <c r="B100">
        <v>9</v>
      </c>
      <c r="C100" t="s">
        <v>296</v>
      </c>
      <c r="D100" t="s">
        <v>381</v>
      </c>
      <c r="E100">
        <v>1</v>
      </c>
      <c r="F100">
        <v>6</v>
      </c>
    </row>
    <row r="101" spans="1:7">
      <c r="A101" s="356">
        <v>44078</v>
      </c>
      <c r="B101">
        <v>9</v>
      </c>
      <c r="C101" t="s">
        <v>296</v>
      </c>
      <c r="D101" t="s">
        <v>381</v>
      </c>
      <c r="E101">
        <v>1</v>
      </c>
      <c r="F101">
        <v>6</v>
      </c>
    </row>
    <row r="102" spans="1:7">
      <c r="A102" s="356">
        <v>44079</v>
      </c>
      <c r="B102">
        <v>11</v>
      </c>
      <c r="C102" t="s">
        <v>296</v>
      </c>
      <c r="G102" t="s">
        <v>364</v>
      </c>
    </row>
    <row r="103" spans="1:7">
      <c r="A103" s="356">
        <v>44069</v>
      </c>
      <c r="B103">
        <v>7</v>
      </c>
      <c r="C103" t="s">
        <v>350</v>
      </c>
      <c r="D103" t="s">
        <v>371</v>
      </c>
      <c r="E103">
        <v>1</v>
      </c>
      <c r="F103">
        <v>96</v>
      </c>
      <c r="G103" t="s">
        <v>392</v>
      </c>
    </row>
    <row r="104" spans="1:7">
      <c r="A104" s="356">
        <v>44070</v>
      </c>
      <c r="B104">
        <v>10</v>
      </c>
      <c r="C104" t="s">
        <v>350</v>
      </c>
      <c r="D104" t="s">
        <v>371</v>
      </c>
      <c r="E104">
        <v>1</v>
      </c>
      <c r="F104">
        <v>96</v>
      </c>
    </row>
    <row r="105" spans="1:7">
      <c r="A105" s="356">
        <v>44070</v>
      </c>
      <c r="B105">
        <v>12</v>
      </c>
      <c r="C105" t="s">
        <v>350</v>
      </c>
      <c r="D105" t="s">
        <v>147</v>
      </c>
      <c r="E105">
        <v>1</v>
      </c>
      <c r="F105">
        <v>96</v>
      </c>
      <c r="G105" s="357"/>
    </row>
    <row r="106" spans="1:7">
      <c r="A106" s="356">
        <v>44071</v>
      </c>
      <c r="B106">
        <v>8</v>
      </c>
      <c r="C106" t="s">
        <v>350</v>
      </c>
      <c r="D106" t="s">
        <v>381</v>
      </c>
      <c r="E106">
        <v>1</v>
      </c>
      <c r="F106">
        <v>96</v>
      </c>
      <c r="G106" s="357"/>
    </row>
    <row r="107" spans="1:7">
      <c r="A107" s="356">
        <v>44072</v>
      </c>
      <c r="B107">
        <v>9</v>
      </c>
      <c r="C107" t="s">
        <v>350</v>
      </c>
      <c r="D107" t="s">
        <v>381</v>
      </c>
      <c r="E107">
        <v>1</v>
      </c>
      <c r="F107">
        <v>96</v>
      </c>
    </row>
    <row r="108" spans="1:7">
      <c r="A108" s="356">
        <v>44074</v>
      </c>
      <c r="B108">
        <v>8</v>
      </c>
      <c r="C108" t="s">
        <v>350</v>
      </c>
      <c r="D108" t="s">
        <v>147</v>
      </c>
      <c r="E108">
        <v>1</v>
      </c>
      <c r="F108">
        <v>96</v>
      </c>
      <c r="G108" s="357"/>
    </row>
    <row r="109" spans="1:7">
      <c r="A109" s="356">
        <v>44075</v>
      </c>
      <c r="B109">
        <v>7</v>
      </c>
      <c r="C109" t="s">
        <v>350</v>
      </c>
      <c r="D109" t="s">
        <v>147</v>
      </c>
      <c r="E109">
        <v>1</v>
      </c>
      <c r="F109">
        <v>96</v>
      </c>
      <c r="G109" s="357" t="s">
        <v>357</v>
      </c>
    </row>
    <row r="110" spans="1:7">
      <c r="A110" s="356">
        <v>44075</v>
      </c>
      <c r="B110">
        <v>8</v>
      </c>
      <c r="C110" t="s">
        <v>350</v>
      </c>
      <c r="D110" t="s">
        <v>148</v>
      </c>
      <c r="E110">
        <v>1</v>
      </c>
      <c r="F110">
        <v>12</v>
      </c>
      <c r="G110" t="s">
        <v>358</v>
      </c>
    </row>
    <row r="111" spans="1:7">
      <c r="A111" s="356">
        <v>44076</v>
      </c>
      <c r="B111">
        <v>8</v>
      </c>
      <c r="C111" t="s">
        <v>350</v>
      </c>
      <c r="D111" t="s">
        <v>371</v>
      </c>
      <c r="E111">
        <v>1</v>
      </c>
      <c r="F111">
        <v>12</v>
      </c>
    </row>
    <row r="112" spans="1:7">
      <c r="A112" s="356">
        <v>44077</v>
      </c>
      <c r="B112">
        <v>8</v>
      </c>
      <c r="C112" t="s">
        <v>350</v>
      </c>
      <c r="D112" t="s">
        <v>148</v>
      </c>
      <c r="E112">
        <v>1</v>
      </c>
      <c r="F112">
        <v>6</v>
      </c>
      <c r="G112" s="357"/>
    </row>
    <row r="113" spans="1:7">
      <c r="A113" s="356">
        <v>44078</v>
      </c>
      <c r="B113">
        <v>8</v>
      </c>
      <c r="C113" t="s">
        <v>350</v>
      </c>
      <c r="D113" t="s">
        <v>371</v>
      </c>
      <c r="E113">
        <v>1</v>
      </c>
      <c r="F113">
        <v>6</v>
      </c>
    </row>
    <row r="114" spans="1:7">
      <c r="A114" s="356">
        <v>44079</v>
      </c>
      <c r="B114">
        <v>10</v>
      </c>
      <c r="C114" t="s">
        <v>350</v>
      </c>
      <c r="D114" t="s">
        <v>148</v>
      </c>
      <c r="E114">
        <v>5</v>
      </c>
      <c r="F114">
        <v>6</v>
      </c>
      <c r="G114" s="8"/>
    </row>
    <row r="115" spans="1:7">
      <c r="A115" s="356">
        <v>44080</v>
      </c>
      <c r="B115">
        <v>10</v>
      </c>
      <c r="C115" t="s">
        <v>350</v>
      </c>
      <c r="D115" t="s">
        <v>371</v>
      </c>
      <c r="E115">
        <v>5</v>
      </c>
      <c r="F115">
        <v>6</v>
      </c>
    </row>
    <row r="116" spans="1:7">
      <c r="A116" s="356">
        <v>44082</v>
      </c>
      <c r="B116">
        <v>8</v>
      </c>
      <c r="C116" t="s">
        <v>350</v>
      </c>
      <c r="D116" t="s">
        <v>154</v>
      </c>
      <c r="E116">
        <v>1</v>
      </c>
      <c r="F116">
        <v>96</v>
      </c>
      <c r="G116" t="s">
        <v>369</v>
      </c>
    </row>
    <row r="117" spans="1:7">
      <c r="A117" s="356">
        <v>44082</v>
      </c>
      <c r="B117">
        <v>9</v>
      </c>
      <c r="C117" t="s">
        <v>350</v>
      </c>
      <c r="D117" t="s">
        <v>152</v>
      </c>
      <c r="E117">
        <v>5</v>
      </c>
      <c r="F117">
        <v>6</v>
      </c>
      <c r="G117" t="s">
        <v>294</v>
      </c>
    </row>
    <row r="118" spans="1:7">
      <c r="A118" s="356">
        <v>44083</v>
      </c>
      <c r="B118">
        <v>10</v>
      </c>
      <c r="C118" t="s">
        <v>368</v>
      </c>
      <c r="D118" t="s">
        <v>371</v>
      </c>
      <c r="E118">
        <v>1</v>
      </c>
      <c r="F118">
        <v>96</v>
      </c>
      <c r="G118" s="357"/>
    </row>
    <row r="119" spans="1:7">
      <c r="A119" s="356">
        <v>44086</v>
      </c>
      <c r="B119">
        <v>10</v>
      </c>
      <c r="C119" t="s">
        <v>368</v>
      </c>
      <c r="D119" t="s">
        <v>381</v>
      </c>
      <c r="E119">
        <v>1</v>
      </c>
      <c r="F119">
        <v>96</v>
      </c>
    </row>
    <row r="120" spans="1:7">
      <c r="A120" s="356">
        <v>44088</v>
      </c>
      <c r="B120">
        <v>8</v>
      </c>
      <c r="C120" t="s">
        <v>368</v>
      </c>
      <c r="D120" t="s">
        <v>147</v>
      </c>
      <c r="E120">
        <v>1</v>
      </c>
      <c r="F120">
        <v>96</v>
      </c>
      <c r="G120" t="s">
        <v>374</v>
      </c>
    </row>
    <row r="121" spans="1:7">
      <c r="A121" s="356">
        <v>44089</v>
      </c>
      <c r="B121">
        <v>7</v>
      </c>
      <c r="C121" t="s">
        <v>368</v>
      </c>
      <c r="D121" t="s">
        <v>381</v>
      </c>
      <c r="E121">
        <v>1</v>
      </c>
      <c r="F121">
        <v>96</v>
      </c>
    </row>
    <row r="122" spans="1:7">
      <c r="A122" s="356">
        <v>44090</v>
      </c>
      <c r="B122">
        <v>7</v>
      </c>
      <c r="C122" t="s">
        <v>368</v>
      </c>
      <c r="D122" t="s">
        <v>147</v>
      </c>
      <c r="E122">
        <v>1</v>
      </c>
      <c r="F122">
        <v>96</v>
      </c>
      <c r="G122" t="s">
        <v>375</v>
      </c>
    </row>
    <row r="123" spans="1:7">
      <c r="A123" s="356">
        <v>44092</v>
      </c>
      <c r="B123">
        <v>7</v>
      </c>
      <c r="C123" t="s">
        <v>368</v>
      </c>
      <c r="D123" t="s">
        <v>148</v>
      </c>
      <c r="E123">
        <v>1</v>
      </c>
      <c r="F123">
        <v>12</v>
      </c>
      <c r="G123" s="8" t="s">
        <v>380</v>
      </c>
    </row>
    <row r="124" spans="1:7">
      <c r="A124" s="356">
        <v>44094</v>
      </c>
      <c r="B124">
        <v>8</v>
      </c>
      <c r="C124" t="s">
        <v>368</v>
      </c>
      <c r="D124" t="s">
        <v>381</v>
      </c>
      <c r="E124">
        <v>1</v>
      </c>
      <c r="F124">
        <v>12</v>
      </c>
    </row>
    <row r="125" spans="1:7">
      <c r="A125" s="356">
        <v>44095</v>
      </c>
      <c r="B125">
        <v>8</v>
      </c>
      <c r="C125" t="s">
        <v>368</v>
      </c>
      <c r="D125" t="s">
        <v>381</v>
      </c>
      <c r="E125">
        <v>1</v>
      </c>
      <c r="F125">
        <v>12</v>
      </c>
      <c r="G125" s="357"/>
    </row>
    <row r="126" spans="1:7">
      <c r="A126" s="356">
        <v>44097</v>
      </c>
      <c r="B126">
        <v>7</v>
      </c>
      <c r="C126" t="s">
        <v>368</v>
      </c>
      <c r="D126" t="s">
        <v>148</v>
      </c>
      <c r="E126">
        <v>1</v>
      </c>
      <c r="F126">
        <v>6</v>
      </c>
      <c r="G126" s="8" t="s">
        <v>383</v>
      </c>
    </row>
    <row r="127" spans="1:7">
      <c r="A127" s="356">
        <v>44098</v>
      </c>
      <c r="B127">
        <v>8</v>
      </c>
      <c r="C127" t="s">
        <v>368</v>
      </c>
      <c r="D127" t="s">
        <v>371</v>
      </c>
      <c r="E127">
        <v>5</v>
      </c>
      <c r="F127">
        <v>6</v>
      </c>
      <c r="G127" s="357"/>
    </row>
    <row r="128" spans="1:7">
      <c r="A128" s="356">
        <v>44099</v>
      </c>
      <c r="B128">
        <v>8</v>
      </c>
      <c r="C128" t="s">
        <v>368</v>
      </c>
      <c r="D128" t="s">
        <v>381</v>
      </c>
      <c r="E128">
        <v>5</v>
      </c>
      <c r="F128">
        <v>6</v>
      </c>
    </row>
    <row r="129" spans="1:7">
      <c r="A129" s="356">
        <v>44101</v>
      </c>
      <c r="B129">
        <v>8</v>
      </c>
      <c r="C129" t="s">
        <v>368</v>
      </c>
      <c r="D129" t="s">
        <v>381</v>
      </c>
      <c r="E129">
        <v>5</v>
      </c>
      <c r="F129">
        <v>6</v>
      </c>
    </row>
    <row r="130" spans="1:7">
      <c r="A130" s="356">
        <v>44102</v>
      </c>
      <c r="B130">
        <v>7</v>
      </c>
      <c r="C130" t="s">
        <v>368</v>
      </c>
      <c r="D130" t="s">
        <v>154</v>
      </c>
      <c r="E130">
        <v>1</v>
      </c>
      <c r="F130">
        <v>96</v>
      </c>
      <c r="G130" t="s">
        <v>390</v>
      </c>
    </row>
    <row r="131" spans="1:7">
      <c r="A131" s="356">
        <v>44102</v>
      </c>
      <c r="B131">
        <v>8</v>
      </c>
      <c r="C131" t="s">
        <v>368</v>
      </c>
      <c r="D131" t="s">
        <v>381</v>
      </c>
      <c r="E131">
        <v>4</v>
      </c>
      <c r="F131">
        <v>6</v>
      </c>
      <c r="G131" s="357"/>
    </row>
    <row r="132" spans="1:7">
      <c r="A132" s="356">
        <v>44103</v>
      </c>
      <c r="B132">
        <v>8</v>
      </c>
      <c r="C132" t="s">
        <v>368</v>
      </c>
      <c r="D132" t="s">
        <v>152</v>
      </c>
      <c r="E132">
        <v>5</v>
      </c>
      <c r="G132" t="s">
        <v>274</v>
      </c>
    </row>
    <row r="133" spans="1:7">
      <c r="A133" s="356">
        <v>44103</v>
      </c>
      <c r="B133">
        <v>7</v>
      </c>
      <c r="C133" t="s">
        <v>388</v>
      </c>
      <c r="D133" t="s">
        <v>371</v>
      </c>
      <c r="E133">
        <v>1</v>
      </c>
      <c r="F133">
        <v>96</v>
      </c>
      <c r="G133" s="357"/>
    </row>
    <row r="134" spans="1:7">
      <c r="A134" s="356">
        <v>44104</v>
      </c>
      <c r="B134">
        <v>7</v>
      </c>
      <c r="C134" t="s">
        <v>388</v>
      </c>
      <c r="D134" t="s">
        <v>148</v>
      </c>
      <c r="E134">
        <v>1</v>
      </c>
      <c r="F134">
        <v>12</v>
      </c>
      <c r="G134" s="8"/>
    </row>
    <row r="135" spans="1:7">
      <c r="A135" s="356">
        <v>44105</v>
      </c>
      <c r="B135">
        <v>13</v>
      </c>
      <c r="C135" t="s">
        <v>388</v>
      </c>
      <c r="D135" t="s">
        <v>381</v>
      </c>
      <c r="E135">
        <v>1</v>
      </c>
      <c r="F135">
        <v>12</v>
      </c>
      <c r="G135" s="357"/>
    </row>
    <row r="136" spans="1:7">
      <c r="A136" s="356">
        <v>44106</v>
      </c>
      <c r="B136">
        <v>12</v>
      </c>
      <c r="C136" t="s">
        <v>388</v>
      </c>
      <c r="D136" t="s">
        <v>381</v>
      </c>
      <c r="E136">
        <v>1</v>
      </c>
      <c r="F136">
        <v>12</v>
      </c>
      <c r="G136" s="357"/>
    </row>
    <row r="137" spans="1:7">
      <c r="A137" s="356">
        <v>44107</v>
      </c>
      <c r="B137">
        <v>12</v>
      </c>
      <c r="C137" t="s">
        <v>388</v>
      </c>
      <c r="D137" t="s">
        <v>148</v>
      </c>
      <c r="E137">
        <v>1</v>
      </c>
      <c r="F137">
        <v>6</v>
      </c>
      <c r="G137" s="357"/>
    </row>
    <row r="138" spans="1:7">
      <c r="A138" s="356">
        <v>44109</v>
      </c>
      <c r="B138">
        <v>12</v>
      </c>
      <c r="C138" t="s">
        <v>388</v>
      </c>
      <c r="D138" t="s">
        <v>148</v>
      </c>
      <c r="E138">
        <v>5</v>
      </c>
      <c r="F138">
        <v>6</v>
      </c>
      <c r="G138" s="8"/>
    </row>
    <row r="139" spans="1:7">
      <c r="A139" s="356">
        <v>44110</v>
      </c>
      <c r="B139">
        <v>14</v>
      </c>
      <c r="C139" t="s">
        <v>388</v>
      </c>
      <c r="D139" t="s">
        <v>371</v>
      </c>
      <c r="E139">
        <v>5</v>
      </c>
      <c r="F139">
        <v>6</v>
      </c>
    </row>
    <row r="140" spans="1:7">
      <c r="A140" s="356">
        <v>44111</v>
      </c>
      <c r="B140">
        <v>13</v>
      </c>
      <c r="C140" t="s">
        <v>388</v>
      </c>
      <c r="D140" t="s">
        <v>381</v>
      </c>
      <c r="E140">
        <v>5</v>
      </c>
      <c r="F140">
        <v>6</v>
      </c>
    </row>
    <row r="141" spans="1:7">
      <c r="A141" s="356">
        <v>44112</v>
      </c>
      <c r="B141">
        <v>10</v>
      </c>
      <c r="C141" t="s">
        <v>388</v>
      </c>
      <c r="D141" t="s">
        <v>381</v>
      </c>
      <c r="E141">
        <v>5</v>
      </c>
      <c r="F141">
        <v>6</v>
      </c>
    </row>
    <row r="142" spans="1:7">
      <c r="A142" s="356">
        <v>44113</v>
      </c>
      <c r="B142">
        <v>11</v>
      </c>
      <c r="C142" t="s">
        <v>388</v>
      </c>
      <c r="D142" t="s">
        <v>154</v>
      </c>
      <c r="E142">
        <v>1</v>
      </c>
      <c r="F142">
        <v>12</v>
      </c>
      <c r="G142" t="s">
        <v>499</v>
      </c>
    </row>
    <row r="143" spans="1:7">
      <c r="A143" s="356">
        <v>44113</v>
      </c>
      <c r="B143">
        <v>12</v>
      </c>
      <c r="C143" t="s">
        <v>388</v>
      </c>
      <c r="D143" t="s">
        <v>152</v>
      </c>
      <c r="G143" s="357" t="s">
        <v>314</v>
      </c>
    </row>
    <row r="144" spans="1:7">
      <c r="A144" s="356">
        <v>44131</v>
      </c>
      <c r="B144">
        <v>7</v>
      </c>
      <c r="C144" t="s">
        <v>388</v>
      </c>
      <c r="D144" t="s">
        <v>298</v>
      </c>
      <c r="G144" s="8" t="s">
        <v>429</v>
      </c>
    </row>
    <row r="145" spans="1:7">
      <c r="A145" s="356">
        <v>44152</v>
      </c>
      <c r="B145">
        <v>11</v>
      </c>
      <c r="C145" t="s">
        <v>388</v>
      </c>
      <c r="D145" t="s">
        <v>146</v>
      </c>
      <c r="E145">
        <v>1</v>
      </c>
      <c r="F145">
        <v>6</v>
      </c>
      <c r="G145" s="357" t="s">
        <v>471</v>
      </c>
    </row>
    <row r="146" spans="1:7">
      <c r="A146" s="356">
        <v>44153</v>
      </c>
      <c r="B146">
        <v>8</v>
      </c>
      <c r="C146" t="s">
        <v>388</v>
      </c>
      <c r="D146" t="s">
        <v>381</v>
      </c>
      <c r="E146">
        <v>1</v>
      </c>
      <c r="F146">
        <v>6</v>
      </c>
    </row>
    <row r="147" spans="1:7">
      <c r="A147" s="356">
        <v>44155</v>
      </c>
      <c r="B147">
        <v>8</v>
      </c>
      <c r="C147" t="s">
        <v>388</v>
      </c>
      <c r="D147" t="s">
        <v>148</v>
      </c>
      <c r="E147">
        <v>5</v>
      </c>
      <c r="F147">
        <v>6</v>
      </c>
      <c r="G147" s="8"/>
    </row>
    <row r="148" spans="1:7">
      <c r="A148" s="356">
        <v>44157</v>
      </c>
      <c r="B148">
        <v>8</v>
      </c>
      <c r="C148" t="s">
        <v>388</v>
      </c>
      <c r="D148" t="s">
        <v>154</v>
      </c>
      <c r="E148">
        <v>1</v>
      </c>
      <c r="F148">
        <v>6</v>
      </c>
      <c r="G148" t="s">
        <v>481</v>
      </c>
    </row>
    <row r="149" spans="1:7" ht="28.5">
      <c r="A149" s="356">
        <v>44158</v>
      </c>
      <c r="B149">
        <v>11</v>
      </c>
      <c r="C149" t="s">
        <v>388</v>
      </c>
      <c r="D149" t="s">
        <v>148</v>
      </c>
      <c r="G149" s="357" t="s">
        <v>488</v>
      </c>
    </row>
    <row r="150" spans="1:7">
      <c r="A150" s="356">
        <v>44164</v>
      </c>
      <c r="B150">
        <v>15</v>
      </c>
      <c r="C150" t="s">
        <v>388</v>
      </c>
      <c r="D150" t="s">
        <v>298</v>
      </c>
      <c r="E150">
        <v>1</v>
      </c>
      <c r="G150" s="357"/>
    </row>
    <row r="151" spans="1:7">
      <c r="A151" s="356">
        <v>44165</v>
      </c>
      <c r="B151">
        <v>8</v>
      </c>
      <c r="C151" t="s">
        <v>388</v>
      </c>
      <c r="D151" t="s">
        <v>381</v>
      </c>
      <c r="E151">
        <v>1</v>
      </c>
      <c r="F151">
        <v>6</v>
      </c>
    </row>
    <row r="152" spans="1:7">
      <c r="A152" s="356">
        <v>44166</v>
      </c>
      <c r="B152">
        <v>8</v>
      </c>
      <c r="C152" t="s">
        <v>388</v>
      </c>
      <c r="D152" t="s">
        <v>381</v>
      </c>
      <c r="E152">
        <v>1</v>
      </c>
      <c r="F152">
        <v>6</v>
      </c>
      <c r="G152" s="357"/>
    </row>
    <row r="153" spans="1:7">
      <c r="A153" s="356">
        <v>44168</v>
      </c>
      <c r="B153">
        <v>8</v>
      </c>
      <c r="C153" t="s">
        <v>388</v>
      </c>
      <c r="D153" t="s">
        <v>381</v>
      </c>
      <c r="E153">
        <v>1</v>
      </c>
      <c r="F153">
        <v>6</v>
      </c>
    </row>
    <row r="154" spans="1:7">
      <c r="A154" s="356">
        <v>44168</v>
      </c>
      <c r="B154">
        <v>12</v>
      </c>
      <c r="C154" t="s">
        <v>388</v>
      </c>
      <c r="D154" t="s">
        <v>477</v>
      </c>
      <c r="G154" s="8" t="s">
        <v>494</v>
      </c>
    </row>
    <row r="155" spans="1:7">
      <c r="A155" s="356">
        <v>44218</v>
      </c>
      <c r="B155">
        <v>12</v>
      </c>
      <c r="C155" t="s">
        <v>388</v>
      </c>
      <c r="E155">
        <v>1</v>
      </c>
      <c r="F155">
        <v>6</v>
      </c>
      <c r="G155" s="8" t="s">
        <v>569</v>
      </c>
    </row>
    <row r="156" spans="1:7">
      <c r="A156" s="356">
        <v>44219</v>
      </c>
      <c r="B156">
        <v>8</v>
      </c>
      <c r="C156" t="s">
        <v>388</v>
      </c>
      <c r="D156" t="s">
        <v>146</v>
      </c>
      <c r="E156">
        <v>1</v>
      </c>
      <c r="F156">
        <v>6</v>
      </c>
      <c r="G156" t="s">
        <v>580</v>
      </c>
    </row>
    <row r="157" spans="1:7">
      <c r="A157" s="356">
        <v>44116</v>
      </c>
      <c r="B157">
        <v>11</v>
      </c>
      <c r="C157" t="s">
        <v>407</v>
      </c>
      <c r="D157" t="s">
        <v>148</v>
      </c>
      <c r="E157">
        <v>1</v>
      </c>
      <c r="F157">
        <v>6</v>
      </c>
      <c r="G157" t="s">
        <v>410</v>
      </c>
    </row>
    <row r="158" spans="1:7">
      <c r="A158" s="356">
        <v>44117</v>
      </c>
      <c r="B158">
        <v>12</v>
      </c>
      <c r="C158" t="s">
        <v>407</v>
      </c>
      <c r="D158" t="s">
        <v>371</v>
      </c>
      <c r="E158">
        <v>1</v>
      </c>
      <c r="F158">
        <v>6</v>
      </c>
    </row>
    <row r="159" spans="1:7">
      <c r="A159" s="356">
        <v>44118</v>
      </c>
      <c r="B159">
        <v>12</v>
      </c>
      <c r="C159" t="s">
        <v>407</v>
      </c>
      <c r="D159" t="s">
        <v>371</v>
      </c>
      <c r="E159">
        <v>1</v>
      </c>
      <c r="F159">
        <v>6</v>
      </c>
      <c r="G159" s="357"/>
    </row>
    <row r="160" spans="1:7">
      <c r="A160" s="356">
        <v>44118</v>
      </c>
      <c r="B160">
        <v>16</v>
      </c>
      <c r="C160" t="s">
        <v>407</v>
      </c>
      <c r="D160" t="s">
        <v>381</v>
      </c>
    </row>
    <row r="161" spans="1:7">
      <c r="A161" s="356">
        <v>44119</v>
      </c>
      <c r="B161">
        <v>8</v>
      </c>
      <c r="C161" t="s">
        <v>407</v>
      </c>
      <c r="D161" t="s">
        <v>381</v>
      </c>
      <c r="E161">
        <v>1</v>
      </c>
      <c r="F161">
        <v>6</v>
      </c>
      <c r="G161" t="s">
        <v>413</v>
      </c>
    </row>
    <row r="162" spans="1:7">
      <c r="A162" s="356">
        <v>44120</v>
      </c>
      <c r="B162">
        <v>8</v>
      </c>
      <c r="C162" t="s">
        <v>407</v>
      </c>
      <c r="D162" t="s">
        <v>371</v>
      </c>
      <c r="E162">
        <v>1</v>
      </c>
      <c r="F162">
        <v>6</v>
      </c>
    </row>
    <row r="163" spans="1:7">
      <c r="A163" s="356">
        <v>44121</v>
      </c>
      <c r="B163">
        <v>8</v>
      </c>
      <c r="C163" t="s">
        <v>407</v>
      </c>
      <c r="D163" t="s">
        <v>371</v>
      </c>
      <c r="E163">
        <v>1</v>
      </c>
      <c r="F163">
        <v>6</v>
      </c>
    </row>
    <row r="164" spans="1:7">
      <c r="A164" s="356">
        <v>44123</v>
      </c>
      <c r="B164">
        <v>8</v>
      </c>
      <c r="C164" t="s">
        <v>407</v>
      </c>
      <c r="D164" t="s">
        <v>381</v>
      </c>
      <c r="E164">
        <v>1</v>
      </c>
      <c r="F164">
        <v>6</v>
      </c>
      <c r="G164" s="357"/>
    </row>
    <row r="165" spans="1:7">
      <c r="A165" s="356">
        <v>44124</v>
      </c>
      <c r="B165">
        <v>7</v>
      </c>
      <c r="C165" t="s">
        <v>407</v>
      </c>
      <c r="D165" t="s">
        <v>381</v>
      </c>
      <c r="E165">
        <v>1</v>
      </c>
      <c r="F165">
        <v>6</v>
      </c>
    </row>
    <row r="166" spans="1:7">
      <c r="A166" s="356">
        <v>44125</v>
      </c>
      <c r="B166">
        <v>8</v>
      </c>
      <c r="C166" t="s">
        <v>407</v>
      </c>
      <c r="D166" t="s">
        <v>381</v>
      </c>
      <c r="E166">
        <v>1</v>
      </c>
      <c r="F166">
        <v>6</v>
      </c>
      <c r="G166" s="357"/>
    </row>
    <row r="167" spans="1:7">
      <c r="A167" s="356">
        <v>44126</v>
      </c>
      <c r="B167">
        <v>7</v>
      </c>
      <c r="C167" t="s">
        <v>407</v>
      </c>
      <c r="D167" t="s">
        <v>154</v>
      </c>
      <c r="E167">
        <v>1</v>
      </c>
      <c r="F167">
        <v>12</v>
      </c>
      <c r="G167" t="s">
        <v>500</v>
      </c>
    </row>
    <row r="168" spans="1:7">
      <c r="A168" s="356">
        <v>44159</v>
      </c>
      <c r="B168">
        <v>10</v>
      </c>
      <c r="C168" t="s">
        <v>407</v>
      </c>
      <c r="D168" t="s">
        <v>381</v>
      </c>
      <c r="E168">
        <v>1</v>
      </c>
      <c r="F168">
        <v>6</v>
      </c>
    </row>
    <row r="169" spans="1:7">
      <c r="A169" s="356">
        <v>44160</v>
      </c>
      <c r="B169">
        <v>9</v>
      </c>
      <c r="C169" t="s">
        <v>407</v>
      </c>
      <c r="D169" t="s">
        <v>381</v>
      </c>
      <c r="E169">
        <v>1</v>
      </c>
      <c r="F169">
        <v>6</v>
      </c>
    </row>
    <row r="170" spans="1:7">
      <c r="A170" s="356">
        <v>44162</v>
      </c>
      <c r="B170">
        <v>9</v>
      </c>
      <c r="C170" t="s">
        <v>407</v>
      </c>
      <c r="D170" t="s">
        <v>381</v>
      </c>
      <c r="E170">
        <v>1</v>
      </c>
      <c r="F170">
        <v>6</v>
      </c>
      <c r="G170" s="357"/>
    </row>
    <row r="171" spans="1:7">
      <c r="A171" s="356">
        <v>44164</v>
      </c>
      <c r="B171">
        <v>8</v>
      </c>
      <c r="C171" t="s">
        <v>407</v>
      </c>
      <c r="D171" t="s">
        <v>381</v>
      </c>
      <c r="E171">
        <v>1</v>
      </c>
      <c r="F171">
        <v>6</v>
      </c>
    </row>
    <row r="172" spans="1:7">
      <c r="A172" s="356">
        <v>44169</v>
      </c>
      <c r="B172">
        <v>7</v>
      </c>
      <c r="C172" t="s">
        <v>407</v>
      </c>
      <c r="D172" t="s">
        <v>148</v>
      </c>
      <c r="E172">
        <v>2</v>
      </c>
      <c r="F172">
        <v>6</v>
      </c>
      <c r="G172" s="357" t="s">
        <v>495</v>
      </c>
    </row>
    <row r="173" spans="1:7">
      <c r="A173" s="356">
        <v>44170</v>
      </c>
      <c r="B173">
        <v>7</v>
      </c>
      <c r="C173" t="s">
        <v>407</v>
      </c>
      <c r="D173" t="s">
        <v>381</v>
      </c>
      <c r="E173">
        <v>2</v>
      </c>
      <c r="F173">
        <v>6</v>
      </c>
    </row>
    <row r="174" spans="1:7">
      <c r="A174" s="356">
        <v>44172</v>
      </c>
      <c r="B174">
        <v>7</v>
      </c>
      <c r="C174" t="s">
        <v>407</v>
      </c>
      <c r="D174" t="s">
        <v>148</v>
      </c>
      <c r="E174">
        <v>5</v>
      </c>
      <c r="F174">
        <v>10</v>
      </c>
      <c r="G174" t="s">
        <v>498</v>
      </c>
    </row>
    <row r="175" spans="1:7">
      <c r="A175" s="356">
        <v>44173</v>
      </c>
      <c r="B175">
        <v>7</v>
      </c>
      <c r="C175" t="s">
        <v>407</v>
      </c>
      <c r="D175" t="s">
        <v>381</v>
      </c>
      <c r="E175">
        <v>5</v>
      </c>
      <c r="F175">
        <v>10</v>
      </c>
    </row>
    <row r="176" spans="1:7">
      <c r="A176" s="356">
        <v>44175</v>
      </c>
      <c r="B176">
        <v>8</v>
      </c>
      <c r="C176" t="s">
        <v>407</v>
      </c>
      <c r="D176" t="s">
        <v>381</v>
      </c>
      <c r="E176">
        <v>5</v>
      </c>
      <c r="F176">
        <v>10</v>
      </c>
    </row>
    <row r="177" spans="1:7">
      <c r="A177" s="356">
        <v>44177</v>
      </c>
      <c r="B177">
        <v>10</v>
      </c>
      <c r="C177" t="s">
        <v>407</v>
      </c>
      <c r="D177" t="s">
        <v>381</v>
      </c>
      <c r="E177">
        <v>5</v>
      </c>
      <c r="F177">
        <v>10</v>
      </c>
    </row>
    <row r="178" spans="1:7">
      <c r="A178" s="356">
        <v>44178</v>
      </c>
      <c r="B178">
        <v>7</v>
      </c>
      <c r="C178" t="s">
        <v>407</v>
      </c>
      <c r="D178" t="s">
        <v>152</v>
      </c>
      <c r="E178">
        <v>38</v>
      </c>
      <c r="G178" t="s">
        <v>502</v>
      </c>
    </row>
    <row r="179" spans="1:7">
      <c r="A179" s="356">
        <v>44179</v>
      </c>
      <c r="B179">
        <v>8</v>
      </c>
      <c r="C179" t="s">
        <v>407</v>
      </c>
      <c r="D179" t="s">
        <v>298</v>
      </c>
    </row>
    <row r="180" spans="1:7">
      <c r="A180" s="356">
        <v>44183</v>
      </c>
      <c r="B180">
        <v>8</v>
      </c>
      <c r="C180" t="s">
        <v>407</v>
      </c>
      <c r="D180" t="s">
        <v>477</v>
      </c>
      <c r="G180" t="s">
        <v>494</v>
      </c>
    </row>
    <row r="181" spans="1:7">
      <c r="A181" s="356">
        <v>44207</v>
      </c>
      <c r="B181">
        <v>11</v>
      </c>
      <c r="C181" t="s">
        <v>407</v>
      </c>
      <c r="D181" t="s">
        <v>146</v>
      </c>
      <c r="E181">
        <v>1</v>
      </c>
      <c r="F181">
        <v>6</v>
      </c>
      <c r="G181" s="8"/>
    </row>
    <row r="182" spans="1:7">
      <c r="A182" s="356">
        <v>44208</v>
      </c>
      <c r="B182">
        <v>9</v>
      </c>
      <c r="C182" t="s">
        <v>407</v>
      </c>
      <c r="D182" t="s">
        <v>381</v>
      </c>
      <c r="E182">
        <v>1</v>
      </c>
      <c r="F182">
        <v>6</v>
      </c>
    </row>
    <row r="183" spans="1:7">
      <c r="A183" s="356">
        <v>44209</v>
      </c>
      <c r="B183">
        <v>12</v>
      </c>
      <c r="C183" t="s">
        <v>407</v>
      </c>
      <c r="D183" t="s">
        <v>148</v>
      </c>
      <c r="G183" t="s">
        <v>550</v>
      </c>
    </row>
    <row r="184" spans="1:7">
      <c r="A184" s="356">
        <v>44209</v>
      </c>
      <c r="B184">
        <v>17</v>
      </c>
      <c r="C184" t="s">
        <v>407</v>
      </c>
      <c r="D184" t="s">
        <v>477</v>
      </c>
      <c r="G184" s="357" t="s">
        <v>551</v>
      </c>
    </row>
    <row r="185" spans="1:7">
      <c r="A185" s="356">
        <v>44212</v>
      </c>
      <c r="B185">
        <v>7</v>
      </c>
      <c r="C185" t="s">
        <v>407</v>
      </c>
      <c r="D185" t="s">
        <v>146</v>
      </c>
      <c r="E185">
        <v>1</v>
      </c>
      <c r="F185">
        <v>6</v>
      </c>
      <c r="G185" s="8" t="s">
        <v>568</v>
      </c>
    </row>
    <row r="186" spans="1:7">
      <c r="A186" s="356">
        <v>44214</v>
      </c>
      <c r="B186">
        <v>11</v>
      </c>
      <c r="C186" t="s">
        <v>407</v>
      </c>
      <c r="D186" t="s">
        <v>148</v>
      </c>
      <c r="E186">
        <v>1</v>
      </c>
      <c r="F186">
        <v>6</v>
      </c>
      <c r="G186" t="s">
        <v>556</v>
      </c>
    </row>
    <row r="187" spans="1:7">
      <c r="A187" s="356">
        <v>44216</v>
      </c>
      <c r="B187">
        <v>10</v>
      </c>
      <c r="C187" t="s">
        <v>407</v>
      </c>
      <c r="D187" t="s">
        <v>381</v>
      </c>
      <c r="E187">
        <v>1</v>
      </c>
      <c r="F187">
        <v>6</v>
      </c>
      <c r="G187" s="8"/>
    </row>
    <row r="188" spans="1:7">
      <c r="A188" s="356">
        <v>44217</v>
      </c>
      <c r="B188">
        <v>13</v>
      </c>
      <c r="C188" t="s">
        <v>407</v>
      </c>
      <c r="D188" t="s">
        <v>381</v>
      </c>
      <c r="E188">
        <v>1</v>
      </c>
      <c r="F188">
        <v>6</v>
      </c>
      <c r="G188" s="357"/>
    </row>
    <row r="189" spans="1:7">
      <c r="A189" s="356">
        <v>44221</v>
      </c>
      <c r="B189">
        <v>8</v>
      </c>
      <c r="C189" t="s">
        <v>407</v>
      </c>
      <c r="D189" t="s">
        <v>148</v>
      </c>
      <c r="E189">
        <v>2</v>
      </c>
      <c r="F189">
        <v>6</v>
      </c>
      <c r="G189" s="357" t="s">
        <v>547</v>
      </c>
    </row>
    <row r="190" spans="1:7">
      <c r="A190" s="356">
        <v>44222</v>
      </c>
      <c r="B190">
        <v>9</v>
      </c>
      <c r="C190" t="s">
        <v>407</v>
      </c>
      <c r="D190" t="s">
        <v>371</v>
      </c>
      <c r="E190">
        <v>2</v>
      </c>
      <c r="F190">
        <v>6</v>
      </c>
    </row>
    <row r="191" spans="1:7">
      <c r="A191" s="356">
        <v>44223</v>
      </c>
      <c r="B191">
        <v>8</v>
      </c>
      <c r="C191" t="s">
        <v>407</v>
      </c>
      <c r="D191" t="s">
        <v>381</v>
      </c>
      <c r="E191">
        <v>2</v>
      </c>
      <c r="F191">
        <v>6</v>
      </c>
    </row>
    <row r="192" spans="1:7">
      <c r="A192" s="356">
        <v>44225</v>
      </c>
      <c r="B192">
        <v>10</v>
      </c>
      <c r="C192" t="s">
        <v>407</v>
      </c>
      <c r="D192" t="s">
        <v>381</v>
      </c>
      <c r="E192">
        <v>2</v>
      </c>
      <c r="F192">
        <v>6</v>
      </c>
    </row>
    <row r="193" spans="1:7">
      <c r="A193" s="356">
        <v>44227</v>
      </c>
      <c r="B193">
        <v>11</v>
      </c>
      <c r="C193" t="s">
        <v>407</v>
      </c>
      <c r="D193" t="s">
        <v>381</v>
      </c>
      <c r="E193">
        <v>2</v>
      </c>
      <c r="F193">
        <v>6</v>
      </c>
    </row>
    <row r="194" spans="1:7">
      <c r="A194" s="356">
        <v>44127</v>
      </c>
      <c r="B194">
        <v>7</v>
      </c>
      <c r="C194" t="s">
        <v>418</v>
      </c>
      <c r="D194" t="s">
        <v>371</v>
      </c>
      <c r="E194">
        <v>1</v>
      </c>
      <c r="F194">
        <v>12</v>
      </c>
      <c r="G194" s="8"/>
    </row>
    <row r="195" spans="1:7">
      <c r="A195" s="356">
        <v>44129</v>
      </c>
      <c r="B195">
        <v>7</v>
      </c>
      <c r="C195" t="s">
        <v>418</v>
      </c>
      <c r="D195" t="s">
        <v>371</v>
      </c>
      <c r="E195">
        <v>1</v>
      </c>
      <c r="F195">
        <v>12</v>
      </c>
    </row>
    <row r="196" spans="1:7">
      <c r="A196" s="356">
        <v>44131</v>
      </c>
      <c r="B196">
        <v>8</v>
      </c>
      <c r="C196" t="s">
        <v>418</v>
      </c>
      <c r="D196" t="s">
        <v>381</v>
      </c>
      <c r="E196">
        <v>1</v>
      </c>
      <c r="F196">
        <v>12</v>
      </c>
    </row>
    <row r="197" spans="1:7">
      <c r="A197" s="356">
        <v>44132</v>
      </c>
      <c r="B197">
        <v>7</v>
      </c>
      <c r="C197" t="s">
        <v>418</v>
      </c>
      <c r="D197" t="s">
        <v>381</v>
      </c>
      <c r="E197">
        <v>1</v>
      </c>
      <c r="F197">
        <v>12</v>
      </c>
      <c r="G197" s="8"/>
    </row>
    <row r="198" spans="1:7">
      <c r="A198" s="356">
        <v>44133</v>
      </c>
      <c r="B198">
        <v>7</v>
      </c>
      <c r="C198" t="s">
        <v>418</v>
      </c>
      <c r="D198" t="s">
        <v>381</v>
      </c>
      <c r="E198">
        <v>1</v>
      </c>
      <c r="F198">
        <v>12</v>
      </c>
    </row>
    <row r="199" spans="1:7">
      <c r="A199" s="356">
        <v>44134</v>
      </c>
      <c r="B199">
        <v>7</v>
      </c>
      <c r="C199" t="s">
        <v>418</v>
      </c>
      <c r="D199" t="s">
        <v>381</v>
      </c>
      <c r="E199">
        <v>1</v>
      </c>
      <c r="F199">
        <v>12</v>
      </c>
      <c r="G199" s="357"/>
    </row>
    <row r="200" spans="1:7">
      <c r="A200" s="356">
        <v>44135</v>
      </c>
      <c r="B200">
        <v>7</v>
      </c>
      <c r="C200" t="s">
        <v>418</v>
      </c>
      <c r="D200" t="s">
        <v>148</v>
      </c>
      <c r="E200">
        <v>1</v>
      </c>
      <c r="F200">
        <v>6</v>
      </c>
    </row>
    <row r="201" spans="1:7">
      <c r="A201" s="356">
        <v>44137</v>
      </c>
      <c r="B201">
        <v>7</v>
      </c>
      <c r="C201" t="s">
        <v>418</v>
      </c>
      <c r="D201" t="s">
        <v>381</v>
      </c>
      <c r="E201">
        <v>2</v>
      </c>
      <c r="F201">
        <v>6</v>
      </c>
      <c r="G201" s="357"/>
    </row>
    <row r="202" spans="1:7">
      <c r="A202" s="356">
        <v>44138</v>
      </c>
      <c r="B202">
        <v>7</v>
      </c>
      <c r="C202" t="s">
        <v>418</v>
      </c>
      <c r="E202">
        <v>1</v>
      </c>
      <c r="F202">
        <v>6</v>
      </c>
    </row>
    <row r="203" spans="1:7">
      <c r="A203" s="356">
        <v>44139</v>
      </c>
      <c r="B203">
        <v>7</v>
      </c>
      <c r="C203" t="s">
        <v>418</v>
      </c>
      <c r="D203" t="s">
        <v>381</v>
      </c>
      <c r="E203">
        <v>1</v>
      </c>
      <c r="F203">
        <v>6</v>
      </c>
    </row>
    <row r="204" spans="1:7">
      <c r="A204" s="356">
        <v>44140</v>
      </c>
      <c r="B204">
        <v>7</v>
      </c>
      <c r="C204" t="s">
        <v>418</v>
      </c>
      <c r="D204" t="s">
        <v>148</v>
      </c>
      <c r="E204">
        <v>6</v>
      </c>
      <c r="F204">
        <v>6</v>
      </c>
      <c r="G204" s="357" t="s">
        <v>441</v>
      </c>
    </row>
    <row r="205" spans="1:7">
      <c r="A205" s="356">
        <v>44141</v>
      </c>
      <c r="B205">
        <v>7</v>
      </c>
      <c r="C205" t="s">
        <v>418</v>
      </c>
      <c r="D205" t="s">
        <v>381</v>
      </c>
      <c r="E205">
        <v>6</v>
      </c>
      <c r="F205">
        <v>6</v>
      </c>
      <c r="G205" s="8"/>
    </row>
    <row r="206" spans="1:7">
      <c r="A206" s="356">
        <v>44142</v>
      </c>
      <c r="B206">
        <v>7</v>
      </c>
      <c r="C206" t="s">
        <v>418</v>
      </c>
      <c r="D206" t="s">
        <v>148</v>
      </c>
      <c r="G206" t="s">
        <v>444</v>
      </c>
    </row>
    <row r="207" spans="1:7">
      <c r="A207" s="356">
        <v>44144</v>
      </c>
      <c r="B207">
        <v>7</v>
      </c>
      <c r="C207" t="s">
        <v>418</v>
      </c>
      <c r="D207" t="s">
        <v>381</v>
      </c>
      <c r="E207">
        <v>5</v>
      </c>
      <c r="F207">
        <v>10</v>
      </c>
      <c r="G207" s="8"/>
    </row>
    <row r="208" spans="1:7">
      <c r="A208" s="356">
        <v>44145</v>
      </c>
      <c r="B208">
        <v>12</v>
      </c>
      <c r="C208" t="s">
        <v>418</v>
      </c>
      <c r="D208" t="s">
        <v>381</v>
      </c>
      <c r="E208">
        <v>5</v>
      </c>
      <c r="F208">
        <v>10</v>
      </c>
    </row>
    <row r="209" spans="1:7">
      <c r="A209" s="356">
        <v>44147</v>
      </c>
      <c r="B209">
        <v>11</v>
      </c>
      <c r="C209" t="s">
        <v>418</v>
      </c>
      <c r="D209" t="s">
        <v>381</v>
      </c>
      <c r="E209">
        <v>5</v>
      </c>
      <c r="F209">
        <v>10</v>
      </c>
      <c r="G209" s="357"/>
    </row>
    <row r="210" spans="1:7">
      <c r="A210" s="356">
        <v>44149</v>
      </c>
      <c r="B210">
        <v>10</v>
      </c>
      <c r="C210" t="s">
        <v>418</v>
      </c>
      <c r="D210" t="s">
        <v>381</v>
      </c>
      <c r="E210">
        <v>5</v>
      </c>
      <c r="F210">
        <v>10</v>
      </c>
      <c r="G210" s="357"/>
    </row>
    <row r="211" spans="1:7">
      <c r="A211" s="356">
        <v>44151</v>
      </c>
      <c r="B211">
        <v>9</v>
      </c>
      <c r="C211" t="s">
        <v>418</v>
      </c>
      <c r="D211" t="s">
        <v>381</v>
      </c>
      <c r="E211">
        <v>5</v>
      </c>
      <c r="F211">
        <v>10</v>
      </c>
    </row>
    <row r="212" spans="1:7">
      <c r="A212" s="356">
        <v>44153</v>
      </c>
      <c r="B212">
        <v>7</v>
      </c>
      <c r="C212" t="s">
        <v>418</v>
      </c>
      <c r="D212" t="s">
        <v>381</v>
      </c>
      <c r="E212">
        <v>5</v>
      </c>
      <c r="F212">
        <v>10</v>
      </c>
      <c r="G212" s="357"/>
    </row>
    <row r="213" spans="1:7">
      <c r="A213" s="356">
        <v>43852</v>
      </c>
      <c r="B213">
        <v>11</v>
      </c>
      <c r="C213" t="s">
        <v>271</v>
      </c>
      <c r="D213" t="s">
        <v>148</v>
      </c>
      <c r="E213">
        <v>1</v>
      </c>
      <c r="F213">
        <v>24</v>
      </c>
      <c r="G213" s="8"/>
    </row>
    <row r="214" spans="1:7">
      <c r="A214" s="356">
        <v>43853</v>
      </c>
      <c r="B214">
        <v>11</v>
      </c>
      <c r="C214" t="s">
        <v>271</v>
      </c>
      <c r="D214" t="s">
        <v>153</v>
      </c>
      <c r="E214">
        <v>1</v>
      </c>
      <c r="F214">
        <v>24</v>
      </c>
      <c r="G214" s="357"/>
    </row>
    <row r="215" spans="1:7">
      <c r="A215" s="356">
        <v>43857</v>
      </c>
      <c r="B215">
        <v>7</v>
      </c>
      <c r="C215" t="s">
        <v>271</v>
      </c>
      <c r="D215" t="s">
        <v>147</v>
      </c>
      <c r="E215">
        <v>1</v>
      </c>
      <c r="F215">
        <v>24</v>
      </c>
      <c r="G215" s="357"/>
    </row>
    <row r="216" spans="1:7">
      <c r="A216" s="356">
        <v>43858</v>
      </c>
      <c r="B216">
        <v>7</v>
      </c>
      <c r="C216" t="s">
        <v>271</v>
      </c>
      <c r="D216" t="s">
        <v>148</v>
      </c>
      <c r="E216">
        <v>1</v>
      </c>
      <c r="F216">
        <v>6</v>
      </c>
    </row>
    <row r="217" spans="1:7">
      <c r="A217" s="356">
        <v>43859</v>
      </c>
      <c r="B217">
        <v>7</v>
      </c>
      <c r="C217" t="s">
        <v>271</v>
      </c>
      <c r="D217" t="s">
        <v>153</v>
      </c>
      <c r="E217">
        <v>1</v>
      </c>
      <c r="F217">
        <v>6</v>
      </c>
      <c r="G217" s="8"/>
    </row>
    <row r="218" spans="1:7">
      <c r="A218" s="356">
        <v>43860</v>
      </c>
      <c r="B218">
        <v>11</v>
      </c>
      <c r="C218" t="s">
        <v>271</v>
      </c>
      <c r="D218" t="s">
        <v>148</v>
      </c>
      <c r="E218">
        <v>5</v>
      </c>
      <c r="F218">
        <v>6</v>
      </c>
    </row>
    <row r="219" spans="1:7">
      <c r="A219" s="356">
        <v>43861</v>
      </c>
      <c r="B219">
        <v>10</v>
      </c>
      <c r="C219" t="s">
        <v>271</v>
      </c>
      <c r="D219" t="s">
        <v>153</v>
      </c>
      <c r="E219">
        <v>1</v>
      </c>
      <c r="F219">
        <v>6</v>
      </c>
    </row>
    <row r="220" spans="1:7">
      <c r="A220" s="356">
        <v>43864</v>
      </c>
      <c r="B220">
        <v>7</v>
      </c>
      <c r="C220" t="s">
        <v>271</v>
      </c>
      <c r="D220" t="s">
        <v>154</v>
      </c>
      <c r="E220">
        <v>2</v>
      </c>
      <c r="F220">
        <v>24</v>
      </c>
      <c r="G220" s="8"/>
    </row>
    <row r="221" spans="1:7">
      <c r="A221" s="356">
        <v>43865</v>
      </c>
      <c r="B221">
        <v>7</v>
      </c>
      <c r="C221" t="s">
        <v>273</v>
      </c>
      <c r="D221" t="s">
        <v>153</v>
      </c>
      <c r="E221">
        <v>2</v>
      </c>
      <c r="F221">
        <v>24</v>
      </c>
    </row>
    <row r="222" spans="1:7">
      <c r="A222" s="356">
        <v>43866</v>
      </c>
      <c r="B222">
        <v>7</v>
      </c>
      <c r="C222" t="s">
        <v>273</v>
      </c>
      <c r="D222" t="s">
        <v>147</v>
      </c>
      <c r="E222">
        <v>2</v>
      </c>
      <c r="F222">
        <v>24</v>
      </c>
    </row>
    <row r="223" spans="1:7">
      <c r="A223" s="356">
        <v>43868</v>
      </c>
      <c r="B223">
        <v>7</v>
      </c>
      <c r="C223" t="s">
        <v>273</v>
      </c>
      <c r="D223" t="s">
        <v>147</v>
      </c>
      <c r="E223">
        <v>2</v>
      </c>
      <c r="F223">
        <v>24</v>
      </c>
    </row>
    <row r="224" spans="1:7">
      <c r="A224" s="356">
        <v>43869</v>
      </c>
      <c r="B224">
        <v>8</v>
      </c>
      <c r="C224" t="s">
        <v>273</v>
      </c>
      <c r="D224" t="s">
        <v>148</v>
      </c>
      <c r="E224">
        <v>1</v>
      </c>
      <c r="F224">
        <v>6</v>
      </c>
    </row>
    <row r="225" spans="1:7">
      <c r="A225" s="356">
        <v>43870</v>
      </c>
      <c r="B225">
        <v>7</v>
      </c>
      <c r="C225" t="s">
        <v>273</v>
      </c>
      <c r="D225" t="s">
        <v>153</v>
      </c>
      <c r="E225">
        <v>1</v>
      </c>
      <c r="F225">
        <v>6</v>
      </c>
      <c r="G225" s="357"/>
    </row>
    <row r="226" spans="1:7">
      <c r="A226" s="356">
        <v>43873</v>
      </c>
      <c r="B226">
        <v>7</v>
      </c>
      <c r="C226" t="s">
        <v>273</v>
      </c>
      <c r="D226" t="s">
        <v>148</v>
      </c>
      <c r="E226">
        <v>5</v>
      </c>
      <c r="F226">
        <v>6</v>
      </c>
    </row>
    <row r="227" spans="1:7">
      <c r="A227" s="356">
        <v>43874</v>
      </c>
      <c r="B227">
        <v>9</v>
      </c>
      <c r="C227" t="s">
        <v>273</v>
      </c>
      <c r="D227" t="s">
        <v>154</v>
      </c>
      <c r="E227">
        <v>1</v>
      </c>
      <c r="F227">
        <v>96</v>
      </c>
    </row>
    <row r="228" spans="1:7">
      <c r="A228" s="356">
        <v>43874</v>
      </c>
      <c r="B228">
        <v>10</v>
      </c>
      <c r="C228" t="s">
        <v>273</v>
      </c>
      <c r="D228" t="s">
        <v>152</v>
      </c>
      <c r="G228" t="s">
        <v>274</v>
      </c>
    </row>
    <row r="229" spans="1:7">
      <c r="A229" s="356">
        <v>43875</v>
      </c>
      <c r="B229">
        <v>7</v>
      </c>
      <c r="C229" t="s">
        <v>276</v>
      </c>
      <c r="D229" t="s">
        <v>153</v>
      </c>
      <c r="E229">
        <v>1</v>
      </c>
      <c r="F229">
        <v>96</v>
      </c>
      <c r="G229" s="8"/>
    </row>
    <row r="230" spans="1:7">
      <c r="A230" s="356">
        <v>43879</v>
      </c>
      <c r="B230">
        <v>7</v>
      </c>
      <c r="C230" t="s">
        <v>276</v>
      </c>
      <c r="D230" t="s">
        <v>147</v>
      </c>
      <c r="E230">
        <v>1</v>
      </c>
      <c r="F230">
        <v>96</v>
      </c>
    </row>
    <row r="231" spans="1:7">
      <c r="A231" s="356">
        <v>43882</v>
      </c>
      <c r="B231">
        <v>8</v>
      </c>
      <c r="C231" t="s">
        <v>276</v>
      </c>
      <c r="D231" t="s">
        <v>147</v>
      </c>
      <c r="E231">
        <v>1</v>
      </c>
      <c r="F231">
        <v>96</v>
      </c>
    </row>
    <row r="232" spans="1:7">
      <c r="A232" s="356">
        <v>43884</v>
      </c>
      <c r="B232">
        <v>10</v>
      </c>
      <c r="C232" t="s">
        <v>276</v>
      </c>
      <c r="D232" t="s">
        <v>148</v>
      </c>
      <c r="E232">
        <v>1</v>
      </c>
      <c r="F232">
        <v>12</v>
      </c>
    </row>
    <row r="233" spans="1:7">
      <c r="A233" s="356">
        <v>43885</v>
      </c>
      <c r="B233">
        <v>8</v>
      </c>
      <c r="C233" t="s">
        <v>276</v>
      </c>
      <c r="D233" t="s">
        <v>153</v>
      </c>
      <c r="E233">
        <v>1</v>
      </c>
      <c r="F233">
        <v>12</v>
      </c>
      <c r="G233" s="8" t="s">
        <v>300</v>
      </c>
    </row>
    <row r="234" spans="1:7">
      <c r="A234" s="356">
        <v>43887</v>
      </c>
      <c r="B234">
        <v>7</v>
      </c>
      <c r="C234" t="s">
        <v>276</v>
      </c>
      <c r="D234" t="s">
        <v>148</v>
      </c>
      <c r="E234">
        <v>1</v>
      </c>
      <c r="F234">
        <v>6</v>
      </c>
      <c r="G234" t="s">
        <v>301</v>
      </c>
    </row>
    <row r="235" spans="1:7">
      <c r="A235" s="356">
        <v>43888</v>
      </c>
      <c r="B235">
        <v>8</v>
      </c>
      <c r="C235" t="s">
        <v>276</v>
      </c>
      <c r="D235" t="s">
        <v>153</v>
      </c>
      <c r="E235">
        <v>1</v>
      </c>
      <c r="F235">
        <v>6</v>
      </c>
      <c r="G235" s="357"/>
    </row>
    <row r="236" spans="1:7">
      <c r="A236" s="356">
        <v>43889</v>
      </c>
      <c r="B236">
        <v>8</v>
      </c>
      <c r="C236" t="s">
        <v>276</v>
      </c>
      <c r="D236" t="s">
        <v>148</v>
      </c>
      <c r="E236">
        <v>5</v>
      </c>
      <c r="F236">
        <v>6</v>
      </c>
      <c r="G236" t="s">
        <v>277</v>
      </c>
    </row>
    <row r="237" spans="1:7">
      <c r="A237" s="356">
        <v>43890</v>
      </c>
      <c r="B237">
        <v>8</v>
      </c>
      <c r="C237" t="s">
        <v>276</v>
      </c>
      <c r="D237" t="s">
        <v>153</v>
      </c>
      <c r="E237">
        <v>5</v>
      </c>
      <c r="F237">
        <v>6</v>
      </c>
      <c r="G237" s="357"/>
    </row>
    <row r="238" spans="1:7">
      <c r="A238" s="356">
        <v>43894</v>
      </c>
      <c r="B238">
        <v>7</v>
      </c>
      <c r="C238" t="s">
        <v>276</v>
      </c>
      <c r="D238" t="s">
        <v>152</v>
      </c>
      <c r="G238" s="357" t="s">
        <v>274</v>
      </c>
    </row>
    <row r="239" spans="1:7">
      <c r="A239" s="356">
        <v>44061</v>
      </c>
      <c r="B239">
        <v>8</v>
      </c>
      <c r="C239" t="s">
        <v>276</v>
      </c>
      <c r="D239" t="s">
        <v>146</v>
      </c>
      <c r="E239">
        <v>1</v>
      </c>
      <c r="F239">
        <v>6</v>
      </c>
      <c r="G239" s="357" t="s">
        <v>345</v>
      </c>
    </row>
    <row r="240" spans="1:7">
      <c r="A240" s="356">
        <v>44062</v>
      </c>
      <c r="B240">
        <v>8</v>
      </c>
      <c r="C240" t="s">
        <v>276</v>
      </c>
      <c r="D240" t="s">
        <v>371</v>
      </c>
      <c r="E240">
        <v>1</v>
      </c>
      <c r="F240">
        <v>6</v>
      </c>
      <c r="G240" s="357"/>
    </row>
    <row r="241" spans="1:7">
      <c r="A241" s="356">
        <v>44064</v>
      </c>
      <c r="B241">
        <v>8</v>
      </c>
      <c r="C241" t="s">
        <v>276</v>
      </c>
      <c r="D241" t="s">
        <v>147</v>
      </c>
      <c r="E241">
        <v>1</v>
      </c>
      <c r="F241">
        <v>6</v>
      </c>
      <c r="G241" t="s">
        <v>346</v>
      </c>
    </row>
    <row r="242" spans="1:7">
      <c r="A242" s="356">
        <v>44064</v>
      </c>
      <c r="B242">
        <v>10</v>
      </c>
      <c r="C242" t="s">
        <v>276</v>
      </c>
      <c r="D242" t="s">
        <v>381</v>
      </c>
      <c r="G242" s="8"/>
    </row>
    <row r="243" spans="1:7">
      <c r="A243" s="356">
        <v>44065</v>
      </c>
      <c r="B243">
        <v>8</v>
      </c>
      <c r="C243" t="s">
        <v>276</v>
      </c>
      <c r="D243" t="s">
        <v>381</v>
      </c>
      <c r="G243" s="8"/>
    </row>
    <row r="244" spans="1:7">
      <c r="A244" s="356">
        <v>44066</v>
      </c>
      <c r="B244">
        <v>8</v>
      </c>
      <c r="C244" t="s">
        <v>276</v>
      </c>
      <c r="D244" t="s">
        <v>148</v>
      </c>
      <c r="E244">
        <v>1</v>
      </c>
      <c r="F244">
        <v>6</v>
      </c>
      <c r="G244" t="s">
        <v>348</v>
      </c>
    </row>
    <row r="245" spans="1:7">
      <c r="A245" s="356">
        <v>44067</v>
      </c>
      <c r="B245">
        <v>8</v>
      </c>
      <c r="C245" t="s">
        <v>276</v>
      </c>
      <c r="D245" t="s">
        <v>371</v>
      </c>
      <c r="G245" s="357"/>
    </row>
    <row r="246" spans="1:7">
      <c r="A246" s="356">
        <v>44068</v>
      </c>
      <c r="B246">
        <v>8</v>
      </c>
      <c r="C246" t="s">
        <v>276</v>
      </c>
      <c r="D246" t="s">
        <v>381</v>
      </c>
      <c r="G246" s="8"/>
    </row>
    <row r="247" spans="1:7">
      <c r="A247" s="356">
        <v>44069</v>
      </c>
      <c r="B247">
        <v>9</v>
      </c>
      <c r="C247" t="s">
        <v>276</v>
      </c>
      <c r="D247" t="s">
        <v>148</v>
      </c>
      <c r="E247">
        <v>1</v>
      </c>
      <c r="F247">
        <v>6</v>
      </c>
      <c r="G247" s="8" t="s">
        <v>351</v>
      </c>
    </row>
    <row r="248" spans="1:7">
      <c r="A248" s="356">
        <v>44069</v>
      </c>
      <c r="B248">
        <v>10</v>
      </c>
      <c r="C248" t="s">
        <v>276</v>
      </c>
      <c r="D248" t="s">
        <v>154</v>
      </c>
      <c r="E248">
        <v>1</v>
      </c>
      <c r="F248">
        <v>96</v>
      </c>
      <c r="G248" t="s">
        <v>393</v>
      </c>
    </row>
    <row r="249" spans="1:7">
      <c r="A249" s="356">
        <v>44070</v>
      </c>
      <c r="B249">
        <v>9</v>
      </c>
      <c r="C249" t="s">
        <v>276</v>
      </c>
      <c r="D249" t="s">
        <v>371</v>
      </c>
      <c r="E249">
        <v>1</v>
      </c>
      <c r="F249">
        <v>6</v>
      </c>
    </row>
    <row r="250" spans="1:7">
      <c r="A250" s="356">
        <v>44071</v>
      </c>
      <c r="B250">
        <v>10</v>
      </c>
      <c r="C250" t="s">
        <v>276</v>
      </c>
      <c r="D250" t="s">
        <v>381</v>
      </c>
      <c r="E250">
        <v>1</v>
      </c>
      <c r="F250">
        <v>6</v>
      </c>
      <c r="G250" s="357"/>
    </row>
    <row r="251" spans="1:7">
      <c r="A251" s="356">
        <v>44072</v>
      </c>
      <c r="B251">
        <v>11</v>
      </c>
      <c r="C251" t="s">
        <v>276</v>
      </c>
      <c r="D251" t="s">
        <v>381</v>
      </c>
      <c r="E251">
        <v>1</v>
      </c>
      <c r="F251">
        <v>6</v>
      </c>
      <c r="G251" s="357"/>
    </row>
    <row r="252" spans="1:7">
      <c r="A252" s="356">
        <v>44074</v>
      </c>
      <c r="B252">
        <v>10</v>
      </c>
      <c r="C252" t="s">
        <v>276</v>
      </c>
      <c r="D252" t="s">
        <v>148</v>
      </c>
      <c r="E252">
        <v>1</v>
      </c>
      <c r="F252">
        <v>6</v>
      </c>
      <c r="G252" t="s">
        <v>347</v>
      </c>
    </row>
    <row r="253" spans="1:7">
      <c r="A253" s="356">
        <v>44075</v>
      </c>
      <c r="B253">
        <v>10</v>
      </c>
      <c r="C253" t="s">
        <v>276</v>
      </c>
      <c r="E253">
        <v>1</v>
      </c>
      <c r="F253">
        <v>6</v>
      </c>
    </row>
    <row r="254" spans="1:7">
      <c r="A254" s="356">
        <v>44076</v>
      </c>
      <c r="B254">
        <v>10</v>
      </c>
      <c r="C254" t="s">
        <v>276</v>
      </c>
      <c r="D254" t="s">
        <v>381</v>
      </c>
      <c r="E254">
        <v>1</v>
      </c>
      <c r="F254">
        <v>6</v>
      </c>
    </row>
    <row r="255" spans="1:7">
      <c r="A255" s="356">
        <v>44077</v>
      </c>
      <c r="B255">
        <v>10</v>
      </c>
      <c r="C255" t="s">
        <v>276</v>
      </c>
      <c r="D255" t="s">
        <v>381</v>
      </c>
      <c r="E255">
        <v>1</v>
      </c>
      <c r="F255">
        <v>6</v>
      </c>
      <c r="G255" s="8"/>
    </row>
    <row r="256" spans="1:7">
      <c r="A256" s="356">
        <v>44078</v>
      </c>
      <c r="B256">
        <v>10</v>
      </c>
      <c r="C256" t="s">
        <v>276</v>
      </c>
      <c r="D256" t="s">
        <v>154</v>
      </c>
      <c r="E256">
        <v>1</v>
      </c>
      <c r="F256">
        <v>96</v>
      </c>
      <c r="G256" t="s">
        <v>366</v>
      </c>
    </row>
    <row r="257" spans="1:7">
      <c r="A257" s="356">
        <v>44078</v>
      </c>
      <c r="B257">
        <v>11</v>
      </c>
      <c r="C257" t="s">
        <v>276</v>
      </c>
      <c r="D257" t="s">
        <v>148</v>
      </c>
      <c r="E257">
        <v>1</v>
      </c>
      <c r="F257">
        <v>6</v>
      </c>
      <c r="G257" t="s">
        <v>363</v>
      </c>
    </row>
    <row r="258" spans="1:7">
      <c r="A258" s="356">
        <v>44079</v>
      </c>
      <c r="B258">
        <v>9</v>
      </c>
      <c r="C258" t="s">
        <v>276</v>
      </c>
      <c r="D258" t="s">
        <v>381</v>
      </c>
      <c r="E258">
        <v>1</v>
      </c>
      <c r="F258">
        <v>6</v>
      </c>
    </row>
    <row r="259" spans="1:7">
      <c r="A259" s="356">
        <v>44080</v>
      </c>
      <c r="B259">
        <v>9</v>
      </c>
      <c r="C259" t="s">
        <v>276</v>
      </c>
      <c r="D259" t="s">
        <v>381</v>
      </c>
      <c r="E259">
        <v>1</v>
      </c>
      <c r="F259">
        <v>6</v>
      </c>
      <c r="G259" s="8"/>
    </row>
    <row r="260" spans="1:7">
      <c r="A260" s="356">
        <v>44082</v>
      </c>
      <c r="B260">
        <v>11</v>
      </c>
      <c r="C260" t="s">
        <v>276</v>
      </c>
      <c r="D260" t="s">
        <v>381</v>
      </c>
      <c r="E260">
        <v>1</v>
      </c>
      <c r="F260">
        <v>6</v>
      </c>
      <c r="G260" s="8"/>
    </row>
    <row r="261" spans="1:7">
      <c r="A261" s="356">
        <v>44083</v>
      </c>
      <c r="B261">
        <v>8</v>
      </c>
      <c r="C261" t="s">
        <v>276</v>
      </c>
      <c r="D261" t="s">
        <v>148</v>
      </c>
      <c r="E261">
        <v>1</v>
      </c>
      <c r="F261">
        <v>6</v>
      </c>
    </row>
    <row r="262" spans="1:7">
      <c r="A262" s="356">
        <v>44086</v>
      </c>
      <c r="B262">
        <v>8</v>
      </c>
      <c r="C262" t="s">
        <v>276</v>
      </c>
      <c r="D262" t="s">
        <v>148</v>
      </c>
      <c r="E262">
        <v>1</v>
      </c>
      <c r="F262">
        <v>6</v>
      </c>
      <c r="G262" s="357" t="s">
        <v>373</v>
      </c>
    </row>
    <row r="263" spans="1:7">
      <c r="A263" s="356">
        <v>44088</v>
      </c>
      <c r="B263">
        <v>10</v>
      </c>
      <c r="C263" t="s">
        <v>276</v>
      </c>
      <c r="D263" t="s">
        <v>381</v>
      </c>
      <c r="E263">
        <v>1</v>
      </c>
      <c r="F263">
        <v>6</v>
      </c>
    </row>
    <row r="264" spans="1:7">
      <c r="A264" s="356">
        <v>44089</v>
      </c>
      <c r="B264">
        <v>9</v>
      </c>
      <c r="C264" t="s">
        <v>276</v>
      </c>
      <c r="D264" t="s">
        <v>381</v>
      </c>
      <c r="E264">
        <v>1</v>
      </c>
      <c r="F264">
        <v>6</v>
      </c>
    </row>
    <row r="265" spans="1:7">
      <c r="A265" s="356">
        <v>44090</v>
      </c>
      <c r="B265">
        <v>9</v>
      </c>
      <c r="C265" t="s">
        <v>276</v>
      </c>
      <c r="D265" t="s">
        <v>148</v>
      </c>
      <c r="E265">
        <v>1</v>
      </c>
      <c r="F265">
        <v>6</v>
      </c>
      <c r="G265" t="s">
        <v>376</v>
      </c>
    </row>
    <row r="266" spans="1:7">
      <c r="A266" s="356">
        <v>44092</v>
      </c>
      <c r="B266">
        <v>9</v>
      </c>
      <c r="C266" t="s">
        <v>276</v>
      </c>
      <c r="D266" t="s">
        <v>148</v>
      </c>
      <c r="E266">
        <v>1</v>
      </c>
      <c r="F266">
        <v>6</v>
      </c>
      <c r="G266" t="s">
        <v>378</v>
      </c>
    </row>
    <row r="267" spans="1:7">
      <c r="A267" s="356">
        <v>44094</v>
      </c>
      <c r="B267">
        <v>10</v>
      </c>
      <c r="C267" t="s">
        <v>276</v>
      </c>
      <c r="D267" t="s">
        <v>381</v>
      </c>
      <c r="E267">
        <v>1</v>
      </c>
      <c r="F267">
        <v>6</v>
      </c>
    </row>
    <row r="268" spans="1:7">
      <c r="A268" s="356">
        <v>44095</v>
      </c>
      <c r="B268">
        <v>10</v>
      </c>
      <c r="C268" t="s">
        <v>276</v>
      </c>
      <c r="D268" t="s">
        <v>381</v>
      </c>
      <c r="E268">
        <v>1</v>
      </c>
      <c r="F268">
        <v>6</v>
      </c>
      <c r="G268" s="357"/>
    </row>
    <row r="269" spans="1:7">
      <c r="A269" s="356">
        <v>44070</v>
      </c>
      <c r="B269">
        <v>8</v>
      </c>
      <c r="C269" t="s">
        <v>353</v>
      </c>
      <c r="D269" t="s">
        <v>371</v>
      </c>
      <c r="E269">
        <v>1</v>
      </c>
      <c r="F269">
        <v>96</v>
      </c>
    </row>
    <row r="270" spans="1:7">
      <c r="A270" s="356">
        <v>44071</v>
      </c>
      <c r="B270">
        <v>11</v>
      </c>
      <c r="C270" t="s">
        <v>353</v>
      </c>
      <c r="D270" t="s">
        <v>371</v>
      </c>
      <c r="E270">
        <v>1</v>
      </c>
      <c r="F270">
        <v>96</v>
      </c>
      <c r="G270" t="s">
        <v>354</v>
      </c>
    </row>
    <row r="271" spans="1:7">
      <c r="A271" s="356">
        <v>44079</v>
      </c>
      <c r="B271">
        <v>8</v>
      </c>
      <c r="C271" t="s">
        <v>353</v>
      </c>
      <c r="D271" t="s">
        <v>371</v>
      </c>
      <c r="E271">
        <v>1</v>
      </c>
      <c r="F271">
        <v>96</v>
      </c>
    </row>
    <row r="272" spans="1:7">
      <c r="A272" s="356">
        <v>44080</v>
      </c>
      <c r="B272">
        <v>8</v>
      </c>
      <c r="C272" t="s">
        <v>353</v>
      </c>
      <c r="D272" t="s">
        <v>371</v>
      </c>
      <c r="E272">
        <v>1</v>
      </c>
      <c r="F272">
        <v>96</v>
      </c>
    </row>
    <row r="273" spans="1:7">
      <c r="A273" s="356">
        <v>44082</v>
      </c>
      <c r="B273">
        <v>10</v>
      </c>
      <c r="C273" t="s">
        <v>353</v>
      </c>
      <c r="D273" t="s">
        <v>147</v>
      </c>
      <c r="E273">
        <v>1</v>
      </c>
      <c r="F273">
        <v>96</v>
      </c>
      <c r="G273" s="8" t="s">
        <v>370</v>
      </c>
    </row>
    <row r="274" spans="1:7">
      <c r="A274" s="356">
        <v>44083</v>
      </c>
      <c r="B274">
        <v>9</v>
      </c>
      <c r="C274" t="s">
        <v>353</v>
      </c>
      <c r="D274" t="s">
        <v>148</v>
      </c>
      <c r="E274">
        <v>1</v>
      </c>
      <c r="F274">
        <v>12</v>
      </c>
      <c r="G274" s="8"/>
    </row>
    <row r="275" spans="1:7">
      <c r="A275" s="356">
        <v>44086</v>
      </c>
      <c r="B275">
        <v>9</v>
      </c>
      <c r="C275" t="s">
        <v>353</v>
      </c>
      <c r="D275" t="s">
        <v>381</v>
      </c>
      <c r="E275">
        <v>1</v>
      </c>
      <c r="F275">
        <v>12</v>
      </c>
    </row>
    <row r="276" spans="1:7">
      <c r="A276" s="356">
        <v>44088</v>
      </c>
      <c r="B276">
        <v>9</v>
      </c>
      <c r="C276" t="s">
        <v>353</v>
      </c>
      <c r="D276" t="s">
        <v>381</v>
      </c>
      <c r="E276">
        <v>1</v>
      </c>
      <c r="F276">
        <v>12</v>
      </c>
    </row>
    <row r="277" spans="1:7">
      <c r="A277" s="356">
        <v>44089</v>
      </c>
      <c r="B277">
        <v>8</v>
      </c>
      <c r="C277" t="s">
        <v>353</v>
      </c>
      <c r="D277" t="s">
        <v>381</v>
      </c>
      <c r="E277">
        <v>1</v>
      </c>
      <c r="F277">
        <v>12</v>
      </c>
    </row>
    <row r="278" spans="1:7">
      <c r="A278" s="356">
        <v>44090</v>
      </c>
      <c r="B278">
        <v>8</v>
      </c>
      <c r="C278" t="s">
        <v>353</v>
      </c>
      <c r="D278" t="s">
        <v>148</v>
      </c>
      <c r="E278">
        <v>1</v>
      </c>
      <c r="F278">
        <v>6</v>
      </c>
      <c r="G278" s="8"/>
    </row>
    <row r="279" spans="1:7">
      <c r="A279" s="356">
        <v>44092</v>
      </c>
      <c r="B279">
        <v>8</v>
      </c>
      <c r="C279" t="s">
        <v>353</v>
      </c>
      <c r="D279" t="s">
        <v>148</v>
      </c>
      <c r="E279">
        <v>5</v>
      </c>
      <c r="F279">
        <v>6</v>
      </c>
      <c r="G279" s="357" t="s">
        <v>378</v>
      </c>
    </row>
    <row r="280" spans="1:7">
      <c r="A280" s="356">
        <v>44094</v>
      </c>
      <c r="B280">
        <v>9</v>
      </c>
      <c r="C280" t="s">
        <v>353</v>
      </c>
      <c r="D280" t="s">
        <v>381</v>
      </c>
      <c r="E280">
        <v>5</v>
      </c>
      <c r="F280">
        <v>6</v>
      </c>
      <c r="G280" s="8"/>
    </row>
    <row r="281" spans="1:7">
      <c r="A281" s="356">
        <v>44095</v>
      </c>
      <c r="B281">
        <v>9</v>
      </c>
      <c r="C281" t="s">
        <v>353</v>
      </c>
      <c r="D281" t="s">
        <v>381</v>
      </c>
      <c r="E281">
        <v>5</v>
      </c>
      <c r="F281">
        <v>6</v>
      </c>
    </row>
    <row r="282" spans="1:7" ht="28.5">
      <c r="A282" s="356">
        <v>44097</v>
      </c>
      <c r="B282">
        <v>9</v>
      </c>
      <c r="C282" t="s">
        <v>353</v>
      </c>
      <c r="D282" t="s">
        <v>154</v>
      </c>
      <c r="E282">
        <v>1</v>
      </c>
      <c r="F282">
        <v>96</v>
      </c>
      <c r="G282" s="357" t="s">
        <v>385</v>
      </c>
    </row>
    <row r="283" spans="1:7">
      <c r="A283" s="356">
        <v>44097</v>
      </c>
      <c r="B283">
        <v>10</v>
      </c>
      <c r="C283" t="s">
        <v>353</v>
      </c>
      <c r="D283" t="s">
        <v>152</v>
      </c>
      <c r="E283">
        <v>5</v>
      </c>
      <c r="G283" s="8" t="s">
        <v>274</v>
      </c>
    </row>
    <row r="284" spans="1:7">
      <c r="A284" s="356">
        <v>44098</v>
      </c>
      <c r="B284">
        <v>9</v>
      </c>
      <c r="C284" t="s">
        <v>353</v>
      </c>
      <c r="D284" t="s">
        <v>371</v>
      </c>
      <c r="E284">
        <v>1</v>
      </c>
      <c r="F284">
        <v>96</v>
      </c>
    </row>
    <row r="285" spans="1:7">
      <c r="A285" s="356">
        <v>44099</v>
      </c>
      <c r="B285">
        <v>9</v>
      </c>
      <c r="C285" t="s">
        <v>382</v>
      </c>
      <c r="D285" t="s">
        <v>371</v>
      </c>
      <c r="E285">
        <v>1</v>
      </c>
      <c r="F285">
        <v>96</v>
      </c>
      <c r="G285" s="357"/>
    </row>
    <row r="286" spans="1:7">
      <c r="A286" s="356">
        <v>44101</v>
      </c>
      <c r="B286">
        <v>9</v>
      </c>
      <c r="C286" t="s">
        <v>382</v>
      </c>
      <c r="D286" t="s">
        <v>381</v>
      </c>
      <c r="E286">
        <v>1</v>
      </c>
      <c r="F286">
        <v>96</v>
      </c>
    </row>
    <row r="287" spans="1:7">
      <c r="A287" s="356">
        <v>44103</v>
      </c>
      <c r="B287" s="8">
        <v>10</v>
      </c>
      <c r="C287" s="8" t="s">
        <v>382</v>
      </c>
      <c r="D287" s="8" t="s">
        <v>148</v>
      </c>
      <c r="E287" s="8">
        <v>1</v>
      </c>
      <c r="F287" s="8">
        <v>12</v>
      </c>
      <c r="G287" s="8"/>
    </row>
    <row r="288" spans="1:7">
      <c r="A288" s="356">
        <v>44104</v>
      </c>
      <c r="B288" s="8">
        <v>8</v>
      </c>
      <c r="C288" s="8" t="s">
        <v>382</v>
      </c>
      <c r="D288" s="8" t="s">
        <v>371</v>
      </c>
      <c r="E288" s="8">
        <v>1</v>
      </c>
      <c r="F288" s="8">
        <v>12</v>
      </c>
      <c r="G288" s="8"/>
    </row>
    <row r="289" spans="1:7">
      <c r="A289" s="356">
        <v>44105</v>
      </c>
      <c r="B289" s="8">
        <v>12</v>
      </c>
      <c r="C289" s="8" t="s">
        <v>382</v>
      </c>
      <c r="D289" s="8" t="s">
        <v>381</v>
      </c>
      <c r="E289" s="8">
        <v>1</v>
      </c>
      <c r="F289" s="8">
        <v>12</v>
      </c>
      <c r="G289" s="357"/>
    </row>
    <row r="290" spans="1:7">
      <c r="A290" s="356">
        <v>44105</v>
      </c>
      <c r="B290" s="8">
        <v>11</v>
      </c>
      <c r="C290" s="8" t="s">
        <v>382</v>
      </c>
      <c r="D290" s="8" t="s">
        <v>147</v>
      </c>
      <c r="E290" s="8">
        <v>1</v>
      </c>
      <c r="F290" s="8">
        <v>12</v>
      </c>
      <c r="G290" s="357" t="s">
        <v>396</v>
      </c>
    </row>
    <row r="291" spans="1:7">
      <c r="A291" s="356">
        <v>44106</v>
      </c>
      <c r="B291" s="8">
        <v>11</v>
      </c>
      <c r="C291" s="8" t="s">
        <v>382</v>
      </c>
      <c r="D291" s="8" t="s">
        <v>381</v>
      </c>
      <c r="E291" s="8">
        <v>1</v>
      </c>
      <c r="F291" s="8">
        <v>12</v>
      </c>
      <c r="G291" s="357"/>
    </row>
    <row r="292" spans="1:7">
      <c r="A292" s="356">
        <v>44107</v>
      </c>
      <c r="B292" s="8">
        <v>11</v>
      </c>
      <c r="C292" s="8" t="s">
        <v>382</v>
      </c>
      <c r="D292" s="8" t="s">
        <v>148</v>
      </c>
      <c r="E292" s="8">
        <v>1</v>
      </c>
      <c r="F292" s="8">
        <v>6</v>
      </c>
      <c r="G292" s="357"/>
    </row>
    <row r="293" spans="1:7">
      <c r="A293" s="356">
        <v>44109</v>
      </c>
      <c r="B293" s="8">
        <v>11</v>
      </c>
      <c r="C293" s="8" t="s">
        <v>382</v>
      </c>
      <c r="D293" s="8" t="s">
        <v>148</v>
      </c>
      <c r="E293" s="8">
        <v>5</v>
      </c>
      <c r="F293" s="8">
        <v>6</v>
      </c>
      <c r="G293" s="357"/>
    </row>
    <row r="294" spans="1:7">
      <c r="A294" s="356">
        <v>44110</v>
      </c>
      <c r="B294" s="8">
        <v>13</v>
      </c>
      <c r="C294" s="8" t="s">
        <v>382</v>
      </c>
      <c r="D294" s="8" t="s">
        <v>371</v>
      </c>
      <c r="E294" s="8">
        <v>5</v>
      </c>
      <c r="F294" s="8">
        <v>6</v>
      </c>
      <c r="G294" s="357"/>
    </row>
    <row r="295" spans="1:7">
      <c r="A295" s="356">
        <v>44111</v>
      </c>
      <c r="B295" s="8">
        <v>12</v>
      </c>
      <c r="C295" s="8" t="s">
        <v>382</v>
      </c>
      <c r="D295" s="8" t="s">
        <v>381</v>
      </c>
      <c r="E295" s="8">
        <v>5</v>
      </c>
      <c r="F295" s="8">
        <v>6</v>
      </c>
      <c r="G295" s="357"/>
    </row>
    <row r="296" spans="1:7" ht="42.75">
      <c r="A296" s="356">
        <v>44112</v>
      </c>
      <c r="B296" s="8">
        <v>11</v>
      </c>
      <c r="C296" s="8" t="s">
        <v>382</v>
      </c>
      <c r="D296" s="8" t="s">
        <v>154</v>
      </c>
      <c r="E296" s="8"/>
      <c r="F296" s="8"/>
      <c r="G296" s="357" t="s">
        <v>408</v>
      </c>
    </row>
    <row r="297" spans="1:7">
      <c r="A297" s="356">
        <v>44112</v>
      </c>
      <c r="B297" s="8">
        <v>13</v>
      </c>
      <c r="C297" s="8" t="s">
        <v>382</v>
      </c>
      <c r="D297" s="8" t="s">
        <v>148</v>
      </c>
      <c r="E297" s="8">
        <v>3</v>
      </c>
      <c r="F297" s="8">
        <v>6</v>
      </c>
      <c r="G297" s="357" t="s">
        <v>409</v>
      </c>
    </row>
    <row r="298" spans="1:7">
      <c r="A298" s="356">
        <v>44113</v>
      </c>
      <c r="B298" s="8">
        <v>10</v>
      </c>
      <c r="C298" s="8" t="s">
        <v>382</v>
      </c>
      <c r="D298" s="8" t="s">
        <v>381</v>
      </c>
      <c r="E298" s="8">
        <v>3</v>
      </c>
      <c r="F298" s="8">
        <v>6</v>
      </c>
      <c r="G298" s="357"/>
    </row>
    <row r="299" spans="1:7">
      <c r="A299" s="356">
        <v>44116</v>
      </c>
      <c r="B299" s="8">
        <v>10</v>
      </c>
      <c r="C299" s="8" t="s">
        <v>382</v>
      </c>
      <c r="D299" s="8" t="s">
        <v>148</v>
      </c>
      <c r="E299" s="8">
        <v>1</v>
      </c>
      <c r="F299" s="8">
        <v>6</v>
      </c>
      <c r="G299" s="357" t="s">
        <v>410</v>
      </c>
    </row>
    <row r="300" spans="1:7">
      <c r="A300" s="356">
        <v>44117</v>
      </c>
      <c r="B300" s="8">
        <v>11</v>
      </c>
      <c r="C300" s="8" t="s">
        <v>382</v>
      </c>
      <c r="D300" s="8" t="s">
        <v>381</v>
      </c>
      <c r="E300" s="8">
        <v>1</v>
      </c>
      <c r="F300" s="8">
        <v>6</v>
      </c>
      <c r="G300" s="357"/>
    </row>
    <row r="301" spans="1:7">
      <c r="A301" s="356">
        <v>44118</v>
      </c>
      <c r="B301" s="8">
        <v>11</v>
      </c>
      <c r="C301" s="8" t="s">
        <v>382</v>
      </c>
      <c r="D301" s="8" t="s">
        <v>381</v>
      </c>
      <c r="E301" s="8">
        <v>1</v>
      </c>
      <c r="F301" s="8">
        <v>6</v>
      </c>
      <c r="G301" s="357"/>
    </row>
    <row r="302" spans="1:7">
      <c r="A302" s="356">
        <v>44119</v>
      </c>
      <c r="B302" s="8">
        <v>12</v>
      </c>
      <c r="C302" s="8" t="s">
        <v>382</v>
      </c>
      <c r="D302" s="8" t="s">
        <v>148</v>
      </c>
      <c r="E302" s="8">
        <v>2</v>
      </c>
      <c r="F302" s="8">
        <v>6</v>
      </c>
      <c r="G302" s="357" t="s">
        <v>412</v>
      </c>
    </row>
    <row r="303" spans="1:7">
      <c r="A303" s="356">
        <v>44120</v>
      </c>
      <c r="B303" s="8">
        <v>12</v>
      </c>
      <c r="C303" s="8" t="s">
        <v>382</v>
      </c>
      <c r="D303" s="8" t="s">
        <v>371</v>
      </c>
      <c r="E303" s="8">
        <v>2</v>
      </c>
      <c r="F303" s="8">
        <v>6</v>
      </c>
      <c r="G303" s="357"/>
    </row>
    <row r="304" spans="1:7">
      <c r="A304" s="356">
        <v>44121</v>
      </c>
      <c r="B304" s="8">
        <v>12</v>
      </c>
      <c r="C304" s="8" t="s">
        <v>382</v>
      </c>
      <c r="D304" s="8" t="s">
        <v>148</v>
      </c>
      <c r="E304" s="8">
        <v>4</v>
      </c>
      <c r="F304" s="8">
        <v>6</v>
      </c>
      <c r="G304" s="357" t="s">
        <v>414</v>
      </c>
    </row>
    <row r="305" spans="1:7">
      <c r="A305" s="356">
        <v>44123</v>
      </c>
      <c r="B305" s="8">
        <v>12</v>
      </c>
      <c r="C305" s="8" t="s">
        <v>382</v>
      </c>
      <c r="D305" s="8" t="s">
        <v>381</v>
      </c>
      <c r="E305" s="8">
        <v>4</v>
      </c>
      <c r="F305" s="8">
        <v>6</v>
      </c>
      <c r="G305" s="357"/>
    </row>
    <row r="306" spans="1:7" ht="28.5">
      <c r="A306" s="356">
        <v>44124</v>
      </c>
      <c r="B306" s="8">
        <v>8</v>
      </c>
      <c r="C306" s="8" t="s">
        <v>382</v>
      </c>
      <c r="D306" s="8" t="s">
        <v>154</v>
      </c>
      <c r="E306" s="8">
        <v>1</v>
      </c>
      <c r="F306" s="8">
        <v>12</v>
      </c>
      <c r="G306" s="357" t="s">
        <v>455</v>
      </c>
    </row>
    <row r="307" spans="1:7">
      <c r="A307" s="356">
        <v>44124</v>
      </c>
      <c r="B307" s="8">
        <v>13</v>
      </c>
      <c r="C307" s="8" t="s">
        <v>382</v>
      </c>
      <c r="D307" s="8" t="s">
        <v>454</v>
      </c>
      <c r="E307" s="8"/>
      <c r="F307" s="8"/>
      <c r="G307" s="357" t="s">
        <v>567</v>
      </c>
    </row>
    <row r="313" spans="1:7">
      <c r="A313" t="s">
        <v>161</v>
      </c>
      <c r="B313" t="s">
        <v>162</v>
      </c>
      <c r="C313" t="s">
        <v>160</v>
      </c>
      <c r="D313" t="s">
        <v>151</v>
      </c>
      <c r="E313" t="s">
        <v>150</v>
      </c>
      <c r="F313" t="s">
        <v>158</v>
      </c>
      <c r="G313" t="s">
        <v>156</v>
      </c>
    </row>
    <row r="314" spans="1:7">
      <c r="A314" s="356">
        <v>43850</v>
      </c>
      <c r="B314">
        <v>7</v>
      </c>
      <c r="C314" t="s">
        <v>232</v>
      </c>
      <c r="D314" t="s">
        <v>149</v>
      </c>
      <c r="E314">
        <v>96</v>
      </c>
      <c r="F314">
        <v>96</v>
      </c>
    </row>
    <row r="315" spans="1:7">
      <c r="A315" s="356">
        <v>43851</v>
      </c>
      <c r="B315">
        <v>7</v>
      </c>
      <c r="C315" t="s">
        <v>232</v>
      </c>
      <c r="D315" t="s">
        <v>153</v>
      </c>
    </row>
    <row r="316" spans="1:7">
      <c r="A316" s="356">
        <v>43852</v>
      </c>
      <c r="B316">
        <v>7</v>
      </c>
      <c r="C316" t="s">
        <v>232</v>
      </c>
      <c r="D316" t="s">
        <v>153</v>
      </c>
    </row>
    <row r="317" spans="1:7">
      <c r="A317" s="356">
        <v>43855</v>
      </c>
      <c r="B317">
        <v>7</v>
      </c>
      <c r="C317" t="s">
        <v>232</v>
      </c>
      <c r="D317" t="s">
        <v>147</v>
      </c>
      <c r="E317">
        <v>96</v>
      </c>
      <c r="F317">
        <v>96</v>
      </c>
    </row>
    <row r="318" spans="1:7">
      <c r="A318" s="356">
        <v>43856</v>
      </c>
      <c r="B318">
        <v>7</v>
      </c>
      <c r="C318" t="s">
        <v>302</v>
      </c>
      <c r="D318" t="s">
        <v>148</v>
      </c>
      <c r="E318">
        <v>1</v>
      </c>
      <c r="F318">
        <v>24</v>
      </c>
    </row>
    <row r="319" spans="1:7">
      <c r="A319" s="356">
        <v>43861</v>
      </c>
      <c r="B319">
        <v>11</v>
      </c>
      <c r="C319" t="s">
        <v>302</v>
      </c>
      <c r="D319" t="s">
        <v>148</v>
      </c>
      <c r="E319">
        <v>1</v>
      </c>
      <c r="F319">
        <v>6</v>
      </c>
    </row>
    <row r="320" spans="1:7">
      <c r="A320" s="356">
        <v>43862</v>
      </c>
      <c r="B320">
        <v>7</v>
      </c>
      <c r="C320" t="s">
        <v>302</v>
      </c>
      <c r="D320" t="s">
        <v>153</v>
      </c>
      <c r="E320">
        <v>1</v>
      </c>
      <c r="F320">
        <v>6</v>
      </c>
    </row>
    <row r="321" spans="1:7">
      <c r="A321" s="356">
        <v>43864</v>
      </c>
      <c r="B321">
        <v>11</v>
      </c>
      <c r="C321" t="s">
        <v>302</v>
      </c>
      <c r="D321" t="s">
        <v>148</v>
      </c>
      <c r="E321">
        <v>5</v>
      </c>
      <c r="F321">
        <v>6</v>
      </c>
    </row>
    <row r="322" spans="1:7">
      <c r="A322" s="356">
        <v>43865</v>
      </c>
      <c r="B322">
        <v>12</v>
      </c>
      <c r="C322" t="s">
        <v>302</v>
      </c>
      <c r="D322" t="s">
        <v>153</v>
      </c>
      <c r="E322">
        <v>5</v>
      </c>
      <c r="F322">
        <v>6</v>
      </c>
    </row>
    <row r="323" spans="1:7">
      <c r="A323" s="356">
        <v>43867</v>
      </c>
      <c r="B323">
        <v>10</v>
      </c>
      <c r="C323" t="s">
        <v>302</v>
      </c>
      <c r="D323" t="s">
        <v>154</v>
      </c>
      <c r="E323">
        <v>1</v>
      </c>
      <c r="F323">
        <v>96</v>
      </c>
    </row>
    <row r="324" spans="1:7">
      <c r="A324" s="356">
        <v>43871</v>
      </c>
      <c r="B324">
        <v>14</v>
      </c>
      <c r="C324" t="s">
        <v>306</v>
      </c>
      <c r="D324" t="s">
        <v>147</v>
      </c>
      <c r="E324">
        <v>1</v>
      </c>
      <c r="F324">
        <v>96</v>
      </c>
    </row>
    <row r="325" spans="1:7">
      <c r="A325" s="356">
        <v>43873</v>
      </c>
      <c r="B325">
        <v>9</v>
      </c>
      <c r="C325" t="s">
        <v>306</v>
      </c>
      <c r="D325" t="s">
        <v>148</v>
      </c>
      <c r="E325">
        <v>1</v>
      </c>
      <c r="F325">
        <v>24</v>
      </c>
    </row>
    <row r="326" spans="1:7">
      <c r="A326" s="356">
        <v>43874</v>
      </c>
      <c r="B326">
        <v>11</v>
      </c>
      <c r="C326" t="s">
        <v>306</v>
      </c>
      <c r="D326" t="s">
        <v>153</v>
      </c>
      <c r="E326">
        <v>1</v>
      </c>
      <c r="F326">
        <v>24</v>
      </c>
    </row>
    <row r="327" spans="1:7">
      <c r="A327" s="356">
        <v>43875</v>
      </c>
      <c r="B327">
        <v>11</v>
      </c>
      <c r="C327" t="s">
        <v>306</v>
      </c>
      <c r="D327" t="s">
        <v>148</v>
      </c>
      <c r="E327">
        <v>1</v>
      </c>
      <c r="F327">
        <v>6</v>
      </c>
    </row>
    <row r="328" spans="1:7">
      <c r="A328" s="356">
        <v>43876</v>
      </c>
      <c r="B328">
        <v>10</v>
      </c>
      <c r="C328" t="s">
        <v>306</v>
      </c>
      <c r="D328" t="s">
        <v>153</v>
      </c>
      <c r="E328">
        <v>1</v>
      </c>
      <c r="F328">
        <v>6</v>
      </c>
    </row>
    <row r="329" spans="1:7">
      <c r="A329" s="356">
        <v>43877</v>
      </c>
      <c r="B329">
        <v>9</v>
      </c>
      <c r="C329" t="s">
        <v>306</v>
      </c>
      <c r="D329" t="s">
        <v>148</v>
      </c>
      <c r="E329">
        <v>1</v>
      </c>
      <c r="F329">
        <v>6</v>
      </c>
    </row>
    <row r="330" spans="1:7">
      <c r="A330" s="356">
        <v>43878</v>
      </c>
      <c r="B330">
        <v>9</v>
      </c>
      <c r="C330" t="s">
        <v>306</v>
      </c>
      <c r="D330" t="s">
        <v>153</v>
      </c>
      <c r="E330">
        <v>1</v>
      </c>
      <c r="F330">
        <v>6</v>
      </c>
    </row>
    <row r="331" spans="1:7">
      <c r="A331" s="356">
        <v>43880</v>
      </c>
      <c r="B331">
        <v>12</v>
      </c>
      <c r="C331" t="s">
        <v>306</v>
      </c>
      <c r="D331" t="s">
        <v>148</v>
      </c>
      <c r="E331">
        <v>5</v>
      </c>
      <c r="F331">
        <v>6</v>
      </c>
    </row>
    <row r="332" spans="1:7">
      <c r="A332" s="356">
        <v>43881</v>
      </c>
      <c r="B332">
        <v>10</v>
      </c>
      <c r="C332" t="s">
        <v>306</v>
      </c>
      <c r="D332" t="s">
        <v>153</v>
      </c>
      <c r="E332">
        <v>5</v>
      </c>
      <c r="F332">
        <v>6</v>
      </c>
    </row>
    <row r="333" spans="1:7">
      <c r="A333" s="356">
        <v>43882</v>
      </c>
      <c r="B333">
        <v>12</v>
      </c>
      <c r="C333" t="s">
        <v>306</v>
      </c>
      <c r="D333" t="s">
        <v>154</v>
      </c>
      <c r="E333">
        <v>1</v>
      </c>
      <c r="F333">
        <v>96</v>
      </c>
      <c r="G333" t="s">
        <v>449</v>
      </c>
    </row>
    <row r="334" spans="1:7">
      <c r="A334" s="356">
        <v>43882</v>
      </c>
      <c r="B334">
        <v>14</v>
      </c>
      <c r="C334" t="s">
        <v>306</v>
      </c>
      <c r="D334" t="s">
        <v>152</v>
      </c>
      <c r="G334" t="s">
        <v>314</v>
      </c>
    </row>
    <row r="335" spans="1:7">
      <c r="A335" s="356">
        <v>43883</v>
      </c>
      <c r="B335">
        <v>8</v>
      </c>
      <c r="C335" t="s">
        <v>312</v>
      </c>
      <c r="D335" t="s">
        <v>153</v>
      </c>
      <c r="E335">
        <v>1</v>
      </c>
      <c r="F335">
        <v>96</v>
      </c>
    </row>
    <row r="336" spans="1:7">
      <c r="A336" s="356">
        <v>43884</v>
      </c>
      <c r="B336">
        <v>11</v>
      </c>
      <c r="C336" t="s">
        <v>312</v>
      </c>
      <c r="D336" t="s">
        <v>147</v>
      </c>
      <c r="E336">
        <v>1</v>
      </c>
      <c r="F336">
        <v>96</v>
      </c>
    </row>
    <row r="337" spans="1:7">
      <c r="A337" s="356">
        <v>43884</v>
      </c>
      <c r="B337">
        <v>12</v>
      </c>
      <c r="C337" t="s">
        <v>312</v>
      </c>
      <c r="D337" t="s">
        <v>148</v>
      </c>
      <c r="E337">
        <v>1</v>
      </c>
      <c r="F337">
        <v>24</v>
      </c>
    </row>
    <row r="338" spans="1:7">
      <c r="A338" s="356">
        <v>43885</v>
      </c>
      <c r="B338">
        <v>10</v>
      </c>
      <c r="C338" t="s">
        <v>312</v>
      </c>
      <c r="D338" t="s">
        <v>153</v>
      </c>
    </row>
    <row r="339" spans="1:7">
      <c r="A339" s="356">
        <v>43890</v>
      </c>
      <c r="B339">
        <v>10</v>
      </c>
      <c r="C339" t="s">
        <v>312</v>
      </c>
      <c r="D339" t="s">
        <v>148</v>
      </c>
      <c r="E339">
        <v>1</v>
      </c>
      <c r="F339">
        <v>6</v>
      </c>
    </row>
    <row r="340" spans="1:7">
      <c r="A340" s="356">
        <v>43891</v>
      </c>
      <c r="B340">
        <v>7</v>
      </c>
      <c r="C340" t="s">
        <v>312</v>
      </c>
      <c r="D340" t="s">
        <v>148</v>
      </c>
      <c r="E340">
        <v>5</v>
      </c>
      <c r="F340">
        <v>6</v>
      </c>
    </row>
    <row r="341" spans="1:7">
      <c r="A341" s="356">
        <v>43892</v>
      </c>
      <c r="B341">
        <v>8</v>
      </c>
      <c r="C341" t="s">
        <v>312</v>
      </c>
      <c r="D341" t="s">
        <v>153</v>
      </c>
      <c r="E341">
        <v>5</v>
      </c>
      <c r="F341">
        <v>6</v>
      </c>
    </row>
    <row r="342" spans="1:7">
      <c r="A342" s="356">
        <v>43898</v>
      </c>
      <c r="B342">
        <v>7</v>
      </c>
      <c r="C342" t="s">
        <v>312</v>
      </c>
      <c r="D342" t="s">
        <v>152</v>
      </c>
      <c r="G342" t="s">
        <v>274</v>
      </c>
    </row>
    <row r="343" spans="1:7">
      <c r="A343" s="356">
        <v>43883</v>
      </c>
      <c r="B343">
        <v>12</v>
      </c>
      <c r="C343" t="s">
        <v>333</v>
      </c>
      <c r="D343" t="s">
        <v>153</v>
      </c>
      <c r="E343">
        <v>1</v>
      </c>
      <c r="F343">
        <v>96</v>
      </c>
    </row>
    <row r="344" spans="1:7">
      <c r="A344" s="356">
        <v>43884</v>
      </c>
      <c r="B344">
        <v>13</v>
      </c>
      <c r="C344" t="s">
        <v>333</v>
      </c>
      <c r="D344" t="s">
        <v>147</v>
      </c>
      <c r="E344">
        <v>1</v>
      </c>
      <c r="F344">
        <v>96</v>
      </c>
      <c r="G344" t="s">
        <v>316</v>
      </c>
    </row>
    <row r="345" spans="1:7">
      <c r="A345" s="356">
        <v>43884</v>
      </c>
      <c r="B345">
        <v>14</v>
      </c>
      <c r="C345" t="s">
        <v>333</v>
      </c>
      <c r="D345" t="s">
        <v>148</v>
      </c>
      <c r="E345">
        <v>1</v>
      </c>
      <c r="F345">
        <v>24</v>
      </c>
      <c r="G345" t="s">
        <v>316</v>
      </c>
    </row>
    <row r="346" spans="1:7">
      <c r="A346" s="356">
        <v>43885</v>
      </c>
      <c r="B346">
        <v>11</v>
      </c>
      <c r="C346" t="s">
        <v>333</v>
      </c>
      <c r="D346" t="s">
        <v>153</v>
      </c>
      <c r="G346" t="s">
        <v>316</v>
      </c>
    </row>
    <row r="347" spans="1:7">
      <c r="A347" s="356">
        <v>43890</v>
      </c>
      <c r="B347">
        <v>11</v>
      </c>
      <c r="C347" t="s">
        <v>333</v>
      </c>
      <c r="D347" t="s">
        <v>148</v>
      </c>
      <c r="E347">
        <v>1</v>
      </c>
      <c r="F347">
        <v>6</v>
      </c>
      <c r="G347" t="s">
        <v>316</v>
      </c>
    </row>
    <row r="348" spans="1:7">
      <c r="A348" s="356">
        <v>43891</v>
      </c>
      <c r="B348">
        <v>8</v>
      </c>
      <c r="C348" t="s">
        <v>333</v>
      </c>
      <c r="D348" t="s">
        <v>148</v>
      </c>
      <c r="E348">
        <v>5</v>
      </c>
      <c r="F348">
        <v>6</v>
      </c>
      <c r="G348" t="s">
        <v>316</v>
      </c>
    </row>
    <row r="349" spans="1:7">
      <c r="A349" s="356">
        <v>43892</v>
      </c>
      <c r="B349">
        <v>9</v>
      </c>
      <c r="C349" t="s">
        <v>333</v>
      </c>
      <c r="D349" t="s">
        <v>153</v>
      </c>
      <c r="E349">
        <v>5</v>
      </c>
      <c r="F349">
        <v>6</v>
      </c>
    </row>
    <row r="350" spans="1:7">
      <c r="A350" s="356">
        <v>43897</v>
      </c>
      <c r="B350">
        <v>7</v>
      </c>
      <c r="C350" t="s">
        <v>333</v>
      </c>
      <c r="D350" t="s">
        <v>152</v>
      </c>
      <c r="E350">
        <v>5</v>
      </c>
      <c r="G350" t="s">
        <v>317</v>
      </c>
    </row>
    <row r="351" spans="1:7">
      <c r="A351" s="356">
        <v>43928</v>
      </c>
      <c r="B351">
        <v>8</v>
      </c>
      <c r="C351" t="s">
        <v>333</v>
      </c>
      <c r="D351" t="s">
        <v>298</v>
      </c>
      <c r="G351" t="s">
        <v>344</v>
      </c>
    </row>
    <row r="352" spans="1:7">
      <c r="A352" s="356">
        <v>44152</v>
      </c>
      <c r="B352">
        <v>10</v>
      </c>
      <c r="C352" t="s">
        <v>333</v>
      </c>
      <c r="D352" t="s">
        <v>146</v>
      </c>
      <c r="E352">
        <v>1</v>
      </c>
      <c r="F352">
        <v>6</v>
      </c>
      <c r="G352" t="s">
        <v>470</v>
      </c>
    </row>
    <row r="353" spans="1:7">
      <c r="A353" s="356">
        <v>44153</v>
      </c>
      <c r="B353">
        <v>9</v>
      </c>
      <c r="C353" t="s">
        <v>333</v>
      </c>
      <c r="D353" t="s">
        <v>381</v>
      </c>
      <c r="E353">
        <v>1</v>
      </c>
      <c r="F353">
        <v>6</v>
      </c>
    </row>
    <row r="354" spans="1:7">
      <c r="A354" s="356">
        <v>44155</v>
      </c>
      <c r="B354">
        <v>12</v>
      </c>
      <c r="C354" t="s">
        <v>333</v>
      </c>
      <c r="D354" t="s">
        <v>381</v>
      </c>
      <c r="E354">
        <v>1</v>
      </c>
      <c r="F354">
        <v>6</v>
      </c>
    </row>
    <row r="355" spans="1:7">
      <c r="A355" s="356">
        <v>44157</v>
      </c>
      <c r="B355">
        <v>12</v>
      </c>
      <c r="C355" t="s">
        <v>333</v>
      </c>
      <c r="D355" t="s">
        <v>148</v>
      </c>
      <c r="E355">
        <v>5</v>
      </c>
      <c r="F355">
        <v>6</v>
      </c>
    </row>
    <row r="356" spans="1:7">
      <c r="A356" s="356">
        <v>44158</v>
      </c>
      <c r="B356">
        <v>12</v>
      </c>
      <c r="C356" t="s">
        <v>333</v>
      </c>
      <c r="D356" t="s">
        <v>154</v>
      </c>
      <c r="E356">
        <v>1</v>
      </c>
      <c r="F356">
        <v>6</v>
      </c>
      <c r="G356" t="s">
        <v>483</v>
      </c>
    </row>
    <row r="357" spans="1:7">
      <c r="A357" s="356">
        <v>44159</v>
      </c>
      <c r="B357">
        <v>8</v>
      </c>
      <c r="C357" t="s">
        <v>333</v>
      </c>
      <c r="D357" t="s">
        <v>148</v>
      </c>
      <c r="G357" t="s">
        <v>485</v>
      </c>
    </row>
    <row r="358" spans="1:7">
      <c r="A358" s="356">
        <v>44164</v>
      </c>
      <c r="B358">
        <v>14</v>
      </c>
      <c r="C358" t="s">
        <v>333</v>
      </c>
      <c r="D358" t="s">
        <v>298</v>
      </c>
      <c r="E358">
        <v>1</v>
      </c>
    </row>
    <row r="359" spans="1:7">
      <c r="A359" s="356">
        <v>44159</v>
      </c>
      <c r="B359">
        <v>9</v>
      </c>
      <c r="C359" t="s">
        <v>482</v>
      </c>
      <c r="D359" t="s">
        <v>381</v>
      </c>
      <c r="E359">
        <v>1</v>
      </c>
      <c r="F359">
        <v>6</v>
      </c>
    </row>
    <row r="360" spans="1:7">
      <c r="A360" s="356">
        <v>44160</v>
      </c>
      <c r="B360">
        <v>10</v>
      </c>
      <c r="C360" t="s">
        <v>482</v>
      </c>
      <c r="D360" t="s">
        <v>381</v>
      </c>
      <c r="E360">
        <v>1</v>
      </c>
      <c r="F360">
        <v>6</v>
      </c>
    </row>
    <row r="361" spans="1:7">
      <c r="A361" s="356">
        <v>44162</v>
      </c>
      <c r="B361">
        <v>10</v>
      </c>
      <c r="C361" t="s">
        <v>482</v>
      </c>
      <c r="D361" t="s">
        <v>381</v>
      </c>
      <c r="E361">
        <v>1</v>
      </c>
      <c r="F361">
        <v>6</v>
      </c>
    </row>
    <row r="362" spans="1:7">
      <c r="A362" s="356">
        <v>44164</v>
      </c>
      <c r="B362">
        <v>9</v>
      </c>
      <c r="C362" t="s">
        <v>482</v>
      </c>
      <c r="D362" t="s">
        <v>148</v>
      </c>
      <c r="E362">
        <v>2</v>
      </c>
      <c r="F362">
        <v>6</v>
      </c>
    </row>
    <row r="363" spans="1:7">
      <c r="A363" s="356">
        <v>44165</v>
      </c>
      <c r="B363">
        <v>7</v>
      </c>
      <c r="C363" t="s">
        <v>482</v>
      </c>
      <c r="D363" t="s">
        <v>148</v>
      </c>
      <c r="E363">
        <v>5</v>
      </c>
      <c r="F363">
        <v>10</v>
      </c>
    </row>
    <row r="364" spans="1:7">
      <c r="A364" s="356">
        <v>44166</v>
      </c>
      <c r="B364">
        <v>7</v>
      </c>
      <c r="C364" t="s">
        <v>482</v>
      </c>
      <c r="D364" t="s">
        <v>381</v>
      </c>
      <c r="E364">
        <v>5</v>
      </c>
      <c r="F364">
        <v>10</v>
      </c>
    </row>
    <row r="365" spans="1:7">
      <c r="A365" s="356">
        <v>44168</v>
      </c>
      <c r="B365">
        <v>7</v>
      </c>
      <c r="C365" t="s">
        <v>482</v>
      </c>
      <c r="D365" t="s">
        <v>381</v>
      </c>
      <c r="E365">
        <v>5</v>
      </c>
      <c r="F365">
        <v>10</v>
      </c>
    </row>
    <row r="366" spans="1:7">
      <c r="A366" s="356">
        <v>44170</v>
      </c>
      <c r="B366">
        <v>8</v>
      </c>
      <c r="C366" t="s">
        <v>482</v>
      </c>
      <c r="D366" t="s">
        <v>381</v>
      </c>
      <c r="E366">
        <v>5</v>
      </c>
      <c r="F366">
        <v>10</v>
      </c>
    </row>
    <row r="367" spans="1:7">
      <c r="A367" s="356">
        <v>44171</v>
      </c>
      <c r="B367">
        <v>7</v>
      </c>
      <c r="C367" t="s">
        <v>482</v>
      </c>
      <c r="D367" t="s">
        <v>152</v>
      </c>
      <c r="E367">
        <v>40</v>
      </c>
      <c r="G367" t="s">
        <v>497</v>
      </c>
    </row>
    <row r="368" spans="1:7">
      <c r="A368" s="356">
        <v>44179</v>
      </c>
      <c r="B368">
        <v>7</v>
      </c>
      <c r="C368" t="s">
        <v>482</v>
      </c>
      <c r="D368" t="s">
        <v>298</v>
      </c>
    </row>
    <row r="369" spans="1:7">
      <c r="A369" s="356">
        <v>44183</v>
      </c>
      <c r="B369">
        <v>7</v>
      </c>
      <c r="C369" t="s">
        <v>482</v>
      </c>
      <c r="D369" t="s">
        <v>477</v>
      </c>
      <c r="G369" t="s">
        <v>494</v>
      </c>
    </row>
    <row r="370" spans="1:7">
      <c r="A370" s="356">
        <v>44207</v>
      </c>
      <c r="B370">
        <v>12</v>
      </c>
      <c r="C370" t="s">
        <v>482</v>
      </c>
      <c r="D370" t="s">
        <v>146</v>
      </c>
      <c r="E370">
        <v>1</v>
      </c>
      <c r="F370">
        <v>6</v>
      </c>
    </row>
    <row r="371" spans="1:7">
      <c r="A371" s="356">
        <v>44208</v>
      </c>
      <c r="B371">
        <v>10</v>
      </c>
      <c r="C371" t="s">
        <v>482</v>
      </c>
      <c r="D371" t="s">
        <v>381</v>
      </c>
      <c r="E371">
        <v>1</v>
      </c>
      <c r="F371">
        <v>6</v>
      </c>
    </row>
    <row r="372" spans="1:7">
      <c r="A372" s="356">
        <v>44209</v>
      </c>
      <c r="B372">
        <v>13</v>
      </c>
      <c r="C372" t="s">
        <v>482</v>
      </c>
      <c r="D372" t="s">
        <v>148</v>
      </c>
      <c r="G372" t="s">
        <v>550</v>
      </c>
    </row>
    <row r="373" spans="1:7">
      <c r="A373" s="356">
        <v>44209</v>
      </c>
      <c r="B373">
        <v>18</v>
      </c>
      <c r="C373" t="s">
        <v>482</v>
      </c>
      <c r="D373" t="s">
        <v>477</v>
      </c>
      <c r="G373" t="s">
        <v>551</v>
      </c>
    </row>
    <row r="374" spans="1:7">
      <c r="A374" s="356">
        <v>44212</v>
      </c>
      <c r="B374">
        <v>8</v>
      </c>
      <c r="C374" t="s">
        <v>482</v>
      </c>
      <c r="D374" t="s">
        <v>146</v>
      </c>
      <c r="E374">
        <v>1</v>
      </c>
      <c r="F374">
        <v>6</v>
      </c>
      <c r="G374" t="s">
        <v>568</v>
      </c>
    </row>
    <row r="375" spans="1:7">
      <c r="A375" s="356">
        <v>44214</v>
      </c>
      <c r="B375">
        <v>12</v>
      </c>
      <c r="C375" t="s">
        <v>482</v>
      </c>
      <c r="D375" t="s">
        <v>148</v>
      </c>
      <c r="E375">
        <v>1</v>
      </c>
      <c r="F375">
        <v>6</v>
      </c>
      <c r="G375" t="s">
        <v>556</v>
      </c>
    </row>
    <row r="376" spans="1:7">
      <c r="A376" s="356">
        <v>44216</v>
      </c>
      <c r="B376">
        <v>11</v>
      </c>
      <c r="C376" t="s">
        <v>482</v>
      </c>
      <c r="D376" t="s">
        <v>381</v>
      </c>
      <c r="E376">
        <v>1</v>
      </c>
      <c r="F376">
        <v>6</v>
      </c>
    </row>
    <row r="377" spans="1:7">
      <c r="A377" s="356">
        <v>44217</v>
      </c>
      <c r="B377">
        <v>10</v>
      </c>
      <c r="C377" t="s">
        <v>482</v>
      </c>
      <c r="D377" t="s">
        <v>148</v>
      </c>
      <c r="G377" t="s">
        <v>558</v>
      </c>
    </row>
    <row r="378" spans="1:7">
      <c r="A378" s="356">
        <v>43856</v>
      </c>
      <c r="B378">
        <v>8</v>
      </c>
      <c r="C378" t="s">
        <v>303</v>
      </c>
      <c r="D378" t="s">
        <v>148</v>
      </c>
      <c r="E378">
        <v>1</v>
      </c>
      <c r="F378">
        <v>24</v>
      </c>
    </row>
    <row r="379" spans="1:7">
      <c r="A379" s="356">
        <v>43861</v>
      </c>
      <c r="B379">
        <v>12</v>
      </c>
      <c r="C379" t="s">
        <v>303</v>
      </c>
      <c r="D379" t="s">
        <v>148</v>
      </c>
      <c r="E379">
        <v>1</v>
      </c>
      <c r="F379">
        <v>6</v>
      </c>
    </row>
    <row r="380" spans="1:7">
      <c r="A380" s="356">
        <v>43862</v>
      </c>
      <c r="B380">
        <v>8</v>
      </c>
      <c r="C380" t="s">
        <v>303</v>
      </c>
      <c r="D380" t="s">
        <v>153</v>
      </c>
      <c r="E380">
        <v>1</v>
      </c>
      <c r="F380">
        <v>6</v>
      </c>
    </row>
    <row r="381" spans="1:7">
      <c r="A381" s="356">
        <v>43864</v>
      </c>
      <c r="B381">
        <v>12</v>
      </c>
      <c r="C381" t="s">
        <v>303</v>
      </c>
      <c r="D381" t="s">
        <v>148</v>
      </c>
      <c r="E381">
        <v>5</v>
      </c>
      <c r="F381">
        <v>6</v>
      </c>
    </row>
    <row r="382" spans="1:7">
      <c r="A382" s="356">
        <v>43865</v>
      </c>
      <c r="B382">
        <v>13</v>
      </c>
      <c r="C382" t="s">
        <v>303</v>
      </c>
      <c r="D382" t="s">
        <v>153</v>
      </c>
      <c r="E382">
        <v>5</v>
      </c>
      <c r="F382">
        <v>6</v>
      </c>
    </row>
    <row r="383" spans="1:7">
      <c r="A383" s="356">
        <v>43867</v>
      </c>
      <c r="B383">
        <v>11</v>
      </c>
      <c r="C383" t="s">
        <v>303</v>
      </c>
      <c r="D383" t="s">
        <v>154</v>
      </c>
      <c r="E383">
        <v>1</v>
      </c>
      <c r="F383">
        <v>96</v>
      </c>
    </row>
    <row r="384" spans="1:7">
      <c r="A384" s="356">
        <v>43871</v>
      </c>
      <c r="B384">
        <v>15</v>
      </c>
      <c r="C384" t="s">
        <v>307</v>
      </c>
      <c r="D384" t="s">
        <v>147</v>
      </c>
      <c r="E384">
        <v>1</v>
      </c>
      <c r="F384">
        <v>96</v>
      </c>
    </row>
    <row r="385" spans="1:7">
      <c r="A385" s="356">
        <v>43873</v>
      </c>
      <c r="B385">
        <v>10</v>
      </c>
      <c r="C385" t="s">
        <v>307</v>
      </c>
      <c r="D385" t="s">
        <v>148</v>
      </c>
      <c r="E385">
        <v>1</v>
      </c>
      <c r="F385">
        <v>24</v>
      </c>
    </row>
    <row r="386" spans="1:7">
      <c r="A386" s="356">
        <v>43874</v>
      </c>
      <c r="B386">
        <v>12</v>
      </c>
      <c r="C386" t="s">
        <v>307</v>
      </c>
      <c r="D386" t="s">
        <v>153</v>
      </c>
      <c r="E386">
        <v>1</v>
      </c>
      <c r="F386">
        <v>24</v>
      </c>
    </row>
    <row r="387" spans="1:7">
      <c r="A387" s="356">
        <v>43875</v>
      </c>
      <c r="B387">
        <v>12</v>
      </c>
      <c r="C387" t="s">
        <v>307</v>
      </c>
      <c r="D387" t="s">
        <v>148</v>
      </c>
      <c r="E387">
        <v>1</v>
      </c>
      <c r="F387">
        <v>6</v>
      </c>
    </row>
    <row r="388" spans="1:7">
      <c r="A388" s="356">
        <v>43876</v>
      </c>
      <c r="B388">
        <v>11</v>
      </c>
      <c r="C388" t="s">
        <v>307</v>
      </c>
      <c r="D388" t="s">
        <v>153</v>
      </c>
      <c r="E388">
        <v>1</v>
      </c>
      <c r="F388">
        <v>6</v>
      </c>
    </row>
    <row r="389" spans="1:7">
      <c r="A389" s="356">
        <v>43878</v>
      </c>
      <c r="B389">
        <v>10</v>
      </c>
      <c r="C389" t="s">
        <v>307</v>
      </c>
      <c r="D389" t="s">
        <v>148</v>
      </c>
      <c r="E389">
        <v>5</v>
      </c>
      <c r="F389">
        <v>6</v>
      </c>
    </row>
    <row r="390" spans="1:7">
      <c r="A390" s="356">
        <v>43879</v>
      </c>
      <c r="B390">
        <v>9</v>
      </c>
      <c r="C390" t="s">
        <v>307</v>
      </c>
      <c r="D390" t="s">
        <v>153</v>
      </c>
      <c r="E390">
        <v>5</v>
      </c>
      <c r="F390">
        <v>6</v>
      </c>
    </row>
    <row r="391" spans="1:7">
      <c r="A391" s="356">
        <v>43883</v>
      </c>
      <c r="B391">
        <v>10</v>
      </c>
      <c r="C391" t="s">
        <v>307</v>
      </c>
      <c r="D391" t="s">
        <v>154</v>
      </c>
      <c r="E391">
        <v>1</v>
      </c>
      <c r="F391">
        <v>96</v>
      </c>
    </row>
    <row r="392" spans="1:7">
      <c r="A392" s="356">
        <v>43883</v>
      </c>
      <c r="B392">
        <v>11</v>
      </c>
      <c r="C392" t="s">
        <v>307</v>
      </c>
      <c r="D392" t="s">
        <v>152</v>
      </c>
      <c r="E392">
        <v>4</v>
      </c>
      <c r="G392" t="s">
        <v>294</v>
      </c>
    </row>
    <row r="393" spans="1:7">
      <c r="A393" s="356">
        <v>43886</v>
      </c>
      <c r="B393">
        <v>8</v>
      </c>
      <c r="C393" t="s">
        <v>307</v>
      </c>
      <c r="D393" t="s">
        <v>454</v>
      </c>
      <c r="G393" t="s">
        <v>472</v>
      </c>
    </row>
    <row r="394" spans="1:7">
      <c r="A394" s="356">
        <v>43856</v>
      </c>
      <c r="B394">
        <v>9</v>
      </c>
      <c r="C394" t="s">
        <v>304</v>
      </c>
      <c r="D394" t="s">
        <v>148</v>
      </c>
      <c r="E394">
        <v>1</v>
      </c>
      <c r="F394">
        <v>24</v>
      </c>
    </row>
    <row r="395" spans="1:7">
      <c r="A395" s="356">
        <v>43861</v>
      </c>
      <c r="B395">
        <v>13</v>
      </c>
      <c r="C395" t="s">
        <v>304</v>
      </c>
      <c r="D395" t="s">
        <v>148</v>
      </c>
      <c r="E395">
        <v>1</v>
      </c>
      <c r="F395">
        <v>6</v>
      </c>
    </row>
    <row r="396" spans="1:7">
      <c r="A396" s="356">
        <v>43862</v>
      </c>
      <c r="B396">
        <v>9</v>
      </c>
      <c r="C396" t="s">
        <v>304</v>
      </c>
      <c r="D396" t="s">
        <v>153</v>
      </c>
      <c r="E396">
        <v>1</v>
      </c>
      <c r="F396">
        <v>6</v>
      </c>
    </row>
    <row r="397" spans="1:7">
      <c r="A397" s="356">
        <v>43864</v>
      </c>
      <c r="B397">
        <v>13</v>
      </c>
      <c r="C397" t="s">
        <v>304</v>
      </c>
      <c r="D397" t="s">
        <v>148</v>
      </c>
      <c r="E397">
        <v>5</v>
      </c>
      <c r="F397">
        <v>6</v>
      </c>
    </row>
    <row r="398" spans="1:7">
      <c r="A398" s="356">
        <v>43865</v>
      </c>
      <c r="B398">
        <v>14</v>
      </c>
      <c r="C398" t="s">
        <v>304</v>
      </c>
      <c r="D398" t="s">
        <v>153</v>
      </c>
      <c r="E398">
        <v>5</v>
      </c>
      <c r="F398">
        <v>6</v>
      </c>
    </row>
    <row r="399" spans="1:7">
      <c r="A399" s="356">
        <v>43867</v>
      </c>
      <c r="B399">
        <v>12</v>
      </c>
      <c r="C399" t="s">
        <v>304</v>
      </c>
      <c r="D399" t="s">
        <v>154</v>
      </c>
      <c r="E399">
        <v>1</v>
      </c>
      <c r="F399">
        <v>96</v>
      </c>
    </row>
    <row r="400" spans="1:7">
      <c r="A400" s="356">
        <v>43869</v>
      </c>
      <c r="B400" s="8">
        <v>9</v>
      </c>
      <c r="C400" s="8" t="s">
        <v>308</v>
      </c>
      <c r="D400" s="8" t="s">
        <v>148</v>
      </c>
      <c r="E400" s="8">
        <v>1</v>
      </c>
      <c r="F400" s="8">
        <v>24</v>
      </c>
      <c r="G400" s="8"/>
    </row>
    <row r="401" spans="1:7">
      <c r="A401" s="356">
        <v>43874</v>
      </c>
      <c r="B401" s="8">
        <v>13</v>
      </c>
      <c r="C401" s="8" t="s">
        <v>308</v>
      </c>
      <c r="D401" s="8" t="s">
        <v>454</v>
      </c>
      <c r="E401" s="8"/>
      <c r="F401" s="8"/>
      <c r="G401" s="8" t="s">
        <v>310</v>
      </c>
    </row>
    <row r="402" spans="1:7">
      <c r="A402" s="356">
        <v>44057</v>
      </c>
      <c r="B402" s="8">
        <v>8</v>
      </c>
      <c r="C402" s="8" t="s">
        <v>308</v>
      </c>
      <c r="D402" s="8" t="s">
        <v>154</v>
      </c>
      <c r="E402" s="8"/>
      <c r="F402" s="8"/>
      <c r="G402" s="8"/>
    </row>
    <row r="403" spans="1:7">
      <c r="A403" s="356">
        <v>43856</v>
      </c>
      <c r="B403" s="8">
        <v>10</v>
      </c>
      <c r="C403" s="8" t="s">
        <v>305</v>
      </c>
      <c r="D403" s="8" t="s">
        <v>148</v>
      </c>
      <c r="E403" s="8">
        <v>1</v>
      </c>
      <c r="F403" s="8">
        <v>24</v>
      </c>
      <c r="G403" s="8"/>
    </row>
    <row r="404" spans="1:7">
      <c r="A404" s="356">
        <v>43861</v>
      </c>
      <c r="B404" s="8">
        <v>14</v>
      </c>
      <c r="C404" s="8" t="s">
        <v>305</v>
      </c>
      <c r="D404" s="8" t="s">
        <v>148</v>
      </c>
      <c r="E404" s="8">
        <v>1</v>
      </c>
      <c r="F404" s="8">
        <v>6</v>
      </c>
      <c r="G404" s="8"/>
    </row>
    <row r="405" spans="1:7">
      <c r="A405" s="356">
        <v>43862</v>
      </c>
      <c r="B405" s="8">
        <v>10</v>
      </c>
      <c r="C405" s="8" t="s">
        <v>305</v>
      </c>
      <c r="D405" s="8" t="s">
        <v>153</v>
      </c>
      <c r="E405" s="8">
        <v>1</v>
      </c>
      <c r="F405" s="8">
        <v>6</v>
      </c>
      <c r="G405" s="8"/>
    </row>
    <row r="406" spans="1:7">
      <c r="A406" s="356">
        <v>43864</v>
      </c>
      <c r="B406" s="8">
        <v>14</v>
      </c>
      <c r="C406" s="8" t="s">
        <v>305</v>
      </c>
      <c r="D406" s="8" t="s">
        <v>148</v>
      </c>
      <c r="E406" s="8">
        <v>5</v>
      </c>
      <c r="F406" s="8">
        <v>6</v>
      </c>
      <c r="G406" s="8"/>
    </row>
    <row r="407" spans="1:7">
      <c r="A407" s="356">
        <v>43865</v>
      </c>
      <c r="B407" s="8">
        <v>15</v>
      </c>
      <c r="C407" s="8" t="s">
        <v>305</v>
      </c>
      <c r="D407" s="8" t="s">
        <v>153</v>
      </c>
      <c r="E407" s="8">
        <v>5</v>
      </c>
      <c r="F407" s="8">
        <v>6</v>
      </c>
      <c r="G407" s="8"/>
    </row>
    <row r="408" spans="1:7">
      <c r="A408" s="356">
        <v>43867</v>
      </c>
      <c r="B408" s="8">
        <v>13</v>
      </c>
      <c r="C408" s="8" t="s">
        <v>305</v>
      </c>
      <c r="D408" s="8" t="s">
        <v>154</v>
      </c>
      <c r="E408" s="8">
        <v>1</v>
      </c>
      <c r="F408" s="8">
        <v>96</v>
      </c>
      <c r="G408" s="8"/>
    </row>
    <row r="409" spans="1:7">
      <c r="A409" s="356">
        <v>43869</v>
      </c>
      <c r="B409" s="8">
        <v>10</v>
      </c>
      <c r="C409" s="8" t="s">
        <v>309</v>
      </c>
      <c r="D409" s="8" t="s">
        <v>148</v>
      </c>
      <c r="E409" s="8">
        <v>1</v>
      </c>
      <c r="F409" s="8">
        <v>24</v>
      </c>
      <c r="G409" s="8"/>
    </row>
    <row r="410" spans="1:7">
      <c r="A410" s="356">
        <v>43874</v>
      </c>
      <c r="B410" s="8">
        <v>14</v>
      </c>
      <c r="C410" s="8" t="s">
        <v>309</v>
      </c>
      <c r="D410" s="8" t="s">
        <v>454</v>
      </c>
      <c r="E410" s="8"/>
      <c r="F410" s="8"/>
      <c r="G410" s="8" t="s">
        <v>310</v>
      </c>
    </row>
    <row r="415" spans="1:7">
      <c r="A415" t="s">
        <v>161</v>
      </c>
      <c r="B415" t="s">
        <v>162</v>
      </c>
      <c r="C415" t="s">
        <v>160</v>
      </c>
      <c r="D415" t="s">
        <v>151</v>
      </c>
      <c r="E415" t="s">
        <v>150</v>
      </c>
      <c r="F415" t="s">
        <v>158</v>
      </c>
      <c r="G415" t="s">
        <v>156</v>
      </c>
    </row>
    <row r="416" spans="1:7">
      <c r="A416" s="356">
        <v>43881</v>
      </c>
      <c r="B416">
        <v>7</v>
      </c>
      <c r="C416" t="s">
        <v>237</v>
      </c>
      <c r="D416" t="s">
        <v>149</v>
      </c>
      <c r="E416">
        <v>96</v>
      </c>
      <c r="F416">
        <v>96</v>
      </c>
      <c r="G416" t="s">
        <v>250</v>
      </c>
    </row>
    <row r="417" spans="1:7">
      <c r="A417" s="356">
        <v>43882</v>
      </c>
      <c r="B417">
        <v>7</v>
      </c>
      <c r="C417" t="s">
        <v>237</v>
      </c>
      <c r="D417" t="s">
        <v>153</v>
      </c>
      <c r="E417">
        <v>96</v>
      </c>
      <c r="F417">
        <v>96</v>
      </c>
    </row>
    <row r="418" spans="1:7">
      <c r="A418" s="356">
        <v>43883</v>
      </c>
      <c r="B418">
        <v>7</v>
      </c>
      <c r="C418" t="s">
        <v>237</v>
      </c>
      <c r="D418" t="s">
        <v>153</v>
      </c>
    </row>
    <row r="419" spans="1:7">
      <c r="A419" s="356">
        <v>43884</v>
      </c>
      <c r="B419">
        <v>15</v>
      </c>
      <c r="C419" t="s">
        <v>237</v>
      </c>
      <c r="D419" t="s">
        <v>147</v>
      </c>
      <c r="E419">
        <v>96</v>
      </c>
      <c r="F419">
        <v>96</v>
      </c>
    </row>
    <row r="420" spans="1:7">
      <c r="A420" s="356">
        <v>43885</v>
      </c>
      <c r="B420">
        <v>7</v>
      </c>
      <c r="C420" t="s">
        <v>237</v>
      </c>
      <c r="D420" t="s">
        <v>147</v>
      </c>
      <c r="E420">
        <v>93</v>
      </c>
      <c r="F420">
        <v>96</v>
      </c>
    </row>
    <row r="421" spans="1:7">
      <c r="A421" s="356">
        <v>43888</v>
      </c>
      <c r="B421">
        <v>7</v>
      </c>
      <c r="C421" t="s">
        <v>237</v>
      </c>
      <c r="D421" t="s">
        <v>147</v>
      </c>
      <c r="E421">
        <v>79</v>
      </c>
      <c r="F421">
        <v>96</v>
      </c>
    </row>
    <row r="422" spans="1:7">
      <c r="A422" s="356">
        <v>43889</v>
      </c>
      <c r="B422">
        <v>7</v>
      </c>
      <c r="C422" t="s">
        <v>237</v>
      </c>
      <c r="D422" t="s">
        <v>147</v>
      </c>
      <c r="E422">
        <v>61</v>
      </c>
      <c r="F422">
        <v>96</v>
      </c>
    </row>
    <row r="423" spans="1:7">
      <c r="A423" s="356">
        <v>43890</v>
      </c>
      <c r="B423">
        <v>7</v>
      </c>
      <c r="C423" t="s">
        <v>237</v>
      </c>
      <c r="D423" t="s">
        <v>147</v>
      </c>
      <c r="E423">
        <v>19</v>
      </c>
      <c r="F423">
        <v>96</v>
      </c>
    </row>
    <row r="424" spans="1:7">
      <c r="A424" s="356">
        <v>43891</v>
      </c>
      <c r="B424">
        <v>9</v>
      </c>
      <c r="C424" t="s">
        <v>318</v>
      </c>
      <c r="D424" t="s">
        <v>148</v>
      </c>
      <c r="E424">
        <v>1</v>
      </c>
      <c r="F424">
        <v>24</v>
      </c>
    </row>
    <row r="425" spans="1:7">
      <c r="A425" s="356">
        <v>43892</v>
      </c>
      <c r="B425">
        <v>10</v>
      </c>
      <c r="C425" t="s">
        <v>318</v>
      </c>
      <c r="D425" t="s">
        <v>153</v>
      </c>
      <c r="E425">
        <v>1</v>
      </c>
      <c r="F425">
        <v>24</v>
      </c>
    </row>
    <row r="426" spans="1:7">
      <c r="A426" s="356">
        <v>43893</v>
      </c>
      <c r="B426">
        <v>7</v>
      </c>
      <c r="C426" t="s">
        <v>318</v>
      </c>
      <c r="D426" t="s">
        <v>147</v>
      </c>
      <c r="E426">
        <v>1</v>
      </c>
      <c r="F426">
        <v>24</v>
      </c>
    </row>
    <row r="427" spans="1:7">
      <c r="A427" s="356">
        <v>43895</v>
      </c>
      <c r="B427">
        <v>7</v>
      </c>
      <c r="C427" t="s">
        <v>318</v>
      </c>
      <c r="D427" t="s">
        <v>148</v>
      </c>
      <c r="E427">
        <v>1</v>
      </c>
      <c r="F427">
        <v>6</v>
      </c>
    </row>
    <row r="428" spans="1:7">
      <c r="A428" s="356">
        <v>43896</v>
      </c>
      <c r="B428">
        <v>7</v>
      </c>
      <c r="C428" t="s">
        <v>318</v>
      </c>
      <c r="D428" t="s">
        <v>153</v>
      </c>
      <c r="E428">
        <v>1</v>
      </c>
      <c r="F428">
        <v>6</v>
      </c>
    </row>
    <row r="429" spans="1:7">
      <c r="A429" s="356">
        <v>43899</v>
      </c>
      <c r="B429">
        <v>8</v>
      </c>
      <c r="C429" t="s">
        <v>318</v>
      </c>
      <c r="D429" t="s">
        <v>148</v>
      </c>
      <c r="E429">
        <v>5</v>
      </c>
      <c r="F429">
        <v>6</v>
      </c>
    </row>
    <row r="430" spans="1:7">
      <c r="A430" s="356">
        <v>43900</v>
      </c>
      <c r="B430">
        <v>13</v>
      </c>
      <c r="C430" t="s">
        <v>318</v>
      </c>
      <c r="D430" t="s">
        <v>153</v>
      </c>
      <c r="E430">
        <v>5</v>
      </c>
      <c r="F430">
        <v>6</v>
      </c>
    </row>
    <row r="431" spans="1:7">
      <c r="A431" s="356">
        <v>43902</v>
      </c>
      <c r="B431">
        <v>9</v>
      </c>
      <c r="C431" t="s">
        <v>318</v>
      </c>
      <c r="D431" t="s">
        <v>154</v>
      </c>
    </row>
    <row r="432" spans="1:7">
      <c r="A432" s="356">
        <v>43902</v>
      </c>
      <c r="B432">
        <v>8</v>
      </c>
      <c r="C432" t="s">
        <v>318</v>
      </c>
      <c r="D432" t="s">
        <v>152</v>
      </c>
      <c r="G432" t="s">
        <v>294</v>
      </c>
    </row>
    <row r="433" spans="1:7">
      <c r="A433" s="356">
        <v>43902</v>
      </c>
      <c r="B433">
        <v>7</v>
      </c>
      <c r="C433" t="s">
        <v>318</v>
      </c>
      <c r="D433" t="s">
        <v>147</v>
      </c>
    </row>
    <row r="434" spans="1:7">
      <c r="A434" s="356">
        <v>43905</v>
      </c>
      <c r="B434">
        <v>7</v>
      </c>
      <c r="C434" t="s">
        <v>327</v>
      </c>
      <c r="D434" t="s">
        <v>147</v>
      </c>
      <c r="E434">
        <v>1</v>
      </c>
      <c r="F434">
        <v>96</v>
      </c>
    </row>
    <row r="435" spans="1:7">
      <c r="A435" s="356">
        <v>43912</v>
      </c>
      <c r="B435">
        <v>8</v>
      </c>
      <c r="C435" t="s">
        <v>327</v>
      </c>
      <c r="D435" t="s">
        <v>148</v>
      </c>
      <c r="E435">
        <v>1</v>
      </c>
      <c r="F435">
        <v>24</v>
      </c>
    </row>
    <row r="436" spans="1:7">
      <c r="A436" s="356">
        <v>43913</v>
      </c>
      <c r="B436">
        <v>8</v>
      </c>
      <c r="C436" t="s">
        <v>327</v>
      </c>
      <c r="D436" t="s">
        <v>153</v>
      </c>
      <c r="E436">
        <v>1</v>
      </c>
      <c r="F436">
        <v>24</v>
      </c>
    </row>
    <row r="437" spans="1:7">
      <c r="A437" s="356">
        <v>43914</v>
      </c>
      <c r="B437">
        <v>7</v>
      </c>
      <c r="C437" t="s">
        <v>327</v>
      </c>
      <c r="D437" t="s">
        <v>147</v>
      </c>
      <c r="E437">
        <v>1</v>
      </c>
      <c r="F437">
        <v>24</v>
      </c>
    </row>
    <row r="438" spans="1:7">
      <c r="A438" s="356">
        <v>43915</v>
      </c>
      <c r="B438">
        <v>9</v>
      </c>
      <c r="C438" t="s">
        <v>327</v>
      </c>
      <c r="D438" t="s">
        <v>148</v>
      </c>
      <c r="E438">
        <v>1</v>
      </c>
      <c r="F438">
        <v>6</v>
      </c>
    </row>
    <row r="439" spans="1:7">
      <c r="A439" s="356">
        <v>43916</v>
      </c>
      <c r="B439">
        <v>8</v>
      </c>
      <c r="C439" t="s">
        <v>327</v>
      </c>
      <c r="D439" t="s">
        <v>153</v>
      </c>
      <c r="E439">
        <v>1</v>
      </c>
      <c r="F439">
        <v>6</v>
      </c>
    </row>
    <row r="440" spans="1:7">
      <c r="A440" s="356">
        <v>43917</v>
      </c>
      <c r="B440">
        <v>8</v>
      </c>
      <c r="C440" t="s">
        <v>327</v>
      </c>
      <c r="D440" t="s">
        <v>148</v>
      </c>
      <c r="E440">
        <v>5</v>
      </c>
      <c r="F440">
        <v>6</v>
      </c>
    </row>
    <row r="441" spans="1:7">
      <c r="A441" s="356">
        <v>43918</v>
      </c>
      <c r="B441">
        <v>8</v>
      </c>
      <c r="C441" t="s">
        <v>327</v>
      </c>
      <c r="D441" t="s">
        <v>153</v>
      </c>
      <c r="E441">
        <v>5</v>
      </c>
      <c r="F441">
        <v>6</v>
      </c>
    </row>
    <row r="442" spans="1:7">
      <c r="A442" s="356">
        <v>43920</v>
      </c>
      <c r="B442">
        <v>8</v>
      </c>
      <c r="C442" t="s">
        <v>327</v>
      </c>
      <c r="D442" t="s">
        <v>152</v>
      </c>
      <c r="G442" t="s">
        <v>274</v>
      </c>
    </row>
    <row r="443" spans="1:7">
      <c r="A443" s="356">
        <v>44104</v>
      </c>
      <c r="B443">
        <v>9</v>
      </c>
      <c r="C443" t="s">
        <v>327</v>
      </c>
      <c r="D443" t="s">
        <v>146</v>
      </c>
      <c r="E443">
        <v>1</v>
      </c>
      <c r="F443">
        <v>6</v>
      </c>
      <c r="G443" t="s">
        <v>397</v>
      </c>
    </row>
    <row r="444" spans="1:7">
      <c r="A444" s="356">
        <v>44105</v>
      </c>
      <c r="B444">
        <v>8</v>
      </c>
      <c r="C444" t="s">
        <v>327</v>
      </c>
      <c r="D444" t="s">
        <v>381</v>
      </c>
      <c r="E444">
        <v>1</v>
      </c>
      <c r="F444">
        <v>6</v>
      </c>
    </row>
    <row r="445" spans="1:7">
      <c r="A445" s="356">
        <v>44106</v>
      </c>
      <c r="B445">
        <v>8</v>
      </c>
      <c r="C445" t="s">
        <v>327</v>
      </c>
      <c r="D445" t="s">
        <v>148</v>
      </c>
      <c r="E445">
        <v>5</v>
      </c>
      <c r="F445">
        <v>6</v>
      </c>
      <c r="G445" t="s">
        <v>398</v>
      </c>
    </row>
    <row r="446" spans="1:7">
      <c r="A446" s="356">
        <v>44107</v>
      </c>
      <c r="B446">
        <v>8</v>
      </c>
      <c r="C446" t="s">
        <v>327</v>
      </c>
      <c r="D446" t="s">
        <v>381</v>
      </c>
      <c r="E446">
        <v>5</v>
      </c>
      <c r="F446">
        <v>6</v>
      </c>
    </row>
    <row r="447" spans="1:7">
      <c r="A447" s="356">
        <v>44109</v>
      </c>
      <c r="B447">
        <v>8</v>
      </c>
      <c r="C447" t="s">
        <v>327</v>
      </c>
      <c r="D447" t="s">
        <v>154</v>
      </c>
      <c r="G447" t="s">
        <v>403</v>
      </c>
    </row>
    <row r="448" spans="1:7">
      <c r="A448" s="356">
        <v>44110</v>
      </c>
      <c r="B448">
        <v>8</v>
      </c>
      <c r="C448" t="s">
        <v>399</v>
      </c>
      <c r="D448" t="s">
        <v>371</v>
      </c>
      <c r="E448">
        <v>1</v>
      </c>
      <c r="F448">
        <v>96</v>
      </c>
    </row>
    <row r="449" spans="1:7">
      <c r="A449" s="356">
        <v>44110</v>
      </c>
      <c r="B449">
        <v>10</v>
      </c>
      <c r="C449" t="s">
        <v>399</v>
      </c>
      <c r="D449" t="s">
        <v>147</v>
      </c>
      <c r="E449">
        <v>1</v>
      </c>
      <c r="F449">
        <v>96</v>
      </c>
    </row>
    <row r="450" spans="1:7">
      <c r="A450" s="356">
        <v>44111</v>
      </c>
      <c r="B450">
        <v>8</v>
      </c>
      <c r="C450" t="s">
        <v>399</v>
      </c>
      <c r="D450" t="s">
        <v>371</v>
      </c>
      <c r="E450">
        <v>1</v>
      </c>
      <c r="F450">
        <v>96</v>
      </c>
    </row>
    <row r="451" spans="1:7">
      <c r="A451" s="356">
        <v>44112</v>
      </c>
      <c r="B451">
        <v>7</v>
      </c>
      <c r="C451" t="s">
        <v>399</v>
      </c>
      <c r="D451" t="s">
        <v>381</v>
      </c>
      <c r="E451">
        <v>1</v>
      </c>
      <c r="F451">
        <v>96</v>
      </c>
    </row>
    <row r="452" spans="1:7">
      <c r="A452" s="356">
        <v>44113</v>
      </c>
      <c r="B452">
        <v>7</v>
      </c>
      <c r="C452" t="s">
        <v>399</v>
      </c>
      <c r="D452" t="s">
        <v>381</v>
      </c>
      <c r="E452">
        <v>1</v>
      </c>
      <c r="F452">
        <v>96</v>
      </c>
    </row>
    <row r="453" spans="1:7">
      <c r="A453" s="356">
        <v>44116</v>
      </c>
      <c r="B453">
        <v>7</v>
      </c>
      <c r="C453" t="s">
        <v>399</v>
      </c>
      <c r="D453" t="s">
        <v>148</v>
      </c>
      <c r="E453">
        <v>1</v>
      </c>
      <c r="F453">
        <v>12</v>
      </c>
      <c r="G453" t="s">
        <v>410</v>
      </c>
    </row>
    <row r="454" spans="1:7">
      <c r="A454" s="356">
        <v>44117</v>
      </c>
      <c r="B454">
        <v>8</v>
      </c>
      <c r="C454" t="s">
        <v>399</v>
      </c>
      <c r="D454" t="s">
        <v>381</v>
      </c>
      <c r="E454">
        <v>1</v>
      </c>
      <c r="F454">
        <v>12</v>
      </c>
    </row>
    <row r="455" spans="1:7">
      <c r="A455" s="356">
        <v>44118</v>
      </c>
      <c r="B455">
        <v>13</v>
      </c>
      <c r="C455" t="s">
        <v>399</v>
      </c>
      <c r="D455" t="s">
        <v>147</v>
      </c>
      <c r="E455">
        <v>1</v>
      </c>
      <c r="F455">
        <v>12</v>
      </c>
    </row>
    <row r="456" spans="1:7">
      <c r="A456" s="356">
        <v>44118</v>
      </c>
      <c r="B456">
        <v>8</v>
      </c>
      <c r="C456" t="s">
        <v>399</v>
      </c>
      <c r="D456" t="s">
        <v>381</v>
      </c>
      <c r="E456">
        <v>1</v>
      </c>
      <c r="F456">
        <v>12</v>
      </c>
    </row>
    <row r="457" spans="1:7">
      <c r="A457" s="356">
        <v>44119</v>
      </c>
      <c r="B457">
        <v>9</v>
      </c>
      <c r="C457" t="s">
        <v>399</v>
      </c>
      <c r="D457" t="s">
        <v>148</v>
      </c>
      <c r="E457">
        <v>1</v>
      </c>
      <c r="F457">
        <v>6</v>
      </c>
      <c r="G457" t="s">
        <v>413</v>
      </c>
    </row>
    <row r="458" spans="1:7">
      <c r="A458" s="356">
        <v>44120</v>
      </c>
      <c r="B458">
        <v>9</v>
      </c>
      <c r="C458" t="s">
        <v>399</v>
      </c>
      <c r="D458" t="s">
        <v>371</v>
      </c>
      <c r="E458">
        <v>1</v>
      </c>
      <c r="F458">
        <v>6</v>
      </c>
    </row>
    <row r="459" spans="1:7">
      <c r="A459" s="356">
        <v>44121</v>
      </c>
      <c r="B459">
        <v>9</v>
      </c>
      <c r="C459" t="s">
        <v>399</v>
      </c>
      <c r="D459" t="s">
        <v>148</v>
      </c>
      <c r="E459">
        <v>5</v>
      </c>
      <c r="F459">
        <v>6</v>
      </c>
    </row>
    <row r="460" spans="1:7">
      <c r="A460" s="356">
        <v>44123</v>
      </c>
      <c r="B460">
        <v>9</v>
      </c>
      <c r="C460" t="s">
        <v>399</v>
      </c>
      <c r="D460" t="s">
        <v>381</v>
      </c>
      <c r="E460">
        <v>5</v>
      </c>
      <c r="F460">
        <v>6</v>
      </c>
    </row>
    <row r="461" spans="1:7">
      <c r="A461" s="356">
        <v>44124</v>
      </c>
      <c r="B461">
        <v>9</v>
      </c>
      <c r="C461" t="s">
        <v>399</v>
      </c>
      <c r="D461" t="s">
        <v>381</v>
      </c>
      <c r="E461">
        <v>5</v>
      </c>
      <c r="F461">
        <v>6</v>
      </c>
    </row>
    <row r="462" spans="1:7">
      <c r="A462" s="356">
        <v>44125</v>
      </c>
      <c r="B462">
        <v>12</v>
      </c>
      <c r="C462" t="s">
        <v>399</v>
      </c>
      <c r="D462" t="s">
        <v>152</v>
      </c>
      <c r="E462">
        <v>5</v>
      </c>
      <c r="G462" t="s">
        <v>274</v>
      </c>
    </row>
    <row r="463" spans="1:7">
      <c r="A463" s="356">
        <v>44125</v>
      </c>
      <c r="B463">
        <v>9</v>
      </c>
      <c r="C463" t="s">
        <v>399</v>
      </c>
      <c r="D463" t="s">
        <v>154</v>
      </c>
      <c r="E463">
        <v>2</v>
      </c>
      <c r="F463">
        <v>6</v>
      </c>
      <c r="G463" t="s">
        <v>507</v>
      </c>
    </row>
    <row r="464" spans="1:7">
      <c r="A464" s="356">
        <v>44131</v>
      </c>
      <c r="B464">
        <v>9</v>
      </c>
      <c r="C464" t="s">
        <v>399</v>
      </c>
      <c r="D464" t="s">
        <v>298</v>
      </c>
      <c r="G464" t="s">
        <v>429</v>
      </c>
    </row>
    <row r="465" spans="1:7">
      <c r="A465" s="356">
        <v>44126</v>
      </c>
      <c r="B465">
        <v>8</v>
      </c>
      <c r="C465" t="s">
        <v>450</v>
      </c>
      <c r="D465" t="s">
        <v>371</v>
      </c>
      <c r="E465">
        <v>1</v>
      </c>
      <c r="F465">
        <v>6</v>
      </c>
      <c r="G465" t="s">
        <v>451</v>
      </c>
    </row>
    <row r="466" spans="1:7">
      <c r="A466" s="356">
        <v>44127</v>
      </c>
      <c r="B466">
        <v>12</v>
      </c>
      <c r="C466" t="s">
        <v>450</v>
      </c>
      <c r="D466" t="s">
        <v>371</v>
      </c>
      <c r="E466">
        <v>1</v>
      </c>
      <c r="F466">
        <v>6</v>
      </c>
      <c r="G466" t="s">
        <v>457</v>
      </c>
    </row>
    <row r="467" spans="1:7">
      <c r="A467" s="356">
        <v>44129</v>
      </c>
      <c r="B467">
        <v>8</v>
      </c>
      <c r="C467" t="s">
        <v>450</v>
      </c>
      <c r="D467" t="s">
        <v>381</v>
      </c>
      <c r="E467">
        <v>1</v>
      </c>
      <c r="F467">
        <v>6</v>
      </c>
    </row>
    <row r="468" spans="1:7">
      <c r="A468" s="356">
        <v>44129</v>
      </c>
      <c r="B468">
        <v>9</v>
      </c>
      <c r="C468" t="s">
        <v>450</v>
      </c>
      <c r="D468" t="s">
        <v>147</v>
      </c>
      <c r="E468">
        <v>1</v>
      </c>
      <c r="F468">
        <v>6</v>
      </c>
      <c r="G468" t="s">
        <v>427</v>
      </c>
    </row>
    <row r="469" spans="1:7">
      <c r="A469" s="356">
        <v>44130</v>
      </c>
      <c r="B469">
        <v>7</v>
      </c>
      <c r="C469" t="s">
        <v>450</v>
      </c>
      <c r="D469" t="s">
        <v>147</v>
      </c>
      <c r="E469">
        <v>1</v>
      </c>
      <c r="F469">
        <v>6</v>
      </c>
      <c r="G469" t="s">
        <v>428</v>
      </c>
    </row>
    <row r="470" spans="1:7">
      <c r="A470" s="356">
        <v>44131</v>
      </c>
      <c r="B470">
        <v>10</v>
      </c>
      <c r="C470" t="s">
        <v>450</v>
      </c>
      <c r="D470" t="s">
        <v>381</v>
      </c>
      <c r="E470">
        <v>1</v>
      </c>
      <c r="F470">
        <v>6</v>
      </c>
    </row>
    <row r="471" spans="1:7">
      <c r="A471" s="356">
        <v>44132</v>
      </c>
      <c r="B471">
        <v>8</v>
      </c>
      <c r="C471" t="s">
        <v>450</v>
      </c>
      <c r="D471" t="s">
        <v>148</v>
      </c>
      <c r="E471">
        <v>6</v>
      </c>
      <c r="F471">
        <v>6</v>
      </c>
      <c r="G471" t="s">
        <v>458</v>
      </c>
    </row>
    <row r="472" spans="1:7">
      <c r="A472" s="356">
        <v>44133</v>
      </c>
      <c r="B472">
        <v>8</v>
      </c>
      <c r="C472" t="s">
        <v>450</v>
      </c>
      <c r="D472" t="s">
        <v>381</v>
      </c>
      <c r="E472">
        <v>6</v>
      </c>
      <c r="F472">
        <v>6</v>
      </c>
    </row>
    <row r="473" spans="1:7">
      <c r="A473" s="356">
        <v>44134</v>
      </c>
      <c r="B473">
        <v>8</v>
      </c>
      <c r="C473" t="s">
        <v>450</v>
      </c>
      <c r="D473" t="s">
        <v>381</v>
      </c>
      <c r="E473">
        <v>6</v>
      </c>
      <c r="F473">
        <v>6</v>
      </c>
    </row>
    <row r="474" spans="1:7">
      <c r="A474" s="356">
        <v>44135</v>
      </c>
      <c r="B474">
        <v>8</v>
      </c>
      <c r="C474" t="s">
        <v>450</v>
      </c>
      <c r="D474" t="s">
        <v>148</v>
      </c>
      <c r="E474">
        <v>1</v>
      </c>
      <c r="F474">
        <v>6</v>
      </c>
    </row>
    <row r="475" spans="1:7">
      <c r="A475" s="356">
        <v>44137</v>
      </c>
      <c r="B475">
        <v>8</v>
      </c>
      <c r="C475" t="s">
        <v>450</v>
      </c>
      <c r="D475" t="s">
        <v>381</v>
      </c>
      <c r="E475">
        <v>1</v>
      </c>
      <c r="F475">
        <v>6</v>
      </c>
    </row>
    <row r="476" spans="1:7">
      <c r="A476" s="356">
        <v>44139</v>
      </c>
      <c r="B476">
        <v>8</v>
      </c>
      <c r="C476" t="s">
        <v>450</v>
      </c>
      <c r="D476" t="s">
        <v>371</v>
      </c>
      <c r="E476">
        <v>1</v>
      </c>
      <c r="F476">
        <v>6</v>
      </c>
    </row>
    <row r="477" spans="1:7">
      <c r="A477" s="356">
        <v>44140</v>
      </c>
      <c r="B477">
        <v>8</v>
      </c>
      <c r="C477" t="s">
        <v>450</v>
      </c>
      <c r="D477" t="s">
        <v>381</v>
      </c>
      <c r="E477">
        <v>1</v>
      </c>
      <c r="F477">
        <v>6</v>
      </c>
    </row>
    <row r="478" spans="1:7">
      <c r="A478" s="356">
        <v>44142</v>
      </c>
      <c r="B478">
        <v>8</v>
      </c>
      <c r="C478" t="s">
        <v>450</v>
      </c>
      <c r="D478" t="s">
        <v>381</v>
      </c>
      <c r="E478">
        <v>1</v>
      </c>
      <c r="F478">
        <v>6</v>
      </c>
    </row>
    <row r="479" spans="1:7">
      <c r="A479" s="356">
        <v>44144</v>
      </c>
      <c r="B479">
        <v>8</v>
      </c>
      <c r="C479" t="s">
        <v>450</v>
      </c>
      <c r="D479" t="s">
        <v>148</v>
      </c>
      <c r="E479">
        <v>1</v>
      </c>
      <c r="F479">
        <v>6</v>
      </c>
      <c r="G479" t="s">
        <v>446</v>
      </c>
    </row>
    <row r="480" spans="1:7">
      <c r="A480" s="356">
        <v>44145</v>
      </c>
      <c r="B480">
        <v>8</v>
      </c>
      <c r="C480" t="s">
        <v>450</v>
      </c>
      <c r="D480" t="s">
        <v>381</v>
      </c>
      <c r="E480">
        <v>1</v>
      </c>
      <c r="F480">
        <v>6</v>
      </c>
    </row>
    <row r="481" spans="1:7">
      <c r="A481" s="356">
        <v>44147</v>
      </c>
      <c r="B481">
        <v>9</v>
      </c>
      <c r="C481" t="s">
        <v>450</v>
      </c>
      <c r="D481" t="s">
        <v>381</v>
      </c>
      <c r="E481">
        <v>1</v>
      </c>
      <c r="F481">
        <v>6</v>
      </c>
    </row>
    <row r="482" spans="1:7">
      <c r="A482" s="356">
        <v>44151</v>
      </c>
      <c r="B482">
        <v>11</v>
      </c>
      <c r="C482" t="s">
        <v>450</v>
      </c>
      <c r="D482" t="s">
        <v>148</v>
      </c>
      <c r="E482">
        <v>1</v>
      </c>
      <c r="F482">
        <v>6</v>
      </c>
      <c r="G482" t="s">
        <v>469</v>
      </c>
    </row>
    <row r="483" spans="1:7">
      <c r="A483" s="356">
        <v>44152</v>
      </c>
      <c r="B483">
        <v>8</v>
      </c>
      <c r="C483" t="s">
        <v>450</v>
      </c>
      <c r="D483" t="s">
        <v>381</v>
      </c>
      <c r="E483">
        <v>1</v>
      </c>
      <c r="F483">
        <v>6</v>
      </c>
    </row>
    <row r="484" spans="1:7">
      <c r="A484" s="356">
        <v>44126</v>
      </c>
      <c r="B484">
        <v>9</v>
      </c>
      <c r="C484" t="s">
        <v>453</v>
      </c>
      <c r="D484" t="s">
        <v>371</v>
      </c>
      <c r="E484">
        <v>1</v>
      </c>
      <c r="F484">
        <v>6</v>
      </c>
      <c r="G484" t="s">
        <v>452</v>
      </c>
    </row>
    <row r="485" spans="1:7">
      <c r="A485" s="356">
        <v>44127</v>
      </c>
      <c r="B485">
        <v>8</v>
      </c>
      <c r="C485" t="s">
        <v>453</v>
      </c>
      <c r="D485" t="s">
        <v>371</v>
      </c>
      <c r="E485">
        <v>1</v>
      </c>
      <c r="F485">
        <v>6</v>
      </c>
      <c r="G485" t="s">
        <v>456</v>
      </c>
    </row>
    <row r="486" spans="1:7">
      <c r="A486" s="356">
        <v>44129</v>
      </c>
      <c r="B486">
        <v>13</v>
      </c>
      <c r="C486" t="s">
        <v>453</v>
      </c>
      <c r="D486" t="s">
        <v>381</v>
      </c>
      <c r="E486">
        <v>1</v>
      </c>
      <c r="F486">
        <v>6</v>
      </c>
    </row>
    <row r="487" spans="1:7">
      <c r="A487" s="356">
        <v>44129</v>
      </c>
      <c r="B487">
        <v>14</v>
      </c>
      <c r="C487" t="s">
        <v>453</v>
      </c>
      <c r="D487" t="s">
        <v>147</v>
      </c>
      <c r="E487">
        <v>1</v>
      </c>
      <c r="F487">
        <v>6</v>
      </c>
    </row>
    <row r="488" spans="1:7">
      <c r="A488" s="356">
        <v>44130</v>
      </c>
      <c r="B488">
        <v>8</v>
      </c>
      <c r="C488" t="s">
        <v>453</v>
      </c>
      <c r="D488" t="s">
        <v>147</v>
      </c>
      <c r="E488">
        <v>1</v>
      </c>
      <c r="F488">
        <v>6</v>
      </c>
    </row>
    <row r="489" spans="1:7">
      <c r="A489" s="356">
        <v>44131</v>
      </c>
      <c r="B489">
        <v>14</v>
      </c>
      <c r="C489" t="s">
        <v>453</v>
      </c>
      <c r="D489" t="s">
        <v>381</v>
      </c>
      <c r="E489">
        <v>1</v>
      </c>
      <c r="F489">
        <v>6</v>
      </c>
    </row>
    <row r="490" spans="1:7">
      <c r="A490" s="356">
        <v>44132</v>
      </c>
      <c r="B490">
        <v>15</v>
      </c>
      <c r="C490" t="s">
        <v>453</v>
      </c>
      <c r="D490" t="s">
        <v>148</v>
      </c>
      <c r="E490">
        <v>6</v>
      </c>
      <c r="F490">
        <v>6</v>
      </c>
      <c r="G490" t="s">
        <v>459</v>
      </c>
    </row>
    <row r="491" spans="1:7">
      <c r="A491" s="356">
        <v>44133</v>
      </c>
      <c r="B491">
        <v>12</v>
      </c>
      <c r="C491" t="s">
        <v>453</v>
      </c>
      <c r="D491" t="s">
        <v>381</v>
      </c>
      <c r="E491">
        <v>6</v>
      </c>
      <c r="F491">
        <v>6</v>
      </c>
    </row>
    <row r="492" spans="1:7">
      <c r="A492" s="356">
        <v>44134</v>
      </c>
      <c r="B492">
        <v>13</v>
      </c>
      <c r="C492" t="s">
        <v>453</v>
      </c>
      <c r="D492" t="s">
        <v>381</v>
      </c>
      <c r="E492">
        <v>6</v>
      </c>
      <c r="F492">
        <v>6</v>
      </c>
    </row>
    <row r="493" spans="1:7">
      <c r="A493" s="356">
        <v>44135</v>
      </c>
      <c r="B493">
        <v>13</v>
      </c>
      <c r="C493" t="s">
        <v>453</v>
      </c>
      <c r="D493" t="s">
        <v>148</v>
      </c>
      <c r="E493">
        <v>1</v>
      </c>
      <c r="F493">
        <v>6</v>
      </c>
    </row>
    <row r="494" spans="1:7">
      <c r="A494" s="356">
        <v>44135</v>
      </c>
      <c r="B494">
        <v>14</v>
      </c>
      <c r="C494" t="s">
        <v>453</v>
      </c>
      <c r="D494" t="s">
        <v>148</v>
      </c>
      <c r="E494">
        <v>5</v>
      </c>
      <c r="F494">
        <v>10</v>
      </c>
      <c r="G494" t="s">
        <v>460</v>
      </c>
    </row>
    <row r="495" spans="1:7">
      <c r="A495" s="356">
        <v>44137</v>
      </c>
      <c r="B495">
        <v>13</v>
      </c>
      <c r="C495" t="s">
        <v>453</v>
      </c>
      <c r="D495" t="s">
        <v>381</v>
      </c>
      <c r="E495">
        <v>1</v>
      </c>
      <c r="F495">
        <v>6</v>
      </c>
    </row>
    <row r="496" spans="1:7">
      <c r="A496" s="356">
        <v>44138</v>
      </c>
      <c r="B496">
        <v>13</v>
      </c>
      <c r="C496" t="s">
        <v>453</v>
      </c>
      <c r="D496" t="s">
        <v>152</v>
      </c>
      <c r="E496">
        <v>40</v>
      </c>
      <c r="G496" t="s">
        <v>461</v>
      </c>
    </row>
    <row r="497" spans="1:7">
      <c r="A497" s="356">
        <v>44139</v>
      </c>
      <c r="B497">
        <v>13</v>
      </c>
      <c r="C497" t="s">
        <v>453</v>
      </c>
      <c r="D497" t="s">
        <v>381</v>
      </c>
      <c r="E497">
        <v>1</v>
      </c>
      <c r="F497">
        <v>6</v>
      </c>
    </row>
    <row r="498" spans="1:7">
      <c r="A498" s="356">
        <v>44140</v>
      </c>
      <c r="B498">
        <v>14</v>
      </c>
      <c r="C498" t="s">
        <v>453</v>
      </c>
      <c r="D498" t="s">
        <v>381</v>
      </c>
      <c r="E498">
        <v>1</v>
      </c>
      <c r="F498">
        <v>6</v>
      </c>
    </row>
    <row r="499" spans="1:7">
      <c r="A499" s="356">
        <v>44142</v>
      </c>
      <c r="B499">
        <v>14</v>
      </c>
      <c r="C499" t="s">
        <v>453</v>
      </c>
      <c r="D499" t="s">
        <v>381</v>
      </c>
      <c r="E499">
        <v>1</v>
      </c>
      <c r="F499">
        <v>6</v>
      </c>
    </row>
    <row r="500" spans="1:7">
      <c r="A500" s="356">
        <v>44144</v>
      </c>
      <c r="B500">
        <v>14</v>
      </c>
      <c r="C500" t="s">
        <v>453</v>
      </c>
      <c r="D500" t="s">
        <v>148</v>
      </c>
      <c r="E500">
        <v>1</v>
      </c>
      <c r="F500">
        <v>6</v>
      </c>
    </row>
    <row r="501" spans="1:7">
      <c r="A501" s="356">
        <v>44145</v>
      </c>
      <c r="B501">
        <v>9</v>
      </c>
      <c r="C501" t="s">
        <v>453</v>
      </c>
      <c r="D501" t="s">
        <v>381</v>
      </c>
      <c r="E501">
        <v>1</v>
      </c>
      <c r="F501">
        <v>6</v>
      </c>
    </row>
    <row r="502" spans="1:7">
      <c r="A502" s="356">
        <v>44147</v>
      </c>
      <c r="B502">
        <v>10</v>
      </c>
      <c r="C502" t="s">
        <v>453</v>
      </c>
      <c r="D502" t="s">
        <v>381</v>
      </c>
      <c r="E502">
        <v>1</v>
      </c>
      <c r="F502">
        <v>6</v>
      </c>
    </row>
    <row r="503" spans="1:7">
      <c r="A503" s="356">
        <v>44151</v>
      </c>
      <c r="B503">
        <v>10</v>
      </c>
      <c r="C503" t="s">
        <v>453</v>
      </c>
      <c r="D503" t="s">
        <v>148</v>
      </c>
      <c r="E503">
        <v>1</v>
      </c>
      <c r="F503">
        <v>6</v>
      </c>
      <c r="G503" t="s">
        <v>469</v>
      </c>
    </row>
    <row r="504" spans="1:7">
      <c r="A504" s="356">
        <v>44152</v>
      </c>
      <c r="B504">
        <v>9</v>
      </c>
      <c r="C504" t="s">
        <v>453</v>
      </c>
      <c r="D504" t="s">
        <v>381</v>
      </c>
      <c r="E504">
        <v>1</v>
      </c>
      <c r="F504">
        <v>6</v>
      </c>
    </row>
    <row r="505" spans="1:7">
      <c r="A505" s="356">
        <v>44154</v>
      </c>
      <c r="B505">
        <v>8</v>
      </c>
      <c r="C505" t="s">
        <v>453</v>
      </c>
      <c r="D505" t="s">
        <v>146</v>
      </c>
      <c r="E505">
        <v>1</v>
      </c>
      <c r="F505">
        <v>6</v>
      </c>
      <c r="G505" t="s">
        <v>475</v>
      </c>
    </row>
    <row r="506" spans="1:7">
      <c r="A506" s="356">
        <v>44155</v>
      </c>
      <c r="B506">
        <v>10</v>
      </c>
      <c r="C506" t="s">
        <v>453</v>
      </c>
      <c r="D506" t="s">
        <v>381</v>
      </c>
      <c r="E506">
        <v>1</v>
      </c>
      <c r="F506">
        <v>6</v>
      </c>
    </row>
    <row r="507" spans="1:7">
      <c r="A507" s="356">
        <v>44157</v>
      </c>
      <c r="B507">
        <v>14</v>
      </c>
      <c r="C507" t="s">
        <v>453</v>
      </c>
      <c r="D507" t="s">
        <v>148</v>
      </c>
      <c r="E507">
        <v>2</v>
      </c>
      <c r="F507">
        <v>6</v>
      </c>
    </row>
    <row r="508" spans="1:7">
      <c r="A508" s="356">
        <v>44158</v>
      </c>
      <c r="B508">
        <v>9</v>
      </c>
      <c r="C508" t="s">
        <v>453</v>
      </c>
      <c r="D508" t="s">
        <v>381</v>
      </c>
      <c r="E508">
        <v>2</v>
      </c>
      <c r="F508">
        <v>6</v>
      </c>
    </row>
    <row r="509" spans="1:7">
      <c r="A509" s="356">
        <v>44159</v>
      </c>
      <c r="B509">
        <v>11</v>
      </c>
      <c r="C509" t="s">
        <v>453</v>
      </c>
      <c r="D509" t="s">
        <v>381</v>
      </c>
      <c r="E509">
        <v>2</v>
      </c>
      <c r="F509">
        <v>6</v>
      </c>
    </row>
    <row r="510" spans="1:7">
      <c r="A510" s="356">
        <v>44160</v>
      </c>
      <c r="B510">
        <v>7</v>
      </c>
      <c r="C510" t="s">
        <v>453</v>
      </c>
      <c r="D510" t="s">
        <v>148</v>
      </c>
      <c r="G510" t="s">
        <v>489</v>
      </c>
    </row>
    <row r="511" spans="1:7">
      <c r="A511" s="356">
        <v>44164</v>
      </c>
      <c r="B511">
        <v>13</v>
      </c>
      <c r="C511" t="s">
        <v>453</v>
      </c>
      <c r="D511" t="s">
        <v>298</v>
      </c>
      <c r="E511">
        <v>1</v>
      </c>
    </row>
    <row r="512" spans="1:7">
      <c r="A512" s="356">
        <v>44168</v>
      </c>
      <c r="B512">
        <v>11</v>
      </c>
      <c r="C512" t="s">
        <v>453</v>
      </c>
      <c r="D512" t="s">
        <v>477</v>
      </c>
      <c r="G512" t="s">
        <v>494</v>
      </c>
    </row>
    <row r="513" spans="1:7">
      <c r="A513" s="356">
        <v>44207</v>
      </c>
      <c r="B513">
        <v>13</v>
      </c>
      <c r="C513" t="s">
        <v>453</v>
      </c>
      <c r="D513" t="s">
        <v>146</v>
      </c>
      <c r="E513">
        <v>1</v>
      </c>
      <c r="F513">
        <v>6</v>
      </c>
    </row>
    <row r="514" spans="1:7">
      <c r="A514" s="356">
        <v>44208</v>
      </c>
      <c r="B514">
        <v>11</v>
      </c>
      <c r="C514" t="s">
        <v>453</v>
      </c>
      <c r="D514" t="s">
        <v>381</v>
      </c>
      <c r="E514">
        <v>1</v>
      </c>
      <c r="F514">
        <v>6</v>
      </c>
    </row>
    <row r="515" spans="1:7">
      <c r="A515" s="356">
        <v>44209</v>
      </c>
      <c r="B515">
        <v>14</v>
      </c>
      <c r="C515" t="s">
        <v>453</v>
      </c>
      <c r="D515" t="s">
        <v>148</v>
      </c>
      <c r="G515" t="s">
        <v>550</v>
      </c>
    </row>
    <row r="516" spans="1:7">
      <c r="A516" s="356">
        <v>44209</v>
      </c>
      <c r="B516">
        <v>19</v>
      </c>
      <c r="C516" t="s">
        <v>453</v>
      </c>
      <c r="D516" t="s">
        <v>477</v>
      </c>
      <c r="G516" t="s">
        <v>551</v>
      </c>
    </row>
    <row r="517" spans="1:7">
      <c r="A517" s="356">
        <v>44212</v>
      </c>
      <c r="B517">
        <v>9</v>
      </c>
      <c r="C517" t="s">
        <v>453</v>
      </c>
      <c r="D517" t="s">
        <v>146</v>
      </c>
      <c r="E517">
        <v>1</v>
      </c>
      <c r="F517">
        <v>6</v>
      </c>
      <c r="G517" t="s">
        <v>568</v>
      </c>
    </row>
    <row r="518" spans="1:7">
      <c r="A518" s="356">
        <v>44214</v>
      </c>
      <c r="B518">
        <v>13</v>
      </c>
      <c r="C518" t="s">
        <v>453</v>
      </c>
      <c r="D518" t="s">
        <v>148</v>
      </c>
      <c r="E518">
        <v>1</v>
      </c>
      <c r="F518">
        <v>6</v>
      </c>
      <c r="G518" t="s">
        <v>556</v>
      </c>
    </row>
    <row r="519" spans="1:7">
      <c r="A519" s="356">
        <v>44216</v>
      </c>
      <c r="B519">
        <v>12</v>
      </c>
      <c r="C519" t="s">
        <v>453</v>
      </c>
      <c r="D519" t="s">
        <v>381</v>
      </c>
      <c r="E519">
        <v>1</v>
      </c>
      <c r="F519">
        <v>6</v>
      </c>
    </row>
    <row r="520" spans="1:7">
      <c r="A520" s="356">
        <v>44217</v>
      </c>
      <c r="B520">
        <v>11</v>
      </c>
      <c r="C520" t="s">
        <v>453</v>
      </c>
      <c r="D520" t="s">
        <v>148</v>
      </c>
      <c r="G520" t="s">
        <v>558</v>
      </c>
    </row>
    <row r="521" spans="1:7">
      <c r="A521" s="356">
        <v>43890</v>
      </c>
      <c r="B521">
        <v>14</v>
      </c>
      <c r="C521" t="s">
        <v>321</v>
      </c>
      <c r="D521" t="s">
        <v>148</v>
      </c>
      <c r="E521">
        <v>1</v>
      </c>
      <c r="F521">
        <v>24</v>
      </c>
    </row>
    <row r="522" spans="1:7">
      <c r="A522" s="356">
        <v>43891</v>
      </c>
      <c r="B522">
        <v>12</v>
      </c>
      <c r="C522" t="s">
        <v>321</v>
      </c>
      <c r="D522" t="s">
        <v>153</v>
      </c>
      <c r="E522">
        <v>1</v>
      </c>
      <c r="F522">
        <v>24</v>
      </c>
    </row>
    <row r="523" spans="1:7">
      <c r="A523" s="356">
        <v>43893</v>
      </c>
      <c r="B523">
        <v>14</v>
      </c>
      <c r="C523" t="s">
        <v>321</v>
      </c>
      <c r="D523" t="s">
        <v>148</v>
      </c>
      <c r="E523">
        <v>1</v>
      </c>
      <c r="F523">
        <v>6</v>
      </c>
    </row>
    <row r="524" spans="1:7">
      <c r="A524" s="356">
        <v>43893</v>
      </c>
      <c r="B524">
        <v>10</v>
      </c>
      <c r="C524" t="s">
        <v>321</v>
      </c>
      <c r="D524" t="s">
        <v>147</v>
      </c>
      <c r="E524">
        <v>1</v>
      </c>
      <c r="F524">
        <v>24</v>
      </c>
    </row>
    <row r="525" spans="1:7">
      <c r="A525" s="356">
        <v>43894</v>
      </c>
      <c r="B525">
        <v>10</v>
      </c>
      <c r="C525" t="s">
        <v>321</v>
      </c>
      <c r="D525" t="s">
        <v>153</v>
      </c>
      <c r="E525">
        <v>1</v>
      </c>
      <c r="F525">
        <v>6</v>
      </c>
    </row>
    <row r="526" spans="1:7">
      <c r="A526" s="356">
        <v>43897</v>
      </c>
      <c r="B526">
        <v>10</v>
      </c>
      <c r="C526" t="s">
        <v>321</v>
      </c>
      <c r="D526" t="s">
        <v>148</v>
      </c>
      <c r="E526">
        <v>5</v>
      </c>
      <c r="F526">
        <v>6</v>
      </c>
    </row>
    <row r="527" spans="1:7">
      <c r="A527" s="356">
        <v>43900</v>
      </c>
      <c r="B527">
        <v>12</v>
      </c>
      <c r="C527" t="s">
        <v>321</v>
      </c>
      <c r="D527" t="s">
        <v>154</v>
      </c>
      <c r="E527">
        <v>1</v>
      </c>
      <c r="F527">
        <v>96</v>
      </c>
    </row>
    <row r="528" spans="1:7">
      <c r="A528" s="356">
        <v>43900</v>
      </c>
      <c r="B528">
        <v>9</v>
      </c>
      <c r="C528" t="s">
        <v>321</v>
      </c>
      <c r="D528" t="s">
        <v>152</v>
      </c>
      <c r="G528" t="s">
        <v>294</v>
      </c>
    </row>
    <row r="529" spans="1:7">
      <c r="A529" s="356">
        <v>43901</v>
      </c>
      <c r="B529">
        <v>9</v>
      </c>
      <c r="C529" t="s">
        <v>321</v>
      </c>
      <c r="D529" t="s">
        <v>153</v>
      </c>
      <c r="E529">
        <v>1</v>
      </c>
      <c r="F529">
        <v>96</v>
      </c>
    </row>
    <row r="530" spans="1:7">
      <c r="A530" s="356">
        <v>43901</v>
      </c>
      <c r="B530">
        <v>12</v>
      </c>
      <c r="C530" t="s">
        <v>326</v>
      </c>
      <c r="D530" t="s">
        <v>147</v>
      </c>
    </row>
    <row r="531" spans="1:7">
      <c r="A531" s="356">
        <v>43903</v>
      </c>
      <c r="B531">
        <v>9</v>
      </c>
      <c r="C531" t="s">
        <v>326</v>
      </c>
      <c r="D531" t="s">
        <v>147</v>
      </c>
      <c r="E531">
        <v>1</v>
      </c>
      <c r="F531">
        <v>96</v>
      </c>
    </row>
    <row r="532" spans="1:7">
      <c r="A532" s="356">
        <v>43907</v>
      </c>
      <c r="B532">
        <v>11</v>
      </c>
      <c r="C532" t="s">
        <v>326</v>
      </c>
      <c r="D532" t="s">
        <v>147</v>
      </c>
      <c r="E532">
        <v>1</v>
      </c>
      <c r="F532">
        <v>96</v>
      </c>
    </row>
    <row r="533" spans="1:7">
      <c r="A533" s="356">
        <v>43908</v>
      </c>
      <c r="B533">
        <v>10</v>
      </c>
      <c r="C533" t="s">
        <v>326</v>
      </c>
      <c r="D533" t="s">
        <v>148</v>
      </c>
      <c r="E533">
        <v>1</v>
      </c>
      <c r="F533">
        <v>24</v>
      </c>
    </row>
    <row r="534" spans="1:7">
      <c r="A534" s="356">
        <v>43909</v>
      </c>
      <c r="B534">
        <v>7</v>
      </c>
      <c r="C534" t="s">
        <v>326</v>
      </c>
      <c r="D534" t="s">
        <v>153</v>
      </c>
      <c r="E534">
        <v>1</v>
      </c>
      <c r="F534">
        <v>24</v>
      </c>
    </row>
    <row r="535" spans="1:7">
      <c r="A535" s="356">
        <v>43912</v>
      </c>
      <c r="B535">
        <v>10</v>
      </c>
      <c r="C535" t="s">
        <v>326</v>
      </c>
      <c r="D535" t="s">
        <v>148</v>
      </c>
      <c r="E535">
        <v>1</v>
      </c>
      <c r="F535">
        <v>6</v>
      </c>
    </row>
    <row r="536" spans="1:7">
      <c r="A536" s="356">
        <v>43913</v>
      </c>
      <c r="B536">
        <v>10</v>
      </c>
      <c r="C536" t="s">
        <v>326</v>
      </c>
      <c r="D536" t="s">
        <v>153</v>
      </c>
      <c r="E536">
        <v>1</v>
      </c>
      <c r="F536">
        <v>6</v>
      </c>
    </row>
    <row r="537" spans="1:7">
      <c r="A537" s="356">
        <v>43914</v>
      </c>
      <c r="B537">
        <v>9</v>
      </c>
      <c r="C537" t="s">
        <v>326</v>
      </c>
      <c r="D537" t="s">
        <v>148</v>
      </c>
      <c r="E537">
        <v>5</v>
      </c>
      <c r="F537">
        <v>6</v>
      </c>
    </row>
    <row r="538" spans="1:7">
      <c r="A538" s="356">
        <v>43915</v>
      </c>
      <c r="B538">
        <v>11</v>
      </c>
      <c r="C538" t="s">
        <v>326</v>
      </c>
      <c r="D538" t="s">
        <v>153</v>
      </c>
      <c r="E538">
        <v>5</v>
      </c>
      <c r="F538">
        <v>6</v>
      </c>
    </row>
    <row r="539" spans="1:7">
      <c r="A539" s="356">
        <v>44104</v>
      </c>
      <c r="B539">
        <v>11</v>
      </c>
      <c r="C539" t="s">
        <v>326</v>
      </c>
      <c r="D539" t="s">
        <v>146</v>
      </c>
      <c r="E539">
        <v>1</v>
      </c>
      <c r="F539">
        <v>6</v>
      </c>
      <c r="G539" t="s">
        <v>397</v>
      </c>
    </row>
    <row r="540" spans="1:7">
      <c r="A540" s="356">
        <v>44105</v>
      </c>
      <c r="B540">
        <v>10</v>
      </c>
      <c r="C540" t="s">
        <v>326</v>
      </c>
      <c r="D540" t="s">
        <v>381</v>
      </c>
      <c r="E540">
        <v>1</v>
      </c>
      <c r="F540">
        <v>6</v>
      </c>
    </row>
    <row r="541" spans="1:7">
      <c r="A541" s="356">
        <v>44106</v>
      </c>
      <c r="B541">
        <v>10</v>
      </c>
      <c r="C541" t="s">
        <v>326</v>
      </c>
      <c r="D541" t="s">
        <v>148</v>
      </c>
      <c r="E541">
        <v>5</v>
      </c>
      <c r="F541">
        <v>6</v>
      </c>
    </row>
    <row r="542" spans="1:7">
      <c r="A542" s="356">
        <v>44107</v>
      </c>
      <c r="B542">
        <v>10</v>
      </c>
      <c r="C542" t="s">
        <v>326</v>
      </c>
      <c r="D542" t="s">
        <v>381</v>
      </c>
      <c r="E542">
        <v>5</v>
      </c>
      <c r="F542">
        <v>6</v>
      </c>
    </row>
    <row r="543" spans="1:7">
      <c r="A543" s="356">
        <v>44109</v>
      </c>
      <c r="B543">
        <v>10</v>
      </c>
      <c r="C543" t="s">
        <v>326</v>
      </c>
      <c r="D543" t="s">
        <v>381</v>
      </c>
      <c r="E543">
        <v>5</v>
      </c>
      <c r="F543">
        <v>6</v>
      </c>
    </row>
    <row r="544" spans="1:7">
      <c r="A544" s="356">
        <v>44110</v>
      </c>
      <c r="B544">
        <v>12</v>
      </c>
      <c r="C544" t="s">
        <v>326</v>
      </c>
      <c r="D544" t="s">
        <v>381</v>
      </c>
      <c r="E544">
        <v>5</v>
      </c>
      <c r="F544">
        <v>6</v>
      </c>
    </row>
    <row r="545" spans="1:7">
      <c r="A545" s="356">
        <v>44111</v>
      </c>
      <c r="B545">
        <v>11</v>
      </c>
      <c r="C545" t="s">
        <v>326</v>
      </c>
      <c r="D545" t="s">
        <v>152</v>
      </c>
      <c r="G545" t="s">
        <v>274</v>
      </c>
    </row>
    <row r="546" spans="1:7">
      <c r="A546" s="356">
        <v>44111</v>
      </c>
      <c r="B546">
        <v>10</v>
      </c>
      <c r="C546" t="s">
        <v>326</v>
      </c>
      <c r="D546" t="s">
        <v>154</v>
      </c>
      <c r="E546">
        <v>1</v>
      </c>
      <c r="F546">
        <v>96</v>
      </c>
      <c r="G546" t="s">
        <v>505</v>
      </c>
    </row>
    <row r="547" spans="1:7">
      <c r="A547" s="356">
        <v>44112</v>
      </c>
      <c r="B547">
        <v>9</v>
      </c>
      <c r="C547" t="s">
        <v>404</v>
      </c>
      <c r="D547" t="s">
        <v>371</v>
      </c>
      <c r="E547">
        <v>1</v>
      </c>
      <c r="F547">
        <v>96</v>
      </c>
    </row>
    <row r="548" spans="1:7">
      <c r="A548" s="356">
        <v>44112</v>
      </c>
      <c r="B548">
        <v>12</v>
      </c>
      <c r="C548" t="s">
        <v>404</v>
      </c>
      <c r="D548" t="s">
        <v>147</v>
      </c>
      <c r="E548">
        <v>1</v>
      </c>
      <c r="F548">
        <v>96</v>
      </c>
    </row>
    <row r="549" spans="1:7">
      <c r="A549" s="356">
        <v>44113</v>
      </c>
      <c r="B549">
        <v>9</v>
      </c>
      <c r="C549" t="s">
        <v>404</v>
      </c>
      <c r="D549" t="s">
        <v>371</v>
      </c>
      <c r="E549">
        <v>1</v>
      </c>
      <c r="F549">
        <v>96</v>
      </c>
    </row>
    <row r="550" spans="1:7">
      <c r="A550" s="356">
        <v>44116</v>
      </c>
      <c r="B550">
        <v>9</v>
      </c>
      <c r="C550" t="s">
        <v>404</v>
      </c>
      <c r="D550" t="s">
        <v>148</v>
      </c>
      <c r="E550">
        <v>1</v>
      </c>
      <c r="F550">
        <v>12</v>
      </c>
      <c r="G550" t="s">
        <v>410</v>
      </c>
    </row>
    <row r="551" spans="1:7">
      <c r="A551" s="356">
        <v>44117</v>
      </c>
      <c r="B551">
        <v>10</v>
      </c>
      <c r="C551" t="s">
        <v>404</v>
      </c>
      <c r="D551" t="s">
        <v>381</v>
      </c>
      <c r="E551">
        <v>1</v>
      </c>
      <c r="F551">
        <v>12</v>
      </c>
    </row>
    <row r="552" spans="1:7">
      <c r="A552" s="356">
        <v>44118</v>
      </c>
      <c r="B552">
        <v>15</v>
      </c>
      <c r="C552" t="s">
        <v>404</v>
      </c>
      <c r="D552" t="s">
        <v>147</v>
      </c>
      <c r="E552">
        <v>1</v>
      </c>
      <c r="F552">
        <v>12</v>
      </c>
    </row>
    <row r="553" spans="1:7">
      <c r="A553" s="356">
        <v>44118</v>
      </c>
      <c r="B553">
        <v>10</v>
      </c>
      <c r="C553" t="s">
        <v>404</v>
      </c>
      <c r="D553" t="s">
        <v>381</v>
      </c>
      <c r="E553">
        <v>1</v>
      </c>
      <c r="F553">
        <v>12</v>
      </c>
    </row>
    <row r="554" spans="1:7">
      <c r="A554" s="356">
        <v>44119</v>
      </c>
      <c r="B554">
        <v>11</v>
      </c>
      <c r="C554" t="s">
        <v>404</v>
      </c>
      <c r="D554" t="s">
        <v>148</v>
      </c>
      <c r="E554">
        <v>1</v>
      </c>
      <c r="F554">
        <v>6</v>
      </c>
      <c r="G554" t="s">
        <v>413</v>
      </c>
    </row>
    <row r="555" spans="1:7">
      <c r="A555" s="356">
        <v>44120</v>
      </c>
      <c r="B555">
        <v>11</v>
      </c>
      <c r="C555" t="s">
        <v>404</v>
      </c>
      <c r="D555" t="s">
        <v>371</v>
      </c>
      <c r="E555">
        <v>1</v>
      </c>
      <c r="F555">
        <v>6</v>
      </c>
    </row>
    <row r="556" spans="1:7">
      <c r="A556" s="356">
        <v>44121</v>
      </c>
      <c r="B556">
        <v>11</v>
      </c>
      <c r="C556" t="s">
        <v>404</v>
      </c>
      <c r="D556" t="s">
        <v>148</v>
      </c>
      <c r="E556">
        <v>5</v>
      </c>
      <c r="F556">
        <v>6</v>
      </c>
    </row>
    <row r="557" spans="1:7">
      <c r="A557" s="356">
        <v>44123</v>
      </c>
      <c r="B557">
        <v>11</v>
      </c>
      <c r="C557" t="s">
        <v>404</v>
      </c>
      <c r="D557" t="s">
        <v>381</v>
      </c>
      <c r="E557">
        <v>5</v>
      </c>
      <c r="F557">
        <v>6</v>
      </c>
    </row>
    <row r="558" spans="1:7">
      <c r="A558" s="356">
        <v>44124</v>
      </c>
      <c r="B558">
        <v>10</v>
      </c>
      <c r="C558" t="s">
        <v>404</v>
      </c>
      <c r="D558" t="s">
        <v>381</v>
      </c>
      <c r="E558">
        <v>5</v>
      </c>
      <c r="F558">
        <v>6</v>
      </c>
    </row>
    <row r="559" spans="1:7">
      <c r="A559" s="356">
        <v>44125</v>
      </c>
      <c r="B559">
        <v>11</v>
      </c>
      <c r="C559" t="s">
        <v>404</v>
      </c>
      <c r="D559" t="s">
        <v>154</v>
      </c>
      <c r="E559">
        <v>1</v>
      </c>
      <c r="F559">
        <v>12</v>
      </c>
      <c r="G559" t="s">
        <v>506</v>
      </c>
    </row>
    <row r="560" spans="1:7">
      <c r="A560" s="356">
        <v>44126</v>
      </c>
      <c r="B560">
        <v>10</v>
      </c>
      <c r="C560" t="s">
        <v>404</v>
      </c>
      <c r="D560" t="s">
        <v>152</v>
      </c>
      <c r="E560">
        <v>4</v>
      </c>
      <c r="F560">
        <v>6</v>
      </c>
      <c r="G560" t="s">
        <v>274</v>
      </c>
    </row>
    <row r="561" spans="1:7">
      <c r="A561" s="356">
        <v>44227</v>
      </c>
      <c r="B561">
        <v>13</v>
      </c>
      <c r="C561" t="s">
        <v>404</v>
      </c>
      <c r="D561" t="s">
        <v>146</v>
      </c>
      <c r="E561">
        <v>2</v>
      </c>
      <c r="F561">
        <v>6</v>
      </c>
    </row>
    <row r="562" spans="1:7">
      <c r="A562" s="356">
        <v>44228</v>
      </c>
      <c r="B562">
        <v>12</v>
      </c>
      <c r="C562" t="s">
        <v>404</v>
      </c>
      <c r="D562" t="s">
        <v>381</v>
      </c>
      <c r="E562">
        <v>2</v>
      </c>
      <c r="F562">
        <v>6</v>
      </c>
    </row>
    <row r="563" spans="1:7">
      <c r="A563" s="356">
        <v>44229</v>
      </c>
      <c r="B563">
        <v>10</v>
      </c>
      <c r="C563" t="s">
        <v>404</v>
      </c>
      <c r="D563" t="s">
        <v>154</v>
      </c>
      <c r="E563">
        <v>2</v>
      </c>
      <c r="F563">
        <v>12</v>
      </c>
      <c r="G563" t="s">
        <v>601</v>
      </c>
    </row>
    <row r="564" spans="1:7">
      <c r="A564" s="356">
        <v>44126</v>
      </c>
      <c r="B564">
        <v>11</v>
      </c>
      <c r="C564" t="s">
        <v>420</v>
      </c>
      <c r="D564" t="s">
        <v>371</v>
      </c>
      <c r="E564">
        <v>1</v>
      </c>
      <c r="F564">
        <v>12</v>
      </c>
    </row>
    <row r="565" spans="1:7">
      <c r="A565" s="356">
        <v>44127</v>
      </c>
      <c r="B565">
        <v>9</v>
      </c>
      <c r="C565" t="s">
        <v>420</v>
      </c>
      <c r="D565" t="s">
        <v>371</v>
      </c>
      <c r="E565">
        <v>1</v>
      </c>
      <c r="F565">
        <v>12</v>
      </c>
    </row>
    <row r="566" spans="1:7">
      <c r="A566" s="356">
        <v>44129</v>
      </c>
      <c r="B566">
        <v>10</v>
      </c>
      <c r="C566" t="s">
        <v>420</v>
      </c>
      <c r="D566" t="s">
        <v>371</v>
      </c>
      <c r="E566">
        <v>1</v>
      </c>
      <c r="F566">
        <v>12</v>
      </c>
    </row>
    <row r="567" spans="1:7">
      <c r="A567" s="356">
        <v>44131</v>
      </c>
      <c r="B567">
        <v>11</v>
      </c>
      <c r="C567" t="s">
        <v>420</v>
      </c>
      <c r="D567" t="s">
        <v>381</v>
      </c>
      <c r="E567">
        <v>1</v>
      </c>
      <c r="F567">
        <v>12</v>
      </c>
    </row>
    <row r="568" spans="1:7">
      <c r="A568" s="356">
        <v>44132</v>
      </c>
      <c r="B568">
        <v>9</v>
      </c>
      <c r="C568" t="s">
        <v>420</v>
      </c>
      <c r="D568" t="s">
        <v>381</v>
      </c>
      <c r="E568">
        <v>1</v>
      </c>
      <c r="F568">
        <v>12</v>
      </c>
    </row>
    <row r="569" spans="1:7">
      <c r="A569" s="356">
        <v>44133</v>
      </c>
      <c r="B569">
        <v>9</v>
      </c>
      <c r="C569" t="s">
        <v>420</v>
      </c>
      <c r="D569" t="s">
        <v>381</v>
      </c>
      <c r="E569">
        <v>1</v>
      </c>
      <c r="F569">
        <v>12</v>
      </c>
    </row>
    <row r="570" spans="1:7">
      <c r="A570" s="356">
        <v>44134</v>
      </c>
      <c r="B570">
        <v>9</v>
      </c>
      <c r="C570" t="s">
        <v>420</v>
      </c>
      <c r="D570" t="s">
        <v>381</v>
      </c>
      <c r="E570">
        <v>1</v>
      </c>
      <c r="F570">
        <v>12</v>
      </c>
    </row>
    <row r="571" spans="1:7">
      <c r="A571" s="356">
        <v>44135</v>
      </c>
      <c r="B571">
        <v>9</v>
      </c>
      <c r="C571" t="s">
        <v>420</v>
      </c>
      <c r="D571" t="s">
        <v>148</v>
      </c>
      <c r="E571">
        <v>1</v>
      </c>
      <c r="F571">
        <v>6</v>
      </c>
    </row>
    <row r="572" spans="1:7">
      <c r="A572" s="356">
        <v>44137</v>
      </c>
      <c r="B572">
        <v>9</v>
      </c>
      <c r="C572" t="s">
        <v>420</v>
      </c>
      <c r="D572" t="s">
        <v>381</v>
      </c>
      <c r="E572">
        <v>1</v>
      </c>
      <c r="F572">
        <v>6</v>
      </c>
    </row>
    <row r="573" spans="1:7">
      <c r="A573" s="356">
        <v>44138</v>
      </c>
      <c r="B573">
        <v>8</v>
      </c>
      <c r="C573" t="s">
        <v>420</v>
      </c>
      <c r="D573" t="s">
        <v>154</v>
      </c>
      <c r="E573">
        <v>1</v>
      </c>
      <c r="F573">
        <v>12</v>
      </c>
      <c r="G573" t="s">
        <v>508</v>
      </c>
    </row>
    <row r="574" spans="1:7">
      <c r="A574" s="356">
        <v>44139</v>
      </c>
      <c r="B574">
        <v>9</v>
      </c>
      <c r="C574" t="s">
        <v>420</v>
      </c>
      <c r="D574" t="s">
        <v>381</v>
      </c>
      <c r="E574">
        <v>1</v>
      </c>
      <c r="F574">
        <v>6</v>
      </c>
    </row>
    <row r="575" spans="1:7">
      <c r="A575" s="356">
        <v>44140</v>
      </c>
      <c r="B575">
        <v>9</v>
      </c>
      <c r="C575" t="s">
        <v>420</v>
      </c>
      <c r="D575" t="s">
        <v>371</v>
      </c>
      <c r="E575">
        <v>1</v>
      </c>
      <c r="F575">
        <v>6</v>
      </c>
    </row>
    <row r="576" spans="1:7">
      <c r="A576" s="356">
        <v>44141</v>
      </c>
      <c r="B576">
        <v>9</v>
      </c>
      <c r="C576" t="s">
        <v>420</v>
      </c>
      <c r="D576" t="s">
        <v>381</v>
      </c>
      <c r="E576">
        <v>1</v>
      </c>
      <c r="F576">
        <v>6</v>
      </c>
    </row>
    <row r="577" spans="1:7">
      <c r="A577" s="356">
        <v>44142</v>
      </c>
      <c r="B577">
        <v>9</v>
      </c>
      <c r="C577" t="s">
        <v>420</v>
      </c>
      <c r="D577" t="s">
        <v>381</v>
      </c>
    </row>
    <row r="578" spans="1:7">
      <c r="A578" s="356">
        <v>44144</v>
      </c>
      <c r="B578">
        <v>9</v>
      </c>
      <c r="C578" t="s">
        <v>420</v>
      </c>
      <c r="D578" t="s">
        <v>153</v>
      </c>
      <c r="E578">
        <v>1</v>
      </c>
      <c r="F578">
        <v>6</v>
      </c>
    </row>
    <row r="579" spans="1:7">
      <c r="A579" s="356">
        <v>44145</v>
      </c>
      <c r="B579">
        <v>10</v>
      </c>
      <c r="C579" t="s">
        <v>420</v>
      </c>
      <c r="G579" t="s">
        <v>462</v>
      </c>
    </row>
    <row r="580" spans="1:7">
      <c r="A580" s="356">
        <v>44230</v>
      </c>
      <c r="B580">
        <v>11</v>
      </c>
      <c r="C580" t="s">
        <v>420</v>
      </c>
      <c r="D580" t="s">
        <v>371</v>
      </c>
      <c r="E580">
        <v>2</v>
      </c>
      <c r="F580">
        <v>12</v>
      </c>
    </row>
    <row r="581" spans="1:7">
      <c r="A581" s="356">
        <v>44231</v>
      </c>
      <c r="B581">
        <v>9</v>
      </c>
      <c r="C581" t="s">
        <v>420</v>
      </c>
      <c r="D581" t="s">
        <v>371</v>
      </c>
      <c r="E581">
        <v>2</v>
      </c>
      <c r="F581">
        <v>12</v>
      </c>
    </row>
    <row r="582" spans="1:7">
      <c r="A582" s="356">
        <v>44139</v>
      </c>
      <c r="B582">
        <v>10</v>
      </c>
      <c r="C582" t="s">
        <v>435</v>
      </c>
      <c r="D582" t="s">
        <v>371</v>
      </c>
      <c r="E582">
        <v>1</v>
      </c>
      <c r="F582">
        <v>12</v>
      </c>
    </row>
    <row r="583" spans="1:7">
      <c r="A583" s="356">
        <v>44140</v>
      </c>
      <c r="B583">
        <v>10</v>
      </c>
      <c r="C583" t="s">
        <v>435</v>
      </c>
      <c r="D583" t="s">
        <v>371</v>
      </c>
      <c r="E583">
        <v>1</v>
      </c>
      <c r="F583">
        <v>12</v>
      </c>
    </row>
    <row r="584" spans="1:7">
      <c r="A584" s="356">
        <v>44141</v>
      </c>
      <c r="B584">
        <v>10</v>
      </c>
      <c r="C584" t="s">
        <v>435</v>
      </c>
      <c r="D584" t="s">
        <v>381</v>
      </c>
      <c r="E584">
        <v>1</v>
      </c>
      <c r="F584">
        <v>12</v>
      </c>
    </row>
    <row r="585" spans="1:7">
      <c r="A585" s="356">
        <v>44142</v>
      </c>
      <c r="B585">
        <v>10</v>
      </c>
      <c r="C585" t="s">
        <v>435</v>
      </c>
      <c r="D585" t="s">
        <v>381</v>
      </c>
    </row>
    <row r="586" spans="1:7">
      <c r="A586" s="356">
        <v>44144</v>
      </c>
      <c r="B586">
        <v>10</v>
      </c>
      <c r="C586" t="s">
        <v>435</v>
      </c>
      <c r="D586" t="s">
        <v>381</v>
      </c>
      <c r="E586">
        <v>1</v>
      </c>
      <c r="F586">
        <v>12</v>
      </c>
    </row>
    <row r="587" spans="1:7">
      <c r="A587" s="356">
        <v>44145</v>
      </c>
      <c r="B587">
        <v>13</v>
      </c>
      <c r="C587" t="s">
        <v>435</v>
      </c>
      <c r="D587" t="s">
        <v>381</v>
      </c>
      <c r="E587">
        <v>1</v>
      </c>
      <c r="F587">
        <v>12</v>
      </c>
    </row>
    <row r="588" spans="1:7">
      <c r="A588" s="356">
        <v>44147</v>
      </c>
      <c r="B588">
        <v>12</v>
      </c>
      <c r="C588" t="s">
        <v>435</v>
      </c>
      <c r="D588" t="s">
        <v>148</v>
      </c>
      <c r="E588">
        <v>1</v>
      </c>
      <c r="F588">
        <v>6</v>
      </c>
      <c r="G588" t="s">
        <v>463</v>
      </c>
    </row>
    <row r="589" spans="1:7">
      <c r="A589" s="356">
        <v>44148</v>
      </c>
      <c r="B589">
        <v>7</v>
      </c>
      <c r="C589" t="s">
        <v>435</v>
      </c>
      <c r="D589" t="s">
        <v>381</v>
      </c>
      <c r="E589">
        <v>1</v>
      </c>
      <c r="F589">
        <v>6</v>
      </c>
    </row>
    <row r="590" spans="1:7">
      <c r="A590" s="356">
        <v>44149</v>
      </c>
      <c r="B590">
        <v>12</v>
      </c>
      <c r="C590" t="s">
        <v>435</v>
      </c>
      <c r="D590" t="s">
        <v>148</v>
      </c>
      <c r="E590">
        <v>5</v>
      </c>
      <c r="F590">
        <v>6</v>
      </c>
      <c r="G590" t="s">
        <v>466</v>
      </c>
    </row>
    <row r="591" spans="1:7">
      <c r="A591" s="356">
        <v>44151</v>
      </c>
      <c r="B591">
        <v>12</v>
      </c>
      <c r="C591" t="s">
        <v>435</v>
      </c>
      <c r="D591" t="s">
        <v>381</v>
      </c>
      <c r="E591">
        <v>5</v>
      </c>
      <c r="F591">
        <v>6</v>
      </c>
    </row>
    <row r="592" spans="1:7">
      <c r="A592" s="356">
        <v>44153</v>
      </c>
      <c r="B592">
        <v>10</v>
      </c>
      <c r="C592" t="s">
        <v>435</v>
      </c>
      <c r="D592" t="s">
        <v>381</v>
      </c>
      <c r="E592">
        <v>5</v>
      </c>
      <c r="F592">
        <v>6</v>
      </c>
    </row>
    <row r="593" spans="1:7">
      <c r="A593" s="356">
        <v>44154</v>
      </c>
      <c r="B593">
        <v>7</v>
      </c>
      <c r="C593" t="s">
        <v>435</v>
      </c>
      <c r="D593" t="s">
        <v>148</v>
      </c>
      <c r="E593">
        <v>5</v>
      </c>
      <c r="F593">
        <v>10</v>
      </c>
      <c r="G593" t="s">
        <v>476</v>
      </c>
    </row>
    <row r="594" spans="1:7">
      <c r="A594" s="356">
        <v>44155</v>
      </c>
      <c r="B594">
        <v>13</v>
      </c>
      <c r="C594" t="s">
        <v>435</v>
      </c>
      <c r="D594" t="s">
        <v>381</v>
      </c>
      <c r="E594">
        <v>5</v>
      </c>
      <c r="F594">
        <v>10</v>
      </c>
    </row>
    <row r="595" spans="1:7">
      <c r="A595" s="356">
        <v>44157</v>
      </c>
      <c r="B595">
        <v>13</v>
      </c>
      <c r="C595" t="s">
        <v>435</v>
      </c>
      <c r="D595" t="s">
        <v>381</v>
      </c>
      <c r="E595">
        <v>5</v>
      </c>
      <c r="F595">
        <v>10</v>
      </c>
    </row>
    <row r="596" spans="1:7">
      <c r="A596" s="356">
        <v>44159</v>
      </c>
      <c r="B596">
        <v>7</v>
      </c>
      <c r="C596" t="s">
        <v>435</v>
      </c>
      <c r="D596" t="s">
        <v>152</v>
      </c>
      <c r="E596">
        <v>40</v>
      </c>
      <c r="G596" t="s">
        <v>487</v>
      </c>
    </row>
    <row r="597" spans="1:7">
      <c r="A597" s="356">
        <v>44164</v>
      </c>
      <c r="B597">
        <v>12</v>
      </c>
      <c r="C597" t="s">
        <v>435</v>
      </c>
      <c r="D597" t="s">
        <v>298</v>
      </c>
      <c r="E597">
        <v>1</v>
      </c>
    </row>
    <row r="598" spans="1:7">
      <c r="A598" s="356">
        <v>44168</v>
      </c>
      <c r="B598">
        <v>10</v>
      </c>
      <c r="C598" t="s">
        <v>435</v>
      </c>
      <c r="D598" t="s">
        <v>477</v>
      </c>
      <c r="G598" t="s">
        <v>494</v>
      </c>
    </row>
    <row r="599" spans="1:7">
      <c r="A599" s="356">
        <v>44207</v>
      </c>
      <c r="B599">
        <v>15</v>
      </c>
      <c r="C599" t="s">
        <v>435</v>
      </c>
      <c r="D599" t="s">
        <v>146</v>
      </c>
      <c r="E599">
        <v>1</v>
      </c>
      <c r="F599">
        <v>6</v>
      </c>
    </row>
    <row r="600" spans="1:7">
      <c r="A600" s="356">
        <v>44208</v>
      </c>
      <c r="B600">
        <v>13</v>
      </c>
      <c r="C600" t="s">
        <v>435</v>
      </c>
      <c r="D600" t="s">
        <v>381</v>
      </c>
      <c r="E600">
        <v>1</v>
      </c>
      <c r="F600">
        <v>6</v>
      </c>
    </row>
    <row r="601" spans="1:7">
      <c r="A601" s="356">
        <v>44209</v>
      </c>
      <c r="B601">
        <v>21</v>
      </c>
      <c r="C601" t="s">
        <v>435</v>
      </c>
      <c r="D601" t="s">
        <v>477</v>
      </c>
      <c r="G601" t="s">
        <v>551</v>
      </c>
    </row>
    <row r="602" spans="1:7">
      <c r="A602" s="356">
        <v>44209</v>
      </c>
      <c r="B602">
        <v>16</v>
      </c>
      <c r="C602" t="s">
        <v>435</v>
      </c>
      <c r="D602" t="s">
        <v>148</v>
      </c>
      <c r="G602" t="s">
        <v>550</v>
      </c>
    </row>
    <row r="603" spans="1:7">
      <c r="A603" s="356">
        <v>44212</v>
      </c>
      <c r="B603">
        <v>11</v>
      </c>
      <c r="C603" t="s">
        <v>435</v>
      </c>
      <c r="D603" t="s">
        <v>146</v>
      </c>
      <c r="E603">
        <v>1</v>
      </c>
      <c r="F603">
        <v>6</v>
      </c>
      <c r="G603" t="s">
        <v>568</v>
      </c>
    </row>
    <row r="604" spans="1:7">
      <c r="A604" s="356">
        <v>44214</v>
      </c>
      <c r="B604">
        <v>15</v>
      </c>
      <c r="C604" t="s">
        <v>435</v>
      </c>
      <c r="D604" t="s">
        <v>148</v>
      </c>
      <c r="E604">
        <v>1</v>
      </c>
      <c r="F604">
        <v>6</v>
      </c>
      <c r="G604" t="s">
        <v>556</v>
      </c>
    </row>
    <row r="605" spans="1:7">
      <c r="A605" s="356">
        <v>44216</v>
      </c>
      <c r="B605">
        <v>14</v>
      </c>
      <c r="C605" t="s">
        <v>435</v>
      </c>
      <c r="D605" t="s">
        <v>381</v>
      </c>
      <c r="E605">
        <v>1</v>
      </c>
      <c r="F605">
        <v>6</v>
      </c>
    </row>
    <row r="606" spans="1:7">
      <c r="A606" s="356">
        <v>44217</v>
      </c>
      <c r="B606">
        <v>14</v>
      </c>
      <c r="C606" t="s">
        <v>435</v>
      </c>
      <c r="D606" t="s">
        <v>381</v>
      </c>
      <c r="E606">
        <v>1</v>
      </c>
      <c r="F606">
        <v>6</v>
      </c>
    </row>
    <row r="607" spans="1:7">
      <c r="A607" s="356">
        <v>44218</v>
      </c>
      <c r="B607">
        <v>11</v>
      </c>
      <c r="C607" t="s">
        <v>435</v>
      </c>
      <c r="E607">
        <v>1</v>
      </c>
      <c r="F607">
        <v>6</v>
      </c>
      <c r="G607" t="s">
        <v>569</v>
      </c>
    </row>
    <row r="608" spans="1:7">
      <c r="A608" s="356">
        <v>44219</v>
      </c>
      <c r="B608">
        <v>7</v>
      </c>
      <c r="C608" t="s">
        <v>435</v>
      </c>
      <c r="D608" t="s">
        <v>146</v>
      </c>
      <c r="E608">
        <v>1</v>
      </c>
      <c r="F608">
        <v>6</v>
      </c>
      <c r="G608" t="s">
        <v>580</v>
      </c>
    </row>
    <row r="609" spans="1:7">
      <c r="A609" s="356">
        <v>44221</v>
      </c>
      <c r="B609">
        <v>9</v>
      </c>
      <c r="C609" t="s">
        <v>435</v>
      </c>
      <c r="D609" t="s">
        <v>148</v>
      </c>
      <c r="E609">
        <v>2</v>
      </c>
      <c r="F609">
        <v>6</v>
      </c>
      <c r="G609" t="s">
        <v>547</v>
      </c>
    </row>
    <row r="610" spans="1:7">
      <c r="A610" s="356">
        <v>44222</v>
      </c>
      <c r="B610">
        <v>10</v>
      </c>
      <c r="C610" t="s">
        <v>435</v>
      </c>
      <c r="D610" t="s">
        <v>371</v>
      </c>
      <c r="E610">
        <v>2</v>
      </c>
      <c r="F610">
        <v>6</v>
      </c>
    </row>
    <row r="611" spans="1:7">
      <c r="A611" s="356">
        <v>44223</v>
      </c>
      <c r="B611">
        <v>7</v>
      </c>
      <c r="C611" t="s">
        <v>435</v>
      </c>
      <c r="D611" t="s">
        <v>381</v>
      </c>
      <c r="E611">
        <v>2</v>
      </c>
      <c r="F611">
        <v>6</v>
      </c>
    </row>
    <row r="612" spans="1:7">
      <c r="A612" s="356">
        <v>44225</v>
      </c>
      <c r="B612">
        <v>11</v>
      </c>
      <c r="C612" t="s">
        <v>435</v>
      </c>
      <c r="D612" t="s">
        <v>381</v>
      </c>
      <c r="E612">
        <v>2</v>
      </c>
      <c r="F612">
        <v>6</v>
      </c>
      <c r="G612" t="s">
        <v>591</v>
      </c>
    </row>
    <row r="613" spans="1:7">
      <c r="A613" s="356">
        <v>43890</v>
      </c>
      <c r="B613">
        <v>12</v>
      </c>
      <c r="C613" t="s">
        <v>319</v>
      </c>
      <c r="D613" t="s">
        <v>148</v>
      </c>
      <c r="E613">
        <v>1</v>
      </c>
      <c r="F613">
        <v>24</v>
      </c>
    </row>
    <row r="614" spans="1:7">
      <c r="A614" s="356">
        <v>43891</v>
      </c>
      <c r="B614">
        <v>10</v>
      </c>
      <c r="C614" t="s">
        <v>319</v>
      </c>
      <c r="D614" t="s">
        <v>153</v>
      </c>
      <c r="E614">
        <v>1</v>
      </c>
      <c r="F614">
        <v>24</v>
      </c>
    </row>
    <row r="615" spans="1:7">
      <c r="A615" s="356">
        <v>43893</v>
      </c>
      <c r="B615">
        <v>12</v>
      </c>
      <c r="C615" t="s">
        <v>319</v>
      </c>
      <c r="D615" t="s">
        <v>148</v>
      </c>
      <c r="E615">
        <v>1</v>
      </c>
      <c r="F615">
        <v>6</v>
      </c>
    </row>
    <row r="616" spans="1:7">
      <c r="A616" s="356">
        <v>43893</v>
      </c>
      <c r="B616">
        <v>8</v>
      </c>
      <c r="C616" t="s">
        <v>319</v>
      </c>
      <c r="D616" t="s">
        <v>147</v>
      </c>
      <c r="E616">
        <v>1</v>
      </c>
      <c r="F616">
        <v>24</v>
      </c>
    </row>
    <row r="617" spans="1:7">
      <c r="A617" s="356">
        <v>43894</v>
      </c>
      <c r="B617">
        <v>8</v>
      </c>
      <c r="C617" t="s">
        <v>319</v>
      </c>
      <c r="D617" t="s">
        <v>153</v>
      </c>
      <c r="E617">
        <v>1</v>
      </c>
      <c r="F617">
        <v>6</v>
      </c>
    </row>
    <row r="618" spans="1:7">
      <c r="A618" s="356">
        <v>43897</v>
      </c>
      <c r="B618">
        <v>8</v>
      </c>
      <c r="C618" t="s">
        <v>319</v>
      </c>
      <c r="D618" t="s">
        <v>148</v>
      </c>
      <c r="E618">
        <v>5</v>
      </c>
      <c r="F618">
        <v>6</v>
      </c>
    </row>
    <row r="619" spans="1:7">
      <c r="A619" s="356">
        <v>43901</v>
      </c>
      <c r="B619">
        <v>7</v>
      </c>
      <c r="C619" t="s">
        <v>319</v>
      </c>
      <c r="D619" t="s">
        <v>152</v>
      </c>
      <c r="G619" t="s">
        <v>294</v>
      </c>
    </row>
    <row r="620" spans="1:7">
      <c r="A620" s="356">
        <v>43901</v>
      </c>
      <c r="B620">
        <v>10</v>
      </c>
      <c r="C620" t="s">
        <v>319</v>
      </c>
      <c r="D620" t="s">
        <v>154</v>
      </c>
      <c r="E620">
        <v>1</v>
      </c>
      <c r="F620">
        <v>96</v>
      </c>
    </row>
    <row r="621" spans="1:7">
      <c r="A621" s="356">
        <v>43902</v>
      </c>
      <c r="B621">
        <v>10</v>
      </c>
      <c r="C621" t="s">
        <v>324</v>
      </c>
      <c r="D621" t="s">
        <v>153</v>
      </c>
      <c r="E621">
        <v>1</v>
      </c>
      <c r="F621">
        <v>96</v>
      </c>
    </row>
    <row r="622" spans="1:7">
      <c r="A622" s="356">
        <v>43904</v>
      </c>
      <c r="B622">
        <v>7</v>
      </c>
      <c r="C622" t="s">
        <v>324</v>
      </c>
      <c r="D622" t="s">
        <v>147</v>
      </c>
      <c r="E622">
        <v>1</v>
      </c>
      <c r="F622">
        <v>96</v>
      </c>
    </row>
    <row r="623" spans="1:7">
      <c r="A623" s="356">
        <v>43907</v>
      </c>
      <c r="B623">
        <v>9</v>
      </c>
      <c r="C623" t="s">
        <v>324</v>
      </c>
      <c r="D623" t="s">
        <v>147</v>
      </c>
      <c r="E623">
        <v>1</v>
      </c>
      <c r="F623">
        <v>96</v>
      </c>
    </row>
    <row r="624" spans="1:7">
      <c r="A624" s="356">
        <v>43909</v>
      </c>
      <c r="B624">
        <v>8</v>
      </c>
      <c r="C624" t="s">
        <v>324</v>
      </c>
      <c r="D624" t="s">
        <v>148</v>
      </c>
      <c r="E624">
        <v>1</v>
      </c>
      <c r="F624">
        <v>24</v>
      </c>
    </row>
    <row r="625" spans="1:7">
      <c r="A625" s="356">
        <v>43910</v>
      </c>
      <c r="B625">
        <v>9</v>
      </c>
      <c r="C625" t="s">
        <v>324</v>
      </c>
      <c r="D625" t="s">
        <v>153</v>
      </c>
      <c r="E625">
        <v>1</v>
      </c>
      <c r="F625">
        <v>24</v>
      </c>
    </row>
    <row r="626" spans="1:7">
      <c r="A626" s="356">
        <v>43912</v>
      </c>
      <c r="B626">
        <v>9</v>
      </c>
      <c r="C626" t="s">
        <v>324</v>
      </c>
      <c r="D626" t="s">
        <v>148</v>
      </c>
      <c r="E626">
        <v>1</v>
      </c>
      <c r="F626">
        <v>6</v>
      </c>
    </row>
    <row r="627" spans="1:7">
      <c r="A627" s="356">
        <v>43913</v>
      </c>
      <c r="B627">
        <v>9</v>
      </c>
      <c r="C627" t="s">
        <v>324</v>
      </c>
      <c r="D627" t="s">
        <v>153</v>
      </c>
      <c r="E627">
        <v>1</v>
      </c>
      <c r="F627">
        <v>6</v>
      </c>
    </row>
    <row r="628" spans="1:7">
      <c r="A628" s="356">
        <v>43914</v>
      </c>
      <c r="B628">
        <v>8</v>
      </c>
      <c r="C628" t="s">
        <v>324</v>
      </c>
      <c r="D628" t="s">
        <v>148</v>
      </c>
      <c r="E628">
        <v>5</v>
      </c>
      <c r="F628">
        <v>6</v>
      </c>
    </row>
    <row r="629" spans="1:7">
      <c r="A629" s="356">
        <v>43915</v>
      </c>
      <c r="B629">
        <v>10</v>
      </c>
      <c r="C629" t="s">
        <v>324</v>
      </c>
      <c r="D629" t="s">
        <v>153</v>
      </c>
      <c r="E629">
        <v>5</v>
      </c>
      <c r="F629">
        <v>6</v>
      </c>
    </row>
    <row r="630" spans="1:7">
      <c r="A630" s="356">
        <v>44104</v>
      </c>
      <c r="B630">
        <v>10</v>
      </c>
      <c r="C630" t="s">
        <v>324</v>
      </c>
      <c r="D630" t="s">
        <v>146</v>
      </c>
      <c r="E630">
        <v>1</v>
      </c>
      <c r="F630">
        <v>6</v>
      </c>
      <c r="G630" t="s">
        <v>397</v>
      </c>
    </row>
    <row r="631" spans="1:7">
      <c r="A631" s="356">
        <v>44105</v>
      </c>
      <c r="B631">
        <v>9</v>
      </c>
      <c r="C631" t="s">
        <v>324</v>
      </c>
      <c r="D631" t="s">
        <v>381</v>
      </c>
      <c r="E631">
        <v>1</v>
      </c>
      <c r="F631">
        <v>6</v>
      </c>
    </row>
    <row r="632" spans="1:7">
      <c r="A632" s="356">
        <v>44106</v>
      </c>
      <c r="B632">
        <v>9</v>
      </c>
      <c r="C632" t="s">
        <v>324</v>
      </c>
      <c r="D632" t="s">
        <v>148</v>
      </c>
      <c r="E632">
        <v>5</v>
      </c>
      <c r="F632">
        <v>6</v>
      </c>
    </row>
    <row r="633" spans="1:7">
      <c r="A633" s="356">
        <v>44107</v>
      </c>
      <c r="B633">
        <v>9</v>
      </c>
      <c r="C633" t="s">
        <v>324</v>
      </c>
      <c r="D633" t="s">
        <v>381</v>
      </c>
      <c r="E633">
        <v>5</v>
      </c>
      <c r="F633">
        <v>6</v>
      </c>
    </row>
    <row r="634" spans="1:7">
      <c r="A634" s="356">
        <v>44109</v>
      </c>
      <c r="B634">
        <v>14</v>
      </c>
      <c r="C634" t="s">
        <v>324</v>
      </c>
      <c r="D634" t="s">
        <v>152</v>
      </c>
      <c r="G634" t="s">
        <v>274</v>
      </c>
    </row>
    <row r="635" spans="1:7">
      <c r="A635" s="356">
        <v>44109</v>
      </c>
      <c r="B635">
        <v>9</v>
      </c>
      <c r="C635" t="s">
        <v>324</v>
      </c>
      <c r="D635" t="s">
        <v>154</v>
      </c>
      <c r="G635" t="s">
        <v>402</v>
      </c>
    </row>
    <row r="636" spans="1:7">
      <c r="A636" s="356">
        <v>44110</v>
      </c>
      <c r="B636">
        <v>9</v>
      </c>
      <c r="C636" t="s">
        <v>400</v>
      </c>
      <c r="D636" t="s">
        <v>371</v>
      </c>
      <c r="E636">
        <v>1</v>
      </c>
      <c r="F636">
        <v>96</v>
      </c>
    </row>
    <row r="637" spans="1:7">
      <c r="A637" s="356">
        <v>44110</v>
      </c>
      <c r="B637">
        <v>11</v>
      </c>
      <c r="C637" t="s">
        <v>400</v>
      </c>
      <c r="D637" t="s">
        <v>147</v>
      </c>
      <c r="E637">
        <v>1</v>
      </c>
      <c r="F637">
        <v>96</v>
      </c>
    </row>
    <row r="638" spans="1:7">
      <c r="A638" s="356">
        <v>44111</v>
      </c>
      <c r="B638">
        <v>9</v>
      </c>
      <c r="C638" t="s">
        <v>400</v>
      </c>
      <c r="D638" t="s">
        <v>371</v>
      </c>
      <c r="E638">
        <v>1</v>
      </c>
      <c r="F638">
        <v>96</v>
      </c>
    </row>
    <row r="639" spans="1:7">
      <c r="A639" s="356">
        <v>44112</v>
      </c>
      <c r="B639">
        <v>8</v>
      </c>
      <c r="C639" t="s">
        <v>400</v>
      </c>
      <c r="D639" t="s">
        <v>381</v>
      </c>
      <c r="E639">
        <v>1</v>
      </c>
      <c r="F639">
        <v>96</v>
      </c>
    </row>
    <row r="640" spans="1:7">
      <c r="A640" s="356">
        <v>44113</v>
      </c>
      <c r="B640">
        <v>8</v>
      </c>
      <c r="C640" t="s">
        <v>400</v>
      </c>
      <c r="D640" t="s">
        <v>381</v>
      </c>
      <c r="E640">
        <v>1</v>
      </c>
      <c r="F640">
        <v>96</v>
      </c>
    </row>
    <row r="641" spans="1:7">
      <c r="A641" s="356">
        <v>44116</v>
      </c>
      <c r="B641">
        <v>8</v>
      </c>
      <c r="C641" t="s">
        <v>400</v>
      </c>
      <c r="D641" t="s">
        <v>148</v>
      </c>
      <c r="E641">
        <v>1</v>
      </c>
      <c r="F641">
        <v>12</v>
      </c>
      <c r="G641" t="s">
        <v>410</v>
      </c>
    </row>
    <row r="642" spans="1:7">
      <c r="A642" s="356">
        <v>44117</v>
      </c>
      <c r="B642">
        <v>9</v>
      </c>
      <c r="C642" t="s">
        <v>400</v>
      </c>
      <c r="D642" t="s">
        <v>381</v>
      </c>
      <c r="E642">
        <v>1</v>
      </c>
      <c r="F642">
        <v>12</v>
      </c>
    </row>
    <row r="643" spans="1:7">
      <c r="A643" s="356">
        <v>44118</v>
      </c>
      <c r="B643">
        <v>9</v>
      </c>
      <c r="C643" t="s">
        <v>400</v>
      </c>
      <c r="D643" t="s">
        <v>381</v>
      </c>
      <c r="E643">
        <v>1</v>
      </c>
      <c r="F643">
        <v>12</v>
      </c>
    </row>
    <row r="644" spans="1:7">
      <c r="A644" s="356">
        <v>44118</v>
      </c>
      <c r="B644">
        <v>14</v>
      </c>
      <c r="C644" t="s">
        <v>400</v>
      </c>
      <c r="D644" t="s">
        <v>147</v>
      </c>
      <c r="E644">
        <v>1</v>
      </c>
      <c r="F644">
        <v>12</v>
      </c>
    </row>
    <row r="645" spans="1:7">
      <c r="A645" s="356">
        <v>44119</v>
      </c>
      <c r="B645">
        <v>10</v>
      </c>
      <c r="C645" t="s">
        <v>400</v>
      </c>
      <c r="D645" t="s">
        <v>148</v>
      </c>
      <c r="E645">
        <v>1</v>
      </c>
      <c r="F645">
        <v>6</v>
      </c>
      <c r="G645" t="s">
        <v>413</v>
      </c>
    </row>
    <row r="646" spans="1:7">
      <c r="A646" s="356">
        <v>44120</v>
      </c>
      <c r="B646">
        <v>10</v>
      </c>
      <c r="C646" t="s">
        <v>400</v>
      </c>
      <c r="D646" t="s">
        <v>371</v>
      </c>
      <c r="E646">
        <v>1</v>
      </c>
      <c r="F646">
        <v>6</v>
      </c>
    </row>
    <row r="647" spans="1:7">
      <c r="A647" s="356">
        <v>44121</v>
      </c>
      <c r="B647">
        <v>10</v>
      </c>
      <c r="C647" t="s">
        <v>400</v>
      </c>
      <c r="D647" t="s">
        <v>148</v>
      </c>
      <c r="E647">
        <v>5</v>
      </c>
      <c r="F647">
        <v>6</v>
      </c>
    </row>
    <row r="648" spans="1:7">
      <c r="A648" s="356">
        <v>44123</v>
      </c>
      <c r="B648">
        <v>10</v>
      </c>
      <c r="C648" t="s">
        <v>400</v>
      </c>
      <c r="D648" t="s">
        <v>381</v>
      </c>
      <c r="E648">
        <v>5</v>
      </c>
      <c r="F648">
        <v>6</v>
      </c>
    </row>
    <row r="649" spans="1:7">
      <c r="A649" s="356">
        <v>44124</v>
      </c>
      <c r="B649">
        <v>11</v>
      </c>
      <c r="C649" t="s">
        <v>400</v>
      </c>
      <c r="D649" t="s">
        <v>381</v>
      </c>
      <c r="E649">
        <v>5</v>
      </c>
      <c r="F649">
        <v>6</v>
      </c>
    </row>
    <row r="650" spans="1:7">
      <c r="A650" s="356">
        <v>44125</v>
      </c>
      <c r="B650">
        <v>10</v>
      </c>
      <c r="C650" t="s">
        <v>400</v>
      </c>
      <c r="D650" t="s">
        <v>154</v>
      </c>
      <c r="E650">
        <v>1</v>
      </c>
      <c r="F650">
        <v>12</v>
      </c>
      <c r="G650" t="s">
        <v>424</v>
      </c>
    </row>
    <row r="651" spans="1:7">
      <c r="A651" s="356">
        <v>44126</v>
      </c>
      <c r="B651">
        <v>12</v>
      </c>
      <c r="C651" t="s">
        <v>400</v>
      </c>
      <c r="D651" t="s">
        <v>152</v>
      </c>
      <c r="E651">
        <v>4</v>
      </c>
      <c r="F651">
        <v>6</v>
      </c>
      <c r="G651" t="s">
        <v>274</v>
      </c>
    </row>
    <row r="652" spans="1:7">
      <c r="A652" s="356">
        <v>44126</v>
      </c>
      <c r="B652">
        <v>13</v>
      </c>
      <c r="C652" t="s">
        <v>419</v>
      </c>
      <c r="D652" t="s">
        <v>371</v>
      </c>
      <c r="E652">
        <v>1</v>
      </c>
      <c r="F652">
        <v>12</v>
      </c>
    </row>
    <row r="653" spans="1:7">
      <c r="A653" s="356">
        <v>44127</v>
      </c>
      <c r="B653">
        <v>10</v>
      </c>
      <c r="C653" t="s">
        <v>419</v>
      </c>
      <c r="D653" t="s">
        <v>371</v>
      </c>
      <c r="E653">
        <v>1</v>
      </c>
      <c r="F653">
        <v>12</v>
      </c>
    </row>
    <row r="654" spans="1:7">
      <c r="A654" s="356">
        <v>44129</v>
      </c>
      <c r="B654">
        <v>11</v>
      </c>
      <c r="C654" t="s">
        <v>419</v>
      </c>
      <c r="D654" t="s">
        <v>371</v>
      </c>
      <c r="E654">
        <v>1</v>
      </c>
      <c r="F654">
        <v>12</v>
      </c>
    </row>
    <row r="655" spans="1:7">
      <c r="A655" s="356">
        <v>44131</v>
      </c>
      <c r="B655">
        <v>12</v>
      </c>
      <c r="C655" t="s">
        <v>419</v>
      </c>
      <c r="D655" t="s">
        <v>381</v>
      </c>
      <c r="E655">
        <v>1</v>
      </c>
      <c r="F655">
        <v>12</v>
      </c>
    </row>
    <row r="656" spans="1:7">
      <c r="A656" s="356">
        <v>44132</v>
      </c>
      <c r="B656">
        <v>10</v>
      </c>
      <c r="C656" t="s">
        <v>419</v>
      </c>
      <c r="D656" t="s">
        <v>381</v>
      </c>
      <c r="E656">
        <v>1</v>
      </c>
      <c r="F656">
        <v>12</v>
      </c>
    </row>
    <row r="657" spans="1:7">
      <c r="A657" s="356">
        <v>44133</v>
      </c>
      <c r="B657">
        <v>10</v>
      </c>
      <c r="C657" t="s">
        <v>419</v>
      </c>
      <c r="D657" t="s">
        <v>381</v>
      </c>
      <c r="E657">
        <v>1</v>
      </c>
      <c r="F657">
        <v>12</v>
      </c>
    </row>
    <row r="658" spans="1:7">
      <c r="A658" s="356">
        <v>44134</v>
      </c>
      <c r="B658">
        <v>10</v>
      </c>
      <c r="C658" t="s">
        <v>419</v>
      </c>
      <c r="D658" t="s">
        <v>381</v>
      </c>
      <c r="E658">
        <v>1</v>
      </c>
      <c r="F658">
        <v>12</v>
      </c>
    </row>
    <row r="659" spans="1:7">
      <c r="A659" s="356">
        <v>44135</v>
      </c>
      <c r="B659">
        <v>10</v>
      </c>
      <c r="C659" t="s">
        <v>419</v>
      </c>
      <c r="D659" t="s">
        <v>148</v>
      </c>
      <c r="E659">
        <v>1</v>
      </c>
      <c r="F659">
        <v>6</v>
      </c>
    </row>
    <row r="660" spans="1:7">
      <c r="A660" s="356">
        <v>44137</v>
      </c>
      <c r="B660">
        <v>10</v>
      </c>
      <c r="C660" t="s">
        <v>419</v>
      </c>
      <c r="D660" t="s">
        <v>381</v>
      </c>
      <c r="E660">
        <v>1</v>
      </c>
      <c r="F660">
        <v>6</v>
      </c>
    </row>
    <row r="661" spans="1:7">
      <c r="A661" s="356">
        <v>44138</v>
      </c>
      <c r="B661">
        <v>9</v>
      </c>
      <c r="C661" t="s">
        <v>419</v>
      </c>
      <c r="E661">
        <v>1</v>
      </c>
      <c r="F661">
        <v>6</v>
      </c>
    </row>
    <row r="662" spans="1:7">
      <c r="A662" s="356">
        <v>44139</v>
      </c>
      <c r="B662">
        <v>11</v>
      </c>
      <c r="C662" t="s">
        <v>419</v>
      </c>
      <c r="D662" t="s">
        <v>381</v>
      </c>
      <c r="E662">
        <v>1</v>
      </c>
      <c r="F662">
        <v>6</v>
      </c>
    </row>
    <row r="663" spans="1:7">
      <c r="A663" s="356">
        <v>44140</v>
      </c>
      <c r="B663">
        <v>11</v>
      </c>
      <c r="C663" t="s">
        <v>419</v>
      </c>
      <c r="D663" t="s">
        <v>154</v>
      </c>
      <c r="E663">
        <v>1</v>
      </c>
      <c r="F663">
        <v>6</v>
      </c>
      <c r="G663" t="s">
        <v>509</v>
      </c>
    </row>
    <row r="664" spans="1:7">
      <c r="A664" s="356">
        <v>44140</v>
      </c>
      <c r="B664">
        <v>12</v>
      </c>
      <c r="C664" t="s">
        <v>419</v>
      </c>
      <c r="D664" t="s">
        <v>148</v>
      </c>
      <c r="E664">
        <v>1</v>
      </c>
      <c r="F664">
        <v>6</v>
      </c>
      <c r="G664" t="s">
        <v>441</v>
      </c>
    </row>
    <row r="665" spans="1:7">
      <c r="A665" s="356">
        <v>44141</v>
      </c>
      <c r="B665">
        <v>11</v>
      </c>
      <c r="C665" t="s">
        <v>419</v>
      </c>
      <c r="D665" t="s">
        <v>381</v>
      </c>
      <c r="E665">
        <v>1</v>
      </c>
      <c r="F665">
        <v>6</v>
      </c>
    </row>
    <row r="666" spans="1:7">
      <c r="A666" s="356">
        <v>44141</v>
      </c>
      <c r="B666">
        <v>12</v>
      </c>
      <c r="C666" t="s">
        <v>419</v>
      </c>
      <c r="D666" t="s">
        <v>381</v>
      </c>
      <c r="E666">
        <v>1</v>
      </c>
      <c r="F666">
        <v>6</v>
      </c>
    </row>
    <row r="667" spans="1:7">
      <c r="A667" s="356">
        <v>44142</v>
      </c>
      <c r="B667">
        <v>11</v>
      </c>
      <c r="C667" t="s">
        <v>419</v>
      </c>
      <c r="D667" t="s">
        <v>381</v>
      </c>
    </row>
    <row r="668" spans="1:7">
      <c r="A668" s="356">
        <v>44144</v>
      </c>
      <c r="B668">
        <v>11</v>
      </c>
      <c r="C668" t="s">
        <v>419</v>
      </c>
      <c r="G668" t="s">
        <v>445</v>
      </c>
    </row>
    <row r="669" spans="1:7">
      <c r="A669" s="356">
        <v>44142</v>
      </c>
      <c r="B669">
        <v>12</v>
      </c>
      <c r="C669" t="s">
        <v>442</v>
      </c>
      <c r="D669" t="s">
        <v>381</v>
      </c>
    </row>
    <row r="670" spans="1:7">
      <c r="A670" s="356">
        <v>44144</v>
      </c>
      <c r="B670">
        <v>12</v>
      </c>
      <c r="C670" t="s">
        <v>442</v>
      </c>
      <c r="D670" t="s">
        <v>381</v>
      </c>
      <c r="E670">
        <v>5</v>
      </c>
      <c r="F670">
        <v>6</v>
      </c>
    </row>
    <row r="671" spans="1:7">
      <c r="A671" s="356">
        <v>44145</v>
      </c>
      <c r="B671">
        <v>14</v>
      </c>
      <c r="C671" t="s">
        <v>442</v>
      </c>
      <c r="D671" t="s">
        <v>148</v>
      </c>
      <c r="E671">
        <v>5</v>
      </c>
      <c r="F671">
        <v>10</v>
      </c>
    </row>
    <row r="672" spans="1:7">
      <c r="A672" s="356">
        <v>44148</v>
      </c>
      <c r="B672">
        <v>8</v>
      </c>
      <c r="C672" t="s">
        <v>442</v>
      </c>
      <c r="D672" t="s">
        <v>152</v>
      </c>
      <c r="E672">
        <v>40</v>
      </c>
      <c r="G672" t="s">
        <v>464</v>
      </c>
    </row>
    <row r="673" spans="1:7">
      <c r="A673" s="356">
        <v>44154</v>
      </c>
      <c r="B673">
        <v>9</v>
      </c>
      <c r="C673" t="s">
        <v>442</v>
      </c>
      <c r="D673" t="s">
        <v>146</v>
      </c>
      <c r="E673">
        <v>1</v>
      </c>
      <c r="F673">
        <v>6</v>
      </c>
      <c r="G673" t="s">
        <v>475</v>
      </c>
    </row>
    <row r="674" spans="1:7">
      <c r="A674" s="356">
        <v>44155</v>
      </c>
      <c r="B674">
        <v>7</v>
      </c>
      <c r="C674" t="s">
        <v>442</v>
      </c>
      <c r="D674" t="s">
        <v>148</v>
      </c>
      <c r="E674">
        <v>5</v>
      </c>
      <c r="F674">
        <v>6</v>
      </c>
    </row>
    <row r="675" spans="1:7">
      <c r="A675" s="356">
        <v>44157</v>
      </c>
      <c r="B675">
        <v>7</v>
      </c>
      <c r="C675" t="s">
        <v>442</v>
      </c>
      <c r="D675" t="s">
        <v>381</v>
      </c>
      <c r="E675">
        <v>5</v>
      </c>
      <c r="F675">
        <v>6</v>
      </c>
    </row>
    <row r="676" spans="1:7">
      <c r="A676" s="356">
        <v>44158</v>
      </c>
      <c r="B676">
        <v>10</v>
      </c>
      <c r="C676" t="s">
        <v>442</v>
      </c>
      <c r="D676" t="s">
        <v>148</v>
      </c>
      <c r="G676" t="s">
        <v>486</v>
      </c>
    </row>
    <row r="677" spans="1:7">
      <c r="A677" s="356">
        <v>44164</v>
      </c>
      <c r="B677">
        <v>11</v>
      </c>
      <c r="C677" t="s">
        <v>442</v>
      </c>
      <c r="D677" t="s">
        <v>298</v>
      </c>
      <c r="E677">
        <v>1</v>
      </c>
    </row>
    <row r="678" spans="1:7">
      <c r="A678" s="356">
        <v>44168</v>
      </c>
      <c r="B678" s="8">
        <v>9</v>
      </c>
      <c r="C678" s="8" t="s">
        <v>442</v>
      </c>
      <c r="D678" s="8" t="s">
        <v>477</v>
      </c>
      <c r="E678" s="8"/>
      <c r="F678" s="8"/>
      <c r="G678" s="8" t="s">
        <v>494</v>
      </c>
    </row>
    <row r="679" spans="1:7">
      <c r="A679" s="356">
        <v>44207</v>
      </c>
      <c r="B679" s="8">
        <v>14</v>
      </c>
      <c r="C679" s="8" t="s">
        <v>442</v>
      </c>
      <c r="D679" s="8" t="s">
        <v>146</v>
      </c>
      <c r="E679" s="8">
        <v>1</v>
      </c>
      <c r="F679" s="8">
        <v>6</v>
      </c>
      <c r="G679" s="8"/>
    </row>
    <row r="680" spans="1:7">
      <c r="A680" s="356">
        <v>44208</v>
      </c>
      <c r="B680" s="8">
        <v>12</v>
      </c>
      <c r="C680" s="8" t="s">
        <v>442</v>
      </c>
      <c r="D680" s="8" t="s">
        <v>381</v>
      </c>
      <c r="E680" s="8">
        <v>1</v>
      </c>
      <c r="F680" s="8">
        <v>6</v>
      </c>
      <c r="G680" s="8"/>
    </row>
    <row r="681" spans="1:7">
      <c r="A681" s="356">
        <v>44209</v>
      </c>
      <c r="B681" s="8">
        <v>20</v>
      </c>
      <c r="C681" s="8" t="s">
        <v>442</v>
      </c>
      <c r="D681" s="8" t="s">
        <v>477</v>
      </c>
      <c r="E681" s="8"/>
      <c r="F681" s="8"/>
      <c r="G681" s="8" t="s">
        <v>551</v>
      </c>
    </row>
    <row r="682" spans="1:7">
      <c r="A682" s="356">
        <v>44209</v>
      </c>
      <c r="B682" s="8">
        <v>15</v>
      </c>
      <c r="C682" s="8" t="s">
        <v>442</v>
      </c>
      <c r="D682" s="8" t="s">
        <v>148</v>
      </c>
      <c r="E682" s="8"/>
      <c r="F682" s="8"/>
      <c r="G682" s="8" t="s">
        <v>550</v>
      </c>
    </row>
    <row r="683" spans="1:7">
      <c r="A683" s="356">
        <v>44212</v>
      </c>
      <c r="B683" s="8">
        <v>10</v>
      </c>
      <c r="C683" s="8" t="s">
        <v>442</v>
      </c>
      <c r="D683" s="8" t="s">
        <v>146</v>
      </c>
      <c r="E683" s="8">
        <v>1</v>
      </c>
      <c r="F683" s="8">
        <v>6</v>
      </c>
      <c r="G683" s="8" t="s">
        <v>568</v>
      </c>
    </row>
    <row r="684" spans="1:7">
      <c r="A684" s="356">
        <v>44214</v>
      </c>
      <c r="B684" s="8">
        <v>14</v>
      </c>
      <c r="C684" s="8" t="s">
        <v>442</v>
      </c>
      <c r="D684" s="8" t="s">
        <v>148</v>
      </c>
      <c r="E684" s="8">
        <v>1</v>
      </c>
      <c r="F684" s="8">
        <v>6</v>
      </c>
      <c r="G684" s="8" t="s">
        <v>556</v>
      </c>
    </row>
    <row r="685" spans="1:7">
      <c r="A685" s="356">
        <v>44216</v>
      </c>
      <c r="B685" s="8">
        <v>13</v>
      </c>
      <c r="C685" s="8" t="s">
        <v>442</v>
      </c>
      <c r="D685" s="8" t="s">
        <v>381</v>
      </c>
      <c r="E685" s="8">
        <v>1</v>
      </c>
      <c r="F685" s="8">
        <v>6</v>
      </c>
      <c r="G685" s="8"/>
    </row>
    <row r="686" spans="1:7">
      <c r="A686" s="356">
        <v>44217</v>
      </c>
      <c r="B686" s="8">
        <v>12</v>
      </c>
      <c r="C686" s="8" t="s">
        <v>442</v>
      </c>
      <c r="D686" s="8" t="s">
        <v>148</v>
      </c>
      <c r="E686" s="8"/>
      <c r="F686" s="8"/>
      <c r="G686" s="8" t="s">
        <v>558</v>
      </c>
    </row>
    <row r="687" spans="1:7">
      <c r="A687" s="356">
        <v>44233</v>
      </c>
      <c r="B687" s="8">
        <v>8</v>
      </c>
      <c r="C687" s="8" t="s">
        <v>442</v>
      </c>
      <c r="D687" s="8" t="s">
        <v>146</v>
      </c>
      <c r="E687" s="8">
        <v>1</v>
      </c>
      <c r="F687" s="8">
        <v>6</v>
      </c>
      <c r="G687" s="8" t="s">
        <v>636</v>
      </c>
    </row>
    <row r="688" spans="1:7">
      <c r="A688" s="356">
        <v>44235</v>
      </c>
      <c r="B688" s="8">
        <v>12</v>
      </c>
      <c r="C688" s="8" t="s">
        <v>442</v>
      </c>
      <c r="D688" s="8" t="s">
        <v>298</v>
      </c>
      <c r="E688" s="8"/>
      <c r="F688" s="8"/>
      <c r="G688" s="8" t="s">
        <v>639</v>
      </c>
    </row>
    <row r="689" spans="1:7">
      <c r="A689" s="356">
        <v>43890</v>
      </c>
      <c r="B689" s="8">
        <v>13</v>
      </c>
      <c r="C689" s="8" t="s">
        <v>320</v>
      </c>
      <c r="D689" s="8" t="s">
        <v>148</v>
      </c>
      <c r="E689" s="8">
        <v>1</v>
      </c>
      <c r="F689" s="8">
        <v>24</v>
      </c>
      <c r="G689" s="8"/>
    </row>
    <row r="690" spans="1:7">
      <c r="A690" s="356">
        <v>43891</v>
      </c>
      <c r="B690" s="8">
        <v>11</v>
      </c>
      <c r="C690" s="8" t="s">
        <v>320</v>
      </c>
      <c r="D690" s="8" t="s">
        <v>153</v>
      </c>
      <c r="E690" s="8">
        <v>1</v>
      </c>
      <c r="F690" s="8">
        <v>24</v>
      </c>
      <c r="G690" s="8"/>
    </row>
    <row r="691" spans="1:7">
      <c r="A691" s="356">
        <v>43893</v>
      </c>
      <c r="B691" s="8">
        <v>9</v>
      </c>
      <c r="C691" s="8" t="s">
        <v>320</v>
      </c>
      <c r="D691" s="8" t="s">
        <v>147</v>
      </c>
      <c r="E691" s="8">
        <v>1</v>
      </c>
      <c r="F691" s="8">
        <v>24</v>
      </c>
      <c r="G691" s="8"/>
    </row>
    <row r="692" spans="1:7">
      <c r="A692" s="356">
        <v>43893</v>
      </c>
      <c r="B692" s="8">
        <v>13</v>
      </c>
      <c r="C692" s="8" t="s">
        <v>320</v>
      </c>
      <c r="D692" s="8" t="s">
        <v>148</v>
      </c>
      <c r="E692" s="8">
        <v>1</v>
      </c>
      <c r="F692" s="8">
        <v>6</v>
      </c>
      <c r="G692" s="8"/>
    </row>
    <row r="693" spans="1:7">
      <c r="A693" s="356">
        <v>43894</v>
      </c>
      <c r="B693" s="8">
        <v>9</v>
      </c>
      <c r="C693" s="8" t="s">
        <v>320</v>
      </c>
      <c r="D693" s="8" t="s">
        <v>153</v>
      </c>
      <c r="E693" s="8">
        <v>1</v>
      </c>
      <c r="F693" s="8">
        <v>6</v>
      </c>
      <c r="G693" s="8"/>
    </row>
    <row r="694" spans="1:7">
      <c r="A694" s="356">
        <v>43897</v>
      </c>
      <c r="B694" s="8">
        <v>9</v>
      </c>
      <c r="C694" s="8" t="s">
        <v>320</v>
      </c>
      <c r="D694" s="8" t="s">
        <v>148</v>
      </c>
      <c r="E694" s="8">
        <v>5</v>
      </c>
      <c r="F694" s="8">
        <v>6</v>
      </c>
      <c r="G694" s="8"/>
    </row>
    <row r="695" spans="1:7">
      <c r="A695" s="356">
        <v>43900</v>
      </c>
      <c r="B695" s="8">
        <v>8</v>
      </c>
      <c r="C695" s="8" t="s">
        <v>320</v>
      </c>
      <c r="D695" s="8" t="s">
        <v>152</v>
      </c>
      <c r="E695" s="8"/>
      <c r="F695" s="8"/>
      <c r="G695" s="8" t="s">
        <v>294</v>
      </c>
    </row>
    <row r="696" spans="1:7">
      <c r="A696" s="356">
        <v>43900</v>
      </c>
      <c r="B696" s="8">
        <v>11</v>
      </c>
      <c r="C696" s="8" t="s">
        <v>320</v>
      </c>
      <c r="D696" s="8" t="s">
        <v>154</v>
      </c>
      <c r="E696" s="8">
        <v>1</v>
      </c>
      <c r="F696" s="8">
        <v>96</v>
      </c>
      <c r="G696" s="8"/>
    </row>
    <row r="697" spans="1:7">
      <c r="A697" s="356">
        <v>43901</v>
      </c>
      <c r="B697" s="8">
        <v>8</v>
      </c>
      <c r="C697" s="8" t="s">
        <v>320</v>
      </c>
      <c r="D697" s="8" t="s">
        <v>153</v>
      </c>
      <c r="E697" s="8">
        <v>1</v>
      </c>
      <c r="F697" s="8">
        <v>96</v>
      </c>
      <c r="G697" s="8"/>
    </row>
    <row r="698" spans="1:7">
      <c r="A698" s="356">
        <v>43901</v>
      </c>
      <c r="B698" s="8">
        <v>11</v>
      </c>
      <c r="C698" s="8" t="s">
        <v>325</v>
      </c>
      <c r="D698" s="8" t="s">
        <v>147</v>
      </c>
      <c r="E698" s="8"/>
      <c r="F698" s="8"/>
      <c r="G698" s="8"/>
    </row>
    <row r="699" spans="1:7">
      <c r="A699" s="356">
        <v>43903</v>
      </c>
      <c r="B699" s="8">
        <v>8</v>
      </c>
      <c r="C699" s="8" t="s">
        <v>325</v>
      </c>
      <c r="D699" s="8" t="s">
        <v>147</v>
      </c>
      <c r="E699" s="8">
        <v>1</v>
      </c>
      <c r="F699" s="8">
        <v>96</v>
      </c>
      <c r="G699" s="8"/>
    </row>
    <row r="700" spans="1:7">
      <c r="A700" s="356">
        <v>43907</v>
      </c>
      <c r="B700" s="8">
        <v>10</v>
      </c>
      <c r="C700" s="8" t="s">
        <v>325</v>
      </c>
      <c r="D700" s="8" t="s">
        <v>147</v>
      </c>
      <c r="E700" s="8">
        <v>1</v>
      </c>
      <c r="F700" s="8">
        <v>96</v>
      </c>
      <c r="G700" s="8" t="s">
        <v>330</v>
      </c>
    </row>
    <row r="701" spans="1:7">
      <c r="A701" s="356">
        <v>43909</v>
      </c>
      <c r="B701" s="8">
        <v>12</v>
      </c>
      <c r="C701" s="8" t="s">
        <v>325</v>
      </c>
      <c r="D701" s="8" t="s">
        <v>454</v>
      </c>
      <c r="E701" s="8"/>
      <c r="F701" s="8"/>
      <c r="G701" s="8" t="s">
        <v>472</v>
      </c>
    </row>
    <row r="702" spans="1:7">
      <c r="A702" s="356">
        <v>43890</v>
      </c>
      <c r="B702" s="8">
        <v>15</v>
      </c>
      <c r="C702" s="8" t="s">
        <v>322</v>
      </c>
      <c r="D702" s="8" t="s">
        <v>148</v>
      </c>
      <c r="E702" s="8">
        <v>1</v>
      </c>
      <c r="F702" s="8">
        <v>24</v>
      </c>
      <c r="G702" s="8"/>
    </row>
    <row r="703" spans="1:7">
      <c r="A703" s="356">
        <v>43891</v>
      </c>
      <c r="B703" s="8">
        <v>13</v>
      </c>
      <c r="C703" s="8" t="s">
        <v>322</v>
      </c>
      <c r="D703" s="8" t="s">
        <v>153</v>
      </c>
      <c r="E703" s="8">
        <v>1</v>
      </c>
      <c r="F703" s="8">
        <v>24</v>
      </c>
      <c r="G703" s="8"/>
    </row>
    <row r="704" spans="1:7">
      <c r="A704" s="356">
        <v>43893</v>
      </c>
      <c r="B704" s="8">
        <v>15</v>
      </c>
      <c r="C704" s="8" t="s">
        <v>322</v>
      </c>
      <c r="D704" s="8" t="s">
        <v>148</v>
      </c>
      <c r="E704" s="8">
        <v>1</v>
      </c>
      <c r="F704" s="8">
        <v>6</v>
      </c>
      <c r="G704" s="8"/>
    </row>
    <row r="705" spans="1:7">
      <c r="A705" s="356">
        <v>43893</v>
      </c>
      <c r="B705" s="8">
        <v>11</v>
      </c>
      <c r="C705" s="8" t="s">
        <v>322</v>
      </c>
      <c r="D705" s="8" t="s">
        <v>147</v>
      </c>
      <c r="E705" s="8">
        <v>1</v>
      </c>
      <c r="F705" s="8">
        <v>24</v>
      </c>
      <c r="G705" s="8"/>
    </row>
    <row r="706" spans="1:7">
      <c r="A706" s="356">
        <v>43894</v>
      </c>
      <c r="B706" s="8">
        <v>11</v>
      </c>
      <c r="C706" s="8" t="s">
        <v>322</v>
      </c>
      <c r="D706" s="8" t="s">
        <v>153</v>
      </c>
      <c r="E706" s="8">
        <v>1</v>
      </c>
      <c r="F706" s="8">
        <v>6</v>
      </c>
      <c r="G706" s="8"/>
    </row>
    <row r="707" spans="1:7">
      <c r="A707" s="356">
        <v>43895</v>
      </c>
      <c r="B707" s="8">
        <v>8</v>
      </c>
      <c r="C707" s="8" t="s">
        <v>322</v>
      </c>
      <c r="D707" s="8" t="s">
        <v>148</v>
      </c>
      <c r="E707" s="8">
        <v>5</v>
      </c>
      <c r="F707" s="8">
        <v>6</v>
      </c>
      <c r="G707" s="8"/>
    </row>
    <row r="708" spans="1:7">
      <c r="A708" s="356">
        <v>43896</v>
      </c>
      <c r="B708" s="8">
        <v>8</v>
      </c>
      <c r="C708" s="8" t="s">
        <v>322</v>
      </c>
      <c r="D708" s="8" t="s">
        <v>153</v>
      </c>
      <c r="E708" s="8">
        <v>5</v>
      </c>
      <c r="F708" s="8">
        <v>6</v>
      </c>
      <c r="G708" s="8"/>
    </row>
    <row r="709" spans="1:7">
      <c r="A709" s="356">
        <v>43898</v>
      </c>
      <c r="B709" s="8">
        <v>9</v>
      </c>
      <c r="C709" s="8" t="s">
        <v>322</v>
      </c>
      <c r="D709" s="8" t="s">
        <v>154</v>
      </c>
      <c r="E709" s="8">
        <v>1</v>
      </c>
      <c r="F709" s="8">
        <v>96</v>
      </c>
      <c r="G709" s="8"/>
    </row>
    <row r="710" spans="1:7">
      <c r="A710" s="356">
        <v>43898</v>
      </c>
      <c r="B710" s="8">
        <v>8</v>
      </c>
      <c r="C710" s="8" t="s">
        <v>322</v>
      </c>
      <c r="D710" s="8" t="s">
        <v>152</v>
      </c>
      <c r="E710" s="8"/>
      <c r="F710" s="8"/>
      <c r="G710" s="8" t="s">
        <v>294</v>
      </c>
    </row>
    <row r="711" spans="1:7">
      <c r="A711" s="356">
        <v>43899</v>
      </c>
      <c r="B711" s="8">
        <v>9</v>
      </c>
      <c r="C711" s="8" t="s">
        <v>323</v>
      </c>
      <c r="D711" s="8" t="s">
        <v>153</v>
      </c>
      <c r="E711" s="8">
        <v>1</v>
      </c>
      <c r="F711" s="8">
        <v>96</v>
      </c>
      <c r="G711" s="8"/>
    </row>
    <row r="712" spans="1:7">
      <c r="A712" s="356">
        <v>43903</v>
      </c>
      <c r="B712" s="8">
        <v>7</v>
      </c>
      <c r="C712" s="8" t="s">
        <v>323</v>
      </c>
      <c r="D712" s="8" t="s">
        <v>147</v>
      </c>
      <c r="E712" s="8">
        <v>1</v>
      </c>
      <c r="F712" s="8">
        <v>96</v>
      </c>
      <c r="G712" s="8" t="s">
        <v>328</v>
      </c>
    </row>
    <row r="713" spans="1:7">
      <c r="A713" s="356">
        <v>43906</v>
      </c>
      <c r="B713" s="8">
        <v>8</v>
      </c>
      <c r="C713" s="8" t="s">
        <v>323</v>
      </c>
      <c r="D713" s="8" t="s">
        <v>147</v>
      </c>
      <c r="E713" s="8">
        <v>1</v>
      </c>
      <c r="F713" s="8">
        <v>96</v>
      </c>
      <c r="G713" s="8" t="s">
        <v>329</v>
      </c>
    </row>
    <row r="714" spans="1:7">
      <c r="A714" s="356">
        <v>43907</v>
      </c>
      <c r="B714" s="8">
        <v>12</v>
      </c>
      <c r="C714" s="8" t="s">
        <v>323</v>
      </c>
      <c r="D714" s="8" t="s">
        <v>147</v>
      </c>
      <c r="E714" s="8">
        <v>1</v>
      </c>
      <c r="F714" s="8">
        <v>96</v>
      </c>
      <c r="G714" s="8" t="s">
        <v>331</v>
      </c>
    </row>
    <row r="715" spans="1:7">
      <c r="A715" s="356">
        <v>43909</v>
      </c>
      <c r="B715" s="8">
        <v>13</v>
      </c>
      <c r="C715" s="8" t="s">
        <v>323</v>
      </c>
      <c r="D715" s="8" t="s">
        <v>454</v>
      </c>
      <c r="E715" s="8"/>
      <c r="F715" s="8"/>
      <c r="G715" s="8" t="s">
        <v>474</v>
      </c>
    </row>
    <row r="718" spans="1:7">
      <c r="A718" t="s">
        <v>161</v>
      </c>
      <c r="B718" t="s">
        <v>162</v>
      </c>
      <c r="C718" t="s">
        <v>160</v>
      </c>
      <c r="D718" t="s">
        <v>151</v>
      </c>
      <c r="E718" t="s">
        <v>150</v>
      </c>
      <c r="F718" t="s">
        <v>158</v>
      </c>
      <c r="G718" t="s">
        <v>156</v>
      </c>
    </row>
    <row r="719" spans="1:7">
      <c r="A719" s="356">
        <v>43908</v>
      </c>
      <c r="B719">
        <v>9</v>
      </c>
      <c r="C719" t="s">
        <v>249</v>
      </c>
      <c r="D719" t="s">
        <v>149</v>
      </c>
      <c r="G719" t="s">
        <v>253</v>
      </c>
    </row>
    <row r="720" spans="1:7">
      <c r="A720" s="356">
        <v>43909</v>
      </c>
      <c r="B720">
        <v>11</v>
      </c>
      <c r="C720" t="s">
        <v>249</v>
      </c>
      <c r="D720" t="s">
        <v>153</v>
      </c>
    </row>
    <row r="721" spans="1:7">
      <c r="A721" s="356">
        <v>43910</v>
      </c>
      <c r="B721">
        <v>7</v>
      </c>
      <c r="C721" t="s">
        <v>249</v>
      </c>
      <c r="D721" t="s">
        <v>153</v>
      </c>
    </row>
    <row r="722" spans="1:7">
      <c r="A722" s="356">
        <v>43912</v>
      </c>
      <c r="B722">
        <v>7</v>
      </c>
      <c r="C722" t="s">
        <v>249</v>
      </c>
      <c r="D722" t="s">
        <v>147</v>
      </c>
      <c r="E722">
        <v>72</v>
      </c>
      <c r="F722">
        <v>96</v>
      </c>
    </row>
    <row r="723" spans="1:7">
      <c r="A723" s="356">
        <v>43912</v>
      </c>
      <c r="B723">
        <v>11</v>
      </c>
      <c r="C723" t="s">
        <v>249</v>
      </c>
      <c r="D723" t="s">
        <v>147</v>
      </c>
      <c r="E723">
        <v>72</v>
      </c>
      <c r="F723">
        <v>96</v>
      </c>
    </row>
    <row r="724" spans="1:7">
      <c r="A724" s="356">
        <v>43913</v>
      </c>
      <c r="B724">
        <v>7</v>
      </c>
      <c r="C724" t="s">
        <v>249</v>
      </c>
      <c r="D724" t="s">
        <v>147</v>
      </c>
      <c r="E724">
        <v>24</v>
      </c>
      <c r="F724">
        <v>96</v>
      </c>
    </row>
    <row r="725" spans="1:7">
      <c r="A725" s="356">
        <v>43917</v>
      </c>
      <c r="B725">
        <v>7</v>
      </c>
      <c r="C725" t="s">
        <v>249</v>
      </c>
      <c r="D725" t="s">
        <v>147</v>
      </c>
      <c r="E725">
        <v>72</v>
      </c>
      <c r="F725">
        <v>96</v>
      </c>
      <c r="G725" t="s">
        <v>339</v>
      </c>
    </row>
    <row r="726" spans="1:7">
      <c r="A726" s="356">
        <v>43918</v>
      </c>
      <c r="B726">
        <v>7</v>
      </c>
      <c r="C726" t="s">
        <v>249</v>
      </c>
      <c r="D726" t="s">
        <v>147</v>
      </c>
      <c r="E726">
        <v>24</v>
      </c>
      <c r="F726">
        <v>96</v>
      </c>
      <c r="G726" t="s">
        <v>339</v>
      </c>
    </row>
    <row r="727" spans="1:7">
      <c r="A727" s="356">
        <v>43928</v>
      </c>
      <c r="B727">
        <v>7</v>
      </c>
      <c r="C727" t="s">
        <v>340</v>
      </c>
      <c r="D727" t="s">
        <v>152</v>
      </c>
      <c r="G727" t="s">
        <v>274</v>
      </c>
    </row>
    <row r="728" spans="1:7">
      <c r="A728" s="356">
        <v>43922</v>
      </c>
      <c r="B728">
        <v>8</v>
      </c>
      <c r="C728" t="s">
        <v>340</v>
      </c>
      <c r="D728" t="s">
        <v>147</v>
      </c>
      <c r="E728">
        <v>1</v>
      </c>
      <c r="F728">
        <v>6</v>
      </c>
    </row>
    <row r="729" spans="1:7">
      <c r="A729" s="356">
        <v>44204</v>
      </c>
      <c r="B729">
        <v>8</v>
      </c>
      <c r="C729" t="s">
        <v>340</v>
      </c>
      <c r="D729" t="s">
        <v>381</v>
      </c>
      <c r="E729">
        <v>1</v>
      </c>
      <c r="F729">
        <v>6</v>
      </c>
    </row>
    <row r="730" spans="1:7">
      <c r="A730" s="356">
        <v>44217</v>
      </c>
      <c r="B730">
        <v>8</v>
      </c>
      <c r="C730" t="s">
        <v>340</v>
      </c>
      <c r="D730" t="s">
        <v>154</v>
      </c>
      <c r="E730">
        <v>1</v>
      </c>
      <c r="F730">
        <v>96</v>
      </c>
      <c r="G730" t="s">
        <v>557</v>
      </c>
    </row>
    <row r="731" spans="1:7">
      <c r="A731" s="356">
        <v>44206</v>
      </c>
      <c r="B731">
        <v>8</v>
      </c>
      <c r="C731" t="s">
        <v>340</v>
      </c>
      <c r="D731" t="s">
        <v>381</v>
      </c>
      <c r="E731">
        <v>1</v>
      </c>
      <c r="F731">
        <v>6</v>
      </c>
    </row>
    <row r="732" spans="1:7">
      <c r="A732" s="356">
        <v>44214</v>
      </c>
      <c r="B732">
        <v>10</v>
      </c>
      <c r="C732" t="s">
        <v>340</v>
      </c>
      <c r="D732" t="s">
        <v>148</v>
      </c>
      <c r="E732">
        <v>1</v>
      </c>
      <c r="F732">
        <v>6</v>
      </c>
      <c r="G732" t="s">
        <v>556</v>
      </c>
    </row>
    <row r="733" spans="1:7">
      <c r="A733" s="356">
        <v>44202</v>
      </c>
      <c r="B733">
        <v>8</v>
      </c>
      <c r="C733" t="s">
        <v>340</v>
      </c>
      <c r="D733" t="s">
        <v>381</v>
      </c>
      <c r="E733">
        <v>1</v>
      </c>
      <c r="F733">
        <v>6</v>
      </c>
    </row>
    <row r="734" spans="1:7">
      <c r="A734" s="356">
        <v>44212</v>
      </c>
      <c r="B734">
        <v>12</v>
      </c>
      <c r="C734" t="s">
        <v>340</v>
      </c>
      <c r="D734" t="s">
        <v>381</v>
      </c>
      <c r="E734">
        <v>1</v>
      </c>
      <c r="F734">
        <v>6</v>
      </c>
    </row>
    <row r="735" spans="1:7">
      <c r="A735" s="356">
        <v>44216</v>
      </c>
      <c r="B735">
        <v>15</v>
      </c>
      <c r="C735" t="s">
        <v>340</v>
      </c>
      <c r="D735" t="s">
        <v>381</v>
      </c>
      <c r="E735">
        <v>1</v>
      </c>
      <c r="F735">
        <v>6</v>
      </c>
    </row>
    <row r="736" spans="1:7">
      <c r="A736" s="356">
        <v>44208</v>
      </c>
      <c r="B736">
        <v>8</v>
      </c>
      <c r="C736" t="s">
        <v>340</v>
      </c>
      <c r="D736" t="s">
        <v>381</v>
      </c>
      <c r="E736">
        <v>2</v>
      </c>
      <c r="F736">
        <v>6</v>
      </c>
    </row>
    <row r="737" spans="1:7">
      <c r="A737" s="356">
        <v>43925</v>
      </c>
      <c r="B737">
        <v>7</v>
      </c>
      <c r="C737" t="s">
        <v>340</v>
      </c>
      <c r="D737" t="s">
        <v>153</v>
      </c>
      <c r="E737">
        <v>5</v>
      </c>
      <c r="F737">
        <v>6</v>
      </c>
    </row>
    <row r="738" spans="1:7">
      <c r="A738" s="356">
        <v>44207</v>
      </c>
      <c r="B738">
        <v>8</v>
      </c>
      <c r="C738" t="s">
        <v>340</v>
      </c>
      <c r="D738" t="s">
        <v>148</v>
      </c>
      <c r="E738">
        <v>2</v>
      </c>
      <c r="F738">
        <v>6</v>
      </c>
    </row>
    <row r="739" spans="1:7">
      <c r="A739" s="356">
        <v>44201</v>
      </c>
      <c r="B739">
        <v>7</v>
      </c>
      <c r="C739" t="s">
        <v>340</v>
      </c>
      <c r="D739" t="s">
        <v>146</v>
      </c>
      <c r="E739">
        <v>1</v>
      </c>
      <c r="F739">
        <v>6</v>
      </c>
      <c r="G739" t="s">
        <v>527</v>
      </c>
    </row>
    <row r="740" spans="1:7">
      <c r="A740" s="356">
        <v>44211</v>
      </c>
      <c r="B740">
        <v>10</v>
      </c>
      <c r="C740" t="s">
        <v>340</v>
      </c>
      <c r="D740" t="s">
        <v>146</v>
      </c>
      <c r="E740">
        <v>1</v>
      </c>
      <c r="F740">
        <v>6</v>
      </c>
      <c r="G740" t="s">
        <v>566</v>
      </c>
    </row>
    <row r="741" spans="1:7">
      <c r="A741" s="356">
        <v>43924</v>
      </c>
      <c r="B741">
        <v>7</v>
      </c>
      <c r="C741" t="s">
        <v>340</v>
      </c>
      <c r="D741" t="s">
        <v>148</v>
      </c>
      <c r="E741">
        <v>5</v>
      </c>
      <c r="F741">
        <v>6</v>
      </c>
    </row>
    <row r="742" spans="1:7">
      <c r="A742" s="356">
        <v>43920</v>
      </c>
      <c r="B742">
        <v>9</v>
      </c>
      <c r="C742" t="s">
        <v>340</v>
      </c>
      <c r="D742" t="s">
        <v>148</v>
      </c>
      <c r="E742">
        <v>1</v>
      </c>
      <c r="F742">
        <v>6</v>
      </c>
    </row>
    <row r="743" spans="1:7">
      <c r="A743" s="356">
        <v>43918</v>
      </c>
      <c r="B743">
        <v>9</v>
      </c>
      <c r="C743" t="s">
        <v>340</v>
      </c>
      <c r="D743" t="s">
        <v>153</v>
      </c>
      <c r="E743">
        <v>1</v>
      </c>
      <c r="F743">
        <v>24</v>
      </c>
    </row>
    <row r="744" spans="1:7">
      <c r="A744" s="356">
        <v>44209</v>
      </c>
      <c r="B744">
        <v>11</v>
      </c>
      <c r="C744" t="s">
        <v>340</v>
      </c>
      <c r="D744" t="s">
        <v>154</v>
      </c>
      <c r="E744">
        <v>1</v>
      </c>
      <c r="F744">
        <v>96</v>
      </c>
      <c r="G744" t="s">
        <v>563</v>
      </c>
    </row>
    <row r="745" spans="1:7">
      <c r="A745" s="356">
        <v>43917</v>
      </c>
      <c r="B745">
        <v>10</v>
      </c>
      <c r="C745" t="s">
        <v>340</v>
      </c>
      <c r="D745" t="s">
        <v>148</v>
      </c>
      <c r="E745">
        <v>1</v>
      </c>
      <c r="F745">
        <v>24</v>
      </c>
    </row>
    <row r="746" spans="1:7">
      <c r="A746" s="356">
        <v>43921</v>
      </c>
      <c r="B746">
        <v>7</v>
      </c>
      <c r="C746" t="s">
        <v>340</v>
      </c>
      <c r="D746" t="s">
        <v>153</v>
      </c>
      <c r="E746">
        <v>1</v>
      </c>
      <c r="F746">
        <v>6</v>
      </c>
    </row>
    <row r="747" spans="1:7">
      <c r="A747" s="356">
        <v>44230</v>
      </c>
      <c r="B747">
        <v>10</v>
      </c>
      <c r="C747" t="s">
        <v>549</v>
      </c>
      <c r="D747" t="s">
        <v>381</v>
      </c>
      <c r="E747">
        <v>4</v>
      </c>
      <c r="F747">
        <v>6</v>
      </c>
    </row>
    <row r="748" spans="1:7">
      <c r="A748" s="356">
        <v>44222</v>
      </c>
      <c r="B748">
        <v>8</v>
      </c>
      <c r="C748" t="s">
        <v>549</v>
      </c>
      <c r="D748" t="s">
        <v>381</v>
      </c>
      <c r="E748">
        <v>1</v>
      </c>
      <c r="F748">
        <v>96</v>
      </c>
    </row>
    <row r="749" spans="1:7">
      <c r="A749" s="356">
        <v>44232</v>
      </c>
      <c r="B749">
        <v>8</v>
      </c>
      <c r="C749" t="s">
        <v>549</v>
      </c>
      <c r="D749" t="s">
        <v>154</v>
      </c>
      <c r="E749">
        <v>1</v>
      </c>
      <c r="F749">
        <v>96</v>
      </c>
      <c r="G749" t="s">
        <v>629</v>
      </c>
    </row>
    <row r="750" spans="1:7">
      <c r="A750" s="356">
        <v>44229</v>
      </c>
      <c r="B750">
        <v>11</v>
      </c>
      <c r="C750" t="s">
        <v>549</v>
      </c>
      <c r="D750" t="s">
        <v>148</v>
      </c>
      <c r="E750">
        <v>4</v>
      </c>
      <c r="F750">
        <v>6</v>
      </c>
      <c r="G750" t="s">
        <v>602</v>
      </c>
    </row>
    <row r="751" spans="1:7">
      <c r="A751" s="356">
        <v>44211</v>
      </c>
      <c r="B751">
        <v>9</v>
      </c>
      <c r="C751" t="s">
        <v>549</v>
      </c>
      <c r="D751" t="s">
        <v>381</v>
      </c>
      <c r="G751" t="s">
        <v>554</v>
      </c>
    </row>
    <row r="752" spans="1:7">
      <c r="A752" s="356">
        <v>44219</v>
      </c>
      <c r="B752">
        <v>10</v>
      </c>
      <c r="C752" t="s">
        <v>549</v>
      </c>
      <c r="D752" t="s">
        <v>371</v>
      </c>
      <c r="E752">
        <v>1</v>
      </c>
      <c r="F752">
        <v>96</v>
      </c>
    </row>
    <row r="753" spans="1:7">
      <c r="A753" s="356">
        <v>44210</v>
      </c>
      <c r="B753">
        <v>10</v>
      </c>
      <c r="C753" t="s">
        <v>549</v>
      </c>
      <c r="D753" t="s">
        <v>371</v>
      </c>
      <c r="E753">
        <v>1</v>
      </c>
      <c r="F753">
        <v>96</v>
      </c>
      <c r="G753" t="s">
        <v>553</v>
      </c>
    </row>
    <row r="754" spans="1:7">
      <c r="A754" s="356">
        <v>44228</v>
      </c>
      <c r="B754">
        <v>9</v>
      </c>
      <c r="C754" t="s">
        <v>549</v>
      </c>
      <c r="D754" t="s">
        <v>381</v>
      </c>
      <c r="E754">
        <v>1</v>
      </c>
      <c r="F754">
        <v>6</v>
      </c>
    </row>
    <row r="755" spans="1:7">
      <c r="A755" s="356">
        <v>44225</v>
      </c>
      <c r="B755">
        <v>7</v>
      </c>
      <c r="C755" t="s">
        <v>549</v>
      </c>
      <c r="D755" t="s">
        <v>148</v>
      </c>
      <c r="E755">
        <v>1</v>
      </c>
      <c r="F755">
        <v>12</v>
      </c>
      <c r="G755" t="s">
        <v>590</v>
      </c>
    </row>
    <row r="756" spans="1:7">
      <c r="A756" s="356">
        <v>44218</v>
      </c>
      <c r="B756">
        <v>8</v>
      </c>
      <c r="C756" t="s">
        <v>549</v>
      </c>
      <c r="D756" t="s">
        <v>371</v>
      </c>
      <c r="E756">
        <v>1</v>
      </c>
      <c r="F756">
        <v>96</v>
      </c>
    </row>
    <row r="757" spans="1:7">
      <c r="A757" s="356">
        <v>44227</v>
      </c>
      <c r="B757">
        <v>9</v>
      </c>
      <c r="C757" t="s">
        <v>549</v>
      </c>
      <c r="D757" t="s">
        <v>148</v>
      </c>
      <c r="E757">
        <v>1</v>
      </c>
      <c r="F757">
        <v>6</v>
      </c>
    </row>
    <row r="758" spans="1:7">
      <c r="A758" s="356">
        <v>44224</v>
      </c>
      <c r="B758">
        <v>9</v>
      </c>
      <c r="C758" t="s">
        <v>549</v>
      </c>
      <c r="D758" t="s">
        <v>381</v>
      </c>
      <c r="E758">
        <v>1</v>
      </c>
      <c r="F758">
        <v>96</v>
      </c>
    </row>
    <row r="759" spans="1:7">
      <c r="A759" s="356">
        <v>44221</v>
      </c>
      <c r="B759">
        <v>12</v>
      </c>
      <c r="C759" t="s">
        <v>549</v>
      </c>
      <c r="D759" t="s">
        <v>381</v>
      </c>
      <c r="E759">
        <v>1</v>
      </c>
      <c r="F759">
        <v>96</v>
      </c>
      <c r="G759" t="s">
        <v>547</v>
      </c>
    </row>
    <row r="760" spans="1:7">
      <c r="A760" s="356">
        <v>44226</v>
      </c>
      <c r="B760">
        <v>9</v>
      </c>
      <c r="C760" t="s">
        <v>549</v>
      </c>
      <c r="D760" t="s">
        <v>381</v>
      </c>
      <c r="E760">
        <v>1</v>
      </c>
      <c r="F760">
        <v>12</v>
      </c>
    </row>
    <row r="761" spans="1:7">
      <c r="A761" s="356">
        <v>44235</v>
      </c>
      <c r="B761">
        <v>9</v>
      </c>
      <c r="C761" t="s">
        <v>586</v>
      </c>
      <c r="D761" t="s">
        <v>371</v>
      </c>
      <c r="E761">
        <v>1</v>
      </c>
      <c r="F761">
        <v>96</v>
      </c>
    </row>
    <row r="762" spans="1:7">
      <c r="A762" s="356">
        <v>44236</v>
      </c>
      <c r="B762">
        <v>10</v>
      </c>
      <c r="C762" t="s">
        <v>586</v>
      </c>
      <c r="D762" t="s">
        <v>371</v>
      </c>
      <c r="E762">
        <v>1</v>
      </c>
      <c r="F762">
        <v>96</v>
      </c>
    </row>
    <row r="763" spans="1:7">
      <c r="A763" s="356">
        <v>44238</v>
      </c>
      <c r="B763">
        <v>13</v>
      </c>
      <c r="C763" t="s">
        <v>586</v>
      </c>
      <c r="D763" t="s">
        <v>381</v>
      </c>
      <c r="E763">
        <v>1</v>
      </c>
      <c r="F763">
        <v>96</v>
      </c>
    </row>
    <row r="764" spans="1:7">
      <c r="A764" s="356">
        <v>44248</v>
      </c>
      <c r="B764">
        <v>7</v>
      </c>
      <c r="C764" t="s">
        <v>586</v>
      </c>
      <c r="D764" t="s">
        <v>148</v>
      </c>
      <c r="E764">
        <v>5</v>
      </c>
      <c r="F764">
        <v>6</v>
      </c>
    </row>
    <row r="765" spans="1:7">
      <c r="A765" s="356">
        <v>44240</v>
      </c>
      <c r="B765">
        <v>8</v>
      </c>
      <c r="C765" t="s">
        <v>586</v>
      </c>
      <c r="D765" t="s">
        <v>381</v>
      </c>
      <c r="E765">
        <v>1</v>
      </c>
      <c r="F765">
        <v>96</v>
      </c>
    </row>
    <row r="766" spans="1:7">
      <c r="A766" s="356">
        <v>44247</v>
      </c>
      <c r="B766">
        <v>11</v>
      </c>
      <c r="C766" t="s">
        <v>586</v>
      </c>
      <c r="D766" t="s">
        <v>148</v>
      </c>
      <c r="E766">
        <v>3</v>
      </c>
      <c r="F766">
        <v>12</v>
      </c>
    </row>
    <row r="767" spans="1:7">
      <c r="A767" s="356">
        <v>44251</v>
      </c>
      <c r="B767">
        <v>7</v>
      </c>
      <c r="C767" t="s">
        <v>586</v>
      </c>
      <c r="D767" t="s">
        <v>148</v>
      </c>
      <c r="G767" t="s">
        <v>683</v>
      </c>
    </row>
    <row r="768" spans="1:7">
      <c r="A768" s="356">
        <v>44250</v>
      </c>
      <c r="B768">
        <v>9</v>
      </c>
      <c r="C768" t="s">
        <v>586</v>
      </c>
      <c r="D768" t="s">
        <v>381</v>
      </c>
      <c r="E768">
        <v>5</v>
      </c>
      <c r="F768">
        <v>6</v>
      </c>
    </row>
    <row r="769" spans="1:7">
      <c r="A769" s="356">
        <v>44243</v>
      </c>
      <c r="B769">
        <v>9</v>
      </c>
      <c r="C769" t="s">
        <v>586</v>
      </c>
      <c r="D769" t="s">
        <v>148</v>
      </c>
      <c r="E769">
        <v>1</v>
      </c>
      <c r="F769">
        <v>12</v>
      </c>
      <c r="G769" t="s">
        <v>670</v>
      </c>
    </row>
    <row r="770" spans="1:7">
      <c r="A770" s="356">
        <v>44244</v>
      </c>
      <c r="B770">
        <v>9</v>
      </c>
      <c r="C770" t="s">
        <v>586</v>
      </c>
      <c r="D770" t="s">
        <v>381</v>
      </c>
      <c r="E770">
        <v>1</v>
      </c>
      <c r="F770">
        <v>12</v>
      </c>
    </row>
    <row r="771" spans="1:7">
      <c r="A771" s="356">
        <v>44251</v>
      </c>
      <c r="B771">
        <v>13</v>
      </c>
      <c r="C771" t="s">
        <v>586</v>
      </c>
      <c r="D771" t="s">
        <v>454</v>
      </c>
      <c r="G771" t="s">
        <v>684</v>
      </c>
    </row>
    <row r="772" spans="1:7">
      <c r="A772" s="356">
        <v>43924</v>
      </c>
      <c r="B772">
        <v>8</v>
      </c>
      <c r="C772" t="s">
        <v>341</v>
      </c>
      <c r="D772" t="s">
        <v>153</v>
      </c>
      <c r="E772">
        <v>5</v>
      </c>
      <c r="F772">
        <v>6</v>
      </c>
    </row>
    <row r="773" spans="1:7">
      <c r="A773" s="356">
        <v>43917</v>
      </c>
      <c r="B773">
        <v>9</v>
      </c>
      <c r="C773" t="s">
        <v>341</v>
      </c>
      <c r="D773" t="s">
        <v>147</v>
      </c>
      <c r="E773">
        <v>1</v>
      </c>
      <c r="F773">
        <v>96</v>
      </c>
      <c r="G773" t="s">
        <v>339</v>
      </c>
    </row>
    <row r="774" spans="1:7">
      <c r="A774" s="356">
        <v>43917</v>
      </c>
      <c r="B774">
        <v>11</v>
      </c>
      <c r="C774" t="s">
        <v>341</v>
      </c>
      <c r="D774" t="s">
        <v>148</v>
      </c>
      <c r="E774">
        <v>1</v>
      </c>
      <c r="F774">
        <v>24</v>
      </c>
    </row>
    <row r="775" spans="1:7">
      <c r="A775" s="356">
        <v>43918</v>
      </c>
      <c r="B775">
        <v>10</v>
      </c>
      <c r="C775" t="s">
        <v>341</v>
      </c>
      <c r="D775" t="s">
        <v>153</v>
      </c>
      <c r="E775">
        <v>1</v>
      </c>
      <c r="F775">
        <v>24</v>
      </c>
    </row>
    <row r="776" spans="1:7">
      <c r="A776" s="356">
        <v>43920</v>
      </c>
      <c r="B776">
        <v>10</v>
      </c>
      <c r="C776" t="s">
        <v>341</v>
      </c>
      <c r="D776" t="s">
        <v>148</v>
      </c>
      <c r="E776">
        <v>1</v>
      </c>
      <c r="F776">
        <v>6</v>
      </c>
    </row>
    <row r="777" spans="1:7">
      <c r="A777" s="356">
        <v>43921</v>
      </c>
      <c r="B777">
        <v>8</v>
      </c>
      <c r="C777" t="s">
        <v>341</v>
      </c>
      <c r="D777" t="s">
        <v>153</v>
      </c>
      <c r="E777">
        <v>1</v>
      </c>
      <c r="F777">
        <v>6</v>
      </c>
    </row>
    <row r="778" spans="1:7">
      <c r="A778" s="356">
        <v>43922</v>
      </c>
      <c r="B778">
        <v>7</v>
      </c>
      <c r="C778" t="s">
        <v>341</v>
      </c>
      <c r="D778" t="s">
        <v>147</v>
      </c>
      <c r="E778">
        <v>1</v>
      </c>
      <c r="F778">
        <v>6</v>
      </c>
      <c r="G778" t="s">
        <v>343</v>
      </c>
    </row>
    <row r="779" spans="1:7">
      <c r="A779" s="356">
        <v>44206</v>
      </c>
      <c r="B779">
        <v>9</v>
      </c>
      <c r="C779" t="s">
        <v>341</v>
      </c>
      <c r="D779" t="s">
        <v>148</v>
      </c>
      <c r="E779">
        <v>2</v>
      </c>
      <c r="F779">
        <v>6</v>
      </c>
    </row>
    <row r="780" spans="1:7">
      <c r="A780" s="356">
        <v>43923</v>
      </c>
      <c r="B780">
        <v>8</v>
      </c>
      <c r="C780" t="s">
        <v>341</v>
      </c>
      <c r="D780" t="s">
        <v>148</v>
      </c>
      <c r="E780">
        <v>5</v>
      </c>
      <c r="F780">
        <v>6</v>
      </c>
    </row>
    <row r="781" spans="1:7">
      <c r="A781" s="356">
        <v>43927</v>
      </c>
      <c r="B781">
        <v>7</v>
      </c>
      <c r="C781" t="s">
        <v>341</v>
      </c>
      <c r="D781" t="s">
        <v>152</v>
      </c>
      <c r="G781" t="s">
        <v>274</v>
      </c>
    </row>
    <row r="782" spans="1:7">
      <c r="A782" s="356">
        <v>44207</v>
      </c>
      <c r="B782">
        <v>9</v>
      </c>
      <c r="C782" t="s">
        <v>341</v>
      </c>
      <c r="D782" t="s">
        <v>381</v>
      </c>
      <c r="E782">
        <v>2</v>
      </c>
      <c r="F782">
        <v>6</v>
      </c>
    </row>
    <row r="783" spans="1:7">
      <c r="A783" s="356">
        <v>44201</v>
      </c>
      <c r="B783">
        <v>8</v>
      </c>
      <c r="C783" t="s">
        <v>341</v>
      </c>
      <c r="D783" t="s">
        <v>146</v>
      </c>
      <c r="E783">
        <v>1</v>
      </c>
      <c r="F783">
        <v>6</v>
      </c>
      <c r="G783" t="s">
        <v>527</v>
      </c>
    </row>
    <row r="784" spans="1:7">
      <c r="A784" s="356">
        <v>44202</v>
      </c>
      <c r="B784">
        <v>9</v>
      </c>
      <c r="C784" t="s">
        <v>341</v>
      </c>
      <c r="D784" t="s">
        <v>381</v>
      </c>
      <c r="E784">
        <v>1</v>
      </c>
      <c r="F784">
        <v>6</v>
      </c>
    </row>
    <row r="785" spans="1:7">
      <c r="A785" s="356">
        <v>44204</v>
      </c>
      <c r="B785">
        <v>9</v>
      </c>
      <c r="C785" t="s">
        <v>341</v>
      </c>
      <c r="D785" t="s">
        <v>381</v>
      </c>
      <c r="E785">
        <v>1</v>
      </c>
      <c r="F785">
        <v>6</v>
      </c>
    </row>
    <row r="786" spans="1:7">
      <c r="A786" s="356">
        <v>44208</v>
      </c>
      <c r="B786">
        <v>15</v>
      </c>
      <c r="C786" t="s">
        <v>341</v>
      </c>
      <c r="D786" t="s">
        <v>154</v>
      </c>
      <c r="E786">
        <v>1</v>
      </c>
      <c r="F786">
        <v>96</v>
      </c>
      <c r="G786" t="s">
        <v>572</v>
      </c>
    </row>
    <row r="787" spans="1:7">
      <c r="A787" s="356">
        <v>43922</v>
      </c>
      <c r="B787">
        <v>9</v>
      </c>
      <c r="C787" t="s">
        <v>341</v>
      </c>
      <c r="D787" t="s">
        <v>147</v>
      </c>
      <c r="E787">
        <v>1</v>
      </c>
      <c r="F787">
        <v>6</v>
      </c>
    </row>
    <row r="788" spans="1:7">
      <c r="A788" s="356">
        <v>44211</v>
      </c>
      <c r="B788">
        <v>7</v>
      </c>
      <c r="C788" t="s">
        <v>528</v>
      </c>
      <c r="D788" t="s">
        <v>371</v>
      </c>
      <c r="E788">
        <v>1</v>
      </c>
      <c r="F788">
        <v>96</v>
      </c>
    </row>
    <row r="789" spans="1:7">
      <c r="A789" s="356">
        <v>44209</v>
      </c>
      <c r="B789">
        <v>9</v>
      </c>
      <c r="C789" t="s">
        <v>528</v>
      </c>
      <c r="D789" t="s">
        <v>371</v>
      </c>
      <c r="E789">
        <v>1</v>
      </c>
      <c r="F789">
        <v>96</v>
      </c>
      <c r="G789" t="s">
        <v>547</v>
      </c>
    </row>
    <row r="790" spans="1:7">
      <c r="A790" s="356">
        <v>44222</v>
      </c>
      <c r="B790">
        <v>12</v>
      </c>
      <c r="C790" t="s">
        <v>528</v>
      </c>
      <c r="D790" t="s">
        <v>381</v>
      </c>
      <c r="E790">
        <v>5</v>
      </c>
      <c r="F790">
        <v>6</v>
      </c>
    </row>
    <row r="791" spans="1:7">
      <c r="A791" s="356">
        <v>44221</v>
      </c>
      <c r="B791">
        <v>10</v>
      </c>
      <c r="C791" t="s">
        <v>528</v>
      </c>
      <c r="D791" t="s">
        <v>148</v>
      </c>
      <c r="E791">
        <v>5</v>
      </c>
      <c r="F791">
        <v>6</v>
      </c>
      <c r="G791" t="s">
        <v>583</v>
      </c>
    </row>
    <row r="792" spans="1:7">
      <c r="A792" s="356">
        <v>44219</v>
      </c>
      <c r="B792" s="8">
        <v>13</v>
      </c>
      <c r="C792" s="8" t="s">
        <v>528</v>
      </c>
      <c r="D792" s="8" t="s">
        <v>147</v>
      </c>
      <c r="E792" s="8">
        <v>1</v>
      </c>
      <c r="F792" s="8">
        <v>12</v>
      </c>
      <c r="G792" s="8"/>
    </row>
    <row r="793" spans="1:7">
      <c r="A793" s="356">
        <v>44224</v>
      </c>
      <c r="B793" s="8">
        <v>10</v>
      </c>
      <c r="C793" s="8" t="s">
        <v>528</v>
      </c>
      <c r="D793" s="8" t="s">
        <v>154</v>
      </c>
      <c r="E793" s="8">
        <v>1</v>
      </c>
      <c r="F793" s="8">
        <v>12</v>
      </c>
      <c r="G793" s="8" t="s">
        <v>588</v>
      </c>
    </row>
    <row r="794" spans="1:7">
      <c r="A794" s="356">
        <v>44216</v>
      </c>
      <c r="B794" s="8">
        <v>8</v>
      </c>
      <c r="C794" s="8" t="s">
        <v>528</v>
      </c>
      <c r="D794" s="8" t="s">
        <v>381</v>
      </c>
      <c r="E794" s="8">
        <v>1</v>
      </c>
      <c r="F794" s="8">
        <v>6</v>
      </c>
      <c r="G794" s="8"/>
    </row>
    <row r="795" spans="1:7">
      <c r="A795" s="356">
        <v>44218</v>
      </c>
      <c r="B795" s="8">
        <v>9</v>
      </c>
      <c r="C795" s="8" t="s">
        <v>528</v>
      </c>
      <c r="D795" s="8" t="s">
        <v>381</v>
      </c>
      <c r="E795" s="8">
        <v>1</v>
      </c>
      <c r="F795" s="8">
        <v>12</v>
      </c>
      <c r="G795" s="8"/>
    </row>
    <row r="796" spans="1:7">
      <c r="A796" s="356">
        <v>44214</v>
      </c>
      <c r="B796" s="8">
        <v>8</v>
      </c>
      <c r="C796" s="8" t="s">
        <v>528</v>
      </c>
      <c r="D796" s="8" t="s">
        <v>148</v>
      </c>
      <c r="E796" s="8">
        <v>1</v>
      </c>
      <c r="F796" s="8">
        <v>12</v>
      </c>
      <c r="G796" s="8" t="s">
        <v>556</v>
      </c>
    </row>
    <row r="797" spans="1:7">
      <c r="A797" s="356">
        <v>44210</v>
      </c>
      <c r="B797" s="8">
        <v>8</v>
      </c>
      <c r="C797" s="8" t="s">
        <v>528</v>
      </c>
      <c r="D797" s="8" t="s">
        <v>371</v>
      </c>
      <c r="E797" s="8">
        <v>1</v>
      </c>
      <c r="F797" s="8">
        <v>96</v>
      </c>
      <c r="G797" s="8"/>
    </row>
    <row r="798" spans="1:7">
      <c r="A798" s="356">
        <v>44219</v>
      </c>
      <c r="B798" s="8">
        <v>11</v>
      </c>
      <c r="C798" s="8" t="s">
        <v>528</v>
      </c>
      <c r="D798" s="8" t="s">
        <v>148</v>
      </c>
      <c r="E798" s="8">
        <v>1</v>
      </c>
      <c r="F798" s="8">
        <v>6</v>
      </c>
      <c r="G798" s="8"/>
    </row>
    <row r="799" spans="1:7">
      <c r="A799" s="356">
        <v>44224</v>
      </c>
      <c r="B799" s="8">
        <v>11</v>
      </c>
      <c r="C799" s="8" t="s">
        <v>528</v>
      </c>
      <c r="D799" s="8" t="s">
        <v>148</v>
      </c>
      <c r="E799" s="8">
        <v>5</v>
      </c>
      <c r="F799" s="8">
        <v>6</v>
      </c>
      <c r="G799" s="8" t="s">
        <v>589</v>
      </c>
    </row>
    <row r="800" spans="1:7">
      <c r="A800" s="356">
        <v>44225</v>
      </c>
      <c r="B800" s="8">
        <v>12</v>
      </c>
      <c r="C800" s="8" t="s">
        <v>528</v>
      </c>
      <c r="D800" s="8" t="s">
        <v>154</v>
      </c>
      <c r="E800" s="8">
        <v>2</v>
      </c>
      <c r="F800" s="8">
        <v>12</v>
      </c>
      <c r="G800" s="8" t="s">
        <v>593</v>
      </c>
    </row>
    <row r="801" spans="1:7">
      <c r="A801" s="356">
        <v>44225</v>
      </c>
      <c r="B801" s="8">
        <v>14</v>
      </c>
      <c r="C801" s="8" t="s">
        <v>528</v>
      </c>
      <c r="D801" s="8" t="s">
        <v>152</v>
      </c>
      <c r="E801" s="8">
        <v>2</v>
      </c>
      <c r="F801" s="8"/>
      <c r="G801" s="8" t="s">
        <v>598</v>
      </c>
    </row>
    <row r="802" spans="1:7">
      <c r="A802" s="356">
        <v>44226</v>
      </c>
      <c r="B802" s="8">
        <v>7</v>
      </c>
      <c r="C802" s="8" t="s">
        <v>594</v>
      </c>
      <c r="D802" s="8" t="s">
        <v>381</v>
      </c>
      <c r="E802" s="8">
        <v>2</v>
      </c>
      <c r="F802" s="8">
        <v>12</v>
      </c>
      <c r="G802" s="8"/>
    </row>
    <row r="803" spans="1:7">
      <c r="A803" s="356">
        <v>44231</v>
      </c>
      <c r="B803" s="8">
        <v>7</v>
      </c>
      <c r="C803" s="8" t="s">
        <v>594</v>
      </c>
      <c r="D803" s="8" t="s">
        <v>381</v>
      </c>
      <c r="E803" s="8">
        <v>5</v>
      </c>
      <c r="F803" s="8">
        <v>6</v>
      </c>
      <c r="G803" s="8"/>
    </row>
    <row r="804" spans="1:7">
      <c r="A804" s="356">
        <v>44229</v>
      </c>
      <c r="B804" s="8">
        <v>7</v>
      </c>
      <c r="C804" s="8" t="s">
        <v>594</v>
      </c>
      <c r="D804" s="8" t="s">
        <v>148</v>
      </c>
      <c r="E804" s="8">
        <v>5</v>
      </c>
      <c r="F804" s="8">
        <v>6</v>
      </c>
      <c r="G804" s="8" t="s">
        <v>587</v>
      </c>
    </row>
    <row r="805" spans="1:7">
      <c r="A805" s="356">
        <v>44228</v>
      </c>
      <c r="B805" s="8">
        <v>7</v>
      </c>
      <c r="C805" s="8" t="s">
        <v>594</v>
      </c>
      <c r="D805" s="8" t="s">
        <v>381</v>
      </c>
      <c r="E805" s="8">
        <v>2</v>
      </c>
      <c r="F805" s="8">
        <v>12</v>
      </c>
      <c r="G805" s="8"/>
    </row>
    <row r="806" spans="1:7">
      <c r="A806" s="356">
        <v>44235</v>
      </c>
      <c r="B806" s="8">
        <v>7</v>
      </c>
      <c r="C806" s="8" t="s">
        <v>594</v>
      </c>
      <c r="D806" s="8" t="s">
        <v>154</v>
      </c>
      <c r="E806" s="8">
        <v>1</v>
      </c>
      <c r="F806" s="8">
        <v>12</v>
      </c>
      <c r="G806" s="8" t="s">
        <v>662</v>
      </c>
    </row>
    <row r="807" spans="1:7">
      <c r="A807" s="356">
        <v>44227</v>
      </c>
      <c r="B807" s="8">
        <v>7</v>
      </c>
      <c r="C807" s="8" t="s">
        <v>594</v>
      </c>
      <c r="D807" s="8" t="s">
        <v>381</v>
      </c>
      <c r="E807" s="8">
        <v>2</v>
      </c>
      <c r="F807" s="8">
        <v>12</v>
      </c>
      <c r="G807" s="8"/>
    </row>
    <row r="808" spans="1:7">
      <c r="A808" s="356">
        <v>44235</v>
      </c>
      <c r="B808" s="8">
        <v>14</v>
      </c>
      <c r="C808" s="8" t="s">
        <v>594</v>
      </c>
      <c r="D808" s="8" t="s">
        <v>152</v>
      </c>
      <c r="E808" s="8">
        <v>3</v>
      </c>
      <c r="F808" s="8"/>
      <c r="G808" s="8" t="s">
        <v>643</v>
      </c>
    </row>
    <row r="809" spans="1:7">
      <c r="A809" s="356">
        <v>44230</v>
      </c>
      <c r="B809" s="8">
        <v>7</v>
      </c>
      <c r="C809" s="8" t="s">
        <v>594</v>
      </c>
      <c r="D809" s="8" t="s">
        <v>371</v>
      </c>
      <c r="E809" s="8">
        <v>5</v>
      </c>
      <c r="F809" s="8">
        <v>6</v>
      </c>
      <c r="G809" s="8"/>
    </row>
    <row r="810" spans="1:7">
      <c r="A810" s="356">
        <v>44236</v>
      </c>
      <c r="B810" s="8">
        <v>8</v>
      </c>
      <c r="C810" s="8" t="s">
        <v>632</v>
      </c>
      <c r="D810" s="8" t="s">
        <v>371</v>
      </c>
      <c r="E810" s="8">
        <v>1</v>
      </c>
      <c r="F810" s="8">
        <v>12</v>
      </c>
      <c r="G810" s="8"/>
    </row>
    <row r="811" spans="1:7">
      <c r="A811" s="356">
        <v>44243</v>
      </c>
      <c r="B811" s="8">
        <v>7</v>
      </c>
      <c r="C811" s="8" t="s">
        <v>632</v>
      </c>
      <c r="D811" s="8" t="s">
        <v>148</v>
      </c>
      <c r="E811" s="8">
        <v>1</v>
      </c>
      <c r="F811" s="8">
        <v>6</v>
      </c>
      <c r="G811" s="8" t="s">
        <v>670</v>
      </c>
    </row>
    <row r="812" spans="1:7">
      <c r="A812" s="356">
        <v>44247</v>
      </c>
      <c r="B812" s="8">
        <v>9</v>
      </c>
      <c r="C812" s="8" t="s">
        <v>632</v>
      </c>
      <c r="D812" s="8" t="s">
        <v>381</v>
      </c>
      <c r="E812" s="8">
        <v>5</v>
      </c>
      <c r="F812" s="8">
        <v>6</v>
      </c>
      <c r="G812" s="8"/>
    </row>
    <row r="813" spans="1:7">
      <c r="A813" s="356">
        <v>44249</v>
      </c>
      <c r="B813" s="8">
        <v>12</v>
      </c>
      <c r="C813" s="8" t="s">
        <v>632</v>
      </c>
      <c r="D813" s="8" t="s">
        <v>154</v>
      </c>
      <c r="E813" s="8">
        <v>1</v>
      </c>
      <c r="F813" s="8">
        <v>12</v>
      </c>
      <c r="G813" s="8" t="s">
        <v>680</v>
      </c>
    </row>
    <row r="814" spans="1:7">
      <c r="A814" s="356">
        <v>44246</v>
      </c>
      <c r="B814" s="8">
        <v>9</v>
      </c>
      <c r="C814" s="8" t="s">
        <v>632</v>
      </c>
      <c r="D814" s="8" t="s">
        <v>148</v>
      </c>
      <c r="E814" s="8">
        <v>5</v>
      </c>
      <c r="F814" s="8">
        <v>6</v>
      </c>
      <c r="G814" s="8"/>
    </row>
    <row r="815" spans="1:7">
      <c r="A815" s="356">
        <v>44238</v>
      </c>
      <c r="B815" s="8">
        <v>9</v>
      </c>
      <c r="C815" s="8" t="s">
        <v>632</v>
      </c>
      <c r="D815" s="8" t="s">
        <v>381</v>
      </c>
      <c r="E815" s="8">
        <v>1</v>
      </c>
      <c r="F815" s="8">
        <v>12</v>
      </c>
      <c r="G815" s="8"/>
    </row>
    <row r="816" spans="1:7">
      <c r="A816" s="356">
        <v>44249</v>
      </c>
      <c r="B816" s="8">
        <v>13</v>
      </c>
      <c r="C816" s="8" t="s">
        <v>632</v>
      </c>
      <c r="D816" s="8" t="s">
        <v>152</v>
      </c>
      <c r="E816" s="8">
        <v>4</v>
      </c>
      <c r="F816" s="8"/>
      <c r="G816" s="8" t="s">
        <v>643</v>
      </c>
    </row>
    <row r="817" spans="1:7">
      <c r="A817" s="356">
        <v>44244</v>
      </c>
      <c r="B817" s="8">
        <v>7</v>
      </c>
      <c r="C817" s="8" t="s">
        <v>632</v>
      </c>
      <c r="D817" s="8" t="s">
        <v>381</v>
      </c>
      <c r="E817" s="8">
        <v>1</v>
      </c>
      <c r="F817" s="8">
        <v>6</v>
      </c>
      <c r="G817" s="8"/>
    </row>
    <row r="818" spans="1:7">
      <c r="A818" s="356">
        <v>44239</v>
      </c>
      <c r="B818" s="8">
        <v>8</v>
      </c>
      <c r="C818" s="8" t="s">
        <v>632</v>
      </c>
      <c r="D818" s="8" t="s">
        <v>381</v>
      </c>
      <c r="E818" s="8">
        <v>1</v>
      </c>
      <c r="F818" s="8">
        <v>12</v>
      </c>
      <c r="G818" s="8"/>
    </row>
    <row r="819" spans="1:7">
      <c r="A819" s="356">
        <v>44241</v>
      </c>
      <c r="B819" s="8">
        <v>8</v>
      </c>
      <c r="C819" s="8" t="s">
        <v>632</v>
      </c>
      <c r="D819" s="8" t="s">
        <v>381</v>
      </c>
      <c r="E819" s="8">
        <v>1</v>
      </c>
      <c r="F819" s="8">
        <v>12</v>
      </c>
      <c r="G819" s="8"/>
    </row>
    <row r="820" spans="1:7">
      <c r="A820" s="356">
        <v>44249</v>
      </c>
      <c r="B820" s="8">
        <v>8</v>
      </c>
      <c r="C820" s="8" t="s">
        <v>632</v>
      </c>
      <c r="D820" s="8" t="s">
        <v>148</v>
      </c>
      <c r="E820" s="8">
        <v>1</v>
      </c>
      <c r="F820" s="8">
        <v>6</v>
      </c>
      <c r="G820" s="8" t="s">
        <v>677</v>
      </c>
    </row>
    <row r="821" spans="1:7">
      <c r="A821" s="356">
        <v>44255</v>
      </c>
      <c r="B821" s="8">
        <v>11</v>
      </c>
      <c r="C821" s="8" t="s">
        <v>678</v>
      </c>
      <c r="D821" s="8" t="s">
        <v>148</v>
      </c>
      <c r="E821" s="8">
        <v>1</v>
      </c>
      <c r="F821" s="8">
        <v>6</v>
      </c>
      <c r="G821" s="8"/>
    </row>
    <row r="822" spans="1:7">
      <c r="A822" s="356">
        <v>44258</v>
      </c>
      <c r="B822" s="8">
        <v>11</v>
      </c>
      <c r="C822" s="8" t="s">
        <v>678</v>
      </c>
      <c r="D822" s="8" t="s">
        <v>147</v>
      </c>
      <c r="E822" s="8"/>
      <c r="F822" s="8"/>
      <c r="G822" s="8"/>
    </row>
    <row r="823" spans="1:7">
      <c r="A823" s="356">
        <v>44251</v>
      </c>
      <c r="B823" s="8">
        <v>8</v>
      </c>
      <c r="C823" s="8" t="s">
        <v>678</v>
      </c>
      <c r="D823" s="8" t="s">
        <v>371</v>
      </c>
      <c r="E823" s="8">
        <v>1</v>
      </c>
      <c r="F823" s="8">
        <v>12</v>
      </c>
      <c r="G823" s="8"/>
    </row>
    <row r="824" spans="1:7">
      <c r="A824" s="356">
        <v>44252</v>
      </c>
      <c r="B824" s="8">
        <v>10</v>
      </c>
      <c r="C824" s="8" t="s">
        <v>678</v>
      </c>
      <c r="D824" s="8" t="s">
        <v>381</v>
      </c>
      <c r="E824" s="8">
        <v>1</v>
      </c>
      <c r="F824" s="8">
        <v>12</v>
      </c>
      <c r="G824" s="8"/>
    </row>
    <row r="825" spans="1:7">
      <c r="A825" s="356">
        <v>44258</v>
      </c>
      <c r="B825" s="8">
        <v>9</v>
      </c>
      <c r="C825" s="8" t="s">
        <v>678</v>
      </c>
      <c r="D825" s="8" t="s">
        <v>381</v>
      </c>
      <c r="E825" s="8">
        <v>5</v>
      </c>
      <c r="F825" s="8">
        <v>6</v>
      </c>
      <c r="G825" s="8"/>
    </row>
    <row r="826" spans="1:7">
      <c r="A826" s="356">
        <v>44253</v>
      </c>
      <c r="B826" s="8">
        <v>9</v>
      </c>
      <c r="C826" s="8" t="s">
        <v>678</v>
      </c>
      <c r="D826" s="8" t="s">
        <v>371</v>
      </c>
      <c r="E826" s="8">
        <v>1</v>
      </c>
      <c r="F826" s="8">
        <v>12</v>
      </c>
      <c r="G826" s="8"/>
    </row>
    <row r="827" spans="1:7">
      <c r="A827" s="356">
        <v>44254</v>
      </c>
      <c r="B827" s="8">
        <v>9</v>
      </c>
      <c r="C827" s="8" t="s">
        <v>678</v>
      </c>
      <c r="D827" s="8" t="s">
        <v>381</v>
      </c>
      <c r="E827" s="8">
        <v>1</v>
      </c>
      <c r="F827" s="8">
        <v>12</v>
      </c>
      <c r="G827" s="8"/>
    </row>
    <row r="828" spans="1:7">
      <c r="A828" s="356">
        <v>44257</v>
      </c>
      <c r="B828" s="8">
        <v>8</v>
      </c>
      <c r="C828" s="8" t="s">
        <v>678</v>
      </c>
      <c r="D828" s="8" t="s">
        <v>148</v>
      </c>
      <c r="E828" s="8">
        <v>5</v>
      </c>
      <c r="F828" s="8">
        <v>6</v>
      </c>
      <c r="G828" s="8"/>
    </row>
    <row r="829" spans="1:7">
      <c r="A829" s="356">
        <v>44250</v>
      </c>
      <c r="B829" s="8">
        <v>8</v>
      </c>
      <c r="C829" s="8" t="s">
        <v>678</v>
      </c>
      <c r="D829" s="8" t="s">
        <v>371</v>
      </c>
      <c r="E829" s="8">
        <v>1</v>
      </c>
      <c r="F829" s="8">
        <v>12</v>
      </c>
      <c r="G829" s="8"/>
    </row>
    <row r="830" spans="1:7">
      <c r="A830" s="356">
        <v>44256</v>
      </c>
      <c r="B830" s="8">
        <v>9</v>
      </c>
      <c r="C830" s="8" t="s">
        <v>678</v>
      </c>
      <c r="D830" s="8" t="s">
        <v>371</v>
      </c>
      <c r="E830" s="8">
        <v>1</v>
      </c>
      <c r="F830" s="8">
        <v>6</v>
      </c>
      <c r="G830" s="8"/>
    </row>
    <row r="831" spans="1:7">
      <c r="A831" s="356">
        <v>43853</v>
      </c>
      <c r="B831" s="8">
        <v>12</v>
      </c>
      <c r="C831" s="8" t="s">
        <v>270</v>
      </c>
      <c r="D831" s="8" t="s">
        <v>153</v>
      </c>
      <c r="E831" s="8">
        <v>1</v>
      </c>
      <c r="F831" s="8">
        <v>24</v>
      </c>
      <c r="G831" s="8"/>
    </row>
    <row r="832" spans="1:7">
      <c r="A832" s="356">
        <v>44204</v>
      </c>
      <c r="B832" s="8">
        <v>10</v>
      </c>
      <c r="C832" s="8" t="s">
        <v>342</v>
      </c>
      <c r="D832" s="8" t="s">
        <v>381</v>
      </c>
      <c r="E832" s="8">
        <v>1</v>
      </c>
      <c r="F832" s="8">
        <v>6</v>
      </c>
      <c r="G832" s="8"/>
    </row>
    <row r="833" spans="1:7">
      <c r="A833" s="356">
        <v>44202</v>
      </c>
      <c r="B833" s="8">
        <v>10</v>
      </c>
      <c r="C833" s="8" t="s">
        <v>342</v>
      </c>
      <c r="D833" s="8" t="s">
        <v>381</v>
      </c>
      <c r="E833" s="8">
        <v>1</v>
      </c>
      <c r="F833" s="8">
        <v>6</v>
      </c>
      <c r="G833" s="8"/>
    </row>
    <row r="834" spans="1:7">
      <c r="A834" s="356">
        <v>44201</v>
      </c>
      <c r="B834" s="8">
        <v>9</v>
      </c>
      <c r="C834" s="8" t="s">
        <v>342</v>
      </c>
      <c r="D834" s="8" t="s">
        <v>146</v>
      </c>
      <c r="E834" s="8">
        <v>1</v>
      </c>
      <c r="F834" s="8">
        <v>6</v>
      </c>
      <c r="G834" s="8" t="s">
        <v>527</v>
      </c>
    </row>
    <row r="835" spans="1:7">
      <c r="A835" s="356">
        <v>43922</v>
      </c>
      <c r="B835" s="8">
        <v>10</v>
      </c>
      <c r="C835" s="8" t="s">
        <v>342</v>
      </c>
      <c r="D835" s="8" t="s">
        <v>147</v>
      </c>
      <c r="E835" s="8">
        <v>1</v>
      </c>
      <c r="F835" s="8">
        <v>6</v>
      </c>
      <c r="G835" s="8"/>
    </row>
    <row r="836" spans="1:7">
      <c r="A836" s="356">
        <v>43917</v>
      </c>
      <c r="B836" s="8">
        <v>12</v>
      </c>
      <c r="C836" s="8" t="s">
        <v>342</v>
      </c>
      <c r="D836" s="8" t="s">
        <v>148</v>
      </c>
      <c r="E836" s="8">
        <v>1</v>
      </c>
      <c r="F836" s="8">
        <v>24</v>
      </c>
      <c r="G836" s="8"/>
    </row>
    <row r="837" spans="1:7">
      <c r="A837" s="356">
        <v>43924</v>
      </c>
      <c r="B837" s="8">
        <v>9</v>
      </c>
      <c r="C837" s="8" t="s">
        <v>342</v>
      </c>
      <c r="D837" s="8" t="s">
        <v>153</v>
      </c>
      <c r="E837" s="8">
        <v>5</v>
      </c>
      <c r="F837" s="8">
        <v>6</v>
      </c>
      <c r="G837" s="8"/>
    </row>
    <row r="838" spans="1:7">
      <c r="A838" s="356">
        <v>43918</v>
      </c>
      <c r="B838" s="8">
        <v>11</v>
      </c>
      <c r="C838" s="8" t="s">
        <v>342</v>
      </c>
      <c r="D838" s="8" t="s">
        <v>153</v>
      </c>
      <c r="E838" s="8">
        <v>1</v>
      </c>
      <c r="F838" s="8">
        <v>24</v>
      </c>
      <c r="G838" s="8"/>
    </row>
    <row r="839" spans="1:7">
      <c r="A839" s="356">
        <v>43923</v>
      </c>
      <c r="B839" s="8">
        <v>9</v>
      </c>
      <c r="C839" s="8" t="s">
        <v>342</v>
      </c>
      <c r="D839" s="8" t="s">
        <v>148</v>
      </c>
      <c r="E839" s="8">
        <v>5</v>
      </c>
      <c r="F839" s="8">
        <v>6</v>
      </c>
      <c r="G839" s="8"/>
    </row>
    <row r="840" spans="1:7">
      <c r="A840" s="356">
        <v>43920</v>
      </c>
      <c r="B840" s="8">
        <v>11</v>
      </c>
      <c r="C840" s="8" t="s">
        <v>342</v>
      </c>
      <c r="D840" s="8" t="s">
        <v>148</v>
      </c>
      <c r="E840" s="8">
        <v>1</v>
      </c>
      <c r="F840" s="8">
        <v>6</v>
      </c>
      <c r="G840" s="8"/>
    </row>
    <row r="841" spans="1:7">
      <c r="A841" s="356">
        <v>43921</v>
      </c>
      <c r="B841" s="8">
        <v>9</v>
      </c>
      <c r="C841" s="8" t="s">
        <v>342</v>
      </c>
      <c r="D841" s="8" t="s">
        <v>153</v>
      </c>
      <c r="E841" s="8">
        <v>1</v>
      </c>
      <c r="F841" s="8">
        <v>6</v>
      </c>
      <c r="G841" s="8"/>
    </row>
    <row r="842" spans="1:7">
      <c r="A842" s="356">
        <v>43927</v>
      </c>
      <c r="B842" s="8">
        <v>8</v>
      </c>
      <c r="C842" s="8" t="s">
        <v>342</v>
      </c>
      <c r="D842" s="8" t="s">
        <v>152</v>
      </c>
      <c r="E842" s="8"/>
      <c r="F842" s="8"/>
      <c r="G842" s="8" t="s">
        <v>274</v>
      </c>
    </row>
    <row r="843" spans="1:7">
      <c r="A843" s="356">
        <v>44206</v>
      </c>
      <c r="B843" s="8">
        <v>10</v>
      </c>
      <c r="C843" s="8" t="s">
        <v>342</v>
      </c>
      <c r="D843" s="8" t="s">
        <v>148</v>
      </c>
      <c r="E843" s="8">
        <v>2</v>
      </c>
      <c r="F843" s="8">
        <v>6</v>
      </c>
      <c r="G843" s="8"/>
    </row>
    <row r="844" spans="1:7">
      <c r="A844" s="356">
        <v>44207</v>
      </c>
      <c r="B844" s="8">
        <v>10</v>
      </c>
      <c r="C844" s="8" t="s">
        <v>342</v>
      </c>
      <c r="D844" s="8" t="s">
        <v>381</v>
      </c>
      <c r="E844" s="8">
        <v>2</v>
      </c>
      <c r="F844" s="8">
        <v>6</v>
      </c>
      <c r="G844" s="8"/>
    </row>
    <row r="845" spans="1:7">
      <c r="A845" s="356">
        <v>44208</v>
      </c>
      <c r="B845" s="8">
        <v>16</v>
      </c>
      <c r="C845" s="8" t="s">
        <v>342</v>
      </c>
      <c r="D845" s="8" t="s">
        <v>154</v>
      </c>
      <c r="E845" s="8">
        <v>1</v>
      </c>
      <c r="F845" s="8">
        <v>96</v>
      </c>
      <c r="G845" s="8" t="s">
        <v>531</v>
      </c>
    </row>
    <row r="846" spans="1:7">
      <c r="A846" s="356">
        <v>44219</v>
      </c>
      <c r="B846" s="8">
        <v>12</v>
      </c>
      <c r="C846" s="8" t="s">
        <v>530</v>
      </c>
      <c r="D846" s="8" t="s">
        <v>148</v>
      </c>
      <c r="E846" s="8">
        <v>1</v>
      </c>
      <c r="F846" s="8">
        <v>6</v>
      </c>
      <c r="G846" s="8"/>
    </row>
    <row r="847" spans="1:7">
      <c r="A847" s="356">
        <v>44211</v>
      </c>
      <c r="B847" s="8">
        <v>8</v>
      </c>
      <c r="C847" s="8" t="s">
        <v>530</v>
      </c>
      <c r="D847" s="8" t="s">
        <v>371</v>
      </c>
      <c r="E847" s="8">
        <v>1</v>
      </c>
      <c r="F847" s="8">
        <v>96</v>
      </c>
      <c r="G847" s="8"/>
    </row>
    <row r="848" spans="1:7">
      <c r="A848" s="356">
        <v>44210</v>
      </c>
      <c r="B848" s="8">
        <v>9</v>
      </c>
      <c r="C848" s="8" t="s">
        <v>530</v>
      </c>
      <c r="D848" s="8" t="s">
        <v>371</v>
      </c>
      <c r="E848" s="8">
        <v>1</v>
      </c>
      <c r="F848" s="8">
        <v>96</v>
      </c>
      <c r="G848" s="8"/>
    </row>
    <row r="849" spans="1:7">
      <c r="A849" s="356">
        <v>44218</v>
      </c>
      <c r="B849" s="8">
        <v>10</v>
      </c>
      <c r="C849" s="8" t="s">
        <v>530</v>
      </c>
      <c r="D849" s="8" t="s">
        <v>381</v>
      </c>
      <c r="E849" s="8">
        <v>1</v>
      </c>
      <c r="F849" s="8">
        <v>12</v>
      </c>
      <c r="G849" s="8"/>
    </row>
    <row r="850" spans="1:7">
      <c r="A850" s="356">
        <v>44214</v>
      </c>
      <c r="B850" s="8">
        <v>9</v>
      </c>
      <c r="C850" s="8" t="s">
        <v>530</v>
      </c>
      <c r="D850" s="8" t="s">
        <v>148</v>
      </c>
      <c r="E850" s="8">
        <v>1</v>
      </c>
      <c r="F850" s="8">
        <v>12</v>
      </c>
      <c r="G850" s="8" t="s">
        <v>556</v>
      </c>
    </row>
    <row r="851" spans="1:7">
      <c r="A851" s="356">
        <v>44209</v>
      </c>
      <c r="B851" s="8">
        <v>10</v>
      </c>
      <c r="C851" s="8" t="s">
        <v>530</v>
      </c>
      <c r="D851" s="8" t="s">
        <v>371</v>
      </c>
      <c r="E851" s="8">
        <v>1</v>
      </c>
      <c r="F851" s="8">
        <v>96</v>
      </c>
      <c r="G851" s="8" t="s">
        <v>547</v>
      </c>
    </row>
    <row r="852" spans="1:7">
      <c r="A852" s="356">
        <v>44216</v>
      </c>
      <c r="B852" s="8">
        <v>9</v>
      </c>
      <c r="C852" s="8" t="s">
        <v>530</v>
      </c>
      <c r="D852" s="8" t="s">
        <v>381</v>
      </c>
      <c r="E852" s="8">
        <v>1</v>
      </c>
      <c r="F852" s="8">
        <v>6</v>
      </c>
      <c r="G852" s="8"/>
    </row>
    <row r="853" spans="1:7">
      <c r="A853" s="356">
        <v>44219</v>
      </c>
      <c r="B853" s="8">
        <v>14</v>
      </c>
      <c r="C853" s="8" t="s">
        <v>530</v>
      </c>
      <c r="D853" s="8" t="s">
        <v>147</v>
      </c>
      <c r="E853" s="8">
        <v>1</v>
      </c>
      <c r="F853" s="8">
        <v>12</v>
      </c>
      <c r="G853" s="8"/>
    </row>
    <row r="854" spans="1:7">
      <c r="A854" s="356">
        <v>44225</v>
      </c>
      <c r="B854" s="8">
        <v>15</v>
      </c>
      <c r="C854" s="8" t="s">
        <v>530</v>
      </c>
      <c r="D854" s="8" t="s">
        <v>152</v>
      </c>
      <c r="E854" s="8">
        <v>3</v>
      </c>
      <c r="F854" s="8"/>
      <c r="G854" s="8" t="s">
        <v>599</v>
      </c>
    </row>
    <row r="855" spans="1:7">
      <c r="A855" s="356">
        <v>44221</v>
      </c>
      <c r="B855" s="8">
        <v>11</v>
      </c>
      <c r="C855" s="8" t="s">
        <v>530</v>
      </c>
      <c r="D855" s="8" t="s">
        <v>148</v>
      </c>
      <c r="E855" s="8">
        <v>5</v>
      </c>
      <c r="F855" s="8">
        <v>6</v>
      </c>
      <c r="G855" s="8" t="s">
        <v>581</v>
      </c>
    </row>
    <row r="856" spans="1:7">
      <c r="A856" s="356">
        <v>44225</v>
      </c>
      <c r="B856" s="8">
        <v>13</v>
      </c>
      <c r="C856" s="8" t="s">
        <v>530</v>
      </c>
      <c r="D856" s="8" t="s">
        <v>154</v>
      </c>
      <c r="E856" s="8">
        <v>2</v>
      </c>
      <c r="F856" s="8">
        <v>12</v>
      </c>
      <c r="G856" s="8" t="s">
        <v>595</v>
      </c>
    </row>
    <row r="857" spans="1:7">
      <c r="A857" s="356">
        <v>44224</v>
      </c>
      <c r="B857" s="8">
        <v>12</v>
      </c>
      <c r="C857" s="8" t="s">
        <v>530</v>
      </c>
      <c r="D857" s="8" t="s">
        <v>148</v>
      </c>
      <c r="E857" s="8">
        <v>5</v>
      </c>
      <c r="F857" s="8">
        <v>6</v>
      </c>
      <c r="G857" s="8" t="s">
        <v>587</v>
      </c>
    </row>
    <row r="858" spans="1:7">
      <c r="A858" s="356">
        <v>44222</v>
      </c>
      <c r="B858" s="8">
        <v>13</v>
      </c>
      <c r="C858" s="8" t="s">
        <v>530</v>
      </c>
      <c r="D858" s="8" t="s">
        <v>381</v>
      </c>
      <c r="E858" s="8">
        <v>5</v>
      </c>
      <c r="F858" s="8">
        <v>6</v>
      </c>
      <c r="G858" s="8"/>
    </row>
    <row r="859" spans="1:7">
      <c r="A859" s="356">
        <v>44227</v>
      </c>
      <c r="B859" s="8">
        <v>8</v>
      </c>
      <c r="C859" s="8" t="s">
        <v>596</v>
      </c>
      <c r="D859" s="8" t="s">
        <v>381</v>
      </c>
      <c r="E859" s="8">
        <v>2</v>
      </c>
      <c r="F859" s="8">
        <v>12</v>
      </c>
      <c r="G859" s="8"/>
    </row>
    <row r="860" spans="1:7">
      <c r="A860" s="356">
        <v>44228</v>
      </c>
      <c r="B860" s="8">
        <v>8</v>
      </c>
      <c r="C860" s="8" t="s">
        <v>596</v>
      </c>
      <c r="D860" s="8" t="s">
        <v>381</v>
      </c>
      <c r="E860" s="8">
        <v>2</v>
      </c>
      <c r="F860" s="8">
        <v>12</v>
      </c>
      <c r="G860" s="8"/>
    </row>
    <row r="861" spans="1:7">
      <c r="A861" s="356">
        <v>44229</v>
      </c>
      <c r="B861" s="8">
        <v>8</v>
      </c>
      <c r="C861" s="8" t="s">
        <v>596</v>
      </c>
      <c r="D861" s="8" t="s">
        <v>148</v>
      </c>
      <c r="E861" s="8">
        <v>4</v>
      </c>
      <c r="F861" s="8">
        <v>6</v>
      </c>
      <c r="G861" s="8" t="s">
        <v>587</v>
      </c>
    </row>
    <row r="862" spans="1:7">
      <c r="A862" s="356">
        <v>44226</v>
      </c>
      <c r="B862" s="8">
        <v>8</v>
      </c>
      <c r="C862" s="8" t="s">
        <v>596</v>
      </c>
      <c r="D862" s="8" t="s">
        <v>381</v>
      </c>
      <c r="E862" s="8">
        <v>2</v>
      </c>
      <c r="F862" s="8">
        <v>12</v>
      </c>
      <c r="G862" s="8"/>
    </row>
    <row r="863" spans="1:7">
      <c r="A863" s="356">
        <v>44230</v>
      </c>
      <c r="B863" s="8">
        <v>8</v>
      </c>
      <c r="C863" s="8" t="s">
        <v>596</v>
      </c>
      <c r="D863" s="8" t="s">
        <v>371</v>
      </c>
      <c r="E863" s="8">
        <v>4</v>
      </c>
      <c r="F863" s="8">
        <v>6</v>
      </c>
      <c r="G863" s="8"/>
    </row>
    <row r="864" spans="1:7">
      <c r="A864" s="356">
        <v>44231</v>
      </c>
      <c r="B864" s="8">
        <v>8</v>
      </c>
      <c r="C864" s="8" t="s">
        <v>596</v>
      </c>
      <c r="D864" s="8" t="s">
        <v>381</v>
      </c>
      <c r="E864" s="8">
        <v>4</v>
      </c>
      <c r="F864" s="8">
        <v>6</v>
      </c>
      <c r="G864" s="8"/>
    </row>
    <row r="865" spans="1:7">
      <c r="A865" s="356">
        <v>44235</v>
      </c>
      <c r="B865" s="8">
        <v>8</v>
      </c>
      <c r="C865" s="8" t="s">
        <v>596</v>
      </c>
      <c r="D865" s="8" t="s">
        <v>154</v>
      </c>
      <c r="E865" s="8">
        <v>1</v>
      </c>
      <c r="F865" s="8">
        <v>12</v>
      </c>
      <c r="G865" s="8" t="s">
        <v>663</v>
      </c>
    </row>
    <row r="866" spans="1:7">
      <c r="A866" s="356">
        <v>44235</v>
      </c>
      <c r="B866" s="8">
        <v>15</v>
      </c>
      <c r="C866" s="8" t="s">
        <v>596</v>
      </c>
      <c r="D866" s="8" t="s">
        <v>152</v>
      </c>
      <c r="E866" s="8">
        <v>3</v>
      </c>
      <c r="F866" s="8"/>
      <c r="G866" s="8" t="s">
        <v>643</v>
      </c>
    </row>
    <row r="867" spans="1:7">
      <c r="A867" s="356">
        <v>44246</v>
      </c>
      <c r="B867" s="8">
        <v>10</v>
      </c>
      <c r="C867" s="8" t="s">
        <v>633</v>
      </c>
      <c r="D867" s="8" t="s">
        <v>381</v>
      </c>
      <c r="E867" s="8">
        <v>5</v>
      </c>
      <c r="F867" s="8">
        <v>6</v>
      </c>
      <c r="G867" s="8"/>
    </row>
    <row r="868" spans="1:7">
      <c r="A868" s="356">
        <v>44243</v>
      </c>
      <c r="B868" s="8">
        <v>8</v>
      </c>
      <c r="C868" s="8" t="s">
        <v>633</v>
      </c>
      <c r="D868" s="8" t="s">
        <v>148</v>
      </c>
      <c r="E868" s="8">
        <v>1</v>
      </c>
      <c r="F868" s="8">
        <v>6</v>
      </c>
      <c r="G868" s="8" t="s">
        <v>670</v>
      </c>
    </row>
    <row r="869" spans="1:7">
      <c r="A869" s="356">
        <v>44239</v>
      </c>
      <c r="B869" s="8">
        <v>9</v>
      </c>
      <c r="C869" s="8" t="s">
        <v>633</v>
      </c>
      <c r="D869" s="8" t="s">
        <v>381</v>
      </c>
      <c r="E869" s="8">
        <v>1</v>
      </c>
      <c r="F869" s="8">
        <v>12</v>
      </c>
      <c r="G869" s="8"/>
    </row>
    <row r="870" spans="1:7">
      <c r="A870" s="356">
        <v>44244</v>
      </c>
      <c r="B870" s="8">
        <v>8</v>
      </c>
      <c r="C870" s="8" t="s">
        <v>633</v>
      </c>
      <c r="D870" s="8" t="s">
        <v>381</v>
      </c>
      <c r="E870" s="8">
        <v>1</v>
      </c>
      <c r="F870" s="8">
        <v>6</v>
      </c>
      <c r="G870" s="8"/>
    </row>
    <row r="871" spans="1:7">
      <c r="A871" s="356">
        <v>44238</v>
      </c>
      <c r="B871" s="8">
        <v>10</v>
      </c>
      <c r="C871" s="8" t="s">
        <v>633</v>
      </c>
      <c r="D871" s="8" t="s">
        <v>381</v>
      </c>
      <c r="E871" s="8">
        <v>1</v>
      </c>
      <c r="F871" s="8">
        <v>12</v>
      </c>
      <c r="G871" s="8"/>
    </row>
    <row r="872" spans="1:7">
      <c r="A872" s="356">
        <v>44250</v>
      </c>
      <c r="B872" s="8">
        <v>10</v>
      </c>
      <c r="C872" s="8" t="s">
        <v>633</v>
      </c>
      <c r="D872" s="8" t="s">
        <v>152</v>
      </c>
      <c r="E872" s="8">
        <v>4</v>
      </c>
      <c r="F872" s="8"/>
      <c r="G872" s="8" t="s">
        <v>643</v>
      </c>
    </row>
    <row r="873" spans="1:7">
      <c r="A873" s="356">
        <v>44245</v>
      </c>
      <c r="B873" s="8">
        <v>9</v>
      </c>
      <c r="C873" s="8" t="s">
        <v>633</v>
      </c>
      <c r="D873" s="8" t="s">
        <v>148</v>
      </c>
      <c r="E873" s="8">
        <v>5</v>
      </c>
      <c r="F873" s="8">
        <v>6</v>
      </c>
      <c r="G873" s="8"/>
    </row>
    <row r="874" spans="1:7">
      <c r="A874" s="356">
        <v>44250</v>
      </c>
      <c r="B874" s="8">
        <v>7</v>
      </c>
      <c r="C874" s="8" t="s">
        <v>633</v>
      </c>
      <c r="D874" s="8" t="s">
        <v>154</v>
      </c>
      <c r="E874" s="8">
        <v>1</v>
      </c>
      <c r="F874" s="8">
        <v>12</v>
      </c>
      <c r="G874" s="8" t="s">
        <v>681</v>
      </c>
    </row>
    <row r="875" spans="1:7">
      <c r="A875" s="356">
        <v>44236</v>
      </c>
      <c r="B875" s="8">
        <v>9</v>
      </c>
      <c r="C875" s="8" t="s">
        <v>633</v>
      </c>
      <c r="D875" s="8" t="s">
        <v>371</v>
      </c>
      <c r="E875" s="8">
        <v>1</v>
      </c>
      <c r="F875" s="8">
        <v>12</v>
      </c>
      <c r="G875" s="8"/>
    </row>
    <row r="876" spans="1:7">
      <c r="A876" s="356">
        <v>44247</v>
      </c>
      <c r="B876" s="8">
        <v>10</v>
      </c>
      <c r="C876" s="8" t="s">
        <v>633</v>
      </c>
      <c r="D876" s="8" t="s">
        <v>148</v>
      </c>
      <c r="E876" s="8">
        <v>5</v>
      </c>
      <c r="F876" s="8">
        <v>6</v>
      </c>
      <c r="G876" s="8"/>
    </row>
    <row r="877" spans="1:7">
      <c r="A877" s="356">
        <v>44241</v>
      </c>
      <c r="B877" s="8">
        <v>9</v>
      </c>
      <c r="C877" s="8" t="s">
        <v>633</v>
      </c>
      <c r="D877" s="8" t="s">
        <v>381</v>
      </c>
      <c r="E877" s="8">
        <v>1</v>
      </c>
      <c r="F877" s="8">
        <v>12</v>
      </c>
      <c r="G877" s="8"/>
    </row>
    <row r="878" spans="1:7">
      <c r="A878" s="356">
        <v>44253</v>
      </c>
      <c r="B878" s="8">
        <v>10</v>
      </c>
      <c r="C878" s="8" t="s">
        <v>679</v>
      </c>
      <c r="D878" s="8" t="s">
        <v>371</v>
      </c>
      <c r="E878" s="8">
        <v>1</v>
      </c>
      <c r="F878" s="8">
        <v>12</v>
      </c>
      <c r="G878" s="8"/>
    </row>
    <row r="879" spans="1:7">
      <c r="A879" s="356">
        <v>44255</v>
      </c>
      <c r="B879" s="8">
        <v>8</v>
      </c>
      <c r="C879" s="8" t="s">
        <v>679</v>
      </c>
      <c r="D879" s="8" t="s">
        <v>148</v>
      </c>
      <c r="E879" s="8">
        <v>1</v>
      </c>
      <c r="F879" s="8">
        <v>6</v>
      </c>
      <c r="G879" s="8"/>
    </row>
    <row r="880" spans="1:7">
      <c r="A880" s="356">
        <v>44252</v>
      </c>
      <c r="B880" s="8">
        <v>11</v>
      </c>
      <c r="C880" s="8" t="s">
        <v>679</v>
      </c>
      <c r="D880" s="8" t="s">
        <v>371</v>
      </c>
      <c r="E880" s="8">
        <v>1</v>
      </c>
      <c r="F880" s="8">
        <v>12</v>
      </c>
      <c r="G880" s="8"/>
    </row>
    <row r="881" spans="1:7">
      <c r="A881" s="356">
        <v>44256</v>
      </c>
      <c r="B881" s="8">
        <v>10</v>
      </c>
      <c r="C881" s="8" t="s">
        <v>679</v>
      </c>
      <c r="D881" s="8" t="s">
        <v>381</v>
      </c>
      <c r="E881" s="8">
        <v>1</v>
      </c>
      <c r="F881" s="8">
        <v>6</v>
      </c>
      <c r="G881" s="8"/>
    </row>
    <row r="882" spans="1:7">
      <c r="A882" s="356">
        <v>44257</v>
      </c>
      <c r="B882" s="8">
        <v>7</v>
      </c>
      <c r="C882" s="8" t="s">
        <v>679</v>
      </c>
      <c r="D882" s="8" t="s">
        <v>148</v>
      </c>
      <c r="E882" s="8">
        <v>5</v>
      </c>
      <c r="F882" s="8">
        <v>6</v>
      </c>
      <c r="G882" s="8"/>
    </row>
    <row r="883" spans="1:7">
      <c r="A883" s="356">
        <v>44251</v>
      </c>
      <c r="B883" s="8">
        <v>9</v>
      </c>
      <c r="C883" s="8" t="s">
        <v>679</v>
      </c>
      <c r="D883" s="8" t="s">
        <v>371</v>
      </c>
      <c r="E883" s="8">
        <v>1</v>
      </c>
      <c r="F883" s="8">
        <v>12</v>
      </c>
      <c r="G883" s="8"/>
    </row>
    <row r="884" spans="1:7">
      <c r="A884" s="356">
        <v>44258</v>
      </c>
      <c r="B884" s="8">
        <v>12</v>
      </c>
      <c r="C884" s="8" t="s">
        <v>679</v>
      </c>
      <c r="D884" s="8" t="s">
        <v>147</v>
      </c>
      <c r="E884" s="8"/>
      <c r="F884" s="8"/>
      <c r="G884" s="8"/>
    </row>
    <row r="885" spans="1:7">
      <c r="A885" s="356">
        <v>44258</v>
      </c>
      <c r="B885" s="8">
        <v>10</v>
      </c>
      <c r="C885" s="8" t="s">
        <v>679</v>
      </c>
      <c r="D885" s="8" t="s">
        <v>381</v>
      </c>
      <c r="E885" s="8">
        <v>5</v>
      </c>
      <c r="F885" s="8">
        <v>6</v>
      </c>
      <c r="G885" s="8"/>
    </row>
    <row r="886" spans="1:7">
      <c r="A886" s="356">
        <v>44254</v>
      </c>
      <c r="B886" s="8">
        <v>10</v>
      </c>
      <c r="C886" s="8" t="s">
        <v>679</v>
      </c>
      <c r="D886" s="8" t="s">
        <v>381</v>
      </c>
      <c r="E886" s="8">
        <v>1</v>
      </c>
      <c r="F886" s="8">
        <v>12</v>
      </c>
      <c r="G886" s="8"/>
    </row>
  </sheetData>
  <pageMargins left="0.7" right="0.7" top="0.75" bottom="0.75" header="0.3" footer="0.3"/>
  <pageSetup orientation="portrait" verticalDpi="300" r:id="rId1"/>
  <tableParts count="4">
    <tablePart r:id="rId2"/>
    <tablePart r:id="rId3"/>
    <tablePart r:id="rId4"/>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95D6D-B6B5-4CCE-A648-96B20BD10274}">
  <sheetPr codeName="WSCellSamples"/>
  <dimension ref="A1:B87"/>
  <sheetViews>
    <sheetView showGridLines="0" workbookViewId="0">
      <pane ySplit="1" topLeftCell="A47" activePane="bottomLeft" state="frozen"/>
      <selection activeCell="P50" sqref="P50"/>
      <selection pane="bottomLeft" activeCell="I70" sqref="I70"/>
    </sheetView>
  </sheetViews>
  <sheetFormatPr defaultRowHeight="14.25"/>
  <cols>
    <col min="1" max="1" width="50.796875" style="8" customWidth="1"/>
    <col min="2" max="2" width="12.796875" style="39" customWidth="1"/>
  </cols>
  <sheetData>
    <row r="1" spans="1:2" s="21" customFormat="1">
      <c r="A1" s="497" t="s">
        <v>159</v>
      </c>
      <c r="B1" s="40" t="s">
        <v>164</v>
      </c>
    </row>
    <row r="2" spans="1:2">
      <c r="A2" s="500" t="s">
        <v>703</v>
      </c>
      <c r="B2" s="39">
        <v>44265.772627314815</v>
      </c>
    </row>
    <row r="3" spans="1:2">
      <c r="A3" s="500" t="s">
        <v>700</v>
      </c>
      <c r="B3" s="39">
        <v>44265.682581018518</v>
      </c>
    </row>
    <row r="4" spans="1:2">
      <c r="A4" s="500" t="s">
        <v>697</v>
      </c>
      <c r="B4" s="39">
        <v>44264.618530092594</v>
      </c>
    </row>
    <row r="5" spans="1:2">
      <c r="A5" s="500" t="s">
        <v>686</v>
      </c>
      <c r="B5" s="39">
        <v>44252.500590277778</v>
      </c>
    </row>
    <row r="6" spans="1:2">
      <c r="A6" s="500" t="s">
        <v>682</v>
      </c>
      <c r="B6" s="39">
        <v>44251.542199074072</v>
      </c>
    </row>
    <row r="7" spans="1:2">
      <c r="A7" s="500" t="s">
        <v>679</v>
      </c>
      <c r="B7" s="39">
        <v>44250.523125</v>
      </c>
    </row>
    <row r="8" spans="1:2">
      <c r="A8" s="500" t="s">
        <v>678</v>
      </c>
      <c r="B8" s="39">
        <v>44249.509259259263</v>
      </c>
    </row>
    <row r="9" spans="1:2">
      <c r="A9" s="498" t="s">
        <v>672</v>
      </c>
      <c r="B9" s="39">
        <v>44244.624351851853</v>
      </c>
    </row>
    <row r="10" spans="1:2">
      <c r="A10" s="499" t="s">
        <v>671</v>
      </c>
      <c r="B10" s="39">
        <v>44244.623784722222</v>
      </c>
    </row>
    <row r="11" spans="1:2">
      <c r="A11" s="498" t="s">
        <v>641</v>
      </c>
      <c r="B11" s="39">
        <v>44235.687523148146</v>
      </c>
    </row>
    <row r="12" spans="1:2">
      <c r="A12" s="499" t="s">
        <v>633</v>
      </c>
      <c r="B12" s="39">
        <v>44235.498900462961</v>
      </c>
    </row>
    <row r="13" spans="1:2">
      <c r="A13" s="498" t="s">
        <v>632</v>
      </c>
      <c r="B13" s="39">
        <v>44235.498854166668</v>
      </c>
    </row>
    <row r="14" spans="1:2">
      <c r="A14" s="499" t="s">
        <v>604</v>
      </c>
      <c r="B14" s="39">
        <v>44231.461793981478</v>
      </c>
    </row>
    <row r="15" spans="1:2">
      <c r="A15" s="498" t="s">
        <v>596</v>
      </c>
      <c r="B15" s="39">
        <v>44225.646319444444</v>
      </c>
    </row>
    <row r="16" spans="1:2">
      <c r="A16" s="499" t="s">
        <v>594</v>
      </c>
      <c r="B16" s="39">
        <v>44225.612766203703</v>
      </c>
    </row>
    <row r="17" spans="1:2">
      <c r="A17" s="498" t="s">
        <v>586</v>
      </c>
      <c r="B17" s="39">
        <v>44224.571666666663</v>
      </c>
    </row>
    <row r="18" spans="1:2">
      <c r="A18" s="499" t="s">
        <v>549</v>
      </c>
      <c r="B18" s="39">
        <v>44209.476712962962</v>
      </c>
    </row>
    <row r="19" spans="1:2">
      <c r="A19" s="498" t="s">
        <v>530</v>
      </c>
      <c r="B19" s="39">
        <v>44208.641828703701</v>
      </c>
    </row>
    <row r="20" spans="1:2">
      <c r="A20" s="499" t="s">
        <v>528</v>
      </c>
      <c r="B20" s="39">
        <v>44208.538483796299</v>
      </c>
    </row>
    <row r="21" spans="1:2">
      <c r="A21" s="498" t="s">
        <v>482</v>
      </c>
      <c r="B21" s="39">
        <v>44158.503495370373</v>
      </c>
    </row>
    <row r="22" spans="1:2">
      <c r="A22" s="499" t="s">
        <v>442</v>
      </c>
      <c r="B22" s="39">
        <v>44140.632476851853</v>
      </c>
    </row>
    <row r="23" spans="1:2">
      <c r="A23" s="498" t="s">
        <v>435</v>
      </c>
      <c r="B23" s="39">
        <v>44138.517048611109</v>
      </c>
    </row>
    <row r="24" spans="1:2">
      <c r="A24" s="499" t="s">
        <v>420</v>
      </c>
      <c r="B24" s="39">
        <v>44125.427442129629</v>
      </c>
    </row>
    <row r="25" spans="1:2">
      <c r="A25" s="498" t="s">
        <v>418</v>
      </c>
      <c r="B25" s="39">
        <v>44125.427430555559</v>
      </c>
    </row>
    <row r="26" spans="1:2">
      <c r="A26" s="498" t="s">
        <v>450</v>
      </c>
      <c r="B26" s="39">
        <v>44125.427430555559</v>
      </c>
    </row>
    <row r="27" spans="1:2">
      <c r="A27" s="499" t="s">
        <v>453</v>
      </c>
      <c r="B27" s="39">
        <v>44125.427430555559</v>
      </c>
    </row>
    <row r="28" spans="1:2">
      <c r="A28" s="499" t="s">
        <v>419</v>
      </c>
      <c r="B28" s="39">
        <v>44124.486979166664</v>
      </c>
    </row>
    <row r="29" spans="1:2">
      <c r="A29" s="498" t="s">
        <v>416</v>
      </c>
      <c r="B29" s="39">
        <v>44112.576840277776</v>
      </c>
    </row>
    <row r="30" spans="1:2">
      <c r="A30" s="499" t="s">
        <v>407</v>
      </c>
      <c r="B30" s="39">
        <v>44111.422372685185</v>
      </c>
    </row>
    <row r="31" spans="1:2">
      <c r="A31" s="499" t="s">
        <v>399</v>
      </c>
      <c r="B31" s="39">
        <v>44109.537673611114</v>
      </c>
    </row>
    <row r="32" spans="1:2">
      <c r="A32" s="498" t="s">
        <v>404</v>
      </c>
      <c r="B32" s="39">
        <v>44109.537673611114</v>
      </c>
    </row>
    <row r="33" spans="1:2">
      <c r="A33" s="498" t="s">
        <v>400</v>
      </c>
      <c r="B33" s="39">
        <v>44102.639687499999</v>
      </c>
    </row>
    <row r="34" spans="1:2">
      <c r="A34" s="499" t="s">
        <v>388</v>
      </c>
      <c r="B34" s="39">
        <v>44097.469606481478</v>
      </c>
    </row>
    <row r="35" spans="1:2">
      <c r="A35" s="498" t="s">
        <v>382</v>
      </c>
      <c r="B35" s="39">
        <v>44082.436516203707</v>
      </c>
    </row>
    <row r="36" spans="1:2">
      <c r="A36" s="499" t="s">
        <v>368</v>
      </c>
      <c r="B36" s="39">
        <v>44070.414409722223</v>
      </c>
    </row>
    <row r="37" spans="1:2">
      <c r="A37" s="498" t="s">
        <v>353</v>
      </c>
      <c r="B37" s="39">
        <v>44068.553807870368</v>
      </c>
    </row>
    <row r="38" spans="1:2">
      <c r="A38" s="499" t="s">
        <v>350</v>
      </c>
      <c r="B38" s="39">
        <v>44059.865833333337</v>
      </c>
    </row>
    <row r="39" spans="1:2">
      <c r="A39" s="498" t="s">
        <v>342</v>
      </c>
      <c r="B39" s="39">
        <v>44059.863703703704</v>
      </c>
    </row>
    <row r="40" spans="1:2">
      <c r="A40" s="499" t="s">
        <v>341</v>
      </c>
      <c r="B40" s="39">
        <v>44059.863182870373</v>
      </c>
    </row>
    <row r="41" spans="1:2">
      <c r="A41" s="498" t="s">
        <v>340</v>
      </c>
      <c r="B41" s="39">
        <v>44057.638078703705</v>
      </c>
    </row>
    <row r="42" spans="1:2">
      <c r="A42" s="499" t="s">
        <v>333</v>
      </c>
      <c r="B42" s="39">
        <v>44057.630335648151</v>
      </c>
    </row>
    <row r="43" spans="1:2">
      <c r="A43" s="498" t="s">
        <v>313</v>
      </c>
      <c r="B43" s="39">
        <v>44057.569722222222</v>
      </c>
    </row>
    <row r="44" spans="1:2">
      <c r="A44" s="499" t="s">
        <v>327</v>
      </c>
      <c r="B44" s="39">
        <v>44057.564131944448</v>
      </c>
    </row>
    <row r="45" spans="1:2">
      <c r="A45" s="498" t="s">
        <v>324</v>
      </c>
      <c r="B45" s="39">
        <v>44057.564131944448</v>
      </c>
    </row>
    <row r="46" spans="1:2">
      <c r="A46" s="499" t="s">
        <v>325</v>
      </c>
      <c r="B46" s="39">
        <v>44057.564131944448</v>
      </c>
    </row>
    <row r="47" spans="1:2">
      <c r="A47" s="498" t="s">
        <v>326</v>
      </c>
      <c r="B47" s="39">
        <v>44057.561956018515</v>
      </c>
    </row>
    <row r="48" spans="1:2">
      <c r="A48" s="499" t="s">
        <v>323</v>
      </c>
      <c r="B48" s="39">
        <v>44057.49523148148</v>
      </c>
    </row>
    <row r="49" spans="1:2">
      <c r="A49" s="498" t="s">
        <v>322</v>
      </c>
      <c r="B49" s="39">
        <v>44057.494733796295</v>
      </c>
    </row>
    <row r="50" spans="1:2">
      <c r="A50" s="499" t="s">
        <v>321</v>
      </c>
      <c r="B50" s="39">
        <v>44057.494155092594</v>
      </c>
    </row>
    <row r="51" spans="1:2">
      <c r="A51" s="498" t="s">
        <v>320</v>
      </c>
      <c r="B51" s="39">
        <v>44057.493680555555</v>
      </c>
    </row>
    <row r="52" spans="1:2">
      <c r="A52" s="499" t="s">
        <v>319</v>
      </c>
      <c r="B52" s="39">
        <v>44057.493206018517</v>
      </c>
    </row>
    <row r="53" spans="1:2">
      <c r="A53" s="498" t="s">
        <v>318</v>
      </c>
      <c r="B53" s="39">
        <v>44056.881203703706</v>
      </c>
    </row>
    <row r="54" spans="1:2">
      <c r="A54" s="499" t="s">
        <v>315</v>
      </c>
      <c r="B54" s="39">
        <v>44056.877164351848</v>
      </c>
    </row>
    <row r="55" spans="1:2">
      <c r="A55" s="498" t="s">
        <v>312</v>
      </c>
      <c r="B55" s="39">
        <v>44056.876226851855</v>
      </c>
    </row>
    <row r="56" spans="1:2">
      <c r="A56" s="499" t="s">
        <v>311</v>
      </c>
      <c r="B56" s="39">
        <v>44056.863796296297</v>
      </c>
    </row>
    <row r="57" spans="1:2">
      <c r="A57" s="498" t="s">
        <v>306</v>
      </c>
      <c r="B57" s="39">
        <v>44056.863796296297</v>
      </c>
    </row>
    <row r="58" spans="1:2">
      <c r="A58" s="499" t="s">
        <v>307</v>
      </c>
      <c r="B58" s="39">
        <v>44056.863796296297</v>
      </c>
    </row>
    <row r="59" spans="1:2">
      <c r="A59" s="498" t="s">
        <v>308</v>
      </c>
      <c r="B59" s="39">
        <v>44056.863796296297</v>
      </c>
    </row>
    <row r="60" spans="1:2">
      <c r="A60" s="499" t="s">
        <v>309</v>
      </c>
      <c r="B60" s="39">
        <v>44056.85670138889</v>
      </c>
    </row>
    <row r="61" spans="1:2">
      <c r="A61" s="498" t="s">
        <v>305</v>
      </c>
      <c r="B61" s="39">
        <v>44056.85633101852</v>
      </c>
    </row>
    <row r="62" spans="1:2">
      <c r="A62" s="499" t="s">
        <v>304</v>
      </c>
      <c r="B62" s="39">
        <v>44056.855995370373</v>
      </c>
    </row>
    <row r="63" spans="1:2">
      <c r="A63" s="498" t="s">
        <v>303</v>
      </c>
      <c r="B63" s="39">
        <v>44056.855624999997</v>
      </c>
    </row>
    <row r="64" spans="1:2">
      <c r="A64" s="499" t="s">
        <v>302</v>
      </c>
      <c r="B64" s="39">
        <v>44042.498020833336</v>
      </c>
    </row>
    <row r="65" spans="1:2">
      <c r="A65" s="498" t="s">
        <v>297</v>
      </c>
      <c r="B65" s="39">
        <v>44042.488865740743</v>
      </c>
    </row>
    <row r="66" spans="1:2">
      <c r="A66" s="499" t="s">
        <v>295</v>
      </c>
      <c r="B66" s="39">
        <v>44042.488865740743</v>
      </c>
    </row>
    <row r="67" spans="1:2">
      <c r="A67" s="498" t="s">
        <v>296</v>
      </c>
      <c r="B67" s="39">
        <v>44042.475185185183</v>
      </c>
    </row>
    <row r="68" spans="1:2">
      <c r="A68" s="499" t="s">
        <v>292</v>
      </c>
      <c r="B68" s="39">
        <v>44040.489085648151</v>
      </c>
    </row>
    <row r="69" spans="1:2">
      <c r="A69" s="498" t="s">
        <v>282</v>
      </c>
      <c r="B69" s="39">
        <v>44040.485775462963</v>
      </c>
    </row>
    <row r="70" spans="1:2">
      <c r="A70" s="498" t="s">
        <v>278</v>
      </c>
      <c r="B70" s="39">
        <v>44040.484398148146</v>
      </c>
    </row>
    <row r="71" spans="1:2">
      <c r="A71" s="499" t="s">
        <v>279</v>
      </c>
      <c r="B71" s="39">
        <v>44040.484398148146</v>
      </c>
    </row>
    <row r="72" spans="1:2">
      <c r="A72" s="499" t="s">
        <v>281</v>
      </c>
      <c r="B72" s="39">
        <v>44040.484398148146</v>
      </c>
    </row>
    <row r="73" spans="1:2">
      <c r="A73" s="498" t="s">
        <v>280</v>
      </c>
      <c r="B73" s="39">
        <v>44040.471504629626</v>
      </c>
    </row>
    <row r="74" spans="1:2">
      <c r="A74" s="499" t="s">
        <v>276</v>
      </c>
      <c r="B74" s="39">
        <v>44040.466539351852</v>
      </c>
    </row>
    <row r="75" spans="1:2">
      <c r="A75" s="498" t="s">
        <v>273</v>
      </c>
      <c r="B75" s="39">
        <v>44036.643252314818</v>
      </c>
    </row>
    <row r="76" spans="1:2">
      <c r="A76" s="499" t="s">
        <v>271</v>
      </c>
      <c r="B76" s="39">
        <v>44036.639675925922</v>
      </c>
    </row>
    <row r="77" spans="1:2">
      <c r="A77" s="498" t="s">
        <v>269</v>
      </c>
      <c r="B77" s="39">
        <v>44036.639490740738</v>
      </c>
    </row>
    <row r="78" spans="1:2">
      <c r="A78" s="499" t="s">
        <v>268</v>
      </c>
      <c r="B78" s="39">
        <v>44036.639293981483</v>
      </c>
    </row>
    <row r="79" spans="1:2">
      <c r="A79" s="498" t="s">
        <v>267</v>
      </c>
      <c r="B79" s="39">
        <v>44036.638923611114</v>
      </c>
    </row>
    <row r="80" spans="1:2">
      <c r="A80" s="386" t="s">
        <v>266</v>
      </c>
      <c r="B80" s="39">
        <v>44032.635277777779</v>
      </c>
    </row>
    <row r="81" spans="1:2">
      <c r="A81" s="402" t="s">
        <v>262</v>
      </c>
      <c r="B81" s="39">
        <v>44026.426944444444</v>
      </c>
    </row>
    <row r="82" spans="1:2">
      <c r="A82" s="400" t="s">
        <v>249</v>
      </c>
      <c r="B82" s="39">
        <v>44026.423414351855</v>
      </c>
    </row>
    <row r="83" spans="1:2">
      <c r="A83" s="402" t="s">
        <v>247</v>
      </c>
      <c r="B83" s="39">
        <v>44026.419976851852</v>
      </c>
    </row>
    <row r="84" spans="1:2">
      <c r="A84" s="400" t="s">
        <v>245</v>
      </c>
      <c r="B84" s="39">
        <v>44025.689305555556</v>
      </c>
    </row>
    <row r="85" spans="1:2">
      <c r="A85" s="402" t="s">
        <v>237</v>
      </c>
      <c r="B85" s="39">
        <v>44024.874212962961</v>
      </c>
    </row>
    <row r="86" spans="1:2">
      <c r="A86" s="400" t="s">
        <v>232</v>
      </c>
    </row>
    <row r="87" spans="1:2">
      <c r="A87" s="402" t="s">
        <v>42</v>
      </c>
    </row>
  </sheetData>
  <sortState xmlns:xlrd2="http://schemas.microsoft.com/office/spreadsheetml/2017/richdata2" ref="A2:B87">
    <sortCondition descending="1" ref="B1"/>
  </sortState>
  <conditionalFormatting sqref="A1:B5 A6:A1048576">
    <cfRule type="expression" dxfId="98" priority="1">
      <formula>$A1&lt;&gt;""</formula>
    </cfRule>
  </conditionalFormatting>
  <conditionalFormatting sqref="B6:B1048576">
    <cfRule type="expression" dxfId="97" priority="65">
      <formula>$A7&lt;&gt;""</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4443E-3593-4AE5-9824-5E3BE3CA303A}">
  <sheetPr codeName="WSLists"/>
  <dimension ref="A1:J13"/>
  <sheetViews>
    <sheetView showGridLines="0" workbookViewId="0">
      <selection activeCell="B32" sqref="B32"/>
    </sheetView>
  </sheetViews>
  <sheetFormatPr defaultColWidth="30.796875" defaultRowHeight="14.25"/>
  <cols>
    <col min="1" max="1" width="30.796875" style="8"/>
    <col min="3" max="16384" width="30.796875" style="8"/>
  </cols>
  <sheetData>
    <row r="1" spans="1:10" s="15" customFormat="1">
      <c r="A1" s="21" t="s">
        <v>155</v>
      </c>
      <c r="I1" s="21"/>
      <c r="J1" s="21"/>
    </row>
    <row r="2" spans="1:10">
      <c r="A2" s="8" t="s">
        <v>149</v>
      </c>
      <c r="D2" s="13"/>
    </row>
    <row r="3" spans="1:10">
      <c r="A3" s="8" t="s">
        <v>153</v>
      </c>
      <c r="D3" s="20"/>
    </row>
    <row r="4" spans="1:10">
      <c r="A4" s="8" t="s">
        <v>147</v>
      </c>
      <c r="D4" s="13"/>
    </row>
    <row r="5" spans="1:10">
      <c r="A5" s="8" t="s">
        <v>148</v>
      </c>
      <c r="D5" s="4"/>
    </row>
    <row r="6" spans="1:10">
      <c r="A6" s="8" t="s">
        <v>154</v>
      </c>
      <c r="D6" s="13" t="s">
        <v>41</v>
      </c>
    </row>
    <row r="7" spans="1:10">
      <c r="A7" s="8" t="s">
        <v>152</v>
      </c>
      <c r="D7" s="4" t="s">
        <v>41</v>
      </c>
    </row>
    <row r="8" spans="1:10">
      <c r="A8" s="8" t="s">
        <v>146</v>
      </c>
      <c r="D8" s="4" t="s">
        <v>41</v>
      </c>
    </row>
    <row r="9" spans="1:10">
      <c r="A9" s="8" t="s">
        <v>298</v>
      </c>
      <c r="D9" s="4" t="s">
        <v>41</v>
      </c>
    </row>
    <row r="10" spans="1:10">
      <c r="A10" s="8" t="s">
        <v>371</v>
      </c>
      <c r="D10" s="4" t="s">
        <v>41</v>
      </c>
    </row>
    <row r="11" spans="1:10">
      <c r="A11" s="8" t="s">
        <v>381</v>
      </c>
      <c r="D11" s="4" t="s">
        <v>41</v>
      </c>
    </row>
    <row r="12" spans="1:10">
      <c r="A12" s="8" t="s">
        <v>454</v>
      </c>
    </row>
    <row r="13" spans="1:10">
      <c r="A13" s="8" t="s">
        <v>477</v>
      </c>
    </row>
  </sheetData>
  <dataValidations count="1">
    <dataValidation allowBlank="1" showInputMessage="1" showErrorMessage="1" prompt="number of wells or vials/size of well plate" sqref="D2" xr:uid="{39D0FCBA-3CFB-4AE7-A016-66CD630C1F6B}"/>
  </dataValidations>
  <pageMargins left="0.7" right="0.7" top="0.75" bottom="0.75" header="0.3" footer="0.3"/>
  <pageSetup orientation="portrait"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1301E-7A9D-4460-B6EA-856036D736A0}">
  <sheetPr codeName="Sheet6"/>
  <dimension ref="A1:N40"/>
  <sheetViews>
    <sheetView workbookViewId="0">
      <selection activeCell="F28" sqref="F28"/>
    </sheetView>
  </sheetViews>
  <sheetFormatPr defaultRowHeight="14.25"/>
  <cols>
    <col min="1" max="1" width="23.53125" customWidth="1"/>
    <col min="2" max="2" width="16.46484375" customWidth="1"/>
    <col min="3" max="3" width="11.796875" customWidth="1"/>
    <col min="4" max="4" width="15.796875" customWidth="1"/>
    <col min="5" max="5" width="13.19921875" customWidth="1"/>
    <col min="6" max="6" width="15.19921875" customWidth="1"/>
    <col min="7" max="7" width="17" customWidth="1"/>
    <col min="8" max="8" width="15.796875" customWidth="1"/>
    <col min="9" max="9" width="15.46484375" customWidth="1"/>
    <col min="10" max="10" width="18.19921875" customWidth="1"/>
    <col min="11" max="11" width="17.53125" customWidth="1"/>
    <col min="12" max="12" width="11.53125" customWidth="1"/>
    <col min="13" max="13" width="12.19921875" customWidth="1"/>
    <col min="14" max="14" width="25.796875" customWidth="1"/>
  </cols>
  <sheetData>
    <row r="1" spans="1:12">
      <c r="A1" s="8" t="s">
        <v>47</v>
      </c>
      <c r="B1" s="8" t="s">
        <v>48</v>
      </c>
      <c r="C1" s="8" t="s">
        <v>49</v>
      </c>
      <c r="D1" s="8" t="s">
        <v>3</v>
      </c>
      <c r="E1" s="8" t="s">
        <v>50</v>
      </c>
      <c r="F1" s="8" t="s">
        <v>51</v>
      </c>
      <c r="G1" s="8" t="s">
        <v>52</v>
      </c>
      <c r="H1" s="8" t="s">
        <v>53</v>
      </c>
      <c r="I1" s="8" t="s">
        <v>54</v>
      </c>
      <c r="J1" s="8" t="s">
        <v>55</v>
      </c>
      <c r="K1" s="8" t="s">
        <v>56</v>
      </c>
      <c r="L1" s="8" t="s">
        <v>57</v>
      </c>
    </row>
    <row r="2" spans="1:12">
      <c r="B2" s="8" t="s">
        <v>58</v>
      </c>
      <c r="C2" s="8"/>
      <c r="E2" s="8" t="s">
        <v>60</v>
      </c>
      <c r="H2" s="8" t="s">
        <v>63</v>
      </c>
      <c r="I2" s="8" t="s">
        <v>64</v>
      </c>
      <c r="J2" s="8" t="s">
        <v>38</v>
      </c>
      <c r="K2" s="8" t="s">
        <v>65</v>
      </c>
      <c r="L2" s="8" t="s">
        <v>66</v>
      </c>
    </row>
    <row r="3" spans="1:12">
      <c r="A3" s="8" t="s">
        <v>1</v>
      </c>
      <c r="B3" s="8" t="s">
        <v>68</v>
      </c>
      <c r="C3" s="8" t="s">
        <v>69</v>
      </c>
      <c r="D3" s="8" t="s">
        <v>59</v>
      </c>
      <c r="E3" s="8" t="s">
        <v>70</v>
      </c>
      <c r="F3" s="8" t="s">
        <v>61</v>
      </c>
      <c r="G3" s="8" t="s">
        <v>62</v>
      </c>
      <c r="H3" s="8" t="s">
        <v>72</v>
      </c>
      <c r="I3" s="8" t="s">
        <v>39</v>
      </c>
      <c r="J3" s="8" t="s">
        <v>73</v>
      </c>
      <c r="K3" s="8" t="s">
        <v>74</v>
      </c>
      <c r="L3" s="8" t="s">
        <v>75</v>
      </c>
    </row>
    <row r="4" spans="1:12">
      <c r="A4" s="8" t="s">
        <v>67</v>
      </c>
      <c r="B4" s="8" t="s">
        <v>77</v>
      </c>
      <c r="C4" s="8"/>
      <c r="D4" s="8" t="s">
        <v>4</v>
      </c>
      <c r="E4" s="8" t="s">
        <v>78</v>
      </c>
      <c r="F4" s="8" t="s">
        <v>6</v>
      </c>
      <c r="G4" s="8" t="s">
        <v>71</v>
      </c>
      <c r="H4" s="8" t="s">
        <v>37</v>
      </c>
      <c r="I4" s="8" t="s">
        <v>81</v>
      </c>
      <c r="J4" s="8" t="s">
        <v>82</v>
      </c>
      <c r="K4" s="8" t="s">
        <v>83</v>
      </c>
      <c r="L4" s="8" t="s">
        <v>84</v>
      </c>
    </row>
    <row r="5" spans="1:12">
      <c r="A5" s="8" t="s">
        <v>76</v>
      </c>
      <c r="B5" s="8" t="s">
        <v>86</v>
      </c>
      <c r="C5" s="8"/>
      <c r="D5" s="8" t="s">
        <v>42</v>
      </c>
      <c r="E5" s="8"/>
      <c r="F5" s="8" t="s">
        <v>79</v>
      </c>
      <c r="G5" s="8" t="s">
        <v>80</v>
      </c>
      <c r="H5" s="8" t="s">
        <v>90</v>
      </c>
      <c r="I5" s="8" t="s">
        <v>91</v>
      </c>
      <c r="J5" s="8" t="s">
        <v>46</v>
      </c>
      <c r="K5" s="8"/>
      <c r="L5" s="8" t="s">
        <v>92</v>
      </c>
    </row>
    <row r="6" spans="1:12">
      <c r="A6" s="8" t="s">
        <v>85</v>
      </c>
      <c r="B6" s="8"/>
      <c r="C6" s="8"/>
      <c r="D6" s="8" t="s">
        <v>87</v>
      </c>
      <c r="E6" s="8"/>
      <c r="F6" s="8" t="s">
        <v>88</v>
      </c>
      <c r="G6" s="8" t="s">
        <v>89</v>
      </c>
      <c r="H6" s="449" t="s">
        <v>616</v>
      </c>
      <c r="I6" s="8" t="s">
        <v>96</v>
      </c>
      <c r="J6" s="8" t="s">
        <v>97</v>
      </c>
      <c r="K6" s="8"/>
      <c r="L6" s="8"/>
    </row>
    <row r="7" spans="1:12">
      <c r="A7" s="8" t="s">
        <v>93</v>
      </c>
      <c r="B7" s="8"/>
      <c r="C7" s="8"/>
      <c r="D7" s="8" t="s">
        <v>94</v>
      </c>
      <c r="E7" s="8"/>
      <c r="F7" s="8"/>
      <c r="G7" s="8" t="s">
        <v>95</v>
      </c>
      <c r="H7" s="450" t="s">
        <v>617</v>
      </c>
      <c r="I7" s="8"/>
      <c r="J7" s="8" t="s">
        <v>100</v>
      </c>
      <c r="K7" s="8"/>
      <c r="L7" s="8"/>
    </row>
    <row r="8" spans="1:12">
      <c r="A8" s="8" t="s">
        <v>98</v>
      </c>
      <c r="B8" s="8"/>
      <c r="C8" s="8"/>
      <c r="D8" s="8"/>
      <c r="E8" s="8"/>
      <c r="F8" s="8"/>
      <c r="G8" s="8" t="s">
        <v>99</v>
      </c>
      <c r="H8" s="449" t="s">
        <v>618</v>
      </c>
      <c r="I8" s="8"/>
      <c r="J8" s="8" t="s">
        <v>103</v>
      </c>
      <c r="K8" s="8"/>
      <c r="L8" s="8"/>
    </row>
    <row r="9" spans="1:12">
      <c r="A9" s="8" t="s">
        <v>101</v>
      </c>
      <c r="G9" s="8" t="s">
        <v>102</v>
      </c>
    </row>
    <row r="11" spans="1:12">
      <c r="H11" s="449"/>
    </row>
    <row r="12" spans="1:12">
      <c r="H12" s="450"/>
    </row>
    <row r="13" spans="1:12">
      <c r="H13" s="449"/>
    </row>
    <row r="14" spans="1:12">
      <c r="H14" s="450"/>
    </row>
    <row r="18" spans="1:14">
      <c r="H18" s="450"/>
    </row>
    <row r="20" spans="1:14">
      <c r="A20" s="8" t="s">
        <v>104</v>
      </c>
      <c r="B20" s="8" t="s">
        <v>105</v>
      </c>
      <c r="C20" s="8" t="s">
        <v>106</v>
      </c>
      <c r="D20" s="8" t="s">
        <v>107</v>
      </c>
      <c r="E20" s="8" t="s">
        <v>108</v>
      </c>
      <c r="F20" s="8" t="s">
        <v>109</v>
      </c>
      <c r="G20" s="8" t="s">
        <v>110</v>
      </c>
      <c r="H20" s="8" t="s">
        <v>40</v>
      </c>
      <c r="I20" s="8" t="s">
        <v>111</v>
      </c>
      <c r="J20" s="8" t="s">
        <v>651</v>
      </c>
      <c r="K20" s="8" t="s">
        <v>112</v>
      </c>
      <c r="L20" s="8" t="s">
        <v>113</v>
      </c>
      <c r="M20" s="8" t="s">
        <v>114</v>
      </c>
      <c r="N20" s="8" t="s">
        <v>115</v>
      </c>
    </row>
    <row r="21" spans="1:14">
      <c r="A21" s="3"/>
      <c r="B21" s="8"/>
      <c r="G21" s="8" t="s">
        <v>117</v>
      </c>
      <c r="H21" s="8" t="s">
        <v>118</v>
      </c>
      <c r="N21" s="8"/>
    </row>
    <row r="22" spans="1:14">
      <c r="A22" s="3" t="s">
        <v>14</v>
      </c>
      <c r="B22" s="8"/>
      <c r="C22" s="4" t="s">
        <v>23</v>
      </c>
      <c r="D22" s="8" t="s">
        <v>18</v>
      </c>
      <c r="E22" s="8" t="s">
        <v>116</v>
      </c>
      <c r="F22" s="8" t="s">
        <v>32</v>
      </c>
      <c r="G22" s="1"/>
      <c r="H22" s="8" t="s">
        <v>123</v>
      </c>
      <c r="I22" s="8" t="s">
        <v>25</v>
      </c>
      <c r="J22" s="8" t="s">
        <v>16</v>
      </c>
      <c r="K22" s="6" t="s">
        <v>28</v>
      </c>
      <c r="L22" s="8" t="s">
        <v>36</v>
      </c>
      <c r="M22" s="8" t="s">
        <v>119</v>
      </c>
      <c r="N22" s="8" t="s">
        <v>30</v>
      </c>
    </row>
    <row r="23" spans="1:14">
      <c r="A23" s="3" t="s">
        <v>120</v>
      </c>
      <c r="B23" s="8"/>
      <c r="C23" s="8" t="s">
        <v>121</v>
      </c>
      <c r="D23" s="8" t="s">
        <v>25</v>
      </c>
      <c r="E23" s="8" t="s">
        <v>59</v>
      </c>
      <c r="F23" s="8" t="s">
        <v>122</v>
      </c>
      <c r="G23" s="2"/>
      <c r="H23" s="8" t="s">
        <v>127</v>
      </c>
      <c r="I23" s="8" t="s">
        <v>18</v>
      </c>
      <c r="J23" s="8" t="s">
        <v>21</v>
      </c>
      <c r="K23" s="8" t="s">
        <v>124</v>
      </c>
      <c r="L23" s="8" t="s">
        <v>125</v>
      </c>
      <c r="M23" s="8" t="s">
        <v>27</v>
      </c>
      <c r="N23" s="8" t="s">
        <v>130</v>
      </c>
    </row>
    <row r="24" spans="1:14">
      <c r="A24" s="3" t="s">
        <v>45</v>
      </c>
      <c r="B24" s="8"/>
      <c r="C24" s="8" t="s">
        <v>126</v>
      </c>
      <c r="D24" s="8"/>
      <c r="E24" s="8" t="s">
        <v>87</v>
      </c>
      <c r="F24" s="8"/>
      <c r="G24" s="1"/>
      <c r="H24" s="8" t="s">
        <v>131</v>
      </c>
      <c r="I24" s="8" t="s">
        <v>240</v>
      </c>
      <c r="J24" s="8" t="s">
        <v>655</v>
      </c>
      <c r="K24" s="8" t="s">
        <v>128</v>
      </c>
      <c r="L24" s="8"/>
      <c r="M24" s="8" t="s">
        <v>129</v>
      </c>
      <c r="N24" s="8" t="s">
        <v>133</v>
      </c>
    </row>
    <row r="25" spans="1:14">
      <c r="A25" s="3" t="s">
        <v>19</v>
      </c>
      <c r="B25" s="10"/>
      <c r="C25" s="10"/>
      <c r="D25" s="10"/>
      <c r="E25" s="10" t="s">
        <v>4</v>
      </c>
      <c r="F25" s="10"/>
      <c r="G25" s="5"/>
      <c r="H25" s="10"/>
      <c r="I25" s="10" t="s">
        <v>241</v>
      </c>
      <c r="J25" s="10"/>
      <c r="K25" s="10"/>
      <c r="L25" s="10"/>
      <c r="M25" s="8" t="s">
        <v>132</v>
      </c>
      <c r="N25" s="10" t="s">
        <v>135</v>
      </c>
    </row>
    <row r="26" spans="1:14">
      <c r="A26" s="8" t="s">
        <v>656</v>
      </c>
      <c r="B26" s="8"/>
      <c r="C26" s="8"/>
      <c r="D26" s="8"/>
      <c r="E26" s="8"/>
      <c r="F26" s="8"/>
      <c r="G26" s="8"/>
      <c r="H26" s="8"/>
      <c r="I26" s="8"/>
      <c r="J26" s="8"/>
      <c r="K26" s="8"/>
      <c r="L26" s="8"/>
      <c r="M26" s="10" t="s">
        <v>134</v>
      </c>
      <c r="N26" s="8" t="s">
        <v>137</v>
      </c>
    </row>
    <row r="27" spans="1:14">
      <c r="A27" s="480" t="s">
        <v>655</v>
      </c>
      <c r="M27" s="8" t="s">
        <v>136</v>
      </c>
    </row>
    <row r="33" spans="1:7">
      <c r="A33" s="8" t="s">
        <v>138</v>
      </c>
      <c r="B33" s="8" t="s">
        <v>105</v>
      </c>
      <c r="C33" s="8" t="s">
        <v>145</v>
      </c>
      <c r="D33" t="s">
        <v>222</v>
      </c>
      <c r="E33" t="s">
        <v>619</v>
      </c>
      <c r="G33" s="482" t="s">
        <v>653</v>
      </c>
    </row>
    <row r="34" spans="1:7">
      <c r="B34" s="8" t="s">
        <v>31</v>
      </c>
      <c r="C34" s="8"/>
      <c r="G34" s="496" t="s">
        <v>654</v>
      </c>
    </row>
    <row r="35" spans="1:7">
      <c r="A35" s="8" t="s">
        <v>139</v>
      </c>
      <c r="B35" s="8" t="s">
        <v>140</v>
      </c>
      <c r="C35" s="8"/>
      <c r="D35" t="s">
        <v>223</v>
      </c>
      <c r="E35" t="s">
        <v>612</v>
      </c>
      <c r="G35" s="495" t="s">
        <v>657</v>
      </c>
    </row>
    <row r="36" spans="1:7">
      <c r="A36" s="8" t="s">
        <v>34</v>
      </c>
      <c r="B36" s="8"/>
      <c r="C36" s="8"/>
      <c r="D36" t="s">
        <v>224</v>
      </c>
      <c r="E36" t="s">
        <v>620</v>
      </c>
      <c r="G36" s="3" t="s">
        <v>666</v>
      </c>
    </row>
    <row r="37" spans="1:7">
      <c r="A37" s="8" t="s">
        <v>141</v>
      </c>
      <c r="B37" s="8"/>
      <c r="C37" s="8"/>
      <c r="D37" t="s">
        <v>225</v>
      </c>
      <c r="G37" s="8"/>
    </row>
    <row r="38" spans="1:7">
      <c r="A38" s="8" t="s">
        <v>142</v>
      </c>
      <c r="B38" s="8"/>
      <c r="C38" s="8"/>
      <c r="G38" s="8"/>
    </row>
    <row r="39" spans="1:7">
      <c r="A39" s="8" t="s">
        <v>143</v>
      </c>
      <c r="G39" s="8"/>
    </row>
    <row r="40" spans="1:7">
      <c r="G40" s="8"/>
    </row>
  </sheetData>
  <hyperlinks>
    <hyperlink ref="A22" r:id="rId1" display="https://www.addgene.org/89992/" xr:uid="{0FDFAA23-A0AD-4970-A0E6-FC52DF36FEDE}"/>
    <hyperlink ref="A23" r:id="rId2" display="https://www.addgene.org/89991/" xr:uid="{F19BC6E3-49C9-467B-80A5-9544A7D4B2E3}"/>
    <hyperlink ref="A24" r:id="rId3" display="https://www.addgene.org/26821/" xr:uid="{7D6063DE-8F4D-4CC1-9B91-32A4E8FB8C3D}"/>
    <hyperlink ref="A25" r:id="rId4" display="https://www.addgene.org/99608/" xr:uid="{D8ECF171-9568-4490-8A55-A8699F74E37B}"/>
    <hyperlink ref="G34" r:id="rId5" xr:uid="{E4A32BCB-67C0-463D-AE73-7DC2D4742435}"/>
    <hyperlink ref="G35" r:id="rId6" xr:uid="{EC2B5D9A-CBB1-488F-98CE-D008C04480F1}"/>
    <hyperlink ref="G36" r:id="rId7" xr:uid="{2256FCE0-5A9A-4478-8835-2949C9DA0221}"/>
  </hyperlinks>
  <pageMargins left="0.7" right="0.7" top="0.75" bottom="0.75" header="0.3" footer="0.3"/>
  <tableParts count="6">
    <tablePart r:id="rId8"/>
    <tablePart r:id="rId9"/>
    <tablePart r:id="rId10"/>
    <tablePart r:id="rId11"/>
    <tablePart r:id="rId12"/>
    <tablePart r:id="rId1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3A74A-CA84-4CF7-B457-7F60D605B225}">
  <sheetPr codeName="WSMetadataTemplate3"/>
  <dimension ref="A1:AI59"/>
  <sheetViews>
    <sheetView showGridLines="0" topLeftCell="I2" zoomScale="60" zoomScaleNormal="60" workbookViewId="0">
      <selection activeCell="Q2" sqref="Q2"/>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41"/>
      <c r="P1" s="41"/>
      <c r="Q1" s="41"/>
      <c r="R1" s="41"/>
      <c r="S1" s="41"/>
      <c r="T1" s="41"/>
      <c r="U1" s="41"/>
      <c r="V1" s="41"/>
      <c r="W1" s="41"/>
      <c r="X1" s="41"/>
      <c r="Y1" s="41"/>
      <c r="Z1" s="41"/>
      <c r="AA1" s="41"/>
      <c r="AB1" s="41"/>
      <c r="AC1" s="41"/>
      <c r="AD1" s="41"/>
      <c r="AE1" s="41"/>
      <c r="AF1" s="41"/>
      <c r="AG1" s="41"/>
      <c r="AH1" s="41"/>
      <c r="AI1" s="41"/>
    </row>
    <row r="2" spans="1:35" ht="14.65" thickBot="1">
      <c r="A2" s="11" t="s">
        <v>0</v>
      </c>
      <c r="B2" s="9"/>
      <c r="C2" s="9"/>
      <c r="D2" s="9"/>
      <c r="E2" s="9"/>
      <c r="F2" s="9"/>
      <c r="G2" s="9"/>
      <c r="H2" s="9"/>
      <c r="I2" s="9"/>
      <c r="J2" s="9"/>
      <c r="K2" s="9"/>
      <c r="L2" s="9"/>
      <c r="P2" s="43" t="s">
        <v>3</v>
      </c>
      <c r="Q2" s="212" t="s">
        <v>42</v>
      </c>
      <c r="R2" s="213"/>
      <c r="S2" s="214" t="s">
        <v>5</v>
      </c>
      <c r="T2" s="212" t="s">
        <v>6</v>
      </c>
      <c r="U2" s="14"/>
      <c r="V2" s="14"/>
      <c r="W2" s="14"/>
      <c r="X2" s="14"/>
      <c r="Y2" s="14"/>
      <c r="Z2" s="215"/>
      <c r="AA2" s="215"/>
      <c r="AB2" s="215"/>
      <c r="AC2" s="215"/>
    </row>
    <row r="3" spans="1:35" ht="14.65" thickBot="1">
      <c r="A3" s="9"/>
      <c r="B3" s="9"/>
      <c r="C3" s="9"/>
      <c r="D3" s="9"/>
      <c r="E3" s="9"/>
      <c r="F3" s="9"/>
      <c r="G3" s="9"/>
      <c r="H3" s="9"/>
      <c r="I3" s="9"/>
      <c r="J3" s="9"/>
      <c r="K3" s="9"/>
      <c r="L3" s="9"/>
      <c r="P3" s="8"/>
      <c r="Q3" s="14"/>
      <c r="R3" s="14"/>
      <c r="S3" s="14"/>
      <c r="T3" s="14"/>
      <c r="U3" s="14"/>
      <c r="V3" s="14"/>
      <c r="W3" s="14"/>
      <c r="X3" s="14"/>
      <c r="Y3" s="14"/>
      <c r="Z3" s="215"/>
      <c r="AA3" s="215"/>
      <c r="AB3" s="215"/>
      <c r="AC3" s="215"/>
    </row>
    <row r="4" spans="1:35" ht="14.25">
      <c r="A4" s="72" t="s">
        <v>174</v>
      </c>
      <c r="B4" s="310" t="s">
        <v>165</v>
      </c>
      <c r="C4" s="310"/>
      <c r="D4" s="210" t="s">
        <v>1</v>
      </c>
      <c r="E4" s="310"/>
      <c r="F4" s="310"/>
      <c r="G4" s="310"/>
      <c r="H4" s="310"/>
      <c r="I4" s="310"/>
      <c r="J4" s="414"/>
      <c r="K4" s="414"/>
      <c r="L4" s="414"/>
      <c r="M4" s="472"/>
      <c r="P4" s="45" t="s">
        <v>167</v>
      </c>
      <c r="Q4" s="216"/>
      <c r="R4" s="217" t="s">
        <v>220</v>
      </c>
      <c r="S4" s="218" t="s">
        <v>221</v>
      </c>
      <c r="T4" s="530" t="s">
        <v>168</v>
      </c>
      <c r="U4" s="530"/>
      <c r="V4" s="219"/>
      <c r="W4" s="14"/>
      <c r="X4" s="14"/>
      <c r="Y4" s="14"/>
      <c r="Z4" s="215"/>
      <c r="AA4" s="215"/>
      <c r="AB4" s="215"/>
      <c r="AC4" s="215"/>
    </row>
    <row r="5" spans="1:35" ht="14.65" thickBot="1">
      <c r="A5" s="311"/>
      <c r="B5" s="312" t="s">
        <v>2</v>
      </c>
      <c r="C5" s="312"/>
      <c r="D5" s="193" t="s">
        <v>243</v>
      </c>
      <c r="E5" s="312"/>
      <c r="F5" s="312"/>
      <c r="G5" s="312"/>
      <c r="H5" s="312"/>
      <c r="I5" s="312"/>
      <c r="J5" s="417"/>
      <c r="K5" s="469"/>
      <c r="L5" s="469"/>
      <c r="M5" s="473"/>
      <c r="P5" s="48" t="s">
        <v>7</v>
      </c>
      <c r="Q5" s="220"/>
      <c r="R5" s="217" t="s">
        <v>43</v>
      </c>
      <c r="S5" s="221" t="s">
        <v>11</v>
      </c>
      <c r="T5" s="212">
        <v>41</v>
      </c>
      <c r="U5" s="14"/>
      <c r="V5" s="222"/>
      <c r="W5" s="14"/>
      <c r="X5" s="14"/>
      <c r="Y5" s="14"/>
      <c r="Z5" s="215"/>
      <c r="AA5" s="215"/>
      <c r="AB5" s="215"/>
      <c r="AC5" s="215"/>
    </row>
    <row r="6" spans="1:35" ht="14.65" thickBot="1">
      <c r="A6" s="311"/>
      <c r="B6" s="312"/>
      <c r="C6" s="139"/>
      <c r="D6" s="140"/>
      <c r="E6" s="312"/>
      <c r="F6" s="312"/>
      <c r="G6" s="312"/>
      <c r="H6" s="312"/>
      <c r="I6" s="312"/>
      <c r="J6" s="417"/>
      <c r="K6" s="469"/>
      <c r="L6" s="469"/>
      <c r="M6" s="473"/>
      <c r="N6" s="42"/>
      <c r="O6" s="42"/>
      <c r="P6" s="51" t="s">
        <v>169</v>
      </c>
      <c r="Q6" s="217" t="s">
        <v>44</v>
      </c>
      <c r="R6" s="223" t="s">
        <v>170</v>
      </c>
      <c r="S6" s="217" t="s">
        <v>44</v>
      </c>
      <c r="T6" s="224" t="s">
        <v>12</v>
      </c>
      <c r="U6" s="245"/>
      <c r="V6" s="217"/>
      <c r="W6" s="14"/>
      <c r="X6" s="14"/>
      <c r="Y6" s="14"/>
      <c r="Z6" s="215"/>
      <c r="AA6" s="215"/>
      <c r="AB6" s="215"/>
      <c r="AC6" s="215"/>
    </row>
    <row r="7" spans="1:35" ht="14.65" thickBot="1">
      <c r="A7" s="311"/>
      <c r="B7" s="313" t="s">
        <v>8</v>
      </c>
      <c r="C7" s="314" t="s">
        <v>244</v>
      </c>
      <c r="D7" s="312" t="s">
        <v>9</v>
      </c>
      <c r="E7" s="315">
        <v>2</v>
      </c>
      <c r="F7" s="312"/>
      <c r="G7" s="313" t="s">
        <v>10</v>
      </c>
      <c r="H7" s="67">
        <f>T5+1+E7</f>
        <v>44</v>
      </c>
      <c r="I7" s="312"/>
      <c r="J7" s="417"/>
      <c r="K7" s="469"/>
      <c r="L7" s="469"/>
      <c r="M7" s="473"/>
      <c r="N7" s="42"/>
      <c r="O7" s="42"/>
      <c r="P7" s="8"/>
      <c r="Q7" s="14"/>
      <c r="R7" s="14"/>
      <c r="S7" s="14"/>
      <c r="T7" s="14"/>
      <c r="U7" s="14"/>
      <c r="V7" s="14"/>
      <c r="W7" s="14"/>
      <c r="X7" s="14"/>
      <c r="Y7" s="14"/>
      <c r="Z7" s="215"/>
      <c r="AA7" s="215"/>
      <c r="AB7" s="215"/>
      <c r="AC7" s="215"/>
    </row>
    <row r="8" spans="1:35" ht="14.65" thickBot="1">
      <c r="A8" s="311"/>
      <c r="B8" s="312" t="s">
        <v>173</v>
      </c>
      <c r="C8" s="312"/>
      <c r="D8" s="332">
        <v>20200224</v>
      </c>
      <c r="E8" s="312"/>
      <c r="F8" s="312"/>
      <c r="G8" s="312"/>
      <c r="H8" s="312"/>
      <c r="I8" s="312"/>
      <c r="J8" s="417"/>
      <c r="K8" s="469"/>
      <c r="L8" s="469"/>
      <c r="M8" s="473"/>
      <c r="N8" s="42"/>
      <c r="O8" s="42"/>
      <c r="P8" s="143" t="s">
        <v>171</v>
      </c>
      <c r="Q8" s="213"/>
      <c r="R8" s="212" t="s">
        <v>32</v>
      </c>
      <c r="S8" s="226" t="s">
        <v>33</v>
      </c>
      <c r="T8" s="213"/>
      <c r="U8" s="212" t="s">
        <v>34</v>
      </c>
      <c r="V8" s="227" t="s">
        <v>35</v>
      </c>
      <c r="W8" s="213"/>
      <c r="X8" s="212" t="s">
        <v>36</v>
      </c>
      <c r="Y8" s="14"/>
      <c r="Z8" s="215"/>
      <c r="AA8" s="215"/>
      <c r="AB8" s="215"/>
      <c r="AC8" s="215"/>
    </row>
    <row r="9" spans="1:35" ht="14.65" thickBot="1">
      <c r="A9" s="316"/>
      <c r="B9" s="69"/>
      <c r="C9" s="69"/>
      <c r="D9" s="69"/>
      <c r="E9" s="69"/>
      <c r="F9" s="69"/>
      <c r="G9" s="69"/>
      <c r="H9" s="69"/>
      <c r="I9" s="69"/>
      <c r="J9" s="8"/>
      <c r="K9" s="10"/>
      <c r="L9" s="470"/>
      <c r="M9" s="474"/>
      <c r="N9" s="42"/>
      <c r="O9" s="42"/>
      <c r="P9" s="8"/>
      <c r="Q9" s="14"/>
      <c r="R9" s="14"/>
      <c r="S9" s="14"/>
      <c r="T9" s="14"/>
      <c r="U9" s="14"/>
      <c r="V9" s="14"/>
      <c r="W9" s="14"/>
      <c r="X9" s="14"/>
      <c r="Y9" s="14"/>
      <c r="Z9" s="215"/>
      <c r="AA9" s="215"/>
      <c r="AB9" s="215"/>
      <c r="AC9" s="215"/>
    </row>
    <row r="10" spans="1:35" ht="14.25">
      <c r="A10" s="317"/>
      <c r="B10" s="69"/>
      <c r="C10" s="70"/>
      <c r="D10" s="17"/>
      <c r="E10" s="70"/>
      <c r="F10" s="69"/>
      <c r="G10" s="69"/>
      <c r="H10" s="69"/>
      <c r="I10" s="69"/>
      <c r="J10" s="422"/>
      <c r="K10" s="10"/>
      <c r="L10" s="10"/>
      <c r="M10" s="202"/>
      <c r="P10" s="55" t="s">
        <v>13</v>
      </c>
      <c r="Q10" s="228"/>
      <c r="R10" s="228"/>
      <c r="S10" s="541" t="s">
        <v>120</v>
      </c>
      <c r="T10" s="541"/>
      <c r="U10" s="541"/>
      <c r="V10" s="229" t="s">
        <v>15</v>
      </c>
      <c r="W10" s="230" t="s">
        <v>16</v>
      </c>
      <c r="X10" s="216"/>
      <c r="Y10" s="216"/>
      <c r="Z10" s="231"/>
      <c r="AA10" s="231"/>
      <c r="AB10" s="231"/>
      <c r="AC10" s="232"/>
    </row>
    <row r="11" spans="1:35" ht="14.25">
      <c r="A11" s="318"/>
      <c r="B11" s="319" t="s">
        <v>22</v>
      </c>
      <c r="C11" s="320"/>
      <c r="D11" s="332" t="s">
        <v>121</v>
      </c>
      <c r="E11" s="320"/>
      <c r="F11" s="321" t="s">
        <v>24</v>
      </c>
      <c r="G11" s="332" t="s">
        <v>18</v>
      </c>
      <c r="H11" s="322" t="str">
        <f>IF(G11="m-Cherry","mCh",IF(G11="eGFP","GFP",""))</f>
        <v>GFP</v>
      </c>
      <c r="I11" s="322"/>
      <c r="J11" s="427"/>
      <c r="K11" s="471"/>
      <c r="L11" s="478" t="str">
        <f>IF(ISNUMBER(SEARCH(D11,S10)),"","CHECK PLASMID INFO")</f>
        <v/>
      </c>
      <c r="M11" s="475"/>
      <c r="P11" s="58"/>
      <c r="Q11" s="233"/>
      <c r="R11" s="233"/>
      <c r="S11" s="234"/>
      <c r="T11" s="235"/>
      <c r="U11" s="235"/>
      <c r="V11" s="235"/>
      <c r="W11" s="235"/>
      <c r="X11" s="235"/>
      <c r="Y11" s="235"/>
      <c r="Z11" s="236"/>
      <c r="AA11" s="236"/>
      <c r="AB11" s="236"/>
      <c r="AC11" s="237"/>
    </row>
    <row r="12" spans="1:35" ht="14.25">
      <c r="A12" s="318"/>
      <c r="B12" s="320" t="s">
        <v>26</v>
      </c>
      <c r="C12" s="320"/>
      <c r="D12" s="332" t="s">
        <v>132</v>
      </c>
      <c r="E12" s="322"/>
      <c r="F12" s="322"/>
      <c r="G12" s="322"/>
      <c r="H12" s="322"/>
      <c r="I12" s="322"/>
      <c r="J12" s="427"/>
      <c r="K12" s="471"/>
      <c r="L12" s="479" t="str">
        <f>IF(ISNUMBER(SEARCH(G11,S12)),"","CHECK PLASMID INFO")</f>
        <v/>
      </c>
      <c r="M12" s="475"/>
      <c r="P12" s="206"/>
      <c r="Q12" s="238" t="s">
        <v>17</v>
      </c>
      <c r="R12" s="239"/>
      <c r="S12" s="531" t="s">
        <v>18</v>
      </c>
      <c r="T12" s="531"/>
      <c r="U12" s="240"/>
      <c r="V12" s="241"/>
      <c r="W12" s="531" t="s">
        <v>240</v>
      </c>
      <c r="X12" s="531"/>
      <c r="Y12" s="240"/>
      <c r="Z12" s="241"/>
      <c r="AA12" s="531" t="s">
        <v>241</v>
      </c>
      <c r="AB12" s="531"/>
      <c r="AC12" s="242"/>
      <c r="AD12" s="211"/>
    </row>
    <row r="13" spans="1:35" ht="14.25">
      <c r="A13" s="318"/>
      <c r="B13" s="320" t="s">
        <v>29</v>
      </c>
      <c r="C13" s="320"/>
      <c r="D13" s="332" t="s">
        <v>133</v>
      </c>
      <c r="E13" s="322"/>
      <c r="F13" s="322"/>
      <c r="G13" s="321" t="s">
        <v>15</v>
      </c>
      <c r="H13" s="332" t="s">
        <v>28</v>
      </c>
      <c r="I13" s="322"/>
      <c r="J13" s="468"/>
      <c r="K13" s="338" t="s">
        <v>653</v>
      </c>
      <c r="L13" s="494" t="s">
        <v>666</v>
      </c>
      <c r="M13" s="476"/>
      <c r="P13" s="207"/>
      <c r="Q13" s="243"/>
      <c r="R13" s="239" t="s">
        <v>239</v>
      </c>
      <c r="S13" s="531" t="s">
        <v>45</v>
      </c>
      <c r="T13" s="531"/>
      <c r="U13" s="531"/>
      <c r="V13" s="241"/>
      <c r="W13" s="531" t="s">
        <v>120</v>
      </c>
      <c r="X13" s="531"/>
      <c r="Y13" s="531"/>
      <c r="Z13" s="241"/>
      <c r="AA13" s="531" t="s">
        <v>120</v>
      </c>
      <c r="AB13" s="531"/>
      <c r="AC13" s="531"/>
    </row>
    <row r="14" spans="1:35" ht="14.65" thickBot="1">
      <c r="A14" s="323"/>
      <c r="B14" s="324"/>
      <c r="C14" s="324"/>
      <c r="D14" s="325"/>
      <c r="E14" s="325"/>
      <c r="F14" s="325"/>
      <c r="G14" s="325"/>
      <c r="H14" s="325"/>
      <c r="I14" s="325"/>
      <c r="J14" s="430"/>
      <c r="K14" s="430"/>
      <c r="L14" s="430"/>
      <c r="M14" s="477"/>
      <c r="N14" s="169"/>
      <c r="P14" s="207"/>
      <c r="Q14" s="243"/>
      <c r="R14" s="239" t="s">
        <v>15</v>
      </c>
      <c r="S14" s="244" t="s">
        <v>16</v>
      </c>
      <c r="T14" s="240"/>
      <c r="U14" s="240"/>
      <c r="V14" s="241"/>
      <c r="W14" s="531" t="s">
        <v>16</v>
      </c>
      <c r="X14" s="531"/>
      <c r="Y14" s="240"/>
      <c r="Z14" s="241"/>
      <c r="AA14" s="531" t="s">
        <v>16</v>
      </c>
      <c r="AB14" s="531"/>
      <c r="AC14" s="242"/>
      <c r="AD14" s="211"/>
    </row>
    <row r="15" spans="1:35" ht="14.65" thickBot="1">
      <c r="A15" s="9"/>
      <c r="B15" s="9"/>
      <c r="C15" s="9"/>
      <c r="D15" s="9"/>
      <c r="E15" s="9"/>
      <c r="F15" s="9"/>
      <c r="G15" s="9"/>
      <c r="H15" s="9"/>
      <c r="I15" s="9"/>
      <c r="J15" s="9"/>
      <c r="K15" s="9"/>
      <c r="L15" s="9"/>
      <c r="P15" s="60"/>
      <c r="Q15" s="61"/>
      <c r="R15" s="61"/>
      <c r="S15" s="54"/>
      <c r="T15" s="54"/>
      <c r="U15" s="54"/>
      <c r="V15" s="62"/>
      <c r="W15" s="54"/>
      <c r="X15" s="54"/>
      <c r="Y15" s="196"/>
      <c r="Z15" s="62"/>
      <c r="AA15" s="54"/>
      <c r="AB15" s="54"/>
      <c r="AC15" s="63"/>
    </row>
    <row r="16" spans="1:35" ht="12" thickBot="1">
      <c r="AA16" s="12" t="s">
        <v>242</v>
      </c>
    </row>
    <row r="17" spans="1:26" ht="14.65" thickBot="1">
      <c r="A17" s="72" t="s">
        <v>174</v>
      </c>
      <c r="B17" s="73" t="s">
        <v>175</v>
      </c>
      <c r="C17" s="74"/>
      <c r="D17" s="75"/>
      <c r="E17" s="76" t="s">
        <v>176</v>
      </c>
      <c r="F17" s="77"/>
      <c r="G17" s="74"/>
      <c r="H17" s="78"/>
    </row>
    <row r="18" spans="1:26" ht="14.25">
      <c r="A18" s="79"/>
      <c r="B18" s="80"/>
      <c r="C18" s="80"/>
      <c r="D18" s="80"/>
      <c r="E18" s="80"/>
      <c r="F18" s="80"/>
      <c r="G18" s="80"/>
      <c r="H18" s="81"/>
    </row>
    <row r="19" spans="1:26" ht="14.25">
      <c r="A19" s="79"/>
      <c r="B19" s="80" t="s">
        <v>177</v>
      </c>
      <c r="C19" s="172">
        <v>1</v>
      </c>
      <c r="D19" s="147" t="s">
        <v>178</v>
      </c>
      <c r="E19" s="148" t="s">
        <v>226</v>
      </c>
      <c r="F19" s="80"/>
      <c r="G19" s="80"/>
      <c r="H19" s="81"/>
    </row>
    <row r="20" spans="1:26" ht="14.65" thickBot="1">
      <c r="A20" s="79"/>
      <c r="B20" s="80" t="s">
        <v>179</v>
      </c>
      <c r="C20" s="80"/>
      <c r="D20" s="80">
        <v>4</v>
      </c>
      <c r="E20" s="80">
        <f>D20*C19</f>
        <v>4</v>
      </c>
      <c r="F20" s="80"/>
      <c r="G20" s="80"/>
      <c r="H20" s="81"/>
      <c r="P20" s="11" t="s">
        <v>233</v>
      </c>
    </row>
    <row r="21" spans="1:26" ht="14.25">
      <c r="A21" s="79"/>
      <c r="B21" s="80" t="s">
        <v>180</v>
      </c>
      <c r="C21" s="80"/>
      <c r="D21" s="80">
        <v>2.5</v>
      </c>
      <c r="E21" s="80">
        <f>D21*C19</f>
        <v>2.5</v>
      </c>
      <c r="F21" s="80"/>
      <c r="G21" s="80"/>
      <c r="H21" s="81"/>
      <c r="P21" s="563" t="s">
        <v>251</v>
      </c>
      <c r="Q21" s="564"/>
      <c r="R21" s="564"/>
      <c r="S21" s="564"/>
      <c r="T21" s="564"/>
      <c r="U21" s="564"/>
      <c r="V21" s="564"/>
      <c r="W21" s="565"/>
    </row>
    <row r="22" spans="1:26" ht="14.25">
      <c r="A22" s="79"/>
      <c r="B22" s="80" t="s">
        <v>229</v>
      </c>
      <c r="C22" s="80"/>
      <c r="D22" s="80"/>
      <c r="E22" s="80">
        <f>E50+E51</f>
        <v>11.2</v>
      </c>
      <c r="F22" s="80"/>
      <c r="G22" s="80" t="s">
        <v>181</v>
      </c>
      <c r="H22" s="81"/>
      <c r="P22" s="542"/>
      <c r="Q22" s="543"/>
      <c r="R22" s="543"/>
      <c r="S22" s="543"/>
      <c r="T22" s="543"/>
      <c r="U22" s="543"/>
      <c r="V22" s="543"/>
      <c r="W22" s="544"/>
    </row>
    <row r="23" spans="1:26" ht="14.65" thickBot="1">
      <c r="A23" s="79"/>
      <c r="B23" s="80"/>
      <c r="C23" s="80"/>
      <c r="D23" s="80"/>
      <c r="E23" s="83"/>
      <c r="F23" s="80"/>
      <c r="G23" s="80"/>
      <c r="H23" s="81"/>
      <c r="P23" s="542"/>
      <c r="Q23" s="543"/>
      <c r="R23" s="543"/>
      <c r="S23" s="543"/>
      <c r="T23" s="543"/>
      <c r="U23" s="543"/>
      <c r="V23" s="543"/>
      <c r="W23" s="544"/>
    </row>
    <row r="24" spans="1:26" ht="14.65" thickBot="1">
      <c r="A24" s="79"/>
      <c r="B24" s="149" t="s">
        <v>228</v>
      </c>
      <c r="C24" s="77"/>
      <c r="D24" s="74"/>
      <c r="E24" s="84">
        <f>SUM(E20:E22)</f>
        <v>17.7</v>
      </c>
      <c r="F24" s="85" t="s">
        <v>227</v>
      </c>
      <c r="G24" s="74"/>
      <c r="H24" s="81"/>
      <c r="P24" s="545"/>
      <c r="Q24" s="546"/>
      <c r="R24" s="546"/>
      <c r="S24" s="546"/>
      <c r="T24" s="546"/>
      <c r="U24" s="546"/>
      <c r="V24" s="546"/>
      <c r="W24" s="547"/>
    </row>
    <row r="25" spans="1:26" ht="14.65" thickBot="1">
      <c r="A25" s="86"/>
      <c r="B25" s="87"/>
      <c r="C25" s="87"/>
      <c r="D25" s="87"/>
      <c r="E25" s="88"/>
      <c r="F25" s="89"/>
      <c r="G25" s="87"/>
      <c r="H25" s="90"/>
    </row>
    <row r="27" spans="1:26" ht="14.65" thickBot="1">
      <c r="P27" s="11" t="s">
        <v>234</v>
      </c>
    </row>
    <row r="28" spans="1:26" ht="14.65" thickBot="1">
      <c r="A28" s="122" t="s">
        <v>174</v>
      </c>
      <c r="B28" s="297" t="s">
        <v>182</v>
      </c>
      <c r="C28" s="97"/>
      <c r="D28" s="97"/>
      <c r="E28" s="97"/>
      <c r="F28" s="97"/>
      <c r="G28" s="97"/>
      <c r="H28" s="97"/>
      <c r="I28" s="97" t="s">
        <v>183</v>
      </c>
      <c r="J28" s="97"/>
      <c r="K28" s="97"/>
      <c r="L28" s="97"/>
      <c r="M28" s="98"/>
      <c r="P28" s="184"/>
      <c r="Q28" s="185"/>
      <c r="R28" s="185"/>
      <c r="S28" s="185"/>
      <c r="T28" s="185"/>
      <c r="U28" s="185"/>
      <c r="V28" s="185"/>
      <c r="W28" s="185"/>
      <c r="X28" s="185"/>
      <c r="Y28" s="185"/>
      <c r="Z28" s="186"/>
    </row>
    <row r="29" spans="1:26" ht="15" thickBot="1">
      <c r="A29" s="93"/>
      <c r="B29" s="94"/>
      <c r="C29" s="95" t="str">
        <f>IF(VALUE(RIGHT(B30))= 0, "CHOOSE VALUES &lt; 10 and &gt; 0", " ")</f>
        <v xml:space="preserve"> </v>
      </c>
      <c r="D29" s="96"/>
      <c r="E29" s="97"/>
      <c r="F29" s="532" t="s">
        <v>184</v>
      </c>
      <c r="G29" s="533"/>
      <c r="H29" s="534"/>
      <c r="I29" s="155" t="s">
        <v>185</v>
      </c>
      <c r="J29" s="164" t="s">
        <v>186</v>
      </c>
      <c r="K29" s="165"/>
      <c r="L29" s="160" t="s">
        <v>187</v>
      </c>
      <c r="M29" s="98"/>
      <c r="P29" s="187"/>
      <c r="Q29" s="188"/>
      <c r="R29" s="188"/>
      <c r="S29" s="188"/>
      <c r="T29" s="188"/>
      <c r="U29" s="188"/>
      <c r="V29" s="188"/>
      <c r="W29" s="188"/>
      <c r="X29" s="188"/>
      <c r="Y29" s="188"/>
      <c r="Z29" s="189"/>
    </row>
    <row r="30" spans="1:26" ht="14.65">
      <c r="A30" s="99" t="s">
        <v>188</v>
      </c>
      <c r="B30" s="173" t="s">
        <v>189</v>
      </c>
      <c r="C30" s="298"/>
      <c r="D30" s="299" t="s">
        <v>190</v>
      </c>
      <c r="E30" s="174">
        <v>2</v>
      </c>
      <c r="F30" s="101" t="s">
        <v>191</v>
      </c>
      <c r="G30" s="156">
        <v>20</v>
      </c>
      <c r="H30" s="153" t="s">
        <v>192</v>
      </c>
      <c r="I30" s="158">
        <f>G30/J30</f>
        <v>10</v>
      </c>
      <c r="J30" s="177">
        <v>2</v>
      </c>
      <c r="K30" s="153" t="s">
        <v>192</v>
      </c>
      <c r="L30" s="161">
        <f>((E30*0.000000001)/(J30*0.000001))*1000</f>
        <v>1</v>
      </c>
      <c r="M30" s="102"/>
      <c r="P30" s="187"/>
      <c r="Q30" s="188"/>
      <c r="R30" s="188"/>
      <c r="S30" s="188"/>
      <c r="T30" s="188"/>
      <c r="U30" s="188"/>
      <c r="V30" s="188"/>
      <c r="W30" s="188"/>
      <c r="X30" s="188"/>
      <c r="Y30" s="188"/>
      <c r="Z30" s="189"/>
    </row>
    <row r="31" spans="1:26" ht="14.65">
      <c r="A31" s="103"/>
      <c r="B31" s="298"/>
      <c r="C31" s="298"/>
      <c r="D31" s="299" t="s">
        <v>193</v>
      </c>
      <c r="E31" s="151">
        <f>E30*RIGHT(B30)</f>
        <v>6</v>
      </c>
      <c r="F31" s="150" t="s">
        <v>194</v>
      </c>
      <c r="G31" s="152">
        <v>20</v>
      </c>
      <c r="H31" s="153" t="s">
        <v>192</v>
      </c>
      <c r="I31" s="157">
        <f>G31/J31</f>
        <v>10</v>
      </c>
      <c r="J31" s="178">
        <v>2</v>
      </c>
      <c r="K31" s="153" t="s">
        <v>192</v>
      </c>
      <c r="L31" s="162">
        <f>((E31*0.000000001)/(J31*0.000001))*1000</f>
        <v>3.0000000000000004</v>
      </c>
      <c r="M31" s="102"/>
      <c r="P31" s="187"/>
      <c r="Q31" s="188"/>
      <c r="R31" s="188"/>
      <c r="S31" s="188"/>
      <c r="T31" s="188"/>
      <c r="U31" s="188"/>
      <c r="V31" s="188"/>
      <c r="W31" s="188"/>
      <c r="X31" s="188"/>
      <c r="Y31" s="188"/>
      <c r="Z31" s="189"/>
    </row>
    <row r="32" spans="1:26" ht="15" thickBot="1">
      <c r="A32" s="103"/>
      <c r="B32" s="298"/>
      <c r="C32" s="298"/>
      <c r="D32" s="300" t="s">
        <v>195</v>
      </c>
      <c r="E32" s="175">
        <v>0.2</v>
      </c>
      <c r="F32" s="105" t="s">
        <v>196</v>
      </c>
      <c r="G32" s="176">
        <v>0.84</v>
      </c>
      <c r="H32" s="154" t="s">
        <v>197</v>
      </c>
      <c r="I32" s="159">
        <f>G32/J32</f>
        <v>4.1999999999999993</v>
      </c>
      <c r="J32" s="179">
        <v>0.2</v>
      </c>
      <c r="K32" s="154" t="s">
        <v>197</v>
      </c>
      <c r="L32" s="163">
        <f>E32/J32</f>
        <v>1</v>
      </c>
      <c r="M32" s="102"/>
      <c r="P32" s="187"/>
      <c r="Q32" s="188"/>
      <c r="R32" s="188"/>
      <c r="S32" s="188"/>
      <c r="T32" s="188"/>
      <c r="U32" s="188"/>
      <c r="V32" s="188"/>
      <c r="W32" s="188"/>
      <c r="X32" s="188"/>
      <c r="Y32" s="188"/>
      <c r="Z32" s="189"/>
    </row>
    <row r="33" spans="1:26" ht="14.65" thickBot="1">
      <c r="A33" s="103"/>
      <c r="B33" s="298"/>
      <c r="C33" s="298"/>
      <c r="D33" s="298"/>
      <c r="E33" s="298"/>
      <c r="F33" s="298"/>
      <c r="G33" s="298"/>
      <c r="H33" s="298"/>
      <c r="I33" s="97"/>
      <c r="J33" s="298"/>
      <c r="K33" s="298"/>
      <c r="L33" s="298"/>
      <c r="M33" s="102"/>
      <c r="P33" s="187"/>
      <c r="Q33" s="188"/>
      <c r="R33" s="188"/>
      <c r="S33" s="188"/>
      <c r="T33" s="188"/>
      <c r="U33" s="188"/>
      <c r="V33" s="188"/>
      <c r="W33" s="188"/>
      <c r="X33" s="188"/>
      <c r="Y33" s="188"/>
      <c r="Z33" s="189"/>
    </row>
    <row r="34" spans="1:26" ht="14.65" thickBot="1">
      <c r="A34" s="103"/>
      <c r="B34" s="298"/>
      <c r="C34" s="298"/>
      <c r="D34" s="298"/>
      <c r="E34" s="298"/>
      <c r="F34" s="298"/>
      <c r="G34" s="298"/>
      <c r="H34" s="298"/>
      <c r="I34" s="298"/>
      <c r="J34" s="298"/>
      <c r="K34" s="301" t="s">
        <v>198</v>
      </c>
      <c r="L34" s="302">
        <f>SUM(L30:L33)</f>
        <v>5</v>
      </c>
      <c r="M34" s="108" t="str">
        <f>IF(SUM(L30:L33)&gt;5,"STOP, RECALCULATE", " ")</f>
        <v xml:space="preserve"> </v>
      </c>
      <c r="P34" s="187"/>
      <c r="Q34" s="188"/>
      <c r="R34" s="188"/>
      <c r="S34" s="188"/>
      <c r="T34" s="188"/>
      <c r="U34" s="188"/>
      <c r="V34" s="188"/>
      <c r="W34" s="188"/>
      <c r="X34" s="188"/>
      <c r="Y34" s="188"/>
      <c r="Z34" s="189"/>
    </row>
    <row r="35" spans="1:26" ht="14.65" thickBot="1">
      <c r="A35" s="109"/>
      <c r="B35" s="110"/>
      <c r="C35" s="110"/>
      <c r="D35" s="110"/>
      <c r="E35" s="110"/>
      <c r="F35" s="110"/>
      <c r="G35" s="110"/>
      <c r="H35" s="111"/>
      <c r="I35" s="110"/>
      <c r="J35" s="110"/>
      <c r="K35" s="110"/>
      <c r="L35" s="110"/>
      <c r="M35" s="303"/>
      <c r="P35" s="187"/>
      <c r="Q35" s="188"/>
      <c r="R35" s="188"/>
      <c r="S35" s="188"/>
      <c r="T35" s="188"/>
      <c r="U35" s="188"/>
      <c r="V35" s="188"/>
      <c r="W35" s="188"/>
      <c r="X35" s="188"/>
      <c r="Y35" s="188"/>
      <c r="Z35" s="189"/>
    </row>
    <row r="36" spans="1:26" ht="14.25">
      <c r="A36" s="93" t="s">
        <v>199</v>
      </c>
      <c r="B36" s="97"/>
      <c r="C36" s="97">
        <v>20</v>
      </c>
      <c r="D36" s="97" t="s">
        <v>200</v>
      </c>
      <c r="E36" s="97"/>
      <c r="F36" s="97"/>
      <c r="G36" s="97"/>
      <c r="H36" s="97"/>
      <c r="I36" s="97"/>
      <c r="J36" s="97"/>
      <c r="K36" s="113"/>
      <c r="L36" s="97"/>
      <c r="M36" s="98"/>
      <c r="P36" s="187"/>
      <c r="Q36" s="188"/>
      <c r="R36" s="188"/>
      <c r="S36" s="188"/>
      <c r="T36" s="188"/>
      <c r="U36" s="188"/>
      <c r="V36" s="188"/>
      <c r="W36" s="188"/>
      <c r="X36" s="188"/>
      <c r="Y36" s="188"/>
      <c r="Z36" s="189"/>
    </row>
    <row r="37" spans="1:26" ht="14.65" thickBot="1">
      <c r="A37" s="103" t="s">
        <v>201</v>
      </c>
      <c r="B37" s="298"/>
      <c r="C37" s="304">
        <f>L34</f>
        <v>5</v>
      </c>
      <c r="D37" s="298" t="s">
        <v>200</v>
      </c>
      <c r="E37" s="298"/>
      <c r="F37" s="298"/>
      <c r="G37" s="298"/>
      <c r="H37" s="298"/>
      <c r="I37" s="298"/>
      <c r="J37" s="298"/>
      <c r="K37" s="298"/>
      <c r="L37" s="298"/>
      <c r="M37" s="102"/>
      <c r="P37" s="187"/>
      <c r="Q37" s="188"/>
      <c r="R37" s="188"/>
      <c r="S37" s="188"/>
      <c r="T37" s="188"/>
      <c r="U37" s="188"/>
      <c r="V37" s="188"/>
      <c r="W37" s="188"/>
      <c r="X37" s="188"/>
      <c r="Y37" s="188"/>
      <c r="Z37" s="189"/>
    </row>
    <row r="38" spans="1:26" ht="14.65" thickBot="1">
      <c r="A38" s="103" t="s">
        <v>202</v>
      </c>
      <c r="B38" s="298"/>
      <c r="C38" s="298">
        <f>SUM(C36:C37)</f>
        <v>25</v>
      </c>
      <c r="D38" s="298" t="s">
        <v>200</v>
      </c>
      <c r="E38" s="117" t="str">
        <f>IF(C38&gt;25,"TOTAL VOL CANT Be&gt; 25uL"," ")</f>
        <v xml:space="preserve"> </v>
      </c>
      <c r="F38" s="298"/>
      <c r="G38" s="305"/>
      <c r="H38" s="298"/>
      <c r="I38" s="305"/>
      <c r="J38" s="298"/>
      <c r="K38" s="298"/>
      <c r="L38" s="298"/>
      <c r="M38" s="102"/>
      <c r="P38" s="187"/>
      <c r="Q38" s="188"/>
      <c r="R38" s="188"/>
      <c r="S38" s="188"/>
      <c r="T38" s="188"/>
      <c r="U38" s="188"/>
      <c r="V38" s="188"/>
      <c r="W38" s="188"/>
      <c r="X38" s="188"/>
      <c r="Y38" s="188"/>
      <c r="Z38" s="189"/>
    </row>
    <row r="39" spans="1:26" ht="14.65" thickBot="1">
      <c r="A39" s="109"/>
      <c r="B39" s="110"/>
      <c r="C39" s="110"/>
      <c r="D39" s="110"/>
      <c r="E39" s="110"/>
      <c r="F39" s="110"/>
      <c r="G39" s="110"/>
      <c r="H39" s="110"/>
      <c r="I39" s="110"/>
      <c r="J39" s="110"/>
      <c r="K39" s="110"/>
      <c r="L39" s="110"/>
      <c r="M39" s="306"/>
      <c r="P39" s="187"/>
      <c r="Q39" s="188"/>
      <c r="R39" s="188"/>
      <c r="S39" s="188"/>
      <c r="T39" s="188"/>
      <c r="U39" s="188"/>
      <c r="V39" s="188"/>
      <c r="W39" s="188"/>
      <c r="X39" s="188"/>
      <c r="Y39" s="188"/>
      <c r="Z39" s="189"/>
    </row>
    <row r="40" spans="1:26" ht="14.25">
      <c r="A40" s="103"/>
      <c r="B40" s="298"/>
      <c r="C40" s="298"/>
      <c r="D40" s="298"/>
      <c r="E40" s="298"/>
      <c r="F40" s="298"/>
      <c r="G40" s="298"/>
      <c r="H40" s="298"/>
      <c r="I40" s="298"/>
      <c r="J40" s="298"/>
      <c r="K40" s="298"/>
      <c r="L40" s="298"/>
      <c r="M40" s="102"/>
      <c r="P40" s="187"/>
      <c r="Q40" s="188"/>
      <c r="R40" s="188"/>
      <c r="S40" s="188"/>
      <c r="T40" s="188"/>
      <c r="U40" s="188"/>
      <c r="V40" s="188"/>
      <c r="W40" s="188"/>
      <c r="X40" s="188"/>
      <c r="Y40" s="188"/>
      <c r="Z40" s="189"/>
    </row>
    <row r="41" spans="1:26" ht="14.25">
      <c r="A41" s="103" t="s">
        <v>203</v>
      </c>
      <c r="B41" s="298"/>
      <c r="C41" s="120">
        <f>E30</f>
        <v>2</v>
      </c>
      <c r="D41" s="298"/>
      <c r="E41" s="307" t="s">
        <v>190</v>
      </c>
      <c r="F41" s="168">
        <f>E30</f>
        <v>2</v>
      </c>
      <c r="G41" s="298"/>
      <c r="H41" s="298"/>
      <c r="I41" s="298"/>
      <c r="J41" s="298"/>
      <c r="K41" s="298"/>
      <c r="L41" s="298"/>
      <c r="M41" s="102"/>
      <c r="P41" s="187"/>
      <c r="Q41" s="188"/>
      <c r="R41" s="188"/>
      <c r="S41" s="188"/>
      <c r="T41" s="188"/>
      <c r="U41" s="188"/>
      <c r="V41" s="188"/>
      <c r="W41" s="188"/>
      <c r="X41" s="188"/>
      <c r="Y41" s="188"/>
      <c r="Z41" s="189"/>
    </row>
    <row r="42" spans="1:26" ht="14.65">
      <c r="A42" s="103" t="s">
        <v>235</v>
      </c>
      <c r="B42" s="298"/>
      <c r="C42" s="308">
        <v>400000</v>
      </c>
      <c r="D42" s="298"/>
      <c r="E42" s="309" t="s">
        <v>230</v>
      </c>
      <c r="F42" s="168">
        <f>E32</f>
        <v>0.2</v>
      </c>
      <c r="G42" s="298"/>
      <c r="H42" s="298"/>
      <c r="I42" s="298"/>
      <c r="J42" s="298"/>
      <c r="K42" s="298"/>
      <c r="L42" s="298"/>
      <c r="M42" s="102"/>
      <c r="P42" s="187"/>
      <c r="Q42" s="188"/>
      <c r="R42" s="188"/>
      <c r="S42" s="188"/>
      <c r="T42" s="188"/>
      <c r="U42" s="188"/>
      <c r="V42" s="188"/>
      <c r="W42" s="188"/>
      <c r="X42" s="188"/>
      <c r="Y42" s="188"/>
      <c r="Z42" s="189"/>
    </row>
    <row r="43" spans="1:26" ht="14.65" thickBot="1">
      <c r="A43" s="109"/>
      <c r="B43" s="110"/>
      <c r="C43" s="110"/>
      <c r="D43" s="110"/>
      <c r="E43" s="110"/>
      <c r="F43" s="110"/>
      <c r="G43" s="110"/>
      <c r="H43" s="110"/>
      <c r="I43" s="110"/>
      <c r="J43" s="110"/>
      <c r="K43" s="110"/>
      <c r="L43" s="110"/>
      <c r="M43" s="306"/>
      <c r="P43" s="187"/>
      <c r="Q43" s="188"/>
      <c r="R43" s="188"/>
      <c r="S43" s="188"/>
      <c r="T43" s="188"/>
      <c r="U43" s="188"/>
      <c r="V43" s="188"/>
      <c r="W43" s="188"/>
      <c r="X43" s="188"/>
      <c r="Y43" s="188"/>
      <c r="Z43" s="189"/>
    </row>
    <row r="44" spans="1:26" ht="14.25">
      <c r="A44" s="11" t="s">
        <v>218</v>
      </c>
      <c r="D44" s="11" t="str">
        <f>CONCATENATE(D5,H11,D12)</f>
        <v>20200316GFPSOX2sg1</v>
      </c>
      <c r="P44" s="187"/>
      <c r="Q44" s="188"/>
      <c r="R44" s="188"/>
      <c r="S44" s="188"/>
      <c r="T44" s="188"/>
      <c r="U44" s="188"/>
      <c r="V44" s="188"/>
      <c r="W44" s="188"/>
      <c r="X44" s="188"/>
      <c r="Y44" s="188"/>
      <c r="Z44" s="189"/>
    </row>
    <row r="45" spans="1:26" ht="14.65" customHeight="1">
      <c r="P45" s="187"/>
      <c r="Q45" s="188"/>
      <c r="R45" s="188"/>
      <c r="S45" s="188"/>
      <c r="T45" s="188"/>
      <c r="U45" s="188"/>
      <c r="V45" s="188"/>
      <c r="W45" s="188"/>
      <c r="X45" s="188"/>
      <c r="Y45" s="188"/>
      <c r="Z45" s="189"/>
    </row>
    <row r="46" spans="1:26" ht="15" customHeight="1" thickBot="1">
      <c r="P46" s="187"/>
      <c r="Q46" s="188"/>
      <c r="R46" s="188"/>
      <c r="S46" s="188"/>
      <c r="T46" s="188"/>
      <c r="U46" s="188"/>
      <c r="V46" s="188"/>
      <c r="W46" s="188"/>
      <c r="X46" s="188"/>
      <c r="Y46" s="188"/>
      <c r="Z46" s="189"/>
    </row>
    <row r="47" spans="1:26" ht="14.65" thickBot="1">
      <c r="A47" s="122" t="s">
        <v>174</v>
      </c>
      <c r="B47" s="73" t="s">
        <v>204</v>
      </c>
      <c r="C47" s="77"/>
      <c r="D47" s="77"/>
      <c r="E47" s="76" t="s">
        <v>205</v>
      </c>
      <c r="F47" s="77"/>
      <c r="G47" s="74"/>
      <c r="H47" s="123" t="s">
        <v>206</v>
      </c>
      <c r="I47" s="74" t="s">
        <v>207</v>
      </c>
      <c r="J47" s="75"/>
      <c r="K47" s="77"/>
      <c r="L47" s="77"/>
      <c r="M47" s="77"/>
      <c r="N47" s="77"/>
      <c r="O47" s="75"/>
      <c r="P47" s="187"/>
      <c r="Q47" s="188"/>
      <c r="R47" s="188"/>
      <c r="S47" s="188"/>
      <c r="T47" s="188"/>
      <c r="U47" s="188"/>
      <c r="V47" s="188"/>
      <c r="W47" s="188"/>
      <c r="X47" s="188"/>
      <c r="Y47" s="188"/>
      <c r="Z47" s="189"/>
    </row>
    <row r="48" spans="1:26" ht="14.65" thickBot="1">
      <c r="A48" s="124"/>
      <c r="B48" s="125"/>
      <c r="C48" s="80"/>
      <c r="D48" s="80"/>
      <c r="E48" s="80"/>
      <c r="F48" s="82"/>
      <c r="G48" s="126"/>
      <c r="H48" s="80"/>
      <c r="I48" s="80"/>
      <c r="J48" s="126"/>
      <c r="K48" s="127"/>
      <c r="L48" s="75"/>
      <c r="M48" s="75"/>
      <c r="N48" s="78"/>
      <c r="O48" s="167"/>
      <c r="P48" s="187"/>
      <c r="Q48" s="188"/>
      <c r="R48" s="188"/>
      <c r="S48" s="188"/>
      <c r="T48" s="188"/>
      <c r="U48" s="188"/>
      <c r="V48" s="188"/>
      <c r="W48" s="188"/>
      <c r="X48" s="188"/>
      <c r="Y48" s="188"/>
      <c r="Z48" s="189"/>
    </row>
    <row r="49" spans="1:26" ht="14.65" thickBot="1">
      <c r="A49" s="79"/>
      <c r="B49" s="80"/>
      <c r="C49" s="128" t="s">
        <v>208</v>
      </c>
      <c r="D49" s="80"/>
      <c r="E49" s="129" t="s">
        <v>209</v>
      </c>
      <c r="F49" s="130"/>
      <c r="G49" s="128" t="s">
        <v>210</v>
      </c>
      <c r="H49" s="80"/>
      <c r="I49" s="128" t="s">
        <v>211</v>
      </c>
      <c r="J49" s="80"/>
      <c r="K49" s="131" t="s">
        <v>144</v>
      </c>
      <c r="L49" s="80"/>
      <c r="M49" s="80"/>
      <c r="N49" s="81"/>
      <c r="O49" s="167"/>
      <c r="P49" s="187"/>
      <c r="Q49" s="188"/>
      <c r="R49" s="188"/>
      <c r="S49" s="188"/>
      <c r="T49" s="188"/>
      <c r="U49" s="188"/>
      <c r="V49" s="188"/>
      <c r="W49" s="188"/>
      <c r="X49" s="188"/>
      <c r="Y49" s="188"/>
      <c r="Z49" s="189"/>
    </row>
    <row r="50" spans="1:26" ht="28.9" thickBot="1">
      <c r="A50" s="131" t="s">
        <v>212</v>
      </c>
      <c r="B50" s="80"/>
      <c r="C50" s="194">
        <v>4000</v>
      </c>
      <c r="D50" s="80"/>
      <c r="E50" s="132" t="str">
        <f>_xlfn.IFS(C50 = 0, 0, AND(C50&lt;&gt;" ", C51 = 0), "11.2", AND(C50&lt;&gt;" ", C51&lt;&gt;" "), "5.6")</f>
        <v>5.6</v>
      </c>
      <c r="F50" s="80"/>
      <c r="G50" s="132" t="str">
        <f>_xlfn.IFS(E50 = 0,"0", AND(E50&lt;&gt;" ",E51&lt;&gt;0),"0.05", AND(E50&lt;&gt;" ",E51 = 0), "0.1")</f>
        <v>0.05</v>
      </c>
      <c r="H50" s="80"/>
      <c r="I50" s="133">
        <f>C50/G50*E50</f>
        <v>448000</v>
      </c>
      <c r="J50" s="80"/>
      <c r="K50" s="79"/>
      <c r="L50" s="80" t="s">
        <v>213</v>
      </c>
      <c r="M50" s="347" t="s">
        <v>260</v>
      </c>
      <c r="N50" s="293" t="s">
        <v>259</v>
      </c>
      <c r="O50" s="167"/>
      <c r="P50" s="187"/>
      <c r="Q50" s="188"/>
      <c r="R50" s="188"/>
      <c r="S50" s="188"/>
      <c r="T50" s="188"/>
      <c r="U50" s="188"/>
      <c r="V50" s="188"/>
      <c r="W50" s="188"/>
      <c r="X50" s="188"/>
      <c r="Y50" s="188"/>
      <c r="Z50" s="189"/>
    </row>
    <row r="51" spans="1:26" ht="14.65" thickBot="1">
      <c r="A51" s="131" t="s">
        <v>214</v>
      </c>
      <c r="B51" s="80"/>
      <c r="C51" s="194">
        <v>4000</v>
      </c>
      <c r="D51" s="80"/>
      <c r="E51" s="134" t="str">
        <f>_xlfn.IFS(C51 = 0, 0, AND(C50=0, C51&lt;&gt;" "), "11.2", AND(C50&lt;&gt;" ", C51&lt;&gt;" "), "5.6")</f>
        <v>5.6</v>
      </c>
      <c r="F51" s="80"/>
      <c r="G51" s="134" t="str">
        <f>_xlfn.IFS(E51= 0,"0", AND(E50&lt;&gt;0,E51&lt;&gt;" "),"0.05", AND(E51&lt;&gt;" ",E50=0), "0.1")</f>
        <v>0.05</v>
      </c>
      <c r="H51" s="80"/>
      <c r="I51" s="135">
        <f>C51/G51*E51</f>
        <v>448000</v>
      </c>
      <c r="J51" s="80"/>
      <c r="K51" s="79" t="s">
        <v>215</v>
      </c>
      <c r="L51" s="182">
        <v>933000</v>
      </c>
      <c r="M51" s="292">
        <f>I50/L51</f>
        <v>0.48017148981779206</v>
      </c>
      <c r="N51" s="284">
        <f>E50-M51</f>
        <v>5.1198285101822076</v>
      </c>
      <c r="O51" s="79"/>
      <c r="P51" s="187"/>
      <c r="Q51" s="188"/>
      <c r="R51" s="188"/>
      <c r="S51" s="188"/>
      <c r="T51" s="188"/>
      <c r="U51" s="188"/>
      <c r="V51" s="188"/>
      <c r="W51" s="188"/>
      <c r="X51" s="188"/>
      <c r="Y51" s="188"/>
      <c r="Z51" s="189"/>
    </row>
    <row r="52" spans="1:26" ht="14.65" thickBot="1">
      <c r="A52" s="86"/>
      <c r="B52" s="87"/>
      <c r="C52" s="87"/>
      <c r="D52" s="87"/>
      <c r="E52" s="136"/>
      <c r="F52" s="80"/>
      <c r="G52" s="136"/>
      <c r="H52" s="136"/>
      <c r="I52" s="80"/>
      <c r="J52" s="80"/>
      <c r="K52" s="86" t="s">
        <v>216</v>
      </c>
      <c r="L52" s="182">
        <v>933000</v>
      </c>
      <c r="M52" s="288">
        <f>I51/L52</f>
        <v>0.48017148981779206</v>
      </c>
      <c r="N52" s="290">
        <f>E51-0.1</f>
        <v>5.5</v>
      </c>
      <c r="O52" s="167"/>
      <c r="P52" s="187"/>
      <c r="Q52" s="188"/>
      <c r="R52" s="188"/>
      <c r="S52" s="188"/>
      <c r="T52" s="188"/>
      <c r="U52" s="188"/>
      <c r="V52" s="188"/>
      <c r="W52" s="188"/>
      <c r="X52" s="188"/>
      <c r="Y52" s="188"/>
      <c r="Z52" s="189"/>
    </row>
    <row r="53" spans="1:26" ht="14.65" thickBot="1">
      <c r="A53" s="137" t="s">
        <v>217</v>
      </c>
      <c r="B53" s="77"/>
      <c r="C53" s="77"/>
      <c r="D53" s="181">
        <v>0.51041666666666663</v>
      </c>
      <c r="E53" s="87"/>
      <c r="F53" s="87"/>
      <c r="G53" s="87"/>
      <c r="H53" s="87"/>
      <c r="I53" s="87"/>
      <c r="J53" s="87"/>
      <c r="K53" s="87"/>
      <c r="L53" s="87"/>
      <c r="M53" s="87"/>
      <c r="N53" s="87"/>
      <c r="O53" s="87"/>
      <c r="P53" s="187"/>
      <c r="Q53" s="188"/>
      <c r="R53" s="188"/>
      <c r="S53" s="188"/>
      <c r="T53" s="188"/>
      <c r="U53" s="188"/>
      <c r="V53" s="188"/>
      <c r="W53" s="188"/>
      <c r="X53" s="188"/>
      <c r="Y53" s="188"/>
      <c r="Z53" s="189"/>
    </row>
    <row r="54" spans="1:26" ht="14.65" customHeight="1">
      <c r="P54" s="187"/>
      <c r="Q54" s="188"/>
      <c r="R54" s="188"/>
      <c r="S54" s="188"/>
      <c r="T54" s="188"/>
      <c r="U54" s="188"/>
      <c r="V54" s="188"/>
      <c r="W54" s="188"/>
      <c r="X54" s="188"/>
      <c r="Y54" s="188"/>
      <c r="Z54" s="189"/>
    </row>
    <row r="55" spans="1:26" ht="14.65" customHeight="1">
      <c r="A55" s="11" t="s">
        <v>219</v>
      </c>
      <c r="B55" s="11"/>
      <c r="C55" s="11" t="str">
        <f>CONCATENATE((R8),U8)</f>
        <v>AmaxaCB-150</v>
      </c>
      <c r="P55" s="187"/>
      <c r="Q55" s="188"/>
      <c r="R55" s="188"/>
      <c r="S55" s="188"/>
      <c r="T55" s="188"/>
      <c r="U55" s="188"/>
      <c r="V55" s="188"/>
      <c r="W55" s="188"/>
      <c r="X55" s="188"/>
      <c r="Y55" s="188"/>
      <c r="Z55" s="189"/>
    </row>
    <row r="56" spans="1:26" ht="14.65" customHeight="1" thickBot="1">
      <c r="P56" s="190"/>
      <c r="Q56" s="191"/>
      <c r="R56" s="191"/>
      <c r="S56" s="191"/>
      <c r="T56" s="191"/>
      <c r="U56" s="191"/>
      <c r="V56" s="191"/>
      <c r="W56" s="191"/>
      <c r="X56" s="191"/>
      <c r="Y56" s="191"/>
      <c r="Z56" s="192"/>
    </row>
    <row r="58" spans="1:26" ht="14.25">
      <c r="B58" s="11"/>
      <c r="D58" s="11"/>
    </row>
    <row r="59" spans="1:26" ht="14.25">
      <c r="D59" s="11"/>
    </row>
  </sheetData>
  <sheetProtection algorithmName="SHA-512" hashValue="x/VPjsOid6yyA9UEQ/TgTzrjdHK5ESHHkpN/51TrNlE7GGzm295/1NuCKR3sceeUXF7tj5hYhDU6K18iD0T3Xg==" saltValue="t/KxmSlxVQxxL5mTpUyQLw==" spinCount="100000" sheet="1" scenarios="1" selectLockedCells="1"/>
  <mergeCells count="15">
    <mergeCell ref="F29:H29"/>
    <mergeCell ref="W14:X14"/>
    <mergeCell ref="AA14:AB14"/>
    <mergeCell ref="P21:W21"/>
    <mergeCell ref="P22:W22"/>
    <mergeCell ref="P23:W23"/>
    <mergeCell ref="P24:W24"/>
    <mergeCell ref="S13:U13"/>
    <mergeCell ref="W13:Y13"/>
    <mergeCell ref="AA13:AC13"/>
    <mergeCell ref="T4:U4"/>
    <mergeCell ref="S10:U10"/>
    <mergeCell ref="S12:T12"/>
    <mergeCell ref="W12:X12"/>
    <mergeCell ref="AA12:AB12"/>
  </mergeCells>
  <conditionalFormatting sqref="H6:I6 A9:I9 N6:O9">
    <cfRule type="expression" priority="27">
      <formula>"row if val(a..) EVEN"</formula>
    </cfRule>
    <cfRule type="expression" dxfId="96" priority="28">
      <formula>"row is even"</formula>
    </cfRule>
  </conditionalFormatting>
  <conditionalFormatting sqref="B10 A6:F6">
    <cfRule type="expression" priority="35">
      <formula>"row if val(a..) EVEN"</formula>
    </cfRule>
    <cfRule type="expression" dxfId="95" priority="36">
      <formula>"row is even"</formula>
    </cfRule>
  </conditionalFormatting>
  <conditionalFormatting sqref="D5">
    <cfRule type="expression" priority="33">
      <formula>"row if val(a..) EVEN"</formula>
    </cfRule>
    <cfRule type="expression" dxfId="94" priority="34">
      <formula>"row is even"</formula>
    </cfRule>
  </conditionalFormatting>
  <conditionalFormatting sqref="E10">
    <cfRule type="expression" priority="31">
      <formula>"row if val(a..) EVEN"</formula>
    </cfRule>
    <cfRule type="expression" dxfId="93" priority="32">
      <formula>"row is even"</formula>
    </cfRule>
  </conditionalFormatting>
  <conditionalFormatting sqref="C10">
    <cfRule type="expression" priority="29">
      <formula>"row if val(a..) EVEN"</formula>
    </cfRule>
    <cfRule type="expression" dxfId="92" priority="30">
      <formula>"row is even"</formula>
    </cfRule>
  </conditionalFormatting>
  <conditionalFormatting sqref="Q6 P4 S6 P2:Q2 S2:U2 P5:T5">
    <cfRule type="expression" priority="23">
      <formula>"row if val(a..) EVEN"</formula>
    </cfRule>
    <cfRule type="expression" dxfId="91" priority="24">
      <formula>"row is even"</formula>
    </cfRule>
  </conditionalFormatting>
  <conditionalFormatting sqref="Q4 T6">
    <cfRule type="expression" priority="25">
      <formula>"row if val(a..) EVEN"</formula>
    </cfRule>
    <cfRule type="expression" dxfId="90" priority="26">
      <formula>"row is even"</formula>
    </cfRule>
  </conditionalFormatting>
  <conditionalFormatting sqref="H8:I8 A7">
    <cfRule type="expression" priority="19">
      <formula>"row if val(a..) EVEN"</formula>
    </cfRule>
    <cfRule type="expression" dxfId="89" priority="20">
      <formula>"row is even"</formula>
    </cfRule>
  </conditionalFormatting>
  <conditionalFormatting sqref="E8:F8 A8 G7">
    <cfRule type="expression" priority="21">
      <formula>"row if val(a..) EVEN"</formula>
    </cfRule>
    <cfRule type="expression" dxfId="88" priority="22">
      <formula>"row is even"</formula>
    </cfRule>
  </conditionalFormatting>
  <conditionalFormatting sqref="A11:I11">
    <cfRule type="expression" priority="17">
      <formula>"row if val(a..) EVEN"</formula>
    </cfRule>
    <cfRule type="expression" dxfId="87" priority="18">
      <formula>"row is even"</formula>
    </cfRule>
  </conditionalFormatting>
  <conditionalFormatting sqref="R4">
    <cfRule type="expression" priority="15">
      <formula>"row if val(a..) EVEN"</formula>
    </cfRule>
    <cfRule type="expression" dxfId="86" priority="16">
      <formula>"row is even"</formula>
    </cfRule>
  </conditionalFormatting>
  <conditionalFormatting sqref="V6">
    <cfRule type="expression" priority="13">
      <formula>"row if val(a..) EVEN"</formula>
    </cfRule>
    <cfRule type="expression" dxfId="85" priority="14">
      <formula>"row is even"</formula>
    </cfRule>
  </conditionalFormatting>
  <conditionalFormatting sqref="C7">
    <cfRule type="expression" priority="9">
      <formula>"row if val(a..) EVEN"</formula>
    </cfRule>
    <cfRule type="expression" dxfId="84" priority="10">
      <formula>"row is even"</formula>
    </cfRule>
  </conditionalFormatting>
  <conditionalFormatting sqref="J6:M6 L7:M8 J9:M9">
    <cfRule type="expression" priority="5">
      <formula>"row if val(a..) EVEN"</formula>
    </cfRule>
    <cfRule type="expression" dxfId="83" priority="6">
      <formula>"row is even"</formula>
    </cfRule>
  </conditionalFormatting>
  <conditionalFormatting sqref="J10">
    <cfRule type="expression" priority="7">
      <formula>"row if val(a..) EVEN"</formula>
    </cfRule>
    <cfRule type="expression" dxfId="82" priority="8">
      <formula>"row is even"</formula>
    </cfRule>
  </conditionalFormatting>
  <conditionalFormatting sqref="J8:K8">
    <cfRule type="expression" priority="3">
      <formula>"row if val(a..) EVEN"</formula>
    </cfRule>
    <cfRule type="expression" dxfId="81" priority="4">
      <formula>"row is even"</formula>
    </cfRule>
  </conditionalFormatting>
  <conditionalFormatting sqref="J11:K11">
    <cfRule type="expression" priority="1">
      <formula>"row if val(a..) EVEN"</formula>
    </cfRule>
    <cfRule type="expression" dxfId="80" priority="2">
      <formula>"row is even"</formula>
    </cfRule>
  </conditionalFormatting>
  <dataValidations count="10">
    <dataValidation type="textLength" operator="equal" allowBlank="1" showErrorMessage="1" sqref="D5" xr:uid="{6A8957D8-1F87-4761-9A66-A893AD5D6128}">
      <formula1>8</formula1>
    </dataValidation>
    <dataValidation type="time" allowBlank="1" showInputMessage="1" showErrorMessage="1" sqref="D53" xr:uid="{A2877053-912B-4BAC-8926-25CCCEBAE3E4}">
      <formula1>0</formula1>
      <formula2>0.999305555555556</formula2>
    </dataValidation>
    <dataValidation type="textLength" operator="equal" allowBlank="1" showInputMessage="1" showErrorMessage="1" prompt="ex. 20200110" sqref="D8" xr:uid="{554FDFC7-09DD-43B3-8985-B8CB8F351057}">
      <formula1>8</formula1>
    </dataValidation>
    <dataValidation allowBlank="1" showInputMessage="1" showErrorMessage="1" prompt="ex: 534e3" sqref="L51:L52" xr:uid="{7BB92E13-FE3A-4DC8-894E-A474D1EF1E31}"/>
    <dataValidation allowBlank="1" showInputMessage="1" showErrorMessage="1" prompt="Enter a number (e.g. 1e6)" sqref="C42" xr:uid="{86E03C88-047B-4EF2-A375-4D7CEF61E260}"/>
    <dataValidation type="textLength" operator="equal" allowBlank="1" showInputMessage="1" showErrorMessage="1" prompt="ex: 20190417" sqref="G9 E10 S6 C7 Q6 V6 R4" xr:uid="{2EEC0BAC-F1F8-41E7-83D1-054D7EE650B8}">
      <formula1>8</formula1>
    </dataValidation>
    <dataValidation type="whole" allowBlank="1" showInputMessage="1" showErrorMessage="1" prompt="enter a number" sqref="H10 E7" xr:uid="{C847D404-9144-4AFB-94C6-0E2B5BEB737C}">
      <formula1>0</formula1>
      <formula2>10</formula2>
    </dataValidation>
    <dataValidation type="whole" allowBlank="1" showInputMessage="1" showErrorMessage="1" prompt="Enter a number" sqref="H7 K10" xr:uid="{6F255E98-5A59-4800-AD42-39B5A85F05CB}">
      <formula1>1</formula1>
      <formula2>50</formula2>
    </dataValidation>
    <dataValidation type="whole" allowBlank="1" showInputMessage="1" prompt="number" sqref="T5" xr:uid="{E53D0D99-7F43-4E7B-AE6D-6692B6F27BF3}">
      <formula1>10</formula1>
      <formula2>50</formula2>
    </dataValidation>
    <dataValidation operator="equal" allowBlank="1" showInputMessage="1" showErrorMessage="1" prompt="ex: 20190417" sqref="C10 R5" xr:uid="{E002717F-50D4-4FED-84AC-EECEFD26C4F0}"/>
  </dataValidations>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count="19">
        <x14:dataValidation type="list" allowBlank="1" showInputMessage="1" showErrorMessage="1" xr:uid="{2D8CD168-07E2-4653-B511-7684C81FD44F}">
          <x14:formula1>
            <xm:f>'Data validation criteria'!$J$21:$J$25</xm:f>
          </x14:formula1>
          <xm:sqref>S14</xm:sqref>
        </x14:dataValidation>
        <x14:dataValidation type="list" allowBlank="1" showInputMessage="1" showErrorMessage="1" xr:uid="{E6C30852-1BA6-40A2-B1E8-2A409ECC381F}">
          <x14:formula1>
            <xm:f>'Data validation criteria'!$A$21:$A$27</xm:f>
          </x14:formula1>
          <xm:sqref>S13:U13 W13:Y13 AA13:AC13</xm:sqref>
        </x14:dataValidation>
        <x14:dataValidation type="list" allowBlank="1" showInputMessage="1" showErrorMessage="1" xr:uid="{D2923D88-CB86-410B-B193-8AA4C598A8DB}">
          <x14:formula1>
            <xm:f>'Data validation criteria'!$I$21:$I$25</xm:f>
          </x14:formula1>
          <xm:sqref>S12 W12 AA12</xm:sqref>
        </x14:dataValidation>
        <x14:dataValidation type="list" allowBlank="1" showInputMessage="1" showErrorMessage="1" xr:uid="{9F21A5F0-2410-4996-8F19-C3E2203D449D}">
          <x14:formula1>
            <xm:f>'Data validation criteria'!$J$21:$J$24</xm:f>
          </x14:formula1>
          <xm:sqref>W10 W14:X14 AA14:AB14</xm:sqref>
        </x14:dataValidation>
        <x14:dataValidation type="list" allowBlank="1" showInputMessage="1" showErrorMessage="1" xr:uid="{CB1322F3-E3B8-4DA8-87B2-AEED800E0349}">
          <x14:formula1>
            <xm:f>'Data validation criteria'!$A$21:$A$28</xm:f>
          </x14:formula1>
          <xm:sqref>S10:U10</xm:sqref>
        </x14:dataValidation>
        <x14:dataValidation type="list" allowBlank="1" showInputMessage="1" showErrorMessage="1" xr:uid="{F90F86A7-BF9F-44CB-A27D-2AF265A3DADC}">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B24A27A4-47AF-4A7D-BD81-ADE02033D85D}">
          <x14:formula1>
            <xm:f>'Data validation criteria'!$D$34:$D$38</xm:f>
          </x14:formula1>
          <xm:sqref>T4:U4</xm:sqref>
        </x14:dataValidation>
        <x14:dataValidation type="list" allowBlank="1" showInputMessage="1" showErrorMessage="1" xr:uid="{20CAEFF4-124B-4160-A476-EE8AD83E969E}">
          <x14:formula1>
            <xm:f>'Data validation criteria'!$F$2:$F$7</xm:f>
          </x14:formula1>
          <xm:sqref>T2</xm:sqref>
        </x14:dataValidation>
        <x14:dataValidation type="list" allowBlank="1" showInputMessage="1" showErrorMessage="1" xr:uid="{53B01F6D-A6D9-4012-AC67-B4FEAF54B6DE}">
          <x14:formula1>
            <xm:f>'Data validation criteria'!$E$21:$E$25</xm:f>
          </x14:formula1>
          <xm:sqref>Q2</xm:sqref>
        </x14:dataValidation>
        <x14:dataValidation type="list" allowBlank="1" showInputMessage="1" showErrorMessage="1" xr:uid="{A60F2210-3AE4-4BDE-B11F-B62C87E6B67E}">
          <x14:formula1>
            <xm:f>'Data validation criteria'!$L$21:$L$23</xm:f>
          </x14:formula1>
          <xm:sqref>X8</xm:sqref>
        </x14:dataValidation>
        <x14:dataValidation type="list" allowBlank="1" showInputMessage="1" showErrorMessage="1" xr:uid="{90B7BE40-F86F-4D81-8D77-CCAA13F247B4}">
          <x14:formula1>
            <xm:f>'Data validation criteria'!$A$34:$A$39</xm:f>
          </x14:formula1>
          <xm:sqref>U8</xm:sqref>
        </x14:dataValidation>
        <x14:dataValidation type="list" allowBlank="1" showInputMessage="1" showErrorMessage="1" xr:uid="{8FCC04AA-18C4-441D-A2A3-113C29323040}">
          <x14:formula1>
            <xm:f>'Data validation criteria'!$F$21:$F$23</xm:f>
          </x14:formula1>
          <xm:sqref>R8</xm:sqref>
        </x14:dataValidation>
        <x14:dataValidation type="list" allowBlank="1" showInputMessage="1" showErrorMessage="1" xr:uid="{C6A6A2D2-7F5C-4180-9830-828A4724A55F}">
          <x14:formula1>
            <xm:f>'Data validation criteria'!$D$21:$D$25</xm:f>
          </x14:formula1>
          <xm:sqref>G11</xm:sqref>
        </x14:dataValidation>
        <x14:dataValidation type="list" allowBlank="1" showInputMessage="1" showErrorMessage="1" xr:uid="{CABF5C95-57BB-4B51-AF0E-B70BF44A9C57}">
          <x14:formula1>
            <xm:f>'Data validation criteria'!$N$21:$N$30</xm:f>
          </x14:formula1>
          <xm:sqref>D13</xm:sqref>
        </x14:dataValidation>
        <x14:dataValidation type="list" allowBlank="1" showInputMessage="1" showErrorMessage="1" xr:uid="{97612238-F9CC-4652-8234-E2D447F48415}">
          <x14:formula1>
            <xm:f>'Data validation criteria'!$M$21:$M$30</xm:f>
          </x14:formula1>
          <xm:sqref>D12</xm:sqref>
        </x14:dataValidation>
        <x14:dataValidation type="list" allowBlank="1" showInputMessage="1" showErrorMessage="1" xr:uid="{958AE270-F34B-417D-B35D-0F24BD454A97}">
          <x14:formula1>
            <xm:f>'Data validation criteria'!$C$21:$C$25</xm:f>
          </x14:formula1>
          <xm:sqref>D11</xm:sqref>
        </x14:dataValidation>
        <x14:dataValidation type="list" allowBlank="1" showInputMessage="1" showErrorMessage="1" xr:uid="{8C8CB04F-A12D-4C39-B4E1-485881B0960B}">
          <x14:formula1>
            <xm:f>'Data validation criteria'!$A$3:$A$9</xm:f>
          </x14:formula1>
          <xm:sqref>D4 C4:C5</xm:sqref>
        </x14:dataValidation>
        <x14:dataValidation type="list" showInputMessage="1" showErrorMessage="1" xr:uid="{2DDF3512-F7AE-491D-96F6-12FFD2C109BF}">
          <x14:formula1>
            <xm:f>'Data validation criteria'!$K$21:$K$26</xm:f>
          </x14:formula1>
          <xm:sqref>H13</xm:sqref>
        </x14:dataValidation>
        <x14:dataValidation type="list" allowBlank="1" showInputMessage="1" showErrorMessage="1" xr:uid="{C1D3A07B-BED0-4B5C-9092-D4AC627E832B}">
          <x14:formula1>
            <xm:f>'Data validation criteria'!$G$34:$G$39</xm:f>
          </x14:formula1>
          <xm:sqref>L13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200E8-AA30-4B70-8475-DB5F0F29F8E5}">
  <sheetPr codeName="WSMetadataTemplate4"/>
  <dimension ref="A1:AI59"/>
  <sheetViews>
    <sheetView showGridLines="0" topLeftCell="F1" zoomScale="60" zoomScaleNormal="60" workbookViewId="0">
      <selection activeCell="AA14" sqref="AA14:AB14"/>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246"/>
      <c r="P1" s="246"/>
      <c r="Q1" s="246"/>
      <c r="R1" s="246"/>
      <c r="S1" s="246"/>
      <c r="T1" s="246"/>
      <c r="U1" s="246"/>
      <c r="V1" s="246"/>
      <c r="W1" s="246"/>
      <c r="X1" s="246"/>
      <c r="Y1" s="246"/>
      <c r="Z1" s="246"/>
      <c r="AA1" s="246"/>
      <c r="AB1" s="246"/>
      <c r="AC1" s="246"/>
      <c r="AD1" s="41"/>
      <c r="AE1" s="41"/>
      <c r="AF1" s="41"/>
      <c r="AG1" s="41"/>
      <c r="AH1" s="41"/>
      <c r="AI1" s="41"/>
    </row>
    <row r="2" spans="1:35" ht="14.65" thickBot="1">
      <c r="A2" s="11" t="s">
        <v>0</v>
      </c>
      <c r="B2" s="9"/>
      <c r="C2" s="9"/>
      <c r="D2" s="9"/>
      <c r="E2" s="9"/>
      <c r="F2" s="9"/>
      <c r="G2" s="9"/>
      <c r="H2" s="9"/>
      <c r="I2" s="9"/>
      <c r="J2" s="9"/>
      <c r="K2" s="9"/>
      <c r="L2" s="9"/>
      <c r="O2" s="215"/>
      <c r="P2" s="247" t="s">
        <v>3</v>
      </c>
      <c r="Q2" s="212" t="s">
        <v>42</v>
      </c>
      <c r="R2" s="213"/>
      <c r="S2" s="214" t="s">
        <v>5</v>
      </c>
      <c r="T2" s="212" t="s">
        <v>6</v>
      </c>
      <c r="U2" s="14"/>
      <c r="V2" s="14"/>
      <c r="W2" s="14"/>
      <c r="X2" s="14"/>
      <c r="Y2" s="14"/>
      <c r="Z2" s="215"/>
      <c r="AA2" s="215"/>
      <c r="AB2" s="215"/>
      <c r="AC2" s="215"/>
    </row>
    <row r="3" spans="1:35" ht="14.65" thickBot="1">
      <c r="A3" s="9"/>
      <c r="B3" s="9"/>
      <c r="C3" s="9"/>
      <c r="D3" s="9"/>
      <c r="E3" s="9"/>
      <c r="F3" s="9"/>
      <c r="G3" s="9"/>
      <c r="H3" s="9"/>
      <c r="I3" s="9"/>
      <c r="J3" s="9"/>
      <c r="K3" s="9"/>
      <c r="L3" s="9"/>
      <c r="O3" s="215"/>
      <c r="P3" s="14"/>
      <c r="Q3" s="14"/>
      <c r="R3" s="14"/>
      <c r="S3" s="14"/>
      <c r="T3" s="14"/>
      <c r="U3" s="14"/>
      <c r="V3" s="14"/>
      <c r="W3" s="14"/>
      <c r="X3" s="14"/>
      <c r="Y3" s="14"/>
      <c r="Z3" s="215"/>
      <c r="AA3" s="215"/>
      <c r="AB3" s="215"/>
      <c r="AC3" s="215"/>
    </row>
    <row r="4" spans="1:35" ht="14.25">
      <c r="A4" s="263" t="s">
        <v>174</v>
      </c>
      <c r="B4" s="327" t="s">
        <v>165</v>
      </c>
      <c r="C4" s="327"/>
      <c r="D4" s="230" t="s">
        <v>1</v>
      </c>
      <c r="E4" s="327"/>
      <c r="F4" s="310"/>
      <c r="G4" s="310"/>
      <c r="H4" s="310"/>
      <c r="I4" s="310"/>
      <c r="J4" s="414"/>
      <c r="K4" s="414"/>
      <c r="L4" s="414"/>
      <c r="M4" s="472"/>
      <c r="O4" s="215"/>
      <c r="P4" s="248" t="s">
        <v>167</v>
      </c>
      <c r="Q4" s="216"/>
      <c r="R4" s="217" t="s">
        <v>220</v>
      </c>
      <c r="S4" s="218" t="s">
        <v>221</v>
      </c>
      <c r="T4" s="530" t="s">
        <v>168</v>
      </c>
      <c r="U4" s="530"/>
      <c r="V4" s="219"/>
      <c r="W4" s="14"/>
      <c r="X4" s="14"/>
      <c r="Y4" s="14"/>
      <c r="Z4" s="215"/>
      <c r="AA4" s="215"/>
      <c r="AB4" s="215"/>
      <c r="AC4" s="215"/>
    </row>
    <row r="5" spans="1:35" ht="14.25">
      <c r="A5" s="328"/>
      <c r="B5" s="329" t="s">
        <v>2</v>
      </c>
      <c r="C5" s="329"/>
      <c r="D5" s="264" t="s">
        <v>246</v>
      </c>
      <c r="E5" s="329"/>
      <c r="F5" s="312"/>
      <c r="G5" s="312"/>
      <c r="H5" s="312"/>
      <c r="I5" s="312"/>
      <c r="J5" s="417"/>
      <c r="K5" s="469"/>
      <c r="L5" s="469"/>
      <c r="M5" s="473"/>
      <c r="O5" s="215"/>
      <c r="P5" s="249" t="s">
        <v>7</v>
      </c>
      <c r="Q5" s="220"/>
      <c r="R5" s="217" t="s">
        <v>43</v>
      </c>
      <c r="S5" s="221" t="s">
        <v>11</v>
      </c>
      <c r="T5" s="212">
        <v>41</v>
      </c>
      <c r="U5" s="14"/>
      <c r="V5" s="222"/>
      <c r="W5" s="14"/>
      <c r="X5" s="14"/>
      <c r="Y5" s="14"/>
      <c r="Z5" s="215"/>
      <c r="AA5" s="215"/>
      <c r="AB5" s="215"/>
      <c r="AC5" s="215"/>
    </row>
    <row r="6" spans="1:35" ht="14.65" thickBot="1">
      <c r="A6" s="328"/>
      <c r="B6" s="329"/>
      <c r="C6" s="265"/>
      <c r="D6" s="266"/>
      <c r="E6" s="329"/>
      <c r="F6" s="312"/>
      <c r="G6" s="312"/>
      <c r="H6" s="312"/>
      <c r="I6" s="312"/>
      <c r="J6" s="417"/>
      <c r="K6" s="469"/>
      <c r="L6" s="469"/>
      <c r="M6" s="473"/>
      <c r="N6" s="42"/>
      <c r="O6" s="250"/>
      <c r="P6" s="251" t="s">
        <v>169</v>
      </c>
      <c r="Q6" s="217" t="s">
        <v>44</v>
      </c>
      <c r="R6" s="223" t="s">
        <v>170</v>
      </c>
      <c r="S6" s="217" t="s">
        <v>44</v>
      </c>
      <c r="T6" s="224" t="s">
        <v>12</v>
      </c>
      <c r="U6" s="225"/>
      <c r="V6" s="217"/>
      <c r="W6" s="14"/>
      <c r="X6" s="14"/>
      <c r="Y6" s="14"/>
      <c r="Z6" s="215"/>
      <c r="AA6" s="215"/>
      <c r="AB6" s="215"/>
      <c r="AC6" s="215"/>
    </row>
    <row r="7" spans="1:35" ht="14.65" thickBot="1">
      <c r="A7" s="328"/>
      <c r="B7" s="330" t="s">
        <v>8</v>
      </c>
      <c r="C7" s="331" t="s">
        <v>244</v>
      </c>
      <c r="D7" s="329" t="s">
        <v>9</v>
      </c>
      <c r="E7" s="332">
        <v>2</v>
      </c>
      <c r="F7" s="312"/>
      <c r="G7" s="313" t="s">
        <v>10</v>
      </c>
      <c r="H7" s="67">
        <f>T5+1+E7</f>
        <v>44</v>
      </c>
      <c r="I7" s="312"/>
      <c r="J7" s="417"/>
      <c r="K7" s="469"/>
      <c r="L7" s="469"/>
      <c r="M7" s="473"/>
      <c r="N7" s="42"/>
      <c r="O7" s="250"/>
      <c r="P7" s="14"/>
      <c r="Q7" s="14"/>
      <c r="R7" s="14"/>
      <c r="S7" s="14"/>
      <c r="T7" s="14"/>
      <c r="U7" s="14"/>
      <c r="V7" s="14"/>
      <c r="W7" s="14"/>
      <c r="X7" s="14"/>
      <c r="Y7" s="14"/>
      <c r="Z7" s="215"/>
      <c r="AA7" s="215"/>
      <c r="AB7" s="215"/>
      <c r="AC7" s="215"/>
    </row>
    <row r="8" spans="1:35" ht="14.65" thickBot="1">
      <c r="A8" s="328"/>
      <c r="B8" s="329" t="s">
        <v>173</v>
      </c>
      <c r="C8" s="329"/>
      <c r="D8" s="332">
        <v>20200224</v>
      </c>
      <c r="E8" s="329"/>
      <c r="F8" s="312"/>
      <c r="G8" s="312"/>
      <c r="H8" s="312"/>
      <c r="I8" s="312"/>
      <c r="J8" s="417"/>
      <c r="K8" s="469"/>
      <c r="L8" s="469"/>
      <c r="M8" s="473"/>
      <c r="N8" s="42"/>
      <c r="O8" s="250"/>
      <c r="P8" s="252" t="s">
        <v>171</v>
      </c>
      <c r="Q8" s="213"/>
      <c r="R8" s="212" t="s">
        <v>32</v>
      </c>
      <c r="S8" s="226" t="s">
        <v>33</v>
      </c>
      <c r="T8" s="213"/>
      <c r="U8" s="212" t="s">
        <v>34</v>
      </c>
      <c r="V8" s="227" t="s">
        <v>35</v>
      </c>
      <c r="W8" s="213"/>
      <c r="X8" s="212" t="s">
        <v>36</v>
      </c>
      <c r="Y8" s="14"/>
      <c r="Z8" s="215"/>
      <c r="AA8" s="215"/>
      <c r="AB8" s="215"/>
      <c r="AC8" s="215"/>
    </row>
    <row r="9" spans="1:35" ht="14.65" thickBot="1">
      <c r="A9" s="316"/>
      <c r="B9" s="69"/>
      <c r="C9" s="69"/>
      <c r="D9" s="69"/>
      <c r="E9" s="69"/>
      <c r="F9" s="69"/>
      <c r="G9" s="69"/>
      <c r="H9" s="69"/>
      <c r="I9" s="69"/>
      <c r="J9" s="8"/>
      <c r="K9" s="10"/>
      <c r="L9" s="470"/>
      <c r="M9" s="474"/>
      <c r="N9" s="42"/>
      <c r="O9" s="250"/>
      <c r="P9" s="14"/>
      <c r="Q9" s="14"/>
      <c r="R9" s="14"/>
      <c r="S9" s="14"/>
      <c r="T9" s="14"/>
      <c r="U9" s="14"/>
      <c r="V9" s="14"/>
      <c r="W9" s="14"/>
      <c r="X9" s="14"/>
      <c r="Y9" s="14"/>
      <c r="Z9" s="215"/>
      <c r="AA9" s="215"/>
      <c r="AB9" s="215"/>
      <c r="AC9" s="215"/>
    </row>
    <row r="10" spans="1:35" ht="14.25">
      <c r="A10" s="317"/>
      <c r="B10" s="69"/>
      <c r="C10" s="70"/>
      <c r="D10" s="17"/>
      <c r="E10" s="70"/>
      <c r="F10" s="69"/>
      <c r="G10" s="69"/>
      <c r="H10" s="69"/>
      <c r="I10" s="69"/>
      <c r="J10" s="422"/>
      <c r="K10" s="10"/>
      <c r="L10" s="10"/>
      <c r="M10" s="202"/>
      <c r="O10" s="215"/>
      <c r="P10" s="253" t="s">
        <v>13</v>
      </c>
      <c r="Q10" s="228"/>
      <c r="R10" s="228"/>
      <c r="S10" s="541" t="s">
        <v>120</v>
      </c>
      <c r="T10" s="541"/>
      <c r="U10" s="541"/>
      <c r="V10" s="229" t="s">
        <v>15</v>
      </c>
      <c r="W10" s="230" t="s">
        <v>16</v>
      </c>
      <c r="X10" s="216"/>
      <c r="Y10" s="216"/>
      <c r="Z10" s="231"/>
      <c r="AA10" s="231"/>
      <c r="AB10" s="231"/>
      <c r="AC10" s="232"/>
    </row>
    <row r="11" spans="1:35" ht="14.25">
      <c r="A11" s="318"/>
      <c r="B11" s="319" t="s">
        <v>22</v>
      </c>
      <c r="C11" s="320"/>
      <c r="D11" s="332" t="s">
        <v>121</v>
      </c>
      <c r="E11" s="337"/>
      <c r="F11" s="338" t="s">
        <v>24</v>
      </c>
      <c r="G11" s="332" t="s">
        <v>18</v>
      </c>
      <c r="H11" s="339" t="str">
        <f>IF(G11="m-Cherry","mCh",IF(G11="eGFP","GFP",""))</f>
        <v>GFP</v>
      </c>
      <c r="I11" s="339"/>
      <c r="J11" s="427"/>
      <c r="K11" s="471"/>
      <c r="L11" s="478" t="str">
        <f>IF(ISNUMBER(SEARCH(D11,S10)),"","CHECK PLASMID INFO")</f>
        <v/>
      </c>
      <c r="M11" s="475"/>
      <c r="O11" s="215"/>
      <c r="P11" s="254"/>
      <c r="Q11" s="233"/>
      <c r="R11" s="233"/>
      <c r="S11" s="234"/>
      <c r="T11" s="235"/>
      <c r="U11" s="235"/>
      <c r="V11" s="235"/>
      <c r="W11" s="235"/>
      <c r="X11" s="235"/>
      <c r="Y11" s="235"/>
      <c r="Z11" s="236"/>
      <c r="AA11" s="236"/>
      <c r="AB11" s="236"/>
      <c r="AC11" s="237"/>
    </row>
    <row r="12" spans="1:35" ht="14.25">
      <c r="A12" s="318"/>
      <c r="B12" s="320" t="s">
        <v>26</v>
      </c>
      <c r="C12" s="320"/>
      <c r="D12" s="332" t="s">
        <v>134</v>
      </c>
      <c r="E12" s="339"/>
      <c r="F12" s="339"/>
      <c r="G12" s="339"/>
      <c r="H12" s="339"/>
      <c r="I12" s="339"/>
      <c r="J12" s="427"/>
      <c r="K12" s="471"/>
      <c r="L12" s="479" t="str">
        <f>IF(ISNUMBER(SEARCH(G11,S12)),"","CHECK PLASMID INFO")</f>
        <v/>
      </c>
      <c r="M12" s="475"/>
      <c r="O12" s="215"/>
      <c r="P12" s="255"/>
      <c r="Q12" s="238" t="s">
        <v>17</v>
      </c>
      <c r="R12" s="239"/>
      <c r="S12" s="531" t="s">
        <v>18</v>
      </c>
      <c r="T12" s="531"/>
      <c r="U12" s="240"/>
      <c r="V12" s="241"/>
      <c r="W12" s="531" t="s">
        <v>240</v>
      </c>
      <c r="X12" s="531"/>
      <c r="Y12" s="240"/>
      <c r="Z12" s="241"/>
      <c r="AA12" s="531" t="s">
        <v>241</v>
      </c>
      <c r="AB12" s="531"/>
      <c r="AC12" s="343"/>
    </row>
    <row r="13" spans="1:35" ht="14.25">
      <c r="A13" s="318"/>
      <c r="B13" s="320" t="s">
        <v>29</v>
      </c>
      <c r="C13" s="320"/>
      <c r="D13" s="332" t="s">
        <v>135</v>
      </c>
      <c r="E13" s="339"/>
      <c r="F13" s="339"/>
      <c r="G13" s="338" t="s">
        <v>15</v>
      </c>
      <c r="H13" s="332" t="s">
        <v>28</v>
      </c>
      <c r="I13" s="339"/>
      <c r="J13" s="468"/>
      <c r="K13" s="338" t="s">
        <v>653</v>
      </c>
      <c r="L13" s="494" t="s">
        <v>666</v>
      </c>
      <c r="M13" s="476"/>
      <c r="O13" s="215"/>
      <c r="P13" s="256"/>
      <c r="Q13" s="243"/>
      <c r="R13" s="239" t="s">
        <v>239</v>
      </c>
      <c r="S13" s="531" t="s">
        <v>45</v>
      </c>
      <c r="T13" s="531"/>
      <c r="U13" s="531"/>
      <c r="V13" s="241"/>
      <c r="W13" s="531" t="s">
        <v>120</v>
      </c>
      <c r="X13" s="531"/>
      <c r="Y13" s="531"/>
      <c r="Z13" s="241"/>
      <c r="AA13" s="531" t="s">
        <v>120</v>
      </c>
      <c r="AB13" s="531"/>
      <c r="AC13" s="567"/>
    </row>
    <row r="14" spans="1:35" ht="14.65" thickBot="1">
      <c r="A14" s="323"/>
      <c r="B14" s="324"/>
      <c r="C14" s="324"/>
      <c r="D14" s="325"/>
      <c r="E14" s="325"/>
      <c r="F14" s="325"/>
      <c r="G14" s="325"/>
      <c r="H14" s="325"/>
      <c r="I14" s="325"/>
      <c r="J14" s="430"/>
      <c r="K14" s="430"/>
      <c r="L14" s="430"/>
      <c r="M14" s="477"/>
      <c r="N14" s="169"/>
      <c r="O14" s="215"/>
      <c r="P14" s="256"/>
      <c r="Q14" s="243"/>
      <c r="R14" s="239" t="s">
        <v>15</v>
      </c>
      <c r="S14" s="244" t="s">
        <v>16</v>
      </c>
      <c r="T14" s="240"/>
      <c r="U14" s="240"/>
      <c r="V14" s="241"/>
      <c r="W14" s="531" t="s">
        <v>16</v>
      </c>
      <c r="X14" s="531"/>
      <c r="Y14" s="240"/>
      <c r="Z14" s="241"/>
      <c r="AA14" s="531" t="s">
        <v>16</v>
      </c>
      <c r="AB14" s="531"/>
      <c r="AC14" s="343"/>
    </row>
    <row r="15" spans="1:35" ht="14.65" thickBot="1">
      <c r="A15" s="9"/>
      <c r="B15" s="9"/>
      <c r="C15" s="9"/>
      <c r="D15" s="9"/>
      <c r="E15" s="9"/>
      <c r="F15" s="9"/>
      <c r="G15" s="9"/>
      <c r="H15" s="9"/>
      <c r="I15" s="9"/>
      <c r="J15" s="9"/>
      <c r="K15" s="9"/>
      <c r="L15" s="9"/>
      <c r="O15" s="215"/>
      <c r="P15" s="257"/>
      <c r="Q15" s="258"/>
      <c r="R15" s="258"/>
      <c r="S15" s="259"/>
      <c r="T15" s="259"/>
      <c r="U15" s="259"/>
      <c r="V15" s="260"/>
      <c r="W15" s="259"/>
      <c r="X15" s="259"/>
      <c r="Y15" s="261"/>
      <c r="Z15" s="260"/>
      <c r="AA15" s="259"/>
      <c r="AB15" s="259"/>
      <c r="AC15" s="262"/>
    </row>
    <row r="16" spans="1:35" ht="12" thickBot="1">
      <c r="AA16" s="12" t="s">
        <v>242</v>
      </c>
    </row>
    <row r="17" spans="1:26" ht="14.65" thickBot="1">
      <c r="A17" s="72" t="s">
        <v>174</v>
      </c>
      <c r="B17" s="73" t="s">
        <v>175</v>
      </c>
      <c r="C17" s="74"/>
      <c r="D17" s="75"/>
      <c r="E17" s="76" t="s">
        <v>176</v>
      </c>
      <c r="F17" s="77"/>
      <c r="G17" s="74"/>
      <c r="H17" s="78"/>
    </row>
    <row r="18" spans="1:26" ht="14.25">
      <c r="A18" s="79"/>
      <c r="B18" s="80"/>
      <c r="C18" s="80"/>
      <c r="D18" s="80"/>
      <c r="E18" s="80"/>
      <c r="F18" s="80"/>
      <c r="G18" s="80"/>
      <c r="H18" s="81"/>
    </row>
    <row r="19" spans="1:26" ht="14.25">
      <c r="A19" s="79"/>
      <c r="B19" s="80" t="s">
        <v>177</v>
      </c>
      <c r="C19" s="172">
        <v>1</v>
      </c>
      <c r="D19" s="147" t="s">
        <v>178</v>
      </c>
      <c r="E19" s="148" t="s">
        <v>226</v>
      </c>
      <c r="F19" s="80"/>
      <c r="G19" s="80"/>
      <c r="H19" s="81"/>
    </row>
    <row r="20" spans="1:26" ht="14.65" thickBot="1">
      <c r="A20" s="79"/>
      <c r="B20" s="80" t="s">
        <v>179</v>
      </c>
      <c r="C20" s="80"/>
      <c r="D20" s="80">
        <v>4</v>
      </c>
      <c r="E20" s="80">
        <f>D20*C19</f>
        <v>4</v>
      </c>
      <c r="F20" s="80"/>
      <c r="G20" s="80"/>
      <c r="H20" s="81"/>
      <c r="P20" s="11" t="s">
        <v>233</v>
      </c>
    </row>
    <row r="21" spans="1:26" ht="14.25">
      <c r="A21" s="79"/>
      <c r="B21" s="80" t="s">
        <v>180</v>
      </c>
      <c r="C21" s="80"/>
      <c r="D21" s="80">
        <v>2.5</v>
      </c>
      <c r="E21" s="80">
        <f>D21*C19</f>
        <v>2.5</v>
      </c>
      <c r="F21" s="80"/>
      <c r="G21" s="80"/>
      <c r="H21" s="81"/>
      <c r="P21" s="563" t="s">
        <v>252</v>
      </c>
      <c r="Q21" s="564"/>
      <c r="R21" s="564"/>
      <c r="S21" s="564"/>
      <c r="T21" s="564"/>
      <c r="U21" s="564"/>
      <c r="V21" s="564"/>
      <c r="W21" s="565"/>
    </row>
    <row r="22" spans="1:26" ht="14.25">
      <c r="A22" s="79"/>
      <c r="B22" s="80" t="s">
        <v>229</v>
      </c>
      <c r="C22" s="80"/>
      <c r="D22" s="80"/>
      <c r="E22" s="80">
        <f>E50+E51</f>
        <v>11.2</v>
      </c>
      <c r="F22" s="80"/>
      <c r="G22" s="80" t="s">
        <v>181</v>
      </c>
      <c r="H22" s="81"/>
      <c r="P22" s="542"/>
      <c r="Q22" s="543"/>
      <c r="R22" s="543"/>
      <c r="S22" s="543"/>
      <c r="T22" s="543"/>
      <c r="U22" s="543"/>
      <c r="V22" s="543"/>
      <c r="W22" s="544"/>
    </row>
    <row r="23" spans="1:26" ht="14.65" thickBot="1">
      <c r="A23" s="79"/>
      <c r="B23" s="80"/>
      <c r="C23" s="80"/>
      <c r="D23" s="80"/>
      <c r="E23" s="83"/>
      <c r="F23" s="80"/>
      <c r="G23" s="80"/>
      <c r="H23" s="81"/>
      <c r="P23" s="542"/>
      <c r="Q23" s="543"/>
      <c r="R23" s="543"/>
      <c r="S23" s="543"/>
      <c r="T23" s="543"/>
      <c r="U23" s="543"/>
      <c r="V23" s="543"/>
      <c r="W23" s="544"/>
    </row>
    <row r="24" spans="1:26" ht="14.65" thickBot="1">
      <c r="A24" s="79"/>
      <c r="B24" s="149" t="s">
        <v>228</v>
      </c>
      <c r="C24" s="77"/>
      <c r="D24" s="74"/>
      <c r="E24" s="84">
        <f>SUM(E20:E22)</f>
        <v>17.7</v>
      </c>
      <c r="F24" s="85" t="s">
        <v>227</v>
      </c>
      <c r="G24" s="74"/>
      <c r="H24" s="81"/>
      <c r="P24" s="545"/>
      <c r="Q24" s="546"/>
      <c r="R24" s="546"/>
      <c r="S24" s="546"/>
      <c r="T24" s="546"/>
      <c r="U24" s="546"/>
      <c r="V24" s="546"/>
      <c r="W24" s="547"/>
    </row>
    <row r="25" spans="1:26" ht="14.65" thickBot="1">
      <c r="A25" s="86"/>
      <c r="B25" s="87"/>
      <c r="C25" s="87"/>
      <c r="D25" s="87"/>
      <c r="E25" s="88"/>
      <c r="F25" s="89"/>
      <c r="G25" s="87"/>
      <c r="H25" s="90"/>
    </row>
    <row r="27" spans="1:26" ht="14.65" thickBot="1">
      <c r="P27" s="11" t="s">
        <v>234</v>
      </c>
    </row>
    <row r="28" spans="1:26" ht="14.65" thickBot="1">
      <c r="A28" s="296" t="s">
        <v>174</v>
      </c>
      <c r="B28" s="344" t="s">
        <v>182</v>
      </c>
      <c r="C28" s="272"/>
      <c r="D28" s="272"/>
      <c r="E28" s="272"/>
      <c r="F28" s="97"/>
      <c r="G28" s="97"/>
      <c r="H28" s="97"/>
      <c r="I28" s="97" t="s">
        <v>183</v>
      </c>
      <c r="J28" s="97"/>
      <c r="K28" s="97"/>
      <c r="L28" s="97"/>
      <c r="M28" s="98"/>
      <c r="P28" s="184"/>
      <c r="Q28" s="185"/>
      <c r="R28" s="185"/>
      <c r="S28" s="185"/>
      <c r="T28" s="185"/>
      <c r="U28" s="185"/>
      <c r="V28" s="185"/>
      <c r="W28" s="185"/>
      <c r="X28" s="185"/>
      <c r="Y28" s="185"/>
      <c r="Z28" s="186"/>
    </row>
    <row r="29" spans="1:26" ht="15" thickBot="1">
      <c r="A29" s="268"/>
      <c r="B29" s="269"/>
      <c r="C29" s="270" t="str">
        <f>IF(VALUE(RIGHT(B30))= 0, "CHOOSE VALUES &lt; 10 and &gt; 0", " ")</f>
        <v xml:space="preserve"> </v>
      </c>
      <c r="D29" s="271"/>
      <c r="E29" s="272"/>
      <c r="F29" s="532" t="s">
        <v>184</v>
      </c>
      <c r="G29" s="533"/>
      <c r="H29" s="534"/>
      <c r="I29" s="155" t="s">
        <v>185</v>
      </c>
      <c r="J29" s="276" t="s">
        <v>186</v>
      </c>
      <c r="K29" s="165"/>
      <c r="L29" s="160" t="s">
        <v>187</v>
      </c>
      <c r="M29" s="98"/>
      <c r="P29" s="187"/>
      <c r="Q29" s="188"/>
      <c r="R29" s="188"/>
      <c r="S29" s="188"/>
      <c r="T29" s="188"/>
      <c r="U29" s="188"/>
      <c r="V29" s="188"/>
      <c r="W29" s="188"/>
      <c r="X29" s="188"/>
      <c r="Y29" s="188"/>
      <c r="Z29" s="189"/>
    </row>
    <row r="30" spans="1:26" ht="14.65">
      <c r="A30" s="273" t="s">
        <v>188</v>
      </c>
      <c r="B30" s="274" t="s">
        <v>189</v>
      </c>
      <c r="C30" s="345"/>
      <c r="D30" s="346" t="s">
        <v>190</v>
      </c>
      <c r="E30" s="275">
        <v>2</v>
      </c>
      <c r="F30" s="101" t="s">
        <v>191</v>
      </c>
      <c r="G30" s="156">
        <v>20</v>
      </c>
      <c r="H30" s="153" t="s">
        <v>192</v>
      </c>
      <c r="I30" s="158">
        <f>G30/J30</f>
        <v>10</v>
      </c>
      <c r="J30" s="277">
        <v>2</v>
      </c>
      <c r="K30" s="153" t="s">
        <v>192</v>
      </c>
      <c r="L30" s="161">
        <f>((E30*0.000000001)/(J30*0.000001))*1000</f>
        <v>1</v>
      </c>
      <c r="M30" s="102"/>
      <c r="P30" s="187"/>
      <c r="Q30" s="188"/>
      <c r="R30" s="188"/>
      <c r="S30" s="188"/>
      <c r="T30" s="188"/>
      <c r="U30" s="188"/>
      <c r="V30" s="188"/>
      <c r="W30" s="188"/>
      <c r="X30" s="188"/>
      <c r="Y30" s="188"/>
      <c r="Z30" s="189"/>
    </row>
    <row r="31" spans="1:26" ht="14.65">
      <c r="A31" s="103"/>
      <c r="B31" s="298"/>
      <c r="C31" s="298"/>
      <c r="D31" s="299" t="s">
        <v>193</v>
      </c>
      <c r="E31" s="151">
        <f>E30*RIGHT(B30)</f>
        <v>6</v>
      </c>
      <c r="F31" s="150" t="s">
        <v>194</v>
      </c>
      <c r="G31" s="152">
        <v>20</v>
      </c>
      <c r="H31" s="153" t="s">
        <v>192</v>
      </c>
      <c r="I31" s="157">
        <f>G31/J31</f>
        <v>10</v>
      </c>
      <c r="J31" s="278">
        <v>2</v>
      </c>
      <c r="K31" s="153" t="s">
        <v>192</v>
      </c>
      <c r="L31" s="162">
        <f>((E31*0.000000001)/(J31*0.000001))*1000</f>
        <v>3.0000000000000004</v>
      </c>
      <c r="M31" s="102"/>
      <c r="P31" s="187"/>
      <c r="Q31" s="188"/>
      <c r="R31" s="188"/>
      <c r="S31" s="188"/>
      <c r="T31" s="188"/>
      <c r="U31" s="188"/>
      <c r="V31" s="188"/>
      <c r="W31" s="188"/>
      <c r="X31" s="188"/>
      <c r="Y31" s="188"/>
      <c r="Z31" s="189"/>
    </row>
    <row r="32" spans="1:26" ht="15" thickBot="1">
      <c r="A32" s="103"/>
      <c r="B32" s="298"/>
      <c r="C32" s="298"/>
      <c r="D32" s="300" t="s">
        <v>195</v>
      </c>
      <c r="E32" s="175">
        <v>0.2</v>
      </c>
      <c r="F32" s="105" t="s">
        <v>196</v>
      </c>
      <c r="G32" s="176">
        <v>0.84</v>
      </c>
      <c r="H32" s="154" t="s">
        <v>197</v>
      </c>
      <c r="I32" s="159">
        <f>G32/J32</f>
        <v>4.1999999999999993</v>
      </c>
      <c r="J32" s="279">
        <v>0.2</v>
      </c>
      <c r="K32" s="154" t="s">
        <v>197</v>
      </c>
      <c r="L32" s="163">
        <f>E32/J32</f>
        <v>1</v>
      </c>
      <c r="M32" s="102"/>
      <c r="P32" s="187"/>
      <c r="Q32" s="188"/>
      <c r="R32" s="188"/>
      <c r="S32" s="188"/>
      <c r="T32" s="188"/>
      <c r="U32" s="188"/>
      <c r="V32" s="188"/>
      <c r="W32" s="188"/>
      <c r="X32" s="188"/>
      <c r="Y32" s="188"/>
      <c r="Z32" s="189"/>
    </row>
    <row r="33" spans="1:26" ht="14.65" thickBot="1">
      <c r="A33" s="103"/>
      <c r="B33" s="298"/>
      <c r="C33" s="298"/>
      <c r="D33" s="298"/>
      <c r="E33" s="298"/>
      <c r="F33" s="298"/>
      <c r="G33" s="298"/>
      <c r="H33" s="298"/>
      <c r="I33" s="97"/>
      <c r="J33" s="298"/>
      <c r="K33" s="298"/>
      <c r="L33" s="298"/>
      <c r="M33" s="102"/>
      <c r="P33" s="187"/>
      <c r="Q33" s="188"/>
      <c r="R33" s="188"/>
      <c r="S33" s="188"/>
      <c r="T33" s="188"/>
      <c r="U33" s="188"/>
      <c r="V33" s="188"/>
      <c r="W33" s="188"/>
      <c r="X33" s="188"/>
      <c r="Y33" s="188"/>
      <c r="Z33" s="189"/>
    </row>
    <row r="34" spans="1:26" ht="14.65" thickBot="1">
      <c r="A34" s="103"/>
      <c r="B34" s="298"/>
      <c r="C34" s="298"/>
      <c r="D34" s="298"/>
      <c r="E34" s="298"/>
      <c r="F34" s="298"/>
      <c r="G34" s="298"/>
      <c r="H34" s="298"/>
      <c r="I34" s="298"/>
      <c r="J34" s="298"/>
      <c r="K34" s="301" t="s">
        <v>198</v>
      </c>
      <c r="L34" s="302">
        <f>SUM(L30:L33)</f>
        <v>5</v>
      </c>
      <c r="M34" s="108" t="str">
        <f>IF(SUM(L30:L33)&gt;5,"STOP, RECALCULATE", " ")</f>
        <v xml:space="preserve"> </v>
      </c>
      <c r="P34" s="187"/>
      <c r="Q34" s="188"/>
      <c r="R34" s="188"/>
      <c r="S34" s="188"/>
      <c r="T34" s="188"/>
      <c r="U34" s="188"/>
      <c r="V34" s="188"/>
      <c r="W34" s="188"/>
      <c r="X34" s="188"/>
      <c r="Y34" s="188"/>
      <c r="Z34" s="189"/>
    </row>
    <row r="35" spans="1:26" ht="14.65" thickBot="1">
      <c r="A35" s="109"/>
      <c r="B35" s="110"/>
      <c r="C35" s="110"/>
      <c r="D35" s="110"/>
      <c r="E35" s="110"/>
      <c r="F35" s="110"/>
      <c r="G35" s="110"/>
      <c r="H35" s="111"/>
      <c r="I35" s="110"/>
      <c r="J35" s="110"/>
      <c r="K35" s="110"/>
      <c r="L35" s="110"/>
      <c r="M35" s="303"/>
      <c r="P35" s="187"/>
      <c r="Q35" s="188"/>
      <c r="R35" s="188"/>
      <c r="S35" s="188"/>
      <c r="T35" s="188"/>
      <c r="U35" s="188"/>
      <c r="V35" s="188"/>
      <c r="W35" s="188"/>
      <c r="X35" s="188"/>
      <c r="Y35" s="188"/>
      <c r="Z35" s="189"/>
    </row>
    <row r="36" spans="1:26" ht="14.25">
      <c r="A36" s="93" t="s">
        <v>199</v>
      </c>
      <c r="B36" s="97"/>
      <c r="C36" s="97">
        <v>20</v>
      </c>
      <c r="D36" s="97" t="s">
        <v>200</v>
      </c>
      <c r="E36" s="97"/>
      <c r="F36" s="97"/>
      <c r="G36" s="97"/>
      <c r="H36" s="97"/>
      <c r="I36" s="97"/>
      <c r="J36" s="97"/>
      <c r="K36" s="113"/>
      <c r="L36" s="97"/>
      <c r="M36" s="98"/>
      <c r="P36" s="187"/>
      <c r="Q36" s="188"/>
      <c r="R36" s="188"/>
      <c r="S36" s="188"/>
      <c r="T36" s="188"/>
      <c r="U36" s="188"/>
      <c r="V36" s="188"/>
      <c r="W36" s="188"/>
      <c r="X36" s="188"/>
      <c r="Y36" s="188"/>
      <c r="Z36" s="189"/>
    </row>
    <row r="37" spans="1:26" ht="14.65" thickBot="1">
      <c r="A37" s="103" t="s">
        <v>201</v>
      </c>
      <c r="B37" s="298"/>
      <c r="C37" s="304">
        <f>L34</f>
        <v>5</v>
      </c>
      <c r="D37" s="298" t="s">
        <v>200</v>
      </c>
      <c r="E37" s="298"/>
      <c r="F37" s="298"/>
      <c r="G37" s="298"/>
      <c r="H37" s="298"/>
      <c r="I37" s="298"/>
      <c r="J37" s="298"/>
      <c r="K37" s="298"/>
      <c r="L37" s="298"/>
      <c r="M37" s="102"/>
      <c r="P37" s="187"/>
      <c r="Q37" s="188"/>
      <c r="R37" s="188"/>
      <c r="S37" s="188"/>
      <c r="T37" s="188"/>
      <c r="U37" s="188"/>
      <c r="V37" s="188"/>
      <c r="W37" s="188"/>
      <c r="X37" s="188"/>
      <c r="Y37" s="188"/>
      <c r="Z37" s="189"/>
    </row>
    <row r="38" spans="1:26" ht="14.65" thickBot="1">
      <c r="A38" s="103" t="s">
        <v>202</v>
      </c>
      <c r="B38" s="298"/>
      <c r="C38" s="298">
        <f>SUM(C36:C37)</f>
        <v>25</v>
      </c>
      <c r="D38" s="298" t="s">
        <v>200</v>
      </c>
      <c r="E38" s="117" t="str">
        <f>IF(C38&gt;25,"TOTAL VOL CANT Be&gt; 25uL"," ")</f>
        <v xml:space="preserve"> </v>
      </c>
      <c r="F38" s="298"/>
      <c r="G38" s="305"/>
      <c r="H38" s="298"/>
      <c r="I38" s="305"/>
      <c r="J38" s="298"/>
      <c r="K38" s="298"/>
      <c r="L38" s="298"/>
      <c r="M38" s="102"/>
      <c r="P38" s="187"/>
      <c r="Q38" s="188"/>
      <c r="R38" s="188"/>
      <c r="S38" s="188"/>
      <c r="T38" s="188"/>
      <c r="U38" s="188"/>
      <c r="V38" s="188"/>
      <c r="W38" s="188"/>
      <c r="X38" s="188"/>
      <c r="Y38" s="188"/>
      <c r="Z38" s="189"/>
    </row>
    <row r="39" spans="1:26" ht="14.65" thickBot="1">
      <c r="A39" s="109"/>
      <c r="B39" s="110"/>
      <c r="C39" s="110"/>
      <c r="D39" s="110"/>
      <c r="E39" s="110"/>
      <c r="F39" s="110"/>
      <c r="G39" s="110"/>
      <c r="H39" s="110"/>
      <c r="I39" s="110"/>
      <c r="J39" s="110"/>
      <c r="K39" s="110"/>
      <c r="L39" s="110"/>
      <c r="M39" s="306"/>
      <c r="P39" s="187"/>
      <c r="Q39" s="188"/>
      <c r="R39" s="188"/>
      <c r="S39" s="188"/>
      <c r="T39" s="188"/>
      <c r="U39" s="188"/>
      <c r="V39" s="188"/>
      <c r="W39" s="188"/>
      <c r="X39" s="188"/>
      <c r="Y39" s="188"/>
      <c r="Z39" s="189"/>
    </row>
    <row r="40" spans="1:26" ht="14.25">
      <c r="A40" s="103"/>
      <c r="B40" s="298"/>
      <c r="C40" s="298"/>
      <c r="D40" s="298"/>
      <c r="E40" s="298"/>
      <c r="F40" s="298"/>
      <c r="G40" s="298"/>
      <c r="H40" s="298"/>
      <c r="I40" s="298"/>
      <c r="J40" s="298"/>
      <c r="K40" s="298"/>
      <c r="L40" s="298"/>
      <c r="M40" s="102"/>
      <c r="P40" s="187"/>
      <c r="Q40" s="188"/>
      <c r="R40" s="188"/>
      <c r="S40" s="188"/>
      <c r="T40" s="188"/>
      <c r="U40" s="188"/>
      <c r="V40" s="188"/>
      <c r="W40" s="188"/>
      <c r="X40" s="188"/>
      <c r="Y40" s="188"/>
      <c r="Z40" s="189"/>
    </row>
    <row r="41" spans="1:26" ht="14.25">
      <c r="A41" s="103" t="s">
        <v>203</v>
      </c>
      <c r="B41" s="298"/>
      <c r="C41" s="120">
        <f>E30</f>
        <v>2</v>
      </c>
      <c r="D41" s="298"/>
      <c r="E41" s="307" t="s">
        <v>190</v>
      </c>
      <c r="F41" s="168">
        <f>E30</f>
        <v>2</v>
      </c>
      <c r="G41" s="298"/>
      <c r="H41" s="298"/>
      <c r="I41" s="298"/>
      <c r="J41" s="298"/>
      <c r="K41" s="298"/>
      <c r="L41" s="298"/>
      <c r="M41" s="102"/>
      <c r="P41" s="187"/>
      <c r="Q41" s="188"/>
      <c r="R41" s="188"/>
      <c r="S41" s="188"/>
      <c r="T41" s="188"/>
      <c r="U41" s="188"/>
      <c r="V41" s="188"/>
      <c r="W41" s="188"/>
      <c r="X41" s="188"/>
      <c r="Y41" s="188"/>
      <c r="Z41" s="189"/>
    </row>
    <row r="42" spans="1:26" ht="14.65">
      <c r="A42" s="103" t="s">
        <v>235</v>
      </c>
      <c r="B42" s="298"/>
      <c r="C42" s="308">
        <v>400000</v>
      </c>
      <c r="D42" s="298"/>
      <c r="E42" s="309" t="s">
        <v>230</v>
      </c>
      <c r="F42" s="168">
        <f>E32</f>
        <v>0.2</v>
      </c>
      <c r="G42" s="298"/>
      <c r="H42" s="298"/>
      <c r="I42" s="298"/>
      <c r="J42" s="298"/>
      <c r="K42" s="298"/>
      <c r="L42" s="298"/>
      <c r="M42" s="102"/>
      <c r="P42" s="187"/>
      <c r="Q42" s="188"/>
      <c r="R42" s="188"/>
      <c r="S42" s="188"/>
      <c r="T42" s="188"/>
      <c r="U42" s="188"/>
      <c r="V42" s="188"/>
      <c r="W42" s="188"/>
      <c r="X42" s="188"/>
      <c r="Y42" s="188"/>
      <c r="Z42" s="189"/>
    </row>
    <row r="43" spans="1:26" ht="14.65" thickBot="1">
      <c r="A43" s="109"/>
      <c r="B43" s="110"/>
      <c r="C43" s="110"/>
      <c r="D43" s="110"/>
      <c r="E43" s="110"/>
      <c r="F43" s="110"/>
      <c r="G43" s="110"/>
      <c r="H43" s="110"/>
      <c r="I43" s="110"/>
      <c r="J43" s="110"/>
      <c r="K43" s="110"/>
      <c r="L43" s="110"/>
      <c r="M43" s="306"/>
      <c r="P43" s="187"/>
      <c r="Q43" s="188"/>
      <c r="R43" s="188"/>
      <c r="S43" s="188"/>
      <c r="T43" s="188"/>
      <c r="U43" s="188"/>
      <c r="V43" s="188"/>
      <c r="W43" s="188"/>
      <c r="X43" s="188"/>
      <c r="Y43" s="188"/>
      <c r="Z43" s="189"/>
    </row>
    <row r="44" spans="1:26" ht="14.25">
      <c r="A44" s="11" t="s">
        <v>218</v>
      </c>
      <c r="D44" s="11" t="str">
        <f>CONCATENATE(D5,H11,D12)</f>
        <v>20200317GFPSOX2sg2</v>
      </c>
      <c r="P44" s="187"/>
      <c r="Q44" s="188"/>
      <c r="R44" s="188"/>
      <c r="S44" s="188"/>
      <c r="T44" s="188"/>
      <c r="U44" s="188"/>
      <c r="V44" s="188"/>
      <c r="W44" s="188"/>
      <c r="X44" s="188"/>
      <c r="Y44" s="188"/>
      <c r="Z44" s="189"/>
    </row>
    <row r="45" spans="1:26" ht="14.65" customHeight="1">
      <c r="P45" s="187"/>
      <c r="Q45" s="188"/>
      <c r="R45" s="188"/>
      <c r="S45" s="188"/>
      <c r="T45" s="188"/>
      <c r="U45" s="188"/>
      <c r="V45" s="188"/>
      <c r="W45" s="188"/>
      <c r="X45" s="188"/>
      <c r="Y45" s="188"/>
      <c r="Z45" s="189"/>
    </row>
    <row r="46" spans="1:26" ht="15" customHeight="1" thickBot="1">
      <c r="P46" s="187"/>
      <c r="Q46" s="188"/>
      <c r="R46" s="188"/>
      <c r="S46" s="188"/>
      <c r="T46" s="188"/>
      <c r="U46" s="188"/>
      <c r="V46" s="188"/>
      <c r="W46" s="188"/>
      <c r="X46" s="188"/>
      <c r="Y46" s="188"/>
      <c r="Z46" s="189"/>
    </row>
    <row r="47" spans="1:26" ht="14.65" thickBot="1">
      <c r="A47" s="122" t="s">
        <v>174</v>
      </c>
      <c r="B47" s="73" t="s">
        <v>204</v>
      </c>
      <c r="C47" s="77"/>
      <c r="D47" s="77"/>
      <c r="E47" s="76" t="s">
        <v>205</v>
      </c>
      <c r="F47" s="77"/>
      <c r="G47" s="74"/>
      <c r="H47" s="123" t="s">
        <v>206</v>
      </c>
      <c r="I47" s="74" t="s">
        <v>207</v>
      </c>
      <c r="J47" s="75"/>
      <c r="K47" s="77"/>
      <c r="L47" s="77"/>
      <c r="M47" s="77"/>
      <c r="N47" s="77"/>
      <c r="O47" s="75"/>
      <c r="P47" s="187"/>
      <c r="Q47" s="188"/>
      <c r="R47" s="188"/>
      <c r="S47" s="188"/>
      <c r="T47" s="188"/>
      <c r="U47" s="188"/>
      <c r="V47" s="188"/>
      <c r="W47" s="188"/>
      <c r="X47" s="188"/>
      <c r="Y47" s="188"/>
      <c r="Z47" s="189"/>
    </row>
    <row r="48" spans="1:26" ht="14.65" thickBot="1">
      <c r="A48" s="124"/>
      <c r="B48" s="125"/>
      <c r="C48" s="80"/>
      <c r="D48" s="80"/>
      <c r="E48" s="80"/>
      <c r="F48" s="82"/>
      <c r="G48" s="126"/>
      <c r="H48" s="80"/>
      <c r="I48" s="80"/>
      <c r="J48" s="126"/>
      <c r="K48" s="127"/>
      <c r="L48" s="75"/>
      <c r="M48" s="75"/>
      <c r="N48" s="78"/>
      <c r="O48" s="167"/>
      <c r="P48" s="187"/>
      <c r="Q48" s="188"/>
      <c r="R48" s="188"/>
      <c r="S48" s="188"/>
      <c r="T48" s="188"/>
      <c r="U48" s="188"/>
      <c r="V48" s="188"/>
      <c r="W48" s="188"/>
      <c r="X48" s="188"/>
      <c r="Y48" s="188"/>
      <c r="Z48" s="189"/>
    </row>
    <row r="49" spans="1:26" ht="14.65" thickBot="1">
      <c r="A49" s="79"/>
      <c r="B49" s="80"/>
      <c r="C49" s="128" t="s">
        <v>208</v>
      </c>
      <c r="D49" s="80"/>
      <c r="E49" s="129" t="s">
        <v>209</v>
      </c>
      <c r="F49" s="130"/>
      <c r="G49" s="128" t="s">
        <v>210</v>
      </c>
      <c r="H49" s="80"/>
      <c r="I49" s="128" t="s">
        <v>211</v>
      </c>
      <c r="J49" s="80"/>
      <c r="K49" s="131" t="s">
        <v>144</v>
      </c>
      <c r="L49" s="80"/>
      <c r="M49" s="80"/>
      <c r="N49" s="81"/>
      <c r="O49" s="167"/>
      <c r="P49" s="187"/>
      <c r="Q49" s="188"/>
      <c r="R49" s="188"/>
      <c r="S49" s="188"/>
      <c r="T49" s="188"/>
      <c r="U49" s="188"/>
      <c r="V49" s="188"/>
      <c r="W49" s="188"/>
      <c r="X49" s="188"/>
      <c r="Y49" s="188"/>
      <c r="Z49" s="189"/>
    </row>
    <row r="50" spans="1:26" ht="28.9" thickBot="1">
      <c r="A50" s="131" t="s">
        <v>212</v>
      </c>
      <c r="B50" s="80"/>
      <c r="C50" s="194">
        <v>4000</v>
      </c>
      <c r="D50" s="80"/>
      <c r="E50" s="132" t="str">
        <f>_xlfn.IFS(C50 = 0, 0, AND(C50&lt;&gt;" ", C51 = 0), "11.2", AND(C50&lt;&gt;" ", C51&lt;&gt;" "), "5.6")</f>
        <v>5.6</v>
      </c>
      <c r="F50" s="80"/>
      <c r="G50" s="132" t="str">
        <f>_xlfn.IFS(E50 = 0,"0", AND(E50&lt;&gt;" ",E51&lt;&gt;0),"0.05", AND(E50&lt;&gt;" ",E51 = 0), "0.1")</f>
        <v>0.05</v>
      </c>
      <c r="H50" s="80"/>
      <c r="I50" s="133">
        <f>C50/G50*E50</f>
        <v>448000</v>
      </c>
      <c r="J50" s="80"/>
      <c r="K50" s="79"/>
      <c r="L50" s="80" t="s">
        <v>213</v>
      </c>
      <c r="M50" s="291" t="s">
        <v>260</v>
      </c>
      <c r="N50" s="293" t="s">
        <v>259</v>
      </c>
      <c r="O50" s="167"/>
      <c r="P50" s="187"/>
      <c r="Q50" s="188"/>
      <c r="R50" s="188"/>
      <c r="S50" s="188"/>
      <c r="T50" s="188"/>
      <c r="U50" s="188"/>
      <c r="V50" s="188"/>
      <c r="W50" s="188"/>
      <c r="X50" s="188"/>
      <c r="Y50" s="188"/>
      <c r="Z50" s="189"/>
    </row>
    <row r="51" spans="1:26" ht="14.65" thickBot="1">
      <c r="A51" s="131" t="s">
        <v>214</v>
      </c>
      <c r="B51" s="80"/>
      <c r="C51" s="194">
        <v>4000</v>
      </c>
      <c r="D51" s="80"/>
      <c r="E51" s="134" t="str">
        <f>_xlfn.IFS(C51 = 0, 0, AND(C50=0, C51&lt;&gt;" "), "11.2", AND(C50&lt;&gt;" ", C51&lt;&gt;" "), "5.6")</f>
        <v>5.6</v>
      </c>
      <c r="F51" s="80"/>
      <c r="G51" s="134" t="str">
        <f>_xlfn.IFS(E51= 0,"0", AND(E50&lt;&gt;0,E51&lt;&gt;" "),"0.05", AND(E51&lt;&gt;" ",E50=0), "0.1")</f>
        <v>0.05</v>
      </c>
      <c r="H51" s="80"/>
      <c r="I51" s="135">
        <f>C51/G51*E51</f>
        <v>448000</v>
      </c>
      <c r="J51" s="80"/>
      <c r="K51" s="79" t="s">
        <v>215</v>
      </c>
      <c r="L51" s="182">
        <v>848000</v>
      </c>
      <c r="M51" s="292">
        <f>I50/L51</f>
        <v>0.52830188679245282</v>
      </c>
      <c r="N51" s="284">
        <f>E50-M51</f>
        <v>5.0716981132075469</v>
      </c>
      <c r="O51" s="79"/>
      <c r="P51" s="187"/>
      <c r="Q51" s="188"/>
      <c r="R51" s="188"/>
      <c r="S51" s="188"/>
      <c r="T51" s="188"/>
      <c r="U51" s="188"/>
      <c r="V51" s="188"/>
      <c r="W51" s="188"/>
      <c r="X51" s="188"/>
      <c r="Y51" s="188"/>
      <c r="Z51" s="189"/>
    </row>
    <row r="52" spans="1:26" ht="14.65" thickBot="1">
      <c r="A52" s="86"/>
      <c r="B52" s="87"/>
      <c r="C52" s="87"/>
      <c r="D52" s="87"/>
      <c r="E52" s="136"/>
      <c r="F52" s="80"/>
      <c r="G52" s="136"/>
      <c r="H52" s="136"/>
      <c r="I52" s="80"/>
      <c r="J52" s="80"/>
      <c r="K52" s="86" t="s">
        <v>216</v>
      </c>
      <c r="L52" s="182">
        <v>848000</v>
      </c>
      <c r="M52" s="288">
        <f>I51/L52</f>
        <v>0.52830188679245282</v>
      </c>
      <c r="N52" s="290">
        <f>E51-0.1</f>
        <v>5.5</v>
      </c>
      <c r="O52" s="167"/>
      <c r="P52" s="187"/>
      <c r="Q52" s="188"/>
      <c r="R52" s="188"/>
      <c r="S52" s="188"/>
      <c r="T52" s="188"/>
      <c r="U52" s="188"/>
      <c r="V52" s="188"/>
      <c r="W52" s="188"/>
      <c r="X52" s="188"/>
      <c r="Y52" s="188"/>
      <c r="Z52" s="189"/>
    </row>
    <row r="53" spans="1:26" ht="14.65" thickBot="1">
      <c r="A53" s="137" t="s">
        <v>217</v>
      </c>
      <c r="B53" s="77"/>
      <c r="C53" s="77"/>
      <c r="D53" s="181">
        <v>0.5625</v>
      </c>
      <c r="E53" s="87"/>
      <c r="F53" s="87"/>
      <c r="G53" s="87"/>
      <c r="H53" s="87"/>
      <c r="I53" s="87"/>
      <c r="J53" s="87"/>
      <c r="K53" s="87"/>
      <c r="L53" s="87"/>
      <c r="M53" s="87"/>
      <c r="N53" s="87"/>
      <c r="O53" s="87"/>
      <c r="P53" s="187"/>
      <c r="Q53" s="188"/>
      <c r="R53" s="188"/>
      <c r="S53" s="188"/>
      <c r="T53" s="188"/>
      <c r="U53" s="188"/>
      <c r="V53" s="188"/>
      <c r="W53" s="188"/>
      <c r="X53" s="188"/>
      <c r="Y53" s="188"/>
      <c r="Z53" s="189"/>
    </row>
    <row r="54" spans="1:26" ht="14.65" customHeight="1">
      <c r="P54" s="187"/>
      <c r="Q54" s="188"/>
      <c r="R54" s="188"/>
      <c r="S54" s="188"/>
      <c r="T54" s="188"/>
      <c r="U54" s="188"/>
      <c r="V54" s="188"/>
      <c r="W54" s="188"/>
      <c r="X54" s="188"/>
      <c r="Y54" s="188"/>
      <c r="Z54" s="189"/>
    </row>
    <row r="55" spans="1:26" ht="14.65" customHeight="1">
      <c r="A55" s="11" t="s">
        <v>219</v>
      </c>
      <c r="B55" s="11"/>
      <c r="C55" s="11" t="str">
        <f>CONCATENATE((R8),U8)</f>
        <v>AmaxaCB-150</v>
      </c>
      <c r="P55" s="187"/>
      <c r="Q55" s="188"/>
      <c r="R55" s="188"/>
      <c r="S55" s="188"/>
      <c r="T55" s="188"/>
      <c r="U55" s="188"/>
      <c r="V55" s="188"/>
      <c r="W55" s="188"/>
      <c r="X55" s="188"/>
      <c r="Y55" s="188"/>
      <c r="Z55" s="189"/>
    </row>
    <row r="56" spans="1:26" ht="14.65" customHeight="1" thickBot="1">
      <c r="P56" s="190"/>
      <c r="Q56" s="191"/>
      <c r="R56" s="191"/>
      <c r="S56" s="191"/>
      <c r="T56" s="191"/>
      <c r="U56" s="191"/>
      <c r="V56" s="191"/>
      <c r="W56" s="191"/>
      <c r="X56" s="191"/>
      <c r="Y56" s="191"/>
      <c r="Z56" s="192"/>
    </row>
    <row r="58" spans="1:26" ht="14.25">
      <c r="B58" s="11"/>
      <c r="D58" s="11"/>
    </row>
    <row r="59" spans="1:26" ht="14.25">
      <c r="D59" s="11"/>
    </row>
  </sheetData>
  <sheetProtection algorithmName="SHA-512" hashValue="sJBAioMD1rUxFdthXbJcUUI508vFMnbQuBWresJ/+bD3pok0OVnnG3aJmrEPnekN9hKx7vM/sqKNliJILm7FFQ==" saltValue="s/OBWeBzW5jwywAwjVsijA==" spinCount="100000" sheet="1" scenarios="1" selectLockedCells="1"/>
  <mergeCells count="15">
    <mergeCell ref="F29:H29"/>
    <mergeCell ref="W14:X14"/>
    <mergeCell ref="AA14:AB14"/>
    <mergeCell ref="P21:W21"/>
    <mergeCell ref="P22:W22"/>
    <mergeCell ref="P23:W23"/>
    <mergeCell ref="P24:W24"/>
    <mergeCell ref="S13:U13"/>
    <mergeCell ref="W13:Y13"/>
    <mergeCell ref="AA13:AC13"/>
    <mergeCell ref="T4:U4"/>
    <mergeCell ref="S10:U10"/>
    <mergeCell ref="S12:T12"/>
    <mergeCell ref="W12:X12"/>
    <mergeCell ref="AA12:AB12"/>
  </mergeCells>
  <conditionalFormatting sqref="H6:I6 A9:I9 N6:O9">
    <cfRule type="expression" priority="25">
      <formula>"row if val(a..) EVEN"</formula>
    </cfRule>
    <cfRule type="expression" dxfId="79" priority="26">
      <formula>"row is even"</formula>
    </cfRule>
  </conditionalFormatting>
  <conditionalFormatting sqref="B10 A6:F6">
    <cfRule type="expression" priority="33">
      <formula>"row if val(a..) EVEN"</formula>
    </cfRule>
    <cfRule type="expression" dxfId="78" priority="34">
      <formula>"row is even"</formula>
    </cfRule>
  </conditionalFormatting>
  <conditionalFormatting sqref="D5">
    <cfRule type="expression" priority="31">
      <formula>"row if val(a..) EVEN"</formula>
    </cfRule>
    <cfRule type="expression" dxfId="77" priority="32">
      <formula>"row is even"</formula>
    </cfRule>
  </conditionalFormatting>
  <conditionalFormatting sqref="E10">
    <cfRule type="expression" priority="29">
      <formula>"row if val(a..) EVEN"</formula>
    </cfRule>
    <cfRule type="expression" dxfId="76" priority="30">
      <formula>"row is even"</formula>
    </cfRule>
  </conditionalFormatting>
  <conditionalFormatting sqref="C10">
    <cfRule type="expression" priority="27">
      <formula>"row if val(a..) EVEN"</formula>
    </cfRule>
    <cfRule type="expression" dxfId="75" priority="28">
      <formula>"row is even"</formula>
    </cfRule>
  </conditionalFormatting>
  <conditionalFormatting sqref="Q6 P4 S6 P2:Q2 S2:U2 P5:T5">
    <cfRule type="expression" priority="21">
      <formula>"row if val(a..) EVEN"</formula>
    </cfRule>
    <cfRule type="expression" dxfId="74" priority="22">
      <formula>"row is even"</formula>
    </cfRule>
  </conditionalFormatting>
  <conditionalFormatting sqref="Q4 T6">
    <cfRule type="expression" priority="23">
      <formula>"row if val(a..) EVEN"</formula>
    </cfRule>
    <cfRule type="expression" dxfId="73" priority="24">
      <formula>"row is even"</formula>
    </cfRule>
  </conditionalFormatting>
  <conditionalFormatting sqref="H8:I8 A7">
    <cfRule type="expression" priority="17">
      <formula>"row if val(a..) EVEN"</formula>
    </cfRule>
    <cfRule type="expression" dxfId="72" priority="18">
      <formula>"row is even"</formula>
    </cfRule>
  </conditionalFormatting>
  <conditionalFormatting sqref="E8:F8 A8 G7">
    <cfRule type="expression" priority="19">
      <formula>"row if val(a..) EVEN"</formula>
    </cfRule>
    <cfRule type="expression" dxfId="71" priority="20">
      <formula>"row is even"</formula>
    </cfRule>
  </conditionalFormatting>
  <conditionalFormatting sqref="A11:I11">
    <cfRule type="expression" priority="15">
      <formula>"row if val(a..) EVEN"</formula>
    </cfRule>
    <cfRule type="expression" dxfId="70" priority="16">
      <formula>"row is even"</formula>
    </cfRule>
  </conditionalFormatting>
  <conditionalFormatting sqref="R4">
    <cfRule type="expression" priority="13">
      <formula>"row if val(a..) EVEN"</formula>
    </cfRule>
    <cfRule type="expression" dxfId="69" priority="14">
      <formula>"row is even"</formula>
    </cfRule>
  </conditionalFormatting>
  <conditionalFormatting sqref="V6">
    <cfRule type="expression" priority="11">
      <formula>"row if val(a..) EVEN"</formula>
    </cfRule>
    <cfRule type="expression" dxfId="68" priority="12">
      <formula>"row is even"</formula>
    </cfRule>
  </conditionalFormatting>
  <conditionalFormatting sqref="C7">
    <cfRule type="expression" priority="9">
      <formula>"row if val(a..) EVEN"</formula>
    </cfRule>
    <cfRule type="expression" dxfId="67" priority="10">
      <formula>"row is even"</formula>
    </cfRule>
  </conditionalFormatting>
  <conditionalFormatting sqref="J6:M6 L7:M8 J9:M9">
    <cfRule type="expression" priority="5">
      <formula>"row if val(a..) EVEN"</formula>
    </cfRule>
    <cfRule type="expression" dxfId="66" priority="6">
      <formula>"row is even"</formula>
    </cfRule>
  </conditionalFormatting>
  <conditionalFormatting sqref="J10">
    <cfRule type="expression" priority="7">
      <formula>"row if val(a..) EVEN"</formula>
    </cfRule>
    <cfRule type="expression" dxfId="65" priority="8">
      <formula>"row is even"</formula>
    </cfRule>
  </conditionalFormatting>
  <conditionalFormatting sqref="J8:K8">
    <cfRule type="expression" priority="3">
      <formula>"row if val(a..) EVEN"</formula>
    </cfRule>
    <cfRule type="expression" dxfId="64" priority="4">
      <formula>"row is even"</formula>
    </cfRule>
  </conditionalFormatting>
  <conditionalFormatting sqref="J11:K11">
    <cfRule type="expression" priority="1">
      <formula>"row if val(a..) EVEN"</formula>
    </cfRule>
    <cfRule type="expression" dxfId="63" priority="2">
      <formula>"row is even"</formula>
    </cfRule>
  </conditionalFormatting>
  <dataValidations count="10">
    <dataValidation operator="equal" allowBlank="1" showInputMessage="1" showErrorMessage="1" prompt="ex: 20190417" sqref="C10 R5" xr:uid="{FEEBDB0C-4B4B-4C3F-8D18-2F3D9E8640E1}"/>
    <dataValidation type="whole" allowBlank="1" showInputMessage="1" prompt="number" sqref="T5" xr:uid="{464BF0D8-757B-46DF-A512-9F96A03AC870}">
      <formula1>10</formula1>
      <formula2>50</formula2>
    </dataValidation>
    <dataValidation type="whole" allowBlank="1" showInputMessage="1" showErrorMessage="1" prompt="Enter a number" sqref="H7 K10" xr:uid="{FC5E1AA9-58B0-4D2F-8137-B33146ABBB92}">
      <formula1>1</formula1>
      <formula2>50</formula2>
    </dataValidation>
    <dataValidation type="whole" allowBlank="1" showInputMessage="1" showErrorMessage="1" prompt="enter a number" sqref="H10 E7" xr:uid="{7E1AFC58-8FE8-4FCD-9B33-E81F8B6E3FA8}">
      <formula1>0</formula1>
      <formula2>10</formula2>
    </dataValidation>
    <dataValidation type="textLength" operator="equal" allowBlank="1" showInputMessage="1" showErrorMessage="1" prompt="ex: 20190417" sqref="G9 E10 S6 C7 Q6 V6 R4" xr:uid="{E5407D38-7E16-4E4F-990B-28879FEE774A}">
      <formula1>8</formula1>
    </dataValidation>
    <dataValidation allowBlank="1" showInputMessage="1" showErrorMessage="1" prompt="Enter a number (e.g. 1e6)" sqref="C42" xr:uid="{2AAE6C3F-8A9A-40EF-BE3A-188AC27A3481}"/>
    <dataValidation allowBlank="1" showInputMessage="1" showErrorMessage="1" prompt="ex: 534e3" sqref="L51:L52" xr:uid="{F0212F94-81F0-4036-B696-935271202814}"/>
    <dataValidation type="textLength" operator="equal" allowBlank="1" showInputMessage="1" showErrorMessage="1" prompt="ex. 20200110" sqref="D8" xr:uid="{E9FA844B-40BC-4DB8-B909-4A0234360FAF}">
      <formula1>8</formula1>
    </dataValidation>
    <dataValidation type="time" allowBlank="1" showInputMessage="1" showErrorMessage="1" sqref="D53" xr:uid="{F2A5FE53-2861-4FB7-9C19-4D3DF8597BBD}">
      <formula1>0</formula1>
      <formula2>0.999305555555556</formula2>
    </dataValidation>
    <dataValidation type="textLength" operator="equal" allowBlank="1" showErrorMessage="1" sqref="D5" xr:uid="{BE3832B2-E26F-4751-9DC0-69E373A08D4E}">
      <formula1>8</formula1>
    </dataValidation>
  </dataValidations>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count="19">
        <x14:dataValidation type="list" showInputMessage="1" showErrorMessage="1" xr:uid="{472A1816-F947-45EC-A047-921B2B09F757}">
          <x14:formula1>
            <xm:f>'Data validation criteria'!$K$21:$K$26</xm:f>
          </x14:formula1>
          <xm:sqref>H13</xm:sqref>
        </x14:dataValidation>
        <x14:dataValidation type="list" allowBlank="1" showInputMessage="1" showErrorMessage="1" xr:uid="{56107749-A016-48C4-ACF5-A457AD35707A}">
          <x14:formula1>
            <xm:f>'Data validation criteria'!$A$3:$A$9</xm:f>
          </x14:formula1>
          <xm:sqref>D4 C4:C5</xm:sqref>
        </x14:dataValidation>
        <x14:dataValidation type="list" allowBlank="1" showInputMessage="1" showErrorMessage="1" xr:uid="{3F38BA7C-91D5-4BBB-9610-3446841B8E0D}">
          <x14:formula1>
            <xm:f>'Data validation criteria'!$C$21:$C$25</xm:f>
          </x14:formula1>
          <xm:sqref>D11</xm:sqref>
        </x14:dataValidation>
        <x14:dataValidation type="list" allowBlank="1" showInputMessage="1" showErrorMessage="1" xr:uid="{0F696C2C-D46D-4AEA-A856-74B9F76398D5}">
          <x14:formula1>
            <xm:f>'Data validation criteria'!$M$21:$M$30</xm:f>
          </x14:formula1>
          <xm:sqref>D12</xm:sqref>
        </x14:dataValidation>
        <x14:dataValidation type="list" allowBlank="1" showInputMessage="1" showErrorMessage="1" xr:uid="{F835B5CA-6672-4CB5-9726-0B50282055D0}">
          <x14:formula1>
            <xm:f>'Data validation criteria'!$N$21:$N$30</xm:f>
          </x14:formula1>
          <xm:sqref>D13</xm:sqref>
        </x14:dataValidation>
        <x14:dataValidation type="list" allowBlank="1" showInputMessage="1" showErrorMessage="1" xr:uid="{5B01E2E6-6D38-4331-99D5-EAA30DA0E02C}">
          <x14:formula1>
            <xm:f>'Data validation criteria'!$D$21:$D$25</xm:f>
          </x14:formula1>
          <xm:sqref>G11</xm:sqref>
        </x14:dataValidation>
        <x14:dataValidation type="list" allowBlank="1" showInputMessage="1" showErrorMessage="1" xr:uid="{16B0DCD8-71F5-4151-A92F-198914472CCC}">
          <x14:formula1>
            <xm:f>'Data validation criteria'!$F$21:$F$23</xm:f>
          </x14:formula1>
          <xm:sqref>R8</xm:sqref>
        </x14:dataValidation>
        <x14:dataValidation type="list" allowBlank="1" showInputMessage="1" showErrorMessage="1" xr:uid="{D37C5DEF-0F82-4F59-B63C-05136CB9FB9D}">
          <x14:formula1>
            <xm:f>'Data validation criteria'!$A$34:$A$39</xm:f>
          </x14:formula1>
          <xm:sqref>U8</xm:sqref>
        </x14:dataValidation>
        <x14:dataValidation type="list" allowBlank="1" showInputMessage="1" showErrorMessage="1" xr:uid="{06320D19-66DE-4174-973E-86A43DC454EE}">
          <x14:formula1>
            <xm:f>'Data validation criteria'!$L$21:$L$23</xm:f>
          </x14:formula1>
          <xm:sqref>X8</xm:sqref>
        </x14:dataValidation>
        <x14:dataValidation type="list" allowBlank="1" showInputMessage="1" showErrorMessage="1" xr:uid="{B3D3DBFC-D7FF-48A2-8998-EF269CACDEB4}">
          <x14:formula1>
            <xm:f>'Data validation criteria'!$E$21:$E$25</xm:f>
          </x14:formula1>
          <xm:sqref>Q2</xm:sqref>
        </x14:dataValidation>
        <x14:dataValidation type="list" allowBlank="1" showInputMessage="1" showErrorMessage="1" xr:uid="{1EFF0679-DF68-42A8-8FA1-1AF58573ED6D}">
          <x14:formula1>
            <xm:f>'Data validation criteria'!$F$2:$F$7</xm:f>
          </x14:formula1>
          <xm:sqref>T2</xm:sqref>
        </x14:dataValidation>
        <x14:dataValidation type="list" allowBlank="1" showInputMessage="1" showErrorMessage="1" xr:uid="{FEDA499D-0068-4400-A797-124A9A925B83}">
          <x14:formula1>
            <xm:f>'Data validation criteria'!$D$34:$D$38</xm:f>
          </x14:formula1>
          <xm:sqref>T4:U4</xm:sqref>
        </x14:dataValidation>
        <x14:dataValidation type="list" allowBlank="1" showInputMessage="1" showErrorMessage="1" xr:uid="{CF364CEC-0D55-4DB1-8694-FF63E5F27ED0}">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5E6BC700-7823-438F-9114-1D6908ADBF1D}">
          <x14:formula1>
            <xm:f>'Data validation criteria'!$A$21:$A$28</xm:f>
          </x14:formula1>
          <xm:sqref>S10:U10</xm:sqref>
        </x14:dataValidation>
        <x14:dataValidation type="list" allowBlank="1" showInputMessage="1" showErrorMessage="1" xr:uid="{28535049-4FEA-46D7-B311-5DCEA5498601}">
          <x14:formula1>
            <xm:f>'Data validation criteria'!$J$21:$J$24</xm:f>
          </x14:formula1>
          <xm:sqref>W10 W14:X14 AA14:AB14</xm:sqref>
        </x14:dataValidation>
        <x14:dataValidation type="list" allowBlank="1" showInputMessage="1" showErrorMessage="1" xr:uid="{D55870CC-585A-442E-9C96-037867751C4B}">
          <x14:formula1>
            <xm:f>'Data validation criteria'!$I$21:$I$25</xm:f>
          </x14:formula1>
          <xm:sqref>S12 W12 AA12</xm:sqref>
        </x14:dataValidation>
        <x14:dataValidation type="list" allowBlank="1" showInputMessage="1" showErrorMessage="1" xr:uid="{4E611A51-9BFA-41A8-87BA-5C900FE92A8F}">
          <x14:formula1>
            <xm:f>'Data validation criteria'!$A$21:$A$27</xm:f>
          </x14:formula1>
          <xm:sqref>S13:U13 W13:Y13 AA13:AC13</xm:sqref>
        </x14:dataValidation>
        <x14:dataValidation type="list" allowBlank="1" showInputMessage="1" showErrorMessage="1" xr:uid="{0021738D-7B72-4DD6-9239-59EBE3CEFFEA}">
          <x14:formula1>
            <xm:f>'Data validation criteria'!$J$21:$J$25</xm:f>
          </x14:formula1>
          <xm:sqref>S14</xm:sqref>
        </x14:dataValidation>
        <x14:dataValidation type="list" allowBlank="1" showInputMessage="1" showErrorMessage="1" xr:uid="{3BA24D74-AAB5-484E-9118-225CEED256C5}">
          <x14:formula1>
            <xm:f>'Data validation criteria'!$G$34:$G$39</xm:f>
          </x14:formula1>
          <xm:sqref>L13</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4D460-F159-4EE0-A087-A0F69B69BD6A}">
  <sheetPr codeName="WSMetadataTemplate5"/>
  <dimension ref="A1:AI59"/>
  <sheetViews>
    <sheetView showGridLines="0" topLeftCell="E1" zoomScale="60" zoomScaleNormal="60" workbookViewId="0">
      <selection activeCell="AA14" sqref="AA14:AB14"/>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246"/>
      <c r="P1" s="246"/>
      <c r="Q1" s="246"/>
      <c r="R1" s="246"/>
      <c r="S1" s="246"/>
      <c r="T1" s="246"/>
      <c r="U1" s="246"/>
      <c r="V1" s="246"/>
      <c r="W1" s="246"/>
      <c r="X1" s="246"/>
      <c r="Y1" s="246"/>
      <c r="Z1" s="41"/>
      <c r="AA1" s="41"/>
      <c r="AB1" s="41"/>
      <c r="AC1" s="41"/>
      <c r="AD1" s="41"/>
      <c r="AE1" s="41"/>
      <c r="AF1" s="41"/>
      <c r="AG1" s="41"/>
      <c r="AH1" s="41"/>
      <c r="AI1" s="41"/>
    </row>
    <row r="2" spans="1:35" ht="14.65" thickBot="1">
      <c r="A2" s="11" t="s">
        <v>0</v>
      </c>
      <c r="B2" s="9"/>
      <c r="C2" s="9"/>
      <c r="D2" s="9"/>
      <c r="E2" s="9"/>
      <c r="F2" s="9"/>
      <c r="G2" s="9"/>
      <c r="H2" s="9"/>
      <c r="I2" s="9"/>
      <c r="J2" s="9"/>
      <c r="K2" s="9"/>
      <c r="L2" s="9"/>
      <c r="O2" s="215"/>
      <c r="P2" s="247" t="s">
        <v>3</v>
      </c>
      <c r="Q2" s="212" t="s">
        <v>42</v>
      </c>
      <c r="R2" s="213"/>
      <c r="S2" s="214" t="s">
        <v>5</v>
      </c>
      <c r="T2" s="212" t="s">
        <v>6</v>
      </c>
      <c r="U2" s="14"/>
      <c r="V2" s="14"/>
      <c r="W2" s="14"/>
      <c r="X2" s="14"/>
      <c r="Y2" s="14"/>
    </row>
    <row r="3" spans="1:35" ht="14.65" thickBot="1">
      <c r="A3" s="9"/>
      <c r="B3" s="9"/>
      <c r="C3" s="9"/>
      <c r="D3" s="9"/>
      <c r="E3" s="9"/>
      <c r="F3" s="9"/>
      <c r="G3" s="9"/>
      <c r="H3" s="9"/>
      <c r="I3" s="9"/>
      <c r="J3" s="9"/>
      <c r="K3" s="9"/>
      <c r="L3" s="9"/>
      <c r="O3" s="215"/>
      <c r="P3" s="14"/>
      <c r="Q3" s="14"/>
      <c r="R3" s="14"/>
      <c r="S3" s="14"/>
      <c r="T3" s="14"/>
      <c r="U3" s="14"/>
      <c r="V3" s="14"/>
      <c r="W3" s="14"/>
      <c r="X3" s="14"/>
      <c r="Y3" s="14"/>
    </row>
    <row r="4" spans="1:35" ht="14.25">
      <c r="A4" s="263" t="s">
        <v>174</v>
      </c>
      <c r="B4" s="327" t="s">
        <v>165</v>
      </c>
      <c r="C4" s="327"/>
      <c r="D4" s="230" t="s">
        <v>1</v>
      </c>
      <c r="E4" s="327"/>
      <c r="F4" s="327"/>
      <c r="G4" s="327"/>
      <c r="H4" s="327"/>
      <c r="I4" s="327"/>
      <c r="J4" s="414"/>
      <c r="K4" s="414"/>
      <c r="L4" s="414"/>
      <c r="M4" s="472"/>
      <c r="O4" s="215"/>
      <c r="P4" s="248" t="s">
        <v>167</v>
      </c>
      <c r="Q4" s="216"/>
      <c r="R4" s="217" t="s">
        <v>220</v>
      </c>
      <c r="S4" s="218" t="s">
        <v>221</v>
      </c>
      <c r="T4" s="530" t="s">
        <v>168</v>
      </c>
      <c r="U4" s="530"/>
      <c r="V4" s="219"/>
      <c r="W4" s="14"/>
      <c r="X4" s="14"/>
      <c r="Y4" s="14"/>
    </row>
    <row r="5" spans="1:35" ht="14.25">
      <c r="A5" s="328"/>
      <c r="B5" s="329" t="s">
        <v>2</v>
      </c>
      <c r="C5" s="329"/>
      <c r="D5" s="264" t="s">
        <v>248</v>
      </c>
      <c r="E5" s="329"/>
      <c r="F5" s="329"/>
      <c r="G5" s="329"/>
      <c r="H5" s="329"/>
      <c r="I5" s="329"/>
      <c r="J5" s="417"/>
      <c r="K5" s="469"/>
      <c r="L5" s="469"/>
      <c r="M5" s="473"/>
      <c r="O5" s="215"/>
      <c r="P5" s="249" t="s">
        <v>7</v>
      </c>
      <c r="Q5" s="220"/>
      <c r="R5" s="217" t="s">
        <v>43</v>
      </c>
      <c r="S5" s="221" t="s">
        <v>11</v>
      </c>
      <c r="T5" s="212">
        <v>41</v>
      </c>
      <c r="U5" s="14"/>
      <c r="V5" s="222"/>
      <c r="W5" s="14"/>
      <c r="X5" s="14"/>
      <c r="Y5" s="14"/>
    </row>
    <row r="6" spans="1:35" ht="14.65" thickBot="1">
      <c r="A6" s="328"/>
      <c r="B6" s="329"/>
      <c r="C6" s="265"/>
      <c r="D6" s="266"/>
      <c r="E6" s="329"/>
      <c r="F6" s="329"/>
      <c r="G6" s="329"/>
      <c r="H6" s="329"/>
      <c r="I6" s="329"/>
      <c r="J6" s="417"/>
      <c r="K6" s="469"/>
      <c r="L6" s="469"/>
      <c r="M6" s="473"/>
      <c r="N6" s="42"/>
      <c r="O6" s="250"/>
      <c r="P6" s="251" t="s">
        <v>169</v>
      </c>
      <c r="Q6" s="217" t="s">
        <v>44</v>
      </c>
      <c r="R6" s="223" t="s">
        <v>170</v>
      </c>
      <c r="S6" s="217" t="s">
        <v>44</v>
      </c>
      <c r="T6" s="224" t="s">
        <v>12</v>
      </c>
      <c r="U6" s="225"/>
      <c r="V6" s="217"/>
      <c r="W6" s="14"/>
      <c r="X6" s="14"/>
      <c r="Y6" s="14"/>
    </row>
    <row r="7" spans="1:35" ht="14.65" thickBot="1">
      <c r="A7" s="328"/>
      <c r="B7" s="330" t="s">
        <v>8</v>
      </c>
      <c r="C7" s="331" t="s">
        <v>244</v>
      </c>
      <c r="D7" s="329" t="s">
        <v>9</v>
      </c>
      <c r="E7" s="332">
        <v>2</v>
      </c>
      <c r="F7" s="329"/>
      <c r="G7" s="330" t="s">
        <v>10</v>
      </c>
      <c r="H7" s="280">
        <f>T5+1+E7</f>
        <v>44</v>
      </c>
      <c r="I7" s="329"/>
      <c r="J7" s="417"/>
      <c r="K7" s="469"/>
      <c r="L7" s="469"/>
      <c r="M7" s="473"/>
      <c r="N7" s="42"/>
      <c r="O7" s="250"/>
      <c r="P7" s="14"/>
      <c r="Q7" s="14"/>
      <c r="R7" s="14"/>
      <c r="S7" s="14"/>
      <c r="T7" s="14"/>
      <c r="U7" s="14"/>
      <c r="V7" s="14"/>
      <c r="W7" s="14"/>
      <c r="X7" s="14"/>
      <c r="Y7" s="14"/>
    </row>
    <row r="8" spans="1:35" ht="14.65" thickBot="1">
      <c r="A8" s="328"/>
      <c r="B8" s="329" t="s">
        <v>173</v>
      </c>
      <c r="C8" s="329"/>
      <c r="D8" s="332">
        <v>20200316</v>
      </c>
      <c r="E8" s="329"/>
      <c r="F8" s="329"/>
      <c r="G8" s="329"/>
      <c r="H8" s="329"/>
      <c r="I8" s="329"/>
      <c r="J8" s="417"/>
      <c r="K8" s="469"/>
      <c r="L8" s="469"/>
      <c r="M8" s="473"/>
      <c r="N8" s="42"/>
      <c r="O8" s="250"/>
      <c r="P8" s="252" t="s">
        <v>171</v>
      </c>
      <c r="Q8" s="213"/>
      <c r="R8" s="212" t="s">
        <v>32</v>
      </c>
      <c r="S8" s="226" t="s">
        <v>33</v>
      </c>
      <c r="T8" s="213"/>
      <c r="U8" s="212" t="s">
        <v>34</v>
      </c>
      <c r="V8" s="227" t="s">
        <v>35</v>
      </c>
      <c r="W8" s="213"/>
      <c r="X8" s="212" t="s">
        <v>36</v>
      </c>
      <c r="Y8" s="14"/>
    </row>
    <row r="9" spans="1:35" ht="14.65" thickBot="1">
      <c r="A9" s="333"/>
      <c r="B9" s="16"/>
      <c r="C9" s="16"/>
      <c r="D9" s="16"/>
      <c r="E9" s="16"/>
      <c r="F9" s="16"/>
      <c r="G9" s="16"/>
      <c r="H9" s="16"/>
      <c r="I9" s="16"/>
      <c r="J9" s="8"/>
      <c r="K9" s="10"/>
      <c r="L9" s="470"/>
      <c r="M9" s="474"/>
      <c r="N9" s="42"/>
      <c r="O9" s="250"/>
      <c r="P9" s="14"/>
      <c r="Q9" s="14"/>
      <c r="R9" s="14"/>
      <c r="S9" s="14"/>
      <c r="T9" s="14"/>
      <c r="U9" s="14"/>
      <c r="V9" s="14"/>
      <c r="W9" s="14"/>
      <c r="X9" s="14"/>
      <c r="Y9" s="14"/>
    </row>
    <row r="10" spans="1:35" ht="14.25">
      <c r="A10" s="334"/>
      <c r="B10" s="16"/>
      <c r="C10" s="281"/>
      <c r="D10" s="282"/>
      <c r="E10" s="281"/>
      <c r="F10" s="16"/>
      <c r="G10" s="16"/>
      <c r="H10" s="16"/>
      <c r="I10" s="16"/>
      <c r="J10" s="422"/>
      <c r="K10" s="10"/>
      <c r="L10" s="10"/>
      <c r="M10" s="202"/>
      <c r="O10" s="215"/>
      <c r="P10" s="253" t="s">
        <v>13</v>
      </c>
      <c r="Q10" s="228"/>
      <c r="R10" s="228"/>
      <c r="S10" s="541" t="s">
        <v>120</v>
      </c>
      <c r="T10" s="541"/>
      <c r="U10" s="541"/>
      <c r="V10" s="229" t="s">
        <v>15</v>
      </c>
      <c r="W10" s="230" t="s">
        <v>16</v>
      </c>
      <c r="X10" s="216"/>
      <c r="Y10" s="216"/>
      <c r="Z10" s="199"/>
      <c r="AA10" s="199"/>
      <c r="AB10" s="199"/>
      <c r="AC10" s="200"/>
    </row>
    <row r="11" spans="1:35" ht="14.25">
      <c r="A11" s="335"/>
      <c r="B11" s="336" t="s">
        <v>22</v>
      </c>
      <c r="C11" s="337"/>
      <c r="D11" s="332" t="s">
        <v>121</v>
      </c>
      <c r="E11" s="337"/>
      <c r="F11" s="338" t="s">
        <v>24</v>
      </c>
      <c r="G11" s="332" t="s">
        <v>18</v>
      </c>
      <c r="H11" s="339" t="str">
        <f>IF(G11="m-Cherry","mCh",IF(G11="eGFP","GFP",""))</f>
        <v>GFP</v>
      </c>
      <c r="I11" s="339"/>
      <c r="J11" s="427"/>
      <c r="K11" s="471"/>
      <c r="L11" s="478" t="str">
        <f>IF(ISNUMBER(SEARCH(D11,S10)),"","CHECK PLASMID INFO")</f>
        <v/>
      </c>
      <c r="M11" s="475"/>
      <c r="O11" s="215"/>
      <c r="P11" s="254"/>
      <c r="Q11" s="233"/>
      <c r="R11" s="233"/>
      <c r="S11" s="234"/>
      <c r="T11" s="235"/>
      <c r="U11" s="235"/>
      <c r="V11" s="235"/>
      <c r="W11" s="235"/>
      <c r="X11" s="235"/>
      <c r="Y11" s="235"/>
      <c r="Z11" s="197"/>
      <c r="AA11" s="197"/>
      <c r="AB11" s="197"/>
      <c r="AC11" s="202"/>
    </row>
    <row r="12" spans="1:35" ht="14.25">
      <c r="A12" s="335"/>
      <c r="B12" s="337" t="s">
        <v>26</v>
      </c>
      <c r="C12" s="337"/>
      <c r="D12" s="332" t="s">
        <v>136</v>
      </c>
      <c r="E12" s="339"/>
      <c r="F12" s="339"/>
      <c r="G12" s="339"/>
      <c r="H12" s="339"/>
      <c r="I12" s="339"/>
      <c r="J12" s="427"/>
      <c r="K12" s="471"/>
      <c r="L12" s="479" t="str">
        <f>IF(ISNUMBER(SEARCH(G11,S12)),"","CHECK PLASMID INFO")</f>
        <v/>
      </c>
      <c r="M12" s="475"/>
      <c r="O12" s="215"/>
      <c r="P12" s="255"/>
      <c r="Q12" s="238" t="s">
        <v>17</v>
      </c>
      <c r="R12" s="239"/>
      <c r="S12" s="531" t="s">
        <v>18</v>
      </c>
      <c r="T12" s="531"/>
      <c r="U12" s="240"/>
      <c r="V12" s="241"/>
      <c r="W12" s="531" t="s">
        <v>240</v>
      </c>
      <c r="X12" s="531"/>
      <c r="Y12" s="240"/>
      <c r="Z12" s="59"/>
      <c r="AA12" s="539" t="s">
        <v>241</v>
      </c>
      <c r="AB12" s="539"/>
      <c r="AC12" s="326"/>
    </row>
    <row r="13" spans="1:35" ht="14.25">
      <c r="A13" s="335"/>
      <c r="B13" s="337" t="s">
        <v>29</v>
      </c>
      <c r="C13" s="337"/>
      <c r="D13" s="332" t="s">
        <v>137</v>
      </c>
      <c r="E13" s="339"/>
      <c r="F13" s="339"/>
      <c r="G13" s="338" t="s">
        <v>15</v>
      </c>
      <c r="H13" s="332" t="s">
        <v>28</v>
      </c>
      <c r="I13" s="339"/>
      <c r="J13" s="468"/>
      <c r="K13" s="338" t="s">
        <v>653</v>
      </c>
      <c r="L13" s="494" t="s">
        <v>666</v>
      </c>
      <c r="M13" s="476"/>
      <c r="O13" s="215"/>
      <c r="P13" s="256"/>
      <c r="Q13" s="243"/>
      <c r="R13" s="239" t="s">
        <v>239</v>
      </c>
      <c r="S13" s="531" t="s">
        <v>45</v>
      </c>
      <c r="T13" s="531"/>
      <c r="U13" s="531"/>
      <c r="V13" s="241"/>
      <c r="W13" s="531" t="s">
        <v>120</v>
      </c>
      <c r="X13" s="531"/>
      <c r="Y13" s="531"/>
      <c r="Z13" s="59"/>
      <c r="AA13" s="539" t="s">
        <v>120</v>
      </c>
      <c r="AB13" s="539"/>
      <c r="AC13" s="551"/>
    </row>
    <row r="14" spans="1:35" ht="14.65" thickBot="1">
      <c r="A14" s="340"/>
      <c r="B14" s="341"/>
      <c r="C14" s="341"/>
      <c r="D14" s="342"/>
      <c r="E14" s="342"/>
      <c r="F14" s="342"/>
      <c r="G14" s="342"/>
      <c r="H14" s="342"/>
      <c r="I14" s="342"/>
      <c r="J14" s="430"/>
      <c r="K14" s="430"/>
      <c r="L14" s="430"/>
      <c r="M14" s="477"/>
      <c r="N14" s="169"/>
      <c r="O14" s="215"/>
      <c r="P14" s="256"/>
      <c r="Q14" s="243"/>
      <c r="R14" s="239" t="s">
        <v>15</v>
      </c>
      <c r="S14" s="244" t="s">
        <v>16</v>
      </c>
      <c r="T14" s="240"/>
      <c r="U14" s="240"/>
      <c r="V14" s="241"/>
      <c r="W14" s="531" t="s">
        <v>16</v>
      </c>
      <c r="X14" s="531"/>
      <c r="Y14" s="240"/>
      <c r="Z14" s="59"/>
      <c r="AA14" s="539" t="s">
        <v>16</v>
      </c>
      <c r="AB14" s="539"/>
      <c r="AC14" s="326"/>
    </row>
    <row r="15" spans="1:35" ht="14.65" thickBot="1">
      <c r="A15" s="9"/>
      <c r="B15" s="9"/>
      <c r="C15" s="9"/>
      <c r="D15" s="9"/>
      <c r="E15" s="9"/>
      <c r="F15" s="9"/>
      <c r="G15" s="9"/>
      <c r="H15" s="9"/>
      <c r="I15" s="9"/>
      <c r="J15" s="9"/>
      <c r="K15" s="9"/>
      <c r="L15" s="9"/>
      <c r="O15" s="215"/>
      <c r="P15" s="257"/>
      <c r="Q15" s="258"/>
      <c r="R15" s="258"/>
      <c r="S15" s="259"/>
      <c r="T15" s="259"/>
      <c r="U15" s="259"/>
      <c r="V15" s="260"/>
      <c r="W15" s="259"/>
      <c r="X15" s="259"/>
      <c r="Y15" s="261"/>
      <c r="Z15" s="62"/>
      <c r="AA15" s="54"/>
      <c r="AB15" s="54"/>
      <c r="AC15" s="63"/>
    </row>
    <row r="16" spans="1:35" ht="12" thickBot="1">
      <c r="AA16" s="12" t="s">
        <v>242</v>
      </c>
    </row>
    <row r="17" spans="1:26" ht="14.65" thickBot="1">
      <c r="A17" s="72" t="s">
        <v>174</v>
      </c>
      <c r="B17" s="73" t="s">
        <v>175</v>
      </c>
      <c r="C17" s="74"/>
      <c r="D17" s="75"/>
      <c r="E17" s="76" t="s">
        <v>176</v>
      </c>
      <c r="F17" s="77"/>
      <c r="G17" s="74"/>
      <c r="H17" s="78"/>
    </row>
    <row r="18" spans="1:26" ht="14.25">
      <c r="A18" s="79"/>
      <c r="B18" s="80"/>
      <c r="C18" s="80"/>
      <c r="D18" s="80"/>
      <c r="E18" s="80"/>
      <c r="F18" s="80"/>
      <c r="G18" s="80"/>
      <c r="H18" s="81"/>
    </row>
    <row r="19" spans="1:26" ht="14.25">
      <c r="A19" s="79"/>
      <c r="B19" s="80" t="s">
        <v>177</v>
      </c>
      <c r="C19" s="172">
        <v>1</v>
      </c>
      <c r="D19" s="147" t="s">
        <v>178</v>
      </c>
      <c r="E19" s="148" t="s">
        <v>226</v>
      </c>
      <c r="F19" s="80"/>
      <c r="G19" s="80"/>
      <c r="H19" s="81"/>
    </row>
    <row r="20" spans="1:26" ht="14.65" thickBot="1">
      <c r="A20" s="79"/>
      <c r="B20" s="80" t="s">
        <v>179</v>
      </c>
      <c r="C20" s="80"/>
      <c r="D20" s="80">
        <v>4</v>
      </c>
      <c r="E20" s="80">
        <f>D20*C19</f>
        <v>4</v>
      </c>
      <c r="F20" s="80"/>
      <c r="G20" s="80"/>
      <c r="H20" s="81"/>
      <c r="P20" s="11" t="s">
        <v>233</v>
      </c>
    </row>
    <row r="21" spans="1:26" ht="14.25">
      <c r="A21" s="79"/>
      <c r="B21" s="80" t="s">
        <v>180</v>
      </c>
      <c r="C21" s="80"/>
      <c r="D21" s="80">
        <v>2.5</v>
      </c>
      <c r="E21" s="80">
        <f>D21*C19</f>
        <v>2.5</v>
      </c>
      <c r="F21" s="80"/>
      <c r="G21" s="80"/>
      <c r="H21" s="81"/>
      <c r="P21" s="548"/>
      <c r="Q21" s="549"/>
      <c r="R21" s="549"/>
      <c r="S21" s="549"/>
      <c r="T21" s="549"/>
      <c r="U21" s="549"/>
      <c r="V21" s="549"/>
      <c r="W21" s="550"/>
    </row>
    <row r="22" spans="1:26" ht="14.25">
      <c r="A22" s="79"/>
      <c r="B22" s="80" t="s">
        <v>229</v>
      </c>
      <c r="C22" s="80"/>
      <c r="D22" s="80"/>
      <c r="E22" s="80">
        <f>E50+E51</f>
        <v>11.2</v>
      </c>
      <c r="F22" s="80"/>
      <c r="G22" s="80" t="s">
        <v>181</v>
      </c>
      <c r="H22" s="81"/>
      <c r="P22" s="542"/>
      <c r="Q22" s="543"/>
      <c r="R22" s="543"/>
      <c r="S22" s="543"/>
      <c r="T22" s="543"/>
      <c r="U22" s="543"/>
      <c r="V22" s="543"/>
      <c r="W22" s="544"/>
    </row>
    <row r="23" spans="1:26" ht="14.65" thickBot="1">
      <c r="A23" s="79"/>
      <c r="B23" s="80"/>
      <c r="C23" s="80"/>
      <c r="D23" s="80"/>
      <c r="E23" s="83"/>
      <c r="F23" s="80"/>
      <c r="G23" s="80"/>
      <c r="H23" s="81"/>
      <c r="P23" s="558" t="s">
        <v>253</v>
      </c>
      <c r="Q23" s="559"/>
      <c r="R23" s="559"/>
      <c r="S23" s="559"/>
      <c r="T23" s="559"/>
      <c r="U23" s="559"/>
      <c r="V23" s="559"/>
      <c r="W23" s="560"/>
    </row>
    <row r="24" spans="1:26" ht="14.65" thickBot="1">
      <c r="A24" s="79"/>
      <c r="B24" s="149" t="s">
        <v>228</v>
      </c>
      <c r="C24" s="77"/>
      <c r="D24" s="74"/>
      <c r="E24" s="84">
        <f>SUM(E20:E22)</f>
        <v>17.7</v>
      </c>
      <c r="F24" s="85" t="s">
        <v>227</v>
      </c>
      <c r="G24" s="74"/>
      <c r="H24" s="81"/>
      <c r="P24" s="545"/>
      <c r="Q24" s="546"/>
      <c r="R24" s="546"/>
      <c r="S24" s="546"/>
      <c r="T24" s="546"/>
      <c r="U24" s="546"/>
      <c r="V24" s="546"/>
      <c r="W24" s="547"/>
    </row>
    <row r="25" spans="1:26" ht="14.65" thickBot="1">
      <c r="A25" s="86"/>
      <c r="B25" s="87"/>
      <c r="C25" s="87"/>
      <c r="D25" s="87"/>
      <c r="E25" s="88"/>
      <c r="F25" s="89"/>
      <c r="G25" s="87"/>
      <c r="H25" s="90"/>
    </row>
    <row r="27" spans="1:26" ht="14.65" thickBot="1">
      <c r="P27" s="11" t="s">
        <v>234</v>
      </c>
    </row>
    <row r="28" spans="1:26" ht="14.65" thickBot="1">
      <c r="A28" s="296" t="s">
        <v>174</v>
      </c>
      <c r="B28" s="297" t="s">
        <v>182</v>
      </c>
      <c r="C28" s="97"/>
      <c r="D28" s="97"/>
      <c r="E28" s="97"/>
      <c r="F28" s="97"/>
      <c r="G28" s="97"/>
      <c r="H28" s="97"/>
      <c r="I28" s="97" t="s">
        <v>183</v>
      </c>
      <c r="J28" s="97"/>
      <c r="K28" s="97"/>
      <c r="L28" s="97"/>
      <c r="M28" s="98"/>
      <c r="P28" s="184"/>
      <c r="Q28" s="185"/>
      <c r="R28" s="185"/>
      <c r="S28" s="185"/>
      <c r="T28" s="185"/>
      <c r="U28" s="185"/>
      <c r="V28" s="185"/>
      <c r="W28" s="185"/>
      <c r="X28" s="185"/>
      <c r="Y28" s="185"/>
      <c r="Z28" s="186"/>
    </row>
    <row r="29" spans="1:26" ht="15" thickBot="1">
      <c r="A29" s="93"/>
      <c r="B29" s="94"/>
      <c r="C29" s="95" t="str">
        <f>IF(VALUE(RIGHT(B30))= 0, "CHOOSE VALUES &lt; 10 and &gt; 0", " ")</f>
        <v xml:space="preserve"> </v>
      </c>
      <c r="D29" s="96"/>
      <c r="E29" s="97"/>
      <c r="F29" s="532" t="s">
        <v>184</v>
      </c>
      <c r="G29" s="533"/>
      <c r="H29" s="534"/>
      <c r="I29" s="155" t="s">
        <v>185</v>
      </c>
      <c r="J29" s="164" t="s">
        <v>186</v>
      </c>
      <c r="K29" s="165"/>
      <c r="L29" s="160" t="s">
        <v>187</v>
      </c>
      <c r="M29" s="98"/>
      <c r="P29" s="187"/>
      <c r="Q29" s="188"/>
      <c r="R29" s="188"/>
      <c r="S29" s="188"/>
      <c r="T29" s="188"/>
      <c r="U29" s="188"/>
      <c r="V29" s="188"/>
      <c r="W29" s="188"/>
      <c r="X29" s="188"/>
      <c r="Y29" s="188"/>
      <c r="Z29" s="189"/>
    </row>
    <row r="30" spans="1:26" ht="14.65">
      <c r="A30" s="99" t="s">
        <v>188</v>
      </c>
      <c r="B30" s="274" t="s">
        <v>189</v>
      </c>
      <c r="C30" s="298"/>
      <c r="D30" s="299" t="s">
        <v>190</v>
      </c>
      <c r="E30" s="275">
        <v>2</v>
      </c>
      <c r="F30" s="101" t="s">
        <v>191</v>
      </c>
      <c r="G30" s="156">
        <v>20</v>
      </c>
      <c r="H30" s="153" t="s">
        <v>192</v>
      </c>
      <c r="I30" s="158">
        <f>G30/J30</f>
        <v>10</v>
      </c>
      <c r="J30" s="277">
        <v>2</v>
      </c>
      <c r="K30" s="153" t="s">
        <v>192</v>
      </c>
      <c r="L30" s="161">
        <f>((E30*0.000000001)/(J30*0.000001))*1000</f>
        <v>1</v>
      </c>
      <c r="M30" s="102"/>
      <c r="P30" s="187"/>
      <c r="Q30" s="188"/>
      <c r="R30" s="188"/>
      <c r="S30" s="188"/>
      <c r="T30" s="188"/>
      <c r="U30" s="188"/>
      <c r="V30" s="188"/>
      <c r="W30" s="188"/>
      <c r="X30" s="188"/>
      <c r="Y30" s="188"/>
      <c r="Z30" s="189"/>
    </row>
    <row r="31" spans="1:26" ht="14.65">
      <c r="A31" s="103"/>
      <c r="B31" s="298"/>
      <c r="C31" s="298"/>
      <c r="D31" s="299" t="s">
        <v>193</v>
      </c>
      <c r="E31" s="151">
        <f>E30*RIGHT(B30)</f>
        <v>6</v>
      </c>
      <c r="F31" s="150" t="s">
        <v>194</v>
      </c>
      <c r="G31" s="152">
        <v>20</v>
      </c>
      <c r="H31" s="153" t="s">
        <v>192</v>
      </c>
      <c r="I31" s="157">
        <f>G31/J31</f>
        <v>10</v>
      </c>
      <c r="J31" s="278">
        <v>2</v>
      </c>
      <c r="K31" s="153" t="s">
        <v>192</v>
      </c>
      <c r="L31" s="162">
        <f>((E31*0.000000001)/(J31*0.000001))*1000</f>
        <v>3.0000000000000004</v>
      </c>
      <c r="M31" s="102"/>
      <c r="P31" s="187"/>
      <c r="Q31" s="188"/>
      <c r="R31" s="188"/>
      <c r="S31" s="188"/>
      <c r="T31" s="188"/>
      <c r="U31" s="188"/>
      <c r="V31" s="188"/>
      <c r="W31" s="188"/>
      <c r="X31" s="188"/>
      <c r="Y31" s="188"/>
      <c r="Z31" s="189"/>
    </row>
    <row r="32" spans="1:26" ht="15" thickBot="1">
      <c r="A32" s="103"/>
      <c r="B32" s="298"/>
      <c r="C32" s="298"/>
      <c r="D32" s="300" t="s">
        <v>195</v>
      </c>
      <c r="E32" s="175">
        <v>0.2</v>
      </c>
      <c r="F32" s="105" t="s">
        <v>196</v>
      </c>
      <c r="G32" s="176">
        <v>0.84</v>
      </c>
      <c r="H32" s="154" t="s">
        <v>197</v>
      </c>
      <c r="I32" s="159">
        <f>G32/J32</f>
        <v>4.1999999999999993</v>
      </c>
      <c r="J32" s="279">
        <v>0.2</v>
      </c>
      <c r="K32" s="154" t="s">
        <v>197</v>
      </c>
      <c r="L32" s="163">
        <f>E32/J32</f>
        <v>1</v>
      </c>
      <c r="M32" s="102"/>
      <c r="P32" s="187"/>
      <c r="Q32" s="188"/>
      <c r="R32" s="188"/>
      <c r="S32" s="188"/>
      <c r="T32" s="188"/>
      <c r="U32" s="188"/>
      <c r="V32" s="188"/>
      <c r="W32" s="188"/>
      <c r="X32" s="188"/>
      <c r="Y32" s="188"/>
      <c r="Z32" s="189"/>
    </row>
    <row r="33" spans="1:26" ht="14.65" thickBot="1">
      <c r="A33" s="103"/>
      <c r="B33" s="298"/>
      <c r="C33" s="298"/>
      <c r="D33" s="298"/>
      <c r="E33" s="298"/>
      <c r="F33" s="298"/>
      <c r="G33" s="298"/>
      <c r="H33" s="298"/>
      <c r="I33" s="97"/>
      <c r="J33" s="298"/>
      <c r="K33" s="298"/>
      <c r="L33" s="298"/>
      <c r="M33" s="102"/>
      <c r="P33" s="187"/>
      <c r="Q33" s="188"/>
      <c r="R33" s="188"/>
      <c r="S33" s="188"/>
      <c r="T33" s="188"/>
      <c r="U33" s="188"/>
      <c r="V33" s="188"/>
      <c r="W33" s="188"/>
      <c r="X33" s="188"/>
      <c r="Y33" s="188"/>
      <c r="Z33" s="189"/>
    </row>
    <row r="34" spans="1:26" ht="14.65" thickBot="1">
      <c r="A34" s="103"/>
      <c r="B34" s="298"/>
      <c r="C34" s="298"/>
      <c r="D34" s="298"/>
      <c r="E34" s="298"/>
      <c r="F34" s="298"/>
      <c r="G34" s="298"/>
      <c r="H34" s="298"/>
      <c r="I34" s="298"/>
      <c r="J34" s="298"/>
      <c r="K34" s="301" t="s">
        <v>198</v>
      </c>
      <c r="L34" s="302">
        <f>SUM(L30:L33)</f>
        <v>5</v>
      </c>
      <c r="M34" s="108" t="str">
        <f>IF(SUM(L30:L33)&gt;5,"STOP, RECALCULATE", " ")</f>
        <v xml:space="preserve"> </v>
      </c>
      <c r="P34" s="187"/>
      <c r="Q34" s="188"/>
      <c r="R34" s="188"/>
      <c r="S34" s="188"/>
      <c r="T34" s="188"/>
      <c r="U34" s="188"/>
      <c r="V34" s="188"/>
      <c r="W34" s="188"/>
      <c r="X34" s="188"/>
      <c r="Y34" s="188"/>
      <c r="Z34" s="189"/>
    </row>
    <row r="35" spans="1:26" ht="14.65" thickBot="1">
      <c r="A35" s="109"/>
      <c r="B35" s="110"/>
      <c r="C35" s="110"/>
      <c r="D35" s="110"/>
      <c r="E35" s="110"/>
      <c r="F35" s="110"/>
      <c r="G35" s="110"/>
      <c r="H35" s="111"/>
      <c r="I35" s="110"/>
      <c r="J35" s="110"/>
      <c r="K35" s="110"/>
      <c r="L35" s="110"/>
      <c r="M35" s="303"/>
      <c r="P35" s="187"/>
      <c r="Q35" s="188"/>
      <c r="R35" s="188"/>
      <c r="S35" s="188"/>
      <c r="T35" s="188"/>
      <c r="U35" s="188"/>
      <c r="V35" s="188"/>
      <c r="W35" s="188"/>
      <c r="X35" s="188"/>
      <c r="Y35" s="188"/>
      <c r="Z35" s="189"/>
    </row>
    <row r="36" spans="1:26" ht="14.25">
      <c r="A36" s="93" t="s">
        <v>199</v>
      </c>
      <c r="B36" s="97"/>
      <c r="C36" s="97">
        <v>20</v>
      </c>
      <c r="D36" s="97" t="s">
        <v>200</v>
      </c>
      <c r="E36" s="97"/>
      <c r="F36" s="97"/>
      <c r="G36" s="97"/>
      <c r="H36" s="97"/>
      <c r="I36" s="97"/>
      <c r="J36" s="97"/>
      <c r="K36" s="113"/>
      <c r="L36" s="97"/>
      <c r="M36" s="98"/>
      <c r="P36" s="187"/>
      <c r="Q36" s="188"/>
      <c r="R36" s="188"/>
      <c r="S36" s="188"/>
      <c r="T36" s="188"/>
      <c r="U36" s="188"/>
      <c r="V36" s="188"/>
      <c r="W36" s="188"/>
      <c r="X36" s="188"/>
      <c r="Y36" s="188"/>
      <c r="Z36" s="189"/>
    </row>
    <row r="37" spans="1:26" ht="14.65" thickBot="1">
      <c r="A37" s="103" t="s">
        <v>201</v>
      </c>
      <c r="B37" s="298"/>
      <c r="C37" s="304">
        <f>L34</f>
        <v>5</v>
      </c>
      <c r="D37" s="298" t="s">
        <v>200</v>
      </c>
      <c r="E37" s="298"/>
      <c r="F37" s="298"/>
      <c r="G37" s="298"/>
      <c r="H37" s="298"/>
      <c r="I37" s="298"/>
      <c r="J37" s="298"/>
      <c r="K37" s="298"/>
      <c r="L37" s="298"/>
      <c r="M37" s="102"/>
      <c r="P37" s="187"/>
      <c r="Q37" s="188"/>
      <c r="R37" s="188"/>
      <c r="S37" s="188"/>
      <c r="T37" s="188"/>
      <c r="U37" s="188"/>
      <c r="V37" s="188"/>
      <c r="W37" s="188"/>
      <c r="X37" s="188"/>
      <c r="Y37" s="188"/>
      <c r="Z37" s="189"/>
    </row>
    <row r="38" spans="1:26" ht="14.65" thickBot="1">
      <c r="A38" s="103" t="s">
        <v>202</v>
      </c>
      <c r="B38" s="298"/>
      <c r="C38" s="298">
        <f>SUM(C36:C37)</f>
        <v>25</v>
      </c>
      <c r="D38" s="298" t="s">
        <v>200</v>
      </c>
      <c r="E38" s="117" t="str">
        <f>IF(C38&gt;25,"TOTAL VOL CANT Be&gt; 25uL"," ")</f>
        <v xml:space="preserve"> </v>
      </c>
      <c r="F38" s="298"/>
      <c r="G38" s="305"/>
      <c r="H38" s="298"/>
      <c r="I38" s="305"/>
      <c r="J38" s="298"/>
      <c r="K38" s="298"/>
      <c r="L38" s="298"/>
      <c r="M38" s="102"/>
      <c r="P38" s="187"/>
      <c r="Q38" s="188"/>
      <c r="R38" s="188"/>
      <c r="S38" s="188"/>
      <c r="T38" s="188"/>
      <c r="U38" s="188"/>
      <c r="V38" s="188"/>
      <c r="W38" s="188"/>
      <c r="X38" s="188"/>
      <c r="Y38" s="188"/>
      <c r="Z38" s="189"/>
    </row>
    <row r="39" spans="1:26" ht="14.65" thickBot="1">
      <c r="A39" s="109"/>
      <c r="B39" s="110"/>
      <c r="C39" s="110"/>
      <c r="D39" s="110"/>
      <c r="E39" s="110"/>
      <c r="F39" s="110"/>
      <c r="G39" s="110"/>
      <c r="H39" s="110"/>
      <c r="I39" s="110"/>
      <c r="J39" s="110"/>
      <c r="K39" s="110"/>
      <c r="L39" s="110"/>
      <c r="M39" s="306"/>
      <c r="P39" s="187"/>
      <c r="Q39" s="188"/>
      <c r="R39" s="188"/>
      <c r="S39" s="188"/>
      <c r="T39" s="188"/>
      <c r="U39" s="188"/>
      <c r="V39" s="188"/>
      <c r="W39" s="188"/>
      <c r="X39" s="188"/>
      <c r="Y39" s="188"/>
      <c r="Z39" s="189"/>
    </row>
    <row r="40" spans="1:26" ht="14.25">
      <c r="A40" s="103"/>
      <c r="B40" s="298"/>
      <c r="C40" s="298"/>
      <c r="D40" s="298"/>
      <c r="E40" s="298"/>
      <c r="F40" s="298"/>
      <c r="G40" s="298"/>
      <c r="H40" s="298"/>
      <c r="I40" s="298"/>
      <c r="J40" s="298"/>
      <c r="K40" s="298"/>
      <c r="L40" s="298"/>
      <c r="M40" s="102"/>
      <c r="P40" s="187"/>
      <c r="Q40" s="188"/>
      <c r="R40" s="188"/>
      <c r="S40" s="188"/>
      <c r="T40" s="188"/>
      <c r="U40" s="188"/>
      <c r="V40" s="188"/>
      <c r="W40" s="188"/>
      <c r="X40" s="188"/>
      <c r="Y40" s="188"/>
      <c r="Z40" s="189"/>
    </row>
    <row r="41" spans="1:26" ht="14.25">
      <c r="A41" s="103" t="s">
        <v>203</v>
      </c>
      <c r="B41" s="298"/>
      <c r="C41" s="120">
        <f>E30</f>
        <v>2</v>
      </c>
      <c r="D41" s="298"/>
      <c r="E41" s="307" t="s">
        <v>190</v>
      </c>
      <c r="F41" s="168">
        <f>E30</f>
        <v>2</v>
      </c>
      <c r="G41" s="298"/>
      <c r="H41" s="298"/>
      <c r="I41" s="298"/>
      <c r="J41" s="298"/>
      <c r="K41" s="298"/>
      <c r="L41" s="298"/>
      <c r="M41" s="102"/>
      <c r="P41" s="187"/>
      <c r="Q41" s="188"/>
      <c r="R41" s="188"/>
      <c r="S41" s="188"/>
      <c r="T41" s="188"/>
      <c r="U41" s="188"/>
      <c r="V41" s="188"/>
      <c r="W41" s="188"/>
      <c r="X41" s="188"/>
      <c r="Y41" s="188"/>
      <c r="Z41" s="189"/>
    </row>
    <row r="42" spans="1:26" ht="14.65">
      <c r="A42" s="103" t="s">
        <v>235</v>
      </c>
      <c r="B42" s="298"/>
      <c r="C42" s="308">
        <v>400000</v>
      </c>
      <c r="D42" s="298"/>
      <c r="E42" s="309" t="s">
        <v>230</v>
      </c>
      <c r="F42" s="168">
        <f>E32</f>
        <v>0.2</v>
      </c>
      <c r="G42" s="298"/>
      <c r="H42" s="298"/>
      <c r="I42" s="298"/>
      <c r="J42" s="298"/>
      <c r="K42" s="298"/>
      <c r="L42" s="298"/>
      <c r="M42" s="102"/>
      <c r="P42" s="187"/>
      <c r="Q42" s="188"/>
      <c r="R42" s="188"/>
      <c r="S42" s="188"/>
      <c r="T42" s="188"/>
      <c r="U42" s="188"/>
      <c r="V42" s="188"/>
      <c r="W42" s="188"/>
      <c r="X42" s="188"/>
      <c r="Y42" s="188"/>
      <c r="Z42" s="189"/>
    </row>
    <row r="43" spans="1:26" ht="14.65" thickBot="1">
      <c r="A43" s="109"/>
      <c r="B43" s="110"/>
      <c r="C43" s="110"/>
      <c r="D43" s="110"/>
      <c r="E43" s="110"/>
      <c r="F43" s="110"/>
      <c r="G43" s="110"/>
      <c r="H43" s="110"/>
      <c r="I43" s="110"/>
      <c r="J43" s="110"/>
      <c r="K43" s="110"/>
      <c r="L43" s="110"/>
      <c r="M43" s="306"/>
      <c r="P43" s="187"/>
      <c r="Q43" s="188"/>
      <c r="R43" s="188"/>
      <c r="S43" s="188"/>
      <c r="T43" s="188"/>
      <c r="U43" s="188"/>
      <c r="V43" s="188"/>
      <c r="W43" s="188"/>
      <c r="X43" s="188"/>
      <c r="Y43" s="188"/>
      <c r="Z43" s="189"/>
    </row>
    <row r="44" spans="1:26" ht="14.25">
      <c r="A44" s="11" t="s">
        <v>218</v>
      </c>
      <c r="D44" s="11" t="str">
        <f>CONCATENATE(D5,H11,D12)</f>
        <v>20200318GFPSOX2sg3</v>
      </c>
      <c r="P44" s="187"/>
      <c r="Q44" s="188"/>
      <c r="R44" s="188"/>
      <c r="S44" s="188"/>
      <c r="T44" s="188"/>
      <c r="U44" s="188"/>
      <c r="V44" s="188"/>
      <c r="W44" s="188"/>
      <c r="X44" s="188"/>
      <c r="Y44" s="188"/>
      <c r="Z44" s="189"/>
    </row>
    <row r="45" spans="1:26" ht="14.65" customHeight="1">
      <c r="P45" s="187"/>
      <c r="Q45" s="188"/>
      <c r="R45" s="188"/>
      <c r="S45" s="188"/>
      <c r="T45" s="188"/>
      <c r="U45" s="188"/>
      <c r="V45" s="188"/>
      <c r="W45" s="188"/>
      <c r="X45" s="188"/>
      <c r="Y45" s="188"/>
      <c r="Z45" s="189"/>
    </row>
    <row r="46" spans="1:26" ht="15" customHeight="1" thickBot="1">
      <c r="P46" s="187"/>
      <c r="Q46" s="188"/>
      <c r="R46" s="188"/>
      <c r="S46" s="188"/>
      <c r="T46" s="188"/>
      <c r="U46" s="188"/>
      <c r="V46" s="188"/>
      <c r="W46" s="188"/>
      <c r="X46" s="188"/>
      <c r="Y46" s="188"/>
      <c r="Z46" s="189"/>
    </row>
    <row r="47" spans="1:26" ht="14.65" thickBot="1">
      <c r="A47" s="122" t="s">
        <v>174</v>
      </c>
      <c r="B47" s="73" t="s">
        <v>204</v>
      </c>
      <c r="C47" s="77"/>
      <c r="D47" s="77"/>
      <c r="E47" s="76" t="s">
        <v>205</v>
      </c>
      <c r="F47" s="77"/>
      <c r="G47" s="74"/>
      <c r="H47" s="123" t="s">
        <v>206</v>
      </c>
      <c r="I47" s="74" t="s">
        <v>207</v>
      </c>
      <c r="J47" s="75"/>
      <c r="K47" s="77"/>
      <c r="L47" s="77"/>
      <c r="M47" s="77"/>
      <c r="N47" s="77"/>
      <c r="O47" s="75"/>
      <c r="P47" s="187"/>
      <c r="Q47" s="188"/>
      <c r="R47" s="188"/>
      <c r="S47" s="188"/>
      <c r="T47" s="188"/>
      <c r="U47" s="188"/>
      <c r="V47" s="188"/>
      <c r="W47" s="188"/>
      <c r="X47" s="188"/>
      <c r="Y47" s="188"/>
      <c r="Z47" s="189"/>
    </row>
    <row r="48" spans="1:26" ht="14.65" thickBot="1">
      <c r="A48" s="124"/>
      <c r="B48" s="125"/>
      <c r="C48" s="80"/>
      <c r="D48" s="80"/>
      <c r="E48" s="80"/>
      <c r="F48" s="82"/>
      <c r="G48" s="126"/>
      <c r="H48" s="80"/>
      <c r="I48" s="80"/>
      <c r="J48" s="126"/>
      <c r="K48" s="127"/>
      <c r="L48" s="75"/>
      <c r="M48" s="75"/>
      <c r="N48" s="78"/>
      <c r="O48" s="167"/>
      <c r="P48" s="187"/>
      <c r="Q48" s="188"/>
      <c r="R48" s="188"/>
      <c r="S48" s="188"/>
      <c r="T48" s="188"/>
      <c r="U48" s="188"/>
      <c r="V48" s="188"/>
      <c r="W48" s="188"/>
      <c r="X48" s="188"/>
      <c r="Y48" s="188"/>
      <c r="Z48" s="189"/>
    </row>
    <row r="49" spans="1:26" ht="14.65" thickBot="1">
      <c r="A49" s="79"/>
      <c r="B49" s="80"/>
      <c r="C49" s="128" t="s">
        <v>208</v>
      </c>
      <c r="D49" s="80"/>
      <c r="E49" s="129" t="s">
        <v>256</v>
      </c>
      <c r="F49" s="130"/>
      <c r="G49" s="128" t="s">
        <v>210</v>
      </c>
      <c r="H49" s="80"/>
      <c r="I49" s="128" t="s">
        <v>211</v>
      </c>
      <c r="J49" s="80"/>
      <c r="K49" s="131" t="s">
        <v>144</v>
      </c>
      <c r="L49" s="80"/>
      <c r="M49" s="80"/>
      <c r="N49" s="81"/>
      <c r="O49" s="167"/>
      <c r="P49" s="187"/>
      <c r="Q49" s="188"/>
      <c r="R49" s="188"/>
      <c r="S49" s="188"/>
      <c r="T49" s="188"/>
      <c r="U49" s="188"/>
      <c r="V49" s="188"/>
      <c r="W49" s="188"/>
      <c r="X49" s="188"/>
      <c r="Y49" s="188"/>
      <c r="Z49" s="189"/>
    </row>
    <row r="50" spans="1:26" ht="28.9" thickBot="1">
      <c r="A50" s="131" t="s">
        <v>212</v>
      </c>
      <c r="B50" s="80"/>
      <c r="C50" s="212">
        <v>4000</v>
      </c>
      <c r="D50" s="80"/>
      <c r="E50" s="132" t="str">
        <f>_xlfn.IFS(C50 = 0, 0, AND(C50&lt;&gt;" ", C51 = 0), "11.2", AND(C50&lt;&gt;" ", C51&lt;&gt;" "), "5.6")</f>
        <v>5.6</v>
      </c>
      <c r="F50" s="80"/>
      <c r="G50" s="132" t="str">
        <f>_xlfn.IFS(E50 = 0,"0", AND(E50&lt;&gt;" ",E51&lt;&gt;0),"0.05", AND(E50&lt;&gt;" ",E51 = 0), "0.1")</f>
        <v>0.05</v>
      </c>
      <c r="H50" s="80"/>
      <c r="I50" s="133">
        <f>C50/G50*E50</f>
        <v>448000</v>
      </c>
      <c r="J50" s="80"/>
      <c r="K50" s="79"/>
      <c r="L50" s="80" t="s">
        <v>213</v>
      </c>
      <c r="M50" s="291" t="s">
        <v>260</v>
      </c>
      <c r="N50" s="293" t="s">
        <v>259</v>
      </c>
      <c r="O50" s="167"/>
      <c r="P50" s="187"/>
      <c r="Q50" s="188"/>
      <c r="R50" s="188"/>
      <c r="S50" s="188"/>
      <c r="T50" s="188"/>
      <c r="U50" s="188"/>
      <c r="V50" s="188"/>
      <c r="W50" s="188"/>
      <c r="X50" s="188"/>
      <c r="Y50" s="188"/>
      <c r="Z50" s="189"/>
    </row>
    <row r="51" spans="1:26" ht="14.65" thickBot="1">
      <c r="A51" s="131" t="s">
        <v>214</v>
      </c>
      <c r="B51" s="80"/>
      <c r="C51" s="212">
        <v>4000</v>
      </c>
      <c r="D51" s="80"/>
      <c r="E51" s="134" t="str">
        <f>_xlfn.IFS(C51 = 0, 0, AND(C50=0, C51&lt;&gt;" "), "11.2", AND(C50&lt;&gt;" ", C51&lt;&gt;" "), "5.6")</f>
        <v>5.6</v>
      </c>
      <c r="F51" s="80"/>
      <c r="G51" s="134" t="str">
        <f>_xlfn.IFS(E51= 0,"0", AND(E50&lt;&gt;0,E51&lt;&gt;" "),"0.05", AND(E51&lt;&gt;" ",E50=0), "0.1")</f>
        <v>0.05</v>
      </c>
      <c r="H51" s="80"/>
      <c r="I51" s="135">
        <f>C51/G51*E51</f>
        <v>448000</v>
      </c>
      <c r="J51" s="80"/>
      <c r="K51" s="79" t="s">
        <v>215</v>
      </c>
      <c r="L51" s="180">
        <v>517000</v>
      </c>
      <c r="M51" s="292">
        <f>I50/L51</f>
        <v>0.86653771760154741</v>
      </c>
      <c r="N51" s="284">
        <f>E50-M51</f>
        <v>4.7334622823984525</v>
      </c>
      <c r="O51" s="79"/>
      <c r="P51" s="187"/>
      <c r="Q51" s="188"/>
      <c r="R51" s="188"/>
      <c r="S51" s="188"/>
      <c r="T51" s="188"/>
      <c r="U51" s="188"/>
      <c r="V51" s="188"/>
      <c r="W51" s="188"/>
      <c r="X51" s="188"/>
      <c r="Y51" s="188"/>
      <c r="Z51" s="189"/>
    </row>
    <row r="52" spans="1:26" ht="14.65" thickBot="1">
      <c r="A52" s="86"/>
      <c r="B52" s="87"/>
      <c r="C52" s="87"/>
      <c r="D52" s="87"/>
      <c r="E52" s="136"/>
      <c r="F52" s="80"/>
      <c r="G52" s="136"/>
      <c r="H52" s="136"/>
      <c r="I52" s="80"/>
      <c r="J52" s="80"/>
      <c r="K52" s="86" t="s">
        <v>216</v>
      </c>
      <c r="L52" s="180">
        <v>517000</v>
      </c>
      <c r="M52" s="288">
        <f>I51/L52</f>
        <v>0.86653771760154741</v>
      </c>
      <c r="N52" s="290">
        <f>E51-0.1</f>
        <v>5.5</v>
      </c>
      <c r="O52" s="167"/>
      <c r="P52" s="187"/>
      <c r="Q52" s="188"/>
      <c r="R52" s="188"/>
      <c r="S52" s="188"/>
      <c r="T52" s="188"/>
      <c r="U52" s="188"/>
      <c r="V52" s="188"/>
      <c r="W52" s="188"/>
      <c r="X52" s="188"/>
      <c r="Y52" s="188"/>
      <c r="Z52" s="189"/>
    </row>
    <row r="53" spans="1:26" ht="14.65" thickBot="1">
      <c r="A53" s="137" t="s">
        <v>217</v>
      </c>
      <c r="B53" s="77"/>
      <c r="C53" s="77"/>
      <c r="D53" s="283">
        <v>0.51388888888888895</v>
      </c>
      <c r="E53" s="87"/>
      <c r="F53" s="87"/>
      <c r="G53" s="87"/>
      <c r="H53" s="87"/>
      <c r="I53" s="87"/>
      <c r="J53" s="87"/>
      <c r="K53" s="87"/>
      <c r="L53" s="87"/>
      <c r="M53" s="87"/>
      <c r="N53" s="87"/>
      <c r="O53" s="87"/>
      <c r="P53" s="187"/>
      <c r="Q53" s="188"/>
      <c r="R53" s="188"/>
      <c r="S53" s="188"/>
      <c r="T53" s="188"/>
      <c r="U53" s="188"/>
      <c r="V53" s="188"/>
      <c r="W53" s="188"/>
      <c r="X53" s="188"/>
      <c r="Y53" s="188"/>
      <c r="Z53" s="189"/>
    </row>
    <row r="54" spans="1:26" ht="14.65" customHeight="1">
      <c r="P54" s="187"/>
      <c r="Q54" s="188"/>
      <c r="R54" s="188"/>
      <c r="S54" s="188"/>
      <c r="T54" s="188"/>
      <c r="U54" s="188"/>
      <c r="V54" s="188"/>
      <c r="W54" s="188"/>
      <c r="X54" s="188"/>
      <c r="Y54" s="188"/>
      <c r="Z54" s="189"/>
    </row>
    <row r="55" spans="1:26" ht="14.65" customHeight="1">
      <c r="A55" s="11" t="s">
        <v>219</v>
      </c>
      <c r="B55" s="11"/>
      <c r="C55" s="11" t="str">
        <f>CONCATENATE((R8),U8)</f>
        <v>AmaxaCB-150</v>
      </c>
      <c r="P55" s="187"/>
      <c r="Q55" s="188"/>
      <c r="R55" s="188"/>
      <c r="S55" s="188"/>
      <c r="T55" s="188"/>
      <c r="U55" s="188"/>
      <c r="V55" s="188"/>
      <c r="W55" s="188"/>
      <c r="X55" s="188"/>
      <c r="Y55" s="188"/>
      <c r="Z55" s="189"/>
    </row>
    <row r="56" spans="1:26" ht="14.65" customHeight="1" thickBot="1">
      <c r="P56" s="190"/>
      <c r="Q56" s="191"/>
      <c r="R56" s="191"/>
      <c r="S56" s="191"/>
      <c r="T56" s="191"/>
      <c r="U56" s="191"/>
      <c r="V56" s="191"/>
      <c r="W56" s="191"/>
      <c r="X56" s="191"/>
      <c r="Y56" s="191"/>
      <c r="Z56" s="192"/>
    </row>
    <row r="58" spans="1:26" ht="14.25">
      <c r="B58" s="11"/>
      <c r="D58" s="11"/>
    </row>
    <row r="59" spans="1:26" ht="14.25">
      <c r="D59" s="11"/>
    </row>
  </sheetData>
  <sheetProtection algorithmName="SHA-512" hashValue="cMDItWjv/SVCJJdKCypuwV++TOoO6X3lGtZtONVRJia2TS8uQCahXjDiFGeZ7uPsszKOtnUsMT9w/F2gqale2Q==" saltValue="Se/Mmb2Ym5IuURN8u1lIuw==" spinCount="100000" sheet="1" scenarios="1" selectLockedCells="1"/>
  <mergeCells count="15">
    <mergeCell ref="F29:H29"/>
    <mergeCell ref="W14:X14"/>
    <mergeCell ref="AA14:AB14"/>
    <mergeCell ref="P21:W21"/>
    <mergeCell ref="P22:W22"/>
    <mergeCell ref="P23:W23"/>
    <mergeCell ref="P24:W24"/>
    <mergeCell ref="S13:U13"/>
    <mergeCell ref="W13:Y13"/>
    <mergeCell ref="AA13:AC13"/>
    <mergeCell ref="T4:U4"/>
    <mergeCell ref="S10:U10"/>
    <mergeCell ref="S12:T12"/>
    <mergeCell ref="W12:X12"/>
    <mergeCell ref="AA12:AB12"/>
  </mergeCells>
  <conditionalFormatting sqref="H6:I6 A9:I9 N6:O9">
    <cfRule type="expression" priority="25">
      <formula>"row if val(a..) EVEN"</formula>
    </cfRule>
    <cfRule type="expression" dxfId="62" priority="26">
      <formula>"row is even"</formula>
    </cfRule>
  </conditionalFormatting>
  <conditionalFormatting sqref="B10 A6:F6">
    <cfRule type="expression" priority="33">
      <formula>"row if val(a..) EVEN"</formula>
    </cfRule>
    <cfRule type="expression" dxfId="61" priority="34">
      <formula>"row is even"</formula>
    </cfRule>
  </conditionalFormatting>
  <conditionalFormatting sqref="D5">
    <cfRule type="expression" priority="31">
      <formula>"row if val(a..) EVEN"</formula>
    </cfRule>
    <cfRule type="expression" dxfId="60" priority="32">
      <formula>"row is even"</formula>
    </cfRule>
  </conditionalFormatting>
  <conditionalFormatting sqref="E10">
    <cfRule type="expression" priority="29">
      <formula>"row if val(a..) EVEN"</formula>
    </cfRule>
    <cfRule type="expression" dxfId="59" priority="30">
      <formula>"row is even"</formula>
    </cfRule>
  </conditionalFormatting>
  <conditionalFormatting sqref="C10">
    <cfRule type="expression" priority="27">
      <formula>"row if val(a..) EVEN"</formula>
    </cfRule>
    <cfRule type="expression" dxfId="58" priority="28">
      <formula>"row is even"</formula>
    </cfRule>
  </conditionalFormatting>
  <conditionalFormatting sqref="Q6 P4 S6 P2:Q2 S2:U2 P5:T5">
    <cfRule type="expression" priority="21">
      <formula>"row if val(a..) EVEN"</formula>
    </cfRule>
    <cfRule type="expression" dxfId="57" priority="22">
      <formula>"row is even"</formula>
    </cfRule>
  </conditionalFormatting>
  <conditionalFormatting sqref="Q4 T6">
    <cfRule type="expression" priority="23">
      <formula>"row if val(a..) EVEN"</formula>
    </cfRule>
    <cfRule type="expression" dxfId="56" priority="24">
      <formula>"row is even"</formula>
    </cfRule>
  </conditionalFormatting>
  <conditionalFormatting sqref="H8:I8 A7">
    <cfRule type="expression" priority="17">
      <formula>"row if val(a..) EVEN"</formula>
    </cfRule>
    <cfRule type="expression" dxfId="55" priority="18">
      <formula>"row is even"</formula>
    </cfRule>
  </conditionalFormatting>
  <conditionalFormatting sqref="E8:F8 A8 G7">
    <cfRule type="expression" priority="19">
      <formula>"row if val(a..) EVEN"</formula>
    </cfRule>
    <cfRule type="expression" dxfId="54" priority="20">
      <formula>"row is even"</formula>
    </cfRule>
  </conditionalFormatting>
  <conditionalFormatting sqref="A11:I11">
    <cfRule type="expression" priority="15">
      <formula>"row if val(a..) EVEN"</formula>
    </cfRule>
    <cfRule type="expression" dxfId="53" priority="16">
      <formula>"row is even"</formula>
    </cfRule>
  </conditionalFormatting>
  <conditionalFormatting sqref="R4">
    <cfRule type="expression" priority="13">
      <formula>"row if val(a..) EVEN"</formula>
    </cfRule>
    <cfRule type="expression" dxfId="52" priority="14">
      <formula>"row is even"</formula>
    </cfRule>
  </conditionalFormatting>
  <conditionalFormatting sqref="V6">
    <cfRule type="expression" priority="11">
      <formula>"row if val(a..) EVEN"</formula>
    </cfRule>
    <cfRule type="expression" dxfId="51" priority="12">
      <formula>"row is even"</formula>
    </cfRule>
  </conditionalFormatting>
  <conditionalFormatting sqref="C7">
    <cfRule type="expression" priority="9">
      <formula>"row if val(a..) EVEN"</formula>
    </cfRule>
    <cfRule type="expression" dxfId="50" priority="10">
      <formula>"row is even"</formula>
    </cfRule>
  </conditionalFormatting>
  <conditionalFormatting sqref="J6:M6 L7:M8 J9:M9">
    <cfRule type="expression" priority="5">
      <formula>"row if val(a..) EVEN"</formula>
    </cfRule>
    <cfRule type="expression" dxfId="49" priority="6">
      <formula>"row is even"</formula>
    </cfRule>
  </conditionalFormatting>
  <conditionalFormatting sqref="J10">
    <cfRule type="expression" priority="7">
      <formula>"row if val(a..) EVEN"</formula>
    </cfRule>
    <cfRule type="expression" dxfId="48" priority="8">
      <formula>"row is even"</formula>
    </cfRule>
  </conditionalFormatting>
  <conditionalFormatting sqref="J8:K8">
    <cfRule type="expression" priority="3">
      <formula>"row if val(a..) EVEN"</formula>
    </cfRule>
    <cfRule type="expression" dxfId="47" priority="4">
      <formula>"row is even"</formula>
    </cfRule>
  </conditionalFormatting>
  <conditionalFormatting sqref="J11:K11">
    <cfRule type="expression" priority="1">
      <formula>"row if val(a..) EVEN"</formula>
    </cfRule>
    <cfRule type="expression" dxfId="46" priority="2">
      <formula>"row is even"</formula>
    </cfRule>
  </conditionalFormatting>
  <dataValidations count="10">
    <dataValidation type="textLength" operator="equal" allowBlank="1" showErrorMessage="1" sqref="D5" xr:uid="{120775EF-74F8-4119-AD0D-CAA3648D3D29}">
      <formula1>8</formula1>
    </dataValidation>
    <dataValidation type="time" allowBlank="1" showInputMessage="1" showErrorMessage="1" sqref="D53" xr:uid="{EB1BB430-CD82-4467-B5DF-90A3616DA2DD}">
      <formula1>0</formula1>
      <formula2>0.999305555555556</formula2>
    </dataValidation>
    <dataValidation type="textLength" operator="equal" allowBlank="1" showInputMessage="1" showErrorMessage="1" prompt="ex. 20200110" sqref="D8" xr:uid="{10CB39D5-9BF8-4235-9F73-BA77370B226B}">
      <formula1>8</formula1>
    </dataValidation>
    <dataValidation allowBlank="1" showInputMessage="1" showErrorMessage="1" prompt="ex: 534e3" sqref="L51:L52" xr:uid="{1FEED90D-9770-481F-BBC2-3E827EDF771E}"/>
    <dataValidation allowBlank="1" showInputMessage="1" showErrorMessage="1" prompt="Enter a number (e.g. 1e6)" sqref="C42" xr:uid="{D4593644-2C53-4AE5-B8D3-F291624E0519}"/>
    <dataValidation type="textLength" operator="equal" allowBlank="1" showInputMessage="1" showErrorMessage="1" prompt="ex: 20190417" sqref="G9 E10 S6 C7 Q6 V6 R4" xr:uid="{A50FCF10-FB79-4543-AF76-1F900C72B62B}">
      <formula1>8</formula1>
    </dataValidation>
    <dataValidation type="whole" allowBlank="1" showInputMessage="1" showErrorMessage="1" prompt="enter a number" sqref="H10 E7" xr:uid="{DE46DB4E-F82A-4AE8-925D-1ED030EBF862}">
      <formula1>0</formula1>
      <formula2>10</formula2>
    </dataValidation>
    <dataValidation type="whole" allowBlank="1" showInputMessage="1" showErrorMessage="1" prompt="Enter a number" sqref="H7 K10" xr:uid="{5800E7E7-9F3A-4555-9CB0-95EDCECE6535}">
      <formula1>1</formula1>
      <formula2>50</formula2>
    </dataValidation>
    <dataValidation type="whole" allowBlank="1" showInputMessage="1" prompt="number" sqref="T5" xr:uid="{3E2898BF-DEE8-4CF2-BD2F-2B4CE0761AE7}">
      <formula1>10</formula1>
      <formula2>50</formula2>
    </dataValidation>
    <dataValidation operator="equal" allowBlank="1" showInputMessage="1" showErrorMessage="1" prompt="ex: 20190417" sqref="C10 R5" xr:uid="{A4410299-7ACB-4481-86A6-AE9518D93E1D}"/>
  </dataValidations>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count="19">
        <x14:dataValidation type="list" allowBlank="1" showInputMessage="1" showErrorMessage="1" xr:uid="{D32D9747-BA82-4E5D-AE19-DC5DD4F25A9C}">
          <x14:formula1>
            <xm:f>'Data validation criteria'!$J$21:$J$25</xm:f>
          </x14:formula1>
          <xm:sqref>S14</xm:sqref>
        </x14:dataValidation>
        <x14:dataValidation type="list" allowBlank="1" showInputMessage="1" showErrorMessage="1" xr:uid="{FD5371D8-8F31-45CB-A76A-07C3D815E71D}">
          <x14:formula1>
            <xm:f>'Data validation criteria'!$A$21:$A$27</xm:f>
          </x14:formula1>
          <xm:sqref>S13:U13 W13:Y13 AA13:AC13</xm:sqref>
        </x14:dataValidation>
        <x14:dataValidation type="list" allowBlank="1" showInputMessage="1" showErrorMessage="1" xr:uid="{94F834C7-24BA-4757-9965-F7E3FD92A32A}">
          <x14:formula1>
            <xm:f>'Data validation criteria'!$I$21:$I$25</xm:f>
          </x14:formula1>
          <xm:sqref>S12 W12 AA12</xm:sqref>
        </x14:dataValidation>
        <x14:dataValidation type="list" allowBlank="1" showInputMessage="1" showErrorMessage="1" xr:uid="{A7FEDC58-48D8-4EE1-8981-BBA17CEACF2D}">
          <x14:formula1>
            <xm:f>'Data validation criteria'!$J$21:$J$24</xm:f>
          </x14:formula1>
          <xm:sqref>W10 W14:X14 AA14:AB14</xm:sqref>
        </x14:dataValidation>
        <x14:dataValidation type="list" allowBlank="1" showInputMessage="1" showErrorMessage="1" xr:uid="{FA3D5039-E854-440A-B9A5-01F7F211A067}">
          <x14:formula1>
            <xm:f>'Data validation criteria'!$A$21:$A$28</xm:f>
          </x14:formula1>
          <xm:sqref>S10:U10</xm:sqref>
        </x14:dataValidation>
        <x14:dataValidation type="list" allowBlank="1" showInputMessage="1" showErrorMessage="1" xr:uid="{97DB3045-7025-475F-84F6-DDBD0825076E}">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FB15216E-1B14-482C-B1F1-365C1118C0F3}">
          <x14:formula1>
            <xm:f>'Data validation criteria'!$D$34:$D$38</xm:f>
          </x14:formula1>
          <xm:sqref>T4:U4</xm:sqref>
        </x14:dataValidation>
        <x14:dataValidation type="list" allowBlank="1" showInputMessage="1" showErrorMessage="1" xr:uid="{A20BA672-A0EB-4F18-80AD-E4DB196FE750}">
          <x14:formula1>
            <xm:f>'Data validation criteria'!$F$2:$F$7</xm:f>
          </x14:formula1>
          <xm:sqref>T2</xm:sqref>
        </x14:dataValidation>
        <x14:dataValidation type="list" allowBlank="1" showInputMessage="1" showErrorMessage="1" xr:uid="{124FC5E6-0A4F-4399-9435-BDC3BA211769}">
          <x14:formula1>
            <xm:f>'Data validation criteria'!$E$21:$E$25</xm:f>
          </x14:formula1>
          <xm:sqref>Q2</xm:sqref>
        </x14:dataValidation>
        <x14:dataValidation type="list" allowBlank="1" showInputMessage="1" showErrorMessage="1" xr:uid="{4F15E143-C393-4DF1-A719-53CFF7FB1BB9}">
          <x14:formula1>
            <xm:f>'Data validation criteria'!$L$21:$L$23</xm:f>
          </x14:formula1>
          <xm:sqref>X8</xm:sqref>
        </x14:dataValidation>
        <x14:dataValidation type="list" allowBlank="1" showInputMessage="1" showErrorMessage="1" xr:uid="{ABEB1C8B-CFB4-4559-85D5-901022EB7CC6}">
          <x14:formula1>
            <xm:f>'Data validation criteria'!$A$34:$A$39</xm:f>
          </x14:formula1>
          <xm:sqref>U8</xm:sqref>
        </x14:dataValidation>
        <x14:dataValidation type="list" allowBlank="1" showInputMessage="1" showErrorMessage="1" xr:uid="{45650F49-E29F-4E46-926A-84BDA530E5ED}">
          <x14:formula1>
            <xm:f>'Data validation criteria'!$F$21:$F$23</xm:f>
          </x14:formula1>
          <xm:sqref>R8</xm:sqref>
        </x14:dataValidation>
        <x14:dataValidation type="list" allowBlank="1" showInputMessage="1" showErrorMessage="1" xr:uid="{70A33CFC-88BC-4963-A580-9DE042CD1F85}">
          <x14:formula1>
            <xm:f>'Data validation criteria'!$D$21:$D$25</xm:f>
          </x14:formula1>
          <xm:sqref>G11</xm:sqref>
        </x14:dataValidation>
        <x14:dataValidation type="list" allowBlank="1" showInputMessage="1" showErrorMessage="1" xr:uid="{72038CBC-4EB1-4E0F-8CE5-7F465887A68F}">
          <x14:formula1>
            <xm:f>'Data validation criteria'!$N$21:$N$30</xm:f>
          </x14:formula1>
          <xm:sqref>D13</xm:sqref>
        </x14:dataValidation>
        <x14:dataValidation type="list" allowBlank="1" showInputMessage="1" showErrorMessage="1" xr:uid="{934402F4-7C63-4685-AE83-A36FCB82BCEF}">
          <x14:formula1>
            <xm:f>'Data validation criteria'!$M$21:$M$30</xm:f>
          </x14:formula1>
          <xm:sqref>D12</xm:sqref>
        </x14:dataValidation>
        <x14:dataValidation type="list" allowBlank="1" showInputMessage="1" showErrorMessage="1" xr:uid="{072ABBF2-04D1-4963-8480-CBCE9CBA8E53}">
          <x14:formula1>
            <xm:f>'Data validation criteria'!$C$21:$C$25</xm:f>
          </x14:formula1>
          <xm:sqref>D11</xm:sqref>
        </x14:dataValidation>
        <x14:dataValidation type="list" allowBlank="1" showInputMessage="1" showErrorMessage="1" xr:uid="{F3499775-938E-4D01-847D-091E6F0C38E2}">
          <x14:formula1>
            <xm:f>'Data validation criteria'!$A$3:$A$9</xm:f>
          </x14:formula1>
          <xm:sqref>D4 C4:C5</xm:sqref>
        </x14:dataValidation>
        <x14:dataValidation type="list" showInputMessage="1" showErrorMessage="1" xr:uid="{61D06FFC-E04F-488F-BF40-E2D2B3A1FE5C}">
          <x14:formula1>
            <xm:f>'Data validation criteria'!$K$21:$K$26</xm:f>
          </x14:formula1>
          <xm:sqref>H13</xm:sqref>
        </x14:dataValidation>
        <x14:dataValidation type="list" allowBlank="1" showInputMessage="1" showErrorMessage="1" xr:uid="{5F4DD90E-3EEA-4CC7-B07F-592FE28CC2DC}">
          <x14:formula1>
            <xm:f>'Data validation criteria'!$G$34:$G$39</xm:f>
          </x14:formula1>
          <xm:sqref>L13</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50157-3B3B-482C-9C35-FA9B625C42B5}">
  <sheetPr codeName="WSMetadataTemplate6"/>
  <dimension ref="A1:AI59"/>
  <sheetViews>
    <sheetView showGridLines="0" topLeftCell="I1" zoomScale="82" zoomScaleNormal="82" workbookViewId="0">
      <selection activeCell="L13" sqref="L13"/>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41"/>
      <c r="P1" s="41"/>
      <c r="Q1" s="41"/>
      <c r="R1" s="41"/>
      <c r="S1" s="41"/>
      <c r="T1" s="41"/>
      <c r="U1" s="41"/>
      <c r="V1" s="41"/>
      <c r="W1" s="41"/>
      <c r="X1" s="41"/>
      <c r="Y1" s="41"/>
      <c r="Z1" s="41"/>
      <c r="AA1" s="41"/>
      <c r="AB1" s="41"/>
      <c r="AC1" s="41"/>
      <c r="AD1" s="41"/>
      <c r="AE1" s="41"/>
      <c r="AF1" s="41"/>
      <c r="AG1" s="41"/>
      <c r="AH1" s="41"/>
      <c r="AI1" s="41"/>
    </row>
    <row r="2" spans="1:35" ht="14.65" thickBot="1">
      <c r="A2" s="11" t="s">
        <v>0</v>
      </c>
      <c r="B2" s="9"/>
      <c r="C2" s="9"/>
      <c r="D2" s="9"/>
      <c r="E2" s="9"/>
      <c r="F2" s="9"/>
      <c r="G2" s="9"/>
      <c r="H2" s="9"/>
      <c r="I2" s="9"/>
      <c r="J2" s="9"/>
      <c r="K2" s="9"/>
      <c r="L2" s="9"/>
      <c r="P2" s="43" t="s">
        <v>3</v>
      </c>
      <c r="Q2" s="349" t="s">
        <v>42</v>
      </c>
      <c r="R2" s="213"/>
      <c r="S2" s="214" t="s">
        <v>5</v>
      </c>
      <c r="T2" s="349" t="s">
        <v>6</v>
      </c>
      <c r="U2" s="14"/>
      <c r="V2" s="14"/>
      <c r="W2" s="14"/>
      <c r="X2" s="14"/>
      <c r="Y2" s="14"/>
      <c r="Z2" s="215"/>
      <c r="AA2" s="215"/>
      <c r="AB2" s="215"/>
      <c r="AC2" s="215"/>
    </row>
    <row r="3" spans="1:35" ht="14.65" thickBot="1">
      <c r="A3" s="9"/>
      <c r="B3" s="9"/>
      <c r="C3" s="9"/>
      <c r="D3" s="9"/>
      <c r="E3" s="9"/>
      <c r="F3" s="9"/>
      <c r="G3" s="9"/>
      <c r="H3" s="9"/>
      <c r="I3" s="9"/>
      <c r="J3" s="9"/>
      <c r="K3" s="9"/>
      <c r="L3" s="9"/>
      <c r="P3" s="8"/>
      <c r="Q3" s="14"/>
      <c r="R3" s="14"/>
      <c r="S3" s="14"/>
      <c r="T3" s="14"/>
      <c r="U3" s="14"/>
      <c r="V3" s="14"/>
      <c r="W3" s="14"/>
      <c r="X3" s="14"/>
      <c r="Y3" s="14"/>
      <c r="Z3" s="215"/>
      <c r="AA3" s="215"/>
      <c r="AB3" s="215"/>
      <c r="AC3" s="215"/>
    </row>
    <row r="4" spans="1:35" ht="14.25">
      <c r="A4" s="72" t="s">
        <v>174</v>
      </c>
      <c r="B4" s="66" t="s">
        <v>165</v>
      </c>
      <c r="C4" s="66"/>
      <c r="D4" s="349" t="s">
        <v>1</v>
      </c>
      <c r="E4" s="66"/>
      <c r="F4" s="66"/>
      <c r="G4" s="66"/>
      <c r="H4" s="66"/>
      <c r="I4" s="66"/>
      <c r="J4" s="414"/>
      <c r="K4" s="414"/>
      <c r="L4" s="414"/>
      <c r="M4" s="472"/>
      <c r="P4" s="45" t="s">
        <v>167</v>
      </c>
      <c r="Q4" s="216"/>
      <c r="R4" s="217" t="s">
        <v>220</v>
      </c>
      <c r="S4" s="218" t="s">
        <v>221</v>
      </c>
      <c r="T4" s="530" t="s">
        <v>168</v>
      </c>
      <c r="U4" s="530"/>
      <c r="V4" s="219"/>
      <c r="W4" s="14"/>
      <c r="X4" s="14"/>
      <c r="Y4" s="14"/>
      <c r="Z4" s="215"/>
      <c r="AA4" s="215"/>
      <c r="AB4" s="215"/>
      <c r="AC4" s="215"/>
    </row>
    <row r="5" spans="1:35" ht="14.25">
      <c r="A5" s="66"/>
      <c r="B5" s="66" t="s">
        <v>2</v>
      </c>
      <c r="C5" s="66"/>
      <c r="D5" s="193" t="s">
        <v>261</v>
      </c>
      <c r="E5" s="66"/>
      <c r="F5" s="66"/>
      <c r="G5" s="66"/>
      <c r="H5" s="66"/>
      <c r="I5" s="66"/>
      <c r="J5" s="417"/>
      <c r="K5" s="469"/>
      <c r="L5" s="469"/>
      <c r="M5" s="473"/>
      <c r="P5" s="48" t="s">
        <v>7</v>
      </c>
      <c r="Q5" s="220"/>
      <c r="R5" s="217" t="s">
        <v>43</v>
      </c>
      <c r="S5" s="221" t="s">
        <v>11</v>
      </c>
      <c r="T5" s="349">
        <v>41</v>
      </c>
      <c r="U5" s="14"/>
      <c r="V5" s="222"/>
      <c r="W5" s="14"/>
      <c r="X5" s="14"/>
      <c r="Y5" s="14"/>
      <c r="Z5" s="215"/>
      <c r="AA5" s="215"/>
      <c r="AB5" s="215"/>
      <c r="AC5" s="215"/>
    </row>
    <row r="6" spans="1:35" ht="14.65" thickBot="1">
      <c r="A6" s="66"/>
      <c r="B6" s="66"/>
      <c r="C6" s="139"/>
      <c r="D6" s="140"/>
      <c r="E6" s="66"/>
      <c r="F6" s="66"/>
      <c r="G6" s="66"/>
      <c r="H6" s="66"/>
      <c r="I6" s="66"/>
      <c r="J6" s="417"/>
      <c r="K6" s="469"/>
      <c r="L6" s="469"/>
      <c r="M6" s="473"/>
      <c r="N6" s="42"/>
      <c r="O6" s="42"/>
      <c r="P6" s="51" t="s">
        <v>169</v>
      </c>
      <c r="Q6" s="217" t="s">
        <v>44</v>
      </c>
      <c r="R6" s="223" t="s">
        <v>170</v>
      </c>
      <c r="S6" s="217" t="s">
        <v>44</v>
      </c>
      <c r="T6" s="224" t="s">
        <v>12</v>
      </c>
      <c r="U6" s="225"/>
      <c r="V6" s="217"/>
      <c r="W6" s="14"/>
      <c r="X6" s="14"/>
      <c r="Y6" s="14"/>
      <c r="Z6" s="215"/>
      <c r="AA6" s="215"/>
      <c r="AB6" s="215"/>
      <c r="AC6" s="215"/>
    </row>
    <row r="7" spans="1:35" ht="14.65" thickBot="1">
      <c r="A7" s="66"/>
      <c r="B7" s="68" t="s">
        <v>8</v>
      </c>
      <c r="C7" s="217" t="s">
        <v>172</v>
      </c>
      <c r="D7" s="66" t="s">
        <v>9</v>
      </c>
      <c r="E7" s="352">
        <v>1</v>
      </c>
      <c r="F7" s="66"/>
      <c r="G7" s="68" t="s">
        <v>10</v>
      </c>
      <c r="H7" s="67">
        <f>T5+1+E7</f>
        <v>43</v>
      </c>
      <c r="I7" s="66"/>
      <c r="J7" s="417"/>
      <c r="K7" s="469"/>
      <c r="L7" s="469"/>
      <c r="M7" s="473"/>
      <c r="N7" s="42"/>
      <c r="O7" s="42"/>
      <c r="P7" s="8"/>
      <c r="Q7" s="14"/>
      <c r="R7" s="14"/>
      <c r="S7" s="14"/>
      <c r="T7" s="14"/>
      <c r="U7" s="14"/>
      <c r="V7" s="14"/>
      <c r="W7" s="14"/>
      <c r="X7" s="14"/>
      <c r="Y7" s="14"/>
      <c r="Z7" s="215"/>
      <c r="AA7" s="215"/>
      <c r="AB7" s="215"/>
      <c r="AC7" s="215"/>
    </row>
    <row r="8" spans="1:35" ht="14.65" thickBot="1">
      <c r="A8" s="66"/>
      <c r="B8" s="66" t="s">
        <v>173</v>
      </c>
      <c r="C8" s="66"/>
      <c r="D8" s="352">
        <v>20200102</v>
      </c>
      <c r="E8" s="66"/>
      <c r="F8" s="66"/>
      <c r="G8" s="66"/>
      <c r="H8" s="66"/>
      <c r="I8" s="66"/>
      <c r="J8" s="417"/>
      <c r="K8" s="469"/>
      <c r="L8" s="469"/>
      <c r="M8" s="473"/>
      <c r="N8" s="42"/>
      <c r="O8" s="42"/>
      <c r="P8" s="143" t="s">
        <v>171</v>
      </c>
      <c r="Q8" s="213"/>
      <c r="R8" s="349" t="s">
        <v>32</v>
      </c>
      <c r="S8" s="226" t="s">
        <v>33</v>
      </c>
      <c r="T8" s="213"/>
      <c r="U8" s="349" t="s">
        <v>34</v>
      </c>
      <c r="V8" s="227" t="s">
        <v>35</v>
      </c>
      <c r="W8" s="213"/>
      <c r="X8" s="349" t="s">
        <v>36</v>
      </c>
      <c r="Y8" s="14"/>
      <c r="Z8" s="215"/>
      <c r="AA8" s="215"/>
      <c r="AB8" s="215"/>
      <c r="AC8" s="215"/>
    </row>
    <row r="9" spans="1:35" ht="14.65" thickBot="1">
      <c r="A9" s="19"/>
      <c r="B9" s="19"/>
      <c r="C9" s="19"/>
      <c r="D9" s="19"/>
      <c r="E9" s="19"/>
      <c r="F9" s="19"/>
      <c r="G9" s="69"/>
      <c r="H9" s="19"/>
      <c r="I9" s="19"/>
      <c r="J9" s="8"/>
      <c r="K9" s="10"/>
      <c r="L9" s="470"/>
      <c r="M9" s="474"/>
      <c r="N9" s="42"/>
      <c r="O9" s="42"/>
      <c r="P9" s="8"/>
      <c r="Q9" s="14"/>
      <c r="R9" s="14"/>
      <c r="S9" s="14"/>
      <c r="T9" s="14"/>
      <c r="U9" s="14"/>
      <c r="V9" s="14"/>
      <c r="W9" s="14"/>
      <c r="X9" s="14"/>
      <c r="Y9" s="14"/>
      <c r="Z9" s="215"/>
      <c r="AA9" s="215"/>
      <c r="AB9" s="215"/>
      <c r="AC9" s="215"/>
    </row>
    <row r="10" spans="1:35" ht="14.25">
      <c r="A10" s="9"/>
      <c r="B10" s="19"/>
      <c r="C10" s="70"/>
      <c r="D10" s="17"/>
      <c r="E10" s="70"/>
      <c r="F10" s="69"/>
      <c r="G10" s="69"/>
      <c r="H10" s="69"/>
      <c r="I10" s="69"/>
      <c r="J10" s="422"/>
      <c r="K10" s="10"/>
      <c r="L10" s="10"/>
      <c r="M10" s="202"/>
      <c r="P10" s="55" t="s">
        <v>13</v>
      </c>
      <c r="Q10" s="228"/>
      <c r="R10" s="228"/>
      <c r="S10" s="561" t="s">
        <v>14</v>
      </c>
      <c r="T10" s="562"/>
      <c r="U10" s="562"/>
      <c r="V10" s="229" t="s">
        <v>15</v>
      </c>
      <c r="W10" s="351" t="s">
        <v>16</v>
      </c>
      <c r="X10" s="216"/>
      <c r="Y10" s="216"/>
      <c r="Z10" s="231"/>
      <c r="AA10" s="231"/>
      <c r="AB10" s="231"/>
      <c r="AC10" s="232"/>
    </row>
    <row r="11" spans="1:35" ht="14.25">
      <c r="A11" s="71"/>
      <c r="B11" s="141" t="s">
        <v>22</v>
      </c>
      <c r="C11" s="64"/>
      <c r="D11" s="349" t="s">
        <v>23</v>
      </c>
      <c r="E11" s="64"/>
      <c r="F11" s="65" t="s">
        <v>24</v>
      </c>
      <c r="G11" s="349" t="s">
        <v>25</v>
      </c>
      <c r="H11" s="71" t="str">
        <f>IF(G11="m-Cherry","mCh",IF(G11="eGFP","GFP",""))</f>
        <v>mCh</v>
      </c>
      <c r="I11" s="71"/>
      <c r="J11" s="427"/>
      <c r="K11" s="471"/>
      <c r="L11" s="478" t="str">
        <f>IF(ISNUMBER(SEARCH(D11,S10)),"","CHECK PLASMID INFO")</f>
        <v/>
      </c>
      <c r="M11" s="475"/>
      <c r="P11" s="58"/>
      <c r="Q11" s="233"/>
      <c r="R11" s="233"/>
      <c r="S11" s="234"/>
      <c r="T11" s="235"/>
      <c r="U11" s="235"/>
      <c r="V11" s="235"/>
      <c r="W11" s="235"/>
      <c r="X11" s="235"/>
      <c r="Y11" s="235"/>
      <c r="Z11" s="236"/>
      <c r="AA11" s="236"/>
      <c r="AB11" s="236"/>
      <c r="AC11" s="237"/>
    </row>
    <row r="12" spans="1:35" ht="14.25">
      <c r="A12" s="71"/>
      <c r="B12" s="64" t="s">
        <v>26</v>
      </c>
      <c r="C12" s="64"/>
      <c r="D12" s="349" t="s">
        <v>27</v>
      </c>
      <c r="E12" s="71"/>
      <c r="F12" s="71"/>
      <c r="G12" s="71"/>
      <c r="H12" s="71"/>
      <c r="I12" s="71"/>
      <c r="J12" s="427"/>
      <c r="K12" s="471"/>
      <c r="L12" s="479" t="str">
        <f>IF(ISNUMBER(SEARCH(G11,S12)),"","CHECK PLASMID INFO")</f>
        <v/>
      </c>
      <c r="M12" s="475"/>
      <c r="P12" s="206"/>
      <c r="Q12" s="238" t="s">
        <v>17</v>
      </c>
      <c r="R12" s="239"/>
      <c r="S12" s="531" t="s">
        <v>25</v>
      </c>
      <c r="T12" s="531"/>
      <c r="U12" s="240"/>
      <c r="V12" s="241"/>
      <c r="W12" s="531" t="s">
        <v>240</v>
      </c>
      <c r="X12" s="531"/>
      <c r="Y12" s="240"/>
      <c r="Z12" s="241"/>
      <c r="AA12" s="531" t="s">
        <v>241</v>
      </c>
      <c r="AB12" s="531"/>
      <c r="AC12" s="242"/>
      <c r="AD12" s="209"/>
    </row>
    <row r="13" spans="1:35" ht="14.25">
      <c r="A13" s="71"/>
      <c r="B13" s="64" t="s">
        <v>29</v>
      </c>
      <c r="C13" s="64"/>
      <c r="D13" s="349" t="s">
        <v>30</v>
      </c>
      <c r="E13" s="71"/>
      <c r="F13" s="71"/>
      <c r="G13" s="65" t="s">
        <v>15</v>
      </c>
      <c r="H13" s="349" t="s">
        <v>28</v>
      </c>
      <c r="I13" s="71"/>
      <c r="J13" s="468"/>
      <c r="K13" s="338" t="s">
        <v>653</v>
      </c>
      <c r="L13" s="494" t="s">
        <v>657</v>
      </c>
      <c r="M13" s="476"/>
      <c r="P13" s="207"/>
      <c r="Q13" s="243"/>
      <c r="R13" s="239" t="s">
        <v>239</v>
      </c>
      <c r="S13" s="531" t="s">
        <v>19</v>
      </c>
      <c r="T13" s="531"/>
      <c r="U13" s="531"/>
      <c r="V13" s="241"/>
      <c r="W13" s="531" t="s">
        <v>655</v>
      </c>
      <c r="X13" s="531"/>
      <c r="Y13" s="531"/>
      <c r="Z13" s="241"/>
      <c r="AA13" s="531" t="s">
        <v>14</v>
      </c>
      <c r="AB13" s="531"/>
      <c r="AC13" s="531"/>
    </row>
    <row r="14" spans="1:35" ht="14.65" thickBot="1">
      <c r="A14" s="71"/>
      <c r="B14" s="64"/>
      <c r="C14" s="64"/>
      <c r="D14" s="71"/>
      <c r="E14" s="71"/>
      <c r="F14" s="71"/>
      <c r="G14" s="71"/>
      <c r="H14" s="71"/>
      <c r="I14" s="71"/>
      <c r="J14" s="430"/>
      <c r="K14" s="430"/>
      <c r="L14" s="430"/>
      <c r="M14" s="477"/>
      <c r="N14" s="169"/>
      <c r="P14" s="207"/>
      <c r="Q14" s="243"/>
      <c r="R14" s="239" t="s">
        <v>15</v>
      </c>
      <c r="S14" s="350" t="s">
        <v>16</v>
      </c>
      <c r="T14" s="240"/>
      <c r="U14" s="240"/>
      <c r="V14" s="241"/>
      <c r="W14" s="531" t="s">
        <v>21</v>
      </c>
      <c r="X14" s="531"/>
      <c r="Y14" s="240"/>
      <c r="Z14" s="241"/>
      <c r="AA14" s="531" t="s">
        <v>16</v>
      </c>
      <c r="AB14" s="531"/>
      <c r="AC14" s="242"/>
      <c r="AD14" s="209"/>
    </row>
    <row r="15" spans="1:35" ht="14.65" thickBot="1">
      <c r="A15" s="9"/>
      <c r="B15" s="9"/>
      <c r="C15" s="9"/>
      <c r="D15" s="9"/>
      <c r="E15" s="9"/>
      <c r="F15" s="9"/>
      <c r="G15" s="9"/>
      <c r="H15" s="9"/>
      <c r="I15" s="9"/>
      <c r="J15" s="9"/>
      <c r="K15" s="9"/>
      <c r="L15" s="9"/>
      <c r="P15" s="60"/>
      <c r="Q15" s="258"/>
      <c r="R15" s="258"/>
      <c r="S15" s="259"/>
      <c r="T15" s="259"/>
      <c r="U15" s="259"/>
      <c r="V15" s="260"/>
      <c r="W15" s="259"/>
      <c r="X15" s="259"/>
      <c r="Y15" s="261"/>
      <c r="Z15" s="260"/>
      <c r="AA15" s="259"/>
      <c r="AB15" s="259"/>
      <c r="AC15" s="262"/>
    </row>
    <row r="16" spans="1:35" ht="12" thickBot="1">
      <c r="AA16" s="12" t="s">
        <v>242</v>
      </c>
    </row>
    <row r="17" spans="1:26" ht="14.65" thickBot="1">
      <c r="A17" s="263" t="s">
        <v>174</v>
      </c>
      <c r="B17" s="73" t="s">
        <v>175</v>
      </c>
      <c r="C17" s="74"/>
      <c r="D17" s="75"/>
      <c r="E17" s="76" t="s">
        <v>176</v>
      </c>
      <c r="F17" s="77"/>
      <c r="G17" s="74"/>
      <c r="H17" s="78"/>
    </row>
    <row r="18" spans="1:26" ht="14.25">
      <c r="A18" s="79"/>
      <c r="B18" s="80"/>
      <c r="C18" s="80"/>
      <c r="D18" s="80"/>
      <c r="E18" s="80"/>
      <c r="F18" s="80"/>
      <c r="G18" s="80"/>
      <c r="H18" s="81"/>
    </row>
    <row r="19" spans="1:26" ht="14.25">
      <c r="A19" s="79"/>
      <c r="B19" s="80" t="s">
        <v>177</v>
      </c>
      <c r="C19" s="348">
        <v>2</v>
      </c>
      <c r="D19" s="147" t="s">
        <v>178</v>
      </c>
      <c r="E19" s="148" t="s">
        <v>226</v>
      </c>
      <c r="F19" s="80"/>
      <c r="G19" s="80"/>
      <c r="H19" s="81"/>
    </row>
    <row r="20" spans="1:26" ht="14.25">
      <c r="A20" s="79"/>
      <c r="B20" s="80" t="s">
        <v>179</v>
      </c>
      <c r="C20" s="80"/>
      <c r="D20" s="80">
        <v>4</v>
      </c>
      <c r="E20" s="80">
        <f>D20*C19</f>
        <v>8</v>
      </c>
      <c r="F20" s="80"/>
      <c r="G20" s="80"/>
      <c r="H20" s="81"/>
      <c r="P20" s="11" t="s">
        <v>233</v>
      </c>
    </row>
    <row r="21" spans="1:26" ht="14.25">
      <c r="A21" s="79"/>
      <c r="B21" s="80" t="s">
        <v>180</v>
      </c>
      <c r="C21" s="80"/>
      <c r="D21" s="80">
        <v>2.5</v>
      </c>
      <c r="E21" s="80">
        <f>D21*C19</f>
        <v>5</v>
      </c>
      <c r="F21" s="80"/>
      <c r="G21" s="80"/>
      <c r="H21" s="81"/>
      <c r="P21" s="558" t="s">
        <v>265</v>
      </c>
      <c r="Q21" s="559"/>
      <c r="R21" s="559"/>
      <c r="S21" s="559"/>
      <c r="T21" s="559"/>
      <c r="U21" s="559"/>
      <c r="V21" s="559"/>
      <c r="W21" s="560"/>
    </row>
    <row r="22" spans="1:26" ht="14.25">
      <c r="A22" s="79"/>
      <c r="B22" s="80" t="s">
        <v>229</v>
      </c>
      <c r="C22" s="80"/>
      <c r="D22" s="80"/>
      <c r="E22" s="80">
        <f>E50+E51</f>
        <v>11.2</v>
      </c>
      <c r="F22" s="80"/>
      <c r="G22" s="80" t="s">
        <v>181</v>
      </c>
      <c r="H22" s="81"/>
      <c r="P22" s="566"/>
      <c r="Q22" s="566"/>
      <c r="R22" s="566"/>
      <c r="S22" s="566"/>
      <c r="T22" s="566"/>
      <c r="U22" s="566"/>
      <c r="V22" s="566"/>
      <c r="W22" s="566"/>
    </row>
    <row r="23" spans="1:26" ht="14.65" thickBot="1">
      <c r="A23" s="79"/>
      <c r="B23" s="80"/>
      <c r="C23" s="80"/>
      <c r="D23" s="80"/>
      <c r="E23" s="83"/>
      <c r="F23" s="80"/>
      <c r="G23" s="80"/>
      <c r="H23" s="81"/>
      <c r="P23" s="542"/>
      <c r="Q23" s="543"/>
      <c r="R23" s="543"/>
      <c r="S23" s="543"/>
      <c r="T23" s="543"/>
      <c r="U23" s="543"/>
      <c r="V23" s="543"/>
      <c r="W23" s="544"/>
    </row>
    <row r="24" spans="1:26" ht="14.65" thickBot="1">
      <c r="A24" s="79"/>
      <c r="B24" s="149" t="s">
        <v>228</v>
      </c>
      <c r="C24" s="77"/>
      <c r="D24" s="74"/>
      <c r="E24" s="84">
        <f>SUM(E20:E22)</f>
        <v>24.2</v>
      </c>
      <c r="F24" s="85" t="s">
        <v>227</v>
      </c>
      <c r="G24" s="74"/>
      <c r="H24" s="81"/>
      <c r="P24" s="545"/>
      <c r="Q24" s="546"/>
      <c r="R24" s="546"/>
      <c r="S24" s="546"/>
      <c r="T24" s="546"/>
      <c r="U24" s="546"/>
      <c r="V24" s="546"/>
      <c r="W24" s="547"/>
    </row>
    <row r="25" spans="1:26" ht="14.65" thickBot="1">
      <c r="A25" s="86"/>
      <c r="B25" s="87"/>
      <c r="C25" s="87"/>
      <c r="D25" s="87"/>
      <c r="E25" s="88"/>
      <c r="F25" s="89"/>
      <c r="G25" s="87"/>
      <c r="H25" s="90"/>
    </row>
    <row r="27" spans="1:26" ht="14.25">
      <c r="P27" s="11" t="s">
        <v>234</v>
      </c>
    </row>
    <row r="28" spans="1:26" ht="14.65" thickBot="1">
      <c r="A28" s="267" t="s">
        <v>174</v>
      </c>
      <c r="B28" s="91" t="s">
        <v>182</v>
      </c>
      <c r="C28" s="92"/>
      <c r="D28" s="92"/>
      <c r="E28" s="92"/>
      <c r="F28" s="92"/>
      <c r="G28" s="92"/>
      <c r="H28" s="92"/>
      <c r="I28" s="92" t="s">
        <v>183</v>
      </c>
      <c r="J28" s="92"/>
      <c r="K28" s="92"/>
      <c r="L28" s="92"/>
      <c r="M28" s="92"/>
      <c r="P28" s="352"/>
      <c r="Q28" s="352"/>
      <c r="R28" s="352"/>
      <c r="S28" s="352"/>
      <c r="T28" s="352"/>
      <c r="U28" s="352"/>
      <c r="V28" s="352"/>
      <c r="W28" s="352"/>
      <c r="X28" s="352"/>
      <c r="Y28" s="352"/>
      <c r="Z28" s="352"/>
    </row>
    <row r="29" spans="1:26" ht="15" thickBot="1">
      <c r="A29" s="93"/>
      <c r="B29" s="94"/>
      <c r="C29" s="95" t="str">
        <f>IF(VALUE(RIGHT(B30))= 0, "CHOOSE VALUES &lt; 10 and &gt; 0", " ")</f>
        <v xml:space="preserve"> </v>
      </c>
      <c r="D29" s="96"/>
      <c r="E29" s="97"/>
      <c r="F29" s="532" t="s">
        <v>184</v>
      </c>
      <c r="G29" s="533"/>
      <c r="H29" s="534"/>
      <c r="I29" s="155" t="s">
        <v>185</v>
      </c>
      <c r="J29" s="164" t="s">
        <v>186</v>
      </c>
      <c r="K29" s="165"/>
      <c r="L29" s="160" t="s">
        <v>187</v>
      </c>
      <c r="M29" s="98"/>
      <c r="P29" s="352"/>
      <c r="Q29" s="352"/>
      <c r="R29" s="352"/>
      <c r="S29" s="352"/>
      <c r="T29" s="352"/>
      <c r="U29" s="352"/>
      <c r="V29" s="352"/>
      <c r="W29" s="352"/>
      <c r="X29" s="352"/>
      <c r="Y29" s="352"/>
      <c r="Z29" s="352"/>
    </row>
    <row r="30" spans="1:26" ht="14.65">
      <c r="A30" s="99" t="s">
        <v>188</v>
      </c>
      <c r="B30" s="274" t="s">
        <v>189</v>
      </c>
      <c r="C30" s="92"/>
      <c r="D30" s="100" t="s">
        <v>190</v>
      </c>
      <c r="E30" s="275">
        <v>2</v>
      </c>
      <c r="F30" s="101" t="s">
        <v>191</v>
      </c>
      <c r="G30" s="156">
        <v>20</v>
      </c>
      <c r="H30" s="153" t="s">
        <v>192</v>
      </c>
      <c r="I30" s="158">
        <f>G30/J30</f>
        <v>10</v>
      </c>
      <c r="J30" s="277">
        <v>2</v>
      </c>
      <c r="K30" s="153" t="s">
        <v>192</v>
      </c>
      <c r="L30" s="161">
        <f>((E30*0.000000001)/(J30*0.000001))*1000</f>
        <v>1</v>
      </c>
      <c r="M30" s="102"/>
      <c r="P30" s="352"/>
      <c r="Q30" s="352"/>
      <c r="R30" s="352"/>
      <c r="S30" s="352"/>
      <c r="T30" s="352"/>
      <c r="U30" s="352"/>
      <c r="V30" s="352"/>
      <c r="W30" s="352"/>
      <c r="X30" s="352"/>
      <c r="Y30" s="352"/>
      <c r="Z30" s="352"/>
    </row>
    <row r="31" spans="1:26" ht="14.65">
      <c r="A31" s="103"/>
      <c r="B31" s="92"/>
      <c r="C31" s="92"/>
      <c r="D31" s="100" t="s">
        <v>193</v>
      </c>
      <c r="E31" s="151">
        <f>E30*RIGHT(B30)</f>
        <v>6</v>
      </c>
      <c r="F31" s="150" t="s">
        <v>194</v>
      </c>
      <c r="G31" s="152">
        <v>20</v>
      </c>
      <c r="H31" s="153" t="s">
        <v>192</v>
      </c>
      <c r="I31" s="157">
        <f>G31/J31</f>
        <v>10</v>
      </c>
      <c r="J31" s="278">
        <v>2</v>
      </c>
      <c r="K31" s="153" t="s">
        <v>192</v>
      </c>
      <c r="L31" s="162">
        <f>((E31*0.000000001)/(J31*0.000001))*1000</f>
        <v>3.0000000000000004</v>
      </c>
      <c r="M31" s="102"/>
      <c r="P31" s="352"/>
      <c r="Q31" s="352"/>
      <c r="R31" s="352"/>
      <c r="S31" s="352"/>
      <c r="T31" s="352"/>
      <c r="U31" s="352"/>
      <c r="V31" s="352"/>
      <c r="W31" s="352"/>
      <c r="X31" s="352"/>
      <c r="Y31" s="352"/>
      <c r="Z31" s="352"/>
    </row>
    <row r="32" spans="1:26" ht="15" thickBot="1">
      <c r="A32" s="103"/>
      <c r="B32" s="92"/>
      <c r="C32" s="92"/>
      <c r="D32" s="104" t="s">
        <v>195</v>
      </c>
      <c r="E32" s="175">
        <v>0.2</v>
      </c>
      <c r="F32" s="105" t="s">
        <v>196</v>
      </c>
      <c r="G32" s="176">
        <v>0.6</v>
      </c>
      <c r="H32" s="154" t="s">
        <v>197</v>
      </c>
      <c r="I32" s="159">
        <f>G32/J32</f>
        <v>2.9999999999999996</v>
      </c>
      <c r="J32" s="279">
        <v>0.2</v>
      </c>
      <c r="K32" s="154" t="s">
        <v>197</v>
      </c>
      <c r="L32" s="163">
        <f>E32/J32</f>
        <v>1</v>
      </c>
      <c r="M32" s="102"/>
      <c r="P32" s="352"/>
      <c r="Q32" s="352"/>
      <c r="R32" s="352"/>
      <c r="S32" s="352"/>
      <c r="T32" s="352"/>
      <c r="U32" s="352"/>
      <c r="V32" s="352"/>
      <c r="W32" s="352"/>
      <c r="X32" s="352"/>
      <c r="Y32" s="352"/>
      <c r="Z32" s="352"/>
    </row>
    <row r="33" spans="1:30" ht="14.65" thickBot="1">
      <c r="A33" s="103"/>
      <c r="B33" s="92"/>
      <c r="C33" s="92"/>
      <c r="D33" s="92"/>
      <c r="E33" s="92"/>
      <c r="F33" s="92"/>
      <c r="G33" s="92"/>
      <c r="H33" s="92"/>
      <c r="I33" s="97"/>
      <c r="J33" s="92"/>
      <c r="K33" s="92"/>
      <c r="L33" s="92"/>
      <c r="M33" s="102"/>
      <c r="P33" s="352"/>
      <c r="Q33" s="352"/>
      <c r="R33" s="352"/>
      <c r="S33" s="352"/>
      <c r="T33" s="352"/>
      <c r="U33" s="352"/>
      <c r="V33" s="352"/>
      <c r="W33" s="352"/>
      <c r="X33" s="352"/>
      <c r="Y33" s="352"/>
      <c r="Z33" s="352"/>
      <c r="AD33" s="197"/>
    </row>
    <row r="34" spans="1:30" ht="14.65" thickBot="1">
      <c r="A34" s="103"/>
      <c r="B34" s="92"/>
      <c r="C34" s="92"/>
      <c r="D34" s="92"/>
      <c r="E34" s="92"/>
      <c r="F34" s="92"/>
      <c r="G34" s="92"/>
      <c r="H34" s="92"/>
      <c r="I34" s="92"/>
      <c r="J34" s="92"/>
      <c r="K34" s="106" t="s">
        <v>198</v>
      </c>
      <c r="L34" s="107">
        <f>SUM(L30:L33)</f>
        <v>5</v>
      </c>
      <c r="M34" s="108" t="str">
        <f>IF(SUM(L30:L33)&gt;5,"STOP, RECALCULATE", " ")</f>
        <v xml:space="preserve"> </v>
      </c>
      <c r="P34" s="352"/>
      <c r="Q34" s="352"/>
      <c r="R34" s="352"/>
      <c r="S34" s="352"/>
      <c r="T34" s="352"/>
      <c r="U34" s="352"/>
      <c r="V34" s="352"/>
      <c r="W34" s="352"/>
      <c r="X34" s="352"/>
      <c r="Y34" s="352"/>
      <c r="Z34" s="352"/>
    </row>
    <row r="35" spans="1:30" ht="14.65" thickBot="1">
      <c r="A35" s="109"/>
      <c r="B35" s="110"/>
      <c r="C35" s="110"/>
      <c r="D35" s="110"/>
      <c r="E35" s="110"/>
      <c r="F35" s="110"/>
      <c r="G35" s="110"/>
      <c r="H35" s="111"/>
      <c r="I35" s="110"/>
      <c r="J35" s="110"/>
      <c r="K35" s="110"/>
      <c r="L35" s="110"/>
      <c r="M35" s="112"/>
      <c r="P35" s="352"/>
      <c r="Q35" s="352"/>
      <c r="R35" s="352"/>
      <c r="S35" s="352"/>
      <c r="T35" s="352"/>
      <c r="U35" s="352"/>
      <c r="V35" s="352"/>
      <c r="W35" s="352"/>
      <c r="X35" s="352"/>
      <c r="Y35" s="352"/>
      <c r="Z35" s="352"/>
    </row>
    <row r="36" spans="1:30" ht="14.25">
      <c r="A36" s="93" t="s">
        <v>199</v>
      </c>
      <c r="B36" s="97"/>
      <c r="C36" s="97">
        <v>20</v>
      </c>
      <c r="D36" s="97" t="s">
        <v>200</v>
      </c>
      <c r="E36" s="97"/>
      <c r="F36" s="97"/>
      <c r="G36" s="97"/>
      <c r="H36" s="97"/>
      <c r="I36" s="97"/>
      <c r="J36" s="97"/>
      <c r="K36" s="113"/>
      <c r="L36" s="97"/>
      <c r="M36" s="114"/>
      <c r="P36" s="352"/>
      <c r="Q36" s="352"/>
      <c r="R36" s="352"/>
      <c r="S36" s="352"/>
      <c r="T36" s="352"/>
      <c r="U36" s="352"/>
      <c r="V36" s="352"/>
      <c r="W36" s="352"/>
      <c r="X36" s="352"/>
      <c r="Y36" s="352"/>
      <c r="Z36" s="352"/>
    </row>
    <row r="37" spans="1:30" ht="14.65" thickBot="1">
      <c r="A37" s="103" t="s">
        <v>201</v>
      </c>
      <c r="B37" s="92"/>
      <c r="C37" s="115">
        <f>L34</f>
        <v>5</v>
      </c>
      <c r="D37" s="92" t="s">
        <v>200</v>
      </c>
      <c r="E37" s="92"/>
      <c r="F37" s="92"/>
      <c r="G37" s="92"/>
      <c r="H37" s="92"/>
      <c r="I37" s="92"/>
      <c r="J37" s="92"/>
      <c r="K37" s="92"/>
      <c r="L37" s="92"/>
      <c r="M37" s="116"/>
      <c r="P37" s="352"/>
      <c r="Q37" s="352"/>
      <c r="R37" s="352"/>
      <c r="S37" s="352"/>
      <c r="T37" s="352"/>
      <c r="U37" s="352"/>
      <c r="V37" s="352"/>
      <c r="W37" s="352"/>
      <c r="X37" s="352"/>
      <c r="Y37" s="352"/>
      <c r="Z37" s="352"/>
    </row>
    <row r="38" spans="1:30" ht="14.65" thickBot="1">
      <c r="A38" s="103" t="s">
        <v>202</v>
      </c>
      <c r="B38" s="92"/>
      <c r="C38" s="92">
        <f>SUM(C36:C37)</f>
        <v>25</v>
      </c>
      <c r="D38" s="92" t="s">
        <v>200</v>
      </c>
      <c r="E38" s="117" t="str">
        <f>IF(C38&gt;25,"TOTAL VOL CANT Be&gt; 25uL"," ")</f>
        <v xml:space="preserve"> </v>
      </c>
      <c r="F38" s="92"/>
      <c r="G38" s="118"/>
      <c r="H38" s="92"/>
      <c r="I38" s="118"/>
      <c r="J38" s="92"/>
      <c r="K38" s="92"/>
      <c r="L38" s="92"/>
      <c r="M38" s="116"/>
      <c r="P38" s="352"/>
      <c r="Q38" s="352"/>
      <c r="R38" s="352"/>
      <c r="S38" s="352"/>
      <c r="T38" s="352"/>
      <c r="U38" s="352"/>
      <c r="V38" s="352"/>
      <c r="W38" s="352"/>
      <c r="X38" s="352"/>
      <c r="Y38" s="352"/>
      <c r="Z38" s="352"/>
    </row>
    <row r="39" spans="1:30" ht="14.65" thickBot="1">
      <c r="A39" s="109"/>
      <c r="B39" s="110"/>
      <c r="C39" s="110"/>
      <c r="D39" s="110"/>
      <c r="E39" s="110"/>
      <c r="F39" s="110"/>
      <c r="G39" s="110"/>
      <c r="H39" s="110"/>
      <c r="I39" s="110"/>
      <c r="J39" s="110"/>
      <c r="K39" s="110"/>
      <c r="L39" s="110"/>
      <c r="M39" s="119"/>
      <c r="P39" s="352"/>
      <c r="Q39" s="352"/>
      <c r="R39" s="352"/>
      <c r="S39" s="352"/>
      <c r="T39" s="352"/>
      <c r="U39" s="352"/>
      <c r="V39" s="352"/>
      <c r="W39" s="352"/>
      <c r="X39" s="352"/>
      <c r="Y39" s="352"/>
      <c r="Z39" s="352"/>
    </row>
    <row r="40" spans="1:30" ht="14.25">
      <c r="A40" s="92"/>
      <c r="B40" s="92"/>
      <c r="C40" s="92"/>
      <c r="D40" s="92"/>
      <c r="E40" s="92"/>
      <c r="F40" s="92"/>
      <c r="G40" s="92"/>
      <c r="H40" s="92"/>
      <c r="I40" s="92"/>
      <c r="J40" s="92"/>
      <c r="K40" s="92"/>
      <c r="L40" s="92"/>
      <c r="M40" s="116"/>
      <c r="P40" s="352"/>
      <c r="Q40" s="352"/>
      <c r="R40" s="352"/>
      <c r="S40" s="352"/>
      <c r="T40" s="352"/>
      <c r="U40" s="352"/>
      <c r="V40" s="352"/>
      <c r="W40" s="352"/>
      <c r="X40" s="352"/>
      <c r="Y40" s="352"/>
      <c r="Z40" s="352"/>
    </row>
    <row r="41" spans="1:30" ht="14.25">
      <c r="A41" s="92" t="s">
        <v>203</v>
      </c>
      <c r="B41" s="92"/>
      <c r="C41" s="120">
        <f>E30</f>
        <v>2</v>
      </c>
      <c r="D41" s="92"/>
      <c r="E41" s="121" t="s">
        <v>190</v>
      </c>
      <c r="F41" s="168">
        <f>E30</f>
        <v>2</v>
      </c>
      <c r="G41" s="92"/>
      <c r="H41" s="92"/>
      <c r="I41" s="92"/>
      <c r="J41" s="92"/>
      <c r="K41" s="92"/>
      <c r="L41" s="92"/>
      <c r="M41" s="116"/>
      <c r="P41" s="352"/>
      <c r="Q41" s="352"/>
      <c r="R41" s="352"/>
      <c r="S41" s="352"/>
      <c r="T41" s="352"/>
      <c r="U41" s="352"/>
      <c r="V41" s="352"/>
      <c r="W41" s="352"/>
      <c r="X41" s="352"/>
      <c r="Y41" s="352"/>
      <c r="Z41" s="352"/>
    </row>
    <row r="42" spans="1:30" ht="14.65">
      <c r="A42" s="92" t="s">
        <v>235</v>
      </c>
      <c r="B42" s="92"/>
      <c r="C42" s="180">
        <v>400000</v>
      </c>
      <c r="D42" s="92"/>
      <c r="E42" s="166" t="s">
        <v>230</v>
      </c>
      <c r="F42" s="168">
        <f>E32</f>
        <v>0.2</v>
      </c>
      <c r="G42" s="92"/>
      <c r="H42" s="92"/>
      <c r="I42" s="92"/>
      <c r="J42" s="92"/>
      <c r="K42" s="92"/>
      <c r="L42" s="92"/>
      <c r="M42" s="116"/>
      <c r="P42" s="352"/>
      <c r="Q42" s="352"/>
      <c r="R42" s="352"/>
      <c r="S42" s="352"/>
      <c r="T42" s="352"/>
      <c r="U42" s="352"/>
      <c r="V42" s="352"/>
      <c r="W42" s="352"/>
      <c r="X42" s="352"/>
      <c r="Y42" s="352"/>
      <c r="Z42" s="352"/>
    </row>
    <row r="43" spans="1:30" ht="14.25">
      <c r="A43" s="92"/>
      <c r="B43" s="92"/>
      <c r="C43" s="92"/>
      <c r="D43" s="92"/>
      <c r="E43" s="92"/>
      <c r="F43" s="92"/>
      <c r="G43" s="92"/>
      <c r="H43" s="92"/>
      <c r="I43" s="92"/>
      <c r="J43" s="92"/>
      <c r="K43" s="92"/>
      <c r="L43" s="92"/>
      <c r="M43" s="116"/>
      <c r="P43" s="352"/>
      <c r="Q43" s="352"/>
      <c r="R43" s="352"/>
      <c r="S43" s="352"/>
      <c r="T43" s="352"/>
      <c r="U43" s="352"/>
      <c r="V43" s="352"/>
      <c r="W43" s="352"/>
      <c r="X43" s="352"/>
      <c r="Y43" s="352"/>
      <c r="Z43" s="352"/>
    </row>
    <row r="44" spans="1:30" ht="14.25">
      <c r="A44" s="11" t="s">
        <v>218</v>
      </c>
      <c r="D44" s="11" t="str">
        <f>CONCATENATE(D5,H11,D12)</f>
        <v>20200113mChOCT4sg2</v>
      </c>
      <c r="P44" s="352"/>
      <c r="Q44" s="352"/>
      <c r="R44" s="352"/>
      <c r="S44" s="352"/>
      <c r="T44" s="352"/>
      <c r="U44" s="352"/>
      <c r="V44" s="352"/>
      <c r="W44" s="352"/>
      <c r="X44" s="352"/>
      <c r="Y44" s="352"/>
      <c r="Z44" s="352"/>
    </row>
    <row r="45" spans="1:30" ht="14.65" customHeight="1">
      <c r="P45" s="352"/>
      <c r="Q45" s="352"/>
      <c r="R45" s="352"/>
      <c r="S45" s="352"/>
      <c r="T45" s="352"/>
      <c r="U45" s="352"/>
      <c r="V45" s="352"/>
      <c r="W45" s="352"/>
      <c r="X45" s="352"/>
      <c r="Y45" s="352"/>
      <c r="Z45" s="352"/>
    </row>
    <row r="46" spans="1:30" ht="15" customHeight="1" thickBot="1">
      <c r="P46" s="352"/>
      <c r="Q46" s="352"/>
      <c r="R46" s="352"/>
      <c r="S46" s="352"/>
      <c r="T46" s="352"/>
      <c r="U46" s="352"/>
      <c r="V46" s="352"/>
      <c r="W46" s="352"/>
      <c r="X46" s="352"/>
      <c r="Y46" s="352"/>
      <c r="Z46" s="352"/>
    </row>
    <row r="47" spans="1:30" ht="14.65" thickBot="1">
      <c r="A47" s="296" t="s">
        <v>174</v>
      </c>
      <c r="B47" s="73" t="s">
        <v>204</v>
      </c>
      <c r="C47" s="77"/>
      <c r="D47" s="77"/>
      <c r="E47" s="76" t="s">
        <v>205</v>
      </c>
      <c r="F47" s="77"/>
      <c r="G47" s="74"/>
      <c r="H47" s="123" t="s">
        <v>206</v>
      </c>
      <c r="I47" s="74" t="s">
        <v>207</v>
      </c>
      <c r="J47" s="75"/>
      <c r="K47" s="77"/>
      <c r="L47" s="77"/>
      <c r="M47" s="77"/>
      <c r="N47" s="77"/>
      <c r="O47" s="75"/>
      <c r="P47" s="352"/>
      <c r="Q47" s="352"/>
      <c r="R47" s="352"/>
      <c r="S47" s="352"/>
      <c r="T47" s="352"/>
      <c r="U47" s="352"/>
      <c r="V47" s="352"/>
      <c r="W47" s="352"/>
      <c r="X47" s="352"/>
      <c r="Y47" s="352"/>
      <c r="Z47" s="352"/>
    </row>
    <row r="48" spans="1:30" ht="14.65" thickBot="1">
      <c r="A48" s="124"/>
      <c r="B48" s="125"/>
      <c r="C48" s="80"/>
      <c r="D48" s="80"/>
      <c r="E48" s="80"/>
      <c r="F48" s="82"/>
      <c r="G48" s="126"/>
      <c r="H48" s="80"/>
      <c r="I48" s="80"/>
      <c r="J48" s="126"/>
      <c r="K48" s="127"/>
      <c r="L48" s="75"/>
      <c r="M48" s="75"/>
      <c r="N48" s="78"/>
      <c r="O48" s="167"/>
      <c r="P48" s="352"/>
      <c r="Q48" s="352"/>
      <c r="R48" s="352"/>
      <c r="S48" s="352"/>
      <c r="T48" s="352"/>
      <c r="U48" s="352"/>
      <c r="V48" s="352"/>
      <c r="W48" s="352"/>
      <c r="X48" s="352"/>
      <c r="Y48" s="352"/>
      <c r="Z48" s="352"/>
    </row>
    <row r="49" spans="1:26" ht="14.65" thickBot="1">
      <c r="A49" s="79"/>
      <c r="B49" s="80"/>
      <c r="C49" s="128" t="s">
        <v>255</v>
      </c>
      <c r="D49" s="80"/>
      <c r="E49" s="129" t="s">
        <v>256</v>
      </c>
      <c r="F49" s="130"/>
      <c r="G49" s="128" t="s">
        <v>258</v>
      </c>
      <c r="H49" s="80"/>
      <c r="I49" s="128" t="s">
        <v>211</v>
      </c>
      <c r="J49" s="80"/>
      <c r="K49" s="131" t="s">
        <v>144</v>
      </c>
      <c r="L49" s="80"/>
      <c r="M49" s="80"/>
      <c r="N49" s="81"/>
      <c r="O49" s="167"/>
      <c r="P49" s="352"/>
      <c r="Q49" s="352"/>
      <c r="R49" s="352"/>
      <c r="S49" s="352"/>
      <c r="T49" s="352"/>
      <c r="U49" s="352"/>
      <c r="V49" s="352"/>
      <c r="W49" s="352"/>
      <c r="X49" s="352"/>
      <c r="Y49" s="352"/>
      <c r="Z49" s="352"/>
    </row>
    <row r="50" spans="1:26" ht="28.9" thickBot="1">
      <c r="A50" s="131" t="s">
        <v>212</v>
      </c>
      <c r="B50" s="80"/>
      <c r="C50" s="349">
        <v>4000</v>
      </c>
      <c r="D50" s="80"/>
      <c r="E50" s="132" t="str">
        <f>_xlfn.IFS(C50 = 0, 0, AND(C50&lt;&gt;" ", C51 = 0), "11.2", AND(C50&lt;&gt;" ", C51&lt;&gt;" "), "5.6")</f>
        <v>5.6</v>
      </c>
      <c r="F50" s="80"/>
      <c r="G50" s="132" t="str">
        <f>_xlfn.IFS(E50 = 0,"0", AND(E50&lt;&gt;" ",E51&lt;&gt;0),"0.05", AND(E50&lt;&gt;" ",E51 = 0), "0.1")</f>
        <v>0.05</v>
      </c>
      <c r="H50" s="80"/>
      <c r="I50" s="133">
        <f>C50/G50*E50</f>
        <v>448000</v>
      </c>
      <c r="J50" s="80"/>
      <c r="K50" s="79"/>
      <c r="L50" s="80" t="s">
        <v>213</v>
      </c>
      <c r="M50" s="291" t="s">
        <v>260</v>
      </c>
      <c r="N50" s="293" t="s">
        <v>259</v>
      </c>
      <c r="O50" s="167"/>
      <c r="P50" s="352"/>
      <c r="Q50" s="352"/>
      <c r="R50" s="352"/>
      <c r="S50" s="352"/>
      <c r="T50" s="352"/>
      <c r="U50" s="352"/>
      <c r="V50" s="352"/>
      <c r="W50" s="352"/>
      <c r="X50" s="352"/>
      <c r="Y50" s="352"/>
      <c r="Z50" s="352"/>
    </row>
    <row r="51" spans="1:26" ht="14.65" thickBot="1">
      <c r="A51" s="131" t="s">
        <v>214</v>
      </c>
      <c r="B51" s="80"/>
      <c r="C51" s="349">
        <v>4000</v>
      </c>
      <c r="D51" s="80"/>
      <c r="E51" s="134" t="str">
        <f>_xlfn.IFS(C51 = 0, 0, AND(C50=0, C51&lt;&gt;" "), "11.2", AND(C50&lt;&gt;" ", C51&lt;&gt;" "), "5.6")</f>
        <v>5.6</v>
      </c>
      <c r="F51" s="80"/>
      <c r="G51" s="134" t="str">
        <f>_xlfn.IFS(E51= 0,"0", AND(E50&lt;&gt;0,E51&lt;&gt;" "),"0.05", AND(E51&lt;&gt;" ",E50=0), "0.1")</f>
        <v>0.05</v>
      </c>
      <c r="H51" s="80"/>
      <c r="I51" s="135">
        <f>C51/G51*E51</f>
        <v>448000</v>
      </c>
      <c r="J51" s="80"/>
      <c r="K51" s="79" t="s">
        <v>215</v>
      </c>
      <c r="L51" s="180">
        <v>278000</v>
      </c>
      <c r="M51" s="292">
        <f>I50/L51</f>
        <v>1.6115107913669064</v>
      </c>
      <c r="N51" s="284">
        <f>E50-M51</f>
        <v>3.9884892086330934</v>
      </c>
      <c r="O51" s="79"/>
      <c r="P51" s="352"/>
      <c r="Q51" s="352"/>
      <c r="R51" s="352"/>
      <c r="S51" s="352"/>
      <c r="T51" s="352"/>
      <c r="U51" s="352"/>
      <c r="V51" s="352"/>
      <c r="W51" s="352"/>
      <c r="X51" s="352"/>
      <c r="Y51" s="352"/>
      <c r="Z51" s="352"/>
    </row>
    <row r="52" spans="1:26" ht="14.65" thickBot="1">
      <c r="A52" s="86"/>
      <c r="B52" s="87"/>
      <c r="C52" s="87"/>
      <c r="D52" s="87"/>
      <c r="E52" s="136"/>
      <c r="F52" s="80"/>
      <c r="G52" s="136"/>
      <c r="H52" s="136"/>
      <c r="I52" s="80"/>
      <c r="J52" s="80"/>
      <c r="K52" s="86" t="s">
        <v>216</v>
      </c>
      <c r="L52" s="180">
        <v>218000</v>
      </c>
      <c r="M52" s="288">
        <f>I51/L52</f>
        <v>2.0550458715596331</v>
      </c>
      <c r="N52" s="290">
        <f>E51-0.1</f>
        <v>5.5</v>
      </c>
      <c r="O52" s="167"/>
      <c r="P52" s="352"/>
      <c r="Q52" s="352"/>
      <c r="R52" s="352"/>
      <c r="S52" s="352"/>
      <c r="T52" s="352"/>
      <c r="U52" s="352"/>
      <c r="V52" s="352"/>
      <c r="W52" s="352"/>
      <c r="X52" s="352"/>
      <c r="Y52" s="352"/>
      <c r="Z52" s="352"/>
    </row>
    <row r="53" spans="1:26" ht="14.65" thickBot="1">
      <c r="A53" s="137" t="s">
        <v>217</v>
      </c>
      <c r="B53" s="77"/>
      <c r="C53" s="77"/>
      <c r="D53" s="283">
        <v>0.48958333333333331</v>
      </c>
      <c r="E53" s="87"/>
      <c r="F53" s="87"/>
      <c r="G53" s="87"/>
      <c r="H53" s="87"/>
      <c r="I53" s="87"/>
      <c r="J53" s="87"/>
      <c r="K53" s="87"/>
      <c r="L53" s="87"/>
      <c r="M53" s="87"/>
      <c r="N53" s="87"/>
      <c r="O53" s="87"/>
      <c r="P53" s="352"/>
      <c r="Q53" s="352"/>
      <c r="R53" s="352"/>
      <c r="S53" s="352"/>
      <c r="T53" s="352"/>
      <c r="U53" s="352"/>
      <c r="V53" s="352"/>
      <c r="W53" s="352"/>
      <c r="X53" s="352"/>
      <c r="Y53" s="352"/>
      <c r="Z53" s="352"/>
    </row>
    <row r="54" spans="1:26" ht="14.65" customHeight="1">
      <c r="P54" s="352"/>
      <c r="Q54" s="352"/>
      <c r="R54" s="352"/>
      <c r="S54" s="352"/>
      <c r="T54" s="352"/>
      <c r="U54" s="352"/>
      <c r="V54" s="352"/>
      <c r="W54" s="352"/>
      <c r="X54" s="352"/>
      <c r="Y54" s="352"/>
      <c r="Z54" s="352"/>
    </row>
    <row r="55" spans="1:26" ht="14.65" customHeight="1">
      <c r="A55" s="11" t="s">
        <v>219</v>
      </c>
      <c r="B55" s="11"/>
      <c r="C55" s="11" t="str">
        <f>CONCATENATE((R8),U8)</f>
        <v>AmaxaCB-150</v>
      </c>
      <c r="P55" s="352"/>
      <c r="Q55" s="352"/>
      <c r="R55" s="352"/>
      <c r="S55" s="352"/>
      <c r="T55" s="352"/>
      <c r="U55" s="352"/>
      <c r="V55" s="352"/>
      <c r="W55" s="352"/>
      <c r="X55" s="352"/>
      <c r="Y55" s="352"/>
      <c r="Z55" s="352"/>
    </row>
    <row r="56" spans="1:26" ht="14.65" customHeight="1">
      <c r="P56" s="352"/>
      <c r="Q56" s="352"/>
      <c r="R56" s="352"/>
      <c r="S56" s="352"/>
      <c r="T56" s="352"/>
      <c r="U56" s="352"/>
      <c r="V56" s="352"/>
      <c r="W56" s="352"/>
      <c r="X56" s="352"/>
      <c r="Y56" s="352"/>
      <c r="Z56" s="352"/>
    </row>
    <row r="58" spans="1:26" ht="14.25">
      <c r="B58" s="11"/>
      <c r="D58" s="11"/>
    </row>
    <row r="59" spans="1:26" ht="14.25">
      <c r="D59" s="11"/>
    </row>
  </sheetData>
  <sheetProtection algorithmName="SHA-512" hashValue="H+8g8xl2D3QuHEfux4f6L4PMJ0tMZm3s1xLeKyhPMXZqYb2/I4WINTAHcVhHTLfMlWFWZiGvCz5zpCBv6+4L7w==" saltValue="CW7C6mIci0Y6QnCUml2eig==" spinCount="100000" sheet="1" scenarios="1" selectLockedCells="1"/>
  <mergeCells count="15">
    <mergeCell ref="S13:U13"/>
    <mergeCell ref="W13:Y13"/>
    <mergeCell ref="AA13:AC13"/>
    <mergeCell ref="T4:U4"/>
    <mergeCell ref="S10:U10"/>
    <mergeCell ref="S12:T12"/>
    <mergeCell ref="W12:X12"/>
    <mergeCell ref="AA12:AB12"/>
    <mergeCell ref="F29:H29"/>
    <mergeCell ref="W14:X14"/>
    <mergeCell ref="AA14:AB14"/>
    <mergeCell ref="P21:W21"/>
    <mergeCell ref="P22:W22"/>
    <mergeCell ref="P23:W23"/>
    <mergeCell ref="P24:W24"/>
  </mergeCells>
  <conditionalFormatting sqref="H6:I6 A9:I9 N6:O9">
    <cfRule type="expression" priority="23">
      <formula>"row if val(a..) EVEN"</formula>
    </cfRule>
    <cfRule type="expression" dxfId="45" priority="24">
      <formula>"row is even"</formula>
    </cfRule>
  </conditionalFormatting>
  <conditionalFormatting sqref="B10 A6:F6">
    <cfRule type="expression" priority="31">
      <formula>"row if val(a..) EVEN"</formula>
    </cfRule>
    <cfRule type="expression" dxfId="44" priority="32">
      <formula>"row is even"</formula>
    </cfRule>
  </conditionalFormatting>
  <conditionalFormatting sqref="D5">
    <cfRule type="expression" priority="29">
      <formula>"row if val(a..) EVEN"</formula>
    </cfRule>
    <cfRule type="expression" dxfId="43" priority="30">
      <formula>"row is even"</formula>
    </cfRule>
  </conditionalFormatting>
  <conditionalFormatting sqref="E10">
    <cfRule type="expression" priority="27">
      <formula>"row if val(a..) EVEN"</formula>
    </cfRule>
    <cfRule type="expression" dxfId="42" priority="28">
      <formula>"row is even"</formula>
    </cfRule>
  </conditionalFormatting>
  <conditionalFormatting sqref="C10">
    <cfRule type="expression" priority="25">
      <formula>"row if val(a..) EVEN"</formula>
    </cfRule>
    <cfRule type="expression" dxfId="41" priority="26">
      <formula>"row is even"</formula>
    </cfRule>
  </conditionalFormatting>
  <conditionalFormatting sqref="Q6 P4 S6 P2:Q2 S2:U2 P5:T5">
    <cfRule type="expression" priority="19">
      <formula>"row if val(a..) EVEN"</formula>
    </cfRule>
    <cfRule type="expression" dxfId="40" priority="20">
      <formula>"row is even"</formula>
    </cfRule>
  </conditionalFormatting>
  <conditionalFormatting sqref="Q4 T6">
    <cfRule type="expression" priority="21">
      <formula>"row if val(a..) EVEN"</formula>
    </cfRule>
    <cfRule type="expression" dxfId="39" priority="22">
      <formula>"row is even"</formula>
    </cfRule>
  </conditionalFormatting>
  <conditionalFormatting sqref="H8:I8 A7 C7">
    <cfRule type="expression" priority="15">
      <formula>"row if val(a..) EVEN"</formula>
    </cfRule>
    <cfRule type="expression" dxfId="38" priority="16">
      <formula>"row is even"</formula>
    </cfRule>
  </conditionalFormatting>
  <conditionalFormatting sqref="E8:F8 A8 G7">
    <cfRule type="expression" priority="17">
      <formula>"row if val(a..) EVEN"</formula>
    </cfRule>
    <cfRule type="expression" dxfId="37" priority="18">
      <formula>"row is even"</formula>
    </cfRule>
  </conditionalFormatting>
  <conditionalFormatting sqref="A11:I11">
    <cfRule type="expression" priority="13">
      <formula>"row if val(a..) EVEN"</formula>
    </cfRule>
    <cfRule type="expression" dxfId="36" priority="14">
      <formula>"row is even"</formula>
    </cfRule>
  </conditionalFormatting>
  <conditionalFormatting sqref="R4">
    <cfRule type="expression" priority="11">
      <formula>"row if val(a..) EVEN"</formula>
    </cfRule>
    <cfRule type="expression" dxfId="35" priority="12">
      <formula>"row is even"</formula>
    </cfRule>
  </conditionalFormatting>
  <conditionalFormatting sqref="V6">
    <cfRule type="expression" priority="9">
      <formula>"row if val(a..) EVEN"</formula>
    </cfRule>
    <cfRule type="expression" dxfId="34" priority="10">
      <formula>"row is even"</formula>
    </cfRule>
  </conditionalFormatting>
  <conditionalFormatting sqref="J6:M6 L7:M8 J9:M9">
    <cfRule type="expression" priority="5">
      <formula>"row if val(a..) EVEN"</formula>
    </cfRule>
    <cfRule type="expression" dxfId="33" priority="6">
      <formula>"row is even"</formula>
    </cfRule>
  </conditionalFormatting>
  <conditionalFormatting sqref="J10">
    <cfRule type="expression" priority="7">
      <formula>"row if val(a..) EVEN"</formula>
    </cfRule>
    <cfRule type="expression" dxfId="32" priority="8">
      <formula>"row is even"</formula>
    </cfRule>
  </conditionalFormatting>
  <conditionalFormatting sqref="J8:K8">
    <cfRule type="expression" priority="3">
      <formula>"row if val(a..) EVEN"</formula>
    </cfRule>
    <cfRule type="expression" dxfId="31" priority="4">
      <formula>"row is even"</formula>
    </cfRule>
  </conditionalFormatting>
  <conditionalFormatting sqref="J11:K11">
    <cfRule type="expression" priority="1">
      <formula>"row if val(a..) EVEN"</formula>
    </cfRule>
    <cfRule type="expression" dxfId="30" priority="2">
      <formula>"row is even"</formula>
    </cfRule>
  </conditionalFormatting>
  <dataValidations count="10">
    <dataValidation operator="equal" allowBlank="1" showInputMessage="1" showErrorMessage="1" prompt="ex: 20190417" sqref="C10 R5" xr:uid="{6F4B5D96-4820-411F-882C-CE761730ABA5}"/>
    <dataValidation type="whole" allowBlank="1" showInputMessage="1" prompt="number" sqref="T5" xr:uid="{035A8DA5-5697-458F-AE1E-37E9043622DD}">
      <formula1>10</formula1>
      <formula2>50</formula2>
    </dataValidation>
    <dataValidation type="whole" allowBlank="1" showInputMessage="1" showErrorMessage="1" prompt="Enter a number" sqref="H7 K10" xr:uid="{E6EC5E2D-7C45-4F48-85D8-43D4B0CCB6C4}">
      <formula1>1</formula1>
      <formula2>50</formula2>
    </dataValidation>
    <dataValidation type="whole" allowBlank="1" showInputMessage="1" showErrorMessage="1" prompt="enter a number" sqref="H10 E7" xr:uid="{A0350E73-5A34-416A-AE7B-89C1B667F3B4}">
      <formula1>0</formula1>
      <formula2>10</formula2>
    </dataValidation>
    <dataValidation type="textLength" operator="equal" allowBlank="1" showInputMessage="1" showErrorMessage="1" prompt="ex: 20190417" sqref="G9 E10 S6 C7 Q6 V6 R4" xr:uid="{5CCC57FD-718D-49F5-81B5-E401CAF5ADA4}">
      <formula1>8</formula1>
    </dataValidation>
    <dataValidation allowBlank="1" showInputMessage="1" showErrorMessage="1" prompt="Enter a number (e.g. 1e6)" sqref="C42" xr:uid="{315227EA-28DA-4426-BA11-F334BFB364A6}"/>
    <dataValidation allowBlank="1" showInputMessage="1" showErrorMessage="1" prompt="ex: 534e3" sqref="L51:L52" xr:uid="{51A70390-840E-45EC-8A2C-6E5FC525DB30}"/>
    <dataValidation type="textLength" operator="equal" allowBlank="1" showInputMessage="1" showErrorMessage="1" prompt="ex. 20200110" sqref="D8" xr:uid="{E48A8D47-8F36-49B7-8649-1F3BA4A7EB9B}">
      <formula1>8</formula1>
    </dataValidation>
    <dataValidation type="time" allowBlank="1" showInputMessage="1" showErrorMessage="1" sqref="D53" xr:uid="{DBD5F77D-3949-419E-A545-EB2C87975C62}">
      <formula1>0</formula1>
      <formula2>0.999305555555556</formula2>
    </dataValidation>
    <dataValidation type="textLength" operator="equal" allowBlank="1" showErrorMessage="1" sqref="D5" xr:uid="{8796B55F-50B5-4925-A719-C931FF00449B}">
      <formula1>8</formula1>
    </dataValidation>
  </dataValidations>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count="19">
        <x14:dataValidation type="list" allowBlank="1" showInputMessage="1" showErrorMessage="1" xr:uid="{FE6F9CC8-3EE5-4065-B2A7-4DCE63E174B9}">
          <x14:formula1>
            <xm:f>'C:\Users\aplant\AppData\Local\Microsoft\Windows\INetCache\Content.Outlook\ZYZ9ILGB\[0701Copy of 0615question.alp.TransfectionMetadata w Calendar.xlsm]Data validation criteria'!#REF!</xm:f>
          </x14:formula1>
          <xm:sqref>Y12 AC12</xm:sqref>
        </x14:dataValidation>
        <x14:dataValidation type="list" showInputMessage="1" showErrorMessage="1" xr:uid="{2DE4F312-AC1D-4717-B9AA-94EB861200B3}">
          <x14:formula1>
            <xm:f>'Data validation criteria'!$K$21:$K$26</xm:f>
          </x14:formula1>
          <xm:sqref>H13</xm:sqref>
        </x14:dataValidation>
        <x14:dataValidation type="list" allowBlank="1" showInputMessage="1" showErrorMessage="1" xr:uid="{66F29E33-FD8A-4E44-B44B-BC74297D46A1}">
          <x14:formula1>
            <xm:f>'Data validation criteria'!$A$3:$A$9</xm:f>
          </x14:formula1>
          <xm:sqref>D4 C4:C5</xm:sqref>
        </x14:dataValidation>
        <x14:dataValidation type="list" allowBlank="1" showInputMessage="1" showErrorMessage="1" xr:uid="{5B30C790-DD66-44C2-8ACB-446BF7AAC8EB}">
          <x14:formula1>
            <xm:f>'Data validation criteria'!$C$21:$C$25</xm:f>
          </x14:formula1>
          <xm:sqref>D11</xm:sqref>
        </x14:dataValidation>
        <x14:dataValidation type="list" allowBlank="1" showInputMessage="1" showErrorMessage="1" xr:uid="{4C769DD6-E550-4A84-ADA0-F4FBC6939D8A}">
          <x14:formula1>
            <xm:f>'Data validation criteria'!$M$21:$M$30</xm:f>
          </x14:formula1>
          <xm:sqref>D12</xm:sqref>
        </x14:dataValidation>
        <x14:dataValidation type="list" allowBlank="1" showInputMessage="1" showErrorMessage="1" xr:uid="{3B6A7590-715C-44BA-A517-8DF7AE63681F}">
          <x14:formula1>
            <xm:f>'Data validation criteria'!$N$21:$N$30</xm:f>
          </x14:formula1>
          <xm:sqref>D13</xm:sqref>
        </x14:dataValidation>
        <x14:dataValidation type="list" allowBlank="1" showInputMessage="1" showErrorMessage="1" xr:uid="{956DA79B-A717-4CA0-9EE8-C4FB9798D2E5}">
          <x14:formula1>
            <xm:f>'Data validation criteria'!$D$21:$D$25</xm:f>
          </x14:formula1>
          <xm:sqref>G11</xm:sqref>
        </x14:dataValidation>
        <x14:dataValidation type="list" allowBlank="1" showInputMessage="1" showErrorMessage="1" xr:uid="{ADCC8459-C454-4A0B-AED3-59E1F41175E5}">
          <x14:formula1>
            <xm:f>'Data validation criteria'!$F$21:$F$23</xm:f>
          </x14:formula1>
          <xm:sqref>R8</xm:sqref>
        </x14:dataValidation>
        <x14:dataValidation type="list" allowBlank="1" showInputMessage="1" showErrorMessage="1" xr:uid="{0B6E9B3B-B148-4BD0-A90B-579CCEB75A65}">
          <x14:formula1>
            <xm:f>'Data validation criteria'!$A$34:$A$39</xm:f>
          </x14:formula1>
          <xm:sqref>U8</xm:sqref>
        </x14:dataValidation>
        <x14:dataValidation type="list" allowBlank="1" showInputMessage="1" showErrorMessage="1" xr:uid="{D7F717FB-4021-4ADB-8ED5-E659D223E878}">
          <x14:formula1>
            <xm:f>'Data validation criteria'!$L$21:$L$23</xm:f>
          </x14:formula1>
          <xm:sqref>X8</xm:sqref>
        </x14:dataValidation>
        <x14:dataValidation type="list" allowBlank="1" showInputMessage="1" showErrorMessage="1" xr:uid="{B6D74808-C454-47EB-B9A6-6C527B2E1621}">
          <x14:formula1>
            <xm:f>'Data validation criteria'!$A$21:$A$28</xm:f>
          </x14:formula1>
          <xm:sqref>S10</xm:sqref>
        </x14:dataValidation>
        <x14:dataValidation type="list" allowBlank="1" showInputMessage="1" showErrorMessage="1" xr:uid="{EEBD7FE0-5804-4484-B339-F78CC64C2A3C}">
          <x14:formula1>
            <xm:f>'Data validation criteria'!$J$21:$J$24</xm:f>
          </x14:formula1>
          <xm:sqref>W10 W14:X14 AA14:AB14</xm:sqref>
        </x14:dataValidation>
        <x14:dataValidation type="list" allowBlank="1" showInputMessage="1" showErrorMessage="1" xr:uid="{F7A4B169-BCB1-427D-9AFC-BAA57E5B10D6}">
          <x14:formula1>
            <xm:f>'Data validation criteria'!$I$21:$I$25</xm:f>
          </x14:formula1>
          <xm:sqref>S12 W12 AA12</xm:sqref>
        </x14:dataValidation>
        <x14:dataValidation type="list" allowBlank="1" showInputMessage="1" showErrorMessage="1" xr:uid="{F1D32091-A1A7-4729-B6E0-44821F6DB793}">
          <x14:formula1>
            <xm:f>'Data validation criteria'!$A$21:$A$27</xm:f>
          </x14:formula1>
          <xm:sqref>S13:U13 W13:Y13 AA13:AC13</xm:sqref>
        </x14:dataValidation>
        <x14:dataValidation type="list" allowBlank="1" showInputMessage="1" showErrorMessage="1" xr:uid="{595A8ADD-E6D2-40BE-9BB6-BA97F51C37C1}">
          <x14:formula1>
            <xm:f>'Data validation criteria'!$J$21:$J$25</xm:f>
          </x14:formula1>
          <xm:sqref>S14</xm:sqref>
        </x14:dataValidation>
        <x14:dataValidation type="list" allowBlank="1" showInputMessage="1" showErrorMessage="1" xr:uid="{2B9171EC-D00A-400F-A535-3E4142F431E8}">
          <x14:formula1>
            <xm:f>'Data validation criteria'!$E$21:$E$25</xm:f>
          </x14:formula1>
          <xm:sqref>Q2</xm:sqref>
        </x14:dataValidation>
        <x14:dataValidation type="list" allowBlank="1" showInputMessage="1" showErrorMessage="1" xr:uid="{B41FD868-9811-4216-BC29-4593A38B0878}">
          <x14:formula1>
            <xm:f>'Data validation criteria'!$F$2:$F$7</xm:f>
          </x14:formula1>
          <xm:sqref>T2</xm:sqref>
        </x14:dataValidation>
        <x14:dataValidation type="list" allowBlank="1" showInputMessage="1" showErrorMessage="1" xr:uid="{C06297F1-2A72-420B-9DD6-6C98AEDD665B}">
          <x14:formula1>
            <xm:f>'Data validation criteria'!$D$34:$D$38</xm:f>
          </x14:formula1>
          <xm:sqref>T4:U4</xm:sqref>
        </x14:dataValidation>
        <x14:dataValidation type="list" allowBlank="1" showInputMessage="1" showErrorMessage="1" xr:uid="{19CF12DD-28CF-4E0F-8CFD-7D96FCD1C073}">
          <x14:formula1>
            <xm:f>'Data validation criteria'!$G$34:$G$39</xm:f>
          </x14:formula1>
          <xm:sqref>L13</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65CF3-5051-4FE0-BFD0-1ADC879403BD}">
  <sheetPr codeName="WSMetadataTemplate8"/>
  <dimension ref="A1:AI58"/>
  <sheetViews>
    <sheetView showGridLines="0" zoomScale="60" zoomScaleNormal="60" workbookViewId="0">
      <selection activeCell="AA14" sqref="AA14:AB14"/>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12.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246"/>
      <c r="P1" s="246"/>
      <c r="Q1" s="246"/>
      <c r="R1" s="246"/>
      <c r="S1" s="246"/>
      <c r="T1" s="246"/>
      <c r="U1" s="246"/>
      <c r="V1" s="246"/>
      <c r="W1" s="246"/>
      <c r="X1" s="246"/>
      <c r="Y1" s="246"/>
      <c r="Z1" s="41"/>
      <c r="AA1" s="41"/>
      <c r="AB1" s="41"/>
      <c r="AC1" s="41"/>
      <c r="AD1" s="41"/>
      <c r="AE1" s="41"/>
      <c r="AF1" s="41"/>
      <c r="AG1" s="41"/>
      <c r="AH1" s="41"/>
      <c r="AI1" s="41"/>
    </row>
    <row r="2" spans="1:35" ht="14.65" thickBot="1">
      <c r="A2" s="11" t="s">
        <v>0</v>
      </c>
      <c r="B2" s="8"/>
      <c r="C2" s="8"/>
      <c r="D2" s="8"/>
      <c r="E2" s="8"/>
      <c r="F2" s="8"/>
      <c r="G2" s="8"/>
      <c r="H2" s="8"/>
      <c r="I2" s="8"/>
      <c r="J2" s="8"/>
      <c r="K2" s="8"/>
      <c r="L2" s="8"/>
      <c r="O2" s="215"/>
      <c r="P2" s="247" t="s">
        <v>3</v>
      </c>
      <c r="Q2" s="413" t="s">
        <v>42</v>
      </c>
      <c r="R2" s="213"/>
      <c r="S2" s="214" t="s">
        <v>5</v>
      </c>
      <c r="T2" s="413" t="s">
        <v>6</v>
      </c>
      <c r="U2" s="14"/>
      <c r="V2" s="14"/>
      <c r="W2" s="14"/>
      <c r="X2" s="14"/>
      <c r="Y2" s="14"/>
    </row>
    <row r="3" spans="1:35" ht="14.65" thickBot="1">
      <c r="A3" s="8"/>
      <c r="B3" s="8"/>
      <c r="C3" s="8"/>
      <c r="D3" s="8"/>
      <c r="E3" s="8"/>
      <c r="F3" s="8"/>
      <c r="G3" s="8"/>
      <c r="H3" s="8"/>
      <c r="I3" s="8"/>
      <c r="J3" s="8"/>
      <c r="K3" s="8"/>
      <c r="L3" s="8"/>
      <c r="O3" s="215"/>
      <c r="P3" s="14"/>
      <c r="Q3" s="14"/>
      <c r="R3" s="14"/>
      <c r="S3" s="14"/>
      <c r="T3" s="14"/>
      <c r="U3" s="14"/>
      <c r="V3" s="14"/>
      <c r="W3" s="14"/>
      <c r="X3" s="14"/>
      <c r="Y3" s="14"/>
    </row>
    <row r="4" spans="1:35" ht="14.25">
      <c r="A4" s="263" t="s">
        <v>174</v>
      </c>
      <c r="B4" s="327" t="s">
        <v>165</v>
      </c>
      <c r="C4" s="327"/>
      <c r="D4" s="411" t="s">
        <v>1</v>
      </c>
      <c r="E4" s="327"/>
      <c r="F4" s="327"/>
      <c r="G4" s="327"/>
      <c r="H4" s="327"/>
      <c r="I4" s="327"/>
      <c r="J4" s="414"/>
      <c r="K4" s="414"/>
      <c r="L4" s="414"/>
      <c r="M4" s="472"/>
      <c r="O4" s="215"/>
      <c r="P4" s="248" t="s">
        <v>167</v>
      </c>
      <c r="Q4" s="216"/>
      <c r="R4" s="217" t="s">
        <v>220</v>
      </c>
      <c r="S4" s="218" t="s">
        <v>221</v>
      </c>
      <c r="T4" s="530" t="s">
        <v>168</v>
      </c>
      <c r="U4" s="530"/>
      <c r="V4" s="219"/>
      <c r="W4" s="14"/>
      <c r="X4" s="14"/>
      <c r="Y4" s="14"/>
    </row>
    <row r="5" spans="1:35" ht="14.25">
      <c r="A5" s="328"/>
      <c r="B5" s="416" t="s">
        <v>2</v>
      </c>
      <c r="C5" s="416"/>
      <c r="D5" s="264" t="s">
        <v>603</v>
      </c>
      <c r="E5" s="416"/>
      <c r="F5" s="416"/>
      <c r="G5" s="416"/>
      <c r="H5" s="416"/>
      <c r="I5" s="416"/>
      <c r="J5" s="417"/>
      <c r="K5" s="469"/>
      <c r="L5" s="469"/>
      <c r="M5" s="473"/>
      <c r="O5" s="215"/>
      <c r="P5" s="249" t="s">
        <v>7</v>
      </c>
      <c r="Q5" s="220"/>
      <c r="R5" s="217" t="s">
        <v>43</v>
      </c>
      <c r="S5" s="221" t="s">
        <v>11</v>
      </c>
      <c r="T5" s="413">
        <v>41</v>
      </c>
      <c r="U5" s="14"/>
      <c r="V5" s="222"/>
      <c r="W5" s="14"/>
      <c r="X5" s="14"/>
      <c r="Y5" s="14"/>
    </row>
    <row r="6" spans="1:35" ht="14.65" thickBot="1">
      <c r="A6" s="328"/>
      <c r="B6" s="416"/>
      <c r="C6" s="265"/>
      <c r="D6" s="266"/>
      <c r="E6" s="416"/>
      <c r="F6" s="416"/>
      <c r="G6" s="416"/>
      <c r="H6" s="416"/>
      <c r="I6" s="416"/>
      <c r="J6" s="417"/>
      <c r="K6" s="469"/>
      <c r="L6" s="469"/>
      <c r="M6" s="473"/>
      <c r="O6" s="215"/>
      <c r="P6" s="251" t="s">
        <v>169</v>
      </c>
      <c r="Q6" s="217" t="s">
        <v>44</v>
      </c>
      <c r="R6" s="223" t="s">
        <v>170</v>
      </c>
      <c r="S6" s="217" t="s">
        <v>44</v>
      </c>
      <c r="T6" s="224" t="s">
        <v>12</v>
      </c>
      <c r="U6" s="225"/>
      <c r="V6" s="217"/>
      <c r="W6" s="14"/>
      <c r="X6" s="14"/>
      <c r="Y6" s="14"/>
    </row>
    <row r="7" spans="1:35" ht="14.65" thickBot="1">
      <c r="A7" s="328"/>
      <c r="B7" s="419" t="s">
        <v>8</v>
      </c>
      <c r="C7" s="217" t="s">
        <v>605</v>
      </c>
      <c r="D7" s="416" t="s">
        <v>9</v>
      </c>
      <c r="E7" s="413">
        <v>3</v>
      </c>
      <c r="F7" s="416"/>
      <c r="G7" s="419" t="s">
        <v>10</v>
      </c>
      <c r="H7" s="280">
        <f>T5+1+E7</f>
        <v>45</v>
      </c>
      <c r="I7" s="416"/>
      <c r="J7" s="417"/>
      <c r="K7" s="469"/>
      <c r="L7" s="469"/>
      <c r="M7" s="473"/>
      <c r="O7" s="215"/>
      <c r="P7" s="14"/>
      <c r="Q7" s="14"/>
      <c r="R7" s="14"/>
      <c r="S7" s="14"/>
      <c r="T7" s="14"/>
      <c r="U7" s="14"/>
      <c r="V7" s="14"/>
      <c r="W7" s="14"/>
      <c r="X7" s="14"/>
      <c r="Y7" s="14"/>
    </row>
    <row r="8" spans="1:35" ht="14.65" thickBot="1">
      <c r="A8" s="328"/>
      <c r="B8" s="416" t="s">
        <v>173</v>
      </c>
      <c r="C8" s="416"/>
      <c r="D8" s="413">
        <v>20210112</v>
      </c>
      <c r="E8" s="416"/>
      <c r="F8" s="416"/>
      <c r="G8" s="416"/>
      <c r="H8" s="416"/>
      <c r="I8" s="416"/>
      <c r="J8" s="417"/>
      <c r="K8" s="469"/>
      <c r="L8" s="469"/>
      <c r="M8" s="473"/>
      <c r="O8" s="215"/>
      <c r="P8" s="252" t="s">
        <v>171</v>
      </c>
      <c r="Q8" s="213"/>
      <c r="R8" s="413" t="s">
        <v>32</v>
      </c>
      <c r="S8" s="226" t="s">
        <v>33</v>
      </c>
      <c r="T8" s="213"/>
      <c r="U8" s="413" t="s">
        <v>34</v>
      </c>
      <c r="V8" s="227" t="s">
        <v>35</v>
      </c>
      <c r="W8" s="213"/>
      <c r="X8" s="413" t="s">
        <v>36</v>
      </c>
      <c r="Y8" s="14"/>
    </row>
    <row r="9" spans="1:35" ht="14.65" thickBot="1">
      <c r="A9" s="334"/>
      <c r="B9" s="14"/>
      <c r="C9" s="14"/>
      <c r="D9" s="14"/>
      <c r="E9" s="14"/>
      <c r="F9" s="14"/>
      <c r="G9" s="14"/>
      <c r="H9" s="14"/>
      <c r="I9" s="14"/>
      <c r="J9" s="8"/>
      <c r="K9" s="10"/>
      <c r="L9" s="470"/>
      <c r="M9" s="474"/>
      <c r="O9" s="215"/>
      <c r="P9" s="14"/>
      <c r="Q9" s="14"/>
      <c r="R9" s="14"/>
      <c r="S9" s="14"/>
      <c r="T9" s="14"/>
      <c r="U9" s="14"/>
      <c r="V9" s="14"/>
      <c r="W9" s="14"/>
      <c r="X9" s="14"/>
      <c r="Y9" s="14"/>
    </row>
    <row r="10" spans="1:35" ht="14.25">
      <c r="A10" s="334"/>
      <c r="B10" s="14"/>
      <c r="C10" s="420"/>
      <c r="D10" s="421"/>
      <c r="E10" s="420"/>
      <c r="F10" s="14"/>
      <c r="G10" s="14"/>
      <c r="H10" s="14"/>
      <c r="I10" s="14"/>
      <c r="J10" s="422"/>
      <c r="K10" s="10"/>
      <c r="L10" s="10"/>
      <c r="M10" s="202"/>
      <c r="O10" s="215"/>
      <c r="P10" s="253" t="s">
        <v>13</v>
      </c>
      <c r="Q10" s="228"/>
      <c r="R10" s="228"/>
      <c r="S10" s="541" t="s">
        <v>120</v>
      </c>
      <c r="T10" s="541"/>
      <c r="U10" s="541"/>
      <c r="V10" s="229" t="s">
        <v>15</v>
      </c>
      <c r="W10" s="411" t="s">
        <v>16</v>
      </c>
      <c r="X10" s="216"/>
      <c r="Y10" s="216"/>
      <c r="Z10" s="199"/>
      <c r="AA10" s="199"/>
      <c r="AB10" s="199"/>
      <c r="AC10" s="200"/>
    </row>
    <row r="11" spans="1:35" ht="14.25">
      <c r="A11" s="335"/>
      <c r="B11" s="423" t="s">
        <v>22</v>
      </c>
      <c r="C11" s="424"/>
      <c r="D11" s="413" t="s">
        <v>121</v>
      </c>
      <c r="E11" s="424"/>
      <c r="F11" s="425" t="s">
        <v>24</v>
      </c>
      <c r="G11" s="413" t="s">
        <v>18</v>
      </c>
      <c r="H11" s="426" t="str">
        <f>IF(G11="m-Cherry","mCh",IF(G11="eGFP","GFP",""))</f>
        <v>GFP</v>
      </c>
      <c r="I11" s="426"/>
      <c r="J11" s="427"/>
      <c r="K11" s="471"/>
      <c r="L11" s="478" t="str">
        <f>IF(ISNUMBER(SEARCH(D11,S10)),"","CHECK PLASMID INFO")</f>
        <v/>
      </c>
      <c r="M11" s="475"/>
      <c r="O11" s="215"/>
      <c r="P11" s="254"/>
      <c r="Q11" s="220"/>
      <c r="R11" s="220"/>
      <c r="S11" s="429"/>
      <c r="T11" s="14"/>
      <c r="U11" s="14"/>
      <c r="V11" s="14"/>
      <c r="W11" s="14"/>
      <c r="X11" s="14"/>
      <c r="Y11" s="14"/>
      <c r="AC11" s="202"/>
    </row>
    <row r="12" spans="1:35" ht="14.25">
      <c r="A12" s="335"/>
      <c r="B12" s="424" t="s">
        <v>26</v>
      </c>
      <c r="C12" s="424"/>
      <c r="D12" s="413" t="s">
        <v>136</v>
      </c>
      <c r="E12" s="426"/>
      <c r="F12" s="426"/>
      <c r="G12" s="426"/>
      <c r="H12" s="426"/>
      <c r="I12" s="426"/>
      <c r="J12" s="427"/>
      <c r="K12" s="471"/>
      <c r="L12" s="479" t="str">
        <f>IF(ISNUMBER(SEARCH(G11,S12)),"","CHECK PLASMID INFO")</f>
        <v/>
      </c>
      <c r="M12" s="475"/>
      <c r="O12" s="215"/>
      <c r="P12" s="255"/>
      <c r="Q12" s="238" t="s">
        <v>17</v>
      </c>
      <c r="R12" s="239"/>
      <c r="S12" s="531" t="s">
        <v>18</v>
      </c>
      <c r="T12" s="531"/>
      <c r="U12" s="240"/>
      <c r="V12" s="241"/>
      <c r="W12" s="531" t="s">
        <v>240</v>
      </c>
      <c r="X12" s="531"/>
      <c r="Y12" s="240"/>
      <c r="Z12" s="59"/>
      <c r="AA12" s="531" t="s">
        <v>241</v>
      </c>
      <c r="AB12" s="531"/>
      <c r="AC12" s="343"/>
    </row>
    <row r="13" spans="1:35" ht="14.25">
      <c r="A13" s="335"/>
      <c r="B13" s="424" t="s">
        <v>652</v>
      </c>
      <c r="C13" s="424"/>
      <c r="D13" s="413" t="s">
        <v>137</v>
      </c>
      <c r="E13" s="426"/>
      <c r="F13" s="426"/>
      <c r="G13" s="425" t="s">
        <v>15</v>
      </c>
      <c r="H13" s="413" t="s">
        <v>28</v>
      </c>
      <c r="I13" s="426"/>
      <c r="J13" s="468"/>
      <c r="K13" s="338" t="s">
        <v>653</v>
      </c>
      <c r="L13" s="494" t="s">
        <v>654</v>
      </c>
      <c r="M13" s="476"/>
      <c r="O13" s="215"/>
      <c r="P13" s="256"/>
      <c r="Q13" s="243"/>
      <c r="R13" s="239" t="s">
        <v>239</v>
      </c>
      <c r="S13" s="531" t="s">
        <v>45</v>
      </c>
      <c r="T13" s="531"/>
      <c r="U13" s="531"/>
      <c r="V13" s="241"/>
      <c r="W13" s="531" t="s">
        <v>120</v>
      </c>
      <c r="X13" s="531"/>
      <c r="Y13" s="531"/>
      <c r="Z13" s="59"/>
      <c r="AA13" s="531" t="s">
        <v>656</v>
      </c>
      <c r="AB13" s="531"/>
      <c r="AC13" s="567"/>
    </row>
    <row r="14" spans="1:35" ht="14.65" thickBot="1">
      <c r="A14" s="340"/>
      <c r="B14" s="341"/>
      <c r="C14" s="341"/>
      <c r="D14" s="342"/>
      <c r="E14" s="342"/>
      <c r="F14" s="342"/>
      <c r="G14" s="342"/>
      <c r="H14" s="342"/>
      <c r="I14" s="342"/>
      <c r="J14" s="430"/>
      <c r="K14" s="430"/>
      <c r="L14" s="430"/>
      <c r="M14" s="477"/>
      <c r="N14" s="169"/>
      <c r="O14" s="215"/>
      <c r="P14" s="256"/>
      <c r="Q14" s="243"/>
      <c r="R14" s="239" t="s">
        <v>15</v>
      </c>
      <c r="S14" s="412" t="s">
        <v>16</v>
      </c>
      <c r="T14" s="240"/>
      <c r="U14" s="240"/>
      <c r="V14" s="241"/>
      <c r="W14" s="531" t="s">
        <v>16</v>
      </c>
      <c r="X14" s="531"/>
      <c r="Y14" s="240"/>
      <c r="Z14" s="59"/>
      <c r="AA14" s="531" t="s">
        <v>655</v>
      </c>
      <c r="AB14" s="531"/>
      <c r="AC14" s="343"/>
    </row>
    <row r="15" spans="1:35" ht="12" thickBot="1">
      <c r="AA15" s="12" t="s">
        <v>242</v>
      </c>
    </row>
    <row r="16" spans="1:35" ht="14.65" thickBot="1">
      <c r="A16" s="72" t="s">
        <v>174</v>
      </c>
      <c r="B16" s="73" t="s">
        <v>607</v>
      </c>
      <c r="C16" s="74"/>
      <c r="D16" s="75"/>
      <c r="E16" s="76" t="s">
        <v>608</v>
      </c>
      <c r="F16" s="77"/>
      <c r="G16" s="74"/>
      <c r="H16" s="78"/>
    </row>
    <row r="17" spans="1:26" ht="14.25">
      <c r="A17" s="79"/>
      <c r="B17" s="80"/>
      <c r="C17" s="80"/>
      <c r="D17" s="80"/>
      <c r="E17" s="80"/>
      <c r="F17" s="80"/>
      <c r="G17" s="80"/>
      <c r="H17" s="81"/>
    </row>
    <row r="18" spans="1:26" ht="14.25">
      <c r="A18" s="431" t="s">
        <v>609</v>
      </c>
      <c r="B18" s="130"/>
      <c r="C18" s="348">
        <v>2</v>
      </c>
      <c r="D18" s="147" t="s">
        <v>210</v>
      </c>
      <c r="E18" s="148" t="s">
        <v>226</v>
      </c>
      <c r="F18" s="80"/>
      <c r="G18" s="80"/>
      <c r="H18" s="81"/>
    </row>
    <row r="19" spans="1:26" ht="14.65" thickBot="1">
      <c r="A19" s="79"/>
      <c r="B19" s="80" t="s">
        <v>179</v>
      </c>
      <c r="C19" s="80"/>
      <c r="D19" s="80">
        <v>4</v>
      </c>
      <c r="E19" s="80">
        <f>D19*C18</f>
        <v>8</v>
      </c>
      <c r="F19" s="80"/>
      <c r="G19" s="80"/>
      <c r="H19" s="81"/>
      <c r="P19" s="11" t="s">
        <v>233</v>
      </c>
    </row>
    <row r="20" spans="1:26" ht="14.25">
      <c r="A20" s="79"/>
      <c r="B20" s="80" t="s">
        <v>180</v>
      </c>
      <c r="C20" s="80"/>
      <c r="D20" s="80">
        <v>2.5</v>
      </c>
      <c r="E20" s="80">
        <f>D20*C18</f>
        <v>5</v>
      </c>
      <c r="F20" s="80"/>
      <c r="G20" s="80"/>
      <c r="H20" s="81"/>
      <c r="K20" s="197"/>
      <c r="P20" s="552" t="s">
        <v>644</v>
      </c>
      <c r="Q20" s="553"/>
      <c r="R20" s="553"/>
      <c r="S20" s="553"/>
      <c r="T20" s="553"/>
      <c r="U20" s="553"/>
      <c r="V20" s="553"/>
      <c r="W20" s="554"/>
    </row>
    <row r="21" spans="1:26" ht="14.25">
      <c r="A21" s="79"/>
      <c r="B21" s="80" t="s">
        <v>229</v>
      </c>
      <c r="C21" s="80"/>
      <c r="D21" s="80"/>
      <c r="E21" s="80">
        <f>E49+E50</f>
        <v>11.2</v>
      </c>
      <c r="F21" s="80"/>
      <c r="G21" s="80" t="s">
        <v>181</v>
      </c>
      <c r="H21" s="81"/>
      <c r="P21" s="555" t="s">
        <v>647</v>
      </c>
      <c r="Q21" s="556"/>
      <c r="R21" s="556"/>
      <c r="S21" s="556"/>
      <c r="T21" s="556"/>
      <c r="U21" s="556"/>
      <c r="V21" s="556"/>
      <c r="W21" s="557"/>
    </row>
    <row r="22" spans="1:26" ht="14.65" thickBot="1">
      <c r="A22" s="79"/>
      <c r="B22" s="80"/>
      <c r="C22" s="80"/>
      <c r="D22" s="80"/>
      <c r="E22" s="83"/>
      <c r="F22" s="80"/>
      <c r="G22" s="80"/>
      <c r="H22" s="81"/>
      <c r="P22" s="558" t="s">
        <v>645</v>
      </c>
      <c r="Q22" s="559"/>
      <c r="R22" s="559"/>
      <c r="S22" s="559"/>
      <c r="T22" s="559"/>
      <c r="U22" s="559"/>
      <c r="V22" s="559"/>
      <c r="W22" s="560"/>
    </row>
    <row r="23" spans="1:26" ht="14.65" thickBot="1">
      <c r="A23" s="79"/>
      <c r="B23" s="149" t="s">
        <v>610</v>
      </c>
      <c r="C23" s="77"/>
      <c r="D23" s="481" t="s">
        <v>72</v>
      </c>
      <c r="E23" s="84">
        <f>SUM(E19:E21)</f>
        <v>24.2</v>
      </c>
      <c r="F23" s="85" t="s">
        <v>227</v>
      </c>
      <c r="G23" s="74"/>
      <c r="H23" s="81"/>
      <c r="P23" s="545" t="s">
        <v>646</v>
      </c>
      <c r="Q23" s="546"/>
      <c r="R23" s="546"/>
      <c r="S23" s="546"/>
      <c r="T23" s="546"/>
      <c r="U23" s="546"/>
      <c r="V23" s="546"/>
      <c r="W23" s="547"/>
    </row>
    <row r="24" spans="1:26" ht="14.65" thickBot="1">
      <c r="A24" s="86"/>
      <c r="B24" s="87"/>
      <c r="C24" s="87"/>
      <c r="D24" s="87"/>
      <c r="E24" s="88"/>
      <c r="F24" s="89"/>
      <c r="G24" s="87"/>
      <c r="H24" s="90"/>
    </row>
    <row r="25" spans="1:26" ht="14.65" thickBot="1">
      <c r="P25" s="11" t="s">
        <v>234</v>
      </c>
    </row>
    <row r="26" spans="1:26" ht="14.65" thickBot="1">
      <c r="A26" s="296" t="s">
        <v>174</v>
      </c>
      <c r="B26" s="297" t="s">
        <v>182</v>
      </c>
      <c r="C26" s="97"/>
      <c r="D26" s="97"/>
      <c r="E26" s="97"/>
      <c r="F26" s="97"/>
      <c r="G26" s="97"/>
      <c r="H26" s="97"/>
      <c r="I26" s="97" t="s">
        <v>183</v>
      </c>
      <c r="J26" s="97"/>
      <c r="K26" s="97"/>
      <c r="L26" s="97"/>
      <c r="M26" s="98"/>
      <c r="P26" s="184"/>
      <c r="Q26" s="185"/>
      <c r="R26" s="185"/>
      <c r="S26" s="185"/>
      <c r="T26" s="185"/>
      <c r="U26" s="185"/>
      <c r="V26" s="185"/>
      <c r="W26" s="185"/>
      <c r="X26" s="185"/>
      <c r="Y26" s="185"/>
      <c r="Z26" s="186"/>
    </row>
    <row r="27" spans="1:26" ht="15" thickBot="1">
      <c r="A27" s="93"/>
      <c r="B27" s="94"/>
      <c r="C27" s="95" t="str">
        <f>IF(VALUE(RIGHT(B28))= 0, "CHOOSE VALUES &lt; 10 and &gt; 0", " ")</f>
        <v xml:space="preserve"> </v>
      </c>
      <c r="D27" s="96"/>
      <c r="E27" s="97"/>
      <c r="F27" s="532" t="s">
        <v>184</v>
      </c>
      <c r="G27" s="533"/>
      <c r="H27" s="534"/>
      <c r="I27" s="155" t="s">
        <v>185</v>
      </c>
      <c r="J27" s="164" t="s">
        <v>186</v>
      </c>
      <c r="K27" s="165"/>
      <c r="L27" s="160" t="s">
        <v>187</v>
      </c>
      <c r="M27" s="98"/>
      <c r="P27" s="187"/>
      <c r="Q27" s="188"/>
      <c r="R27" s="188"/>
      <c r="S27" s="188"/>
      <c r="T27" s="188"/>
      <c r="U27" s="188"/>
      <c r="V27" s="188"/>
      <c r="W27" s="188"/>
      <c r="X27" s="188"/>
      <c r="Y27" s="188"/>
      <c r="Z27" s="189"/>
    </row>
    <row r="28" spans="1:26" ht="14.65">
      <c r="A28" s="99" t="s">
        <v>188</v>
      </c>
      <c r="B28" s="274" t="s">
        <v>189</v>
      </c>
      <c r="C28" s="92"/>
      <c r="D28" s="100" t="s">
        <v>190</v>
      </c>
      <c r="E28" s="275">
        <v>4</v>
      </c>
      <c r="F28" s="101" t="s">
        <v>191</v>
      </c>
      <c r="G28" s="156">
        <v>20</v>
      </c>
      <c r="H28" s="432" t="s">
        <v>192</v>
      </c>
      <c r="I28" s="158">
        <f>G28/J28</f>
        <v>5</v>
      </c>
      <c r="J28" s="277">
        <v>4</v>
      </c>
      <c r="K28" s="432" t="s">
        <v>192</v>
      </c>
      <c r="L28" s="161">
        <f>((E28*0.000000001)/(J28*0.000001))*1000</f>
        <v>1</v>
      </c>
      <c r="M28" s="102"/>
      <c r="P28" s="187"/>
      <c r="Q28" s="188"/>
      <c r="R28" s="188"/>
      <c r="S28" s="188"/>
      <c r="T28" s="188"/>
      <c r="U28" s="188"/>
      <c r="V28" s="188"/>
      <c r="W28" s="188"/>
      <c r="X28" s="188"/>
      <c r="Y28" s="188"/>
      <c r="Z28" s="189"/>
    </row>
    <row r="29" spans="1:26" ht="14.65">
      <c r="A29" s="103"/>
      <c r="B29" s="92"/>
      <c r="C29" s="92"/>
      <c r="D29" s="100" t="s">
        <v>193</v>
      </c>
      <c r="E29" s="151">
        <f>E28*RIGHT(B28)</f>
        <v>12</v>
      </c>
      <c r="F29" s="433" t="s">
        <v>194</v>
      </c>
      <c r="G29" s="152">
        <v>20</v>
      </c>
      <c r="H29" s="432" t="s">
        <v>192</v>
      </c>
      <c r="I29" s="157">
        <f>G29/J29</f>
        <v>5</v>
      </c>
      <c r="J29" s="278">
        <v>4</v>
      </c>
      <c r="K29" s="432" t="s">
        <v>192</v>
      </c>
      <c r="L29" s="162">
        <f>((E29*0.000000001)/(J29*0.000001))*1000</f>
        <v>3.0000000000000004</v>
      </c>
      <c r="M29" s="102"/>
      <c r="P29" s="187"/>
      <c r="Q29" s="188"/>
      <c r="R29" s="188"/>
      <c r="S29" s="188"/>
      <c r="T29" s="188"/>
      <c r="U29" s="188"/>
      <c r="V29" s="188"/>
      <c r="W29" s="188"/>
      <c r="X29" s="188"/>
      <c r="Y29" s="188"/>
      <c r="Z29" s="189"/>
    </row>
    <row r="30" spans="1:26" ht="15" thickBot="1">
      <c r="A30" s="103"/>
      <c r="B30" s="92"/>
      <c r="C30" s="92"/>
      <c r="D30" s="104" t="s">
        <v>195</v>
      </c>
      <c r="E30" s="175">
        <v>0.8</v>
      </c>
      <c r="F30" s="105" t="s">
        <v>196</v>
      </c>
      <c r="G30" s="176">
        <v>0.95</v>
      </c>
      <c r="H30" s="154" t="s">
        <v>197</v>
      </c>
      <c r="I30" s="159">
        <f>G30/J30</f>
        <v>1.1874999999999998</v>
      </c>
      <c r="J30" s="279">
        <v>0.8</v>
      </c>
      <c r="K30" s="154" t="s">
        <v>197</v>
      </c>
      <c r="L30" s="163">
        <f>E30/J30</f>
        <v>1</v>
      </c>
      <c r="M30" s="102"/>
      <c r="P30" s="187"/>
      <c r="Q30" s="188"/>
      <c r="R30" s="188"/>
      <c r="S30" s="188"/>
      <c r="T30" s="188"/>
      <c r="U30" s="188"/>
      <c r="V30" s="188"/>
      <c r="W30" s="188"/>
      <c r="X30" s="188"/>
      <c r="Y30" s="188"/>
      <c r="Z30" s="189"/>
    </row>
    <row r="31" spans="1:26" ht="14.65" thickBot="1">
      <c r="A31" s="103"/>
      <c r="B31" s="92"/>
      <c r="C31" s="92"/>
      <c r="D31" s="92"/>
      <c r="E31" s="92"/>
      <c r="F31" s="92"/>
      <c r="G31" s="92"/>
      <c r="H31" s="92"/>
      <c r="I31" s="97"/>
      <c r="J31" s="92"/>
      <c r="K31" s="92"/>
      <c r="L31" s="92"/>
      <c r="M31" s="102"/>
      <c r="P31" s="187"/>
      <c r="Q31" s="188"/>
      <c r="R31" s="188"/>
      <c r="S31" s="188"/>
      <c r="T31" s="188"/>
      <c r="U31" s="188"/>
      <c r="V31" s="188"/>
      <c r="W31" s="188"/>
      <c r="X31" s="188"/>
      <c r="Y31" s="188"/>
      <c r="Z31" s="189"/>
    </row>
    <row r="32" spans="1:26" ht="14.25">
      <c r="A32" s="103"/>
      <c r="B32" s="92"/>
      <c r="C32" s="92"/>
      <c r="D32" s="92"/>
      <c r="E32" s="92"/>
      <c r="F32" s="92"/>
      <c r="G32" s="92"/>
      <c r="H32" s="92"/>
      <c r="I32" s="92"/>
      <c r="J32" s="92"/>
      <c r="K32" s="106" t="s">
        <v>198</v>
      </c>
      <c r="L32" s="107">
        <f>SUM(L28:L31)</f>
        <v>5</v>
      </c>
      <c r="M32" s="434" t="str">
        <f>IF(OR((E36&gt;" "),(I36&gt;" ")),"RECALCULATE VOLUMES", " ")</f>
        <v xml:space="preserve"> </v>
      </c>
      <c r="P32" s="187"/>
      <c r="Q32" s="188"/>
      <c r="R32" s="188"/>
      <c r="S32" s="188"/>
      <c r="T32" s="188"/>
      <c r="U32" s="188"/>
      <c r="V32" s="188"/>
      <c r="W32" s="188"/>
      <c r="X32" s="188"/>
      <c r="Y32" s="188"/>
      <c r="Z32" s="189"/>
    </row>
    <row r="33" spans="1:26" ht="14.25">
      <c r="A33" s="435" t="s">
        <v>611</v>
      </c>
      <c r="B33" s="435"/>
      <c r="C33" s="481" t="s">
        <v>612</v>
      </c>
      <c r="D33" s="436" t="s">
        <v>613</v>
      </c>
      <c r="E33" s="437">
        <f>IF(C33="strip well",20,100)</f>
        <v>20</v>
      </c>
      <c r="F33" s="438"/>
      <c r="G33" s="436" t="s">
        <v>614</v>
      </c>
      <c r="H33" s="481">
        <v>2</v>
      </c>
      <c r="I33" s="439"/>
      <c r="J33" s="435"/>
      <c r="K33" s="435"/>
      <c r="L33" s="435"/>
      <c r="M33" s="435"/>
      <c r="P33" s="187"/>
      <c r="Q33" s="188"/>
      <c r="R33" s="188"/>
      <c r="S33" s="188"/>
      <c r="T33" s="188"/>
      <c r="U33" s="188"/>
      <c r="V33" s="188"/>
      <c r="W33" s="188"/>
      <c r="X33" s="188"/>
      <c r="Y33" s="188"/>
      <c r="Z33" s="189"/>
    </row>
    <row r="34" spans="1:26" ht="14.65">
      <c r="A34" s="103" t="s">
        <v>199</v>
      </c>
      <c r="B34" s="92"/>
      <c r="C34" s="118">
        <f>E33*H33</f>
        <v>40</v>
      </c>
      <c r="D34" s="440" t="s">
        <v>615</v>
      </c>
      <c r="E34" s="92"/>
      <c r="F34" s="92"/>
      <c r="G34" s="92"/>
      <c r="H34" s="441"/>
      <c r="I34" s="441"/>
      <c r="J34" s="92"/>
      <c r="K34" s="442"/>
      <c r="L34" s="92"/>
      <c r="M34" s="102"/>
      <c r="P34" s="187"/>
      <c r="Q34" s="188"/>
      <c r="R34" s="188"/>
      <c r="S34" s="188"/>
      <c r="T34" s="188"/>
      <c r="U34" s="188"/>
      <c r="V34" s="188"/>
      <c r="W34" s="188"/>
      <c r="X34" s="188"/>
      <c r="Y34" s="188"/>
      <c r="Z34" s="189"/>
    </row>
    <row r="35" spans="1:26" ht="14.65">
      <c r="A35" s="103" t="s">
        <v>201</v>
      </c>
      <c r="B35" s="92"/>
      <c r="C35" s="115">
        <f>L32</f>
        <v>5</v>
      </c>
      <c r="D35" s="440" t="s">
        <v>615</v>
      </c>
      <c r="E35" s="92"/>
      <c r="F35" s="92"/>
      <c r="G35" s="92"/>
      <c r="H35" s="92"/>
      <c r="I35" s="92"/>
      <c r="J35" s="92"/>
      <c r="K35" s="92"/>
      <c r="L35" s="92"/>
      <c r="M35" s="102"/>
      <c r="P35" s="187"/>
      <c r="Q35" s="188"/>
      <c r="R35" s="188"/>
      <c r="S35" s="188"/>
      <c r="T35" s="188"/>
      <c r="U35" s="188"/>
      <c r="V35" s="188"/>
      <c r="W35" s="188"/>
      <c r="X35" s="188"/>
      <c r="Y35" s="188"/>
      <c r="Z35" s="189"/>
    </row>
    <row r="36" spans="1:26" ht="14.65">
      <c r="A36" s="103" t="s">
        <v>202</v>
      </c>
      <c r="B36" s="92"/>
      <c r="C36" s="118">
        <f>SUM(C34:C35)</f>
        <v>45</v>
      </c>
      <c r="D36" s="440" t="s">
        <v>615</v>
      </c>
      <c r="E36" s="443" t="str">
        <f>IF(AND(E33 = 20,C36/H33&gt;25),"TOTAL VOL per vessel CANT Be &gt; 25uL"," ")</f>
        <v xml:space="preserve"> </v>
      </c>
      <c r="F36" s="444"/>
      <c r="G36" s="445"/>
      <c r="H36" s="444"/>
      <c r="I36" s="445" t="str">
        <f>IF(AND(E33&gt;20,C36/H33&gt; 120),"TOTAL VOL per vessel CANT Be &gt; 120uL"," ")</f>
        <v xml:space="preserve"> </v>
      </c>
      <c r="J36" s="446"/>
      <c r="K36" s="446"/>
      <c r="L36" s="446"/>
      <c r="M36" s="102"/>
      <c r="P36" s="187"/>
      <c r="Q36" s="188"/>
      <c r="R36" s="188"/>
      <c r="S36" s="188"/>
      <c r="T36" s="188"/>
      <c r="U36" s="188"/>
      <c r="V36" s="188"/>
      <c r="W36" s="188"/>
      <c r="X36" s="188"/>
      <c r="Y36" s="188"/>
      <c r="Z36" s="189"/>
    </row>
    <row r="37" spans="1:26" ht="14.65" thickBot="1">
      <c r="A37" s="109"/>
      <c r="B37" s="110"/>
      <c r="C37" s="110"/>
      <c r="D37" s="110"/>
      <c r="E37" s="110"/>
      <c r="F37" s="110"/>
      <c r="G37" s="110"/>
      <c r="H37" s="110"/>
      <c r="I37" s="110"/>
      <c r="J37" s="110"/>
      <c r="K37" s="110"/>
      <c r="L37" s="110"/>
      <c r="M37" s="306"/>
      <c r="P37" s="187"/>
      <c r="Q37" s="188"/>
      <c r="R37" s="188"/>
      <c r="S37" s="188"/>
      <c r="T37" s="188"/>
      <c r="U37" s="188"/>
      <c r="V37" s="188"/>
      <c r="W37" s="188"/>
      <c r="X37" s="188"/>
      <c r="Y37" s="188"/>
      <c r="Z37" s="189"/>
    </row>
    <row r="38" spans="1:26" ht="14.25">
      <c r="A38" s="103"/>
      <c r="B38" s="92"/>
      <c r="C38" s="92"/>
      <c r="D38" s="92"/>
      <c r="E38" s="92"/>
      <c r="F38" s="92"/>
      <c r="G38" s="92"/>
      <c r="H38" s="92"/>
      <c r="I38" s="92"/>
      <c r="J38" s="92"/>
      <c r="K38" s="92"/>
      <c r="L38" s="92"/>
      <c r="M38" s="102"/>
      <c r="P38" s="187"/>
      <c r="Q38" s="188"/>
      <c r="R38" s="188"/>
      <c r="S38" s="188"/>
      <c r="T38" s="188"/>
      <c r="U38" s="188"/>
      <c r="V38" s="188"/>
      <c r="W38" s="188"/>
      <c r="X38" s="188"/>
      <c r="Y38" s="188"/>
      <c r="Z38" s="189"/>
    </row>
    <row r="39" spans="1:26" ht="14.25">
      <c r="A39" s="103" t="s">
        <v>203</v>
      </c>
      <c r="B39" s="92"/>
      <c r="C39" s="447">
        <f>E28</f>
        <v>4</v>
      </c>
      <c r="D39" s="92"/>
      <c r="E39" s="121" t="s">
        <v>190</v>
      </c>
      <c r="F39" s="448">
        <f>E28</f>
        <v>4</v>
      </c>
      <c r="G39" s="92"/>
      <c r="H39" s="92"/>
      <c r="I39" s="92"/>
      <c r="J39" s="92"/>
      <c r="K39" s="92"/>
      <c r="L39" s="92"/>
      <c r="M39" s="102"/>
      <c r="P39" s="187"/>
      <c r="Q39" s="188"/>
      <c r="R39" s="188"/>
      <c r="S39" s="188"/>
      <c r="T39" s="188"/>
      <c r="U39" s="188"/>
      <c r="V39" s="188"/>
      <c r="W39" s="188"/>
      <c r="X39" s="188"/>
      <c r="Y39" s="188"/>
      <c r="Z39" s="189"/>
    </row>
    <row r="40" spans="1:26" ht="14.65">
      <c r="A40" s="103" t="s">
        <v>235</v>
      </c>
      <c r="B40" s="92"/>
      <c r="C40" s="180">
        <v>400000</v>
      </c>
      <c r="D40" s="92"/>
      <c r="E40" s="166" t="s">
        <v>230</v>
      </c>
      <c r="F40" s="448">
        <f>E30</f>
        <v>0.8</v>
      </c>
      <c r="G40" s="92"/>
      <c r="H40" s="92"/>
      <c r="I40" s="92"/>
      <c r="J40" s="92"/>
      <c r="K40" s="92"/>
      <c r="L40" s="92"/>
      <c r="M40" s="102"/>
      <c r="P40" s="187"/>
      <c r="Q40" s="188"/>
      <c r="R40" s="188"/>
      <c r="S40" s="188"/>
      <c r="T40" s="188"/>
      <c r="U40" s="188"/>
      <c r="V40" s="188"/>
      <c r="W40" s="188"/>
      <c r="X40" s="188"/>
      <c r="Y40" s="188"/>
      <c r="Z40" s="189"/>
    </row>
    <row r="41" spans="1:26" ht="14.65" thickBot="1">
      <c r="A41" s="109"/>
      <c r="B41" s="110"/>
      <c r="C41" s="110"/>
      <c r="D41" s="110"/>
      <c r="E41" s="110"/>
      <c r="F41" s="110"/>
      <c r="G41" s="110"/>
      <c r="H41" s="110"/>
      <c r="I41" s="110"/>
      <c r="J41" s="110"/>
      <c r="K41" s="110"/>
      <c r="L41" s="110"/>
      <c r="M41" s="306"/>
      <c r="P41" s="187"/>
      <c r="Q41" s="188"/>
      <c r="R41" s="188"/>
      <c r="S41" s="188"/>
      <c r="T41" s="188"/>
      <c r="U41" s="188"/>
      <c r="V41" s="188"/>
      <c r="W41" s="188"/>
      <c r="X41" s="188"/>
      <c r="Y41" s="188"/>
      <c r="Z41" s="189"/>
    </row>
    <row r="42" spans="1:26" ht="14.25">
      <c r="P42" s="187"/>
      <c r="Q42" s="188"/>
      <c r="R42" s="188"/>
      <c r="S42" s="188"/>
      <c r="T42" s="188"/>
      <c r="U42" s="188"/>
      <c r="V42" s="188"/>
      <c r="W42" s="188"/>
      <c r="X42" s="188"/>
      <c r="Y42" s="188"/>
      <c r="Z42" s="189"/>
    </row>
    <row r="43" spans="1:26" ht="15" customHeight="1">
      <c r="P43" s="187"/>
      <c r="Q43" s="188"/>
      <c r="R43" s="188"/>
      <c r="S43" s="188"/>
      <c r="T43" s="188"/>
      <c r="U43" s="188"/>
      <c r="V43" s="188"/>
      <c r="W43" s="188"/>
      <c r="X43" s="188"/>
      <c r="Y43" s="188"/>
      <c r="Z43" s="189"/>
    </row>
    <row r="44" spans="1:26" ht="15" customHeight="1">
      <c r="A44" s="11" t="s">
        <v>218</v>
      </c>
      <c r="D44" s="11" t="str">
        <f>CONCATENATE(D5,H11,D12)</f>
        <v>20210203GFPSOX2sg3</v>
      </c>
      <c r="P44" s="187"/>
      <c r="Q44" s="188"/>
      <c r="R44" s="188"/>
      <c r="S44" s="188"/>
      <c r="T44" s="188"/>
      <c r="U44" s="188"/>
      <c r="V44" s="188"/>
      <c r="W44" s="188"/>
      <c r="X44" s="188"/>
      <c r="Y44" s="188"/>
      <c r="Z44" s="189"/>
    </row>
    <row r="45" spans="1:26" ht="15" customHeight="1" thickBot="1">
      <c r="A45" s="11"/>
      <c r="D45" s="11"/>
      <c r="P45" s="187"/>
      <c r="Q45" s="188"/>
      <c r="R45" s="188"/>
      <c r="S45" s="188"/>
      <c r="T45" s="188"/>
      <c r="U45" s="188"/>
      <c r="V45" s="188"/>
      <c r="W45" s="188"/>
      <c r="X45" s="188"/>
      <c r="Y45" s="188"/>
      <c r="Z45" s="189"/>
    </row>
    <row r="46" spans="1:26" ht="14.65" thickBot="1">
      <c r="A46" s="122" t="s">
        <v>174</v>
      </c>
      <c r="B46" s="73" t="s">
        <v>204</v>
      </c>
      <c r="C46" s="77"/>
      <c r="D46" s="77"/>
      <c r="E46" s="76" t="s">
        <v>205</v>
      </c>
      <c r="F46" s="77"/>
      <c r="G46" s="74"/>
      <c r="H46" s="123" t="s">
        <v>206</v>
      </c>
      <c r="I46" s="74" t="s">
        <v>207</v>
      </c>
      <c r="J46" s="75"/>
      <c r="K46" s="77"/>
      <c r="L46" s="77"/>
      <c r="M46" s="77"/>
      <c r="N46" s="77"/>
      <c r="O46" s="75"/>
      <c r="P46" s="187"/>
      <c r="Q46" s="188"/>
      <c r="R46" s="188"/>
      <c r="S46" s="188"/>
      <c r="T46" s="188"/>
      <c r="U46" s="188"/>
      <c r="V46" s="188"/>
      <c r="W46" s="188"/>
      <c r="X46" s="188"/>
      <c r="Y46" s="188"/>
      <c r="Z46" s="189"/>
    </row>
    <row r="47" spans="1:26" ht="14.65" thickBot="1">
      <c r="A47" s="124"/>
      <c r="B47" s="125"/>
      <c r="C47" s="80"/>
      <c r="D47" s="80"/>
      <c r="E47" s="80"/>
      <c r="F47" s="82"/>
      <c r="G47" s="126"/>
      <c r="H47" s="80"/>
      <c r="I47" s="80"/>
      <c r="J47" s="126"/>
      <c r="K47" s="127"/>
      <c r="L47" s="75"/>
      <c r="M47" s="75"/>
      <c r="N47" s="78"/>
      <c r="O47" s="80"/>
      <c r="P47" s="187"/>
      <c r="Q47" s="188"/>
      <c r="R47" s="188"/>
      <c r="S47" s="188"/>
      <c r="T47" s="188"/>
      <c r="U47" s="188"/>
      <c r="V47" s="188"/>
      <c r="W47" s="188"/>
      <c r="X47" s="188"/>
      <c r="Y47" s="188"/>
      <c r="Z47" s="189"/>
    </row>
    <row r="48" spans="1:26" ht="14.65" thickBot="1">
      <c r="A48" s="79"/>
      <c r="B48" s="80"/>
      <c r="C48" s="128" t="s">
        <v>208</v>
      </c>
      <c r="D48" s="80"/>
      <c r="E48" s="129" t="s">
        <v>256</v>
      </c>
      <c r="F48" s="130"/>
      <c r="G48" s="128" t="s">
        <v>210</v>
      </c>
      <c r="H48" s="80"/>
      <c r="I48" s="128" t="s">
        <v>211</v>
      </c>
      <c r="J48" s="80"/>
      <c r="K48" s="131" t="s">
        <v>144</v>
      </c>
      <c r="L48" s="80"/>
      <c r="M48" s="80"/>
      <c r="N48" s="81"/>
      <c r="O48" s="80"/>
      <c r="P48" s="187"/>
      <c r="Q48" s="188"/>
      <c r="R48" s="188"/>
      <c r="S48" s="188"/>
      <c r="T48" s="188"/>
      <c r="U48" s="188"/>
      <c r="V48" s="188"/>
      <c r="W48" s="188"/>
      <c r="X48" s="188"/>
      <c r="Y48" s="188"/>
      <c r="Z48" s="189"/>
    </row>
    <row r="49" spans="1:26" ht="28.9" thickBot="1">
      <c r="A49" s="131" t="s">
        <v>212</v>
      </c>
      <c r="B49" s="80"/>
      <c r="C49" s="413">
        <v>2000</v>
      </c>
      <c r="D49" s="80"/>
      <c r="E49" s="132" t="str">
        <f>_xlfn.IFS(C49 = 0, 0, AND(C49&lt;&gt;" ", C50 = 0), "11.2", AND(C49&lt;&gt;" ", C50&lt;&gt;" "), "5.6")</f>
        <v>5.6</v>
      </c>
      <c r="F49" s="80"/>
      <c r="G49" s="132" t="str">
        <f>_xlfn.IFS(E49 = 0,"0", AND(E49&lt;&gt;" ",E50&lt;&gt;0),"0.05", AND(E49&lt;&gt;" ",E50 = 0), "0.1")</f>
        <v>0.05</v>
      </c>
      <c r="H49" s="80"/>
      <c r="I49" s="133">
        <f>C49/G49*E49</f>
        <v>224000</v>
      </c>
      <c r="J49" s="80"/>
      <c r="K49" s="79"/>
      <c r="L49" s="80" t="s">
        <v>213</v>
      </c>
      <c r="M49" s="291" t="s">
        <v>260</v>
      </c>
      <c r="N49" s="293" t="s">
        <v>259</v>
      </c>
      <c r="O49" s="80"/>
      <c r="P49" s="187"/>
      <c r="Q49" s="188"/>
      <c r="R49" s="188"/>
      <c r="S49" s="188"/>
      <c r="T49" s="188"/>
      <c r="U49" s="188"/>
      <c r="V49" s="188"/>
      <c r="W49" s="188"/>
      <c r="X49" s="188"/>
      <c r="Y49" s="188"/>
      <c r="Z49" s="189"/>
    </row>
    <row r="50" spans="1:26" ht="14.65" thickBot="1">
      <c r="A50" s="131" t="s">
        <v>214</v>
      </c>
      <c r="B50" s="80"/>
      <c r="C50" s="413">
        <v>4000</v>
      </c>
      <c r="D50" s="80"/>
      <c r="E50" s="134" t="str">
        <f>_xlfn.IFS(C50 = 0, 0, AND(C49=0, C50&lt;&gt;" "), "11.2", AND(C49&lt;&gt;" ", C50&lt;&gt;" "), "5.6")</f>
        <v>5.6</v>
      </c>
      <c r="F50" s="80"/>
      <c r="G50" s="134" t="str">
        <f>_xlfn.IFS(E50= 0,"0", AND(E49&lt;&gt;0,E50&lt;&gt;" "),"0.05", AND(E50&lt;&gt;" ",E49=0), "0.1")</f>
        <v>0.05</v>
      </c>
      <c r="H50" s="80"/>
      <c r="I50" s="135">
        <f>C50/G50*E50</f>
        <v>448000</v>
      </c>
      <c r="J50" s="80"/>
      <c r="K50" s="79" t="s">
        <v>215</v>
      </c>
      <c r="L50" s="180">
        <v>588000</v>
      </c>
      <c r="M50" s="292">
        <f>I49/L50</f>
        <v>0.38095238095238093</v>
      </c>
      <c r="N50" s="284">
        <f>E49-M50</f>
        <v>5.2190476190476183</v>
      </c>
      <c r="O50" s="79"/>
      <c r="P50" s="187"/>
      <c r="Q50" s="188"/>
      <c r="R50" s="188"/>
      <c r="S50" s="188"/>
      <c r="T50" s="188"/>
      <c r="U50" s="188"/>
      <c r="V50" s="188"/>
      <c r="W50" s="188"/>
      <c r="X50" s="188"/>
      <c r="Y50" s="188"/>
      <c r="Z50" s="189"/>
    </row>
    <row r="51" spans="1:26" ht="14.65" thickBot="1">
      <c r="A51" s="86"/>
      <c r="B51" s="87"/>
      <c r="C51" s="87"/>
      <c r="D51" s="87"/>
      <c r="E51" s="136"/>
      <c r="F51" s="80"/>
      <c r="G51" s="136"/>
      <c r="H51" s="136"/>
      <c r="I51" s="80"/>
      <c r="J51" s="80"/>
      <c r="K51" s="86" t="s">
        <v>216</v>
      </c>
      <c r="L51" s="180">
        <v>588000</v>
      </c>
      <c r="M51" s="288">
        <f>I50/L51</f>
        <v>0.76190476190476186</v>
      </c>
      <c r="N51" s="290">
        <f>E50-0.1</f>
        <v>5.5</v>
      </c>
      <c r="O51" s="80"/>
      <c r="P51" s="187"/>
      <c r="Q51" s="188"/>
      <c r="R51" s="188"/>
      <c r="S51" s="188"/>
      <c r="T51" s="188"/>
      <c r="U51" s="188"/>
      <c r="V51" s="188"/>
      <c r="W51" s="188"/>
      <c r="X51" s="188"/>
      <c r="Y51" s="188"/>
      <c r="Z51" s="189"/>
    </row>
    <row r="52" spans="1:26" ht="14.65" thickBot="1">
      <c r="A52" s="137" t="s">
        <v>217</v>
      </c>
      <c r="B52" s="77"/>
      <c r="C52" s="77"/>
      <c r="D52" s="283">
        <v>0.51388888888888895</v>
      </c>
      <c r="E52" s="87"/>
      <c r="F52" s="87"/>
      <c r="G52" s="87"/>
      <c r="H52" s="87"/>
      <c r="I52" s="87"/>
      <c r="J52" s="87"/>
      <c r="K52" s="87"/>
      <c r="L52" s="87"/>
      <c r="M52" s="87"/>
      <c r="N52" s="87"/>
      <c r="O52" s="87"/>
      <c r="P52" s="187"/>
      <c r="Q52" s="188"/>
      <c r="R52" s="188"/>
      <c r="S52" s="188"/>
      <c r="T52" s="188"/>
      <c r="U52" s="188"/>
      <c r="V52" s="188"/>
      <c r="W52" s="188"/>
      <c r="X52" s="188"/>
      <c r="Y52" s="188"/>
      <c r="Z52" s="189"/>
    </row>
    <row r="53" spans="1:26" ht="15" customHeight="1">
      <c r="P53" s="187"/>
      <c r="Q53" s="188"/>
      <c r="R53" s="188"/>
      <c r="S53" s="188"/>
      <c r="T53" s="188"/>
      <c r="U53" s="188"/>
      <c r="V53" s="188"/>
      <c r="W53" s="188"/>
      <c r="X53" s="188"/>
      <c r="Y53" s="188"/>
      <c r="Z53" s="189"/>
    </row>
    <row r="54" spans="1:26" ht="15" customHeight="1">
      <c r="A54" s="11" t="s">
        <v>219</v>
      </c>
      <c r="B54" s="11"/>
      <c r="C54" s="11" t="str">
        <f>CONCATENATE((R8),U8)</f>
        <v>AmaxaCB-150</v>
      </c>
      <c r="P54" s="187"/>
      <c r="Q54" s="188"/>
      <c r="R54" s="188"/>
      <c r="S54" s="188"/>
      <c r="T54" s="188"/>
      <c r="U54" s="188"/>
      <c r="V54" s="188"/>
      <c r="W54" s="188"/>
      <c r="X54" s="188"/>
      <c r="Y54" s="188"/>
      <c r="Z54" s="189"/>
    </row>
    <row r="55" spans="1:26" ht="15" customHeight="1" thickBot="1">
      <c r="P55" s="190"/>
      <c r="Q55" s="191"/>
      <c r="R55" s="191"/>
      <c r="S55" s="191"/>
      <c r="T55" s="191"/>
      <c r="U55" s="191"/>
      <c r="V55" s="191"/>
      <c r="W55" s="191"/>
      <c r="X55" s="191"/>
      <c r="Y55" s="191"/>
      <c r="Z55" s="192"/>
    </row>
    <row r="57" spans="1:26" ht="14.25">
      <c r="B57" s="11"/>
      <c r="D57" s="11"/>
    </row>
    <row r="58" spans="1:26" ht="14.25">
      <c r="D58" s="11"/>
    </row>
  </sheetData>
  <sheetProtection algorithmName="SHA-512" hashValue="mG3aaZUoR4z/K+wcFoePEFuhVJhM++afxHzsPiiASIZGwh5gRfk6093a8WrXBfVgonubO/6i7iU4bgtZ0izeaw==" saltValue="lN+JDlTm6Keci7Fe+Yq/TQ==" spinCount="100000" sheet="1" selectLockedCells="1"/>
  <mergeCells count="15">
    <mergeCell ref="F27:H27"/>
    <mergeCell ref="W14:X14"/>
    <mergeCell ref="AA14:AB14"/>
    <mergeCell ref="P20:W20"/>
    <mergeCell ref="P21:W21"/>
    <mergeCell ref="P22:W22"/>
    <mergeCell ref="P23:W23"/>
    <mergeCell ref="S13:U13"/>
    <mergeCell ref="W13:Y13"/>
    <mergeCell ref="AA13:AC13"/>
    <mergeCell ref="T4:U4"/>
    <mergeCell ref="S10:U10"/>
    <mergeCell ref="S12:T12"/>
    <mergeCell ref="W12:X12"/>
    <mergeCell ref="AA12:AB12"/>
  </mergeCells>
  <conditionalFormatting sqref="H6:O6 L7:O8 A9:O9">
    <cfRule type="expression" priority="17">
      <formula>"row if val(a..) EVEN"</formula>
    </cfRule>
    <cfRule type="expression" dxfId="29" priority="18">
      <formula>"row is even"</formula>
    </cfRule>
  </conditionalFormatting>
  <conditionalFormatting sqref="B10 A6:F6 J10">
    <cfRule type="expression" priority="25">
      <formula>"row if val(a..) EVEN"</formula>
    </cfRule>
    <cfRule type="expression" dxfId="28" priority="26">
      <formula>"row is even"</formula>
    </cfRule>
  </conditionalFormatting>
  <conditionalFormatting sqref="D5">
    <cfRule type="expression" priority="23">
      <formula>"row if val(a..) EVEN"</formula>
    </cfRule>
    <cfRule type="expression" dxfId="27" priority="24">
      <formula>"row is even"</formula>
    </cfRule>
  </conditionalFormatting>
  <conditionalFormatting sqref="E10">
    <cfRule type="expression" priority="21">
      <formula>"row if val(a..) EVEN"</formula>
    </cfRule>
    <cfRule type="expression" dxfId="26" priority="22">
      <formula>"row is even"</formula>
    </cfRule>
  </conditionalFormatting>
  <conditionalFormatting sqref="C10">
    <cfRule type="expression" priority="19">
      <formula>"row if val(a..) EVEN"</formula>
    </cfRule>
    <cfRule type="expression" dxfId="25" priority="20">
      <formula>"row is even"</formula>
    </cfRule>
  </conditionalFormatting>
  <conditionalFormatting sqref="Q6 P4 S6 P2:Q2 S2:U2 P5:T5">
    <cfRule type="expression" priority="13">
      <formula>"row if val(a..) EVEN"</formula>
    </cfRule>
    <cfRule type="expression" dxfId="24" priority="14">
      <formula>"row is even"</formula>
    </cfRule>
  </conditionalFormatting>
  <conditionalFormatting sqref="Q4 T6">
    <cfRule type="expression" priority="15">
      <formula>"row if val(a..) EVEN"</formula>
    </cfRule>
    <cfRule type="expression" dxfId="23" priority="16">
      <formula>"row is even"</formula>
    </cfRule>
  </conditionalFormatting>
  <conditionalFormatting sqref="H8:K8 A7">
    <cfRule type="expression" priority="9">
      <formula>"row if val(a..) EVEN"</formula>
    </cfRule>
    <cfRule type="expression" dxfId="22" priority="10">
      <formula>"row is even"</formula>
    </cfRule>
  </conditionalFormatting>
  <conditionalFormatting sqref="E8:F8 A8 G7">
    <cfRule type="expression" priority="11">
      <formula>"row if val(a..) EVEN"</formula>
    </cfRule>
    <cfRule type="expression" dxfId="21" priority="12">
      <formula>"row is even"</formula>
    </cfRule>
  </conditionalFormatting>
  <conditionalFormatting sqref="A11:K11">
    <cfRule type="expression" priority="7">
      <formula>"row if val(a..) EVEN"</formula>
    </cfRule>
    <cfRule type="expression" dxfId="20" priority="8">
      <formula>"row is even"</formula>
    </cfRule>
  </conditionalFormatting>
  <conditionalFormatting sqref="R4">
    <cfRule type="expression" priority="5">
      <formula>"row if val(a..) EVEN"</formula>
    </cfRule>
    <cfRule type="expression" dxfId="19" priority="6">
      <formula>"row is even"</formula>
    </cfRule>
  </conditionalFormatting>
  <conditionalFormatting sqref="V6">
    <cfRule type="expression" priority="3">
      <formula>"row if val(a..) EVEN"</formula>
    </cfRule>
    <cfRule type="expression" dxfId="18" priority="4">
      <formula>"row is even"</formula>
    </cfRule>
  </conditionalFormatting>
  <conditionalFormatting sqref="C7">
    <cfRule type="expression" priority="1">
      <formula>"row if val(a..) EVEN"</formula>
    </cfRule>
    <cfRule type="expression" dxfId="17" priority="2">
      <formula>"row is even"</formula>
    </cfRule>
  </conditionalFormatting>
  <dataValidations count="11">
    <dataValidation type="whole" allowBlank="1" showInputMessage="1" showErrorMessage="1" sqref="H33" xr:uid="{DBCFD0E4-2FA5-486B-8DAD-7E5E51CBECEB}">
      <formula1>1</formula1>
      <formula2>100</formula2>
    </dataValidation>
    <dataValidation type="textLength" operator="equal" allowBlank="1" showErrorMessage="1" sqref="D5" xr:uid="{0620879C-4263-4E28-BB80-75A2AB2759A6}">
      <formula1>8</formula1>
    </dataValidation>
    <dataValidation type="time" allowBlank="1" showInputMessage="1" showErrorMessage="1" sqref="D52" xr:uid="{EAFD6498-A44A-429B-A60F-9DDF55A94A6D}">
      <formula1>0</formula1>
      <formula2>0.999305555555556</formula2>
    </dataValidation>
    <dataValidation type="textLength" operator="equal" allowBlank="1" showInputMessage="1" showErrorMessage="1" prompt="ex. 20200110" sqref="D8" xr:uid="{62108D3D-96B2-4759-A0B7-00534ED9E52F}">
      <formula1>8</formula1>
    </dataValidation>
    <dataValidation allowBlank="1" showInputMessage="1" showErrorMessage="1" prompt="ex: 534e3" sqref="L50:L51" xr:uid="{E10C3067-605E-446E-96D2-58555D4DE644}"/>
    <dataValidation allowBlank="1" showInputMessage="1" showErrorMessage="1" prompt="Enter a number (e.g. 1e6)" sqref="C40" xr:uid="{3EDB65B6-ECEB-47FD-8C19-C4D16A998B90}"/>
    <dataValidation type="textLength" operator="equal" allowBlank="1" showInputMessage="1" showErrorMessage="1" prompt="ex: 20190417" sqref="G9 E10 S6 C7 Q6 V6 R4" xr:uid="{F4826788-7EF3-4A36-B093-63DC7C511C25}">
      <formula1>8</formula1>
    </dataValidation>
    <dataValidation type="whole" allowBlank="1" showInputMessage="1" showErrorMessage="1" prompt="enter a number" sqref="H10 E7" xr:uid="{2E299217-8716-48AC-BBA0-C1269D917B46}">
      <formula1>0</formula1>
      <formula2>10</formula2>
    </dataValidation>
    <dataValidation type="whole" allowBlank="1" showInputMessage="1" showErrorMessage="1" prompt="Enter a number" sqref="K10 H7" xr:uid="{7D77123C-21E6-441D-8B09-204D01A47539}">
      <formula1>1</formula1>
      <formula2>50</formula2>
    </dataValidation>
    <dataValidation type="whole" allowBlank="1" showInputMessage="1" prompt="number" sqref="T5" xr:uid="{DD16F43E-C331-41BF-B8C4-35FAFF295842}">
      <formula1>10</formula1>
      <formula2>50</formula2>
    </dataValidation>
    <dataValidation operator="equal" allowBlank="1" showInputMessage="1" showErrorMessage="1" prompt="ex: 20190417" sqref="C10 R5" xr:uid="{1652B1AE-9460-44A7-ABE7-2559E5C81981}"/>
  </dataValidations>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count="22">
        <x14:dataValidation type="list" allowBlank="1" showInputMessage="1" showErrorMessage="1" xr:uid="{3A510EBB-B72B-47E8-B9B3-30E1260DC32A}">
          <x14:formula1>
            <xm:f>'Data validation criteria'!$E$34:$E$37</xm:f>
          </x14:formula1>
          <xm:sqref>C33</xm:sqref>
        </x14:dataValidation>
        <x14:dataValidation type="list" allowBlank="1" showInputMessage="1" showErrorMessage="1" xr:uid="{4DFA4697-A4F3-440F-8C45-2CB2A5EA397A}">
          <x14:formula1>
            <xm:f>'Data validation criteria'!$H$2:$H$9</xm:f>
          </x14:formula1>
          <xm:sqref>D23</xm:sqref>
        </x14:dataValidation>
        <x14:dataValidation type="list" allowBlank="1" showInputMessage="1" showErrorMessage="1" xr:uid="{10C5C3A9-412F-48F5-85EA-04402723A1FB}">
          <x14:formula1>
            <xm:f>'Data validation criteria'!$J$21:$J$24</xm:f>
          </x14:formula1>
          <xm:sqref>S14 W14:X14 W10</xm:sqref>
        </x14:dataValidation>
        <x14:dataValidation type="list" allowBlank="1" showInputMessage="1" showErrorMessage="1" xr:uid="{14D94D68-BEDD-42BB-B9E4-DF676E473EA1}">
          <x14:formula1>
            <xm:f>'C:\Users\aplant\AppData\Local\Microsoft\Windows\INetCache\Content.Outlook\ZYZ9ILGB\[Transfection Tracker_v2.02032021xlsm.xlsm]Data validation criteria'!#REF!</xm:f>
          </x14:formula1>
          <xm:sqref>AA12 C4:C5</xm:sqref>
        </x14:dataValidation>
        <x14:dataValidation type="list" allowBlank="1" showInputMessage="1" showErrorMessage="1" xr:uid="{D706F141-5229-4290-9091-1106B3925948}">
          <x14:formula1>
            <xm:f>'Data validation criteria'!$A$21:$A$27</xm:f>
          </x14:formula1>
          <xm:sqref>S10:U10 S13:U13 W13:Y13</xm:sqref>
        </x14:dataValidation>
        <x14:dataValidation type="list" allowBlank="1" showInputMessage="1" showErrorMessage="1" xr:uid="{5A664B90-8519-4654-AD23-1E1E4A8FD4AE}">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33F53255-7A41-4E52-ABFA-93E288C7ECA5}">
          <x14:formula1>
            <xm:f>'Data validation criteria'!$D$34:$D$38</xm:f>
          </x14:formula1>
          <xm:sqref>T4:U4</xm:sqref>
        </x14:dataValidation>
        <x14:dataValidation type="list" allowBlank="1" showInputMessage="1" showErrorMessage="1" xr:uid="{4F52B68C-305B-41BD-A768-742730638C3A}">
          <x14:formula1>
            <xm:f>'Data validation criteria'!$F$2:$F$7</xm:f>
          </x14:formula1>
          <xm:sqref>T2</xm:sqref>
        </x14:dataValidation>
        <x14:dataValidation type="list" allowBlank="1" showInputMessage="1" showErrorMessage="1" xr:uid="{0B10CF87-1878-46C4-9ACC-8F6F8ACDC893}">
          <x14:formula1>
            <xm:f>'Data validation criteria'!$D$2:$D$9</xm:f>
          </x14:formula1>
          <xm:sqref>Q2</xm:sqref>
        </x14:dataValidation>
        <x14:dataValidation type="list" allowBlank="1" showInputMessage="1" showErrorMessage="1" xr:uid="{1FF5FAC8-ECC1-4FFF-BFC8-4C7E15D39E1B}">
          <x14:formula1>
            <xm:f>'Data validation criteria'!$L$21:$L$24</xm:f>
          </x14:formula1>
          <xm:sqref>X8</xm:sqref>
        </x14:dataValidation>
        <x14:dataValidation type="list" allowBlank="1" showInputMessage="1" showErrorMessage="1" xr:uid="{58E0658A-72D5-42EE-83C8-1715AA2F5E4E}">
          <x14:formula1>
            <xm:f>'Data validation criteria'!$A$34:$A$40</xm:f>
          </x14:formula1>
          <xm:sqref>U8</xm:sqref>
        </x14:dataValidation>
        <x14:dataValidation type="list" allowBlank="1" showInputMessage="1" showErrorMessage="1" xr:uid="{E7D783C7-B218-47BF-8B3E-E19790262716}">
          <x14:formula1>
            <xm:f>'Data validation criteria'!$F$21:$F$24</xm:f>
          </x14:formula1>
          <xm:sqref>R8</xm:sqref>
        </x14:dataValidation>
        <x14:dataValidation type="list" allowBlank="1" showInputMessage="1" showErrorMessage="1" xr:uid="{04D4AFF9-6DCE-4F09-997C-D5CA85E84591}">
          <x14:formula1>
            <xm:f>'Data validation criteria'!$D$21:$D$24</xm:f>
          </x14:formula1>
          <xm:sqref>G11</xm:sqref>
        </x14:dataValidation>
        <x14:dataValidation type="list" allowBlank="1" showInputMessage="1" showErrorMessage="1" xr:uid="{50527492-0B0A-46B3-8F2E-CED754E6DA80}">
          <x14:formula1>
            <xm:f>'Data validation criteria'!$N$21:$N$27</xm:f>
          </x14:formula1>
          <xm:sqref>D13</xm:sqref>
        </x14:dataValidation>
        <x14:dataValidation type="list" allowBlank="1" showInputMessage="1" showErrorMessage="1" xr:uid="{0EB5B099-46C8-479D-8BBC-E8C2F2B1FE2E}">
          <x14:formula1>
            <xm:f>'Data validation criteria'!$M$21:$M$28</xm:f>
          </x14:formula1>
          <xm:sqref>D12</xm:sqref>
        </x14:dataValidation>
        <x14:dataValidation type="list" allowBlank="1" showInputMessage="1" showErrorMessage="1" xr:uid="{8794718D-93BD-40B6-8536-0DDC5476BD65}">
          <x14:formula1>
            <xm:f>'Data validation criteria'!$C$21:$C$25</xm:f>
          </x14:formula1>
          <xm:sqref>D11</xm:sqref>
        </x14:dataValidation>
        <x14:dataValidation type="list" showInputMessage="1" showErrorMessage="1" xr:uid="{912EDCEC-5C6F-4C63-B181-E4E956E29C65}">
          <x14:formula1>
            <xm:f>'Data validation criteria'!$K$21:$K$25</xm:f>
          </x14:formula1>
          <xm:sqref>H13</xm:sqref>
        </x14:dataValidation>
        <x14:dataValidation type="list" allowBlank="1" showInputMessage="1" showErrorMessage="1" xr:uid="{8F1409B0-9B5A-40A5-AE42-6EC42B358686}">
          <x14:formula1>
            <xm:f>'Data validation criteria'!$A$2:$A$9</xm:f>
          </x14:formula1>
          <xm:sqref>D4</xm:sqref>
        </x14:dataValidation>
        <x14:dataValidation type="list" allowBlank="1" showInputMessage="1" showErrorMessage="1" xr:uid="{D6876750-8604-43E4-92CB-CC6DB5D7F540}">
          <x14:formula1>
            <xm:f>'Data validation criteria'!$I$21:$I$26</xm:f>
          </x14:formula1>
          <xm:sqref>S12:T12 W12:X12</xm:sqref>
        </x14:dataValidation>
        <x14:dataValidation type="list" allowBlank="1" showInputMessage="1" showErrorMessage="1" xr:uid="{85CC62AB-C975-4AFE-9BAF-904946609C64}">
          <x14:formula1>
            <xm:f>'Data validation criteria'!$G$34:$G$39</xm:f>
          </x14:formula1>
          <xm:sqref>L13</xm:sqref>
        </x14:dataValidation>
        <x14:dataValidation type="list" allowBlank="1" showInputMessage="1" showErrorMessage="1" xr:uid="{00F62DDE-B3D7-4EBB-909F-89D488333DA6}">
          <x14:formula1>
            <xm:f>'Data validation criteria'!$A$21:$A$28</xm:f>
          </x14:formula1>
          <xm:sqref>AA13:AC13</xm:sqref>
        </x14:dataValidation>
        <x14:dataValidation type="list" allowBlank="1" showInputMessage="1" showErrorMessage="1" xr:uid="{CBD8DB5F-8B65-44F3-A8A3-B4AF54914391}">
          <x14:formula1>
            <xm:f>'Data validation criteria'!$J$21:$J$26</xm:f>
          </x14:formula1>
          <xm:sqref>AA14:AB14</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DB102-EF34-495D-80BD-A9A74C39B413}">
  <sheetPr codeName="Documentation"/>
  <dimension ref="A5:F30"/>
  <sheetViews>
    <sheetView workbookViewId="0">
      <selection activeCell="M11" sqref="M11"/>
    </sheetView>
  </sheetViews>
  <sheetFormatPr defaultRowHeight="14.25"/>
  <sheetData>
    <row r="5" spans="1:6">
      <c r="A5" t="s">
        <v>263</v>
      </c>
    </row>
    <row r="6" spans="1:6">
      <c r="A6" s="3" t="s">
        <v>356</v>
      </c>
    </row>
    <row r="9" spans="1:6">
      <c r="A9" t="s">
        <v>283</v>
      </c>
      <c r="D9" t="s">
        <v>285</v>
      </c>
    </row>
    <row r="10" spans="1:6">
      <c r="A10" s="3" t="s">
        <v>284</v>
      </c>
    </row>
    <row r="12" spans="1:6">
      <c r="A12" t="s">
        <v>286</v>
      </c>
    </row>
    <row r="13" spans="1:6">
      <c r="B13" t="s">
        <v>287</v>
      </c>
    </row>
    <row r="14" spans="1:6">
      <c r="B14" t="s">
        <v>288</v>
      </c>
    </row>
    <row r="15" spans="1:6">
      <c r="B15" t="s">
        <v>291</v>
      </c>
      <c r="F15" t="s">
        <v>335</v>
      </c>
    </row>
    <row r="16" spans="1:6">
      <c r="B16" t="s">
        <v>289</v>
      </c>
    </row>
    <row r="17" spans="1:3">
      <c r="B17" t="s">
        <v>290</v>
      </c>
    </row>
    <row r="19" spans="1:3">
      <c r="A19" t="s">
        <v>660</v>
      </c>
      <c r="C19" s="3" t="s">
        <v>661</v>
      </c>
    </row>
    <row r="20" spans="1:3" s="8" customFormat="1">
      <c r="C20" s="3"/>
    </row>
    <row r="21" spans="1:3" s="8" customFormat="1">
      <c r="C21" s="3"/>
    </row>
    <row r="22" spans="1:3">
      <c r="A22" s="8" t="s">
        <v>334</v>
      </c>
    </row>
    <row r="23" spans="1:3">
      <c r="B23" t="s">
        <v>336</v>
      </c>
    </row>
    <row r="24" spans="1:3">
      <c r="C24" s="355" t="s">
        <v>337</v>
      </c>
    </row>
    <row r="25" spans="1:3">
      <c r="C25" s="355" t="s">
        <v>338</v>
      </c>
    </row>
    <row r="26" spans="1:3" s="8" customFormat="1">
      <c r="C26" s="355"/>
    </row>
    <row r="28" spans="1:3">
      <c r="C28" s="355"/>
    </row>
    <row r="29" spans="1:3">
      <c r="A29" t="s">
        <v>659</v>
      </c>
      <c r="C29" s="355"/>
    </row>
    <row r="30" spans="1:3">
      <c r="A30" s="3" t="s">
        <v>658</v>
      </c>
    </row>
  </sheetData>
  <hyperlinks>
    <hyperlink ref="A10" r:id="rId1" xr:uid="{4AE3347F-C7F2-4631-A3B9-7C4CB87BD5F7}"/>
    <hyperlink ref="A30" r:id="rId2" xr:uid="{4E01B2F5-D93C-49A4-AF8E-EF398F8CB0FC}"/>
    <hyperlink ref="C19" r:id="rId3" xr:uid="{395EFE37-88D3-4659-841F-8A40FE2DBAB6}"/>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FDE71-D4C1-4861-B801-3BCD2A8C35CD}">
  <sheetPr codeName="Sheet8" filterMode="1"/>
  <dimension ref="A1:P232"/>
  <sheetViews>
    <sheetView topLeftCell="A77" workbookViewId="0">
      <selection activeCell="E86" sqref="D86:E86"/>
    </sheetView>
  </sheetViews>
  <sheetFormatPr defaultRowHeight="14.25"/>
  <cols>
    <col min="1" max="1" width="14.265625" customWidth="1"/>
    <col min="2" max="2" width="30.53125" customWidth="1"/>
    <col min="4" max="4" width="12.19921875" style="8" customWidth="1"/>
    <col min="5" max="5" width="6.46484375" customWidth="1"/>
    <col min="6" max="6" width="5.46484375" customWidth="1"/>
    <col min="7" max="7" width="11.19921875" style="11" customWidth="1"/>
    <col min="8" max="8" width="22.73046875" customWidth="1"/>
    <col min="10" max="10" width="15.53125" customWidth="1"/>
    <col min="11" max="11" width="30.53125" customWidth="1"/>
    <col min="12" max="12" width="10.19921875" customWidth="1"/>
    <col min="13" max="13" width="10.19921875" style="8" customWidth="1"/>
    <col min="14" max="14" width="6.46484375" customWidth="1"/>
  </cols>
  <sheetData>
    <row r="1" spans="1:16" s="11" customFormat="1">
      <c r="A1" s="11" t="s">
        <v>161</v>
      </c>
      <c r="B1" s="11" t="s">
        <v>160</v>
      </c>
      <c r="C1" s="11" t="s">
        <v>151</v>
      </c>
      <c r="D1" s="11" t="s">
        <v>518</v>
      </c>
      <c r="E1" s="11" t="s">
        <v>150</v>
      </c>
      <c r="F1" s="11" t="s">
        <v>158</v>
      </c>
      <c r="G1" s="11" t="s">
        <v>501</v>
      </c>
      <c r="J1" s="11" t="s">
        <v>161</v>
      </c>
      <c r="K1" s="11" t="s">
        <v>160</v>
      </c>
      <c r="L1" s="11" t="s">
        <v>151</v>
      </c>
      <c r="M1" s="11" t="s">
        <v>518</v>
      </c>
      <c r="N1" s="11" t="s">
        <v>150</v>
      </c>
      <c r="O1" s="11" t="s">
        <v>158</v>
      </c>
      <c r="P1" s="11" t="s">
        <v>501</v>
      </c>
    </row>
    <row r="2" spans="1:16">
      <c r="A2" s="392">
        <v>43852</v>
      </c>
      <c r="B2" s="2" t="s">
        <v>268</v>
      </c>
      <c r="C2" s="2" t="s">
        <v>148</v>
      </c>
      <c r="D2" s="394">
        <f>COUNTA(C2)</f>
        <v>1</v>
      </c>
      <c r="E2" s="2">
        <v>1</v>
      </c>
      <c r="F2" s="2">
        <v>24</v>
      </c>
    </row>
    <row r="3" spans="1:16" hidden="1">
      <c r="A3" s="393">
        <v>43853</v>
      </c>
      <c r="B3" s="1" t="s">
        <v>268</v>
      </c>
      <c r="C3" s="1" t="s">
        <v>153</v>
      </c>
      <c r="D3" s="1"/>
      <c r="E3" s="1">
        <v>1</v>
      </c>
      <c r="F3" s="1">
        <v>24</v>
      </c>
      <c r="G3"/>
    </row>
    <row r="4" spans="1:16">
      <c r="A4" s="392">
        <v>43859</v>
      </c>
      <c r="B4" s="2" t="s">
        <v>268</v>
      </c>
      <c r="C4" s="2" t="s">
        <v>148</v>
      </c>
      <c r="D4" s="394">
        <f>COUNTA(C4)</f>
        <v>1</v>
      </c>
      <c r="E4" s="2">
        <v>1</v>
      </c>
      <c r="F4" s="2">
        <v>6</v>
      </c>
    </row>
    <row r="5" spans="1:16" hidden="1">
      <c r="A5" s="393">
        <v>43860</v>
      </c>
      <c r="B5" s="1" t="s">
        <v>268</v>
      </c>
      <c r="C5" s="1" t="s">
        <v>153</v>
      </c>
      <c r="D5" s="1"/>
      <c r="E5" s="1">
        <v>1</v>
      </c>
      <c r="F5" s="1">
        <v>6</v>
      </c>
      <c r="G5"/>
    </row>
    <row r="6" spans="1:16">
      <c r="A6" s="392">
        <v>43864</v>
      </c>
      <c r="B6" s="2" t="s">
        <v>268</v>
      </c>
      <c r="C6" s="2" t="s">
        <v>148</v>
      </c>
      <c r="D6" s="394">
        <f>COUNTA(C6)</f>
        <v>1</v>
      </c>
      <c r="E6" s="2">
        <v>5</v>
      </c>
      <c r="F6" s="2">
        <v>6</v>
      </c>
    </row>
    <row r="7" spans="1:16" hidden="1">
      <c r="A7" s="393">
        <v>43865</v>
      </c>
      <c r="B7" s="1" t="s">
        <v>268</v>
      </c>
      <c r="C7" s="1" t="s">
        <v>153</v>
      </c>
      <c r="D7" s="1"/>
      <c r="E7" s="1">
        <v>5</v>
      </c>
      <c r="F7" s="1">
        <v>6</v>
      </c>
      <c r="G7"/>
    </row>
    <row r="8" spans="1:16" hidden="1">
      <c r="A8" s="392">
        <v>43867</v>
      </c>
      <c r="B8" s="2" t="s">
        <v>268</v>
      </c>
      <c r="C8" s="2" t="s">
        <v>154</v>
      </c>
      <c r="D8" s="2"/>
      <c r="E8" s="2">
        <v>1</v>
      </c>
      <c r="F8" s="2">
        <v>96</v>
      </c>
      <c r="G8"/>
    </row>
    <row r="9" spans="1:16" hidden="1">
      <c r="A9" s="393">
        <v>43868</v>
      </c>
      <c r="B9" s="1" t="s">
        <v>280</v>
      </c>
      <c r="C9" s="1" t="s">
        <v>153</v>
      </c>
      <c r="D9" s="1"/>
      <c r="E9" s="1">
        <v>1</v>
      </c>
      <c r="F9" s="1">
        <v>96</v>
      </c>
      <c r="G9"/>
    </row>
    <row r="10" spans="1:16">
      <c r="A10" s="392">
        <v>43871</v>
      </c>
      <c r="B10" s="2" t="s">
        <v>280</v>
      </c>
      <c r="C10" s="2" t="s">
        <v>148</v>
      </c>
      <c r="D10" s="394">
        <f>COUNTA(C10)</f>
        <v>1</v>
      </c>
      <c r="E10" s="2">
        <v>1</v>
      </c>
      <c r="F10" s="2">
        <v>24</v>
      </c>
    </row>
    <row r="11" spans="1:16" hidden="1">
      <c r="A11" s="393">
        <v>43871</v>
      </c>
      <c r="B11" s="1" t="s">
        <v>280</v>
      </c>
      <c r="C11" s="1" t="s">
        <v>147</v>
      </c>
      <c r="D11" s="1"/>
      <c r="E11" s="1">
        <v>1</v>
      </c>
      <c r="F11" s="1">
        <v>96</v>
      </c>
      <c r="G11"/>
    </row>
    <row r="12" spans="1:16" hidden="1">
      <c r="A12" s="392">
        <v>43872</v>
      </c>
      <c r="B12" s="2" t="s">
        <v>280</v>
      </c>
      <c r="C12" s="2" t="s">
        <v>153</v>
      </c>
      <c r="D12" s="2"/>
      <c r="E12" s="2">
        <v>1</v>
      </c>
      <c r="F12" s="2">
        <v>24</v>
      </c>
      <c r="G12"/>
    </row>
    <row r="13" spans="1:16">
      <c r="A13" s="393">
        <v>43874</v>
      </c>
      <c r="B13" s="1" t="s">
        <v>280</v>
      </c>
      <c r="C13" s="1" t="s">
        <v>148</v>
      </c>
      <c r="D13" s="395">
        <f>COUNTA(C13)</f>
        <v>1</v>
      </c>
      <c r="E13" s="1">
        <v>1</v>
      </c>
      <c r="F13" s="1">
        <v>6</v>
      </c>
    </row>
    <row r="14" spans="1:16" hidden="1">
      <c r="A14" s="392">
        <v>43875</v>
      </c>
      <c r="B14" s="2" t="s">
        <v>280</v>
      </c>
      <c r="C14" s="2" t="s">
        <v>153</v>
      </c>
      <c r="D14" s="2"/>
      <c r="E14" s="2">
        <v>1</v>
      </c>
      <c r="F14" s="2">
        <v>6</v>
      </c>
      <c r="G14"/>
    </row>
    <row r="15" spans="1:16">
      <c r="A15" s="393">
        <v>43877</v>
      </c>
      <c r="B15" s="1" t="s">
        <v>280</v>
      </c>
      <c r="C15" s="1" t="s">
        <v>148</v>
      </c>
      <c r="D15" s="395">
        <f>COUNTA(C15)</f>
        <v>1</v>
      </c>
      <c r="E15" s="1">
        <v>5</v>
      </c>
      <c r="F15" s="1">
        <v>6</v>
      </c>
    </row>
    <row r="16" spans="1:16" hidden="1">
      <c r="A16" s="392">
        <v>43878</v>
      </c>
      <c r="B16" s="2" t="s">
        <v>280</v>
      </c>
      <c r="C16" s="2" t="s">
        <v>153</v>
      </c>
      <c r="D16" s="2"/>
      <c r="E16" s="2">
        <v>5</v>
      </c>
      <c r="F16" s="2">
        <v>6</v>
      </c>
      <c r="G16"/>
    </row>
    <row r="17" spans="1:7" hidden="1">
      <c r="A17" s="393">
        <v>43880</v>
      </c>
      <c r="B17" s="1" t="s">
        <v>280</v>
      </c>
      <c r="C17" s="1" t="s">
        <v>152</v>
      </c>
      <c r="D17" s="1"/>
      <c r="E17" s="1"/>
      <c r="F17" s="1"/>
      <c r="G17"/>
    </row>
    <row r="18" spans="1:7" hidden="1">
      <c r="A18" s="392">
        <v>43880</v>
      </c>
      <c r="B18" s="2" t="s">
        <v>280</v>
      </c>
      <c r="C18" s="2" t="s">
        <v>154</v>
      </c>
      <c r="D18" s="2"/>
      <c r="E18" s="2">
        <v>1</v>
      </c>
      <c r="F18" s="2">
        <v>96</v>
      </c>
      <c r="G18"/>
    </row>
    <row r="19" spans="1:7" hidden="1">
      <c r="A19" s="393">
        <v>43881</v>
      </c>
      <c r="B19" s="1" t="s">
        <v>296</v>
      </c>
      <c r="C19" s="1" t="s">
        <v>153</v>
      </c>
      <c r="D19" s="1"/>
      <c r="E19" s="1">
        <v>1</v>
      </c>
      <c r="F19" s="1">
        <v>96</v>
      </c>
      <c r="G19"/>
    </row>
    <row r="20" spans="1:7" hidden="1">
      <c r="A20" s="392">
        <v>43884</v>
      </c>
      <c r="B20" s="2" t="s">
        <v>296</v>
      </c>
      <c r="C20" s="2" t="s">
        <v>147</v>
      </c>
      <c r="D20" s="2"/>
      <c r="E20" s="2">
        <v>1</v>
      </c>
      <c r="F20" s="2">
        <v>96</v>
      </c>
      <c r="G20"/>
    </row>
    <row r="21" spans="1:7">
      <c r="A21" s="393">
        <v>43885</v>
      </c>
      <c r="B21" s="1" t="s">
        <v>296</v>
      </c>
      <c r="C21" s="1" t="s">
        <v>148</v>
      </c>
      <c r="D21" s="395">
        <f>COUNTA(C21)</f>
        <v>1</v>
      </c>
      <c r="E21" s="1">
        <v>1</v>
      </c>
      <c r="F21" s="1">
        <v>12</v>
      </c>
    </row>
    <row r="22" spans="1:7" hidden="1">
      <c r="A22" s="392">
        <v>43886</v>
      </c>
      <c r="B22" s="2" t="s">
        <v>296</v>
      </c>
      <c r="C22" s="2" t="s">
        <v>153</v>
      </c>
      <c r="D22" s="2"/>
      <c r="E22" s="2">
        <v>1</v>
      </c>
      <c r="F22" s="2">
        <v>12</v>
      </c>
      <c r="G22"/>
    </row>
    <row r="23" spans="1:7">
      <c r="A23" s="393">
        <v>43889</v>
      </c>
      <c r="B23" s="1" t="s">
        <v>296</v>
      </c>
      <c r="C23" s="1" t="s">
        <v>148</v>
      </c>
      <c r="D23" s="395">
        <f>COUNTA(C23)</f>
        <v>1</v>
      </c>
      <c r="E23" s="1">
        <v>1</v>
      </c>
      <c r="F23" s="1">
        <v>6</v>
      </c>
    </row>
    <row r="24" spans="1:7" hidden="1">
      <c r="A24" s="392">
        <v>43890</v>
      </c>
      <c r="B24" s="2" t="s">
        <v>296</v>
      </c>
      <c r="C24" s="2" t="s">
        <v>153</v>
      </c>
      <c r="D24" s="2"/>
      <c r="E24" s="2">
        <v>1</v>
      </c>
      <c r="F24" s="2">
        <v>6</v>
      </c>
      <c r="G24"/>
    </row>
    <row r="25" spans="1:7" hidden="1">
      <c r="A25" s="393">
        <v>43892</v>
      </c>
      <c r="B25" s="1" t="s">
        <v>296</v>
      </c>
      <c r="C25" s="1" t="s">
        <v>153</v>
      </c>
      <c r="D25" s="1"/>
      <c r="E25" s="1">
        <v>5</v>
      </c>
      <c r="F25" s="1">
        <v>6</v>
      </c>
      <c r="G25"/>
    </row>
    <row r="26" spans="1:7" hidden="1">
      <c r="A26" s="392">
        <v>43899</v>
      </c>
      <c r="B26" s="2" t="s">
        <v>296</v>
      </c>
      <c r="C26" s="2" t="s">
        <v>152</v>
      </c>
      <c r="D26" s="2"/>
      <c r="E26" s="2"/>
      <c r="F26" s="2"/>
      <c r="G26"/>
    </row>
    <row r="27" spans="1:7">
      <c r="A27" s="393">
        <v>44061</v>
      </c>
      <c r="B27" s="1" t="s">
        <v>296</v>
      </c>
      <c r="C27" s="1" t="s">
        <v>146</v>
      </c>
      <c r="D27" s="395">
        <f>COUNTA(C27)</f>
        <v>1</v>
      </c>
      <c r="E27" s="1">
        <v>1</v>
      </c>
      <c r="F27" s="1">
        <v>6</v>
      </c>
    </row>
    <row r="28" spans="1:7" hidden="1">
      <c r="A28" s="392">
        <v>44062</v>
      </c>
      <c r="B28" s="2" t="s">
        <v>296</v>
      </c>
      <c r="C28" s="2" t="s">
        <v>371</v>
      </c>
      <c r="D28" s="2"/>
      <c r="E28" s="2">
        <v>1</v>
      </c>
      <c r="F28" s="2">
        <v>6</v>
      </c>
      <c r="G28"/>
    </row>
    <row r="29" spans="1:7" hidden="1">
      <c r="A29" s="393">
        <v>44064</v>
      </c>
      <c r="B29" s="1" t="s">
        <v>296</v>
      </c>
      <c r="C29" s="1" t="s">
        <v>147</v>
      </c>
      <c r="D29" s="1"/>
      <c r="E29" s="1">
        <v>1</v>
      </c>
      <c r="F29" s="1">
        <v>6</v>
      </c>
      <c r="G29"/>
    </row>
    <row r="30" spans="1:7" hidden="1">
      <c r="A30" s="392">
        <v>44064</v>
      </c>
      <c r="B30" s="2" t="s">
        <v>296</v>
      </c>
      <c r="C30" s="2" t="s">
        <v>381</v>
      </c>
      <c r="D30" s="2"/>
      <c r="E30" s="2"/>
      <c r="F30" s="2"/>
      <c r="G30"/>
    </row>
    <row r="31" spans="1:7">
      <c r="A31" s="393">
        <v>44065</v>
      </c>
      <c r="B31" s="1" t="s">
        <v>296</v>
      </c>
      <c r="C31" s="1" t="s">
        <v>148</v>
      </c>
      <c r="D31" s="395">
        <f>COUNTA(C31)</f>
        <v>1</v>
      </c>
      <c r="E31" s="1">
        <v>1</v>
      </c>
      <c r="F31" s="1">
        <v>6</v>
      </c>
    </row>
    <row r="32" spans="1:7" hidden="1">
      <c r="A32" s="392">
        <v>44066</v>
      </c>
      <c r="B32" s="2" t="s">
        <v>296</v>
      </c>
      <c r="C32" s="2" t="s">
        <v>371</v>
      </c>
      <c r="D32" s="2"/>
      <c r="E32" s="2">
        <v>1</v>
      </c>
      <c r="F32" s="2">
        <v>6</v>
      </c>
      <c r="G32"/>
    </row>
    <row r="33" spans="1:7" hidden="1">
      <c r="A33" s="393">
        <v>44067</v>
      </c>
      <c r="B33" s="1" t="s">
        <v>296</v>
      </c>
      <c r="C33" s="1" t="s">
        <v>381</v>
      </c>
      <c r="D33" s="1"/>
      <c r="E33" s="1"/>
      <c r="F33" s="1"/>
      <c r="G33"/>
    </row>
    <row r="34" spans="1:7" hidden="1">
      <c r="A34" s="392">
        <v>44068</v>
      </c>
      <c r="B34" s="2" t="s">
        <v>296</v>
      </c>
      <c r="C34" s="2" t="s">
        <v>154</v>
      </c>
      <c r="D34" s="2"/>
      <c r="E34" s="2">
        <v>1</v>
      </c>
      <c r="F34" s="2">
        <v>96</v>
      </c>
      <c r="G34"/>
    </row>
    <row r="35" spans="1:7">
      <c r="A35" s="393">
        <v>44068</v>
      </c>
      <c r="B35" s="1" t="s">
        <v>296</v>
      </c>
      <c r="C35" s="1" t="s">
        <v>148</v>
      </c>
      <c r="D35" s="395">
        <f>COUNTA(C35)</f>
        <v>1</v>
      </c>
      <c r="E35" s="1">
        <v>1</v>
      </c>
      <c r="F35" s="1">
        <v>6</v>
      </c>
    </row>
    <row r="36" spans="1:7" hidden="1">
      <c r="A36" s="392">
        <v>44069</v>
      </c>
      <c r="B36" s="2" t="s">
        <v>296</v>
      </c>
      <c r="C36" s="2" t="s">
        <v>371</v>
      </c>
      <c r="D36" s="2"/>
      <c r="E36" s="2">
        <v>1</v>
      </c>
      <c r="F36" s="2">
        <v>6</v>
      </c>
      <c r="G36"/>
    </row>
    <row r="37" spans="1:7" hidden="1">
      <c r="A37" s="393">
        <v>44070</v>
      </c>
      <c r="B37" s="1" t="s">
        <v>296</v>
      </c>
      <c r="C37" s="1" t="s">
        <v>381</v>
      </c>
      <c r="D37" s="1"/>
      <c r="E37" s="1">
        <v>1</v>
      </c>
      <c r="F37" s="1">
        <v>6</v>
      </c>
      <c r="G37"/>
    </row>
    <row r="38" spans="1:7" hidden="1">
      <c r="A38" s="392">
        <v>44071</v>
      </c>
      <c r="B38" s="2" t="s">
        <v>296</v>
      </c>
      <c r="C38" s="2" t="s">
        <v>381</v>
      </c>
      <c r="D38" s="2"/>
      <c r="E38" s="2">
        <v>1</v>
      </c>
      <c r="F38" s="2">
        <v>6</v>
      </c>
      <c r="G38"/>
    </row>
    <row r="39" spans="1:7" hidden="1">
      <c r="A39" s="393">
        <v>44072</v>
      </c>
      <c r="B39" s="1" t="s">
        <v>296</v>
      </c>
      <c r="C39" s="1" t="s">
        <v>381</v>
      </c>
      <c r="D39" s="1"/>
      <c r="E39" s="1">
        <v>1</v>
      </c>
      <c r="F39" s="1">
        <v>6</v>
      </c>
      <c r="G39"/>
    </row>
    <row r="40" spans="1:7">
      <c r="A40" s="392">
        <v>44074</v>
      </c>
      <c r="B40" s="2" t="s">
        <v>296</v>
      </c>
      <c r="C40" s="2" t="s">
        <v>148</v>
      </c>
      <c r="D40" s="394">
        <f>COUNTA(C40)</f>
        <v>1</v>
      </c>
      <c r="E40" s="2">
        <v>1</v>
      </c>
      <c r="F40" s="2">
        <v>6</v>
      </c>
    </row>
    <row r="41" spans="1:7" hidden="1">
      <c r="A41" s="393">
        <v>44075</v>
      </c>
      <c r="B41" s="1" t="s">
        <v>296</v>
      </c>
      <c r="C41" s="1"/>
      <c r="D41" s="1"/>
      <c r="E41" s="1">
        <v>1</v>
      </c>
      <c r="F41" s="1">
        <v>6</v>
      </c>
      <c r="G41"/>
    </row>
    <row r="42" spans="1:7" hidden="1">
      <c r="A42" s="392">
        <v>44076</v>
      </c>
      <c r="B42" s="2" t="s">
        <v>296</v>
      </c>
      <c r="C42" s="2" t="s">
        <v>381</v>
      </c>
      <c r="D42" s="2"/>
      <c r="E42" s="2">
        <v>1</v>
      </c>
      <c r="F42" s="2">
        <v>6</v>
      </c>
      <c r="G42"/>
    </row>
    <row r="43" spans="1:7" hidden="1">
      <c r="A43" s="393">
        <v>44077</v>
      </c>
      <c r="B43" s="1" t="s">
        <v>296</v>
      </c>
      <c r="C43" s="1" t="s">
        <v>381</v>
      </c>
      <c r="D43" s="1"/>
      <c r="E43" s="1">
        <v>1</v>
      </c>
      <c r="F43" s="1">
        <v>6</v>
      </c>
      <c r="G43"/>
    </row>
    <row r="44" spans="1:7" hidden="1">
      <c r="A44" s="392">
        <v>44078</v>
      </c>
      <c r="B44" s="2" t="s">
        <v>296</v>
      </c>
      <c r="C44" s="2" t="s">
        <v>381</v>
      </c>
      <c r="D44" s="2"/>
      <c r="E44" s="2">
        <v>1</v>
      </c>
      <c r="F44" s="2">
        <v>6</v>
      </c>
      <c r="G44"/>
    </row>
    <row r="45" spans="1:7" hidden="1">
      <c r="A45" s="393">
        <v>44079</v>
      </c>
      <c r="B45" s="1" t="s">
        <v>296</v>
      </c>
      <c r="C45" s="1"/>
      <c r="D45" s="1"/>
      <c r="E45" s="1"/>
      <c r="F45" s="1"/>
      <c r="G45"/>
    </row>
    <row r="46" spans="1:7" hidden="1">
      <c r="A46" s="392">
        <v>44069</v>
      </c>
      <c r="B46" s="2" t="s">
        <v>350</v>
      </c>
      <c r="C46" s="2" t="s">
        <v>371</v>
      </c>
      <c r="D46" s="2"/>
      <c r="E46" s="2">
        <v>1</v>
      </c>
      <c r="F46" s="2">
        <v>96</v>
      </c>
      <c r="G46"/>
    </row>
    <row r="47" spans="1:7" hidden="1">
      <c r="A47" s="393">
        <v>44070</v>
      </c>
      <c r="B47" s="1" t="s">
        <v>350</v>
      </c>
      <c r="C47" s="1" t="s">
        <v>371</v>
      </c>
      <c r="D47" s="1"/>
      <c r="E47" s="1">
        <v>1</v>
      </c>
      <c r="F47" s="1">
        <v>96</v>
      </c>
      <c r="G47"/>
    </row>
    <row r="48" spans="1:7" hidden="1">
      <c r="A48" s="392">
        <v>44070</v>
      </c>
      <c r="B48" s="2" t="s">
        <v>350</v>
      </c>
      <c r="C48" s="2" t="s">
        <v>147</v>
      </c>
      <c r="D48" s="2"/>
      <c r="E48" s="2">
        <v>1</v>
      </c>
      <c r="F48" s="2">
        <v>96</v>
      </c>
      <c r="G48"/>
    </row>
    <row r="49" spans="1:7" hidden="1">
      <c r="A49" s="393">
        <v>44071</v>
      </c>
      <c r="B49" s="1" t="s">
        <v>350</v>
      </c>
      <c r="C49" s="1" t="s">
        <v>381</v>
      </c>
      <c r="D49" s="1"/>
      <c r="E49" s="1">
        <v>1</v>
      </c>
      <c r="F49" s="1">
        <v>96</v>
      </c>
      <c r="G49"/>
    </row>
    <row r="50" spans="1:7" hidden="1">
      <c r="A50" s="392">
        <v>44072</v>
      </c>
      <c r="B50" s="2" t="s">
        <v>350</v>
      </c>
      <c r="C50" s="2" t="s">
        <v>381</v>
      </c>
      <c r="D50" s="2"/>
      <c r="E50" s="2">
        <v>1</v>
      </c>
      <c r="F50" s="2">
        <v>96</v>
      </c>
      <c r="G50"/>
    </row>
    <row r="51" spans="1:7" hidden="1">
      <c r="A51" s="393">
        <v>44074</v>
      </c>
      <c r="B51" s="1" t="s">
        <v>350</v>
      </c>
      <c r="C51" s="1" t="s">
        <v>147</v>
      </c>
      <c r="D51" s="1"/>
      <c r="E51" s="1">
        <v>1</v>
      </c>
      <c r="F51" s="1">
        <v>96</v>
      </c>
      <c r="G51"/>
    </row>
    <row r="52" spans="1:7" hidden="1">
      <c r="A52" s="392">
        <v>44075</v>
      </c>
      <c r="B52" s="2" t="s">
        <v>350</v>
      </c>
      <c r="C52" s="2" t="s">
        <v>147</v>
      </c>
      <c r="D52" s="2"/>
      <c r="E52" s="2">
        <v>1</v>
      </c>
      <c r="F52" s="2">
        <v>96</v>
      </c>
      <c r="G52"/>
    </row>
    <row r="53" spans="1:7">
      <c r="A53" s="393">
        <v>44075</v>
      </c>
      <c r="B53" s="1" t="s">
        <v>350</v>
      </c>
      <c r="C53" s="1" t="s">
        <v>148</v>
      </c>
      <c r="D53" s="395">
        <f>COUNTA(C53)</f>
        <v>1</v>
      </c>
      <c r="E53" s="1">
        <v>1</v>
      </c>
      <c r="F53" s="1">
        <v>12</v>
      </c>
    </row>
    <row r="54" spans="1:7" hidden="1">
      <c r="A54" s="392">
        <v>44076</v>
      </c>
      <c r="B54" s="2" t="s">
        <v>350</v>
      </c>
      <c r="C54" s="2" t="s">
        <v>371</v>
      </c>
      <c r="D54" s="2"/>
      <c r="E54" s="2">
        <v>1</v>
      </c>
      <c r="F54" s="2">
        <v>12</v>
      </c>
      <c r="G54"/>
    </row>
    <row r="55" spans="1:7">
      <c r="A55" s="393">
        <v>44077</v>
      </c>
      <c r="B55" s="1" t="s">
        <v>350</v>
      </c>
      <c r="C55" s="1" t="s">
        <v>148</v>
      </c>
      <c r="D55" s="395">
        <f>COUNTA(C55)</f>
        <v>1</v>
      </c>
      <c r="E55" s="1">
        <v>1</v>
      </c>
      <c r="F55" s="1">
        <v>6</v>
      </c>
    </row>
    <row r="56" spans="1:7" hidden="1">
      <c r="A56" s="392">
        <v>44078</v>
      </c>
      <c r="B56" s="2" t="s">
        <v>350</v>
      </c>
      <c r="C56" s="2" t="s">
        <v>371</v>
      </c>
      <c r="D56" s="2"/>
      <c r="E56" s="2">
        <v>1</v>
      </c>
      <c r="F56" s="2">
        <v>6</v>
      </c>
      <c r="G56"/>
    </row>
    <row r="57" spans="1:7">
      <c r="A57" s="393">
        <v>44079</v>
      </c>
      <c r="B57" s="1" t="s">
        <v>350</v>
      </c>
      <c r="C57" s="1" t="s">
        <v>148</v>
      </c>
      <c r="D57" s="395">
        <f>COUNTA(C57)</f>
        <v>1</v>
      </c>
      <c r="E57" s="1">
        <v>5</v>
      </c>
      <c r="F57" s="1">
        <v>6</v>
      </c>
    </row>
    <row r="58" spans="1:7" hidden="1">
      <c r="A58" s="392">
        <v>44080</v>
      </c>
      <c r="B58" s="2" t="s">
        <v>350</v>
      </c>
      <c r="C58" s="2" t="s">
        <v>371</v>
      </c>
      <c r="D58" s="2"/>
      <c r="E58" s="2">
        <v>5</v>
      </c>
      <c r="F58" s="2">
        <v>6</v>
      </c>
      <c r="G58"/>
    </row>
    <row r="59" spans="1:7" hidden="1">
      <c r="A59" s="393">
        <v>44082</v>
      </c>
      <c r="B59" s="1" t="s">
        <v>350</v>
      </c>
      <c r="C59" s="1" t="s">
        <v>154</v>
      </c>
      <c r="D59" s="1"/>
      <c r="E59" s="1">
        <v>1</v>
      </c>
      <c r="F59" s="1">
        <v>96</v>
      </c>
      <c r="G59"/>
    </row>
    <row r="60" spans="1:7" hidden="1">
      <c r="A60" s="392">
        <v>44082</v>
      </c>
      <c r="B60" s="2" t="s">
        <v>350</v>
      </c>
      <c r="C60" s="2" t="s">
        <v>152</v>
      </c>
      <c r="D60" s="2"/>
      <c r="E60" s="2">
        <v>5</v>
      </c>
      <c r="F60" s="2">
        <v>6</v>
      </c>
      <c r="G60"/>
    </row>
    <row r="61" spans="1:7" hidden="1">
      <c r="A61" s="393">
        <v>44083</v>
      </c>
      <c r="B61" s="1" t="s">
        <v>368</v>
      </c>
      <c r="C61" s="1" t="s">
        <v>371</v>
      </c>
      <c r="D61" s="1"/>
      <c r="E61" s="1">
        <v>1</v>
      </c>
      <c r="F61" s="1">
        <v>96</v>
      </c>
      <c r="G61"/>
    </row>
    <row r="62" spans="1:7" hidden="1">
      <c r="A62" s="392">
        <v>44086</v>
      </c>
      <c r="B62" s="2" t="s">
        <v>368</v>
      </c>
      <c r="C62" s="2" t="s">
        <v>381</v>
      </c>
      <c r="D62" s="2"/>
      <c r="E62" s="2">
        <v>1</v>
      </c>
      <c r="F62" s="2">
        <v>96</v>
      </c>
      <c r="G62"/>
    </row>
    <row r="63" spans="1:7" hidden="1">
      <c r="A63" s="393">
        <v>44088</v>
      </c>
      <c r="B63" s="1" t="s">
        <v>368</v>
      </c>
      <c r="C63" s="1" t="s">
        <v>147</v>
      </c>
      <c r="D63" s="1"/>
      <c r="E63" s="1">
        <v>1</v>
      </c>
      <c r="F63" s="1">
        <v>96</v>
      </c>
      <c r="G63"/>
    </row>
    <row r="64" spans="1:7" hidden="1">
      <c r="A64" s="392">
        <v>44089</v>
      </c>
      <c r="B64" s="2" t="s">
        <v>368</v>
      </c>
      <c r="C64" s="2" t="s">
        <v>381</v>
      </c>
      <c r="D64" s="2"/>
      <c r="E64" s="2">
        <v>1</v>
      </c>
      <c r="F64" s="2">
        <v>96</v>
      </c>
      <c r="G64"/>
    </row>
    <row r="65" spans="1:7" hidden="1">
      <c r="A65" s="393">
        <v>44090</v>
      </c>
      <c r="B65" s="1" t="s">
        <v>368</v>
      </c>
      <c r="C65" s="1" t="s">
        <v>147</v>
      </c>
      <c r="D65" s="1"/>
      <c r="E65" s="1">
        <v>1</v>
      </c>
      <c r="F65" s="1">
        <v>96</v>
      </c>
      <c r="G65"/>
    </row>
    <row r="66" spans="1:7">
      <c r="A66" s="392">
        <v>44092</v>
      </c>
      <c r="B66" s="2" t="s">
        <v>368</v>
      </c>
      <c r="C66" s="2" t="s">
        <v>148</v>
      </c>
      <c r="D66" s="394">
        <f>COUNTA(C66)</f>
        <v>1</v>
      </c>
      <c r="E66" s="2">
        <v>1</v>
      </c>
      <c r="F66" s="2">
        <v>12</v>
      </c>
    </row>
    <row r="67" spans="1:7" hidden="1">
      <c r="A67" s="393">
        <v>44094</v>
      </c>
      <c r="B67" s="1" t="s">
        <v>368</v>
      </c>
      <c r="C67" s="1" t="s">
        <v>381</v>
      </c>
      <c r="D67" s="1"/>
      <c r="E67" s="1">
        <v>1</v>
      </c>
      <c r="F67" s="1">
        <v>12</v>
      </c>
      <c r="G67"/>
    </row>
    <row r="68" spans="1:7" hidden="1">
      <c r="A68" s="392">
        <v>44095</v>
      </c>
      <c r="B68" s="2" t="s">
        <v>368</v>
      </c>
      <c r="C68" s="2" t="s">
        <v>381</v>
      </c>
      <c r="D68" s="2"/>
      <c r="E68" s="2">
        <v>1</v>
      </c>
      <c r="F68" s="2">
        <v>12</v>
      </c>
      <c r="G68"/>
    </row>
    <row r="69" spans="1:7">
      <c r="A69" s="393">
        <v>44097</v>
      </c>
      <c r="B69" s="1" t="s">
        <v>368</v>
      </c>
      <c r="C69" s="1" t="s">
        <v>148</v>
      </c>
      <c r="D69" s="395">
        <f>COUNTA(C69)</f>
        <v>1</v>
      </c>
      <c r="E69" s="1">
        <v>1</v>
      </c>
      <c r="F69" s="1">
        <v>6</v>
      </c>
    </row>
    <row r="70" spans="1:7" hidden="1">
      <c r="A70" s="392">
        <v>44098</v>
      </c>
      <c r="B70" s="2" t="s">
        <v>368</v>
      </c>
      <c r="C70" s="2" t="s">
        <v>371</v>
      </c>
      <c r="D70" s="2"/>
      <c r="E70" s="2">
        <v>5</v>
      </c>
      <c r="F70" s="2">
        <v>6</v>
      </c>
      <c r="G70"/>
    </row>
    <row r="71" spans="1:7" hidden="1">
      <c r="A71" s="393">
        <v>44099</v>
      </c>
      <c r="B71" s="1" t="s">
        <v>368</v>
      </c>
      <c r="C71" s="1" t="s">
        <v>381</v>
      </c>
      <c r="D71" s="1"/>
      <c r="E71" s="1">
        <v>5</v>
      </c>
      <c r="F71" s="1">
        <v>6</v>
      </c>
      <c r="G71"/>
    </row>
    <row r="72" spans="1:7" hidden="1">
      <c r="A72" s="392">
        <v>44101</v>
      </c>
      <c r="B72" s="2" t="s">
        <v>368</v>
      </c>
      <c r="C72" s="2" t="s">
        <v>381</v>
      </c>
      <c r="D72" s="2"/>
      <c r="E72" s="2">
        <v>5</v>
      </c>
      <c r="F72" s="2">
        <v>6</v>
      </c>
      <c r="G72"/>
    </row>
    <row r="73" spans="1:7" hidden="1">
      <c r="A73" s="393">
        <v>44102</v>
      </c>
      <c r="B73" s="1" t="s">
        <v>368</v>
      </c>
      <c r="C73" s="1" t="s">
        <v>154</v>
      </c>
      <c r="D73" s="1"/>
      <c r="E73" s="1">
        <v>1</v>
      </c>
      <c r="F73" s="1">
        <v>96</v>
      </c>
      <c r="G73"/>
    </row>
    <row r="74" spans="1:7" hidden="1">
      <c r="A74" s="392">
        <v>44102</v>
      </c>
      <c r="B74" s="2" t="s">
        <v>368</v>
      </c>
      <c r="C74" s="2" t="s">
        <v>381</v>
      </c>
      <c r="D74" s="2"/>
      <c r="E74" s="2">
        <v>4</v>
      </c>
      <c r="F74" s="2">
        <v>6</v>
      </c>
      <c r="G74"/>
    </row>
    <row r="75" spans="1:7" hidden="1">
      <c r="A75" s="393">
        <v>44103</v>
      </c>
      <c r="B75" s="1" t="s">
        <v>368</v>
      </c>
      <c r="C75" s="1" t="s">
        <v>152</v>
      </c>
      <c r="D75" s="1"/>
      <c r="E75" s="1">
        <v>5</v>
      </c>
      <c r="F75" s="1"/>
      <c r="G75"/>
    </row>
    <row r="76" spans="1:7" hidden="1">
      <c r="A76" s="392">
        <v>44103</v>
      </c>
      <c r="B76" s="2" t="s">
        <v>388</v>
      </c>
      <c r="C76" s="2" t="s">
        <v>371</v>
      </c>
      <c r="D76" s="2"/>
      <c r="E76" s="2">
        <v>1</v>
      </c>
      <c r="F76" s="2">
        <v>96</v>
      </c>
      <c r="G76"/>
    </row>
    <row r="77" spans="1:7">
      <c r="A77" s="393">
        <v>44104</v>
      </c>
      <c r="B77" s="1" t="s">
        <v>388</v>
      </c>
      <c r="C77" s="1" t="s">
        <v>148</v>
      </c>
      <c r="D77" s="395">
        <f>COUNTA(C77)</f>
        <v>1</v>
      </c>
      <c r="E77" s="1">
        <v>1</v>
      </c>
      <c r="F77" s="1">
        <v>12</v>
      </c>
    </row>
    <row r="78" spans="1:7" hidden="1">
      <c r="A78" s="392">
        <v>44105</v>
      </c>
      <c r="B78" s="2" t="s">
        <v>388</v>
      </c>
      <c r="C78" s="2" t="s">
        <v>381</v>
      </c>
      <c r="D78" s="2"/>
      <c r="E78" s="2">
        <v>1</v>
      </c>
      <c r="F78" s="2">
        <v>12</v>
      </c>
      <c r="G78"/>
    </row>
    <row r="79" spans="1:7" hidden="1">
      <c r="A79" s="393">
        <v>44106</v>
      </c>
      <c r="B79" s="1" t="s">
        <v>388</v>
      </c>
      <c r="C79" s="1" t="s">
        <v>381</v>
      </c>
      <c r="D79" s="1"/>
      <c r="E79" s="1">
        <v>1</v>
      </c>
      <c r="F79" s="1">
        <v>12</v>
      </c>
      <c r="G79"/>
    </row>
    <row r="80" spans="1:7">
      <c r="A80" s="392">
        <v>44107</v>
      </c>
      <c r="B80" s="2" t="s">
        <v>388</v>
      </c>
      <c r="C80" s="2" t="s">
        <v>148</v>
      </c>
      <c r="D80" s="394">
        <f t="shared" ref="D80:D81" si="0">COUNTA(C80)</f>
        <v>1</v>
      </c>
      <c r="E80" s="2">
        <v>1</v>
      </c>
      <c r="F80" s="2">
        <v>6</v>
      </c>
    </row>
    <row r="81" spans="1:15">
      <c r="A81" s="393">
        <v>44109</v>
      </c>
      <c r="B81" s="1" t="s">
        <v>388</v>
      </c>
      <c r="C81" s="1" t="s">
        <v>148</v>
      </c>
      <c r="D81" s="395">
        <f t="shared" si="0"/>
        <v>1</v>
      </c>
      <c r="E81" s="1">
        <v>5</v>
      </c>
      <c r="F81" s="1">
        <v>6</v>
      </c>
    </row>
    <row r="82" spans="1:15" hidden="1">
      <c r="A82" s="392">
        <v>44110</v>
      </c>
      <c r="B82" s="2" t="s">
        <v>388</v>
      </c>
      <c r="C82" s="2" t="s">
        <v>371</v>
      </c>
      <c r="D82" s="2"/>
      <c r="E82" s="2">
        <v>5</v>
      </c>
      <c r="F82" s="2">
        <v>6</v>
      </c>
      <c r="G82"/>
    </row>
    <row r="83" spans="1:15" hidden="1">
      <c r="A83" s="393">
        <v>44111</v>
      </c>
      <c r="B83" s="1" t="s">
        <v>388</v>
      </c>
      <c r="C83" s="1" t="s">
        <v>381</v>
      </c>
      <c r="D83" s="1"/>
      <c r="E83" s="1">
        <v>5</v>
      </c>
      <c r="F83" s="1">
        <v>6</v>
      </c>
      <c r="G83"/>
    </row>
    <row r="84" spans="1:15" hidden="1">
      <c r="A84" s="392">
        <v>44112</v>
      </c>
      <c r="B84" s="2" t="s">
        <v>388</v>
      </c>
      <c r="C84" s="2" t="s">
        <v>381</v>
      </c>
      <c r="D84" s="2"/>
      <c r="E84" s="2">
        <v>5</v>
      </c>
      <c r="F84" s="2">
        <v>6</v>
      </c>
      <c r="G84"/>
    </row>
    <row r="85" spans="1:15" hidden="1">
      <c r="A85" s="393">
        <v>44113</v>
      </c>
      <c r="B85" s="1" t="s">
        <v>388</v>
      </c>
      <c r="C85" s="1" t="s">
        <v>154</v>
      </c>
      <c r="D85" s="1"/>
      <c r="E85" s="1">
        <v>1</v>
      </c>
      <c r="F85" s="1">
        <v>12</v>
      </c>
      <c r="G85"/>
    </row>
    <row r="86" spans="1:15" hidden="1">
      <c r="A86" s="392">
        <v>44113</v>
      </c>
      <c r="B86" s="2" t="s">
        <v>388</v>
      </c>
      <c r="C86" s="2" t="s">
        <v>152</v>
      </c>
      <c r="D86" s="2"/>
      <c r="E86" s="2"/>
      <c r="F86" s="2"/>
      <c r="G86"/>
    </row>
    <row r="87" spans="1:15">
      <c r="A87" s="393">
        <v>44131</v>
      </c>
      <c r="B87" s="1" t="s">
        <v>388</v>
      </c>
      <c r="C87" s="1" t="s">
        <v>298</v>
      </c>
      <c r="D87" s="1"/>
      <c r="E87" s="1"/>
      <c r="F87" s="1"/>
      <c r="G87"/>
    </row>
    <row r="88" spans="1:15">
      <c r="A88" s="392">
        <v>44152</v>
      </c>
      <c r="B88" s="2" t="s">
        <v>388</v>
      </c>
      <c r="C88" s="2" t="s">
        <v>146</v>
      </c>
      <c r="D88" s="394">
        <f>COUNTA(C88)</f>
        <v>1</v>
      </c>
      <c r="E88" s="2">
        <v>1</v>
      </c>
      <c r="F88" s="2">
        <v>6</v>
      </c>
    </row>
    <row r="89" spans="1:15" hidden="1">
      <c r="A89" s="393">
        <v>44153</v>
      </c>
      <c r="B89" s="1" t="s">
        <v>388</v>
      </c>
      <c r="C89" s="1" t="s">
        <v>381</v>
      </c>
      <c r="D89" s="1"/>
      <c r="E89" s="1">
        <v>1</v>
      </c>
      <c r="F89" s="1">
        <v>6</v>
      </c>
      <c r="G89"/>
    </row>
    <row r="90" spans="1:15">
      <c r="A90" s="392">
        <v>44155</v>
      </c>
      <c r="B90" s="2" t="s">
        <v>388</v>
      </c>
      <c r="C90" s="2" t="s">
        <v>148</v>
      </c>
      <c r="D90" s="394">
        <f>COUNTA(C90)</f>
        <v>1</v>
      </c>
      <c r="E90" s="2">
        <v>5</v>
      </c>
      <c r="F90" s="2">
        <v>6</v>
      </c>
    </row>
    <row r="91" spans="1:15" hidden="1">
      <c r="A91" s="393">
        <v>44157</v>
      </c>
      <c r="B91" s="1" t="s">
        <v>388</v>
      </c>
      <c r="C91" s="1" t="s">
        <v>154</v>
      </c>
      <c r="D91" s="1"/>
      <c r="E91" s="1">
        <v>1</v>
      </c>
      <c r="F91" s="1">
        <v>6</v>
      </c>
      <c r="G91"/>
    </row>
    <row r="92" spans="1:15">
      <c r="A92" s="392">
        <v>44158</v>
      </c>
      <c r="B92" s="2" t="s">
        <v>388</v>
      </c>
      <c r="C92" s="2" t="s">
        <v>148</v>
      </c>
      <c r="D92" s="394">
        <f>COUNTA(C92)</f>
        <v>1</v>
      </c>
      <c r="E92" s="2"/>
      <c r="F92" s="2"/>
      <c r="G92" s="395">
        <f>SUBTOTAL(9,D2:D97)</f>
        <v>23</v>
      </c>
    </row>
    <row r="93" spans="1:15">
      <c r="A93" s="393">
        <v>44164</v>
      </c>
      <c r="B93" s="1" t="s">
        <v>388</v>
      </c>
      <c r="C93" s="1" t="s">
        <v>298</v>
      </c>
      <c r="D93" s="1"/>
      <c r="E93" s="1">
        <v>1</v>
      </c>
      <c r="F93" s="1"/>
      <c r="G93"/>
      <c r="J93" s="392"/>
      <c r="K93" s="2"/>
      <c r="L93" s="2"/>
      <c r="M93" s="2"/>
      <c r="N93" s="2">
        <v>4</v>
      </c>
      <c r="O93" s="2">
        <v>6</v>
      </c>
    </row>
    <row r="94" spans="1:15" hidden="1">
      <c r="A94" s="392">
        <v>44165</v>
      </c>
      <c r="B94" s="2" t="s">
        <v>388</v>
      </c>
      <c r="C94" s="2" t="s">
        <v>381</v>
      </c>
      <c r="D94" s="2"/>
      <c r="E94" s="2">
        <v>1</v>
      </c>
      <c r="F94" s="2">
        <v>6</v>
      </c>
      <c r="G94"/>
      <c r="J94" s="393">
        <v>44123</v>
      </c>
      <c r="K94" s="1" t="s">
        <v>382</v>
      </c>
      <c r="L94" s="1" t="s">
        <v>381</v>
      </c>
      <c r="M94" s="1"/>
      <c r="N94" s="1">
        <v>4</v>
      </c>
      <c r="O94" s="1">
        <v>6</v>
      </c>
    </row>
    <row r="95" spans="1:15" hidden="1">
      <c r="A95" s="393">
        <v>44166</v>
      </c>
      <c r="B95" s="1" t="s">
        <v>388</v>
      </c>
      <c r="C95" s="1" t="s">
        <v>381</v>
      </c>
      <c r="D95" s="1"/>
      <c r="E95" s="1">
        <v>1</v>
      </c>
      <c r="F95" s="1">
        <v>6</v>
      </c>
      <c r="G95"/>
      <c r="J95" s="392">
        <v>44124</v>
      </c>
      <c r="K95" s="2" t="s">
        <v>382</v>
      </c>
      <c r="L95" s="2" t="s">
        <v>154</v>
      </c>
      <c r="M95" s="2"/>
      <c r="N95" s="2">
        <v>1</v>
      </c>
      <c r="O95" s="2">
        <v>12</v>
      </c>
    </row>
    <row r="96" spans="1:15">
      <c r="A96" s="392">
        <v>44168</v>
      </c>
      <c r="B96" s="2" t="s">
        <v>388</v>
      </c>
      <c r="C96" s="2" t="s">
        <v>477</v>
      </c>
      <c r="D96" s="2"/>
      <c r="E96" s="2"/>
      <c r="F96" s="2"/>
      <c r="G96"/>
    </row>
    <row r="97" spans="1:7" hidden="1">
      <c r="A97" s="393">
        <v>44168</v>
      </c>
      <c r="B97" s="1" t="s">
        <v>388</v>
      </c>
      <c r="C97" s="1" t="s">
        <v>381</v>
      </c>
      <c r="D97" s="1"/>
      <c r="E97" s="1">
        <v>1</v>
      </c>
      <c r="F97" s="1">
        <v>6</v>
      </c>
      <c r="G97"/>
    </row>
    <row r="98" spans="1:7" s="8" customFormat="1" hidden="1">
      <c r="A98" s="393"/>
      <c r="B98" s="1"/>
      <c r="C98" s="395"/>
      <c r="E98" s="1"/>
      <c r="F98" s="1"/>
      <c r="G98" s="11"/>
    </row>
    <row r="99" spans="1:7">
      <c r="A99" s="392">
        <v>44116</v>
      </c>
      <c r="B99" s="2" t="s">
        <v>407</v>
      </c>
      <c r="C99" s="2" t="s">
        <v>148</v>
      </c>
      <c r="D99" s="394">
        <f>COUNTA(C99)</f>
        <v>1</v>
      </c>
      <c r="E99" s="2">
        <v>1</v>
      </c>
      <c r="F99" s="2">
        <v>6</v>
      </c>
    </row>
    <row r="100" spans="1:7" hidden="1">
      <c r="A100" s="393">
        <v>44117</v>
      </c>
      <c r="B100" s="1" t="s">
        <v>407</v>
      </c>
      <c r="C100" s="1" t="s">
        <v>371</v>
      </c>
      <c r="D100" s="1"/>
      <c r="E100" s="1">
        <v>1</v>
      </c>
      <c r="F100" s="1">
        <v>6</v>
      </c>
      <c r="G100">
        <f>SUBTOTAL(9,G2:G97)</f>
        <v>0</v>
      </c>
    </row>
    <row r="101" spans="1:7" hidden="1">
      <c r="A101" s="392">
        <v>44118</v>
      </c>
      <c r="B101" s="2" t="s">
        <v>407</v>
      </c>
      <c r="C101" s="2" t="s">
        <v>381</v>
      </c>
      <c r="D101" s="2"/>
      <c r="E101" s="2"/>
      <c r="F101" s="2"/>
      <c r="G101"/>
    </row>
    <row r="102" spans="1:7" hidden="1">
      <c r="A102" s="393">
        <v>44118</v>
      </c>
      <c r="B102" s="1" t="s">
        <v>407</v>
      </c>
      <c r="C102" s="1" t="s">
        <v>371</v>
      </c>
      <c r="D102" s="1"/>
      <c r="E102" s="1">
        <v>1</v>
      </c>
      <c r="F102" s="1">
        <v>6</v>
      </c>
      <c r="G102"/>
    </row>
    <row r="103" spans="1:7" hidden="1">
      <c r="A103" s="392">
        <v>44119</v>
      </c>
      <c r="B103" s="2" t="s">
        <v>407</v>
      </c>
      <c r="C103" s="2" t="s">
        <v>381</v>
      </c>
      <c r="D103" s="2"/>
      <c r="E103" s="2">
        <v>1</v>
      </c>
      <c r="F103" s="2">
        <v>6</v>
      </c>
      <c r="G103"/>
    </row>
    <row r="104" spans="1:7" hidden="1">
      <c r="A104" s="393">
        <v>44120</v>
      </c>
      <c r="B104" s="1" t="s">
        <v>407</v>
      </c>
      <c r="C104" s="1" t="s">
        <v>371</v>
      </c>
      <c r="D104" s="1"/>
      <c r="E104" s="1">
        <v>1</v>
      </c>
      <c r="F104" s="1">
        <v>6</v>
      </c>
      <c r="G104"/>
    </row>
    <row r="105" spans="1:7" hidden="1">
      <c r="A105" s="392">
        <v>44121</v>
      </c>
      <c r="B105" s="2" t="s">
        <v>407</v>
      </c>
      <c r="C105" s="2" t="s">
        <v>371</v>
      </c>
      <c r="D105" s="2"/>
      <c r="E105" s="2">
        <v>1</v>
      </c>
      <c r="F105" s="2">
        <v>6</v>
      </c>
      <c r="G105"/>
    </row>
    <row r="106" spans="1:7" hidden="1">
      <c r="A106" s="393">
        <v>44123</v>
      </c>
      <c r="B106" s="1" t="s">
        <v>407</v>
      </c>
      <c r="C106" s="1" t="s">
        <v>381</v>
      </c>
      <c r="D106" s="1"/>
      <c r="E106" s="1">
        <v>1</v>
      </c>
      <c r="F106" s="1">
        <v>6</v>
      </c>
      <c r="G106"/>
    </row>
    <row r="107" spans="1:7" hidden="1">
      <c r="A107" s="392">
        <v>44124</v>
      </c>
      <c r="B107" s="2" t="s">
        <v>407</v>
      </c>
      <c r="C107" s="2" t="s">
        <v>381</v>
      </c>
      <c r="D107" s="2"/>
      <c r="E107" s="2">
        <v>1</v>
      </c>
      <c r="F107" s="2">
        <v>6</v>
      </c>
      <c r="G107"/>
    </row>
    <row r="108" spans="1:7" hidden="1">
      <c r="A108" s="393">
        <v>44125</v>
      </c>
      <c r="B108" s="1" t="s">
        <v>407</v>
      </c>
      <c r="C108" s="1" t="s">
        <v>381</v>
      </c>
      <c r="D108" s="1"/>
      <c r="E108" s="1">
        <v>1</v>
      </c>
      <c r="F108" s="1">
        <v>6</v>
      </c>
      <c r="G108"/>
    </row>
    <row r="109" spans="1:7" hidden="1">
      <c r="A109" s="392">
        <v>44126</v>
      </c>
      <c r="B109" s="2" t="s">
        <v>407</v>
      </c>
      <c r="C109" s="2" t="s">
        <v>154</v>
      </c>
      <c r="D109" s="2"/>
      <c r="E109" s="2">
        <v>1</v>
      </c>
      <c r="F109" s="2">
        <v>12</v>
      </c>
      <c r="G109"/>
    </row>
    <row r="110" spans="1:7" hidden="1">
      <c r="A110" s="393">
        <v>44159</v>
      </c>
      <c r="B110" s="1" t="s">
        <v>407</v>
      </c>
      <c r="C110" s="1" t="s">
        <v>381</v>
      </c>
      <c r="D110" s="1"/>
      <c r="E110" s="1">
        <v>1</v>
      </c>
      <c r="F110" s="1">
        <v>6</v>
      </c>
      <c r="G110"/>
    </row>
    <row r="111" spans="1:7" hidden="1">
      <c r="A111" s="392">
        <v>44160</v>
      </c>
      <c r="B111" s="2" t="s">
        <v>407</v>
      </c>
      <c r="C111" s="2" t="s">
        <v>381</v>
      </c>
      <c r="D111" s="2"/>
      <c r="E111" s="2">
        <v>1</v>
      </c>
      <c r="F111" s="2">
        <v>6</v>
      </c>
      <c r="G111"/>
    </row>
    <row r="112" spans="1:7" hidden="1">
      <c r="A112" s="393">
        <v>44162</v>
      </c>
      <c r="B112" s="1" t="s">
        <v>407</v>
      </c>
      <c r="C112" s="1" t="s">
        <v>381</v>
      </c>
      <c r="D112" s="1"/>
      <c r="E112" s="1">
        <v>1</v>
      </c>
      <c r="F112" s="1">
        <v>6</v>
      </c>
      <c r="G112"/>
    </row>
    <row r="113" spans="1:7" hidden="1">
      <c r="A113" s="392">
        <v>44164</v>
      </c>
      <c r="B113" s="2" t="s">
        <v>407</v>
      </c>
      <c r="C113" s="2" t="s">
        <v>381</v>
      </c>
      <c r="D113" s="2"/>
      <c r="E113" s="2">
        <v>1</v>
      </c>
      <c r="F113" s="2">
        <v>6</v>
      </c>
      <c r="G113"/>
    </row>
    <row r="114" spans="1:7">
      <c r="A114" s="393">
        <v>44169</v>
      </c>
      <c r="B114" s="1" t="s">
        <v>407</v>
      </c>
      <c r="C114" s="1" t="s">
        <v>148</v>
      </c>
      <c r="D114" s="395">
        <f>COUNTA(C114)</f>
        <v>1</v>
      </c>
      <c r="E114" s="1">
        <v>2</v>
      </c>
      <c r="F114" s="1">
        <v>6</v>
      </c>
    </row>
    <row r="115" spans="1:7" hidden="1">
      <c r="A115" s="392">
        <v>44170</v>
      </c>
      <c r="B115" s="2" t="s">
        <v>407</v>
      </c>
      <c r="C115" s="2" t="s">
        <v>381</v>
      </c>
      <c r="D115" s="2"/>
      <c r="E115" s="2">
        <v>2</v>
      </c>
      <c r="F115" s="2">
        <v>6</v>
      </c>
      <c r="G115"/>
    </row>
    <row r="116" spans="1:7">
      <c r="A116" s="393">
        <v>44172</v>
      </c>
      <c r="B116" s="1" t="s">
        <v>407</v>
      </c>
      <c r="C116" s="1" t="s">
        <v>148</v>
      </c>
      <c r="D116" s="395">
        <f>COUNTA(C116)</f>
        <v>1</v>
      </c>
      <c r="E116" s="1">
        <v>5</v>
      </c>
      <c r="F116" s="1">
        <v>10</v>
      </c>
      <c r="G116" s="396">
        <f>SUBTOTAL(9,D2:D128)</f>
        <v>26</v>
      </c>
    </row>
    <row r="117" spans="1:7" hidden="1">
      <c r="A117" s="392">
        <v>44173</v>
      </c>
      <c r="B117" s="2" t="s">
        <v>407</v>
      </c>
      <c r="C117" s="2" t="s">
        <v>381</v>
      </c>
      <c r="D117" s="2"/>
      <c r="E117" s="2">
        <v>5</v>
      </c>
      <c r="F117" s="2">
        <v>10</v>
      </c>
      <c r="G117"/>
    </row>
    <row r="118" spans="1:7" hidden="1">
      <c r="A118" s="393">
        <v>44175</v>
      </c>
      <c r="B118" s="1" t="s">
        <v>407</v>
      </c>
      <c r="C118" s="1" t="s">
        <v>381</v>
      </c>
      <c r="D118" s="1"/>
      <c r="E118" s="1">
        <v>5</v>
      </c>
      <c r="F118" s="1">
        <v>10</v>
      </c>
      <c r="G118"/>
    </row>
    <row r="119" spans="1:7" hidden="1">
      <c r="A119" s="392">
        <v>44177</v>
      </c>
      <c r="B119" s="2" t="s">
        <v>407</v>
      </c>
      <c r="C119" s="2" t="s">
        <v>381</v>
      </c>
      <c r="D119" s="2"/>
      <c r="E119" s="2">
        <v>5</v>
      </c>
      <c r="F119" s="2">
        <v>10</v>
      </c>
      <c r="G119"/>
    </row>
    <row r="120" spans="1:7" hidden="1">
      <c r="A120" s="393">
        <v>44178</v>
      </c>
      <c r="B120" s="1" t="s">
        <v>407</v>
      </c>
      <c r="C120" s="1" t="s">
        <v>152</v>
      </c>
      <c r="D120" s="1"/>
      <c r="E120" s="1">
        <v>38</v>
      </c>
      <c r="F120" s="1"/>
      <c r="G120"/>
    </row>
    <row r="121" spans="1:7">
      <c r="A121" s="392">
        <v>44179</v>
      </c>
      <c r="B121" s="2" t="s">
        <v>407</v>
      </c>
      <c r="C121" s="2" t="s">
        <v>298</v>
      </c>
      <c r="D121" s="2"/>
      <c r="E121" s="2"/>
      <c r="F121" s="2"/>
      <c r="G121"/>
    </row>
    <row r="122" spans="1:7">
      <c r="A122" s="393">
        <v>44183</v>
      </c>
      <c r="B122" s="1" t="s">
        <v>407</v>
      </c>
      <c r="C122" s="1" t="s">
        <v>477</v>
      </c>
      <c r="D122" s="1"/>
      <c r="E122" s="1"/>
      <c r="F122" s="1"/>
      <c r="G122"/>
    </row>
    <row r="123" spans="1:7" hidden="1">
      <c r="A123" s="392">
        <v>44127</v>
      </c>
      <c r="B123" s="2" t="s">
        <v>418</v>
      </c>
      <c r="C123" s="2" t="s">
        <v>371</v>
      </c>
      <c r="D123" s="2"/>
      <c r="E123" s="2">
        <v>1</v>
      </c>
      <c r="F123" s="2">
        <v>12</v>
      </c>
      <c r="G123"/>
    </row>
    <row r="124" spans="1:7" hidden="1">
      <c r="A124" s="393">
        <v>44129</v>
      </c>
      <c r="B124" s="1" t="s">
        <v>418</v>
      </c>
      <c r="C124" s="1" t="s">
        <v>371</v>
      </c>
      <c r="D124" s="1"/>
      <c r="E124" s="1">
        <v>1</v>
      </c>
      <c r="F124" s="1">
        <v>12</v>
      </c>
      <c r="G124"/>
    </row>
    <row r="125" spans="1:7" hidden="1">
      <c r="A125" s="392">
        <v>44131</v>
      </c>
      <c r="B125" s="2" t="s">
        <v>418</v>
      </c>
      <c r="C125" s="2" t="s">
        <v>381</v>
      </c>
      <c r="D125" s="2"/>
      <c r="E125" s="2">
        <v>1</v>
      </c>
      <c r="F125" s="2">
        <v>12</v>
      </c>
      <c r="G125"/>
    </row>
    <row r="126" spans="1:7" hidden="1">
      <c r="A126" s="393">
        <v>44132</v>
      </c>
      <c r="B126" s="1" t="s">
        <v>418</v>
      </c>
      <c r="C126" s="1" t="s">
        <v>381</v>
      </c>
      <c r="D126" s="1"/>
      <c r="E126" s="1">
        <v>1</v>
      </c>
      <c r="F126" s="1">
        <v>12</v>
      </c>
      <c r="G126"/>
    </row>
    <row r="127" spans="1:7" hidden="1">
      <c r="A127" s="392">
        <v>44133</v>
      </c>
      <c r="B127" s="2" t="s">
        <v>418</v>
      </c>
      <c r="C127" s="2" t="s">
        <v>381</v>
      </c>
      <c r="D127" s="2"/>
      <c r="E127" s="2">
        <v>1</v>
      </c>
      <c r="F127" s="2">
        <v>12</v>
      </c>
      <c r="G127"/>
    </row>
    <row r="128" spans="1:7" hidden="1">
      <c r="A128" s="393">
        <v>44134</v>
      </c>
      <c r="B128" s="1" t="s">
        <v>418</v>
      </c>
      <c r="C128" s="1" t="s">
        <v>381</v>
      </c>
      <c r="D128" s="1"/>
      <c r="E128" s="1">
        <v>1</v>
      </c>
      <c r="F128" s="1">
        <v>12</v>
      </c>
      <c r="G128"/>
    </row>
    <row r="129" spans="1:8" s="8" customFormat="1" hidden="1">
      <c r="A129" s="393"/>
      <c r="B129" s="1"/>
      <c r="C129" s="1"/>
      <c r="E129" s="1"/>
      <c r="F129" s="1"/>
      <c r="G129" s="11"/>
    </row>
    <row r="130" spans="1:8" hidden="1">
      <c r="A130" s="393">
        <v>44144</v>
      </c>
      <c r="B130" s="1" t="s">
        <v>418</v>
      </c>
      <c r="C130" s="1" t="s">
        <v>381</v>
      </c>
      <c r="D130" s="1"/>
      <c r="E130" s="1">
        <v>5</v>
      </c>
      <c r="F130" s="1">
        <v>10</v>
      </c>
      <c r="G130"/>
    </row>
    <row r="131" spans="1:8" hidden="1">
      <c r="A131" s="392">
        <v>44145</v>
      </c>
      <c r="B131" s="2" t="s">
        <v>418</v>
      </c>
      <c r="C131" s="2" t="s">
        <v>381</v>
      </c>
      <c r="D131" s="2"/>
      <c r="E131" s="2">
        <v>5</v>
      </c>
      <c r="F131" s="2">
        <v>10</v>
      </c>
      <c r="G131"/>
    </row>
    <row r="132" spans="1:8" hidden="1">
      <c r="A132" s="393">
        <v>44147</v>
      </c>
      <c r="B132" s="1" t="s">
        <v>418</v>
      </c>
      <c r="C132" s="1" t="s">
        <v>381</v>
      </c>
      <c r="D132" s="1"/>
      <c r="E132" s="1">
        <v>5</v>
      </c>
      <c r="F132" s="1">
        <v>10</v>
      </c>
      <c r="G132"/>
    </row>
    <row r="133" spans="1:8" hidden="1">
      <c r="A133" s="392">
        <v>44149</v>
      </c>
      <c r="B133" s="2" t="s">
        <v>418</v>
      </c>
      <c r="C133" s="2" t="s">
        <v>381</v>
      </c>
      <c r="D133" s="2"/>
      <c r="E133" s="2">
        <v>5</v>
      </c>
      <c r="F133" s="2">
        <v>10</v>
      </c>
      <c r="G133"/>
    </row>
    <row r="134" spans="1:8" hidden="1">
      <c r="A134" s="393">
        <v>44151</v>
      </c>
      <c r="B134" s="1" t="s">
        <v>418</v>
      </c>
      <c r="C134" s="1" t="s">
        <v>381</v>
      </c>
      <c r="D134" s="1"/>
      <c r="E134" s="1">
        <v>5</v>
      </c>
      <c r="F134" s="1">
        <v>10</v>
      </c>
      <c r="G134"/>
    </row>
    <row r="135" spans="1:8" hidden="1">
      <c r="A135" s="392">
        <v>44153</v>
      </c>
      <c r="B135" s="2" t="s">
        <v>418</v>
      </c>
      <c r="C135" s="2" t="s">
        <v>381</v>
      </c>
      <c r="D135" s="2"/>
      <c r="E135" s="2">
        <v>5</v>
      </c>
      <c r="F135" s="2">
        <v>10</v>
      </c>
      <c r="G135"/>
    </row>
    <row r="136" spans="1:8" hidden="1">
      <c r="G136"/>
    </row>
    <row r="137" spans="1:8" hidden="1">
      <c r="G137"/>
    </row>
    <row r="138" spans="1:8" s="8" customFormat="1"/>
    <row r="139" spans="1:8">
      <c r="A139" s="392">
        <v>44207</v>
      </c>
      <c r="B139" s="2" t="s">
        <v>407</v>
      </c>
      <c r="C139" s="2" t="s">
        <v>146</v>
      </c>
      <c r="D139" s="395">
        <f>COUNTA(C139)</f>
        <v>1</v>
      </c>
      <c r="E139" s="2">
        <v>1</v>
      </c>
      <c r="F139" s="2">
        <v>6</v>
      </c>
      <c r="G139" s="384"/>
    </row>
    <row r="140" spans="1:8" hidden="1">
      <c r="A140" s="393">
        <v>44208</v>
      </c>
      <c r="B140" s="1" t="s">
        <v>407</v>
      </c>
      <c r="C140" s="1" t="s">
        <v>381</v>
      </c>
      <c r="E140" s="1">
        <v>1</v>
      </c>
      <c r="F140" s="1">
        <v>6</v>
      </c>
      <c r="G140" s="383"/>
    </row>
    <row r="141" spans="1:8">
      <c r="A141" s="392">
        <v>44209</v>
      </c>
      <c r="B141" s="2" t="s">
        <v>407</v>
      </c>
      <c r="C141" s="2" t="s">
        <v>148</v>
      </c>
      <c r="D141" s="395">
        <f>COUNTA(C141)</f>
        <v>1</v>
      </c>
      <c r="E141" s="2"/>
      <c r="F141" s="2"/>
      <c r="H141" s="384" t="s">
        <v>550</v>
      </c>
    </row>
    <row r="142" spans="1:8" ht="13.9" customHeight="1">
      <c r="A142" s="393">
        <v>44209</v>
      </c>
      <c r="B142" s="1" t="s">
        <v>407</v>
      </c>
      <c r="C142" s="1" t="s">
        <v>477</v>
      </c>
      <c r="E142" s="1"/>
      <c r="F142" s="1"/>
      <c r="G142" s="11">
        <v>28</v>
      </c>
      <c r="H142" s="453" t="s">
        <v>551</v>
      </c>
    </row>
    <row r="143" spans="1:8">
      <c r="A143" s="392">
        <v>44212</v>
      </c>
      <c r="B143" s="2" t="s">
        <v>407</v>
      </c>
      <c r="C143" s="2" t="s">
        <v>146</v>
      </c>
      <c r="D143" s="395">
        <f>COUNTA(C143)</f>
        <v>1</v>
      </c>
      <c r="E143" s="2">
        <v>1</v>
      </c>
      <c r="F143" s="2">
        <v>6</v>
      </c>
      <c r="G143" s="384"/>
    </row>
    <row r="144" spans="1:8">
      <c r="A144" s="393">
        <v>44214</v>
      </c>
      <c r="B144" s="1" t="s">
        <v>407</v>
      </c>
      <c r="C144" s="1" t="s">
        <v>148</v>
      </c>
      <c r="D144" s="395">
        <f>COUNTA(C144)</f>
        <v>1</v>
      </c>
      <c r="E144" s="1">
        <v>1</v>
      </c>
      <c r="F144" s="1">
        <v>6</v>
      </c>
      <c r="G144" s="383"/>
    </row>
    <row r="145" spans="1:7" hidden="1">
      <c r="A145" s="392">
        <v>44216</v>
      </c>
      <c r="B145" s="2" t="s">
        <v>407</v>
      </c>
      <c r="C145" s="2" t="s">
        <v>381</v>
      </c>
      <c r="E145" s="2">
        <v>1</v>
      </c>
      <c r="F145" s="2">
        <v>6</v>
      </c>
      <c r="G145" s="384"/>
    </row>
    <row r="146" spans="1:7" hidden="1">
      <c r="A146" s="393">
        <v>44217</v>
      </c>
      <c r="B146" s="1" t="s">
        <v>407</v>
      </c>
      <c r="C146" s="1" t="s">
        <v>381</v>
      </c>
      <c r="E146" s="1">
        <v>1</v>
      </c>
      <c r="F146" s="1">
        <v>6</v>
      </c>
      <c r="G146" s="451"/>
    </row>
    <row r="147" spans="1:7">
      <c r="A147" s="392">
        <v>44221</v>
      </c>
      <c r="B147" s="2" t="s">
        <v>407</v>
      </c>
      <c r="C147" s="2" t="s">
        <v>148</v>
      </c>
      <c r="D147" s="395">
        <f>COUNTA(C147)</f>
        <v>1</v>
      </c>
      <c r="E147" s="2">
        <v>2</v>
      </c>
      <c r="F147" s="2">
        <v>6</v>
      </c>
      <c r="G147" s="452"/>
    </row>
    <row r="148" spans="1:7" hidden="1">
      <c r="A148" s="393">
        <v>44222</v>
      </c>
      <c r="B148" s="1" t="s">
        <v>407</v>
      </c>
      <c r="C148" s="1" t="s">
        <v>371</v>
      </c>
      <c r="E148" s="1">
        <v>2</v>
      </c>
      <c r="F148" s="1">
        <v>6</v>
      </c>
      <c r="G148" s="383"/>
    </row>
    <row r="149" spans="1:7" hidden="1">
      <c r="A149" s="392">
        <v>44223</v>
      </c>
      <c r="B149" s="2" t="s">
        <v>407</v>
      </c>
      <c r="C149" s="2" t="s">
        <v>381</v>
      </c>
      <c r="E149" s="2">
        <v>2</v>
      </c>
      <c r="F149" s="2">
        <v>6</v>
      </c>
      <c r="G149" s="384"/>
    </row>
    <row r="150" spans="1:7" hidden="1">
      <c r="A150" s="393">
        <v>44225</v>
      </c>
      <c r="B150" s="1" t="s">
        <v>407</v>
      </c>
      <c r="C150" s="1" t="s">
        <v>381</v>
      </c>
      <c r="E150" s="1">
        <v>2</v>
      </c>
      <c r="F150" s="1">
        <v>6</v>
      </c>
      <c r="G150" s="383"/>
    </row>
    <row r="151" spans="1:7" hidden="1">
      <c r="A151" s="392">
        <v>44227</v>
      </c>
      <c r="B151" s="2" t="s">
        <v>407</v>
      </c>
      <c r="C151" s="2" t="s">
        <v>381</v>
      </c>
      <c r="E151" s="2">
        <v>2</v>
      </c>
      <c r="F151" s="2">
        <v>6</v>
      </c>
      <c r="G151" s="384"/>
    </row>
    <row r="152" spans="1:7">
      <c r="G152"/>
    </row>
    <row r="153" spans="1:7">
      <c r="G153"/>
    </row>
    <row r="154" spans="1:7">
      <c r="A154" s="392">
        <v>44135</v>
      </c>
      <c r="B154" s="2" t="s">
        <v>418</v>
      </c>
      <c r="C154" s="2" t="s">
        <v>148</v>
      </c>
      <c r="D154" s="394">
        <f>COUNTA(C154)</f>
        <v>1</v>
      </c>
      <c r="E154" s="2">
        <v>1</v>
      </c>
      <c r="F154" s="2">
        <v>6</v>
      </c>
    </row>
    <row r="155" spans="1:7" hidden="1">
      <c r="A155" s="393">
        <v>44137</v>
      </c>
      <c r="B155" s="1" t="s">
        <v>418</v>
      </c>
      <c r="C155" s="1" t="s">
        <v>381</v>
      </c>
      <c r="D155" s="1"/>
      <c r="E155" s="1">
        <v>2</v>
      </c>
      <c r="F155" s="1">
        <v>6</v>
      </c>
      <c r="G155"/>
    </row>
    <row r="156" spans="1:7" hidden="1">
      <c r="A156" s="392">
        <v>44138</v>
      </c>
      <c r="B156" s="2" t="s">
        <v>418</v>
      </c>
      <c r="C156" s="2"/>
      <c r="D156" s="2"/>
      <c r="E156" s="2">
        <v>1</v>
      </c>
      <c r="F156" s="2">
        <v>6</v>
      </c>
      <c r="G156"/>
    </row>
    <row r="157" spans="1:7" hidden="1">
      <c r="A157" s="393">
        <v>44139</v>
      </c>
      <c r="B157" s="1" t="s">
        <v>418</v>
      </c>
      <c r="C157" s="1" t="s">
        <v>381</v>
      </c>
      <c r="D157" s="1"/>
      <c r="E157" s="1">
        <v>1</v>
      </c>
      <c r="F157" s="1">
        <v>6</v>
      </c>
      <c r="G157"/>
    </row>
    <row r="158" spans="1:7">
      <c r="A158" s="392">
        <v>44140</v>
      </c>
      <c r="B158" s="2" t="s">
        <v>418</v>
      </c>
      <c r="C158" s="2" t="s">
        <v>148</v>
      </c>
      <c r="D158" s="394">
        <f>COUNTA(C158)</f>
        <v>1</v>
      </c>
      <c r="E158" s="2">
        <v>6</v>
      </c>
      <c r="F158" s="2">
        <v>6</v>
      </c>
    </row>
    <row r="159" spans="1:7" hidden="1">
      <c r="A159" s="393">
        <v>44141</v>
      </c>
      <c r="B159" s="1" t="s">
        <v>418</v>
      </c>
      <c r="C159" s="1" t="s">
        <v>381</v>
      </c>
      <c r="D159" s="1"/>
      <c r="E159" s="1">
        <v>6</v>
      </c>
      <c r="F159" s="1">
        <v>6</v>
      </c>
      <c r="G159"/>
    </row>
    <row r="160" spans="1:7">
      <c r="A160" s="392">
        <v>44142</v>
      </c>
      <c r="B160" s="2" t="s">
        <v>418</v>
      </c>
      <c r="C160" s="2" t="s">
        <v>148</v>
      </c>
      <c r="D160" s="394">
        <f>COUNTA(C160)</f>
        <v>1</v>
      </c>
      <c r="E160" s="2"/>
      <c r="F160" s="2"/>
      <c r="G160" s="11">
        <f>SUBTOTAL(9,D2:D137)</f>
        <v>26</v>
      </c>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sheetData>
  <autoFilter ref="C1:C151" xr:uid="{9D47F62C-1DC4-429E-9658-1ADA98527302}">
    <filterColumn colId="0">
      <filters>
        <filter val="Extract DNA"/>
        <filter val="Passage"/>
        <filter val="Send out for analysis"/>
        <filter val="Thaw"/>
      </filters>
    </filterColumn>
  </autoFilter>
  <pageMargins left="0.7" right="0.7" top="0.75" bottom="0.75" header="0.3" footer="0.3"/>
  <pageSetup orientation="portrait"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CBEA5-12D4-4C62-937D-0F27962907F6}">
  <sheetPr codeName="Sheet9" filterMode="1"/>
  <dimension ref="A1:H65"/>
  <sheetViews>
    <sheetView workbookViewId="0">
      <selection activeCell="E86" sqref="D86:E86"/>
    </sheetView>
  </sheetViews>
  <sheetFormatPr defaultRowHeight="14.25"/>
  <cols>
    <col min="1" max="1" width="15.53125" customWidth="1"/>
    <col min="2" max="2" width="29.46484375" customWidth="1"/>
    <col min="4" max="4" width="12.265625" style="8" customWidth="1"/>
    <col min="5" max="5" width="5" customWidth="1"/>
    <col min="6" max="6" width="6.53125" customWidth="1"/>
  </cols>
  <sheetData>
    <row r="1" spans="1:7">
      <c r="A1" s="390" t="s">
        <v>161</v>
      </c>
      <c r="B1" s="391" t="s">
        <v>160</v>
      </c>
      <c r="C1" s="391" t="s">
        <v>151</v>
      </c>
      <c r="D1" s="391" t="s">
        <v>520</v>
      </c>
      <c r="E1" s="391" t="s">
        <v>150</v>
      </c>
      <c r="F1" s="391" t="s">
        <v>158</v>
      </c>
      <c r="G1" s="397" t="s">
        <v>501</v>
      </c>
    </row>
    <row r="2" spans="1:7" hidden="1">
      <c r="A2" s="393">
        <v>43850</v>
      </c>
      <c r="B2" s="1" t="s">
        <v>232</v>
      </c>
      <c r="C2" s="1" t="s">
        <v>149</v>
      </c>
      <c r="D2" s="1"/>
      <c r="E2" s="1">
        <v>96</v>
      </c>
      <c r="F2" s="1">
        <v>96</v>
      </c>
    </row>
    <row r="3" spans="1:7" hidden="1">
      <c r="A3" s="392">
        <v>43851</v>
      </c>
      <c r="B3" s="2" t="s">
        <v>232</v>
      </c>
      <c r="C3" s="2" t="s">
        <v>153</v>
      </c>
      <c r="D3" s="2"/>
      <c r="E3" s="2"/>
      <c r="F3" s="2"/>
    </row>
    <row r="4" spans="1:7" hidden="1">
      <c r="A4" s="393">
        <v>43852</v>
      </c>
      <c r="B4" s="1" t="s">
        <v>232</v>
      </c>
      <c r="C4" s="1" t="s">
        <v>153</v>
      </c>
      <c r="D4" s="1"/>
      <c r="E4" s="1"/>
      <c r="F4" s="1"/>
    </row>
    <row r="5" spans="1:7" hidden="1">
      <c r="A5" s="392">
        <v>43855</v>
      </c>
      <c r="B5" s="2" t="s">
        <v>232</v>
      </c>
      <c r="C5" s="2" t="s">
        <v>147</v>
      </c>
      <c r="D5" s="2"/>
      <c r="E5" s="2">
        <v>96</v>
      </c>
      <c r="F5" s="2">
        <v>96</v>
      </c>
    </row>
    <row r="6" spans="1:7">
      <c r="A6" s="393">
        <v>43856</v>
      </c>
      <c r="B6" s="1" t="s">
        <v>302</v>
      </c>
      <c r="C6" s="1" t="s">
        <v>148</v>
      </c>
      <c r="D6" s="1">
        <f>COUNTA(C6)</f>
        <v>1</v>
      </c>
      <c r="E6" s="1">
        <v>1</v>
      </c>
      <c r="F6" s="1">
        <v>24</v>
      </c>
    </row>
    <row r="7" spans="1:7">
      <c r="A7" s="392">
        <v>43861</v>
      </c>
      <c r="B7" s="2" t="s">
        <v>302</v>
      </c>
      <c r="C7" s="2" t="s">
        <v>148</v>
      </c>
      <c r="D7" s="1">
        <f>COUNTA(C7)</f>
        <v>1</v>
      </c>
      <c r="E7" s="2">
        <v>1</v>
      </c>
      <c r="F7" s="2">
        <v>6</v>
      </c>
    </row>
    <row r="8" spans="1:7" hidden="1">
      <c r="A8" s="393">
        <v>43862</v>
      </c>
      <c r="B8" s="1" t="s">
        <v>302</v>
      </c>
      <c r="C8" s="1" t="s">
        <v>153</v>
      </c>
      <c r="D8" s="1"/>
      <c r="E8" s="1">
        <v>1</v>
      </c>
      <c r="F8" s="1">
        <v>6</v>
      </c>
    </row>
    <row r="9" spans="1:7">
      <c r="A9" s="392">
        <v>43864</v>
      </c>
      <c r="B9" s="2" t="s">
        <v>302</v>
      </c>
      <c r="C9" s="2" t="s">
        <v>148</v>
      </c>
      <c r="D9" s="1">
        <f>COUNTA(C9)</f>
        <v>1</v>
      </c>
      <c r="E9" s="2">
        <v>5</v>
      </c>
      <c r="F9" s="2">
        <v>6</v>
      </c>
    </row>
    <row r="10" spans="1:7" hidden="1">
      <c r="A10" s="393">
        <v>43865</v>
      </c>
      <c r="B10" s="1" t="s">
        <v>302</v>
      </c>
      <c r="C10" s="1" t="s">
        <v>153</v>
      </c>
      <c r="D10" s="1"/>
      <c r="E10" s="1">
        <v>5</v>
      </c>
      <c r="F10" s="1">
        <v>6</v>
      </c>
    </row>
    <row r="11" spans="1:7" hidden="1">
      <c r="A11" s="392">
        <v>43867</v>
      </c>
      <c r="B11" s="2" t="s">
        <v>302</v>
      </c>
      <c r="C11" s="2" t="s">
        <v>154</v>
      </c>
      <c r="D11" s="2"/>
      <c r="E11" s="2">
        <v>1</v>
      </c>
      <c r="F11" s="2">
        <v>96</v>
      </c>
    </row>
    <row r="12" spans="1:7" hidden="1">
      <c r="A12" s="393">
        <v>43871</v>
      </c>
      <c r="B12" s="1" t="s">
        <v>306</v>
      </c>
      <c r="C12" s="1" t="s">
        <v>147</v>
      </c>
      <c r="D12" s="1"/>
      <c r="E12" s="1">
        <v>1</v>
      </c>
      <c r="F12" s="1">
        <v>96</v>
      </c>
    </row>
    <row r="13" spans="1:7">
      <c r="A13" s="392">
        <v>43873</v>
      </c>
      <c r="B13" s="2" t="s">
        <v>306</v>
      </c>
      <c r="C13" s="2" t="s">
        <v>148</v>
      </c>
      <c r="D13" s="1">
        <f>COUNTA(C13)</f>
        <v>1</v>
      </c>
      <c r="E13" s="2">
        <v>1</v>
      </c>
      <c r="F13" s="2">
        <v>24</v>
      </c>
    </row>
    <row r="14" spans="1:7" hidden="1">
      <c r="A14" s="393">
        <v>43874</v>
      </c>
      <c r="B14" s="1" t="s">
        <v>306</v>
      </c>
      <c r="C14" s="1" t="s">
        <v>153</v>
      </c>
      <c r="D14" s="1"/>
      <c r="E14" s="1">
        <v>1</v>
      </c>
      <c r="F14" s="1">
        <v>24</v>
      </c>
    </row>
    <row r="15" spans="1:7">
      <c r="A15" s="392">
        <v>43875</v>
      </c>
      <c r="B15" s="2" t="s">
        <v>306</v>
      </c>
      <c r="C15" s="2" t="s">
        <v>148</v>
      </c>
      <c r="D15" s="1">
        <f>COUNTA(C15)</f>
        <v>1</v>
      </c>
      <c r="E15" s="2">
        <v>1</v>
      </c>
      <c r="F15" s="2">
        <v>6</v>
      </c>
    </row>
    <row r="16" spans="1:7" hidden="1">
      <c r="A16" s="393">
        <v>43876</v>
      </c>
      <c r="B16" s="1" t="s">
        <v>306</v>
      </c>
      <c r="C16" s="1" t="s">
        <v>153</v>
      </c>
      <c r="D16" s="1"/>
      <c r="E16" s="1">
        <v>1</v>
      </c>
      <c r="F16" s="1">
        <v>6</v>
      </c>
    </row>
    <row r="17" spans="1:6">
      <c r="A17" s="392">
        <v>43877</v>
      </c>
      <c r="B17" s="2" t="s">
        <v>306</v>
      </c>
      <c r="C17" s="2" t="s">
        <v>148</v>
      </c>
      <c r="D17" s="1">
        <f>COUNTA(C17)</f>
        <v>1</v>
      </c>
      <c r="E17" s="2">
        <v>1</v>
      </c>
      <c r="F17" s="2">
        <v>6</v>
      </c>
    </row>
    <row r="18" spans="1:6" hidden="1">
      <c r="A18" s="393">
        <v>43878</v>
      </c>
      <c r="B18" s="1" t="s">
        <v>306</v>
      </c>
      <c r="C18" s="1" t="s">
        <v>153</v>
      </c>
      <c r="D18" s="1"/>
      <c r="E18" s="1">
        <v>1</v>
      </c>
      <c r="F18" s="1">
        <v>6</v>
      </c>
    </row>
    <row r="19" spans="1:6">
      <c r="A19" s="392">
        <v>43880</v>
      </c>
      <c r="B19" s="2" t="s">
        <v>306</v>
      </c>
      <c r="C19" s="2" t="s">
        <v>148</v>
      </c>
      <c r="D19" s="1">
        <f>COUNTA(C19)</f>
        <v>1</v>
      </c>
      <c r="E19" s="2">
        <v>5</v>
      </c>
      <c r="F19" s="2">
        <v>6</v>
      </c>
    </row>
    <row r="20" spans="1:6" hidden="1">
      <c r="A20" s="393">
        <v>43881</v>
      </c>
      <c r="B20" s="1" t="s">
        <v>306</v>
      </c>
      <c r="C20" s="1" t="s">
        <v>153</v>
      </c>
      <c r="D20" s="1"/>
      <c r="E20" s="1">
        <v>5</v>
      </c>
      <c r="F20" s="1">
        <v>6</v>
      </c>
    </row>
    <row r="21" spans="1:6" hidden="1">
      <c r="A21" s="392">
        <v>43882</v>
      </c>
      <c r="B21" s="2" t="s">
        <v>306</v>
      </c>
      <c r="C21" s="2" t="s">
        <v>154</v>
      </c>
      <c r="D21" s="2"/>
      <c r="E21" s="2">
        <v>1</v>
      </c>
      <c r="F21" s="2">
        <v>96</v>
      </c>
    </row>
    <row r="22" spans="1:6" hidden="1">
      <c r="A22" s="393">
        <v>43882</v>
      </c>
      <c r="B22" s="1" t="s">
        <v>306</v>
      </c>
      <c r="C22" s="1" t="s">
        <v>152</v>
      </c>
      <c r="D22" s="1"/>
      <c r="E22" s="1"/>
      <c r="F22" s="1"/>
    </row>
    <row r="23" spans="1:6" hidden="1">
      <c r="A23" s="392">
        <v>43883</v>
      </c>
      <c r="B23" s="2" t="s">
        <v>312</v>
      </c>
      <c r="C23" s="2" t="s">
        <v>153</v>
      </c>
      <c r="D23" s="2"/>
      <c r="E23" s="2">
        <v>1</v>
      </c>
      <c r="F23" s="2">
        <v>96</v>
      </c>
    </row>
    <row r="24" spans="1:6" hidden="1">
      <c r="A24" s="393">
        <v>43883</v>
      </c>
      <c r="B24" s="1" t="s">
        <v>333</v>
      </c>
      <c r="C24" s="1" t="s">
        <v>153</v>
      </c>
      <c r="D24" s="1"/>
      <c r="E24" s="1">
        <v>1</v>
      </c>
      <c r="F24" s="1">
        <v>96</v>
      </c>
    </row>
    <row r="25" spans="1:6" hidden="1">
      <c r="A25" s="392">
        <v>43884</v>
      </c>
      <c r="B25" s="2" t="s">
        <v>312</v>
      </c>
      <c r="C25" s="2" t="s">
        <v>147</v>
      </c>
      <c r="D25" s="2"/>
      <c r="E25" s="2">
        <v>1</v>
      </c>
      <c r="F25" s="2">
        <v>96</v>
      </c>
    </row>
    <row r="26" spans="1:6">
      <c r="A26" s="393">
        <v>43884</v>
      </c>
      <c r="B26" s="1" t="s">
        <v>312</v>
      </c>
      <c r="C26" s="1" t="s">
        <v>148</v>
      </c>
      <c r="D26" s="1">
        <f>COUNTA(C26)</f>
        <v>1</v>
      </c>
      <c r="E26" s="1">
        <v>1</v>
      </c>
      <c r="F26" s="1">
        <v>24</v>
      </c>
    </row>
    <row r="27" spans="1:6" hidden="1">
      <c r="A27" s="392">
        <v>43884</v>
      </c>
      <c r="B27" s="2" t="s">
        <v>333</v>
      </c>
      <c r="C27" s="2" t="s">
        <v>147</v>
      </c>
      <c r="D27" s="2"/>
      <c r="E27" s="2">
        <v>1</v>
      </c>
      <c r="F27" s="2">
        <v>96</v>
      </c>
    </row>
    <row r="28" spans="1:6">
      <c r="A28" s="393">
        <v>43884</v>
      </c>
      <c r="B28" s="1" t="s">
        <v>333</v>
      </c>
      <c r="C28" s="1" t="s">
        <v>148</v>
      </c>
      <c r="D28" s="1">
        <f>COUNTA(C28)</f>
        <v>1</v>
      </c>
      <c r="E28" s="1">
        <v>1</v>
      </c>
      <c r="F28" s="1">
        <v>24</v>
      </c>
    </row>
    <row r="29" spans="1:6" hidden="1">
      <c r="A29" s="392">
        <v>43885</v>
      </c>
      <c r="B29" s="2" t="s">
        <v>312</v>
      </c>
      <c r="C29" s="2" t="s">
        <v>153</v>
      </c>
      <c r="D29" s="2"/>
      <c r="E29" s="2"/>
      <c r="F29" s="2"/>
    </row>
    <row r="30" spans="1:6" hidden="1">
      <c r="A30" s="393">
        <v>43885</v>
      </c>
      <c r="B30" s="1" t="s">
        <v>333</v>
      </c>
      <c r="C30" s="1" t="s">
        <v>153</v>
      </c>
      <c r="D30" s="1"/>
      <c r="E30" s="1"/>
      <c r="F30" s="1"/>
    </row>
    <row r="31" spans="1:6">
      <c r="A31" s="392">
        <v>43890</v>
      </c>
      <c r="B31" s="2" t="s">
        <v>312</v>
      </c>
      <c r="C31" s="2" t="s">
        <v>148</v>
      </c>
      <c r="D31" s="1">
        <f t="shared" ref="D31:D34" si="0">COUNTA(C31)</f>
        <v>1</v>
      </c>
      <c r="E31" s="2">
        <v>1</v>
      </c>
      <c r="F31" s="2">
        <v>6</v>
      </c>
    </row>
    <row r="32" spans="1:6">
      <c r="A32" s="393">
        <v>43890</v>
      </c>
      <c r="B32" s="1" t="s">
        <v>333</v>
      </c>
      <c r="C32" s="1" t="s">
        <v>148</v>
      </c>
      <c r="D32" s="1">
        <f t="shared" si="0"/>
        <v>1</v>
      </c>
      <c r="E32" s="1">
        <v>1</v>
      </c>
      <c r="F32" s="1">
        <v>6</v>
      </c>
    </row>
    <row r="33" spans="1:6">
      <c r="A33" s="392">
        <v>43891</v>
      </c>
      <c r="B33" s="2" t="s">
        <v>333</v>
      </c>
      <c r="C33" s="2" t="s">
        <v>148</v>
      </c>
      <c r="D33" s="1">
        <f t="shared" si="0"/>
        <v>1</v>
      </c>
      <c r="E33" s="2">
        <v>5</v>
      </c>
      <c r="F33" s="2">
        <v>6</v>
      </c>
    </row>
    <row r="34" spans="1:6">
      <c r="A34" s="393">
        <v>43891</v>
      </c>
      <c r="B34" s="1" t="s">
        <v>312</v>
      </c>
      <c r="C34" s="1" t="s">
        <v>148</v>
      </c>
      <c r="D34" s="1">
        <f t="shared" si="0"/>
        <v>1</v>
      </c>
      <c r="E34" s="1">
        <v>5</v>
      </c>
      <c r="F34" s="1">
        <v>6</v>
      </c>
    </row>
    <row r="35" spans="1:6" hidden="1">
      <c r="A35" s="392">
        <v>43892</v>
      </c>
      <c r="B35" s="2" t="s">
        <v>312</v>
      </c>
      <c r="C35" s="2" t="s">
        <v>153</v>
      </c>
      <c r="D35" s="2"/>
      <c r="E35" s="2">
        <v>5</v>
      </c>
      <c r="F35" s="2">
        <v>6</v>
      </c>
    </row>
    <row r="36" spans="1:6" hidden="1">
      <c r="A36" s="393">
        <v>43892</v>
      </c>
      <c r="B36" s="1" t="s">
        <v>333</v>
      </c>
      <c r="C36" s="1" t="s">
        <v>153</v>
      </c>
      <c r="D36" s="1"/>
      <c r="E36" s="1">
        <v>5</v>
      </c>
      <c r="F36" s="1">
        <v>6</v>
      </c>
    </row>
    <row r="37" spans="1:6" hidden="1">
      <c r="A37" s="392">
        <v>43897</v>
      </c>
      <c r="B37" s="2" t="s">
        <v>333</v>
      </c>
      <c r="C37" s="2" t="s">
        <v>152</v>
      </c>
      <c r="D37" s="2"/>
      <c r="E37" s="2">
        <v>5</v>
      </c>
      <c r="F37" s="2"/>
    </row>
    <row r="38" spans="1:6" hidden="1">
      <c r="A38" s="393">
        <v>43898</v>
      </c>
      <c r="B38" s="1" t="s">
        <v>312</v>
      </c>
      <c r="C38" s="1" t="s">
        <v>152</v>
      </c>
      <c r="D38" s="1"/>
      <c r="E38" s="1"/>
      <c r="F38" s="1"/>
    </row>
    <row r="39" spans="1:6">
      <c r="A39" s="392">
        <v>43928</v>
      </c>
      <c r="B39" s="2" t="s">
        <v>333</v>
      </c>
      <c r="C39" s="2" t="s">
        <v>298</v>
      </c>
      <c r="D39" s="2"/>
      <c r="E39" s="2"/>
      <c r="F39" s="2"/>
    </row>
    <row r="40" spans="1:6">
      <c r="A40" s="393">
        <v>44152</v>
      </c>
      <c r="B40" s="1" t="s">
        <v>333</v>
      </c>
      <c r="C40" s="1" t="s">
        <v>146</v>
      </c>
      <c r="D40" s="1">
        <f>COUNTA(C40)</f>
        <v>1</v>
      </c>
      <c r="E40" s="1">
        <v>1</v>
      </c>
      <c r="F40" s="1">
        <v>6</v>
      </c>
    </row>
    <row r="41" spans="1:6" hidden="1">
      <c r="A41" s="392">
        <v>44153</v>
      </c>
      <c r="B41" s="2" t="s">
        <v>333</v>
      </c>
      <c r="C41" s="2" t="s">
        <v>381</v>
      </c>
      <c r="D41" s="2"/>
      <c r="E41" s="2">
        <v>1</v>
      </c>
      <c r="F41" s="2">
        <v>6</v>
      </c>
    </row>
    <row r="42" spans="1:6" hidden="1">
      <c r="A42" s="393">
        <v>44155</v>
      </c>
      <c r="B42" s="1" t="s">
        <v>333</v>
      </c>
      <c r="C42" s="1" t="s">
        <v>381</v>
      </c>
      <c r="D42" s="1"/>
      <c r="E42" s="1">
        <v>1</v>
      </c>
      <c r="F42" s="1">
        <v>6</v>
      </c>
    </row>
    <row r="43" spans="1:6">
      <c r="A43" s="392">
        <v>44157</v>
      </c>
      <c r="B43" s="2" t="s">
        <v>333</v>
      </c>
      <c r="C43" s="2" t="s">
        <v>148</v>
      </c>
      <c r="D43" s="1">
        <f>COUNTA(C43)</f>
        <v>1</v>
      </c>
      <c r="E43" s="2">
        <v>5</v>
      </c>
      <c r="F43" s="2">
        <v>6</v>
      </c>
    </row>
    <row r="44" spans="1:6" hidden="1">
      <c r="A44" s="393">
        <v>44158</v>
      </c>
      <c r="B44" s="1" t="s">
        <v>333</v>
      </c>
      <c r="C44" s="1" t="s">
        <v>154</v>
      </c>
      <c r="D44" s="1"/>
      <c r="E44" s="1">
        <v>1</v>
      </c>
      <c r="F44" s="1">
        <v>6</v>
      </c>
    </row>
    <row r="45" spans="1:6">
      <c r="A45" s="392">
        <v>44159</v>
      </c>
      <c r="B45" s="2" t="s">
        <v>333</v>
      </c>
      <c r="C45" s="2" t="s">
        <v>148</v>
      </c>
      <c r="D45" s="1">
        <f>COUNTA(C45)</f>
        <v>1</v>
      </c>
      <c r="E45" s="2"/>
      <c r="F45" s="2"/>
    </row>
    <row r="46" spans="1:6" hidden="1">
      <c r="A46" s="393">
        <v>44159</v>
      </c>
      <c r="B46" s="1" t="s">
        <v>482</v>
      </c>
      <c r="C46" s="1" t="s">
        <v>381</v>
      </c>
      <c r="D46" s="1"/>
      <c r="E46" s="1">
        <v>1</v>
      </c>
      <c r="F46" s="1">
        <v>6</v>
      </c>
    </row>
    <row r="47" spans="1:6" hidden="1">
      <c r="A47" s="392">
        <v>44160</v>
      </c>
      <c r="B47" s="2" t="s">
        <v>482</v>
      </c>
      <c r="C47" s="2" t="s">
        <v>381</v>
      </c>
      <c r="D47" s="2"/>
      <c r="E47" s="2">
        <v>1</v>
      </c>
      <c r="F47" s="2">
        <v>6</v>
      </c>
    </row>
    <row r="48" spans="1:6" hidden="1">
      <c r="A48" s="393">
        <v>44162</v>
      </c>
      <c r="B48" s="1" t="s">
        <v>482</v>
      </c>
      <c r="C48" s="1" t="s">
        <v>381</v>
      </c>
      <c r="D48" s="1"/>
      <c r="E48" s="1">
        <v>1</v>
      </c>
      <c r="F48" s="1">
        <v>6</v>
      </c>
    </row>
    <row r="49" spans="1:8">
      <c r="A49" s="392">
        <v>44164</v>
      </c>
      <c r="B49" s="2" t="s">
        <v>482</v>
      </c>
      <c r="C49" s="2" t="s">
        <v>148</v>
      </c>
      <c r="D49" s="1">
        <f>COUNTA(C49)</f>
        <v>1</v>
      </c>
      <c r="E49" s="2">
        <v>2</v>
      </c>
      <c r="F49" s="2">
        <v>6</v>
      </c>
    </row>
    <row r="50" spans="1:8">
      <c r="A50" s="393">
        <v>44164</v>
      </c>
      <c r="B50" s="1" t="s">
        <v>333</v>
      </c>
      <c r="C50" s="1" t="s">
        <v>298</v>
      </c>
      <c r="D50" s="1"/>
      <c r="E50" s="1">
        <v>1</v>
      </c>
      <c r="F50" s="1"/>
    </row>
    <row r="51" spans="1:8">
      <c r="A51" s="392">
        <v>44165</v>
      </c>
      <c r="B51" s="2" t="s">
        <v>482</v>
      </c>
      <c r="C51" s="2" t="s">
        <v>148</v>
      </c>
      <c r="D51" s="1">
        <f>COUNTA(C51)</f>
        <v>1</v>
      </c>
      <c r="E51" s="2">
        <v>5</v>
      </c>
      <c r="F51" s="2">
        <v>10</v>
      </c>
    </row>
    <row r="52" spans="1:8" hidden="1">
      <c r="A52" s="393">
        <v>44166</v>
      </c>
      <c r="B52" s="1" t="s">
        <v>482</v>
      </c>
      <c r="C52" s="1" t="s">
        <v>381</v>
      </c>
      <c r="D52" s="1"/>
      <c r="E52" s="1">
        <v>5</v>
      </c>
      <c r="F52" s="1">
        <v>10</v>
      </c>
    </row>
    <row r="53" spans="1:8" hidden="1">
      <c r="A53" s="392">
        <v>44168</v>
      </c>
      <c r="B53" s="2" t="s">
        <v>482</v>
      </c>
      <c r="C53" s="2" t="s">
        <v>381</v>
      </c>
      <c r="D53" s="2"/>
      <c r="E53" s="2">
        <v>5</v>
      </c>
      <c r="F53" s="2">
        <v>10</v>
      </c>
    </row>
    <row r="54" spans="1:8" hidden="1">
      <c r="A54" s="393">
        <v>44170</v>
      </c>
      <c r="B54" s="1" t="s">
        <v>482</v>
      </c>
      <c r="C54" s="1" t="s">
        <v>381</v>
      </c>
      <c r="D54" s="1"/>
      <c r="E54" s="1">
        <v>5</v>
      </c>
      <c r="F54" s="1">
        <v>10</v>
      </c>
    </row>
    <row r="55" spans="1:8" hidden="1">
      <c r="A55" s="392">
        <v>44171</v>
      </c>
      <c r="B55" s="2" t="s">
        <v>482</v>
      </c>
      <c r="C55" s="2" t="s">
        <v>152</v>
      </c>
      <c r="D55" s="2"/>
      <c r="E55" s="2">
        <v>40</v>
      </c>
      <c r="F55" s="2"/>
    </row>
    <row r="56" spans="1:8">
      <c r="A56" s="393">
        <v>44179</v>
      </c>
      <c r="B56" s="1" t="s">
        <v>482</v>
      </c>
      <c r="C56" s="1" t="s">
        <v>298</v>
      </c>
      <c r="D56" s="1"/>
      <c r="E56" s="1"/>
      <c r="F56" s="1"/>
    </row>
    <row r="57" spans="1:8">
      <c r="A57" s="392">
        <v>44183</v>
      </c>
      <c r="B57" s="2" t="s">
        <v>482</v>
      </c>
      <c r="C57" s="2" t="s">
        <v>477</v>
      </c>
      <c r="E57" s="2"/>
      <c r="F57" s="2"/>
      <c r="G57" s="398">
        <f>SUM(D2:D56)</f>
        <v>18</v>
      </c>
    </row>
    <row r="58" spans="1:8">
      <c r="A58" s="393">
        <v>44207</v>
      </c>
      <c r="B58" s="1" t="s">
        <v>482</v>
      </c>
      <c r="C58" s="1" t="s">
        <v>146</v>
      </c>
      <c r="D58" s="8">
        <v>1</v>
      </c>
      <c r="E58" s="1">
        <v>1</v>
      </c>
      <c r="F58" s="1">
        <v>6</v>
      </c>
      <c r="G58" s="383"/>
    </row>
    <row r="59" spans="1:8" hidden="1">
      <c r="A59" s="392">
        <v>44208</v>
      </c>
      <c r="B59" s="2" t="s">
        <v>482</v>
      </c>
      <c r="C59" s="2" t="s">
        <v>381</v>
      </c>
      <c r="E59" s="2">
        <v>1</v>
      </c>
      <c r="F59" s="2">
        <v>6</v>
      </c>
      <c r="G59" s="384"/>
    </row>
    <row r="60" spans="1:8">
      <c r="A60" s="393">
        <v>44209</v>
      </c>
      <c r="B60" s="1" t="s">
        <v>482</v>
      </c>
      <c r="C60" s="1" t="s">
        <v>148</v>
      </c>
      <c r="D60" s="8">
        <v>1</v>
      </c>
      <c r="E60" s="1"/>
      <c r="F60" s="1"/>
      <c r="G60" s="454">
        <f>SUM(D2:D60)</f>
        <v>20</v>
      </c>
    </row>
    <row r="61" spans="1:8">
      <c r="A61" s="392">
        <v>44209</v>
      </c>
      <c r="B61" s="2" t="s">
        <v>482</v>
      </c>
      <c r="C61" s="2" t="s">
        <v>477</v>
      </c>
      <c r="E61" s="2"/>
      <c r="F61" s="2"/>
      <c r="H61" s="384" t="s">
        <v>551</v>
      </c>
    </row>
    <row r="62" spans="1:8">
      <c r="A62" s="393">
        <v>44212</v>
      </c>
      <c r="B62" s="1" t="s">
        <v>482</v>
      </c>
      <c r="C62" s="1" t="s">
        <v>146</v>
      </c>
      <c r="E62" s="1">
        <v>1</v>
      </c>
      <c r="F62" s="1">
        <v>6</v>
      </c>
      <c r="G62" s="383"/>
    </row>
    <row r="63" spans="1:8">
      <c r="A63" s="392">
        <v>44214</v>
      </c>
      <c r="B63" s="2" t="s">
        <v>482</v>
      </c>
      <c r="C63" s="2" t="s">
        <v>148</v>
      </c>
      <c r="E63" s="2">
        <v>1</v>
      </c>
      <c r="F63" s="2">
        <v>6</v>
      </c>
      <c r="G63" s="384"/>
    </row>
    <row r="64" spans="1:8" hidden="1">
      <c r="A64" s="393">
        <v>44216</v>
      </c>
      <c r="B64" s="1" t="s">
        <v>482</v>
      </c>
      <c r="C64" s="1" t="s">
        <v>381</v>
      </c>
      <c r="E64" s="1">
        <v>1</v>
      </c>
      <c r="F64" s="1">
        <v>6</v>
      </c>
      <c r="G64" s="383"/>
    </row>
    <row r="65" spans="1:7">
      <c r="A65" s="392">
        <v>44217</v>
      </c>
      <c r="B65" s="2" t="s">
        <v>482</v>
      </c>
      <c r="C65" s="2" t="s">
        <v>148</v>
      </c>
      <c r="E65" s="2"/>
      <c r="F65" s="2"/>
      <c r="G65" s="384"/>
    </row>
  </sheetData>
  <autoFilter ref="A1:G65" xr:uid="{9CD8FD80-2B94-4903-9049-68BB3AD6CCB1}">
    <filterColumn colId="2">
      <filters>
        <filter val="Extract DNA"/>
        <filter val="Passage"/>
        <filter val="Send out for analysis"/>
        <filter val="Thaw"/>
      </filters>
    </filterColumn>
  </autoFilter>
  <pageMargins left="0.7" right="0.7" top="0.75" bottom="0.75" header="0.3" footer="0.3"/>
  <pageSetup orientation="portrait"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E9ED7-BF26-4548-ABF0-D835DFECDF29}">
  <sheetPr codeName="Sheet10" filterMode="1"/>
  <dimension ref="A1:H68"/>
  <sheetViews>
    <sheetView workbookViewId="0">
      <selection activeCell="J64" sqref="J64"/>
    </sheetView>
  </sheetViews>
  <sheetFormatPr defaultRowHeight="14.25"/>
  <cols>
    <col min="1" max="1" width="14.19921875" customWidth="1"/>
    <col min="2" max="2" width="30.796875" customWidth="1"/>
    <col min="3" max="3" width="15.19921875" customWidth="1"/>
    <col min="4" max="4" width="12.796875" style="8" customWidth="1"/>
  </cols>
  <sheetData>
    <row r="1" spans="1:7">
      <c r="A1" s="390" t="s">
        <v>161</v>
      </c>
      <c r="B1" s="391" t="s">
        <v>160</v>
      </c>
      <c r="C1" s="391" t="s">
        <v>151</v>
      </c>
      <c r="D1" s="391" t="s">
        <v>520</v>
      </c>
      <c r="E1" s="391" t="s">
        <v>150</v>
      </c>
      <c r="F1" s="391" t="s">
        <v>158</v>
      </c>
      <c r="G1" s="397" t="s">
        <v>501</v>
      </c>
    </row>
    <row r="2" spans="1:7">
      <c r="A2" s="393">
        <v>43890</v>
      </c>
      <c r="B2" s="1" t="s">
        <v>319</v>
      </c>
      <c r="C2" s="1" t="s">
        <v>148</v>
      </c>
      <c r="D2" s="1">
        <f>COUNTA(C2)</f>
        <v>1</v>
      </c>
      <c r="E2" s="1">
        <v>1</v>
      </c>
      <c r="F2" s="1">
        <v>24</v>
      </c>
    </row>
    <row r="3" spans="1:7" hidden="1">
      <c r="A3" s="392">
        <v>43891</v>
      </c>
      <c r="B3" s="2" t="s">
        <v>319</v>
      </c>
      <c r="C3" s="2" t="s">
        <v>153</v>
      </c>
      <c r="D3" s="2"/>
      <c r="E3" s="2">
        <v>1</v>
      </c>
      <c r="F3" s="2">
        <v>24</v>
      </c>
    </row>
    <row r="4" spans="1:7" hidden="1">
      <c r="A4" s="393">
        <v>43893</v>
      </c>
      <c r="B4" s="1" t="s">
        <v>319</v>
      </c>
      <c r="C4" s="1" t="s">
        <v>147</v>
      </c>
      <c r="D4" s="1"/>
      <c r="E4" s="1">
        <v>1</v>
      </c>
      <c r="F4" s="1">
        <v>24</v>
      </c>
    </row>
    <row r="5" spans="1:7">
      <c r="A5" s="392">
        <v>43893</v>
      </c>
      <c r="B5" s="2" t="s">
        <v>319</v>
      </c>
      <c r="C5" s="2" t="s">
        <v>148</v>
      </c>
      <c r="D5" s="1">
        <f>COUNTA(C5)</f>
        <v>1</v>
      </c>
      <c r="E5" s="2">
        <v>1</v>
      </c>
      <c r="F5" s="2">
        <v>6</v>
      </c>
    </row>
    <row r="6" spans="1:7" hidden="1">
      <c r="A6" s="393">
        <v>43894</v>
      </c>
      <c r="B6" s="1" t="s">
        <v>319</v>
      </c>
      <c r="C6" s="1" t="s">
        <v>153</v>
      </c>
      <c r="D6" s="1"/>
      <c r="E6" s="1">
        <v>1</v>
      </c>
      <c r="F6" s="1">
        <v>6</v>
      </c>
    </row>
    <row r="7" spans="1:7">
      <c r="A7" s="392">
        <v>43897</v>
      </c>
      <c r="B7" s="2" t="s">
        <v>319</v>
      </c>
      <c r="C7" s="2" t="s">
        <v>148</v>
      </c>
      <c r="D7" s="1">
        <f>COUNTA(C7)</f>
        <v>1</v>
      </c>
      <c r="E7" s="2">
        <v>5</v>
      </c>
      <c r="F7" s="2">
        <v>6</v>
      </c>
    </row>
    <row r="8" spans="1:7">
      <c r="A8" s="393">
        <v>43901</v>
      </c>
      <c r="B8" s="1" t="s">
        <v>319</v>
      </c>
      <c r="C8" s="1" t="s">
        <v>152</v>
      </c>
      <c r="D8" s="1"/>
      <c r="E8" s="1"/>
      <c r="F8" s="1"/>
      <c r="G8">
        <v>3</v>
      </c>
    </row>
    <row r="9" spans="1:7">
      <c r="A9" s="392">
        <v>43901</v>
      </c>
      <c r="B9" s="2" t="s">
        <v>319</v>
      </c>
      <c r="C9" s="2" t="s">
        <v>154</v>
      </c>
      <c r="D9" s="2"/>
      <c r="E9" s="2">
        <v>1</v>
      </c>
      <c r="F9" s="2">
        <v>96</v>
      </c>
    </row>
    <row r="10" spans="1:7" hidden="1">
      <c r="A10" s="393">
        <v>43902</v>
      </c>
      <c r="B10" s="1" t="s">
        <v>324</v>
      </c>
      <c r="C10" s="1" t="s">
        <v>153</v>
      </c>
      <c r="D10" s="1"/>
      <c r="E10" s="1">
        <v>1</v>
      </c>
      <c r="F10" s="1">
        <v>96</v>
      </c>
    </row>
    <row r="11" spans="1:7" hidden="1">
      <c r="A11" s="392">
        <v>43904</v>
      </c>
      <c r="B11" s="2" t="s">
        <v>324</v>
      </c>
      <c r="C11" s="2" t="s">
        <v>147</v>
      </c>
      <c r="D11" s="2"/>
      <c r="E11" s="2">
        <v>1</v>
      </c>
      <c r="F11" s="2">
        <v>96</v>
      </c>
    </row>
    <row r="12" spans="1:7" hidden="1">
      <c r="A12" s="393">
        <v>43907</v>
      </c>
      <c r="B12" s="1" t="s">
        <v>324</v>
      </c>
      <c r="C12" s="1" t="s">
        <v>147</v>
      </c>
      <c r="D12" s="1"/>
      <c r="E12" s="1">
        <v>1</v>
      </c>
      <c r="F12" s="1">
        <v>96</v>
      </c>
    </row>
    <row r="13" spans="1:7">
      <c r="A13" s="392">
        <v>43909</v>
      </c>
      <c r="B13" s="2" t="s">
        <v>324</v>
      </c>
      <c r="C13" s="2" t="s">
        <v>148</v>
      </c>
      <c r="D13" s="1">
        <f>COUNTA(C13)</f>
        <v>1</v>
      </c>
      <c r="E13" s="2">
        <v>1</v>
      </c>
      <c r="F13" s="2">
        <v>24</v>
      </c>
    </row>
    <row r="14" spans="1:7" hidden="1">
      <c r="A14" s="393">
        <v>43910</v>
      </c>
      <c r="B14" s="1" t="s">
        <v>324</v>
      </c>
      <c r="C14" s="1" t="s">
        <v>153</v>
      </c>
      <c r="D14" s="1"/>
      <c r="E14" s="1">
        <v>1</v>
      </c>
      <c r="F14" s="1">
        <v>24</v>
      </c>
    </row>
    <row r="15" spans="1:7">
      <c r="A15" s="392">
        <v>43912</v>
      </c>
      <c r="B15" s="2" t="s">
        <v>324</v>
      </c>
      <c r="C15" s="2" t="s">
        <v>148</v>
      </c>
      <c r="D15" s="1">
        <f>COUNTA(C15)</f>
        <v>1</v>
      </c>
      <c r="E15" s="2">
        <v>1</v>
      </c>
      <c r="F15" s="2">
        <v>6</v>
      </c>
    </row>
    <row r="16" spans="1:7" hidden="1">
      <c r="A16" s="393">
        <v>43913</v>
      </c>
      <c r="B16" s="1" t="s">
        <v>324</v>
      </c>
      <c r="C16" s="1" t="s">
        <v>153</v>
      </c>
      <c r="D16" s="1"/>
      <c r="E16" s="1">
        <v>1</v>
      </c>
      <c r="F16" s="1">
        <v>6</v>
      </c>
    </row>
    <row r="17" spans="1:7">
      <c r="A17" s="392">
        <v>43914</v>
      </c>
      <c r="B17" s="2" t="s">
        <v>324</v>
      </c>
      <c r="C17" s="2" t="s">
        <v>148</v>
      </c>
      <c r="D17" s="1">
        <f>COUNTA(C17)</f>
        <v>1</v>
      </c>
      <c r="E17" s="2">
        <v>5</v>
      </c>
      <c r="F17" s="2">
        <v>6</v>
      </c>
      <c r="G17">
        <v>6</v>
      </c>
    </row>
    <row r="18" spans="1:7" hidden="1">
      <c r="A18" s="393">
        <v>43915</v>
      </c>
      <c r="B18" s="1" t="s">
        <v>324</v>
      </c>
      <c r="C18" s="1" t="s">
        <v>153</v>
      </c>
      <c r="D18" s="1"/>
      <c r="E18" s="1">
        <v>5</v>
      </c>
      <c r="F18" s="1">
        <v>6</v>
      </c>
    </row>
    <row r="19" spans="1:7" s="8" customFormat="1">
      <c r="A19" s="505" t="s">
        <v>692</v>
      </c>
      <c r="B19" s="1"/>
      <c r="C19" s="1"/>
      <c r="D19" s="1"/>
      <c r="E19" s="1"/>
      <c r="F19" s="1"/>
      <c r="G19" s="8" t="s">
        <v>693</v>
      </c>
    </row>
    <row r="20" spans="1:7">
      <c r="A20" s="392">
        <v>44104</v>
      </c>
      <c r="B20" s="2" t="s">
        <v>324</v>
      </c>
      <c r="C20" s="2" t="s">
        <v>146</v>
      </c>
      <c r="D20" s="1">
        <f>COUNTA(C20)</f>
        <v>1</v>
      </c>
      <c r="E20" s="2">
        <v>1</v>
      </c>
      <c r="F20" s="2">
        <v>6</v>
      </c>
      <c r="G20">
        <v>7</v>
      </c>
    </row>
    <row r="21" spans="1:7" hidden="1">
      <c r="A21" s="393">
        <v>44105</v>
      </c>
      <c r="B21" s="1" t="s">
        <v>324</v>
      </c>
      <c r="C21" s="1" t="s">
        <v>381</v>
      </c>
      <c r="D21" s="1"/>
      <c r="E21" s="1">
        <v>1</v>
      </c>
      <c r="F21" s="1">
        <v>6</v>
      </c>
    </row>
    <row r="22" spans="1:7">
      <c r="A22" s="392">
        <v>44106</v>
      </c>
      <c r="B22" s="2" t="s">
        <v>324</v>
      </c>
      <c r="C22" s="2" t="s">
        <v>148</v>
      </c>
      <c r="D22" s="1">
        <f>COUNTA(C22)</f>
        <v>1</v>
      </c>
      <c r="E22" s="2">
        <v>5</v>
      </c>
      <c r="F22" s="2">
        <v>6</v>
      </c>
    </row>
    <row r="23" spans="1:7" hidden="1">
      <c r="A23" s="393">
        <v>44107</v>
      </c>
      <c r="B23" s="1" t="s">
        <v>324</v>
      </c>
      <c r="C23" s="1" t="s">
        <v>381</v>
      </c>
      <c r="D23" s="1"/>
      <c r="E23" s="1">
        <v>5</v>
      </c>
      <c r="F23" s="1">
        <v>6</v>
      </c>
    </row>
    <row r="24" spans="1:7">
      <c r="A24" s="392">
        <v>44109</v>
      </c>
      <c r="B24" s="2" t="s">
        <v>324</v>
      </c>
      <c r="C24" s="2" t="s">
        <v>152</v>
      </c>
      <c r="D24" s="2"/>
      <c r="E24" s="2"/>
      <c r="F24" s="2"/>
      <c r="G24">
        <v>8</v>
      </c>
    </row>
    <row r="25" spans="1:7">
      <c r="A25" s="393">
        <v>44109</v>
      </c>
      <c r="B25" s="1" t="s">
        <v>324</v>
      </c>
      <c r="C25" s="1" t="s">
        <v>154</v>
      </c>
      <c r="D25" s="1"/>
      <c r="E25" s="1"/>
      <c r="F25" s="1"/>
    </row>
    <row r="26" spans="1:7" hidden="1">
      <c r="A26" s="392">
        <v>44110</v>
      </c>
      <c r="B26" s="2" t="s">
        <v>400</v>
      </c>
      <c r="C26" s="2" t="s">
        <v>147</v>
      </c>
      <c r="D26" s="2"/>
      <c r="E26" s="2">
        <v>1</v>
      </c>
      <c r="F26" s="2">
        <v>96</v>
      </c>
    </row>
    <row r="27" spans="1:7" hidden="1">
      <c r="A27" s="393">
        <v>44110</v>
      </c>
      <c r="B27" s="1" t="s">
        <v>400</v>
      </c>
      <c r="C27" s="1" t="s">
        <v>371</v>
      </c>
      <c r="D27" s="1"/>
      <c r="E27" s="1">
        <v>1</v>
      </c>
      <c r="F27" s="1">
        <v>96</v>
      </c>
    </row>
    <row r="28" spans="1:7" hidden="1">
      <c r="A28" s="392">
        <v>44111</v>
      </c>
      <c r="B28" s="2" t="s">
        <v>400</v>
      </c>
      <c r="C28" s="2" t="s">
        <v>371</v>
      </c>
      <c r="D28" s="2"/>
      <c r="E28" s="2">
        <v>1</v>
      </c>
      <c r="F28" s="2">
        <v>96</v>
      </c>
    </row>
    <row r="29" spans="1:7" hidden="1">
      <c r="A29" s="393">
        <v>44112</v>
      </c>
      <c r="B29" s="1" t="s">
        <v>400</v>
      </c>
      <c r="C29" s="1" t="s">
        <v>381</v>
      </c>
      <c r="D29" s="1"/>
      <c r="E29" s="1">
        <v>1</v>
      </c>
      <c r="F29" s="1">
        <v>96</v>
      </c>
    </row>
    <row r="30" spans="1:7" hidden="1">
      <c r="A30" s="392">
        <v>44113</v>
      </c>
      <c r="B30" s="2" t="s">
        <v>400</v>
      </c>
      <c r="C30" s="2" t="s">
        <v>381</v>
      </c>
      <c r="D30" s="2"/>
      <c r="E30" s="2">
        <v>1</v>
      </c>
      <c r="F30" s="2">
        <v>96</v>
      </c>
    </row>
    <row r="31" spans="1:7">
      <c r="A31" s="393">
        <v>44116</v>
      </c>
      <c r="B31" s="1" t="s">
        <v>400</v>
      </c>
      <c r="C31" s="1" t="s">
        <v>148</v>
      </c>
      <c r="D31" s="1">
        <f>COUNTA(C31)</f>
        <v>1</v>
      </c>
      <c r="E31" s="1">
        <v>1</v>
      </c>
      <c r="F31" s="1">
        <v>12</v>
      </c>
    </row>
    <row r="32" spans="1:7" hidden="1">
      <c r="A32" s="392">
        <v>44117</v>
      </c>
      <c r="B32" s="2" t="s">
        <v>400</v>
      </c>
      <c r="C32" s="2" t="s">
        <v>381</v>
      </c>
      <c r="D32" s="2"/>
      <c r="E32" s="2">
        <v>1</v>
      </c>
      <c r="F32" s="2">
        <v>12</v>
      </c>
    </row>
    <row r="33" spans="1:8" hidden="1">
      <c r="A33" s="393">
        <v>44118</v>
      </c>
      <c r="B33" s="1" t="s">
        <v>400</v>
      </c>
      <c r="C33" s="1" t="s">
        <v>381</v>
      </c>
      <c r="D33" s="1"/>
      <c r="E33" s="1">
        <v>1</v>
      </c>
      <c r="F33" s="1">
        <v>12</v>
      </c>
    </row>
    <row r="34" spans="1:8" hidden="1">
      <c r="A34" s="392">
        <v>44118</v>
      </c>
      <c r="B34" s="2" t="s">
        <v>400</v>
      </c>
      <c r="C34" s="2" t="s">
        <v>147</v>
      </c>
      <c r="D34" s="2"/>
      <c r="E34" s="2">
        <v>1</v>
      </c>
      <c r="F34" s="2">
        <v>12</v>
      </c>
    </row>
    <row r="35" spans="1:8">
      <c r="A35" s="393">
        <v>44119</v>
      </c>
      <c r="B35" s="1" t="s">
        <v>400</v>
      </c>
      <c r="C35" s="1" t="s">
        <v>148</v>
      </c>
      <c r="D35" s="1">
        <f>COUNTA(C35)</f>
        <v>1</v>
      </c>
      <c r="E35" s="1">
        <v>1</v>
      </c>
      <c r="F35" s="1">
        <v>6</v>
      </c>
    </row>
    <row r="36" spans="1:8" hidden="1">
      <c r="A36" s="392">
        <v>44120</v>
      </c>
      <c r="B36" s="2" t="s">
        <v>400</v>
      </c>
      <c r="C36" s="2" t="s">
        <v>371</v>
      </c>
      <c r="D36" s="2"/>
      <c r="E36" s="2">
        <v>1</v>
      </c>
      <c r="F36" s="2">
        <v>6</v>
      </c>
    </row>
    <row r="37" spans="1:8">
      <c r="A37" s="393">
        <v>44121</v>
      </c>
      <c r="B37" s="1" t="s">
        <v>400</v>
      </c>
      <c r="C37" s="1" t="s">
        <v>148</v>
      </c>
      <c r="D37" s="1">
        <f>COUNTA(C37)</f>
        <v>1</v>
      </c>
      <c r="E37" s="1">
        <v>5</v>
      </c>
      <c r="F37" s="1">
        <v>6</v>
      </c>
      <c r="G37" s="506">
        <v>11</v>
      </c>
    </row>
    <row r="38" spans="1:8" hidden="1">
      <c r="A38" s="392">
        <v>44123</v>
      </c>
      <c r="B38" s="2" t="s">
        <v>400</v>
      </c>
      <c r="C38" s="2" t="s">
        <v>381</v>
      </c>
      <c r="D38" s="2"/>
      <c r="E38" s="2">
        <v>5</v>
      </c>
      <c r="F38" s="2">
        <v>6</v>
      </c>
    </row>
    <row r="39" spans="1:8" hidden="1">
      <c r="A39" s="393">
        <v>44124</v>
      </c>
      <c r="B39" s="1" t="s">
        <v>400</v>
      </c>
      <c r="C39" s="1" t="s">
        <v>381</v>
      </c>
      <c r="D39" s="1"/>
      <c r="E39" s="1">
        <v>5</v>
      </c>
      <c r="F39" s="1">
        <v>6</v>
      </c>
    </row>
    <row r="40" spans="1:8">
      <c r="A40" s="392">
        <v>44125</v>
      </c>
      <c r="B40" s="2" t="s">
        <v>400</v>
      </c>
      <c r="C40" s="2" t="s">
        <v>154</v>
      </c>
      <c r="D40" s="2"/>
      <c r="E40" s="2">
        <v>1</v>
      </c>
      <c r="F40" s="2">
        <v>12</v>
      </c>
      <c r="G40" s="506"/>
      <c r="H40" t="s">
        <v>694</v>
      </c>
    </row>
    <row r="41" spans="1:8">
      <c r="A41" s="393">
        <v>44126</v>
      </c>
      <c r="B41" s="1" t="s">
        <v>400</v>
      </c>
      <c r="C41" s="1" t="s">
        <v>152</v>
      </c>
      <c r="D41" s="1"/>
      <c r="E41" s="1">
        <v>4</v>
      </c>
      <c r="F41" s="1">
        <v>6</v>
      </c>
      <c r="G41" s="506">
        <v>12</v>
      </c>
    </row>
    <row r="42" spans="1:8" hidden="1">
      <c r="A42" s="392">
        <v>44126</v>
      </c>
      <c r="B42" s="2" t="s">
        <v>419</v>
      </c>
      <c r="C42" s="2" t="s">
        <v>371</v>
      </c>
      <c r="D42" s="2"/>
      <c r="E42" s="2">
        <v>1</v>
      </c>
      <c r="F42" s="2">
        <v>12</v>
      </c>
    </row>
    <row r="43" spans="1:8" hidden="1">
      <c r="A43" s="393">
        <v>44127</v>
      </c>
      <c r="B43" s="1" t="s">
        <v>419</v>
      </c>
      <c r="C43" s="1" t="s">
        <v>371</v>
      </c>
      <c r="D43" s="1"/>
      <c r="E43" s="1">
        <v>1</v>
      </c>
      <c r="F43" s="1">
        <v>12</v>
      </c>
    </row>
    <row r="44" spans="1:8" hidden="1">
      <c r="A44" s="392">
        <v>44129</v>
      </c>
      <c r="B44" s="2" t="s">
        <v>419</v>
      </c>
      <c r="C44" s="2" t="s">
        <v>371</v>
      </c>
      <c r="D44" s="2"/>
      <c r="E44" s="2">
        <v>1</v>
      </c>
      <c r="F44" s="2">
        <v>12</v>
      </c>
    </row>
    <row r="45" spans="1:8" hidden="1">
      <c r="A45" s="393">
        <v>44131</v>
      </c>
      <c r="B45" s="1" t="s">
        <v>419</v>
      </c>
      <c r="C45" s="1" t="s">
        <v>381</v>
      </c>
      <c r="D45" s="1"/>
      <c r="E45" s="1">
        <v>1</v>
      </c>
      <c r="F45" s="1">
        <v>12</v>
      </c>
    </row>
    <row r="46" spans="1:8" hidden="1">
      <c r="A46" s="392">
        <v>44132</v>
      </c>
      <c r="B46" s="2" t="s">
        <v>419</v>
      </c>
      <c r="C46" s="2" t="s">
        <v>381</v>
      </c>
      <c r="D46" s="2"/>
      <c r="E46" s="2">
        <v>1</v>
      </c>
      <c r="F46" s="2">
        <v>12</v>
      </c>
    </row>
    <row r="47" spans="1:8" hidden="1">
      <c r="A47" s="393">
        <v>44133</v>
      </c>
      <c r="B47" s="1" t="s">
        <v>419</v>
      </c>
      <c r="C47" s="1" t="s">
        <v>381</v>
      </c>
      <c r="D47" s="1"/>
      <c r="E47" s="1">
        <v>1</v>
      </c>
      <c r="F47" s="1">
        <v>12</v>
      </c>
    </row>
    <row r="48" spans="1:8" hidden="1">
      <c r="A48" s="392">
        <v>44134</v>
      </c>
      <c r="B48" s="2" t="s">
        <v>419</v>
      </c>
      <c r="C48" s="2" t="s">
        <v>381</v>
      </c>
      <c r="D48" s="2"/>
      <c r="E48" s="2">
        <v>1</v>
      </c>
      <c r="F48" s="2">
        <v>12</v>
      </c>
    </row>
    <row r="49" spans="1:7">
      <c r="A49" s="393">
        <v>44135</v>
      </c>
      <c r="B49" s="1" t="s">
        <v>419</v>
      </c>
      <c r="C49" s="1" t="s">
        <v>148</v>
      </c>
      <c r="D49" s="1">
        <f>COUNTA(C49)</f>
        <v>1</v>
      </c>
      <c r="E49" s="1">
        <v>1</v>
      </c>
      <c r="F49" s="1">
        <v>6</v>
      </c>
    </row>
    <row r="50" spans="1:7" hidden="1">
      <c r="A50" s="392">
        <v>44137</v>
      </c>
      <c r="B50" s="2" t="s">
        <v>419</v>
      </c>
      <c r="C50" s="2" t="s">
        <v>381</v>
      </c>
      <c r="D50" s="2"/>
      <c r="E50" s="2">
        <v>1</v>
      </c>
      <c r="F50" s="2">
        <v>6</v>
      </c>
    </row>
    <row r="51" spans="1:7" hidden="1">
      <c r="A51" s="393">
        <v>44138</v>
      </c>
      <c r="B51" s="1" t="s">
        <v>419</v>
      </c>
      <c r="C51" s="1"/>
      <c r="D51" s="1"/>
      <c r="E51" s="1">
        <v>1</v>
      </c>
      <c r="F51" s="1">
        <v>6</v>
      </c>
    </row>
    <row r="52" spans="1:7" hidden="1">
      <c r="A52" s="392">
        <v>44139</v>
      </c>
      <c r="B52" s="2" t="s">
        <v>419</v>
      </c>
      <c r="C52" s="2" t="s">
        <v>381</v>
      </c>
      <c r="D52" s="2"/>
      <c r="E52" s="2">
        <v>1</v>
      </c>
      <c r="F52" s="2">
        <v>6</v>
      </c>
    </row>
    <row r="53" spans="1:7">
      <c r="A53" s="393">
        <v>44140</v>
      </c>
      <c r="B53" s="1" t="s">
        <v>419</v>
      </c>
      <c r="C53" s="1" t="s">
        <v>148</v>
      </c>
      <c r="D53" s="1">
        <f>COUNTA(C53)</f>
        <v>1</v>
      </c>
      <c r="E53" s="1">
        <v>1</v>
      </c>
      <c r="F53" s="1">
        <v>6</v>
      </c>
    </row>
    <row r="54" spans="1:7">
      <c r="A54" s="392">
        <v>44140</v>
      </c>
      <c r="B54" s="2" t="s">
        <v>419</v>
      </c>
      <c r="C54" s="2" t="s">
        <v>154</v>
      </c>
      <c r="D54" s="2"/>
      <c r="E54" s="2">
        <v>1</v>
      </c>
      <c r="F54" s="2">
        <v>6</v>
      </c>
    </row>
    <row r="55" spans="1:7" hidden="1">
      <c r="A55" s="393">
        <v>44141</v>
      </c>
      <c r="B55" s="1" t="s">
        <v>419</v>
      </c>
      <c r="C55" s="1" t="s">
        <v>381</v>
      </c>
      <c r="D55" s="1"/>
      <c r="E55" s="1">
        <v>1</v>
      </c>
      <c r="F55" s="1">
        <v>6</v>
      </c>
    </row>
    <row r="56" spans="1:7" hidden="1">
      <c r="A56" s="392">
        <v>44141</v>
      </c>
      <c r="B56" s="2" t="s">
        <v>419</v>
      </c>
      <c r="C56" s="2" t="s">
        <v>381</v>
      </c>
      <c r="D56" s="2"/>
      <c r="E56" s="2">
        <v>1</v>
      </c>
      <c r="F56" s="2">
        <v>6</v>
      </c>
    </row>
    <row r="57" spans="1:7" hidden="1">
      <c r="A57" s="393">
        <v>44142</v>
      </c>
      <c r="B57" s="1" t="s">
        <v>419</v>
      </c>
      <c r="C57" s="1" t="s">
        <v>381</v>
      </c>
      <c r="D57" s="1"/>
      <c r="E57" s="1"/>
      <c r="F57" s="1"/>
    </row>
    <row r="58" spans="1:7" hidden="1">
      <c r="A58" s="392">
        <v>44144</v>
      </c>
      <c r="B58" s="2" t="s">
        <v>419</v>
      </c>
      <c r="C58" s="2"/>
      <c r="D58" s="2"/>
      <c r="E58" s="2"/>
      <c r="F58" s="2"/>
    </row>
    <row r="59" spans="1:7" hidden="1">
      <c r="A59" s="393">
        <v>44142</v>
      </c>
      <c r="B59" s="1" t="s">
        <v>442</v>
      </c>
      <c r="C59" s="1" t="s">
        <v>381</v>
      </c>
      <c r="D59" s="1"/>
      <c r="E59" s="1"/>
      <c r="F59" s="1"/>
    </row>
    <row r="60" spans="1:7" hidden="1">
      <c r="A60" s="392">
        <v>44144</v>
      </c>
      <c r="B60" s="2" t="s">
        <v>442</v>
      </c>
      <c r="C60" s="2" t="s">
        <v>381</v>
      </c>
      <c r="D60" s="2"/>
      <c r="E60" s="2">
        <v>5</v>
      </c>
      <c r="F60" s="2">
        <v>6</v>
      </c>
    </row>
    <row r="61" spans="1:7">
      <c r="A61" s="393">
        <v>44145</v>
      </c>
      <c r="B61" s="1" t="s">
        <v>442</v>
      </c>
      <c r="C61" s="1" t="s">
        <v>148</v>
      </c>
      <c r="D61" s="1">
        <f>COUNTA(C61)</f>
        <v>1</v>
      </c>
      <c r="E61" s="1">
        <v>5</v>
      </c>
      <c r="F61" s="1">
        <v>10</v>
      </c>
    </row>
    <row r="62" spans="1:7">
      <c r="A62" s="392">
        <v>44148</v>
      </c>
      <c r="B62" s="2" t="s">
        <v>442</v>
      </c>
      <c r="C62" s="2" t="s">
        <v>152</v>
      </c>
      <c r="D62" s="2"/>
      <c r="E62" s="2">
        <v>40</v>
      </c>
      <c r="F62" s="2"/>
      <c r="G62">
        <v>15</v>
      </c>
    </row>
    <row r="63" spans="1:7">
      <c r="A63" s="393">
        <v>44154</v>
      </c>
      <c r="B63" s="1" t="s">
        <v>442</v>
      </c>
      <c r="C63" s="1" t="s">
        <v>146</v>
      </c>
      <c r="D63" s="1">
        <f t="shared" ref="D63:D64" si="0">COUNTA(C63)</f>
        <v>1</v>
      </c>
      <c r="E63" s="1">
        <v>1</v>
      </c>
      <c r="F63" s="1">
        <v>6</v>
      </c>
    </row>
    <row r="64" spans="1:7">
      <c r="A64" s="392">
        <v>44155</v>
      </c>
      <c r="B64" s="2" t="s">
        <v>442</v>
      </c>
      <c r="C64" s="2" t="s">
        <v>148</v>
      </c>
      <c r="D64" s="1">
        <f t="shared" si="0"/>
        <v>1</v>
      </c>
      <c r="E64" s="2">
        <v>5</v>
      </c>
      <c r="F64" s="2">
        <v>6</v>
      </c>
    </row>
    <row r="65" spans="1:8" hidden="1">
      <c r="A65" s="393">
        <v>44157</v>
      </c>
      <c r="B65" s="1" t="s">
        <v>442</v>
      </c>
      <c r="C65" s="1" t="s">
        <v>381</v>
      </c>
      <c r="D65" s="1"/>
      <c r="E65" s="1">
        <v>5</v>
      </c>
      <c r="F65" s="1">
        <v>6</v>
      </c>
    </row>
    <row r="66" spans="1:8">
      <c r="A66" s="392">
        <v>44158</v>
      </c>
      <c r="B66" s="2" t="s">
        <v>442</v>
      </c>
      <c r="C66" s="2" t="s">
        <v>148</v>
      </c>
      <c r="D66" s="1">
        <f>COUNTA(C66)</f>
        <v>1</v>
      </c>
      <c r="E66" s="2"/>
      <c r="F66" s="2"/>
    </row>
    <row r="67" spans="1:8">
      <c r="A67" s="393">
        <v>44164</v>
      </c>
      <c r="B67" s="1" t="s">
        <v>442</v>
      </c>
      <c r="C67" s="1" t="s">
        <v>298</v>
      </c>
      <c r="E67" s="1">
        <v>1</v>
      </c>
      <c r="F67" s="1"/>
      <c r="G67" s="396">
        <f>COUNT(D2:D66)</f>
        <v>17</v>
      </c>
      <c r="H67" t="s">
        <v>695</v>
      </c>
    </row>
    <row r="68" spans="1:8">
      <c r="A68" s="392">
        <v>44168</v>
      </c>
      <c r="B68" s="2" t="s">
        <v>442</v>
      </c>
      <c r="C68" s="2" t="s">
        <v>477</v>
      </c>
      <c r="D68" s="2"/>
      <c r="E68" s="2"/>
      <c r="F68" s="2"/>
    </row>
  </sheetData>
  <autoFilter ref="A1:G68" xr:uid="{58BBAD65-32A4-4EC0-8A22-93148CBB0481}">
    <filterColumn colId="2">
      <filters>
        <filter val="Extract DNA"/>
        <filter val="Freeze"/>
        <filter val="Passage"/>
        <filter val="Send out for analysis"/>
        <filter val="Sort"/>
        <filter val="Thaw"/>
      </filters>
    </filterColumn>
  </autoFilter>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9FCE90-DDD7-4ADF-ABF2-010540DECD2C}">
  <sheetPr codeName="Sheet11" filterMode="1"/>
  <dimension ref="A1:H98"/>
  <sheetViews>
    <sheetView workbookViewId="0">
      <selection activeCell="F99" sqref="F99"/>
    </sheetView>
  </sheetViews>
  <sheetFormatPr defaultRowHeight="14.25"/>
  <cols>
    <col min="1" max="1" width="16.46484375" customWidth="1"/>
    <col min="2" max="2" width="28.796875" customWidth="1"/>
    <col min="3" max="3" width="46" customWidth="1"/>
    <col min="4" max="4" width="11.53125" style="8" customWidth="1"/>
    <col min="5" max="5" width="8.19921875" customWidth="1"/>
  </cols>
  <sheetData>
    <row r="1" spans="1:7">
      <c r="A1" s="390" t="s">
        <v>161</v>
      </c>
      <c r="B1" s="391" t="s">
        <v>160</v>
      </c>
      <c r="C1" s="391" t="s">
        <v>151</v>
      </c>
      <c r="D1" s="391" t="s">
        <v>521</v>
      </c>
      <c r="E1" s="391" t="s">
        <v>150</v>
      </c>
      <c r="F1" s="391" t="s">
        <v>158</v>
      </c>
      <c r="G1" s="397" t="s">
        <v>522</v>
      </c>
    </row>
    <row r="2" spans="1:7">
      <c r="A2" s="393">
        <v>43881</v>
      </c>
      <c r="B2" s="1" t="s">
        <v>237</v>
      </c>
      <c r="C2" s="1" t="s">
        <v>149</v>
      </c>
      <c r="D2" s="1"/>
      <c r="E2" s="1">
        <v>96</v>
      </c>
      <c r="F2" s="1">
        <v>96</v>
      </c>
    </row>
    <row r="3" spans="1:7" hidden="1">
      <c r="A3" s="392">
        <v>43882</v>
      </c>
      <c r="B3" s="2" t="s">
        <v>237</v>
      </c>
      <c r="C3" s="2" t="s">
        <v>153</v>
      </c>
      <c r="D3" s="2"/>
      <c r="E3" s="2">
        <v>96</v>
      </c>
      <c r="F3" s="2">
        <v>96</v>
      </c>
    </row>
    <row r="4" spans="1:7" hidden="1">
      <c r="A4" s="393">
        <v>43883</v>
      </c>
      <c r="B4" s="1" t="s">
        <v>237</v>
      </c>
      <c r="C4" s="1" t="s">
        <v>153</v>
      </c>
      <c r="D4" s="1"/>
      <c r="E4" s="1"/>
      <c r="F4" s="1"/>
    </row>
    <row r="5" spans="1:7" hidden="1">
      <c r="A5" s="392">
        <v>43884</v>
      </c>
      <c r="B5" s="2" t="s">
        <v>237</v>
      </c>
      <c r="C5" s="2" t="s">
        <v>147</v>
      </c>
      <c r="D5" s="2"/>
      <c r="E5" s="2">
        <v>96</v>
      </c>
      <c r="F5" s="2">
        <v>96</v>
      </c>
    </row>
    <row r="6" spans="1:7" hidden="1">
      <c r="A6" s="393">
        <v>43885</v>
      </c>
      <c r="B6" s="1" t="s">
        <v>237</v>
      </c>
      <c r="C6" s="1" t="s">
        <v>147</v>
      </c>
      <c r="D6" s="1"/>
      <c r="E6" s="1">
        <v>93</v>
      </c>
      <c r="F6" s="1">
        <v>96</v>
      </c>
    </row>
    <row r="7" spans="1:7" hidden="1">
      <c r="A7" s="392">
        <v>43888</v>
      </c>
      <c r="B7" s="2" t="s">
        <v>237</v>
      </c>
      <c r="C7" s="2" t="s">
        <v>147</v>
      </c>
      <c r="D7" s="2"/>
      <c r="E7" s="2">
        <v>79</v>
      </c>
      <c r="F7" s="2">
        <v>96</v>
      </c>
    </row>
    <row r="8" spans="1:7" hidden="1">
      <c r="A8" s="393">
        <v>43889</v>
      </c>
      <c r="B8" s="1" t="s">
        <v>237</v>
      </c>
      <c r="C8" s="1" t="s">
        <v>147</v>
      </c>
      <c r="D8" s="1"/>
      <c r="E8" s="1">
        <v>61</v>
      </c>
      <c r="F8" s="1">
        <v>96</v>
      </c>
    </row>
    <row r="9" spans="1:7" hidden="1">
      <c r="A9" s="392">
        <v>43890</v>
      </c>
      <c r="B9" s="2" t="s">
        <v>237</v>
      </c>
      <c r="C9" s="2" t="s">
        <v>147</v>
      </c>
      <c r="D9" s="2"/>
      <c r="E9" s="2">
        <v>19</v>
      </c>
      <c r="F9" s="2">
        <v>96</v>
      </c>
    </row>
    <row r="10" spans="1:7">
      <c r="A10" s="393">
        <v>43891</v>
      </c>
      <c r="B10" s="1" t="s">
        <v>318</v>
      </c>
      <c r="C10" s="1" t="s">
        <v>148</v>
      </c>
      <c r="D10" s="1">
        <f>COUNTA(C10)</f>
        <v>1</v>
      </c>
      <c r="E10" s="1">
        <v>1</v>
      </c>
      <c r="F10" s="1">
        <v>24</v>
      </c>
    </row>
    <row r="11" spans="1:7" hidden="1">
      <c r="A11" s="392">
        <v>43892</v>
      </c>
      <c r="B11" s="2" t="s">
        <v>318</v>
      </c>
      <c r="C11" s="2" t="s">
        <v>153</v>
      </c>
      <c r="D11" s="2"/>
      <c r="E11" s="2">
        <v>1</v>
      </c>
      <c r="F11" s="2">
        <v>24</v>
      </c>
    </row>
    <row r="12" spans="1:7" hidden="1">
      <c r="A12" s="393">
        <v>43893</v>
      </c>
      <c r="B12" s="1" t="s">
        <v>318</v>
      </c>
      <c r="C12" s="1" t="s">
        <v>147</v>
      </c>
      <c r="D12" s="1"/>
      <c r="E12" s="1">
        <v>1</v>
      </c>
      <c r="F12" s="1">
        <v>24</v>
      </c>
    </row>
    <row r="13" spans="1:7">
      <c r="A13" s="392">
        <v>43895</v>
      </c>
      <c r="B13" s="2" t="s">
        <v>318</v>
      </c>
      <c r="C13" s="2" t="s">
        <v>148</v>
      </c>
      <c r="D13" s="1">
        <f>COUNTA(C13)</f>
        <v>1</v>
      </c>
      <c r="E13" s="2">
        <v>1</v>
      </c>
      <c r="F13" s="2">
        <v>6</v>
      </c>
    </row>
    <row r="14" spans="1:7" hidden="1">
      <c r="A14" s="393">
        <v>43896</v>
      </c>
      <c r="B14" s="1" t="s">
        <v>318</v>
      </c>
      <c r="C14" s="1" t="s">
        <v>153</v>
      </c>
      <c r="D14" s="1"/>
      <c r="E14" s="1">
        <v>1</v>
      </c>
      <c r="F14" s="1">
        <v>6</v>
      </c>
    </row>
    <row r="15" spans="1:7">
      <c r="A15" s="392">
        <v>43899</v>
      </c>
      <c r="B15" s="2" t="s">
        <v>318</v>
      </c>
      <c r="C15" s="2" t="s">
        <v>148</v>
      </c>
      <c r="D15" s="1">
        <f>COUNTA(C15)</f>
        <v>1</v>
      </c>
      <c r="E15" s="2">
        <v>5</v>
      </c>
      <c r="F15" s="2">
        <v>6</v>
      </c>
    </row>
    <row r="16" spans="1:7" hidden="1">
      <c r="A16" s="393">
        <v>43900</v>
      </c>
      <c r="B16" s="1" t="s">
        <v>318</v>
      </c>
      <c r="C16" s="1" t="s">
        <v>153</v>
      </c>
      <c r="D16" s="1"/>
      <c r="E16" s="1">
        <v>5</v>
      </c>
      <c r="F16" s="1">
        <v>6</v>
      </c>
    </row>
    <row r="17" spans="1:7" hidden="1">
      <c r="A17" s="392">
        <v>43902</v>
      </c>
      <c r="B17" s="2" t="s">
        <v>318</v>
      </c>
      <c r="C17" s="2" t="s">
        <v>147</v>
      </c>
      <c r="D17" s="2"/>
      <c r="E17" s="2"/>
      <c r="F17" s="2"/>
    </row>
    <row r="18" spans="1:7">
      <c r="A18" s="393">
        <v>43902</v>
      </c>
      <c r="B18" s="1" t="s">
        <v>318</v>
      </c>
      <c r="C18" s="1" t="s">
        <v>152</v>
      </c>
      <c r="D18" s="1"/>
      <c r="E18" s="1"/>
      <c r="F18" s="1"/>
      <c r="G18">
        <v>3</v>
      </c>
    </row>
    <row r="19" spans="1:7" hidden="1">
      <c r="A19" s="392">
        <v>43902</v>
      </c>
      <c r="B19" s="2" t="s">
        <v>318</v>
      </c>
      <c r="C19" s="2" t="s">
        <v>154</v>
      </c>
      <c r="D19" s="2"/>
      <c r="E19" s="2"/>
      <c r="F19" s="2"/>
    </row>
    <row r="20" spans="1:7" hidden="1">
      <c r="A20" s="393">
        <v>43905</v>
      </c>
      <c r="B20" s="1" t="s">
        <v>327</v>
      </c>
      <c r="C20" s="1" t="s">
        <v>147</v>
      </c>
      <c r="D20" s="1"/>
      <c r="E20" s="1">
        <v>1</v>
      </c>
      <c r="F20" s="1">
        <v>96</v>
      </c>
    </row>
    <row r="21" spans="1:7">
      <c r="A21" s="392">
        <v>43912</v>
      </c>
      <c r="B21" s="2" t="s">
        <v>327</v>
      </c>
      <c r="C21" s="2" t="s">
        <v>148</v>
      </c>
      <c r="D21" s="1">
        <f>COUNTA(C21)</f>
        <v>1</v>
      </c>
      <c r="E21" s="2">
        <v>1</v>
      </c>
      <c r="F21" s="2">
        <v>24</v>
      </c>
    </row>
    <row r="22" spans="1:7" hidden="1">
      <c r="A22" s="393">
        <v>43913</v>
      </c>
      <c r="B22" s="1" t="s">
        <v>327</v>
      </c>
      <c r="C22" s="1" t="s">
        <v>153</v>
      </c>
      <c r="D22" s="1"/>
      <c r="E22" s="1">
        <v>1</v>
      </c>
      <c r="F22" s="1">
        <v>24</v>
      </c>
    </row>
    <row r="23" spans="1:7" hidden="1">
      <c r="A23" s="392">
        <v>43914</v>
      </c>
      <c r="B23" s="2" t="s">
        <v>327</v>
      </c>
      <c r="C23" s="2" t="s">
        <v>147</v>
      </c>
      <c r="D23" s="2"/>
      <c r="E23" s="2">
        <v>1</v>
      </c>
      <c r="F23" s="2">
        <v>24</v>
      </c>
    </row>
    <row r="24" spans="1:7">
      <c r="A24" s="393">
        <v>43915</v>
      </c>
      <c r="B24" s="1" t="s">
        <v>327</v>
      </c>
      <c r="C24" s="1" t="s">
        <v>148</v>
      </c>
      <c r="D24" s="1">
        <f>COUNTA(C24)</f>
        <v>1</v>
      </c>
      <c r="E24" s="1">
        <v>1</v>
      </c>
      <c r="F24" s="1">
        <v>6</v>
      </c>
    </row>
    <row r="25" spans="1:7" hidden="1">
      <c r="A25" s="392">
        <v>43916</v>
      </c>
      <c r="B25" s="2" t="s">
        <v>327</v>
      </c>
      <c r="C25" s="2" t="s">
        <v>153</v>
      </c>
      <c r="D25" s="2"/>
      <c r="E25" s="2">
        <v>1</v>
      </c>
      <c r="F25" s="2">
        <v>6</v>
      </c>
    </row>
    <row r="26" spans="1:7">
      <c r="A26" s="393">
        <v>43917</v>
      </c>
      <c r="B26" s="1" t="s">
        <v>327</v>
      </c>
      <c r="C26" s="1" t="s">
        <v>148</v>
      </c>
      <c r="D26" s="1">
        <f>COUNTA(C26)</f>
        <v>1</v>
      </c>
      <c r="E26" s="1">
        <v>5</v>
      </c>
      <c r="F26" s="1">
        <v>6</v>
      </c>
    </row>
    <row r="27" spans="1:7" hidden="1">
      <c r="A27" s="392">
        <v>43918</v>
      </c>
      <c r="B27" s="2" t="s">
        <v>327</v>
      </c>
      <c r="C27" s="2" t="s">
        <v>153</v>
      </c>
      <c r="D27" s="2"/>
      <c r="E27" s="2">
        <v>5</v>
      </c>
      <c r="F27" s="2">
        <v>6</v>
      </c>
    </row>
    <row r="28" spans="1:7">
      <c r="A28" s="393">
        <v>43920</v>
      </c>
      <c r="B28" s="1" t="s">
        <v>327</v>
      </c>
      <c r="C28" s="1" t="s">
        <v>152</v>
      </c>
      <c r="D28" s="1"/>
      <c r="E28" s="1"/>
      <c r="F28" s="1"/>
      <c r="G28">
        <v>6</v>
      </c>
    </row>
    <row r="29" spans="1:7">
      <c r="A29" s="392">
        <v>44104</v>
      </c>
      <c r="B29" s="2" t="s">
        <v>327</v>
      </c>
      <c r="C29" s="2" t="s">
        <v>146</v>
      </c>
      <c r="D29" s="1">
        <f>COUNTA(C29)</f>
        <v>1</v>
      </c>
      <c r="E29" s="2">
        <v>1</v>
      </c>
      <c r="F29" s="2">
        <v>6</v>
      </c>
    </row>
    <row r="30" spans="1:7" hidden="1">
      <c r="A30" s="393">
        <v>44105</v>
      </c>
      <c r="B30" s="1" t="s">
        <v>327</v>
      </c>
      <c r="C30" s="1" t="s">
        <v>381</v>
      </c>
      <c r="D30" s="1"/>
      <c r="E30" s="1">
        <v>1</v>
      </c>
      <c r="F30" s="1">
        <v>6</v>
      </c>
    </row>
    <row r="31" spans="1:7">
      <c r="A31" s="392">
        <v>44106</v>
      </c>
      <c r="B31" s="2" t="s">
        <v>327</v>
      </c>
      <c r="C31" s="2" t="s">
        <v>148</v>
      </c>
      <c r="D31" s="1">
        <f>COUNTA(C31)</f>
        <v>1</v>
      </c>
      <c r="E31" s="2">
        <v>5</v>
      </c>
      <c r="F31" s="2">
        <v>6</v>
      </c>
    </row>
    <row r="32" spans="1:7" hidden="1">
      <c r="A32" s="393">
        <v>44107</v>
      </c>
      <c r="B32" s="1" t="s">
        <v>327</v>
      </c>
      <c r="C32" s="1" t="s">
        <v>381</v>
      </c>
      <c r="D32" s="1"/>
      <c r="E32" s="1">
        <v>5</v>
      </c>
      <c r="F32" s="1">
        <v>6</v>
      </c>
    </row>
    <row r="33" spans="1:7" hidden="1">
      <c r="A33" s="392">
        <v>44109</v>
      </c>
      <c r="B33" s="2" t="s">
        <v>327</v>
      </c>
      <c r="C33" s="2" t="s">
        <v>154</v>
      </c>
      <c r="D33" s="2"/>
      <c r="E33" s="2"/>
      <c r="F33" s="2"/>
    </row>
    <row r="34" spans="1:7" hidden="1">
      <c r="A34" s="393">
        <v>44110</v>
      </c>
      <c r="B34" s="1" t="s">
        <v>399</v>
      </c>
      <c r="C34" s="1" t="s">
        <v>147</v>
      </c>
      <c r="D34" s="1"/>
      <c r="E34" s="1">
        <v>1</v>
      </c>
      <c r="F34" s="1">
        <v>96</v>
      </c>
    </row>
    <row r="35" spans="1:7" hidden="1">
      <c r="A35" s="392">
        <v>44110</v>
      </c>
      <c r="B35" s="2" t="s">
        <v>399</v>
      </c>
      <c r="C35" s="2" t="s">
        <v>371</v>
      </c>
      <c r="D35" s="2"/>
      <c r="E35" s="2">
        <v>1</v>
      </c>
      <c r="F35" s="2">
        <v>96</v>
      </c>
    </row>
    <row r="36" spans="1:7" hidden="1">
      <c r="A36" s="393">
        <v>44111</v>
      </c>
      <c r="B36" s="1" t="s">
        <v>399</v>
      </c>
      <c r="C36" s="1" t="s">
        <v>371</v>
      </c>
      <c r="D36" s="1"/>
      <c r="E36" s="1">
        <v>1</v>
      </c>
      <c r="F36" s="1">
        <v>96</v>
      </c>
    </row>
    <row r="37" spans="1:7" hidden="1">
      <c r="A37" s="392">
        <v>44112</v>
      </c>
      <c r="B37" s="2" t="s">
        <v>399</v>
      </c>
      <c r="C37" s="2" t="s">
        <v>381</v>
      </c>
      <c r="D37" s="2"/>
      <c r="E37" s="2">
        <v>1</v>
      </c>
      <c r="F37" s="2">
        <v>96</v>
      </c>
    </row>
    <row r="38" spans="1:7" hidden="1">
      <c r="A38" s="393">
        <v>44113</v>
      </c>
      <c r="B38" s="1" t="s">
        <v>399</v>
      </c>
      <c r="C38" s="1" t="s">
        <v>381</v>
      </c>
      <c r="D38" s="1"/>
      <c r="E38" s="1">
        <v>1</v>
      </c>
      <c r="F38" s="1">
        <v>96</v>
      </c>
    </row>
    <row r="39" spans="1:7">
      <c r="A39" s="392">
        <v>44116</v>
      </c>
      <c r="B39" s="2" t="s">
        <v>399</v>
      </c>
      <c r="C39" s="2" t="s">
        <v>148</v>
      </c>
      <c r="D39" s="1">
        <f>COUNTA(C39)</f>
        <v>1</v>
      </c>
      <c r="E39" s="2">
        <v>1</v>
      </c>
      <c r="F39" s="2">
        <v>12</v>
      </c>
    </row>
    <row r="40" spans="1:7" hidden="1">
      <c r="A40" s="393">
        <v>44117</v>
      </c>
      <c r="B40" s="1" t="s">
        <v>399</v>
      </c>
      <c r="C40" s="1" t="s">
        <v>381</v>
      </c>
      <c r="D40" s="1"/>
      <c r="E40" s="1">
        <v>1</v>
      </c>
      <c r="F40" s="1">
        <v>12</v>
      </c>
    </row>
    <row r="41" spans="1:7" hidden="1">
      <c r="A41" s="392">
        <v>44118</v>
      </c>
      <c r="B41" s="2" t="s">
        <v>399</v>
      </c>
      <c r="C41" s="2" t="s">
        <v>147</v>
      </c>
      <c r="D41" s="2"/>
      <c r="E41" s="2">
        <v>1</v>
      </c>
      <c r="F41" s="2">
        <v>12</v>
      </c>
    </row>
    <row r="42" spans="1:7" hidden="1">
      <c r="A42" s="393">
        <v>44118</v>
      </c>
      <c r="B42" s="1" t="s">
        <v>399</v>
      </c>
      <c r="C42" s="1" t="s">
        <v>381</v>
      </c>
      <c r="D42" s="1"/>
      <c r="E42" s="1">
        <v>1</v>
      </c>
      <c r="F42" s="1">
        <v>12</v>
      </c>
    </row>
    <row r="43" spans="1:7">
      <c r="A43" s="392">
        <v>44119</v>
      </c>
      <c r="B43" s="2" t="s">
        <v>399</v>
      </c>
      <c r="C43" s="2" t="s">
        <v>148</v>
      </c>
      <c r="D43" s="1">
        <f>COUNTA(C43)</f>
        <v>1</v>
      </c>
      <c r="E43" s="2">
        <v>1</v>
      </c>
      <c r="F43" s="2">
        <v>6</v>
      </c>
    </row>
    <row r="44" spans="1:7" hidden="1">
      <c r="A44" s="393">
        <v>44120</v>
      </c>
      <c r="B44" s="1" t="s">
        <v>399</v>
      </c>
      <c r="C44" s="1" t="s">
        <v>371</v>
      </c>
      <c r="D44" s="1"/>
      <c r="E44" s="1">
        <v>1</v>
      </c>
      <c r="F44" s="1">
        <v>6</v>
      </c>
    </row>
    <row r="45" spans="1:7">
      <c r="A45" s="392">
        <v>44121</v>
      </c>
      <c r="B45" s="2" t="s">
        <v>399</v>
      </c>
      <c r="C45" s="2" t="s">
        <v>148</v>
      </c>
      <c r="D45" s="1">
        <f>COUNTA(C45)</f>
        <v>1</v>
      </c>
      <c r="E45" s="2">
        <v>5</v>
      </c>
      <c r="F45" s="2">
        <v>6</v>
      </c>
    </row>
    <row r="46" spans="1:7" hidden="1">
      <c r="A46" s="393">
        <v>44123</v>
      </c>
      <c r="B46" s="1" t="s">
        <v>399</v>
      </c>
      <c r="C46" s="1" t="s">
        <v>381</v>
      </c>
      <c r="D46" s="1"/>
      <c r="E46" s="1">
        <v>5</v>
      </c>
      <c r="F46" s="1">
        <v>6</v>
      </c>
    </row>
    <row r="47" spans="1:7" hidden="1">
      <c r="A47" s="392">
        <v>44124</v>
      </c>
      <c r="B47" s="2" t="s">
        <v>399</v>
      </c>
      <c r="C47" s="2" t="s">
        <v>381</v>
      </c>
      <c r="D47" s="2"/>
      <c r="E47" s="2">
        <v>5</v>
      </c>
      <c r="F47" s="2">
        <v>6</v>
      </c>
    </row>
    <row r="48" spans="1:7">
      <c r="A48" s="393">
        <v>44125</v>
      </c>
      <c r="B48" s="1" t="s">
        <v>399</v>
      </c>
      <c r="C48" s="1" t="s">
        <v>152</v>
      </c>
      <c r="D48" s="1"/>
      <c r="E48" s="1">
        <v>5</v>
      </c>
      <c r="F48" s="1"/>
      <c r="G48">
        <v>11</v>
      </c>
    </row>
    <row r="49" spans="1:7" hidden="1">
      <c r="A49" s="392">
        <v>44125</v>
      </c>
      <c r="B49" s="2" t="s">
        <v>399</v>
      </c>
      <c r="C49" s="2" t="s">
        <v>154</v>
      </c>
      <c r="D49" s="2"/>
      <c r="E49" s="2">
        <v>2</v>
      </c>
      <c r="F49" s="2">
        <v>6</v>
      </c>
    </row>
    <row r="50" spans="1:7">
      <c r="A50" s="393">
        <v>44131</v>
      </c>
      <c r="B50" s="1" t="s">
        <v>399</v>
      </c>
      <c r="C50" s="1" t="s">
        <v>298</v>
      </c>
      <c r="E50" s="1"/>
      <c r="F50" s="1"/>
      <c r="G50" s="396">
        <f>SUBTOTAL(9,D10:D49)</f>
        <v>11</v>
      </c>
    </row>
    <row r="51" spans="1:7" hidden="1">
      <c r="A51" s="392">
        <v>44126</v>
      </c>
      <c r="B51" s="2" t="s">
        <v>450</v>
      </c>
      <c r="C51" s="2" t="s">
        <v>371</v>
      </c>
      <c r="D51" s="2"/>
      <c r="E51" s="2">
        <v>1</v>
      </c>
      <c r="F51" s="2">
        <v>6</v>
      </c>
    </row>
    <row r="52" spans="1:7" hidden="1">
      <c r="A52" s="393">
        <v>44127</v>
      </c>
      <c r="B52" s="1" t="s">
        <v>450</v>
      </c>
      <c r="C52" s="1" t="s">
        <v>371</v>
      </c>
      <c r="D52" s="1"/>
      <c r="E52" s="1">
        <v>1</v>
      </c>
      <c r="F52" s="1">
        <v>6</v>
      </c>
    </row>
    <row r="53" spans="1:7" hidden="1">
      <c r="A53" s="392">
        <v>44129</v>
      </c>
      <c r="B53" s="2" t="s">
        <v>450</v>
      </c>
      <c r="C53" s="2" t="s">
        <v>147</v>
      </c>
      <c r="D53" s="2"/>
      <c r="E53" s="2">
        <v>1</v>
      </c>
      <c r="F53" s="2">
        <v>6</v>
      </c>
    </row>
    <row r="54" spans="1:7" hidden="1">
      <c r="A54" s="393">
        <v>44129</v>
      </c>
      <c r="B54" s="1" t="s">
        <v>450</v>
      </c>
      <c r="C54" s="1" t="s">
        <v>381</v>
      </c>
      <c r="D54" s="1"/>
      <c r="E54" s="1">
        <v>1</v>
      </c>
      <c r="F54" s="1">
        <v>6</v>
      </c>
    </row>
    <row r="55" spans="1:7" hidden="1">
      <c r="A55" s="392">
        <v>44130</v>
      </c>
      <c r="B55" s="2" t="s">
        <v>450</v>
      </c>
      <c r="C55" s="2" t="s">
        <v>147</v>
      </c>
      <c r="D55" s="2"/>
      <c r="E55" s="2">
        <v>1</v>
      </c>
      <c r="F55" s="2">
        <v>6</v>
      </c>
    </row>
    <row r="56" spans="1:7" hidden="1">
      <c r="A56" s="393">
        <v>44131</v>
      </c>
      <c r="B56" s="1" t="s">
        <v>450</v>
      </c>
      <c r="C56" s="1" t="s">
        <v>381</v>
      </c>
      <c r="D56" s="1"/>
      <c r="E56" s="1">
        <v>1</v>
      </c>
      <c r="F56" s="1">
        <v>6</v>
      </c>
    </row>
    <row r="57" spans="1:7" hidden="1">
      <c r="A57" s="393">
        <v>44133</v>
      </c>
      <c r="B57" s="1" t="s">
        <v>450</v>
      </c>
      <c r="C57" s="1" t="s">
        <v>381</v>
      </c>
      <c r="D57" s="1"/>
      <c r="E57" s="1">
        <v>6</v>
      </c>
      <c r="F57" s="1">
        <v>6</v>
      </c>
    </row>
    <row r="58" spans="1:7" hidden="1">
      <c r="A58" s="392">
        <v>44134</v>
      </c>
      <c r="B58" s="2" t="s">
        <v>450</v>
      </c>
      <c r="C58" s="2" t="s">
        <v>381</v>
      </c>
      <c r="D58" s="2"/>
      <c r="E58" s="2">
        <v>6</v>
      </c>
      <c r="F58" s="2">
        <v>6</v>
      </c>
    </row>
    <row r="59" spans="1:7" hidden="1">
      <c r="A59" s="392">
        <v>44137</v>
      </c>
      <c r="B59" s="2" t="s">
        <v>450</v>
      </c>
      <c r="C59" s="2" t="s">
        <v>381</v>
      </c>
      <c r="D59" s="2"/>
      <c r="E59" s="2">
        <v>1</v>
      </c>
      <c r="F59" s="2">
        <v>6</v>
      </c>
    </row>
    <row r="60" spans="1:7" hidden="1">
      <c r="A60" s="393">
        <v>44139</v>
      </c>
      <c r="B60" s="1" t="s">
        <v>450</v>
      </c>
      <c r="C60" s="1" t="s">
        <v>371</v>
      </c>
      <c r="D60" s="1"/>
      <c r="E60" s="1">
        <v>1</v>
      </c>
      <c r="F60" s="1">
        <v>6</v>
      </c>
    </row>
    <row r="61" spans="1:7" hidden="1">
      <c r="A61" s="392">
        <v>44140</v>
      </c>
      <c r="B61" s="2" t="s">
        <v>450</v>
      </c>
      <c r="C61" s="2" t="s">
        <v>381</v>
      </c>
      <c r="D61" s="2"/>
      <c r="E61" s="2">
        <v>1</v>
      </c>
      <c r="F61" s="2">
        <v>6</v>
      </c>
    </row>
    <row r="62" spans="1:7" hidden="1">
      <c r="A62" s="393">
        <v>44142</v>
      </c>
      <c r="B62" s="1" t="s">
        <v>450</v>
      </c>
      <c r="C62" s="1" t="s">
        <v>381</v>
      </c>
      <c r="D62" s="1"/>
      <c r="E62" s="1">
        <v>1</v>
      </c>
      <c r="F62" s="1">
        <v>6</v>
      </c>
    </row>
    <row r="63" spans="1:7" hidden="1">
      <c r="A63" s="393">
        <v>44145</v>
      </c>
      <c r="B63" s="1" t="s">
        <v>450</v>
      </c>
      <c r="C63" s="1" t="s">
        <v>381</v>
      </c>
      <c r="D63" s="1"/>
      <c r="E63" s="1">
        <v>1</v>
      </c>
      <c r="F63" s="1">
        <v>6</v>
      </c>
    </row>
    <row r="64" spans="1:7" hidden="1">
      <c r="A64" s="392">
        <v>44147</v>
      </c>
      <c r="B64" s="2" t="s">
        <v>450</v>
      </c>
      <c r="C64" s="2" t="s">
        <v>381</v>
      </c>
      <c r="D64" s="2"/>
      <c r="E64" s="2">
        <v>1</v>
      </c>
      <c r="F64" s="2">
        <v>6</v>
      </c>
    </row>
    <row r="65" spans="1:7" hidden="1">
      <c r="A65" s="392">
        <v>44152</v>
      </c>
      <c r="B65" s="2" t="s">
        <v>450</v>
      </c>
      <c r="C65" s="2" t="s">
        <v>381</v>
      </c>
      <c r="D65" s="2"/>
      <c r="E65" s="2">
        <v>1</v>
      </c>
      <c r="F65" s="2">
        <v>6</v>
      </c>
    </row>
    <row r="66" spans="1:7" hidden="1">
      <c r="A66" s="393">
        <v>44126</v>
      </c>
      <c r="B66" s="1" t="s">
        <v>453</v>
      </c>
      <c r="C66" s="1" t="s">
        <v>371</v>
      </c>
      <c r="D66" s="1"/>
      <c r="E66" s="1">
        <v>1</v>
      </c>
      <c r="F66" s="1">
        <v>6</v>
      </c>
    </row>
    <row r="67" spans="1:7" hidden="1">
      <c r="A67" s="392">
        <v>44127</v>
      </c>
      <c r="B67" s="2" t="s">
        <v>453</v>
      </c>
      <c r="C67" s="2" t="s">
        <v>371</v>
      </c>
      <c r="D67" s="2"/>
      <c r="E67" s="2">
        <v>1</v>
      </c>
      <c r="F67" s="2">
        <v>6</v>
      </c>
    </row>
    <row r="68" spans="1:7" hidden="1">
      <c r="A68" s="393">
        <v>44129</v>
      </c>
      <c r="B68" s="1" t="s">
        <v>453</v>
      </c>
      <c r="C68" s="1" t="s">
        <v>147</v>
      </c>
      <c r="D68" s="1"/>
      <c r="E68" s="1">
        <v>1</v>
      </c>
      <c r="F68" s="1">
        <v>6</v>
      </c>
    </row>
    <row r="69" spans="1:7" hidden="1">
      <c r="A69" s="392">
        <v>44129</v>
      </c>
      <c r="B69" s="2" t="s">
        <v>453</v>
      </c>
      <c r="C69" s="2" t="s">
        <v>381</v>
      </c>
      <c r="D69" s="2"/>
      <c r="E69" s="2">
        <v>1</v>
      </c>
      <c r="F69" s="2">
        <v>6</v>
      </c>
    </row>
    <row r="70" spans="1:7" hidden="1">
      <c r="A70" s="393">
        <v>44130</v>
      </c>
      <c r="B70" s="1" t="s">
        <v>453</v>
      </c>
      <c r="C70" s="1" t="s">
        <v>147</v>
      </c>
      <c r="D70" s="1"/>
      <c r="E70" s="1">
        <v>1</v>
      </c>
      <c r="F70" s="1">
        <v>6</v>
      </c>
    </row>
    <row r="71" spans="1:7" hidden="1">
      <c r="A71" s="392">
        <v>44131</v>
      </c>
      <c r="B71" s="2" t="s">
        <v>453</v>
      </c>
      <c r="C71" s="2" t="s">
        <v>381</v>
      </c>
      <c r="D71" s="2"/>
      <c r="E71" s="2">
        <v>1</v>
      </c>
      <c r="F71" s="2">
        <v>6</v>
      </c>
    </row>
    <row r="72" spans="1:7">
      <c r="A72" s="393">
        <v>44132</v>
      </c>
      <c r="B72" s="1" t="s">
        <v>453</v>
      </c>
      <c r="C72" s="1" t="s">
        <v>148</v>
      </c>
      <c r="D72" s="1">
        <f>COUNTA(C72)</f>
        <v>1</v>
      </c>
      <c r="E72" s="1">
        <v>6</v>
      </c>
      <c r="F72" s="1">
        <v>6</v>
      </c>
    </row>
    <row r="73" spans="1:7" hidden="1">
      <c r="A73" s="392">
        <v>44133</v>
      </c>
      <c r="B73" s="2" t="s">
        <v>453</v>
      </c>
      <c r="C73" s="2" t="s">
        <v>381</v>
      </c>
      <c r="D73" s="2"/>
      <c r="E73" s="2">
        <v>6</v>
      </c>
      <c r="F73" s="2">
        <v>6</v>
      </c>
    </row>
    <row r="74" spans="1:7" hidden="1">
      <c r="A74" s="393">
        <v>44134</v>
      </c>
      <c r="B74" s="1" t="s">
        <v>453</v>
      </c>
      <c r="C74" s="1" t="s">
        <v>381</v>
      </c>
      <c r="D74" s="1"/>
      <c r="E74" s="1">
        <v>6</v>
      </c>
      <c r="F74" s="1">
        <v>6</v>
      </c>
    </row>
    <row r="75" spans="1:7">
      <c r="A75" s="392">
        <v>44135</v>
      </c>
      <c r="B75" s="2" t="s">
        <v>453</v>
      </c>
      <c r="C75" s="2" t="s">
        <v>148</v>
      </c>
      <c r="D75" s="1">
        <f t="shared" ref="D75:D76" si="0">COUNTA(C75)</f>
        <v>1</v>
      </c>
      <c r="E75" s="2">
        <v>1</v>
      </c>
      <c r="F75" s="2">
        <v>6</v>
      </c>
    </row>
    <row r="76" spans="1:7">
      <c r="A76" s="393">
        <v>44135</v>
      </c>
      <c r="B76" s="1" t="s">
        <v>453</v>
      </c>
      <c r="C76" s="1" t="s">
        <v>148</v>
      </c>
      <c r="D76" s="1">
        <f t="shared" si="0"/>
        <v>1</v>
      </c>
      <c r="E76" s="1">
        <v>5</v>
      </c>
      <c r="F76" s="1">
        <v>10</v>
      </c>
    </row>
    <row r="77" spans="1:7" hidden="1">
      <c r="A77" s="392">
        <v>44137</v>
      </c>
      <c r="B77" s="2" t="s">
        <v>453</v>
      </c>
      <c r="C77" s="2" t="s">
        <v>381</v>
      </c>
      <c r="D77" s="2"/>
      <c r="E77" s="2">
        <v>1</v>
      </c>
      <c r="F77" s="2">
        <v>6</v>
      </c>
    </row>
    <row r="78" spans="1:7">
      <c r="A78" s="393">
        <v>44138</v>
      </c>
      <c r="B78" s="1" t="s">
        <v>453</v>
      </c>
      <c r="C78" s="1" t="s">
        <v>152</v>
      </c>
      <c r="D78" s="1"/>
      <c r="E78" s="1">
        <v>40</v>
      </c>
      <c r="F78" s="1"/>
      <c r="G78">
        <v>14</v>
      </c>
    </row>
    <row r="79" spans="1:7" hidden="1">
      <c r="A79" s="392">
        <v>44139</v>
      </c>
      <c r="B79" s="2" t="s">
        <v>453</v>
      </c>
      <c r="C79" s="2" t="s">
        <v>381</v>
      </c>
      <c r="D79" s="2"/>
      <c r="E79" s="2">
        <v>1</v>
      </c>
      <c r="F79" s="2">
        <v>6</v>
      </c>
    </row>
    <row r="80" spans="1:7" hidden="1">
      <c r="A80" s="393">
        <v>44140</v>
      </c>
      <c r="B80" s="1" t="s">
        <v>453</v>
      </c>
      <c r="C80" s="1" t="s">
        <v>381</v>
      </c>
      <c r="D80" s="1"/>
      <c r="E80" s="1">
        <v>1</v>
      </c>
      <c r="F80" s="1">
        <v>6</v>
      </c>
    </row>
    <row r="81" spans="1:8" hidden="1">
      <c r="A81" s="392">
        <v>44142</v>
      </c>
      <c r="B81" s="2" t="s">
        <v>453</v>
      </c>
      <c r="C81" s="2" t="s">
        <v>381</v>
      </c>
      <c r="D81" s="2"/>
      <c r="E81" s="2">
        <v>1</v>
      </c>
      <c r="F81" s="2">
        <v>6</v>
      </c>
    </row>
    <row r="82" spans="1:8">
      <c r="A82" s="393">
        <v>44144</v>
      </c>
      <c r="B82" s="1" t="s">
        <v>453</v>
      </c>
      <c r="C82" s="1" t="s">
        <v>148</v>
      </c>
      <c r="D82" s="1">
        <f>COUNTA(C82)</f>
        <v>1</v>
      </c>
      <c r="E82" s="1">
        <v>1</v>
      </c>
      <c r="F82" s="1">
        <v>6</v>
      </c>
    </row>
    <row r="83" spans="1:8" hidden="1">
      <c r="A83" s="392">
        <v>44145</v>
      </c>
      <c r="B83" s="2" t="s">
        <v>453</v>
      </c>
      <c r="C83" s="2" t="s">
        <v>381</v>
      </c>
      <c r="D83" s="2"/>
      <c r="E83" s="2">
        <v>1</v>
      </c>
      <c r="F83" s="2">
        <v>6</v>
      </c>
    </row>
    <row r="84" spans="1:8" hidden="1">
      <c r="A84" s="393">
        <v>44147</v>
      </c>
      <c r="B84" s="1" t="s">
        <v>453</v>
      </c>
      <c r="C84" s="1" t="s">
        <v>381</v>
      </c>
      <c r="D84" s="1"/>
      <c r="E84" s="1">
        <v>1</v>
      </c>
      <c r="F84" s="1">
        <v>6</v>
      </c>
    </row>
    <row r="85" spans="1:8">
      <c r="A85" s="392">
        <v>44151</v>
      </c>
      <c r="B85" s="2" t="s">
        <v>453</v>
      </c>
      <c r="C85" s="2" t="s">
        <v>148</v>
      </c>
      <c r="D85" s="1">
        <f>COUNTA(C85)</f>
        <v>1</v>
      </c>
      <c r="E85" s="2">
        <v>1</v>
      </c>
      <c r="F85" s="2">
        <v>6</v>
      </c>
      <c r="H85">
        <v>16</v>
      </c>
    </row>
    <row r="86" spans="1:8" hidden="1">
      <c r="A86" s="393">
        <v>44152</v>
      </c>
      <c r="B86" s="1" t="s">
        <v>453</v>
      </c>
      <c r="C86" s="1" t="s">
        <v>381</v>
      </c>
      <c r="D86" s="1"/>
      <c r="E86" s="1">
        <v>1</v>
      </c>
      <c r="F86" s="1">
        <v>6</v>
      </c>
    </row>
    <row r="87" spans="1:8">
      <c r="A87" s="392">
        <v>44154</v>
      </c>
      <c r="B87" s="2" t="s">
        <v>453</v>
      </c>
      <c r="C87" s="2" t="s">
        <v>146</v>
      </c>
      <c r="D87" s="1">
        <f>COUNTA(C87)</f>
        <v>1</v>
      </c>
      <c r="E87" s="2">
        <v>1</v>
      </c>
      <c r="F87" s="2">
        <v>6</v>
      </c>
      <c r="G87">
        <v>15</v>
      </c>
    </row>
    <row r="88" spans="1:8" hidden="1">
      <c r="A88" s="393">
        <v>44155</v>
      </c>
      <c r="B88" s="1" t="s">
        <v>453</v>
      </c>
      <c r="C88" s="1" t="s">
        <v>381</v>
      </c>
      <c r="D88" s="1"/>
      <c r="E88" s="1">
        <v>1</v>
      </c>
      <c r="F88" s="1">
        <v>6</v>
      </c>
    </row>
    <row r="89" spans="1:8">
      <c r="A89" s="392">
        <v>44157</v>
      </c>
      <c r="B89" s="2" t="s">
        <v>453</v>
      </c>
      <c r="C89" s="2" t="s">
        <v>148</v>
      </c>
      <c r="D89" s="1">
        <f>COUNTA(C89)</f>
        <v>1</v>
      </c>
      <c r="E89" s="2">
        <v>2</v>
      </c>
      <c r="F89" s="2">
        <v>6</v>
      </c>
    </row>
    <row r="90" spans="1:8" hidden="1">
      <c r="A90" s="393">
        <v>44158</v>
      </c>
      <c r="B90" s="1" t="s">
        <v>453</v>
      </c>
      <c r="C90" s="1" t="s">
        <v>381</v>
      </c>
      <c r="D90" s="1"/>
      <c r="E90" s="1">
        <v>2</v>
      </c>
      <c r="F90" s="1">
        <v>6</v>
      </c>
    </row>
    <row r="91" spans="1:8" hidden="1">
      <c r="A91" s="392">
        <v>44159</v>
      </c>
      <c r="B91" s="2" t="s">
        <v>453</v>
      </c>
      <c r="C91" s="2" t="s">
        <v>381</v>
      </c>
      <c r="D91" s="2"/>
      <c r="E91" s="2">
        <v>2</v>
      </c>
      <c r="F91" s="2">
        <v>6</v>
      </c>
    </row>
    <row r="92" spans="1:8">
      <c r="A92" s="393">
        <v>44160</v>
      </c>
      <c r="B92" s="1" t="s">
        <v>453</v>
      </c>
      <c r="C92" s="1" t="s">
        <v>148</v>
      </c>
      <c r="D92" s="1">
        <f>COUNTA(C92)</f>
        <v>1</v>
      </c>
      <c r="E92" s="1"/>
      <c r="F92" s="1"/>
    </row>
    <row r="93" spans="1:8">
      <c r="A93" s="392">
        <v>44164</v>
      </c>
      <c r="B93" s="2" t="s">
        <v>453</v>
      </c>
      <c r="C93" s="2" t="s">
        <v>298</v>
      </c>
      <c r="E93" s="2">
        <v>1</v>
      </c>
      <c r="F93" s="2"/>
      <c r="G93" s="398">
        <v>17</v>
      </c>
    </row>
    <row r="94" spans="1:8">
      <c r="A94" s="393">
        <v>44168</v>
      </c>
      <c r="B94" s="1" t="s">
        <v>453</v>
      </c>
      <c r="C94" s="1" t="s">
        <v>477</v>
      </c>
      <c r="D94" s="1"/>
      <c r="E94" s="1"/>
      <c r="F94" s="1"/>
      <c r="G94">
        <v>17</v>
      </c>
    </row>
    <row r="95" spans="1:8">
      <c r="A95" s="356">
        <v>44168</v>
      </c>
      <c r="B95" s="8" t="s">
        <v>453</v>
      </c>
      <c r="C95" s="8" t="s">
        <v>477</v>
      </c>
    </row>
    <row r="96" spans="1:8">
      <c r="A96" s="356">
        <v>44207</v>
      </c>
      <c r="B96" s="8" t="s">
        <v>453</v>
      </c>
      <c r="C96" s="8" t="s">
        <v>146</v>
      </c>
      <c r="G96">
        <v>15</v>
      </c>
    </row>
    <row r="97" spans="1:7" hidden="1">
      <c r="A97" s="356">
        <v>44208</v>
      </c>
      <c r="B97" s="8" t="s">
        <v>453</v>
      </c>
      <c r="C97" s="8" t="s">
        <v>381</v>
      </c>
    </row>
    <row r="98" spans="1:7">
      <c r="A98" s="356">
        <v>44209</v>
      </c>
      <c r="B98" s="8" t="s">
        <v>453</v>
      </c>
      <c r="C98" s="8" t="s">
        <v>477</v>
      </c>
      <c r="G98" s="11">
        <v>15</v>
      </c>
    </row>
  </sheetData>
  <autoFilter ref="A1:C98" xr:uid="{A7E806F1-3AFD-453B-B31F-0E8197AC8FAB}">
    <filterColumn colId="2">
      <filters>
        <filter val="Extract DNA"/>
        <filter val="Freeze"/>
        <filter val="Passage"/>
        <filter val="Send out for analysis"/>
        <filter val="Thaw"/>
        <filter val="Transfect"/>
      </filters>
    </filterColumn>
  </autoFilter>
  <pageMargins left="0.7" right="0.7" top="0.75" bottom="0.75" header="0.3" footer="0.3"/>
  <pageSetup orientation="portrait"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645B1-896F-4B17-B941-A0AB1BEF5261}">
  <sheetPr codeName="Sheet12" filterMode="1"/>
  <dimension ref="A1:G74"/>
  <sheetViews>
    <sheetView workbookViewId="0">
      <selection activeCell="E86" sqref="D86:E86"/>
    </sheetView>
  </sheetViews>
  <sheetFormatPr defaultRowHeight="14.25"/>
  <cols>
    <col min="1" max="1" width="17" customWidth="1"/>
    <col min="2" max="2" width="31.53125" customWidth="1"/>
    <col min="4" max="4" width="11.53125" style="8" customWidth="1"/>
    <col min="5" max="5" width="5.46484375" customWidth="1"/>
  </cols>
  <sheetData>
    <row r="1" spans="1:7">
      <c r="A1" s="390" t="s">
        <v>161</v>
      </c>
      <c r="B1" s="391" t="s">
        <v>160</v>
      </c>
      <c r="C1" s="391" t="s">
        <v>151</v>
      </c>
      <c r="D1" s="391" t="s">
        <v>521</v>
      </c>
      <c r="E1" s="391" t="s">
        <v>150</v>
      </c>
      <c r="F1" s="391" t="s">
        <v>158</v>
      </c>
      <c r="G1" s="397" t="s">
        <v>523</v>
      </c>
    </row>
    <row r="2" spans="1:7">
      <c r="A2" s="392">
        <v>43890</v>
      </c>
      <c r="B2" s="2" t="s">
        <v>321</v>
      </c>
      <c r="C2" s="2" t="s">
        <v>148</v>
      </c>
      <c r="D2" s="2">
        <f>COUNTA(C2)</f>
        <v>1</v>
      </c>
      <c r="E2" s="2">
        <v>1</v>
      </c>
      <c r="F2" s="2">
        <v>24</v>
      </c>
    </row>
    <row r="3" spans="1:7" hidden="1">
      <c r="A3" s="393">
        <v>43891</v>
      </c>
      <c r="B3" s="1" t="s">
        <v>321</v>
      </c>
      <c r="C3" s="1" t="s">
        <v>153</v>
      </c>
      <c r="D3" s="1"/>
      <c r="E3" s="1">
        <v>1</v>
      </c>
      <c r="F3" s="1">
        <v>24</v>
      </c>
    </row>
    <row r="4" spans="1:7" hidden="1">
      <c r="A4" s="392">
        <v>43893</v>
      </c>
      <c r="B4" s="2" t="s">
        <v>321</v>
      </c>
      <c r="C4" s="2" t="s">
        <v>147</v>
      </c>
      <c r="D4" s="2"/>
      <c r="E4" s="2">
        <v>1</v>
      </c>
      <c r="F4" s="2">
        <v>24</v>
      </c>
    </row>
    <row r="5" spans="1:7">
      <c r="A5" s="393">
        <v>43893</v>
      </c>
      <c r="B5" s="1" t="s">
        <v>321</v>
      </c>
      <c r="C5" s="1" t="s">
        <v>148</v>
      </c>
      <c r="D5" s="2">
        <f>COUNTA(C5)</f>
        <v>1</v>
      </c>
      <c r="E5" s="1">
        <v>1</v>
      </c>
      <c r="F5" s="1">
        <v>6</v>
      </c>
    </row>
    <row r="6" spans="1:7" hidden="1">
      <c r="A6" s="392">
        <v>43894</v>
      </c>
      <c r="B6" s="2" t="s">
        <v>321</v>
      </c>
      <c r="C6" s="2" t="s">
        <v>153</v>
      </c>
      <c r="D6" s="2"/>
      <c r="E6" s="2">
        <v>1</v>
      </c>
      <c r="F6" s="2">
        <v>6</v>
      </c>
    </row>
    <row r="7" spans="1:7">
      <c r="A7" s="393">
        <v>43897</v>
      </c>
      <c r="B7" s="1" t="s">
        <v>321</v>
      </c>
      <c r="C7" s="1" t="s">
        <v>148</v>
      </c>
      <c r="D7" s="2">
        <f>COUNTA(C7)</f>
        <v>1</v>
      </c>
      <c r="E7" s="1">
        <v>5</v>
      </c>
      <c r="F7" s="1">
        <v>6</v>
      </c>
    </row>
    <row r="8" spans="1:7" hidden="1">
      <c r="A8" s="392">
        <v>43900</v>
      </c>
      <c r="B8" s="2" t="s">
        <v>321</v>
      </c>
      <c r="C8" s="2" t="s">
        <v>154</v>
      </c>
      <c r="D8" s="2"/>
      <c r="E8" s="2">
        <v>1</v>
      </c>
      <c r="F8" s="2">
        <v>96</v>
      </c>
    </row>
    <row r="9" spans="1:7" hidden="1">
      <c r="A9" s="393">
        <v>43900</v>
      </c>
      <c r="B9" s="1" t="s">
        <v>321</v>
      </c>
      <c r="C9" s="1" t="s">
        <v>152</v>
      </c>
      <c r="D9" s="1"/>
      <c r="E9" s="1"/>
      <c r="F9" s="1"/>
    </row>
    <row r="10" spans="1:7" hidden="1">
      <c r="A10" s="392">
        <v>43901</v>
      </c>
      <c r="B10" s="2" t="s">
        <v>321</v>
      </c>
      <c r="C10" s="2" t="s">
        <v>153</v>
      </c>
      <c r="D10" s="2"/>
      <c r="E10" s="2">
        <v>1</v>
      </c>
      <c r="F10" s="2">
        <v>96</v>
      </c>
    </row>
    <row r="11" spans="1:7" hidden="1">
      <c r="A11" s="393">
        <v>43901</v>
      </c>
      <c r="B11" s="1" t="s">
        <v>326</v>
      </c>
      <c r="C11" s="1" t="s">
        <v>147</v>
      </c>
      <c r="D11" s="1"/>
      <c r="E11" s="1"/>
      <c r="F11" s="1"/>
    </row>
    <row r="12" spans="1:7" hidden="1">
      <c r="A12" s="392">
        <v>43903</v>
      </c>
      <c r="B12" s="2" t="s">
        <v>326</v>
      </c>
      <c r="C12" s="2" t="s">
        <v>147</v>
      </c>
      <c r="D12" s="2"/>
      <c r="E12" s="2">
        <v>1</v>
      </c>
      <c r="F12" s="2">
        <v>96</v>
      </c>
    </row>
    <row r="13" spans="1:7" hidden="1">
      <c r="A13" s="393">
        <v>43907</v>
      </c>
      <c r="B13" s="1" t="s">
        <v>326</v>
      </c>
      <c r="C13" s="1" t="s">
        <v>147</v>
      </c>
      <c r="D13" s="1"/>
      <c r="E13" s="1">
        <v>1</v>
      </c>
      <c r="F13" s="1">
        <v>96</v>
      </c>
    </row>
    <row r="14" spans="1:7">
      <c r="A14" s="392">
        <v>43908</v>
      </c>
      <c r="B14" s="2" t="s">
        <v>326</v>
      </c>
      <c r="C14" s="2" t="s">
        <v>148</v>
      </c>
      <c r="D14" s="2">
        <f>COUNTA(C14)</f>
        <v>1</v>
      </c>
      <c r="E14" s="2">
        <v>1</v>
      </c>
      <c r="F14" s="2">
        <v>24</v>
      </c>
    </row>
    <row r="15" spans="1:7" hidden="1">
      <c r="A15" s="393">
        <v>43909</v>
      </c>
      <c r="B15" s="1" t="s">
        <v>326</v>
      </c>
      <c r="C15" s="1" t="s">
        <v>153</v>
      </c>
      <c r="D15" s="1"/>
      <c r="E15" s="1">
        <v>1</v>
      </c>
      <c r="F15" s="1">
        <v>24</v>
      </c>
    </row>
    <row r="16" spans="1:7">
      <c r="A16" s="392">
        <v>43912</v>
      </c>
      <c r="B16" s="2" t="s">
        <v>326</v>
      </c>
      <c r="C16" s="2" t="s">
        <v>148</v>
      </c>
      <c r="D16" s="2">
        <f>COUNTA(C16)</f>
        <v>1</v>
      </c>
      <c r="E16" s="2">
        <v>1</v>
      </c>
      <c r="F16" s="2">
        <v>6</v>
      </c>
    </row>
    <row r="17" spans="1:6" hidden="1">
      <c r="A17" s="393">
        <v>43913</v>
      </c>
      <c r="B17" s="1" t="s">
        <v>326</v>
      </c>
      <c r="C17" s="1" t="s">
        <v>153</v>
      </c>
      <c r="D17" s="1"/>
      <c r="E17" s="1">
        <v>1</v>
      </c>
      <c r="F17" s="1">
        <v>6</v>
      </c>
    </row>
    <row r="18" spans="1:6">
      <c r="A18" s="392">
        <v>43914</v>
      </c>
      <c r="B18" s="2" t="s">
        <v>326</v>
      </c>
      <c r="C18" s="2" t="s">
        <v>148</v>
      </c>
      <c r="D18" s="2">
        <f>COUNTA(C18)</f>
        <v>1</v>
      </c>
      <c r="E18" s="2">
        <v>5</v>
      </c>
      <c r="F18" s="2">
        <v>6</v>
      </c>
    </row>
    <row r="19" spans="1:6" hidden="1">
      <c r="A19" s="393">
        <v>43915</v>
      </c>
      <c r="B19" s="1" t="s">
        <v>326</v>
      </c>
      <c r="C19" s="1" t="s">
        <v>153</v>
      </c>
      <c r="D19" s="1"/>
      <c r="E19" s="1">
        <v>5</v>
      </c>
      <c r="F19" s="1">
        <v>6</v>
      </c>
    </row>
    <row r="20" spans="1:6">
      <c r="A20" s="392">
        <v>44104</v>
      </c>
      <c r="B20" s="2" t="s">
        <v>326</v>
      </c>
      <c r="C20" s="2" t="s">
        <v>146</v>
      </c>
      <c r="D20" s="2">
        <f>COUNTA(C20)</f>
        <v>1</v>
      </c>
      <c r="E20" s="2">
        <v>1</v>
      </c>
      <c r="F20" s="2">
        <v>6</v>
      </c>
    </row>
    <row r="21" spans="1:6" hidden="1">
      <c r="A21" s="393">
        <v>44105</v>
      </c>
      <c r="B21" s="1" t="s">
        <v>326</v>
      </c>
      <c r="C21" s="1" t="s">
        <v>381</v>
      </c>
      <c r="D21" s="1"/>
      <c r="E21" s="1">
        <v>1</v>
      </c>
      <c r="F21" s="1">
        <v>6</v>
      </c>
    </row>
    <row r="22" spans="1:6">
      <c r="A22" s="392">
        <v>44106</v>
      </c>
      <c r="B22" s="2" t="s">
        <v>326</v>
      </c>
      <c r="C22" s="2" t="s">
        <v>148</v>
      </c>
      <c r="D22" s="2">
        <f>COUNTA(C22)</f>
        <v>1</v>
      </c>
      <c r="E22" s="2">
        <v>5</v>
      </c>
      <c r="F22" s="2">
        <v>6</v>
      </c>
    </row>
    <row r="23" spans="1:6" hidden="1">
      <c r="A23" s="393">
        <v>44107</v>
      </c>
      <c r="B23" s="1" t="s">
        <v>326</v>
      </c>
      <c r="C23" s="1" t="s">
        <v>381</v>
      </c>
      <c r="D23" s="1"/>
      <c r="E23" s="1">
        <v>5</v>
      </c>
      <c r="F23" s="1">
        <v>6</v>
      </c>
    </row>
    <row r="24" spans="1:6" hidden="1">
      <c r="A24" s="392">
        <v>44109</v>
      </c>
      <c r="B24" s="2" t="s">
        <v>326</v>
      </c>
      <c r="C24" s="2" t="s">
        <v>381</v>
      </c>
      <c r="D24" s="2"/>
      <c r="E24" s="2">
        <v>5</v>
      </c>
      <c r="F24" s="2">
        <v>6</v>
      </c>
    </row>
    <row r="25" spans="1:6" hidden="1">
      <c r="A25" s="393">
        <v>44110</v>
      </c>
      <c r="B25" s="1" t="s">
        <v>326</v>
      </c>
      <c r="C25" s="1" t="s">
        <v>381</v>
      </c>
      <c r="D25" s="1"/>
      <c r="E25" s="1">
        <v>5</v>
      </c>
      <c r="F25" s="1">
        <v>6</v>
      </c>
    </row>
    <row r="26" spans="1:6" hidden="1">
      <c r="A26" s="392">
        <v>44111</v>
      </c>
      <c r="B26" s="2" t="s">
        <v>326</v>
      </c>
      <c r="C26" s="2" t="s">
        <v>154</v>
      </c>
      <c r="D26" s="2"/>
      <c r="E26" s="2">
        <v>1</v>
      </c>
      <c r="F26" s="2">
        <v>96</v>
      </c>
    </row>
    <row r="27" spans="1:6" hidden="1">
      <c r="A27" s="393">
        <v>44111</v>
      </c>
      <c r="B27" s="1" t="s">
        <v>326</v>
      </c>
      <c r="C27" s="1" t="s">
        <v>152</v>
      </c>
      <c r="D27" s="1"/>
      <c r="E27" s="1"/>
      <c r="F27" s="1"/>
    </row>
    <row r="28" spans="1:6" hidden="1">
      <c r="A28" s="392">
        <v>44112</v>
      </c>
      <c r="B28" s="2" t="s">
        <v>404</v>
      </c>
      <c r="C28" s="2" t="s">
        <v>147</v>
      </c>
      <c r="D28" s="2"/>
      <c r="E28" s="2">
        <v>1</v>
      </c>
      <c r="F28" s="2">
        <v>96</v>
      </c>
    </row>
    <row r="29" spans="1:6" hidden="1">
      <c r="A29" s="393">
        <v>44112</v>
      </c>
      <c r="B29" s="1" t="s">
        <v>404</v>
      </c>
      <c r="C29" s="1" t="s">
        <v>371</v>
      </c>
      <c r="D29" s="1"/>
      <c r="E29" s="1">
        <v>1</v>
      </c>
      <c r="F29" s="1">
        <v>96</v>
      </c>
    </row>
    <row r="30" spans="1:6" hidden="1">
      <c r="A30" s="392">
        <v>44113</v>
      </c>
      <c r="B30" s="2" t="s">
        <v>404</v>
      </c>
      <c r="C30" s="2" t="s">
        <v>371</v>
      </c>
      <c r="D30" s="2"/>
      <c r="E30" s="2">
        <v>1</v>
      </c>
      <c r="F30" s="2">
        <v>96</v>
      </c>
    </row>
    <row r="31" spans="1:6">
      <c r="A31" s="393">
        <v>44116</v>
      </c>
      <c r="B31" s="1" t="s">
        <v>404</v>
      </c>
      <c r="C31" s="1" t="s">
        <v>148</v>
      </c>
      <c r="D31" s="2">
        <f>COUNTA(C31)</f>
        <v>1</v>
      </c>
      <c r="E31" s="1">
        <v>1</v>
      </c>
      <c r="F31" s="1">
        <v>12</v>
      </c>
    </row>
    <row r="32" spans="1:6" hidden="1">
      <c r="A32" s="392">
        <v>44117</v>
      </c>
      <c r="B32" s="2" t="s">
        <v>404</v>
      </c>
      <c r="C32" s="2" t="s">
        <v>381</v>
      </c>
      <c r="D32" s="2"/>
      <c r="E32" s="2">
        <v>1</v>
      </c>
      <c r="F32" s="2">
        <v>12</v>
      </c>
    </row>
    <row r="33" spans="1:6" hidden="1">
      <c r="A33" s="393">
        <v>44118</v>
      </c>
      <c r="B33" s="1" t="s">
        <v>404</v>
      </c>
      <c r="C33" s="1" t="s">
        <v>147</v>
      </c>
      <c r="D33" s="1"/>
      <c r="E33" s="1">
        <v>1</v>
      </c>
      <c r="F33" s="1">
        <v>12</v>
      </c>
    </row>
    <row r="34" spans="1:6" hidden="1">
      <c r="A34" s="392">
        <v>44118</v>
      </c>
      <c r="B34" s="2" t="s">
        <v>404</v>
      </c>
      <c r="C34" s="2" t="s">
        <v>381</v>
      </c>
      <c r="D34" s="2"/>
      <c r="E34" s="2">
        <v>1</v>
      </c>
      <c r="F34" s="2">
        <v>12</v>
      </c>
    </row>
    <row r="35" spans="1:6">
      <c r="A35" s="393">
        <v>44119</v>
      </c>
      <c r="B35" s="1" t="s">
        <v>404</v>
      </c>
      <c r="C35" s="1" t="s">
        <v>148</v>
      </c>
      <c r="D35" s="2">
        <f>COUNTA(C35)</f>
        <v>1</v>
      </c>
      <c r="E35" s="1">
        <v>1</v>
      </c>
      <c r="F35" s="1">
        <v>6</v>
      </c>
    </row>
    <row r="36" spans="1:6" hidden="1">
      <c r="A36" s="392">
        <v>44120</v>
      </c>
      <c r="B36" s="2" t="s">
        <v>404</v>
      </c>
      <c r="C36" s="2" t="s">
        <v>371</v>
      </c>
      <c r="D36" s="2"/>
      <c r="E36" s="2">
        <v>1</v>
      </c>
      <c r="F36" s="2">
        <v>6</v>
      </c>
    </row>
    <row r="37" spans="1:6">
      <c r="A37" s="393">
        <v>44121</v>
      </c>
      <c r="B37" s="1" t="s">
        <v>404</v>
      </c>
      <c r="C37" s="1" t="s">
        <v>148</v>
      </c>
      <c r="D37" s="2">
        <f>COUNTA(C37)</f>
        <v>1</v>
      </c>
      <c r="E37" s="1">
        <v>5</v>
      </c>
      <c r="F37" s="1">
        <v>6</v>
      </c>
    </row>
    <row r="38" spans="1:6" hidden="1">
      <c r="A38" s="392">
        <v>44123</v>
      </c>
      <c r="B38" s="2" t="s">
        <v>404</v>
      </c>
      <c r="C38" s="2" t="s">
        <v>381</v>
      </c>
      <c r="D38" s="2"/>
      <c r="E38" s="2">
        <v>5</v>
      </c>
      <c r="F38" s="2">
        <v>6</v>
      </c>
    </row>
    <row r="39" spans="1:6" hidden="1">
      <c r="A39" s="393">
        <v>44124</v>
      </c>
      <c r="B39" s="1" t="s">
        <v>404</v>
      </c>
      <c r="C39" s="1" t="s">
        <v>381</v>
      </c>
      <c r="D39" s="1"/>
      <c r="E39" s="1">
        <v>5</v>
      </c>
      <c r="F39" s="1">
        <v>6</v>
      </c>
    </row>
    <row r="40" spans="1:6" hidden="1">
      <c r="A40" s="392">
        <v>44125</v>
      </c>
      <c r="B40" s="2" t="s">
        <v>404</v>
      </c>
      <c r="C40" s="2" t="s">
        <v>154</v>
      </c>
      <c r="D40" s="2"/>
      <c r="E40" s="2">
        <v>1</v>
      </c>
      <c r="F40" s="2">
        <v>12</v>
      </c>
    </row>
    <row r="41" spans="1:6" hidden="1">
      <c r="A41" s="393">
        <v>44126</v>
      </c>
      <c r="B41" s="1" t="s">
        <v>404</v>
      </c>
      <c r="C41" s="1" t="s">
        <v>152</v>
      </c>
      <c r="D41" s="1"/>
      <c r="E41" s="1">
        <v>4</v>
      </c>
      <c r="F41" s="1">
        <v>6</v>
      </c>
    </row>
    <row r="42" spans="1:6" hidden="1">
      <c r="A42" s="392">
        <v>44126</v>
      </c>
      <c r="B42" s="2" t="s">
        <v>420</v>
      </c>
      <c r="C42" s="2" t="s">
        <v>371</v>
      </c>
      <c r="D42" s="2"/>
      <c r="E42" s="2">
        <v>1</v>
      </c>
      <c r="F42" s="2">
        <v>12</v>
      </c>
    </row>
    <row r="43" spans="1:6" hidden="1">
      <c r="A43" s="393">
        <v>44127</v>
      </c>
      <c r="B43" s="1" t="s">
        <v>420</v>
      </c>
      <c r="C43" s="1" t="s">
        <v>371</v>
      </c>
      <c r="D43" s="1"/>
      <c r="E43" s="1">
        <v>1</v>
      </c>
      <c r="F43" s="1">
        <v>12</v>
      </c>
    </row>
    <row r="44" spans="1:6" hidden="1">
      <c r="A44" s="392">
        <v>44129</v>
      </c>
      <c r="B44" s="2" t="s">
        <v>420</v>
      </c>
      <c r="C44" s="2" t="s">
        <v>371</v>
      </c>
      <c r="D44" s="2"/>
      <c r="E44" s="2">
        <v>1</v>
      </c>
      <c r="F44" s="2">
        <v>12</v>
      </c>
    </row>
    <row r="45" spans="1:6" hidden="1">
      <c r="A45" s="393">
        <v>44131</v>
      </c>
      <c r="B45" s="1" t="s">
        <v>420</v>
      </c>
      <c r="C45" s="1" t="s">
        <v>381</v>
      </c>
      <c r="D45" s="1"/>
      <c r="E45" s="1">
        <v>1</v>
      </c>
      <c r="F45" s="1">
        <v>12</v>
      </c>
    </row>
    <row r="46" spans="1:6" hidden="1">
      <c r="A46" s="392">
        <v>44132</v>
      </c>
      <c r="B46" s="2" t="s">
        <v>420</v>
      </c>
      <c r="C46" s="2" t="s">
        <v>381</v>
      </c>
      <c r="D46" s="2"/>
      <c r="E46" s="2">
        <v>1</v>
      </c>
      <c r="F46" s="2">
        <v>12</v>
      </c>
    </row>
    <row r="47" spans="1:6" hidden="1">
      <c r="A47" s="393">
        <v>44133</v>
      </c>
      <c r="B47" s="1" t="s">
        <v>420</v>
      </c>
      <c r="C47" s="1" t="s">
        <v>381</v>
      </c>
      <c r="D47" s="1"/>
      <c r="E47" s="1">
        <v>1</v>
      </c>
      <c r="F47" s="1">
        <v>12</v>
      </c>
    </row>
    <row r="48" spans="1:6" hidden="1">
      <c r="A48" s="392">
        <v>44134</v>
      </c>
      <c r="B48" s="2" t="s">
        <v>420</v>
      </c>
      <c r="C48" s="2" t="s">
        <v>381</v>
      </c>
      <c r="D48" s="2"/>
      <c r="E48" s="2">
        <v>1</v>
      </c>
      <c r="F48" s="2">
        <v>12</v>
      </c>
    </row>
    <row r="49" spans="1:6">
      <c r="A49" s="393">
        <v>44135</v>
      </c>
      <c r="B49" s="1" t="s">
        <v>420</v>
      </c>
      <c r="C49" s="1" t="s">
        <v>148</v>
      </c>
      <c r="D49" s="2">
        <f>COUNTA(C49)</f>
        <v>1</v>
      </c>
      <c r="E49" s="1">
        <v>1</v>
      </c>
      <c r="F49" s="1">
        <v>6</v>
      </c>
    </row>
    <row r="50" spans="1:6" hidden="1">
      <c r="A50" s="392">
        <v>44137</v>
      </c>
      <c r="B50" s="2" t="s">
        <v>420</v>
      </c>
      <c r="C50" s="2" t="s">
        <v>381</v>
      </c>
      <c r="D50" s="2"/>
      <c r="E50" s="2">
        <v>1</v>
      </c>
      <c r="F50" s="2">
        <v>6</v>
      </c>
    </row>
    <row r="51" spans="1:6" hidden="1">
      <c r="A51" s="393">
        <v>44138</v>
      </c>
      <c r="B51" s="1" t="s">
        <v>420</v>
      </c>
      <c r="C51" s="1" t="s">
        <v>154</v>
      </c>
      <c r="D51" s="1"/>
      <c r="E51" s="1">
        <v>1</v>
      </c>
      <c r="F51" s="1">
        <v>12</v>
      </c>
    </row>
    <row r="52" spans="1:6" hidden="1">
      <c r="A52" s="392">
        <v>44139</v>
      </c>
      <c r="B52" s="2" t="s">
        <v>420</v>
      </c>
      <c r="C52" s="2" t="s">
        <v>381</v>
      </c>
      <c r="D52" s="2"/>
      <c r="E52" s="2">
        <v>1</v>
      </c>
      <c r="F52" s="2">
        <v>6</v>
      </c>
    </row>
    <row r="53" spans="1:6" hidden="1">
      <c r="A53" s="393">
        <v>44140</v>
      </c>
      <c r="B53" s="1" t="s">
        <v>420</v>
      </c>
      <c r="C53" s="1" t="s">
        <v>371</v>
      </c>
      <c r="D53" s="1"/>
      <c r="E53" s="1">
        <v>1</v>
      </c>
      <c r="F53" s="1">
        <v>6</v>
      </c>
    </row>
    <row r="54" spans="1:6" hidden="1">
      <c r="A54" s="392">
        <v>44141</v>
      </c>
      <c r="B54" s="2" t="s">
        <v>420</v>
      </c>
      <c r="C54" s="2" t="s">
        <v>381</v>
      </c>
      <c r="D54" s="2"/>
      <c r="E54" s="2">
        <v>1</v>
      </c>
      <c r="F54" s="2">
        <v>6</v>
      </c>
    </row>
    <row r="55" spans="1:6" hidden="1">
      <c r="A55" s="393">
        <v>44142</v>
      </c>
      <c r="B55" s="1" t="s">
        <v>420</v>
      </c>
      <c r="C55" s="1" t="s">
        <v>381</v>
      </c>
      <c r="D55" s="1"/>
      <c r="E55" s="1"/>
      <c r="F55" s="1"/>
    </row>
    <row r="56" spans="1:6" hidden="1">
      <c r="A56" s="392">
        <v>44144</v>
      </c>
      <c r="B56" s="2" t="s">
        <v>420</v>
      </c>
      <c r="C56" s="2" t="s">
        <v>153</v>
      </c>
      <c r="D56" s="2"/>
      <c r="E56" s="2">
        <v>1</v>
      </c>
      <c r="F56" s="2">
        <v>6</v>
      </c>
    </row>
    <row r="57" spans="1:6" hidden="1">
      <c r="A57" s="393">
        <v>44145</v>
      </c>
      <c r="B57" s="1" t="s">
        <v>420</v>
      </c>
      <c r="C57" s="1"/>
      <c r="D57" s="1"/>
      <c r="E57" s="1"/>
      <c r="F57" s="1"/>
    </row>
    <row r="58" spans="1:6" hidden="1">
      <c r="A58" s="392">
        <v>44139</v>
      </c>
      <c r="B58" s="2" t="s">
        <v>435</v>
      </c>
      <c r="C58" s="2" t="s">
        <v>371</v>
      </c>
      <c r="D58" s="2"/>
      <c r="E58" s="2">
        <v>1</v>
      </c>
      <c r="F58" s="2">
        <v>12</v>
      </c>
    </row>
    <row r="59" spans="1:6" hidden="1">
      <c r="A59" s="393">
        <v>44140</v>
      </c>
      <c r="B59" s="1" t="s">
        <v>435</v>
      </c>
      <c r="C59" s="1" t="s">
        <v>371</v>
      </c>
      <c r="D59" s="1"/>
      <c r="E59" s="1">
        <v>1</v>
      </c>
      <c r="F59" s="1">
        <v>12</v>
      </c>
    </row>
    <row r="60" spans="1:6" hidden="1">
      <c r="A60" s="392">
        <v>44141</v>
      </c>
      <c r="B60" s="2" t="s">
        <v>435</v>
      </c>
      <c r="C60" s="2" t="s">
        <v>381</v>
      </c>
      <c r="D60" s="2"/>
      <c r="E60" s="2">
        <v>1</v>
      </c>
      <c r="F60" s="2">
        <v>12</v>
      </c>
    </row>
    <row r="61" spans="1:6" hidden="1">
      <c r="A61" s="393">
        <v>44142</v>
      </c>
      <c r="B61" s="1" t="s">
        <v>435</v>
      </c>
      <c r="C61" s="1" t="s">
        <v>381</v>
      </c>
      <c r="D61" s="1"/>
      <c r="E61" s="1"/>
      <c r="F61" s="1"/>
    </row>
    <row r="62" spans="1:6" hidden="1">
      <c r="A62" s="392">
        <v>44144</v>
      </c>
      <c r="B62" s="2" t="s">
        <v>435</v>
      </c>
      <c r="C62" s="2" t="s">
        <v>381</v>
      </c>
      <c r="D62" s="2"/>
      <c r="E62" s="2">
        <v>1</v>
      </c>
      <c r="F62" s="2">
        <v>12</v>
      </c>
    </row>
    <row r="63" spans="1:6" hidden="1">
      <c r="A63" s="393">
        <v>44145</v>
      </c>
      <c r="B63" s="1" t="s">
        <v>435</v>
      </c>
      <c r="C63" s="1" t="s">
        <v>381</v>
      </c>
      <c r="D63" s="1"/>
      <c r="E63" s="1">
        <v>1</v>
      </c>
      <c r="F63" s="1">
        <v>12</v>
      </c>
    </row>
    <row r="64" spans="1:6">
      <c r="A64" s="392">
        <v>44147</v>
      </c>
      <c r="B64" s="2" t="s">
        <v>435</v>
      </c>
      <c r="C64" s="2" t="s">
        <v>148</v>
      </c>
      <c r="D64" s="2">
        <f>COUNTA(C64)</f>
        <v>1</v>
      </c>
      <c r="E64" s="2">
        <v>1</v>
      </c>
      <c r="F64" s="2">
        <v>6</v>
      </c>
    </row>
    <row r="65" spans="1:7" hidden="1">
      <c r="A65" s="393">
        <v>44148</v>
      </c>
      <c r="B65" s="1" t="s">
        <v>435</v>
      </c>
      <c r="C65" s="1" t="s">
        <v>381</v>
      </c>
      <c r="D65" s="1"/>
      <c r="E65" s="1">
        <v>1</v>
      </c>
      <c r="F65" s="1">
        <v>6</v>
      </c>
    </row>
    <row r="66" spans="1:7">
      <c r="A66" s="392">
        <v>44149</v>
      </c>
      <c r="B66" s="2" t="s">
        <v>435</v>
      </c>
      <c r="C66" s="2" t="s">
        <v>148</v>
      </c>
      <c r="D66" s="2">
        <f>COUNTA(C66)</f>
        <v>1</v>
      </c>
      <c r="E66" s="2">
        <v>5</v>
      </c>
      <c r="F66" s="2">
        <v>6</v>
      </c>
    </row>
    <row r="67" spans="1:7" hidden="1">
      <c r="A67" s="393">
        <v>44151</v>
      </c>
      <c r="B67" s="1" t="s">
        <v>435</v>
      </c>
      <c r="C67" s="1" t="s">
        <v>381</v>
      </c>
      <c r="D67" s="1"/>
      <c r="E67" s="1">
        <v>5</v>
      </c>
      <c r="F67" s="1">
        <v>6</v>
      </c>
    </row>
    <row r="68" spans="1:7" hidden="1">
      <c r="A68" s="392">
        <v>44153</v>
      </c>
      <c r="B68" s="2" t="s">
        <v>435</v>
      </c>
      <c r="C68" s="2" t="s">
        <v>381</v>
      </c>
      <c r="D68" s="2"/>
      <c r="E68" s="2">
        <v>5</v>
      </c>
      <c r="F68" s="2">
        <v>6</v>
      </c>
    </row>
    <row r="69" spans="1:7">
      <c r="A69" s="393">
        <v>44154</v>
      </c>
      <c r="B69" s="1" t="s">
        <v>435</v>
      </c>
      <c r="C69" s="1" t="s">
        <v>148</v>
      </c>
      <c r="D69" s="2">
        <f>COUNTA(C69)</f>
        <v>1</v>
      </c>
      <c r="E69" s="1">
        <v>5</v>
      </c>
      <c r="F69" s="1">
        <v>10</v>
      </c>
    </row>
    <row r="70" spans="1:7" hidden="1">
      <c r="A70" s="392">
        <v>44155</v>
      </c>
      <c r="B70" s="2" t="s">
        <v>435</v>
      </c>
      <c r="C70" s="2" t="s">
        <v>381</v>
      </c>
      <c r="D70" s="2"/>
      <c r="E70" s="2">
        <v>5</v>
      </c>
      <c r="F70" s="2">
        <v>10</v>
      </c>
    </row>
    <row r="71" spans="1:7" hidden="1">
      <c r="A71" s="393">
        <v>44157</v>
      </c>
      <c r="B71" s="1" t="s">
        <v>435</v>
      </c>
      <c r="C71" s="1" t="s">
        <v>381</v>
      </c>
      <c r="D71" s="1"/>
      <c r="E71" s="1">
        <v>5</v>
      </c>
      <c r="F71" s="1">
        <v>10</v>
      </c>
    </row>
    <row r="72" spans="1:7" hidden="1">
      <c r="A72" s="392">
        <v>44159</v>
      </c>
      <c r="B72" s="2" t="s">
        <v>435</v>
      </c>
      <c r="C72" s="2" t="s">
        <v>152</v>
      </c>
      <c r="D72" s="2"/>
      <c r="E72" s="2">
        <v>40</v>
      </c>
      <c r="F72" s="2"/>
    </row>
    <row r="73" spans="1:7">
      <c r="A73" s="393">
        <v>44164</v>
      </c>
      <c r="B73" s="1" t="s">
        <v>435</v>
      </c>
      <c r="C73" s="1" t="s">
        <v>298</v>
      </c>
      <c r="E73" s="1">
        <v>1</v>
      </c>
      <c r="F73" s="1"/>
      <c r="G73" s="396">
        <f>SUBTOTAL(9,D2:D72)</f>
        <v>15</v>
      </c>
    </row>
    <row r="74" spans="1:7" hidden="1">
      <c r="A74" s="392">
        <v>44168</v>
      </c>
      <c r="B74" s="2" t="s">
        <v>435</v>
      </c>
      <c r="C74" s="2" t="s">
        <v>477</v>
      </c>
      <c r="D74" s="2"/>
      <c r="E74" s="2"/>
      <c r="F74" s="2"/>
    </row>
  </sheetData>
  <autoFilter ref="A1:G74" xr:uid="{E08B70AB-57DB-4543-B0D7-2211DAA48BA6}">
    <filterColumn colId="2">
      <filters>
        <filter val="Extract DNA"/>
        <filter val="Passage"/>
        <filter val="Thaw"/>
      </filters>
    </filterColumn>
  </autoFilter>
  <pageMargins left="0.7" right="0.7" top="0.75" bottom="0.75" header="0.3" footer="0.3"/>
  <pageSetup orientation="portrait" verticalDpi="30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AD50F-302D-42A5-8E44-C17506C310F6}">
  <sheetPr codeName="WSNotes"/>
  <dimension ref="A1:B243"/>
  <sheetViews>
    <sheetView showGridLines="0" workbookViewId="0">
      <pane ySplit="1" topLeftCell="A164" activePane="bottomLeft" state="frozen"/>
      <selection activeCell="P50" sqref="P50"/>
      <selection pane="bottomLeft" activeCell="E198" sqref="E198"/>
    </sheetView>
  </sheetViews>
  <sheetFormatPr defaultColWidth="9.19921875" defaultRowHeight="11.65"/>
  <cols>
    <col min="1" max="1" width="12.796875" style="36" customWidth="1"/>
    <col min="2" max="2" width="60.796875" style="12" customWidth="1"/>
    <col min="3" max="16384" width="9.19921875" style="12"/>
  </cols>
  <sheetData>
    <row r="1" spans="1:2" s="34" customFormat="1">
      <c r="A1" s="35" t="s">
        <v>161</v>
      </c>
      <c r="B1" s="34" t="s">
        <v>156</v>
      </c>
    </row>
    <row r="2" spans="1:2">
      <c r="A2" s="36">
        <v>43844</v>
      </c>
    </row>
    <row r="3" spans="1:2">
      <c r="A3" s="36">
        <v>43851</v>
      </c>
    </row>
    <row r="4" spans="1:2">
      <c r="A4" s="36">
        <v>43855</v>
      </c>
    </row>
    <row r="5" spans="1:2">
      <c r="A5" s="36">
        <v>43846</v>
      </c>
    </row>
    <row r="6" spans="1:2">
      <c r="A6" s="36">
        <v>43849</v>
      </c>
    </row>
    <row r="7" spans="1:2">
      <c r="A7" s="36">
        <v>43919</v>
      </c>
    </row>
    <row r="8" spans="1:2">
      <c r="A8" s="36">
        <v>43911</v>
      </c>
    </row>
    <row r="9" spans="1:2">
      <c r="A9" s="36">
        <v>43853</v>
      </c>
    </row>
    <row r="10" spans="1:2">
      <c r="A10" s="36">
        <v>43857</v>
      </c>
    </row>
    <row r="11" spans="1:2">
      <c r="A11" s="36">
        <v>43858</v>
      </c>
    </row>
    <row r="12" spans="1:2">
      <c r="A12" s="36">
        <v>43859</v>
      </c>
    </row>
    <row r="13" spans="1:2">
      <c r="A13" s="36">
        <v>43843</v>
      </c>
    </row>
    <row r="14" spans="1:2">
      <c r="A14" s="36">
        <v>43888</v>
      </c>
    </row>
    <row r="15" spans="1:2">
      <c r="A15" s="36">
        <v>43852</v>
      </c>
    </row>
    <row r="16" spans="1:2">
      <c r="A16" s="36">
        <v>43860</v>
      </c>
    </row>
    <row r="17" spans="1:1">
      <c r="A17" s="36">
        <v>43866</v>
      </c>
    </row>
    <row r="18" spans="1:1">
      <c r="A18" s="36">
        <v>43870</v>
      </c>
    </row>
    <row r="19" spans="1:1">
      <c r="A19" s="36">
        <v>43868</v>
      </c>
    </row>
    <row r="20" spans="1:1">
      <c r="A20" s="36">
        <v>43872</v>
      </c>
    </row>
    <row r="21" spans="1:1">
      <c r="A21" s="36">
        <v>43887</v>
      </c>
    </row>
    <row r="22" spans="1:1">
      <c r="A22" s="36">
        <v>43889</v>
      </c>
    </row>
    <row r="23" spans="1:1">
      <c r="A23" s="36">
        <v>43850</v>
      </c>
    </row>
    <row r="24" spans="1:1">
      <c r="A24" s="36">
        <v>43856</v>
      </c>
    </row>
    <row r="25" spans="1:1">
      <c r="A25" s="36">
        <v>43861</v>
      </c>
    </row>
    <row r="26" spans="1:1">
      <c r="A26" s="36">
        <v>43862</v>
      </c>
    </row>
    <row r="27" spans="1:1">
      <c r="A27" s="36">
        <v>43865</v>
      </c>
    </row>
    <row r="28" spans="1:1">
      <c r="A28" s="36">
        <v>43864</v>
      </c>
    </row>
    <row r="29" spans="1:1">
      <c r="A29" s="36">
        <v>43867</v>
      </c>
    </row>
    <row r="30" spans="1:1">
      <c r="A30" s="36">
        <v>43869</v>
      </c>
    </row>
    <row r="31" spans="1:1">
      <c r="A31" s="36">
        <v>43871</v>
      </c>
    </row>
    <row r="32" spans="1:1">
      <c r="A32" s="36">
        <v>43873</v>
      </c>
    </row>
    <row r="33" spans="1:1">
      <c r="A33" s="36">
        <v>43875</v>
      </c>
    </row>
    <row r="34" spans="1:1">
      <c r="A34" s="36">
        <v>43876</v>
      </c>
    </row>
    <row r="35" spans="1:1">
      <c r="A35" s="36">
        <v>43877</v>
      </c>
    </row>
    <row r="36" spans="1:1">
      <c r="A36" s="36">
        <v>43878</v>
      </c>
    </row>
    <row r="37" spans="1:1">
      <c r="A37" s="36">
        <v>43879</v>
      </c>
    </row>
    <row r="38" spans="1:1">
      <c r="A38" s="36">
        <v>43880</v>
      </c>
    </row>
    <row r="39" spans="1:1">
      <c r="A39" s="36">
        <v>43881</v>
      </c>
    </row>
    <row r="40" spans="1:1">
      <c r="A40" s="36">
        <v>43893</v>
      </c>
    </row>
    <row r="41" spans="1:1">
      <c r="A41" s="36">
        <v>43894</v>
      </c>
    </row>
    <row r="42" spans="1:1">
      <c r="A42" s="36">
        <v>43895</v>
      </c>
    </row>
    <row r="43" spans="1:1">
      <c r="A43" s="36">
        <v>43896</v>
      </c>
    </row>
    <row r="44" spans="1:1">
      <c r="A44" s="36">
        <v>43898</v>
      </c>
    </row>
    <row r="45" spans="1:1">
      <c r="A45" s="36">
        <v>43899</v>
      </c>
    </row>
    <row r="46" spans="1:1">
      <c r="A46" s="36">
        <v>43900</v>
      </c>
    </row>
    <row r="47" spans="1:1">
      <c r="A47" s="36">
        <v>43901</v>
      </c>
    </row>
    <row r="48" spans="1:1">
      <c r="A48" s="36">
        <v>43902</v>
      </c>
    </row>
    <row r="49" spans="1:2">
      <c r="A49" s="36">
        <v>43903</v>
      </c>
    </row>
    <row r="50" spans="1:2">
      <c r="A50" s="36">
        <v>43904</v>
      </c>
    </row>
    <row r="51" spans="1:2">
      <c r="A51" s="36">
        <v>43905</v>
      </c>
    </row>
    <row r="52" spans="1:2">
      <c r="A52" s="36">
        <v>43906</v>
      </c>
    </row>
    <row r="53" spans="1:2">
      <c r="A53" s="36">
        <v>43907</v>
      </c>
      <c r="B53" s="12" t="s">
        <v>332</v>
      </c>
    </row>
    <row r="54" spans="1:2">
      <c r="A54" s="36">
        <v>43908</v>
      </c>
    </row>
    <row r="55" spans="1:2">
      <c r="A55" s="36">
        <v>43913</v>
      </c>
    </row>
    <row r="56" spans="1:2">
      <c r="A56" s="36">
        <v>43914</v>
      </c>
    </row>
    <row r="57" spans="1:2">
      <c r="A57" s="36">
        <v>43915</v>
      </c>
    </row>
    <row r="58" spans="1:2">
      <c r="A58" s="36">
        <v>43916</v>
      </c>
    </row>
    <row r="59" spans="1:2">
      <c r="A59" s="36">
        <v>44057</v>
      </c>
    </row>
    <row r="60" spans="1:2">
      <c r="A60" s="36">
        <v>43912</v>
      </c>
    </row>
    <row r="61" spans="1:2">
      <c r="A61" s="36">
        <v>43910</v>
      </c>
    </row>
    <row r="62" spans="1:2">
      <c r="A62" s="36">
        <v>43917</v>
      </c>
    </row>
    <row r="63" spans="1:2">
      <c r="A63" s="36">
        <v>43918</v>
      </c>
    </row>
    <row r="64" spans="1:2">
      <c r="A64" s="36">
        <v>43920</v>
      </c>
    </row>
    <row r="65" spans="1:2">
      <c r="A65" s="36">
        <v>43921</v>
      </c>
    </row>
    <row r="66" spans="1:2">
      <c r="A66" s="36">
        <v>43922</v>
      </c>
    </row>
    <row r="67" spans="1:2">
      <c r="A67" s="36">
        <v>43923</v>
      </c>
    </row>
    <row r="68" spans="1:2">
      <c r="A68" s="36">
        <v>43924</v>
      </c>
    </row>
    <row r="69" spans="1:2">
      <c r="A69" s="36">
        <v>43925</v>
      </c>
    </row>
    <row r="70" spans="1:2">
      <c r="A70" s="36">
        <v>43927</v>
      </c>
    </row>
    <row r="71" spans="1:2">
      <c r="A71" s="36">
        <v>43928</v>
      </c>
    </row>
    <row r="72" spans="1:2">
      <c r="A72" s="36">
        <v>44060</v>
      </c>
    </row>
    <row r="73" spans="1:2">
      <c r="A73" s="36">
        <v>44061</v>
      </c>
      <c r="B73" s="12" t="s">
        <v>352</v>
      </c>
    </row>
    <row r="74" spans="1:2">
      <c r="A74" s="36">
        <v>44074</v>
      </c>
    </row>
    <row r="75" spans="1:2">
      <c r="A75" s="36">
        <v>44075</v>
      </c>
    </row>
    <row r="76" spans="1:2">
      <c r="A76" s="36">
        <v>44081</v>
      </c>
    </row>
    <row r="77" spans="1:2">
      <c r="A77" s="36">
        <v>44090</v>
      </c>
    </row>
    <row r="78" spans="1:2">
      <c r="A78" s="36">
        <v>44092</v>
      </c>
    </row>
    <row r="79" spans="1:2">
      <c r="A79" s="36">
        <v>44102</v>
      </c>
    </row>
    <row r="80" spans="1:2">
      <c r="A80" s="36">
        <v>44080</v>
      </c>
    </row>
    <row r="81" spans="1:1">
      <c r="A81" s="36">
        <v>44082</v>
      </c>
    </row>
    <row r="82" spans="1:1">
      <c r="A82" s="36">
        <v>44083</v>
      </c>
    </row>
    <row r="83" spans="1:1">
      <c r="A83" s="36">
        <v>44086</v>
      </c>
    </row>
    <row r="84" spans="1:1">
      <c r="A84" s="36">
        <v>44089</v>
      </c>
    </row>
    <row r="85" spans="1:1">
      <c r="A85" s="36">
        <v>44088</v>
      </c>
    </row>
    <row r="86" spans="1:1">
      <c r="A86" s="36">
        <v>44099</v>
      </c>
    </row>
    <row r="87" spans="1:1">
      <c r="A87" s="36">
        <v>44098</v>
      </c>
    </row>
    <row r="88" spans="1:1">
      <c r="A88" s="36">
        <v>44095</v>
      </c>
    </row>
    <row r="89" spans="1:1">
      <c r="A89" s="36">
        <v>44094</v>
      </c>
    </row>
    <row r="90" spans="1:1">
      <c r="A90" s="36">
        <v>44062</v>
      </c>
    </row>
    <row r="91" spans="1:1">
      <c r="A91" s="36">
        <v>44064</v>
      </c>
    </row>
    <row r="92" spans="1:1">
      <c r="A92" s="36">
        <v>44065</v>
      </c>
    </row>
    <row r="93" spans="1:1">
      <c r="A93" s="36">
        <v>44066</v>
      </c>
    </row>
    <row r="94" spans="1:1">
      <c r="A94" s="36">
        <v>44067</v>
      </c>
    </row>
    <row r="95" spans="1:1">
      <c r="A95" s="36">
        <v>44068</v>
      </c>
    </row>
    <row r="96" spans="1:1">
      <c r="A96" s="36">
        <v>44069</v>
      </c>
    </row>
    <row r="97" spans="1:1">
      <c r="A97" s="36">
        <v>44070</v>
      </c>
    </row>
    <row r="98" spans="1:1">
      <c r="A98" s="36">
        <v>44071</v>
      </c>
    </row>
    <row r="99" spans="1:1">
      <c r="A99" s="36">
        <v>44072</v>
      </c>
    </row>
    <row r="100" spans="1:1">
      <c r="A100" s="36">
        <v>44076</v>
      </c>
    </row>
    <row r="101" spans="1:1">
      <c r="A101" s="36">
        <v>44077</v>
      </c>
    </row>
    <row r="102" spans="1:1">
      <c r="A102" s="36">
        <v>44078</v>
      </c>
    </row>
    <row r="103" spans="1:1">
      <c r="A103" s="36">
        <v>44079</v>
      </c>
    </row>
    <row r="104" spans="1:1">
      <c r="A104" s="36">
        <v>44101</v>
      </c>
    </row>
    <row r="105" spans="1:1">
      <c r="A105" s="36">
        <v>44100</v>
      </c>
    </row>
    <row r="106" spans="1:1">
      <c r="A106" s="36">
        <v>44104</v>
      </c>
    </row>
    <row r="107" spans="1:1">
      <c r="A107" s="36">
        <v>44105</v>
      </c>
    </row>
    <row r="108" spans="1:1">
      <c r="A108" s="36">
        <v>44106</v>
      </c>
    </row>
    <row r="109" spans="1:1">
      <c r="A109" s="36">
        <v>44109</v>
      </c>
    </row>
    <row r="110" spans="1:1">
      <c r="A110" s="36">
        <v>44107</v>
      </c>
    </row>
    <row r="111" spans="1:1">
      <c r="A111" s="36">
        <v>44110</v>
      </c>
    </row>
    <row r="112" spans="1:1">
      <c r="A112" s="36">
        <v>44111</v>
      </c>
    </row>
    <row r="113" spans="1:1">
      <c r="A113" s="36">
        <v>44112</v>
      </c>
    </row>
    <row r="114" spans="1:1">
      <c r="A114" s="36">
        <v>44113</v>
      </c>
    </row>
    <row r="115" spans="1:1">
      <c r="A115" s="36">
        <v>44116</v>
      </c>
    </row>
    <row r="116" spans="1:1">
      <c r="A116" s="36">
        <v>44117</v>
      </c>
    </row>
    <row r="117" spans="1:1">
      <c r="A117" s="36">
        <v>44118</v>
      </c>
    </row>
    <row r="118" spans="1:1">
      <c r="A118" s="36">
        <v>44119</v>
      </c>
    </row>
    <row r="119" spans="1:1">
      <c r="A119" s="36">
        <v>44120</v>
      </c>
    </row>
    <row r="120" spans="1:1">
      <c r="A120" s="36">
        <v>44121</v>
      </c>
    </row>
    <row r="121" spans="1:1">
      <c r="A121" s="36">
        <v>44123</v>
      </c>
    </row>
    <row r="122" spans="1:1">
      <c r="A122" s="36">
        <v>44097</v>
      </c>
    </row>
    <row r="123" spans="1:1">
      <c r="A123" s="36">
        <v>44103</v>
      </c>
    </row>
    <row r="124" spans="1:1">
      <c r="A124" s="36">
        <v>43882</v>
      </c>
    </row>
    <row r="125" spans="1:1">
      <c r="A125" s="36">
        <v>43883</v>
      </c>
    </row>
    <row r="126" spans="1:1">
      <c r="A126" s="36">
        <v>43885</v>
      </c>
    </row>
    <row r="127" spans="1:1">
      <c r="A127" s="36">
        <v>43890</v>
      </c>
    </row>
    <row r="128" spans="1:1">
      <c r="A128" s="36">
        <v>43891</v>
      </c>
    </row>
    <row r="129" spans="1:1">
      <c r="A129" s="36">
        <v>43892</v>
      </c>
    </row>
    <row r="130" spans="1:1">
      <c r="A130" s="36">
        <v>43897</v>
      </c>
    </row>
    <row r="131" spans="1:1">
      <c r="A131" s="36">
        <v>44125</v>
      </c>
    </row>
    <row r="132" spans="1:1">
      <c r="A132" s="36">
        <v>44127</v>
      </c>
    </row>
    <row r="133" spans="1:1">
      <c r="A133" s="36">
        <v>44133</v>
      </c>
    </row>
    <row r="134" spans="1:1">
      <c r="A134" s="36">
        <v>44132</v>
      </c>
    </row>
    <row r="135" spans="1:1">
      <c r="A135" s="36">
        <v>44130</v>
      </c>
    </row>
    <row r="136" spans="1:1">
      <c r="A136" s="36">
        <v>44129</v>
      </c>
    </row>
    <row r="137" spans="1:1">
      <c r="A137" s="36">
        <v>44126</v>
      </c>
    </row>
    <row r="138" spans="1:1">
      <c r="A138" s="36">
        <v>44135</v>
      </c>
    </row>
    <row r="139" spans="1:1">
      <c r="A139" s="36">
        <v>44134</v>
      </c>
    </row>
    <row r="140" spans="1:1">
      <c r="A140" s="36">
        <v>44141</v>
      </c>
    </row>
    <row r="141" spans="1:1">
      <c r="A141" s="36">
        <v>44137</v>
      </c>
    </row>
    <row r="142" spans="1:1">
      <c r="A142" s="36">
        <v>44131</v>
      </c>
    </row>
    <row r="143" spans="1:1">
      <c r="A143" s="36">
        <v>44139</v>
      </c>
    </row>
    <row r="144" spans="1:1">
      <c r="A144" s="36">
        <v>44140</v>
      </c>
    </row>
    <row r="145" spans="1:1">
      <c r="A145" s="36">
        <v>44142</v>
      </c>
    </row>
    <row r="146" spans="1:1">
      <c r="A146" s="36">
        <v>44144</v>
      </c>
    </row>
    <row r="147" spans="1:1">
      <c r="A147" s="36">
        <v>44145</v>
      </c>
    </row>
    <row r="148" spans="1:1">
      <c r="A148" s="36">
        <v>44147</v>
      </c>
    </row>
    <row r="149" spans="1:1">
      <c r="A149" s="36">
        <v>44149</v>
      </c>
    </row>
    <row r="150" spans="1:1">
      <c r="A150" s="36">
        <v>44151</v>
      </c>
    </row>
    <row r="151" spans="1:1">
      <c r="A151" s="36">
        <v>44152</v>
      </c>
    </row>
    <row r="152" spans="1:1">
      <c r="A152" s="36">
        <v>44153</v>
      </c>
    </row>
    <row r="153" spans="1:1">
      <c r="A153" s="36">
        <v>43884</v>
      </c>
    </row>
    <row r="154" spans="1:1">
      <c r="A154" s="36">
        <v>43886</v>
      </c>
    </row>
    <row r="155" spans="1:1">
      <c r="A155" s="36">
        <v>43874</v>
      </c>
    </row>
    <row r="156" spans="1:1">
      <c r="A156" s="36">
        <v>43909</v>
      </c>
    </row>
    <row r="157" spans="1:1">
      <c r="A157" s="36">
        <v>44154</v>
      </c>
    </row>
    <row r="158" spans="1:1">
      <c r="A158" s="36">
        <v>44155</v>
      </c>
    </row>
    <row r="159" spans="1:1">
      <c r="A159" s="36">
        <v>44157</v>
      </c>
    </row>
    <row r="160" spans="1:1">
      <c r="A160" s="36">
        <v>44158</v>
      </c>
    </row>
    <row r="161" spans="1:1">
      <c r="A161" s="36">
        <v>44160</v>
      </c>
    </row>
    <row r="162" spans="1:1">
      <c r="A162" s="36">
        <v>44162</v>
      </c>
    </row>
    <row r="163" spans="1:1">
      <c r="A163" s="36">
        <v>44165</v>
      </c>
    </row>
    <row r="164" spans="1:1">
      <c r="A164" s="36">
        <v>44164</v>
      </c>
    </row>
    <row r="165" spans="1:1">
      <c r="A165" s="36">
        <v>44166</v>
      </c>
    </row>
    <row r="166" spans="1:1">
      <c r="A166" s="36">
        <v>44168</v>
      </c>
    </row>
    <row r="167" spans="1:1">
      <c r="A167" s="36">
        <v>44169</v>
      </c>
    </row>
    <row r="168" spans="1:1">
      <c r="A168" s="36">
        <v>44170</v>
      </c>
    </row>
    <row r="169" spans="1:1">
      <c r="A169" s="36">
        <v>44171</v>
      </c>
    </row>
    <row r="170" spans="1:1">
      <c r="A170" s="36">
        <v>44172</v>
      </c>
    </row>
    <row r="171" spans="1:1">
      <c r="A171" s="36">
        <v>44173</v>
      </c>
    </row>
    <row r="172" spans="1:1">
      <c r="A172" s="36">
        <v>44175</v>
      </c>
    </row>
    <row r="173" spans="1:1">
      <c r="A173" s="36">
        <v>44148</v>
      </c>
    </row>
    <row r="174" spans="1:1">
      <c r="A174" s="36">
        <v>44159</v>
      </c>
    </row>
    <row r="175" spans="1:1">
      <c r="A175" s="36">
        <v>44138</v>
      </c>
    </row>
    <row r="176" spans="1:1">
      <c r="A176" s="36">
        <v>44177</v>
      </c>
    </row>
    <row r="177" spans="1:1">
      <c r="A177" s="36">
        <v>44178</v>
      </c>
    </row>
    <row r="178" spans="1:1">
      <c r="A178" s="36">
        <v>44179</v>
      </c>
    </row>
    <row r="179" spans="1:1">
      <c r="A179" s="36">
        <v>44183</v>
      </c>
    </row>
    <row r="180" spans="1:1">
      <c r="A180" s="36">
        <v>44201</v>
      </c>
    </row>
    <row r="181" spans="1:1">
      <c r="A181" s="36">
        <v>44203</v>
      </c>
    </row>
    <row r="182" spans="1:1">
      <c r="A182" s="36">
        <v>44202</v>
      </c>
    </row>
    <row r="183" spans="1:1">
      <c r="A183" s="36">
        <v>44204</v>
      </c>
    </row>
    <row r="184" spans="1:1">
      <c r="A184" s="36">
        <v>44207</v>
      </c>
    </row>
    <row r="185" spans="1:1">
      <c r="A185" s="36">
        <v>44206</v>
      </c>
    </row>
    <row r="186" spans="1:1">
      <c r="A186" s="36">
        <v>44208</v>
      </c>
    </row>
    <row r="187" spans="1:1">
      <c r="A187" s="36">
        <v>44210</v>
      </c>
    </row>
    <row r="188" spans="1:1">
      <c r="A188" s="36">
        <v>44216</v>
      </c>
    </row>
    <row r="189" spans="1:1">
      <c r="A189" s="36">
        <v>44214</v>
      </c>
    </row>
    <row r="190" spans="1:1">
      <c r="A190" s="36">
        <v>44217</v>
      </c>
    </row>
    <row r="191" spans="1:1">
      <c r="A191" s="36">
        <v>44209</v>
      </c>
    </row>
    <row r="192" spans="1:1">
      <c r="A192" s="36">
        <v>44211</v>
      </c>
    </row>
    <row r="193" spans="1:1">
      <c r="A193" s="36">
        <v>44212</v>
      </c>
    </row>
    <row r="194" spans="1:1">
      <c r="A194" s="36">
        <v>44218</v>
      </c>
    </row>
    <row r="195" spans="1:1">
      <c r="A195" s="36">
        <v>44124</v>
      </c>
    </row>
    <row r="196" spans="1:1">
      <c r="A196" s="36">
        <v>44220</v>
      </c>
    </row>
    <row r="197" spans="1:1">
      <c r="A197" s="36">
        <v>44219</v>
      </c>
    </row>
    <row r="198" spans="1:1">
      <c r="A198" s="36">
        <v>44221</v>
      </c>
    </row>
    <row r="199" spans="1:1">
      <c r="A199" s="36">
        <v>44222</v>
      </c>
    </row>
    <row r="200" spans="1:1">
      <c r="A200" s="36">
        <v>44223</v>
      </c>
    </row>
    <row r="201" spans="1:1">
      <c r="A201" s="36">
        <v>44224</v>
      </c>
    </row>
    <row r="202" spans="1:1">
      <c r="A202" s="36">
        <v>44225</v>
      </c>
    </row>
    <row r="203" spans="1:1">
      <c r="A203" s="36">
        <v>44226</v>
      </c>
    </row>
    <row r="204" spans="1:1">
      <c r="A204" s="36">
        <v>44227</v>
      </c>
    </row>
    <row r="205" spans="1:1">
      <c r="A205" s="36">
        <v>44228</v>
      </c>
    </row>
    <row r="206" spans="1:1">
      <c r="A206" s="36">
        <v>44229</v>
      </c>
    </row>
    <row r="207" spans="1:1">
      <c r="A207" s="36">
        <v>44230</v>
      </c>
    </row>
    <row r="208" spans="1:1">
      <c r="A208" s="36">
        <v>44231</v>
      </c>
    </row>
    <row r="209" spans="1:1">
      <c r="A209" s="36">
        <v>44232</v>
      </c>
    </row>
    <row r="210" spans="1:1">
      <c r="A210" s="36">
        <v>44235</v>
      </c>
    </row>
    <row r="211" spans="1:1">
      <c r="A211" s="36">
        <v>44236</v>
      </c>
    </row>
    <row r="212" spans="1:1">
      <c r="A212" s="36">
        <v>44237</v>
      </c>
    </row>
    <row r="213" spans="1:1">
      <c r="A213" s="36">
        <v>44233</v>
      </c>
    </row>
    <row r="214" spans="1:1">
      <c r="A214" s="36">
        <v>44240</v>
      </c>
    </row>
    <row r="215" spans="1:1">
      <c r="A215" s="36">
        <v>44242</v>
      </c>
    </row>
    <row r="216" spans="1:1">
      <c r="A216" s="36">
        <v>44244</v>
      </c>
    </row>
    <row r="217" spans="1:1">
      <c r="A217" s="36">
        <v>44239</v>
      </c>
    </row>
    <row r="218" spans="1:1">
      <c r="A218" s="36">
        <v>44238</v>
      </c>
    </row>
    <row r="219" spans="1:1">
      <c r="A219" s="36">
        <v>44241</v>
      </c>
    </row>
    <row r="220" spans="1:1">
      <c r="A220" s="36">
        <v>44246</v>
      </c>
    </row>
    <row r="221" spans="1:1">
      <c r="A221" s="36">
        <v>44247</v>
      </c>
    </row>
    <row r="222" spans="1:1">
      <c r="A222" s="36">
        <v>44248</v>
      </c>
    </row>
    <row r="223" spans="1:1">
      <c r="A223" s="36">
        <v>44249</v>
      </c>
    </row>
    <row r="224" spans="1:1">
      <c r="A224" s="36">
        <v>44250</v>
      </c>
    </row>
    <row r="225" spans="1:1">
      <c r="A225" s="36">
        <v>44252</v>
      </c>
    </row>
    <row r="226" spans="1:1">
      <c r="A226" s="36">
        <v>44253</v>
      </c>
    </row>
    <row r="227" spans="1:1">
      <c r="A227" s="36">
        <v>44254</v>
      </c>
    </row>
    <row r="228" spans="1:1">
      <c r="A228" s="36">
        <v>44251</v>
      </c>
    </row>
    <row r="229" spans="1:1">
      <c r="A229" s="36">
        <v>44257</v>
      </c>
    </row>
    <row r="230" spans="1:1">
      <c r="A230" s="36">
        <v>44256</v>
      </c>
    </row>
    <row r="231" spans="1:1">
      <c r="A231" s="36">
        <v>44255</v>
      </c>
    </row>
    <row r="232" spans="1:1">
      <c r="A232" s="36">
        <v>44258</v>
      </c>
    </row>
    <row r="233" spans="1:1">
      <c r="A233" s="36">
        <v>44243</v>
      </c>
    </row>
    <row r="234" spans="1:1">
      <c r="A234" s="36">
        <v>44245</v>
      </c>
    </row>
    <row r="235" spans="1:1">
      <c r="A235" s="36">
        <v>44264</v>
      </c>
    </row>
    <row r="236" spans="1:1">
      <c r="A236" s="36">
        <v>44266</v>
      </c>
    </row>
    <row r="237" spans="1:1">
      <c r="A237" s="36">
        <v>44265</v>
      </c>
    </row>
    <row r="238" spans="1:1">
      <c r="A238" s="36">
        <v>44260</v>
      </c>
    </row>
    <row r="239" spans="1:1">
      <c r="A239" s="36">
        <v>44259</v>
      </c>
    </row>
    <row r="240" spans="1:1">
      <c r="A240" s="36">
        <v>44261</v>
      </c>
    </row>
    <row r="241" spans="1:1">
      <c r="A241" s="36">
        <v>44262</v>
      </c>
    </row>
    <row r="242" spans="1:1">
      <c r="A242" s="36">
        <v>44263</v>
      </c>
    </row>
    <row r="243" spans="1:1">
      <c r="A243" s="36">
        <v>44267</v>
      </c>
    </row>
  </sheetData>
  <conditionalFormatting sqref="A1:B1048576">
    <cfRule type="expression" dxfId="16" priority="1">
      <formula>$A1&lt;&gt;""</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2A92B-1A8E-4195-B734-9D2E64CD5565}">
  <sheetPr codeName="Sheet13"/>
  <dimension ref="A1:N38"/>
  <sheetViews>
    <sheetView tabSelected="1" topLeftCell="B6" zoomScale="70" zoomScaleNormal="70" workbookViewId="0">
      <selection activeCell="I29" sqref="I29"/>
    </sheetView>
  </sheetViews>
  <sheetFormatPr defaultRowHeight="14.25"/>
  <cols>
    <col min="1" max="1" width="24" customWidth="1"/>
    <col min="2" max="2" width="24" style="8" customWidth="1"/>
    <col min="3" max="3" width="28.46484375" style="8" customWidth="1"/>
    <col min="4" max="4" width="19" customWidth="1"/>
    <col min="5" max="5" width="19" style="8" customWidth="1"/>
    <col min="6" max="6" width="8.73046875" style="8" customWidth="1"/>
    <col min="9" max="9" width="12.46484375" style="15" customWidth="1"/>
    <col min="10" max="10" width="13.53125" style="406" customWidth="1"/>
    <col min="11" max="11" width="14.19921875" customWidth="1"/>
    <col min="12" max="12" width="9.19921875" style="8"/>
    <col min="13" max="13" width="27.796875" style="410" customWidth="1"/>
    <col min="14" max="14" width="23" customWidth="1"/>
  </cols>
  <sheetData>
    <row r="1" spans="1:14" s="15" customFormat="1" ht="39.4" customHeight="1">
      <c r="A1" s="15" t="s">
        <v>510</v>
      </c>
      <c r="B1" s="15" t="s">
        <v>532</v>
      </c>
      <c r="C1" s="15" t="s">
        <v>515</v>
      </c>
      <c r="D1" s="388" t="s">
        <v>516</v>
      </c>
      <c r="E1" s="388" t="s">
        <v>621</v>
      </c>
      <c r="F1" s="388" t="s">
        <v>517</v>
      </c>
      <c r="G1" s="15" t="s">
        <v>511</v>
      </c>
      <c r="H1" s="15" t="s">
        <v>512</v>
      </c>
      <c r="I1" s="389" t="s">
        <v>622</v>
      </c>
      <c r="J1" s="407" t="s">
        <v>623</v>
      </c>
      <c r="K1" s="405" t="s">
        <v>559</v>
      </c>
      <c r="L1" s="405" t="s">
        <v>573</v>
      </c>
      <c r="M1" s="409" t="s">
        <v>570</v>
      </c>
      <c r="N1" s="15" t="s">
        <v>571</v>
      </c>
    </row>
    <row r="2" spans="1:14">
      <c r="A2" s="455" t="s">
        <v>266</v>
      </c>
      <c r="B2" s="456" t="s">
        <v>534</v>
      </c>
      <c r="C2" s="457" t="s">
        <v>472</v>
      </c>
      <c r="J2" s="408"/>
      <c r="K2" s="12"/>
      <c r="L2" s="12"/>
    </row>
    <row r="3" spans="1:14">
      <c r="A3" s="458" t="s">
        <v>267</v>
      </c>
      <c r="B3" s="459" t="s">
        <v>533</v>
      </c>
      <c r="C3" s="460" t="s">
        <v>472</v>
      </c>
      <c r="J3" s="408"/>
      <c r="K3" s="12"/>
      <c r="L3" s="12"/>
    </row>
    <row r="4" spans="1:14">
      <c r="A4" s="455" t="s">
        <v>282</v>
      </c>
      <c r="B4" s="456" t="s">
        <v>535</v>
      </c>
      <c r="C4" s="457" t="s">
        <v>473</v>
      </c>
      <c r="D4" s="15"/>
      <c r="E4" s="15"/>
      <c r="F4" s="15"/>
      <c r="J4" s="408"/>
      <c r="K4" s="12"/>
      <c r="L4" s="12"/>
    </row>
    <row r="5" spans="1:14" ht="40.9" customHeight="1">
      <c r="A5" s="568" t="s">
        <v>268</v>
      </c>
      <c r="B5" s="573" t="s">
        <v>536</v>
      </c>
      <c r="D5" s="387">
        <v>44164</v>
      </c>
      <c r="E5" s="387">
        <v>44168</v>
      </c>
      <c r="F5" s="15">
        <v>5</v>
      </c>
      <c r="G5">
        <f>'Passage#s200113_C6'!G92</f>
        <v>23</v>
      </c>
      <c r="H5">
        <v>1.02</v>
      </c>
      <c r="I5" s="15" t="s">
        <v>64</v>
      </c>
      <c r="J5" s="408" t="s">
        <v>624</v>
      </c>
      <c r="K5" s="408" t="s">
        <v>574</v>
      </c>
      <c r="L5" s="408" t="s">
        <v>575</v>
      </c>
    </row>
    <row r="6" spans="1:14" s="8" customFormat="1" ht="28.9" customHeight="1">
      <c r="A6" s="569"/>
      <c r="B6" s="574"/>
      <c r="D6" s="387">
        <v>44544</v>
      </c>
      <c r="E6" s="387">
        <v>44548</v>
      </c>
      <c r="F6" s="15">
        <v>6</v>
      </c>
      <c r="G6" s="8">
        <v>26</v>
      </c>
      <c r="H6" s="8">
        <v>1.06</v>
      </c>
      <c r="I6" s="15" t="s">
        <v>64</v>
      </c>
      <c r="J6" s="408"/>
      <c r="K6" s="12"/>
      <c r="L6" s="12"/>
      <c r="M6" s="410"/>
      <c r="N6" s="410"/>
    </row>
    <row r="7" spans="1:14" s="8" customFormat="1" ht="28.15" customHeight="1">
      <c r="A7" s="570"/>
      <c r="B7" s="574"/>
      <c r="D7" s="387"/>
      <c r="E7" s="387">
        <v>44209</v>
      </c>
      <c r="F7" s="15">
        <v>6</v>
      </c>
      <c r="G7" s="8">
        <v>28</v>
      </c>
      <c r="I7" s="15"/>
      <c r="J7" s="408"/>
      <c r="K7" s="12"/>
      <c r="L7" s="12"/>
      <c r="M7" s="410" t="s">
        <v>717</v>
      </c>
      <c r="N7" s="410" t="s">
        <v>716</v>
      </c>
    </row>
    <row r="8" spans="1:14" ht="18" customHeight="1">
      <c r="A8" s="455" t="s">
        <v>271</v>
      </c>
      <c r="B8" s="461" t="s">
        <v>537</v>
      </c>
      <c r="C8" s="462" t="s">
        <v>519</v>
      </c>
      <c r="D8" s="15"/>
      <c r="E8" s="15"/>
      <c r="F8" s="15"/>
      <c r="J8" s="408"/>
      <c r="K8" s="12"/>
      <c r="L8" s="12"/>
    </row>
    <row r="9" spans="1:14" ht="56.65" customHeight="1">
      <c r="A9" s="571" t="s">
        <v>313</v>
      </c>
      <c r="B9" s="575" t="s">
        <v>538</v>
      </c>
      <c r="D9" s="387">
        <v>44179</v>
      </c>
      <c r="E9" s="387"/>
      <c r="F9" s="15">
        <v>3</v>
      </c>
      <c r="G9">
        <v>18</v>
      </c>
      <c r="H9">
        <v>1.08</v>
      </c>
      <c r="I9" s="15" t="s">
        <v>525</v>
      </c>
      <c r="J9" s="408" t="s">
        <v>625</v>
      </c>
      <c r="K9" s="12" t="s">
        <v>561</v>
      </c>
      <c r="L9" s="12"/>
    </row>
    <row r="10" spans="1:14" s="8" customFormat="1" ht="28.15" customHeight="1">
      <c r="A10" s="572"/>
      <c r="B10" s="576"/>
      <c r="D10" s="387"/>
      <c r="E10" s="387">
        <v>44209</v>
      </c>
      <c r="F10" s="15">
        <v>3</v>
      </c>
      <c r="G10" s="8">
        <v>20</v>
      </c>
      <c r="I10" s="15"/>
      <c r="J10" s="408"/>
      <c r="K10" s="12"/>
      <c r="L10" s="12"/>
      <c r="M10" s="410" t="s">
        <v>717</v>
      </c>
      <c r="N10" s="410" t="s">
        <v>716</v>
      </c>
    </row>
    <row r="11" spans="1:14">
      <c r="A11" s="458" t="s">
        <v>303</v>
      </c>
      <c r="B11" s="459" t="s">
        <v>539</v>
      </c>
      <c r="C11" s="460" t="s">
        <v>472</v>
      </c>
      <c r="D11" s="463"/>
      <c r="E11" s="15"/>
      <c r="F11" s="15"/>
      <c r="J11" s="408"/>
      <c r="K11" s="12"/>
      <c r="L11" s="12"/>
    </row>
    <row r="12" spans="1:14">
      <c r="A12" s="455" t="s">
        <v>304</v>
      </c>
      <c r="B12" s="456" t="s">
        <v>540</v>
      </c>
      <c r="C12" s="457" t="s">
        <v>310</v>
      </c>
      <c r="D12" s="463"/>
      <c r="E12" s="15"/>
      <c r="F12" s="15"/>
      <c r="J12" s="408"/>
      <c r="K12" s="12"/>
      <c r="L12" s="12"/>
    </row>
    <row r="13" spans="1:14">
      <c r="A13" s="458" t="s">
        <v>305</v>
      </c>
      <c r="B13" s="459" t="s">
        <v>541</v>
      </c>
      <c r="C13" s="460" t="s">
        <v>310</v>
      </c>
      <c r="D13" s="463"/>
      <c r="E13" s="15"/>
      <c r="F13" s="15"/>
      <c r="J13" s="408"/>
      <c r="K13" s="12"/>
      <c r="L13" s="12"/>
    </row>
    <row r="14" spans="1:14" ht="35.65" customHeight="1">
      <c r="A14" s="568" t="s">
        <v>526</v>
      </c>
      <c r="B14" s="573" t="s">
        <v>546</v>
      </c>
      <c r="D14" s="387">
        <v>44164</v>
      </c>
      <c r="F14" s="15">
        <v>3</v>
      </c>
      <c r="G14">
        <v>17</v>
      </c>
      <c r="H14">
        <v>0.96</v>
      </c>
      <c r="I14" s="15" t="s">
        <v>524</v>
      </c>
      <c r="J14" s="408" t="s">
        <v>626</v>
      </c>
      <c r="K14" s="12" t="s">
        <v>561</v>
      </c>
      <c r="L14" s="12"/>
    </row>
    <row r="15" spans="1:14" s="8" customFormat="1" ht="47.65" customHeight="1">
      <c r="A15" s="570"/>
      <c r="B15" s="574"/>
      <c r="D15" s="387"/>
      <c r="E15" s="387">
        <v>44209</v>
      </c>
      <c r="F15" s="15"/>
      <c r="G15" s="8">
        <v>15</v>
      </c>
      <c r="I15" s="15"/>
      <c r="J15" s="408"/>
      <c r="K15" s="12"/>
      <c r="L15" s="12"/>
      <c r="M15" s="410" t="s">
        <v>718</v>
      </c>
      <c r="N15" s="410" t="s">
        <v>716</v>
      </c>
    </row>
    <row r="16" spans="1:14" ht="56.65" customHeight="1">
      <c r="A16" s="386" t="s">
        <v>321</v>
      </c>
      <c r="B16" s="404" t="s">
        <v>542</v>
      </c>
      <c r="D16" s="387">
        <v>44164</v>
      </c>
      <c r="E16" s="387">
        <v>44209</v>
      </c>
      <c r="F16" s="15">
        <v>4</v>
      </c>
      <c r="G16">
        <v>15</v>
      </c>
      <c r="H16">
        <v>1.1399999999999999</v>
      </c>
      <c r="I16" s="15" t="s">
        <v>524</v>
      </c>
      <c r="J16" s="408"/>
      <c r="K16" s="12" t="s">
        <v>560</v>
      </c>
      <c r="L16" s="408" t="s">
        <v>575</v>
      </c>
      <c r="M16" s="410" t="s">
        <v>719</v>
      </c>
      <c r="N16" s="410" t="s">
        <v>716</v>
      </c>
    </row>
    <row r="17" spans="1:14" ht="49.5" customHeight="1">
      <c r="A17" s="385" t="s">
        <v>319</v>
      </c>
      <c r="B17" s="403" t="s">
        <v>543</v>
      </c>
      <c r="D17" s="387">
        <v>44164</v>
      </c>
      <c r="E17" s="387">
        <v>44209</v>
      </c>
      <c r="F17" s="15">
        <v>4</v>
      </c>
      <c r="G17">
        <v>17</v>
      </c>
      <c r="H17">
        <v>0.95</v>
      </c>
      <c r="I17" s="15" t="s">
        <v>64</v>
      </c>
      <c r="J17" s="408"/>
      <c r="K17" s="12" t="s">
        <v>561</v>
      </c>
      <c r="L17" s="12"/>
      <c r="M17" s="410" t="s">
        <v>719</v>
      </c>
      <c r="N17" s="410" t="s">
        <v>715</v>
      </c>
    </row>
    <row r="18" spans="1:14">
      <c r="A18" s="455" t="s">
        <v>320</v>
      </c>
      <c r="B18" s="456" t="s">
        <v>544</v>
      </c>
      <c r="C18" s="457" t="s">
        <v>472</v>
      </c>
      <c r="D18" s="463"/>
      <c r="E18" s="15"/>
      <c r="F18" s="15"/>
      <c r="J18" s="408"/>
      <c r="K18" s="12"/>
      <c r="L18" s="12"/>
    </row>
    <row r="19" spans="1:14">
      <c r="A19" s="458" t="s">
        <v>322</v>
      </c>
      <c r="B19" s="459" t="s">
        <v>545</v>
      </c>
      <c r="C19" s="460" t="s">
        <v>474</v>
      </c>
      <c r="D19" s="462"/>
      <c r="J19" s="408"/>
      <c r="K19" s="12"/>
      <c r="L19" s="12"/>
    </row>
    <row r="20" spans="1:14" s="8" customFormat="1">
      <c r="A20" s="385"/>
      <c r="B20" s="402"/>
      <c r="C20" s="400"/>
      <c r="I20" s="15"/>
      <c r="J20" s="408"/>
      <c r="K20" s="12"/>
      <c r="L20" s="12"/>
      <c r="M20" s="410"/>
    </row>
    <row r="21" spans="1:14">
      <c r="A21" s="385" t="s">
        <v>340</v>
      </c>
      <c r="B21" s="403" t="s">
        <v>576</v>
      </c>
      <c r="J21" s="408"/>
    </row>
    <row r="22" spans="1:14">
      <c r="A22" s="386" t="s">
        <v>341</v>
      </c>
      <c r="B22" s="404" t="s">
        <v>579</v>
      </c>
      <c r="J22" s="408"/>
    </row>
    <row r="23" spans="1:14">
      <c r="A23" s="458" t="s">
        <v>270</v>
      </c>
      <c r="B23" s="464" t="s">
        <v>577</v>
      </c>
      <c r="C23" s="462" t="s">
        <v>562</v>
      </c>
      <c r="J23" s="408"/>
    </row>
    <row r="24" spans="1:14">
      <c r="A24" s="386" t="s">
        <v>342</v>
      </c>
      <c r="B24" s="404" t="s">
        <v>578</v>
      </c>
      <c r="J24" s="408"/>
    </row>
    <row r="25" spans="1:14">
      <c r="J25" s="408"/>
    </row>
    <row r="27" spans="1:14">
      <c r="C27"/>
      <c r="F27"/>
    </row>
    <row r="28" spans="1:14">
      <c r="C28"/>
      <c r="F28"/>
    </row>
    <row r="29" spans="1:14">
      <c r="C29"/>
      <c r="F29"/>
    </row>
    <row r="30" spans="1:14">
      <c r="C30"/>
      <c r="F30"/>
    </row>
    <row r="31" spans="1:14">
      <c r="C31"/>
      <c r="F31"/>
    </row>
    <row r="32" spans="1:14">
      <c r="C32"/>
      <c r="F32"/>
    </row>
    <row r="33" spans="3:6">
      <c r="C33"/>
      <c r="F33"/>
    </row>
    <row r="34" spans="3:6">
      <c r="C34"/>
      <c r="F34"/>
    </row>
    <row r="35" spans="3:6">
      <c r="C35"/>
      <c r="F35"/>
    </row>
    <row r="36" spans="3:6">
      <c r="C36"/>
      <c r="F36"/>
    </row>
    <row r="37" spans="3:6">
      <c r="C37"/>
      <c r="F37"/>
    </row>
    <row r="38" spans="3:6">
      <c r="C38"/>
      <c r="F38"/>
    </row>
  </sheetData>
  <mergeCells count="6">
    <mergeCell ref="A5:A7"/>
    <mergeCell ref="A9:A10"/>
    <mergeCell ref="B5:B7"/>
    <mergeCell ref="B9:B10"/>
    <mergeCell ref="A14:A15"/>
    <mergeCell ref="B14:B15"/>
  </mergeCells>
  <hyperlinks>
    <hyperlink ref="B2" r:id="rId1" xr:uid="{9925E3F3-B262-4F61-BECF-ADDA663FA080}"/>
    <hyperlink ref="B3" r:id="rId2" xr:uid="{E4551D17-E005-4C53-91C4-01EAC6998393}"/>
    <hyperlink ref="B5" r:id="rId3" xr:uid="{A0C23912-C70E-4A9A-91F3-578C7D4AD11A}"/>
    <hyperlink ref="B4" r:id="rId4" xr:uid="{4355DFB4-7B87-4A05-A92E-A9B651584D50}"/>
    <hyperlink ref="B8" r:id="rId5" xr:uid="{79505041-393B-4A0A-9316-A694DD445F9B}"/>
    <hyperlink ref="B9" r:id="rId6" xr:uid="{C9C4A116-0AC0-49DB-8757-9EFFB6D856E1}"/>
    <hyperlink ref="B11" r:id="rId7" xr:uid="{97C50C91-080C-4DD9-9207-B6AB7E9E3F5C}"/>
    <hyperlink ref="B12" r:id="rId8" xr:uid="{867EA1FE-933C-481C-8EAA-498A0627E359}"/>
    <hyperlink ref="B13" r:id="rId9" xr:uid="{CB03C69B-4F28-4D52-BF4A-8D9C9E256769}"/>
    <hyperlink ref="B14" r:id="rId10" xr:uid="{2A10DA1F-D2F5-4984-A5A1-C63190FD0086}"/>
    <hyperlink ref="B16" r:id="rId11" xr:uid="{51782AE2-0A0B-41DB-8654-81A64570B1E8}"/>
    <hyperlink ref="B17" r:id="rId12" xr:uid="{5A9F11B6-7003-4472-AC25-1CD3137A4D81}"/>
    <hyperlink ref="B18" r:id="rId13" xr:uid="{90CF0460-86E8-437D-82E8-B3E755FA7758}"/>
    <hyperlink ref="B19" r:id="rId14" xr:uid="{00F36003-93F8-47A4-AFD0-43F2B482FA8E}"/>
    <hyperlink ref="B21" r:id="rId15" xr:uid="{5CD480DC-942C-4403-AEF2-7B35AF50B686}"/>
    <hyperlink ref="B22" r:id="rId16" xr:uid="{1A3EF76C-F071-4C9F-B25B-FAF5EF2A4639}"/>
    <hyperlink ref="B23" r:id="rId17" xr:uid="{0BFACF09-7C6C-42E1-AF5D-FB1EBBA5FF7E}"/>
    <hyperlink ref="B24" r:id="rId18" xr:uid="{6E5D5F80-5CBB-4A52-855E-2576C91842CF}"/>
  </hyperlinks>
  <pageMargins left="0.7" right="0.7" top="0.75" bottom="0.75" header="0.3" footer="0.3"/>
  <pageSetup orientation="portrait" verticalDpi="300" r:id="rId19"/>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A786D-1F98-4357-BD66-23BADAAC6D63}">
  <sheetPr codeName="WSMetadataTemplate7"/>
  <dimension ref="A1:AI59"/>
  <sheetViews>
    <sheetView showGridLines="0" topLeftCell="K1" zoomScale="74" zoomScaleNormal="74" workbookViewId="0">
      <selection activeCell="S6" sqref="S6"/>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166</v>
      </c>
      <c r="B1" s="18"/>
      <c r="C1" s="18"/>
      <c r="D1" s="18"/>
      <c r="E1" s="18"/>
      <c r="F1" s="18"/>
      <c r="G1" s="18"/>
      <c r="H1" s="18"/>
      <c r="I1" s="18"/>
      <c r="J1" s="18"/>
      <c r="K1" s="18"/>
      <c r="L1" s="18"/>
      <c r="M1" s="41"/>
      <c r="N1" s="41"/>
      <c r="O1" s="41"/>
      <c r="P1" s="41"/>
      <c r="Q1" s="41"/>
      <c r="R1" s="41"/>
      <c r="S1" s="41"/>
      <c r="T1" s="41"/>
      <c r="U1" s="41"/>
      <c r="V1" s="41"/>
      <c r="W1" s="41"/>
      <c r="X1" s="41"/>
      <c r="Y1" s="41"/>
      <c r="Z1" s="41"/>
      <c r="AA1" s="41"/>
      <c r="AB1" s="41"/>
      <c r="AC1" s="41"/>
      <c r="AD1" s="41"/>
      <c r="AE1" s="41"/>
      <c r="AF1" s="41"/>
      <c r="AG1" s="41"/>
      <c r="AH1" s="41"/>
      <c r="AI1" s="41"/>
    </row>
    <row r="2" spans="1:35" ht="14.65" thickBot="1">
      <c r="A2" s="11" t="s">
        <v>0</v>
      </c>
      <c r="B2" s="9"/>
      <c r="C2" s="9"/>
      <c r="D2" s="9"/>
      <c r="E2" s="9"/>
      <c r="F2" s="9"/>
      <c r="G2" s="9"/>
      <c r="H2" s="9"/>
      <c r="I2" s="9"/>
      <c r="J2" s="9"/>
      <c r="K2" s="9"/>
      <c r="L2" s="9"/>
      <c r="P2" s="43" t="s">
        <v>3</v>
      </c>
      <c r="Q2" s="501" t="s">
        <v>4</v>
      </c>
      <c r="R2" s="213"/>
      <c r="S2" s="214" t="s">
        <v>5</v>
      </c>
      <c r="T2" s="501" t="s">
        <v>6</v>
      </c>
      <c r="U2" s="14"/>
      <c r="V2" s="14"/>
      <c r="W2" s="14"/>
      <c r="X2" s="14"/>
      <c r="Y2" s="14"/>
      <c r="Z2" s="215"/>
      <c r="AA2" s="215"/>
      <c r="AB2" s="215"/>
      <c r="AC2" s="215"/>
    </row>
    <row r="3" spans="1:35" ht="14.65" thickBot="1">
      <c r="A3" s="9"/>
      <c r="B3" s="9"/>
      <c r="C3" s="9"/>
      <c r="D3" s="9"/>
      <c r="E3" s="9"/>
      <c r="F3" s="9"/>
      <c r="G3" s="9"/>
      <c r="H3" s="9"/>
      <c r="I3" s="9"/>
      <c r="J3" s="9"/>
      <c r="K3" s="9"/>
      <c r="L3" s="9"/>
      <c r="P3" s="8"/>
      <c r="Q3" s="14"/>
      <c r="R3" s="14"/>
      <c r="S3" s="14"/>
      <c r="T3" s="14"/>
      <c r="U3" s="14"/>
      <c r="V3" s="14"/>
      <c r="W3" s="14"/>
      <c r="X3" s="14"/>
      <c r="Y3" s="14"/>
      <c r="Z3" s="215"/>
      <c r="AA3" s="215"/>
      <c r="AB3" s="215"/>
      <c r="AC3" s="215"/>
    </row>
    <row r="4" spans="1:35" ht="14.25">
      <c r="A4" s="72" t="s">
        <v>174</v>
      </c>
      <c r="B4" s="66" t="s">
        <v>165</v>
      </c>
      <c r="C4" s="66"/>
      <c r="D4" s="501" t="s">
        <v>1</v>
      </c>
      <c r="E4" s="66"/>
      <c r="F4" s="66"/>
      <c r="G4" s="66"/>
      <c r="H4" s="66"/>
      <c r="I4" s="66"/>
      <c r="J4" s="414"/>
      <c r="K4" s="414"/>
      <c r="L4" s="414"/>
      <c r="M4" s="472"/>
      <c r="P4" s="45" t="s">
        <v>167</v>
      </c>
      <c r="Q4" s="216"/>
      <c r="R4" s="217" t="s">
        <v>713</v>
      </c>
      <c r="S4" s="218" t="s">
        <v>221</v>
      </c>
      <c r="T4" s="530" t="s">
        <v>168</v>
      </c>
      <c r="U4" s="530"/>
      <c r="V4" s="219"/>
      <c r="W4" s="14"/>
      <c r="X4" s="14"/>
      <c r="Y4" s="14"/>
      <c r="Z4" s="215"/>
      <c r="AA4" s="215"/>
      <c r="AB4" s="215"/>
      <c r="AC4" s="215"/>
    </row>
    <row r="5" spans="1:35" ht="14.25">
      <c r="A5" s="66"/>
      <c r="B5" s="66" t="s">
        <v>2</v>
      </c>
      <c r="C5" s="66"/>
      <c r="D5" s="193" t="s">
        <v>696</v>
      </c>
      <c r="E5" s="66"/>
      <c r="F5" s="66"/>
      <c r="G5" s="66"/>
      <c r="H5" s="66"/>
      <c r="I5" s="66"/>
      <c r="J5" s="417"/>
      <c r="K5" s="469"/>
      <c r="L5" s="469"/>
      <c r="M5" s="473"/>
      <c r="P5" s="48" t="s">
        <v>7</v>
      </c>
      <c r="Q5" s="220"/>
      <c r="R5" s="507">
        <v>20190918</v>
      </c>
      <c r="S5" s="221" t="s">
        <v>11</v>
      </c>
      <c r="T5" s="501">
        <v>41</v>
      </c>
      <c r="U5" s="14"/>
      <c r="V5" s="222"/>
      <c r="W5" s="14"/>
      <c r="X5" s="14"/>
      <c r="Y5" s="14"/>
      <c r="Z5" s="215"/>
      <c r="AA5" s="215"/>
      <c r="AB5" s="215"/>
      <c r="AC5" s="215"/>
    </row>
    <row r="6" spans="1:35" ht="14.65" thickBot="1">
      <c r="A6" s="66"/>
      <c r="B6" s="66"/>
      <c r="C6" s="139"/>
      <c r="D6" s="140"/>
      <c r="E6" s="66"/>
      <c r="F6" s="66"/>
      <c r="G6" s="66"/>
      <c r="H6" s="66"/>
      <c r="I6" s="66"/>
      <c r="J6" s="417"/>
      <c r="K6" s="469"/>
      <c r="L6" s="469"/>
      <c r="M6" s="473"/>
      <c r="N6" s="42"/>
      <c r="O6" s="42"/>
      <c r="P6" s="51" t="s">
        <v>169</v>
      </c>
      <c r="Q6" s="217"/>
      <c r="R6" s="223" t="s">
        <v>170</v>
      </c>
      <c r="S6" s="217" t="s">
        <v>714</v>
      </c>
      <c r="T6" s="224" t="s">
        <v>12</v>
      </c>
      <c r="U6" s="225"/>
      <c r="V6" s="217"/>
      <c r="W6" s="14"/>
      <c r="X6" s="14"/>
      <c r="Y6" s="14"/>
      <c r="Z6" s="215"/>
      <c r="AA6" s="215"/>
      <c r="AB6" s="215"/>
      <c r="AC6" s="215"/>
    </row>
    <row r="7" spans="1:35" ht="14.65" thickBot="1">
      <c r="A7" s="66"/>
      <c r="B7" s="68" t="s">
        <v>8</v>
      </c>
      <c r="C7" s="217" t="s">
        <v>710</v>
      </c>
      <c r="D7" s="66" t="s">
        <v>9</v>
      </c>
      <c r="E7" s="504">
        <v>2</v>
      </c>
      <c r="F7" s="66"/>
      <c r="G7" s="68" t="s">
        <v>10</v>
      </c>
      <c r="H7" s="67">
        <f>T5+1+E7</f>
        <v>44</v>
      </c>
      <c r="I7" s="66"/>
      <c r="J7" s="417"/>
      <c r="K7" s="469"/>
      <c r="L7" s="469"/>
      <c r="M7" s="473"/>
      <c r="N7" s="42"/>
      <c r="O7" s="42"/>
      <c r="P7" s="8"/>
      <c r="Q7" s="14"/>
      <c r="R7" s="14"/>
      <c r="S7" s="14"/>
      <c r="T7" s="14"/>
      <c r="U7" s="14"/>
      <c r="V7" s="14"/>
      <c r="W7" s="14"/>
      <c r="X7" s="14"/>
      <c r="Y7" s="14"/>
      <c r="Z7" s="215"/>
      <c r="AA7" s="215"/>
      <c r="AB7" s="215"/>
      <c r="AC7" s="215"/>
    </row>
    <row r="8" spans="1:35" ht="14.65" thickBot="1">
      <c r="A8" s="66"/>
      <c r="B8" s="66" t="s">
        <v>173</v>
      </c>
      <c r="C8" s="66"/>
      <c r="D8" s="504">
        <v>20210226</v>
      </c>
      <c r="E8" s="66"/>
      <c r="F8" s="66"/>
      <c r="G8" s="66"/>
      <c r="H8" s="66"/>
      <c r="I8" s="66"/>
      <c r="J8" s="417"/>
      <c r="K8" s="469"/>
      <c r="L8" s="469"/>
      <c r="M8" s="473"/>
      <c r="N8" s="42"/>
      <c r="O8" s="42"/>
      <c r="P8" s="143" t="s">
        <v>171</v>
      </c>
      <c r="Q8" s="213"/>
      <c r="R8" s="501" t="s">
        <v>32</v>
      </c>
      <c r="S8" s="226" t="s">
        <v>33</v>
      </c>
      <c r="T8" s="213"/>
      <c r="U8" s="501" t="s">
        <v>34</v>
      </c>
      <c r="V8" s="227" t="s">
        <v>35</v>
      </c>
      <c r="W8" s="213"/>
      <c r="X8" s="501" t="s">
        <v>36</v>
      </c>
      <c r="Y8" s="14"/>
      <c r="Z8" s="215"/>
      <c r="AA8" s="215"/>
      <c r="AB8" s="215"/>
      <c r="AC8" s="215"/>
    </row>
    <row r="9" spans="1:35" ht="14.65" thickBot="1">
      <c r="A9" s="19"/>
      <c r="B9" s="19"/>
      <c r="C9" s="19"/>
      <c r="D9" s="19"/>
      <c r="E9" s="19"/>
      <c r="F9" s="19"/>
      <c r="G9" s="69"/>
      <c r="H9" s="19"/>
      <c r="I9" s="19"/>
      <c r="J9" s="8"/>
      <c r="K9" s="10"/>
      <c r="L9" s="470"/>
      <c r="M9" s="474"/>
      <c r="N9" s="42"/>
      <c r="O9" s="42"/>
      <c r="P9" s="8"/>
      <c r="Q9" s="14"/>
      <c r="R9" s="14"/>
      <c r="S9" s="14"/>
      <c r="T9" s="14"/>
      <c r="U9" s="14"/>
      <c r="V9" s="14"/>
      <c r="W9" s="14"/>
      <c r="X9" s="14"/>
      <c r="Y9" s="14"/>
      <c r="Z9" s="215"/>
      <c r="AA9" s="215"/>
      <c r="AB9" s="215"/>
      <c r="AC9" s="215"/>
    </row>
    <row r="10" spans="1:35" ht="14.25">
      <c r="A10" s="9"/>
      <c r="B10" s="19"/>
      <c r="C10" s="70"/>
      <c r="D10" s="17"/>
      <c r="E10" s="70"/>
      <c r="F10" s="69"/>
      <c r="G10" s="69"/>
      <c r="H10" s="69"/>
      <c r="I10" s="69"/>
      <c r="J10" s="422"/>
      <c r="K10" s="10"/>
      <c r="L10" s="10"/>
      <c r="M10" s="202"/>
      <c r="P10" s="55" t="s">
        <v>13</v>
      </c>
      <c r="Q10" s="228"/>
      <c r="R10" s="228"/>
      <c r="S10" s="561" t="s">
        <v>14</v>
      </c>
      <c r="T10" s="562"/>
      <c r="U10" s="562"/>
      <c r="V10" s="229" t="s">
        <v>15</v>
      </c>
      <c r="W10" s="503" t="s">
        <v>16</v>
      </c>
      <c r="X10" s="216"/>
      <c r="Y10" s="216"/>
      <c r="Z10" s="231"/>
      <c r="AA10" s="231"/>
      <c r="AB10" s="231"/>
      <c r="AC10" s="232"/>
    </row>
    <row r="11" spans="1:35" ht="14.25">
      <c r="A11" s="71"/>
      <c r="B11" s="141" t="s">
        <v>22</v>
      </c>
      <c r="C11" s="64"/>
      <c r="D11" s="501" t="s">
        <v>23</v>
      </c>
      <c r="E11" s="64"/>
      <c r="F11" s="65" t="s">
        <v>24</v>
      </c>
      <c r="G11" s="501" t="s">
        <v>25</v>
      </c>
      <c r="H11" s="71" t="str">
        <f>IF(G11="m-Cherry","mCh",IF(G11="eGFP","GFP",""))</f>
        <v>mCh</v>
      </c>
      <c r="I11" s="71"/>
      <c r="J11" s="427"/>
      <c r="K11" s="471"/>
      <c r="L11" s="478" t="str">
        <f>IF(ISNUMBER(SEARCH(D11,S10)),"","CHECK PLASMID INFO")</f>
        <v/>
      </c>
      <c r="M11" s="475"/>
      <c r="P11" s="58"/>
      <c r="Q11" s="233"/>
      <c r="R11" s="233"/>
      <c r="S11" s="234"/>
      <c r="T11" s="235"/>
      <c r="U11" s="235"/>
      <c r="V11" s="235"/>
      <c r="W11" s="235"/>
      <c r="X11" s="235"/>
      <c r="Y11" s="235"/>
      <c r="Z11" s="236"/>
      <c r="AA11" s="236"/>
      <c r="AB11" s="236"/>
      <c r="AC11" s="237"/>
    </row>
    <row r="12" spans="1:35" ht="14.25">
      <c r="A12" s="71"/>
      <c r="B12" s="64" t="s">
        <v>26</v>
      </c>
      <c r="C12" s="64"/>
      <c r="D12" s="501" t="s">
        <v>27</v>
      </c>
      <c r="E12" s="71"/>
      <c r="F12" s="71"/>
      <c r="G12" s="71"/>
      <c r="H12" s="71"/>
      <c r="I12" s="71"/>
      <c r="J12" s="427"/>
      <c r="K12" s="471"/>
      <c r="L12" s="479" t="str">
        <f>IF(ISNUMBER(SEARCH(G11,S12)),"","CHECK PLASMID INFO")</f>
        <v/>
      </c>
      <c r="M12" s="475"/>
      <c r="P12" s="206"/>
      <c r="Q12" s="238" t="s">
        <v>17</v>
      </c>
      <c r="R12" s="239"/>
      <c r="S12" s="531" t="s">
        <v>25</v>
      </c>
      <c r="T12" s="531"/>
      <c r="U12" s="240"/>
      <c r="V12" s="241"/>
      <c r="W12" s="531" t="s">
        <v>240</v>
      </c>
      <c r="X12" s="531"/>
      <c r="Y12" s="240"/>
      <c r="Z12" s="241"/>
      <c r="AA12" s="531" t="s">
        <v>241</v>
      </c>
      <c r="AB12" s="531"/>
      <c r="AC12" s="242"/>
      <c r="AD12" s="209"/>
    </row>
    <row r="13" spans="1:35" ht="14.25">
      <c r="A13" s="71"/>
      <c r="B13" s="64" t="s">
        <v>29</v>
      </c>
      <c r="C13" s="64"/>
      <c r="D13" s="501" t="s">
        <v>30</v>
      </c>
      <c r="E13" s="71"/>
      <c r="F13" s="71"/>
      <c r="G13" s="65" t="s">
        <v>15</v>
      </c>
      <c r="H13" s="501" t="s">
        <v>28</v>
      </c>
      <c r="I13" s="71"/>
      <c r="J13" s="468"/>
      <c r="K13" s="338" t="s">
        <v>653</v>
      </c>
      <c r="L13" s="494" t="s">
        <v>657</v>
      </c>
      <c r="M13" s="476"/>
      <c r="P13" s="207"/>
      <c r="Q13" s="243"/>
      <c r="R13" s="239" t="s">
        <v>239</v>
      </c>
      <c r="S13" s="531" t="s">
        <v>19</v>
      </c>
      <c r="T13" s="531"/>
      <c r="U13" s="531"/>
      <c r="V13" s="241"/>
      <c r="W13" s="531" t="s">
        <v>655</v>
      </c>
      <c r="X13" s="531"/>
      <c r="Y13" s="531"/>
      <c r="Z13" s="241"/>
      <c r="AA13" s="531" t="s">
        <v>14</v>
      </c>
      <c r="AB13" s="531"/>
      <c r="AC13" s="531"/>
    </row>
    <row r="14" spans="1:35" ht="14.65" thickBot="1">
      <c r="A14" s="71"/>
      <c r="B14" s="64"/>
      <c r="C14" s="64"/>
      <c r="D14" s="71"/>
      <c r="E14" s="71"/>
      <c r="F14" s="71"/>
      <c r="G14" s="71"/>
      <c r="H14" s="71"/>
      <c r="I14" s="71"/>
      <c r="J14" s="430"/>
      <c r="K14" s="430"/>
      <c r="L14" s="430"/>
      <c r="M14" s="477"/>
      <c r="N14" s="169"/>
      <c r="P14" s="207"/>
      <c r="Q14" s="243"/>
      <c r="R14" s="239" t="s">
        <v>15</v>
      </c>
      <c r="S14" s="502" t="s">
        <v>16</v>
      </c>
      <c r="T14" s="240"/>
      <c r="U14" s="240"/>
      <c r="V14" s="241"/>
      <c r="W14" s="531" t="s">
        <v>21</v>
      </c>
      <c r="X14" s="531"/>
      <c r="Y14" s="240"/>
      <c r="Z14" s="241"/>
      <c r="AA14" s="531" t="s">
        <v>16</v>
      </c>
      <c r="AB14" s="531"/>
      <c r="AC14" s="242"/>
      <c r="AD14" s="209"/>
    </row>
    <row r="15" spans="1:35" ht="14.65" thickBot="1">
      <c r="A15" s="9"/>
      <c r="B15" s="9"/>
      <c r="C15" s="9"/>
      <c r="D15" s="9"/>
      <c r="E15" s="9"/>
      <c r="F15" s="9"/>
      <c r="G15" s="9"/>
      <c r="H15" s="9"/>
      <c r="I15" s="9"/>
      <c r="J15" s="9"/>
      <c r="K15" s="9"/>
      <c r="L15" s="9"/>
      <c r="P15" s="60"/>
      <c r="Q15" s="258"/>
      <c r="R15" s="258"/>
      <c r="S15" s="259"/>
      <c r="T15" s="259"/>
      <c r="U15" s="259"/>
      <c r="V15" s="260"/>
      <c r="W15" s="259"/>
      <c r="X15" s="259"/>
      <c r="Y15" s="261"/>
      <c r="Z15" s="260"/>
      <c r="AA15" s="259"/>
      <c r="AB15" s="259"/>
      <c r="AC15" s="262"/>
    </row>
    <row r="16" spans="1:35" ht="12" thickBot="1">
      <c r="AA16" s="12" t="s">
        <v>242</v>
      </c>
    </row>
    <row r="17" spans="1:26" ht="14.65" thickBot="1">
      <c r="A17" s="263" t="s">
        <v>174</v>
      </c>
      <c r="B17" s="73" t="s">
        <v>175</v>
      </c>
      <c r="C17" s="74"/>
      <c r="D17" s="75"/>
      <c r="E17" s="76" t="s">
        <v>176</v>
      </c>
      <c r="F17" s="77"/>
      <c r="G17" s="74"/>
      <c r="H17" s="78"/>
    </row>
    <row r="18" spans="1:26" ht="14.25">
      <c r="A18" s="79"/>
      <c r="B18" s="80"/>
      <c r="C18" s="80"/>
      <c r="D18" s="80"/>
      <c r="E18" s="80"/>
      <c r="F18" s="80"/>
      <c r="G18" s="80"/>
      <c r="H18" s="81"/>
    </row>
    <row r="19" spans="1:26" ht="14.25">
      <c r="A19" s="79"/>
      <c r="B19" s="80" t="s">
        <v>177</v>
      </c>
      <c r="C19" s="348">
        <v>2</v>
      </c>
      <c r="D19" s="147" t="s">
        <v>178</v>
      </c>
      <c r="E19" s="148" t="s">
        <v>226</v>
      </c>
      <c r="F19" s="80"/>
      <c r="G19" s="80"/>
      <c r="H19" s="81"/>
    </row>
    <row r="20" spans="1:26" ht="14.25">
      <c r="A20" s="79"/>
      <c r="B20" s="80" t="s">
        <v>179</v>
      </c>
      <c r="C20" s="80"/>
      <c r="D20" s="80">
        <v>4</v>
      </c>
      <c r="E20" s="80">
        <f>D20*C19</f>
        <v>8</v>
      </c>
      <c r="F20" s="80"/>
      <c r="G20" s="80"/>
      <c r="H20" s="81"/>
      <c r="P20" s="11" t="s">
        <v>233</v>
      </c>
    </row>
    <row r="21" spans="1:26" ht="14.25">
      <c r="A21" s="79"/>
      <c r="B21" s="80" t="s">
        <v>180</v>
      </c>
      <c r="C21" s="80"/>
      <c r="D21" s="80">
        <v>2.5</v>
      </c>
      <c r="E21" s="80">
        <f>D21*C19</f>
        <v>5</v>
      </c>
      <c r="F21" s="80"/>
      <c r="G21" s="80"/>
      <c r="H21" s="81"/>
      <c r="P21" s="558" t="s">
        <v>711</v>
      </c>
      <c r="Q21" s="559"/>
      <c r="R21" s="559"/>
      <c r="S21" s="559"/>
      <c r="T21" s="559"/>
      <c r="U21" s="559"/>
      <c r="V21" s="559"/>
      <c r="W21" s="560"/>
    </row>
    <row r="22" spans="1:26" ht="14.25">
      <c r="A22" s="79"/>
      <c r="B22" s="80" t="s">
        <v>229</v>
      </c>
      <c r="C22" s="80"/>
      <c r="D22" s="80"/>
      <c r="E22" s="80">
        <f>E50+E51</f>
        <v>11.2</v>
      </c>
      <c r="F22" s="80"/>
      <c r="G22" s="80" t="s">
        <v>181</v>
      </c>
      <c r="H22" s="81"/>
      <c r="P22" s="566" t="s">
        <v>712</v>
      </c>
      <c r="Q22" s="566"/>
      <c r="R22" s="566"/>
      <c r="S22" s="566"/>
      <c r="T22" s="566"/>
      <c r="U22" s="566"/>
      <c r="V22" s="566"/>
      <c r="W22" s="566"/>
    </row>
    <row r="23" spans="1:26" ht="14.65" thickBot="1">
      <c r="A23" s="79"/>
      <c r="B23" s="80"/>
      <c r="C23" s="80"/>
      <c r="D23" s="80"/>
      <c r="E23" s="83"/>
      <c r="F23" s="80"/>
      <c r="G23" s="80"/>
      <c r="H23" s="81"/>
      <c r="P23" s="542"/>
      <c r="Q23" s="543"/>
      <c r="R23" s="543"/>
      <c r="S23" s="543"/>
      <c r="T23" s="543"/>
      <c r="U23" s="543"/>
      <c r="V23" s="543"/>
      <c r="W23" s="544"/>
    </row>
    <row r="24" spans="1:26" ht="14.65" thickBot="1">
      <c r="A24" s="79"/>
      <c r="B24" s="149" t="s">
        <v>228</v>
      </c>
      <c r="C24" s="77"/>
      <c r="D24" s="74"/>
      <c r="E24" s="84">
        <f>SUM(E20:E22)</f>
        <v>24.2</v>
      </c>
      <c r="F24" s="85" t="s">
        <v>227</v>
      </c>
      <c r="G24" s="74"/>
      <c r="H24" s="81"/>
      <c r="P24" s="545"/>
      <c r="Q24" s="546"/>
      <c r="R24" s="546"/>
      <c r="S24" s="546"/>
      <c r="T24" s="546"/>
      <c r="U24" s="546"/>
      <c r="V24" s="546"/>
      <c r="W24" s="547"/>
    </row>
    <row r="25" spans="1:26" ht="14.65" thickBot="1">
      <c r="A25" s="86"/>
      <c r="B25" s="87"/>
      <c r="C25" s="87"/>
      <c r="D25" s="87"/>
      <c r="E25" s="88"/>
      <c r="F25" s="89"/>
      <c r="G25" s="87"/>
      <c r="H25" s="90"/>
    </row>
    <row r="27" spans="1:26" ht="14.25">
      <c r="P27" s="11" t="s">
        <v>234</v>
      </c>
    </row>
    <row r="28" spans="1:26" ht="14.65" thickBot="1">
      <c r="A28" s="267" t="s">
        <v>174</v>
      </c>
      <c r="B28" s="91" t="s">
        <v>182</v>
      </c>
      <c r="C28" s="92"/>
      <c r="D28" s="92"/>
      <c r="E28" s="92"/>
      <c r="F28" s="92"/>
      <c r="G28" s="92"/>
      <c r="H28" s="92"/>
      <c r="I28" s="92" t="s">
        <v>183</v>
      </c>
      <c r="J28" s="92"/>
      <c r="K28" s="92"/>
      <c r="L28" s="92"/>
      <c r="M28" s="92"/>
      <c r="P28" s="504"/>
      <c r="Q28" s="504"/>
      <c r="R28" s="504"/>
      <c r="S28" s="504"/>
      <c r="T28" s="504"/>
      <c r="U28" s="504"/>
      <c r="V28" s="504"/>
      <c r="W28" s="504"/>
      <c r="X28" s="504"/>
      <c r="Y28" s="504"/>
      <c r="Z28" s="504"/>
    </row>
    <row r="29" spans="1:26" ht="15" thickBot="1">
      <c r="A29" s="93"/>
      <c r="B29" s="94"/>
      <c r="C29" s="95" t="str">
        <f>IF(VALUE(RIGHT(B30))= 0, "CHOOSE VALUES &lt; 10 and &gt; 0", " ")</f>
        <v xml:space="preserve"> </v>
      </c>
      <c r="D29" s="96"/>
      <c r="E29" s="97"/>
      <c r="F29" s="532" t="s">
        <v>184</v>
      </c>
      <c r="G29" s="533"/>
      <c r="H29" s="534"/>
      <c r="I29" s="155" t="s">
        <v>185</v>
      </c>
      <c r="J29" s="164" t="s">
        <v>186</v>
      </c>
      <c r="K29" s="165"/>
      <c r="L29" s="160" t="s">
        <v>187</v>
      </c>
      <c r="M29" s="98"/>
      <c r="P29" s="504"/>
      <c r="Q29" s="504"/>
      <c r="R29" s="504"/>
      <c r="S29" s="504"/>
      <c r="T29" s="504"/>
      <c r="U29" s="504"/>
      <c r="V29" s="504"/>
      <c r="W29" s="504"/>
      <c r="X29" s="504"/>
      <c r="Y29" s="504"/>
      <c r="Z29" s="504"/>
    </row>
    <row r="30" spans="1:26" ht="14.65">
      <c r="A30" s="99" t="s">
        <v>188</v>
      </c>
      <c r="B30" s="274" t="s">
        <v>189</v>
      </c>
      <c r="C30" s="92"/>
      <c r="D30" s="100" t="s">
        <v>190</v>
      </c>
      <c r="E30" s="275">
        <v>2</v>
      </c>
      <c r="F30" s="101" t="s">
        <v>191</v>
      </c>
      <c r="G30" s="156">
        <v>20</v>
      </c>
      <c r="H30" s="153" t="s">
        <v>192</v>
      </c>
      <c r="I30" s="158">
        <f>G30/J30</f>
        <v>10</v>
      </c>
      <c r="J30" s="277">
        <v>2</v>
      </c>
      <c r="K30" s="153" t="s">
        <v>192</v>
      </c>
      <c r="L30" s="161">
        <f>((E30*0.000000001)/(J30*0.000001))*1000</f>
        <v>1</v>
      </c>
      <c r="M30" s="102"/>
      <c r="P30" s="504"/>
      <c r="Q30" s="504"/>
      <c r="R30" s="504"/>
      <c r="S30" s="504"/>
      <c r="T30" s="504"/>
      <c r="U30" s="504"/>
      <c r="V30" s="504"/>
      <c r="W30" s="504"/>
      <c r="X30" s="504"/>
      <c r="Y30" s="504"/>
      <c r="Z30" s="504"/>
    </row>
    <row r="31" spans="1:26" ht="14.65">
      <c r="A31" s="103"/>
      <c r="B31" s="92"/>
      <c r="C31" s="92"/>
      <c r="D31" s="100" t="s">
        <v>193</v>
      </c>
      <c r="E31" s="151">
        <f>E30*RIGHT(B30)</f>
        <v>6</v>
      </c>
      <c r="F31" s="150" t="s">
        <v>194</v>
      </c>
      <c r="G31" s="152">
        <v>20</v>
      </c>
      <c r="H31" s="153" t="s">
        <v>192</v>
      </c>
      <c r="I31" s="157">
        <f>G31/J31</f>
        <v>10</v>
      </c>
      <c r="J31" s="278">
        <v>2</v>
      </c>
      <c r="K31" s="153" t="s">
        <v>192</v>
      </c>
      <c r="L31" s="162">
        <f>((E31*0.000000001)/(J31*0.000001))*1000</f>
        <v>3.0000000000000004</v>
      </c>
      <c r="M31" s="102"/>
      <c r="P31" s="504"/>
      <c r="Q31" s="504"/>
      <c r="R31" s="504"/>
      <c r="S31" s="504"/>
      <c r="T31" s="504"/>
      <c r="U31" s="504"/>
      <c r="V31" s="504"/>
      <c r="W31" s="504"/>
      <c r="X31" s="504"/>
      <c r="Y31" s="504"/>
      <c r="Z31" s="504"/>
    </row>
    <row r="32" spans="1:26" ht="15" thickBot="1">
      <c r="A32" s="103"/>
      <c r="B32" s="92"/>
      <c r="C32" s="92"/>
      <c r="D32" s="104" t="s">
        <v>195</v>
      </c>
      <c r="E32" s="175">
        <v>0.2</v>
      </c>
      <c r="F32" s="105" t="s">
        <v>196</v>
      </c>
      <c r="G32" s="176">
        <v>0.6</v>
      </c>
      <c r="H32" s="154" t="s">
        <v>197</v>
      </c>
      <c r="I32" s="159">
        <f>G32/J32</f>
        <v>2.9999999999999996</v>
      </c>
      <c r="J32" s="279">
        <v>0.2</v>
      </c>
      <c r="K32" s="154" t="s">
        <v>197</v>
      </c>
      <c r="L32" s="163">
        <f>E32/J32</f>
        <v>1</v>
      </c>
      <c r="M32" s="102"/>
      <c r="P32" s="504"/>
      <c r="Q32" s="504"/>
      <c r="R32" s="504"/>
      <c r="S32" s="504"/>
      <c r="T32" s="504"/>
      <c r="U32" s="504"/>
      <c r="V32" s="504"/>
      <c r="W32" s="504"/>
      <c r="X32" s="504"/>
      <c r="Y32" s="504"/>
      <c r="Z32" s="504"/>
    </row>
    <row r="33" spans="1:30" ht="14.65" thickBot="1">
      <c r="A33" s="103"/>
      <c r="B33" s="92"/>
      <c r="C33" s="92"/>
      <c r="D33" s="92"/>
      <c r="E33" s="92"/>
      <c r="F33" s="92"/>
      <c r="G33" s="92"/>
      <c r="H33" s="92"/>
      <c r="I33" s="97"/>
      <c r="J33" s="92"/>
      <c r="K33" s="92"/>
      <c r="L33" s="92"/>
      <c r="M33" s="102"/>
      <c r="P33" s="504"/>
      <c r="Q33" s="504"/>
      <c r="R33" s="504"/>
      <c r="S33" s="504"/>
      <c r="T33" s="504"/>
      <c r="U33" s="504"/>
      <c r="V33" s="504"/>
      <c r="W33" s="504"/>
      <c r="X33" s="504"/>
      <c r="Y33" s="504"/>
      <c r="Z33" s="504"/>
      <c r="AD33" s="197"/>
    </row>
    <row r="34" spans="1:30" ht="14.65" thickBot="1">
      <c r="A34" s="103"/>
      <c r="B34" s="92"/>
      <c r="C34" s="92"/>
      <c r="D34" s="92"/>
      <c r="E34" s="92"/>
      <c r="F34" s="92"/>
      <c r="G34" s="92"/>
      <c r="H34" s="92"/>
      <c r="I34" s="92"/>
      <c r="J34" s="92"/>
      <c r="K34" s="106" t="s">
        <v>198</v>
      </c>
      <c r="L34" s="107">
        <f>SUM(L30:L33)</f>
        <v>5</v>
      </c>
      <c r="M34" s="108" t="str">
        <f>IF(SUM(L30:L33)&gt;5,"STOP, RECALCULATE", " ")</f>
        <v xml:space="preserve"> </v>
      </c>
      <c r="P34" s="504"/>
      <c r="Q34" s="504"/>
      <c r="R34" s="504"/>
      <c r="S34" s="504"/>
      <c r="T34" s="504"/>
      <c r="U34" s="504"/>
      <c r="V34" s="504"/>
      <c r="W34" s="504"/>
      <c r="X34" s="504"/>
      <c r="Y34" s="504"/>
      <c r="Z34" s="504"/>
    </row>
    <row r="35" spans="1:30" ht="14.65" thickBot="1">
      <c r="A35" s="109"/>
      <c r="B35" s="110"/>
      <c r="C35" s="110"/>
      <c r="D35" s="110"/>
      <c r="E35" s="110"/>
      <c r="F35" s="110"/>
      <c r="G35" s="110"/>
      <c r="H35" s="111"/>
      <c r="I35" s="110"/>
      <c r="J35" s="110"/>
      <c r="K35" s="110"/>
      <c r="L35" s="110"/>
      <c r="M35" s="112"/>
      <c r="P35" s="504"/>
      <c r="Q35" s="504"/>
      <c r="R35" s="504"/>
      <c r="S35" s="504"/>
      <c r="T35" s="504"/>
      <c r="U35" s="504"/>
      <c r="V35" s="504"/>
      <c r="W35" s="504"/>
      <c r="X35" s="504"/>
      <c r="Y35" s="504"/>
      <c r="Z35" s="504"/>
    </row>
    <row r="36" spans="1:30" ht="14.25">
      <c r="A36" s="93" t="s">
        <v>199</v>
      </c>
      <c r="B36" s="97"/>
      <c r="C36" s="97">
        <v>20</v>
      </c>
      <c r="D36" s="97" t="s">
        <v>200</v>
      </c>
      <c r="E36" s="97"/>
      <c r="F36" s="97"/>
      <c r="G36" s="97"/>
      <c r="H36" s="97"/>
      <c r="I36" s="97"/>
      <c r="J36" s="97"/>
      <c r="K36" s="113"/>
      <c r="L36" s="97"/>
      <c r="M36" s="114"/>
      <c r="P36" s="504"/>
      <c r="Q36" s="504"/>
      <c r="R36" s="504"/>
      <c r="S36" s="504"/>
      <c r="T36" s="504"/>
      <c r="U36" s="504"/>
      <c r="V36" s="504"/>
      <c r="W36" s="504"/>
      <c r="X36" s="504"/>
      <c r="Y36" s="504"/>
      <c r="Z36" s="504"/>
    </row>
    <row r="37" spans="1:30" ht="14.65" thickBot="1">
      <c r="A37" s="103" t="s">
        <v>201</v>
      </c>
      <c r="B37" s="92"/>
      <c r="C37" s="115">
        <f>L34</f>
        <v>5</v>
      </c>
      <c r="D37" s="92" t="s">
        <v>200</v>
      </c>
      <c r="E37" s="92"/>
      <c r="F37" s="92"/>
      <c r="G37" s="92"/>
      <c r="H37" s="92"/>
      <c r="I37" s="92"/>
      <c r="J37" s="92"/>
      <c r="K37" s="92"/>
      <c r="L37" s="92"/>
      <c r="M37" s="116"/>
      <c r="P37" s="504"/>
      <c r="Q37" s="504"/>
      <c r="R37" s="504"/>
      <c r="S37" s="504"/>
      <c r="T37" s="504"/>
      <c r="U37" s="504"/>
      <c r="V37" s="504"/>
      <c r="W37" s="504"/>
      <c r="X37" s="504"/>
      <c r="Y37" s="504"/>
      <c r="Z37" s="504"/>
    </row>
    <row r="38" spans="1:30" ht="14.65" thickBot="1">
      <c r="A38" s="103" t="s">
        <v>202</v>
      </c>
      <c r="B38" s="92"/>
      <c r="C38" s="92">
        <f>SUM(C36:C37)</f>
        <v>25</v>
      </c>
      <c r="D38" s="92" t="s">
        <v>200</v>
      </c>
      <c r="E38" s="117" t="str">
        <f>IF(C38&gt;25,"TOTAL VOL CANT Be&gt; 25uL"," ")</f>
        <v xml:space="preserve"> </v>
      </c>
      <c r="F38" s="92"/>
      <c r="G38" s="118"/>
      <c r="H38" s="92"/>
      <c r="I38" s="118"/>
      <c r="J38" s="92"/>
      <c r="K38" s="92"/>
      <c r="L38" s="92"/>
      <c r="M38" s="116"/>
      <c r="P38" s="504"/>
      <c r="Q38" s="504"/>
      <c r="R38" s="504"/>
      <c r="S38" s="504"/>
      <c r="T38" s="504"/>
      <c r="U38" s="504"/>
      <c r="V38" s="504"/>
      <c r="W38" s="504"/>
      <c r="X38" s="504"/>
      <c r="Y38" s="504"/>
      <c r="Z38" s="504"/>
    </row>
    <row r="39" spans="1:30" ht="14.65" thickBot="1">
      <c r="A39" s="109"/>
      <c r="B39" s="110"/>
      <c r="C39" s="110"/>
      <c r="D39" s="110"/>
      <c r="E39" s="110"/>
      <c r="F39" s="110"/>
      <c r="G39" s="110"/>
      <c r="H39" s="110"/>
      <c r="I39" s="110"/>
      <c r="J39" s="110"/>
      <c r="K39" s="110"/>
      <c r="L39" s="110"/>
      <c r="M39" s="119"/>
      <c r="P39" s="504"/>
      <c r="Q39" s="504"/>
      <c r="R39" s="504"/>
      <c r="S39" s="504"/>
      <c r="T39" s="504"/>
      <c r="U39" s="504"/>
      <c r="V39" s="504"/>
      <c r="W39" s="504"/>
      <c r="X39" s="504"/>
      <c r="Y39" s="504"/>
      <c r="Z39" s="504"/>
    </row>
    <row r="40" spans="1:30" ht="14.25">
      <c r="A40" s="92"/>
      <c r="B40" s="92"/>
      <c r="C40" s="92"/>
      <c r="D40" s="92"/>
      <c r="E40" s="92"/>
      <c r="F40" s="92"/>
      <c r="G40" s="92"/>
      <c r="H40" s="92"/>
      <c r="I40" s="92"/>
      <c r="J40" s="92"/>
      <c r="K40" s="92"/>
      <c r="L40" s="92"/>
      <c r="M40" s="116"/>
      <c r="P40" s="504"/>
      <c r="Q40" s="504"/>
      <c r="R40" s="504"/>
      <c r="S40" s="504"/>
      <c r="T40" s="504"/>
      <c r="U40" s="504"/>
      <c r="V40" s="504"/>
      <c r="W40" s="504"/>
      <c r="X40" s="504"/>
      <c r="Y40" s="504"/>
      <c r="Z40" s="504"/>
    </row>
    <row r="41" spans="1:30" ht="14.25">
      <c r="A41" s="92" t="s">
        <v>203</v>
      </c>
      <c r="B41" s="92"/>
      <c r="C41" s="120">
        <f>E30</f>
        <v>2</v>
      </c>
      <c r="D41" s="92"/>
      <c r="E41" s="121" t="s">
        <v>190</v>
      </c>
      <c r="F41" s="168">
        <f>E30</f>
        <v>2</v>
      </c>
      <c r="G41" s="92"/>
      <c r="H41" s="92"/>
      <c r="I41" s="92"/>
      <c r="J41" s="92"/>
      <c r="K41" s="92"/>
      <c r="L41" s="92"/>
      <c r="M41" s="116"/>
      <c r="P41" s="504"/>
      <c r="Q41" s="504"/>
      <c r="R41" s="504"/>
      <c r="S41" s="504"/>
      <c r="T41" s="504"/>
      <c r="U41" s="504"/>
      <c r="V41" s="504"/>
      <c r="W41" s="504"/>
      <c r="X41" s="504"/>
      <c r="Y41" s="504"/>
      <c r="Z41" s="504"/>
    </row>
    <row r="42" spans="1:30" ht="14.65">
      <c r="A42" s="92" t="s">
        <v>235</v>
      </c>
      <c r="B42" s="92"/>
      <c r="C42" s="180">
        <v>500000</v>
      </c>
      <c r="D42" s="92"/>
      <c r="E42" s="166" t="s">
        <v>230</v>
      </c>
      <c r="F42" s="168">
        <f>E32</f>
        <v>0.2</v>
      </c>
      <c r="G42" s="92"/>
      <c r="H42" s="92"/>
      <c r="I42" s="92"/>
      <c r="J42" s="92"/>
      <c r="K42" s="92"/>
      <c r="L42" s="92"/>
      <c r="M42" s="116"/>
      <c r="P42" s="504"/>
      <c r="Q42" s="504"/>
      <c r="R42" s="504"/>
      <c r="S42" s="504"/>
      <c r="T42" s="504"/>
      <c r="U42" s="504"/>
      <c r="V42" s="504"/>
      <c r="W42" s="504"/>
      <c r="X42" s="504"/>
      <c r="Y42" s="504"/>
      <c r="Z42" s="504"/>
    </row>
    <row r="43" spans="1:30" ht="14.25">
      <c r="A43" s="92"/>
      <c r="B43" s="92"/>
      <c r="C43" s="92"/>
      <c r="D43" s="92"/>
      <c r="E43" s="92"/>
      <c r="F43" s="92"/>
      <c r="G43" s="92"/>
      <c r="H43" s="92"/>
      <c r="I43" s="92"/>
      <c r="J43" s="92"/>
      <c r="K43" s="92"/>
      <c r="L43" s="92"/>
      <c r="M43" s="116"/>
      <c r="P43" s="504"/>
      <c r="Q43" s="504"/>
      <c r="R43" s="504"/>
      <c r="S43" s="504"/>
      <c r="T43" s="504"/>
      <c r="U43" s="504"/>
      <c r="V43" s="504"/>
      <c r="W43" s="504"/>
      <c r="X43" s="504"/>
      <c r="Y43" s="504"/>
      <c r="Z43" s="504"/>
    </row>
    <row r="44" spans="1:30" ht="14.25">
      <c r="A44" s="11" t="s">
        <v>218</v>
      </c>
      <c r="D44" s="11" t="str">
        <f>CONCATENATE(D5,H11,D12)</f>
        <v>20210309mChOCT4sg2</v>
      </c>
      <c r="P44" s="504"/>
      <c r="Q44" s="504"/>
      <c r="R44" s="504"/>
      <c r="S44" s="504"/>
      <c r="T44" s="504"/>
      <c r="U44" s="504"/>
      <c r="V44" s="504"/>
      <c r="W44" s="504"/>
      <c r="X44" s="504"/>
      <c r="Y44" s="504"/>
      <c r="Z44" s="504"/>
    </row>
    <row r="45" spans="1:30" ht="14.65" customHeight="1">
      <c r="P45" s="504"/>
      <c r="Q45" s="504"/>
      <c r="R45" s="504"/>
      <c r="S45" s="504"/>
      <c r="T45" s="504"/>
      <c r="U45" s="504"/>
      <c r="V45" s="504"/>
      <c r="W45" s="504"/>
      <c r="X45" s="504"/>
      <c r="Y45" s="504"/>
      <c r="Z45" s="504"/>
    </row>
    <row r="46" spans="1:30" ht="15" customHeight="1" thickBot="1">
      <c r="P46" s="504"/>
      <c r="Q46" s="504"/>
      <c r="R46" s="504"/>
      <c r="S46" s="504"/>
      <c r="T46" s="504"/>
      <c r="U46" s="504"/>
      <c r="V46" s="504"/>
      <c r="W46" s="504"/>
      <c r="X46" s="504"/>
      <c r="Y46" s="504"/>
      <c r="Z46" s="504"/>
    </row>
    <row r="47" spans="1:30" ht="14.65" thickBot="1">
      <c r="A47" s="296" t="s">
        <v>174</v>
      </c>
      <c r="B47" s="73" t="s">
        <v>204</v>
      </c>
      <c r="C47" s="77"/>
      <c r="D47" s="77"/>
      <c r="E47" s="76" t="s">
        <v>205</v>
      </c>
      <c r="F47" s="77"/>
      <c r="G47" s="74"/>
      <c r="H47" s="123" t="s">
        <v>206</v>
      </c>
      <c r="I47" s="74" t="s">
        <v>207</v>
      </c>
      <c r="J47" s="75"/>
      <c r="K47" s="77"/>
      <c r="L47" s="77"/>
      <c r="M47" s="77"/>
      <c r="N47" s="77"/>
      <c r="O47" s="75"/>
      <c r="P47" s="504"/>
      <c r="Q47" s="504"/>
      <c r="R47" s="504"/>
      <c r="S47" s="504"/>
      <c r="T47" s="504"/>
      <c r="U47" s="504"/>
      <c r="V47" s="504"/>
      <c r="W47" s="504"/>
      <c r="X47" s="504"/>
      <c r="Y47" s="504"/>
      <c r="Z47" s="504"/>
    </row>
    <row r="48" spans="1:30" ht="14.65" thickBot="1">
      <c r="A48" s="124"/>
      <c r="B48" s="125"/>
      <c r="C48" s="80"/>
      <c r="D48" s="80"/>
      <c r="E48" s="80"/>
      <c r="F48" s="82"/>
      <c r="G48" s="126"/>
      <c r="H48" s="80"/>
      <c r="I48" s="80"/>
      <c r="J48" s="126"/>
      <c r="K48" s="127"/>
      <c r="L48" s="75"/>
      <c r="M48" s="75"/>
      <c r="N48" s="78"/>
      <c r="O48" s="167"/>
      <c r="P48" s="504"/>
      <c r="Q48" s="504"/>
      <c r="R48" s="504"/>
      <c r="S48" s="504"/>
      <c r="T48" s="504"/>
      <c r="U48" s="504"/>
      <c r="V48" s="504"/>
      <c r="W48" s="504"/>
      <c r="X48" s="504"/>
      <c r="Y48" s="504"/>
      <c r="Z48" s="504"/>
    </row>
    <row r="49" spans="1:26" ht="14.65" thickBot="1">
      <c r="A49" s="79"/>
      <c r="B49" s="80"/>
      <c r="C49" s="128" t="s">
        <v>255</v>
      </c>
      <c r="D49" s="80"/>
      <c r="E49" s="129" t="s">
        <v>256</v>
      </c>
      <c r="F49" s="130"/>
      <c r="G49" s="128" t="s">
        <v>258</v>
      </c>
      <c r="H49" s="80"/>
      <c r="I49" s="128" t="s">
        <v>211</v>
      </c>
      <c r="J49" s="80"/>
      <c r="K49" s="131" t="s">
        <v>144</v>
      </c>
      <c r="L49" s="80"/>
      <c r="M49" s="80"/>
      <c r="N49" s="81"/>
      <c r="O49" s="167"/>
      <c r="P49" s="504"/>
      <c r="Q49" s="504"/>
      <c r="R49" s="504"/>
      <c r="S49" s="504"/>
      <c r="T49" s="504"/>
      <c r="U49" s="504"/>
      <c r="V49" s="504"/>
      <c r="W49" s="504"/>
      <c r="X49" s="504"/>
      <c r="Y49" s="504"/>
      <c r="Z49" s="504"/>
    </row>
    <row r="50" spans="1:26" ht="28.9" thickBot="1">
      <c r="A50" s="131" t="s">
        <v>212</v>
      </c>
      <c r="B50" s="80"/>
      <c r="C50" s="501">
        <v>4000</v>
      </c>
      <c r="D50" s="80"/>
      <c r="E50" s="132" t="str">
        <f>_xlfn.IFS(C50 = 0, 0, AND(C50&lt;&gt;" ", C51 = 0), "11.2", AND(C50&lt;&gt;" ", C51&lt;&gt;" "), "5.6")</f>
        <v>5.6</v>
      </c>
      <c r="F50" s="80"/>
      <c r="G50" s="132" t="str">
        <f>_xlfn.IFS(E50 = 0,"0", AND(E50&lt;&gt;" ",E51&lt;&gt;0),"0.05", AND(E50&lt;&gt;" ",E51 = 0), "0.1")</f>
        <v>0.05</v>
      </c>
      <c r="H50" s="80"/>
      <c r="I50" s="133">
        <f>C50/G50*E50</f>
        <v>448000</v>
      </c>
      <c r="J50" s="80"/>
      <c r="K50" s="79"/>
      <c r="L50" s="80" t="s">
        <v>213</v>
      </c>
      <c r="M50" s="291" t="s">
        <v>260</v>
      </c>
      <c r="N50" s="293" t="s">
        <v>259</v>
      </c>
      <c r="O50" s="167"/>
      <c r="P50" s="504"/>
      <c r="Q50" s="504"/>
      <c r="R50" s="504"/>
      <c r="S50" s="504"/>
      <c r="T50" s="504"/>
      <c r="U50" s="504"/>
      <c r="V50" s="504"/>
      <c r="W50" s="504"/>
      <c r="X50" s="504"/>
      <c r="Y50" s="504"/>
      <c r="Z50" s="504"/>
    </row>
    <row r="51" spans="1:26" ht="14.65" thickBot="1">
      <c r="A51" s="131" t="s">
        <v>214</v>
      </c>
      <c r="B51" s="80"/>
      <c r="C51" s="501">
        <v>4000</v>
      </c>
      <c r="D51" s="80"/>
      <c r="E51" s="134" t="str">
        <f>_xlfn.IFS(C51 = 0, 0, AND(C50=0, C51&lt;&gt;" "), "11.2", AND(C50&lt;&gt;" ", C51&lt;&gt;" "), "5.6")</f>
        <v>5.6</v>
      </c>
      <c r="F51" s="80"/>
      <c r="G51" s="134" t="str">
        <f>_xlfn.IFS(E51= 0,"0", AND(E50&lt;&gt;0,E51&lt;&gt;" "),"0.05", AND(E51&lt;&gt;" ",E50=0), "0.1")</f>
        <v>0.05</v>
      </c>
      <c r="H51" s="80"/>
      <c r="I51" s="135">
        <f>C51/G51*E51</f>
        <v>448000</v>
      </c>
      <c r="J51" s="80"/>
      <c r="K51" s="79" t="s">
        <v>215</v>
      </c>
      <c r="L51" s="180">
        <v>1970000</v>
      </c>
      <c r="M51" s="292">
        <f>I50/L51</f>
        <v>0.22741116751269036</v>
      </c>
      <c r="N51" s="284">
        <f>E50-M51</f>
        <v>5.3725888324873097</v>
      </c>
      <c r="O51" s="79"/>
      <c r="P51" s="504"/>
      <c r="Q51" s="504"/>
      <c r="R51" s="504"/>
      <c r="S51" s="504"/>
      <c r="T51" s="504"/>
      <c r="U51" s="504"/>
      <c r="V51" s="504"/>
      <c r="W51" s="504"/>
      <c r="X51" s="504"/>
      <c r="Y51" s="504"/>
      <c r="Z51" s="504"/>
    </row>
    <row r="52" spans="1:26" ht="14.65" thickBot="1">
      <c r="A52" s="86"/>
      <c r="B52" s="87"/>
      <c r="C52" s="87"/>
      <c r="D52" s="87"/>
      <c r="E52" s="136"/>
      <c r="F52" s="80"/>
      <c r="G52" s="136"/>
      <c r="H52" s="136"/>
      <c r="I52" s="80"/>
      <c r="J52" s="80"/>
      <c r="K52" s="86" t="s">
        <v>216</v>
      </c>
      <c r="L52" s="180">
        <v>1970000</v>
      </c>
      <c r="M52" s="288">
        <f>I51/L52</f>
        <v>0.22741116751269036</v>
      </c>
      <c r="N52" s="290">
        <f>E51-0.1</f>
        <v>5.5</v>
      </c>
      <c r="O52" s="167"/>
      <c r="P52" s="504"/>
      <c r="Q52" s="504"/>
      <c r="R52" s="504"/>
      <c r="S52" s="504"/>
      <c r="T52" s="504"/>
      <c r="U52" s="504"/>
      <c r="V52" s="504"/>
      <c r="W52" s="504"/>
      <c r="X52" s="504"/>
      <c r="Y52" s="504"/>
      <c r="Z52" s="504"/>
    </row>
    <row r="53" spans="1:26" ht="14.65" thickBot="1">
      <c r="A53" s="137" t="s">
        <v>217</v>
      </c>
      <c r="B53" s="77"/>
      <c r="C53" s="77"/>
      <c r="D53" s="283">
        <v>0.60069444444444442</v>
      </c>
      <c r="E53" s="87"/>
      <c r="F53" s="87"/>
      <c r="G53" s="87"/>
      <c r="H53" s="87"/>
      <c r="I53" s="87"/>
      <c r="J53" s="87"/>
      <c r="K53" s="87"/>
      <c r="L53" s="87"/>
      <c r="M53" s="87"/>
      <c r="N53" s="87"/>
      <c r="O53" s="87"/>
      <c r="P53" s="504"/>
      <c r="Q53" s="504"/>
      <c r="R53" s="504"/>
      <c r="S53" s="504"/>
      <c r="T53" s="504"/>
      <c r="U53" s="504"/>
      <c r="V53" s="504"/>
      <c r="W53" s="504"/>
      <c r="X53" s="504"/>
      <c r="Y53" s="504"/>
      <c r="Z53" s="504"/>
    </row>
    <row r="54" spans="1:26" ht="14.65" customHeight="1">
      <c r="P54" s="504"/>
      <c r="Q54" s="504"/>
      <c r="R54" s="504"/>
      <c r="S54" s="504"/>
      <c r="T54" s="504"/>
      <c r="U54" s="504"/>
      <c r="V54" s="504"/>
      <c r="W54" s="504"/>
      <c r="X54" s="504"/>
      <c r="Y54" s="504"/>
      <c r="Z54" s="504"/>
    </row>
    <row r="55" spans="1:26" ht="14.65" customHeight="1">
      <c r="A55" s="11" t="s">
        <v>219</v>
      </c>
      <c r="B55" s="11"/>
      <c r="C55" s="11" t="str">
        <f>CONCATENATE((R8),U8)</f>
        <v>AmaxaCB-150</v>
      </c>
      <c r="P55" s="504"/>
      <c r="Q55" s="504"/>
      <c r="R55" s="504"/>
      <c r="S55" s="504"/>
      <c r="T55" s="504"/>
      <c r="U55" s="504"/>
      <c r="V55" s="504"/>
      <c r="W55" s="504"/>
      <c r="X55" s="504"/>
      <c r="Y55" s="504"/>
      <c r="Z55" s="504"/>
    </row>
    <row r="56" spans="1:26" ht="14.65" customHeight="1">
      <c r="P56" s="504"/>
      <c r="Q56" s="504"/>
      <c r="R56" s="504"/>
      <c r="S56" s="504"/>
      <c r="T56" s="504"/>
      <c r="U56" s="504"/>
      <c r="V56" s="504"/>
      <c r="W56" s="504"/>
      <c r="X56" s="504"/>
      <c r="Y56" s="504"/>
      <c r="Z56" s="504"/>
    </row>
    <row r="58" spans="1:26" ht="14.25">
      <c r="B58" s="11"/>
      <c r="D58" s="11"/>
    </row>
    <row r="59" spans="1:26" ht="14.25">
      <c r="D59" s="11"/>
    </row>
  </sheetData>
  <sheetProtection algorithmName="SHA-512" hashValue="H+8g8xl2D3QuHEfux4f6L4PMJ0tMZm3s1xLeKyhPMXZqYb2/I4WINTAHcVhHTLfMlWFWZiGvCz5zpCBv6+4L7w==" saltValue="CW7C6mIci0Y6QnCUml2eig==" spinCount="100000" sheet="1" scenarios="1" selectLockedCells="1"/>
  <mergeCells count="15">
    <mergeCell ref="S13:U13"/>
    <mergeCell ref="W13:Y13"/>
    <mergeCell ref="AA13:AC13"/>
    <mergeCell ref="T4:U4"/>
    <mergeCell ref="S10:U10"/>
    <mergeCell ref="S12:T12"/>
    <mergeCell ref="W12:X12"/>
    <mergeCell ref="AA12:AB12"/>
    <mergeCell ref="F29:H29"/>
    <mergeCell ref="W14:X14"/>
    <mergeCell ref="AA14:AB14"/>
    <mergeCell ref="P21:W21"/>
    <mergeCell ref="P22:W22"/>
    <mergeCell ref="P23:W23"/>
    <mergeCell ref="P24:W24"/>
  </mergeCells>
  <conditionalFormatting sqref="H6:I6 A9:I9 N6:O9">
    <cfRule type="expression" priority="23">
      <formula>"row if val(a..) EVEN"</formula>
    </cfRule>
    <cfRule type="expression" dxfId="15" priority="24">
      <formula>"row is even"</formula>
    </cfRule>
  </conditionalFormatting>
  <conditionalFormatting sqref="B10 A6:F6">
    <cfRule type="expression" priority="31">
      <formula>"row if val(a..) EVEN"</formula>
    </cfRule>
    <cfRule type="expression" dxfId="14" priority="32">
      <formula>"row is even"</formula>
    </cfRule>
  </conditionalFormatting>
  <conditionalFormatting sqref="D5">
    <cfRule type="expression" priority="29">
      <formula>"row if val(a..) EVEN"</formula>
    </cfRule>
    <cfRule type="expression" dxfId="13" priority="30">
      <formula>"row is even"</formula>
    </cfRule>
  </conditionalFormatting>
  <conditionalFormatting sqref="E10">
    <cfRule type="expression" priority="27">
      <formula>"row if val(a..) EVEN"</formula>
    </cfRule>
    <cfRule type="expression" dxfId="12" priority="28">
      <formula>"row is even"</formula>
    </cfRule>
  </conditionalFormatting>
  <conditionalFormatting sqref="C10">
    <cfRule type="expression" priority="25">
      <formula>"row if val(a..) EVEN"</formula>
    </cfRule>
    <cfRule type="expression" dxfId="11" priority="26">
      <formula>"row is even"</formula>
    </cfRule>
  </conditionalFormatting>
  <conditionalFormatting sqref="Q6 P4 S6 P2:Q2 S2:U2 P5:T5">
    <cfRule type="expression" priority="19">
      <formula>"row if val(a..) EVEN"</formula>
    </cfRule>
    <cfRule type="expression" dxfId="10" priority="20">
      <formula>"row is even"</formula>
    </cfRule>
  </conditionalFormatting>
  <conditionalFormatting sqref="Q4 T6">
    <cfRule type="expression" priority="21">
      <formula>"row if val(a..) EVEN"</formula>
    </cfRule>
    <cfRule type="expression" dxfId="9" priority="22">
      <formula>"row is even"</formula>
    </cfRule>
  </conditionalFormatting>
  <conditionalFormatting sqref="H8:I8 A7 C7">
    <cfRule type="expression" priority="15">
      <formula>"row if val(a..) EVEN"</formula>
    </cfRule>
    <cfRule type="expression" dxfId="8" priority="16">
      <formula>"row is even"</formula>
    </cfRule>
  </conditionalFormatting>
  <conditionalFormatting sqref="E8:F8 A8 G7">
    <cfRule type="expression" priority="17">
      <formula>"row if val(a..) EVEN"</formula>
    </cfRule>
    <cfRule type="expression" dxfId="7" priority="18">
      <formula>"row is even"</formula>
    </cfRule>
  </conditionalFormatting>
  <conditionalFormatting sqref="A11:I11">
    <cfRule type="expression" priority="13">
      <formula>"row if val(a..) EVEN"</formula>
    </cfRule>
    <cfRule type="expression" dxfId="6" priority="14">
      <formula>"row is even"</formula>
    </cfRule>
  </conditionalFormatting>
  <conditionalFormatting sqref="R4">
    <cfRule type="expression" priority="11">
      <formula>"row if val(a..) EVEN"</formula>
    </cfRule>
    <cfRule type="expression" dxfId="5" priority="12">
      <formula>"row is even"</formula>
    </cfRule>
  </conditionalFormatting>
  <conditionalFormatting sqref="V6">
    <cfRule type="expression" priority="9">
      <formula>"row if val(a..) EVEN"</formula>
    </cfRule>
    <cfRule type="expression" dxfId="4" priority="10">
      <formula>"row is even"</formula>
    </cfRule>
  </conditionalFormatting>
  <conditionalFormatting sqref="J6:M6 L7:M8 J9:M9">
    <cfRule type="expression" priority="5">
      <formula>"row if val(a..) EVEN"</formula>
    </cfRule>
    <cfRule type="expression" dxfId="3" priority="6">
      <formula>"row is even"</formula>
    </cfRule>
  </conditionalFormatting>
  <conditionalFormatting sqref="J10">
    <cfRule type="expression" priority="7">
      <formula>"row if val(a..) EVEN"</formula>
    </cfRule>
    <cfRule type="expression" dxfId="2" priority="8">
      <formula>"row is even"</formula>
    </cfRule>
  </conditionalFormatting>
  <conditionalFormatting sqref="J8:K8">
    <cfRule type="expression" priority="3">
      <formula>"row if val(a..) EVEN"</formula>
    </cfRule>
    <cfRule type="expression" dxfId="1" priority="4">
      <formula>"row is even"</formula>
    </cfRule>
  </conditionalFormatting>
  <conditionalFormatting sqref="J11:K11">
    <cfRule type="expression" priority="1">
      <formula>"row if val(a..) EVEN"</formula>
    </cfRule>
    <cfRule type="expression" dxfId="0" priority="2">
      <formula>"row is even"</formula>
    </cfRule>
  </conditionalFormatting>
  <dataValidations count="10">
    <dataValidation type="textLength" operator="equal" allowBlank="1" showErrorMessage="1" sqref="D5" xr:uid="{F49E084B-47D0-44BC-AA33-8BB9D5CF0648}">
      <formula1>8</formula1>
    </dataValidation>
    <dataValidation type="time" allowBlank="1" showInputMessage="1" showErrorMessage="1" sqref="D53" xr:uid="{C4CC60BD-0D24-4E0A-9614-3702AC7F83F7}">
      <formula1>0</formula1>
      <formula2>0.999305555555556</formula2>
    </dataValidation>
    <dataValidation type="textLength" operator="equal" allowBlank="1" showInputMessage="1" showErrorMessage="1" prompt="ex. 20200110" sqref="D8" xr:uid="{650CF5B1-6602-487B-A443-0F9A4967887C}">
      <formula1>8</formula1>
    </dataValidation>
    <dataValidation allowBlank="1" showInputMessage="1" showErrorMessage="1" prompt="ex: 534e3" sqref="L51:L52" xr:uid="{5E44BDFE-6EDF-453B-949F-D66072CB623A}"/>
    <dataValidation allowBlank="1" showInputMessage="1" showErrorMessage="1" prompt="Enter a number (e.g. 1e6)" sqref="C42" xr:uid="{4B3ABBB5-920D-4E63-91BF-69BD49AB7527}"/>
    <dataValidation type="textLength" operator="equal" allowBlank="1" showInputMessage="1" showErrorMessage="1" prompt="ex: 20190417" sqref="G9 E10 S6 C7 Q6 V6 R4" xr:uid="{CB421B31-F7DE-414C-BD20-45592AE89638}">
      <formula1>8</formula1>
    </dataValidation>
    <dataValidation type="whole" allowBlank="1" showInputMessage="1" showErrorMessage="1" prompt="enter a number" sqref="H10 E7" xr:uid="{D30253BB-E8A8-4301-82AD-C4A628A818C4}">
      <formula1>0</formula1>
      <formula2>10</formula2>
    </dataValidation>
    <dataValidation type="whole" allowBlank="1" showInputMessage="1" showErrorMessage="1" prompt="Enter a number" sqref="H7 K10" xr:uid="{B1755A46-0786-4C27-ADE9-C6F75B2CFF50}">
      <formula1>1</formula1>
      <formula2>50</formula2>
    </dataValidation>
    <dataValidation type="whole" allowBlank="1" showInputMessage="1" prompt="number" sqref="T5" xr:uid="{085858E7-AE69-4F4F-807E-54665578B112}">
      <formula1>10</formula1>
      <formula2>50</formula2>
    </dataValidation>
    <dataValidation operator="equal" allowBlank="1" showInputMessage="1" showErrorMessage="1" prompt="ex: 20190417" sqref="C10 R5" xr:uid="{F96FBE7B-F340-4B94-BFED-9EE75280A0A1}"/>
  </dataValidations>
  <pageMargins left="0.7" right="0.7" top="0.75" bottom="0.75" header="0.3" footer="0.3"/>
  <pageSetup orientation="portrait" verticalDpi="300" r:id="rId1"/>
  <extLst>
    <ext xmlns:x14="http://schemas.microsoft.com/office/spreadsheetml/2009/9/main" uri="{CCE6A557-97BC-4b89-ADB6-D9C93CAAB3DF}">
      <x14:dataValidations xmlns:xm="http://schemas.microsoft.com/office/excel/2006/main" count="19">
        <x14:dataValidation type="list" allowBlank="1" showInputMessage="1" showErrorMessage="1" xr:uid="{07F4CA67-8629-44D3-81D8-1192EA8B7879}">
          <x14:formula1>
            <xm:f>'Data validation criteria'!$G$34:$G$39</xm:f>
          </x14:formula1>
          <xm:sqref>L13</xm:sqref>
        </x14:dataValidation>
        <x14:dataValidation type="list" allowBlank="1" showInputMessage="1" showErrorMessage="1" xr:uid="{630AC089-3AA1-42C9-ADF6-9CB70621B0F5}">
          <x14:formula1>
            <xm:f>'Data validation criteria'!$D$34:$D$38</xm:f>
          </x14:formula1>
          <xm:sqref>T4:U4</xm:sqref>
        </x14:dataValidation>
        <x14:dataValidation type="list" allowBlank="1" showInputMessage="1" showErrorMessage="1" xr:uid="{F14F58C6-C7EC-436F-8350-B57F0B789B1D}">
          <x14:formula1>
            <xm:f>'Data validation criteria'!$F$2:$F$7</xm:f>
          </x14:formula1>
          <xm:sqref>T2</xm:sqref>
        </x14:dataValidation>
        <x14:dataValidation type="list" allowBlank="1" showInputMessage="1" showErrorMessage="1" xr:uid="{F5500AAE-C08E-4D7D-874E-3FF6066592E1}">
          <x14:formula1>
            <xm:f>'Data validation criteria'!$E$21:$E$25</xm:f>
          </x14:formula1>
          <xm:sqref>Q2</xm:sqref>
        </x14:dataValidation>
        <x14:dataValidation type="list" allowBlank="1" showInputMessage="1" showErrorMessage="1" xr:uid="{05FDF6B5-BF33-46C1-B9EB-E304921529D5}">
          <x14:formula1>
            <xm:f>'Data validation criteria'!$J$21:$J$25</xm:f>
          </x14:formula1>
          <xm:sqref>S14</xm:sqref>
        </x14:dataValidation>
        <x14:dataValidation type="list" allowBlank="1" showInputMessage="1" showErrorMessage="1" xr:uid="{A28D1400-AA3A-4104-AD07-CDFF275A0F75}">
          <x14:formula1>
            <xm:f>'Data validation criteria'!$A$21:$A$27</xm:f>
          </x14:formula1>
          <xm:sqref>S13:U13 W13:Y13 AA13:AC13</xm:sqref>
        </x14:dataValidation>
        <x14:dataValidation type="list" allowBlank="1" showInputMessage="1" showErrorMessage="1" xr:uid="{0B3BA00F-9CB5-4A6B-A87D-E3516610C797}">
          <x14:formula1>
            <xm:f>'Data validation criteria'!$I$21:$I$25</xm:f>
          </x14:formula1>
          <xm:sqref>S12 W12 AA12</xm:sqref>
        </x14:dataValidation>
        <x14:dataValidation type="list" allowBlank="1" showInputMessage="1" showErrorMessage="1" xr:uid="{BE08D336-7501-4233-9098-ED170F62F3BA}">
          <x14:formula1>
            <xm:f>'Data validation criteria'!$J$21:$J$24</xm:f>
          </x14:formula1>
          <xm:sqref>W10 W14:X14 AA14:AB14</xm:sqref>
        </x14:dataValidation>
        <x14:dataValidation type="list" allowBlank="1" showInputMessage="1" showErrorMessage="1" xr:uid="{57350A92-71D3-4CCB-A5A0-F3995A28E996}">
          <x14:formula1>
            <xm:f>'Data validation criteria'!$A$21:$A$28</xm:f>
          </x14:formula1>
          <xm:sqref>S10</xm:sqref>
        </x14:dataValidation>
        <x14:dataValidation type="list" allowBlank="1" showInputMessage="1" showErrorMessage="1" xr:uid="{80218FFF-5F46-4151-AF6F-0586F056F8B7}">
          <x14:formula1>
            <xm:f>'Data validation criteria'!$L$21:$L$23</xm:f>
          </x14:formula1>
          <xm:sqref>X8</xm:sqref>
        </x14:dataValidation>
        <x14:dataValidation type="list" allowBlank="1" showInputMessage="1" showErrorMessage="1" xr:uid="{C16CC7AC-9033-4DC1-B024-FB7A806BEB22}">
          <x14:formula1>
            <xm:f>'Data validation criteria'!$A$34:$A$39</xm:f>
          </x14:formula1>
          <xm:sqref>U8</xm:sqref>
        </x14:dataValidation>
        <x14:dataValidation type="list" allowBlank="1" showInputMessage="1" showErrorMessage="1" xr:uid="{584804F5-C9B2-4D1B-BF15-356CD7609724}">
          <x14:formula1>
            <xm:f>'Data validation criteria'!$F$21:$F$23</xm:f>
          </x14:formula1>
          <xm:sqref>R8</xm:sqref>
        </x14:dataValidation>
        <x14:dataValidation type="list" allowBlank="1" showInputMessage="1" showErrorMessage="1" xr:uid="{271D4636-8F67-4C2E-9748-613F070475C3}">
          <x14:formula1>
            <xm:f>'Data validation criteria'!$D$21:$D$25</xm:f>
          </x14:formula1>
          <xm:sqref>G11</xm:sqref>
        </x14:dataValidation>
        <x14:dataValidation type="list" allowBlank="1" showInputMessage="1" showErrorMessage="1" xr:uid="{A341132E-C58E-465F-8E96-F6AAB0DFFEEA}">
          <x14:formula1>
            <xm:f>'Data validation criteria'!$N$21:$N$30</xm:f>
          </x14:formula1>
          <xm:sqref>D13</xm:sqref>
        </x14:dataValidation>
        <x14:dataValidation type="list" allowBlank="1" showInputMessage="1" showErrorMessage="1" xr:uid="{196E73E6-E0AB-452E-B79D-A20B03C2A444}">
          <x14:formula1>
            <xm:f>'Data validation criteria'!$M$21:$M$30</xm:f>
          </x14:formula1>
          <xm:sqref>D12</xm:sqref>
        </x14:dataValidation>
        <x14:dataValidation type="list" allowBlank="1" showInputMessage="1" showErrorMessage="1" xr:uid="{5AEA14FB-D251-4890-BE17-062F0A0EA5B6}">
          <x14:formula1>
            <xm:f>'Data validation criteria'!$C$21:$C$25</xm:f>
          </x14:formula1>
          <xm:sqref>D11</xm:sqref>
        </x14:dataValidation>
        <x14:dataValidation type="list" allowBlank="1" showInputMessage="1" showErrorMessage="1" xr:uid="{166E95E6-C12D-4ED2-93F8-44C344D7EBD2}">
          <x14:formula1>
            <xm:f>'Data validation criteria'!$A$3:$A$9</xm:f>
          </x14:formula1>
          <xm:sqref>D4 C4:C5</xm:sqref>
        </x14:dataValidation>
        <x14:dataValidation type="list" showInputMessage="1" showErrorMessage="1" xr:uid="{32FBD93D-7886-4054-A603-881C21B19FF0}">
          <x14:formula1>
            <xm:f>'Data validation criteria'!$K$21:$K$26</xm:f>
          </x14:formula1>
          <xm:sqref>H13</xm:sqref>
        </x14:dataValidation>
        <x14:dataValidation type="list" allowBlank="1" showInputMessage="1" showErrorMessage="1" xr:uid="{E161262F-5B33-424D-BDE1-C0EF38D06EFA}">
          <x14:formula1>
            <xm:f>'C:\Users\aplant\AppData\Local\Microsoft\Windows\INetCache\Content.Outlook\ZYZ9ILGB\[0701Copy of 0615question.alp.TransfectionMetadata w Calendar.xlsm]Data validation criteria'!#REF!</xm:f>
          </x14:formula1>
          <xm:sqref>Y12 AC12</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98BFBB50C97D943AB8492C175B2AEE3" ma:contentTypeVersion="7" ma:contentTypeDescription="Create a new document." ma:contentTypeScope="" ma:versionID="8c087f37a47b635bf3972e640b85d334">
  <xsd:schema xmlns:xsd="http://www.w3.org/2001/XMLSchema" xmlns:xs="http://www.w3.org/2001/XMLSchema" xmlns:p="http://schemas.microsoft.com/office/2006/metadata/properties" xmlns:ns2="ce3c6246-506e-4a94-a91d-ff0ff608911f" xmlns:ns3="27fab723-c88c-422b-9bfc-223bee44e578" targetNamespace="http://schemas.microsoft.com/office/2006/metadata/properties" ma:root="true" ma:fieldsID="1743170891c15dfb2d06a0b545a96469" ns2:_="" ns3:_="">
    <xsd:import namespace="ce3c6246-506e-4a94-a91d-ff0ff608911f"/>
    <xsd:import namespace="27fab723-c88c-422b-9bfc-223bee44e57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3c6246-506e-4a94-a91d-ff0ff608911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7fab723-c88c-422b-9bfc-223bee44e57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E1B7A9A-60D2-4DCA-BE53-6156BAD725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e3c6246-506e-4a94-a91d-ff0ff608911f"/>
    <ds:schemaRef ds:uri="27fab723-c88c-422b-9bfc-223bee44e5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8A81211-65BC-46F3-8A52-F8ADDD3E9E8D}">
  <ds:schemaRefs>
    <ds:schemaRef ds:uri="http://schemas.microsoft.com/sharepoint/v3/contenttype/forms"/>
  </ds:schemaRefs>
</ds:datastoreItem>
</file>

<file path=customXml/itemProps3.xml><?xml version="1.0" encoding="utf-8"?>
<ds:datastoreItem xmlns:ds="http://schemas.openxmlformats.org/officeDocument/2006/customXml" ds:itemID="{F16CFBC5-C5AC-4E62-A186-B4140D6EC80D}">
  <ds:schemaRefs>
    <ds:schemaRef ds:uri="ce3c6246-506e-4a94-a91d-ff0ff608911f"/>
    <ds:schemaRef ds:uri="http://purl.org/dc/terms/"/>
    <ds:schemaRef ds:uri="http://purl.org/dc/dcmitype/"/>
    <ds:schemaRef ds:uri="27fab723-c88c-422b-9bfc-223bee44e578"/>
    <ds:schemaRef ds:uri="http://schemas.openxmlformats.org/package/2006/metadata/core-properties"/>
    <ds:schemaRef ds:uri="http://schemas.microsoft.com/office/2006/documentManagement/types"/>
    <ds:schemaRef ds:uri="http://schemas.microsoft.com/office/2006/metadata/properties"/>
    <ds:schemaRef ds:uri="http://schemas.microsoft.com/office/infopath/2007/PartnerControls"/>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4</vt:i4>
      </vt:variant>
    </vt:vector>
  </HeadingPairs>
  <TitlesOfParts>
    <vt:vector size="33" baseType="lpstr">
      <vt:lpstr>Calendar</vt:lpstr>
      <vt:lpstr>Metadata Template</vt:lpstr>
      <vt:lpstr>20210208GFPSOX2sg3</vt:lpstr>
      <vt:lpstr>20200120mChOCT4sg2</vt:lpstr>
      <vt:lpstr>20200220mChOCT4sg2</vt:lpstr>
      <vt:lpstr>Data</vt:lpstr>
      <vt:lpstr>TransfectionsReport</vt:lpstr>
      <vt:lpstr>AllClonesIist</vt:lpstr>
      <vt:lpstr>DiscontinueReport</vt:lpstr>
      <vt:lpstr>FreezeReport</vt:lpstr>
      <vt:lpstr>ExtractDNAReport</vt:lpstr>
      <vt:lpstr>Clone Report</vt:lpstr>
      <vt:lpstr>Cell Samples</vt:lpstr>
      <vt:lpstr>ActivityList</vt:lpstr>
      <vt:lpstr>Data validation criteria</vt:lpstr>
      <vt:lpstr>20200316GFPSOX2sg1</vt:lpstr>
      <vt:lpstr>20200317GFPSOX2sg2</vt:lpstr>
      <vt:lpstr>20200318GFPSOX2sg3</vt:lpstr>
      <vt:lpstr>20200113mChOCT4sg2</vt:lpstr>
      <vt:lpstr>20210203GFPSOX2sg3</vt:lpstr>
      <vt:lpstr>Documentation</vt:lpstr>
      <vt:lpstr>Passage#s200113_C6</vt:lpstr>
      <vt:lpstr>Passage#s200120_B9</vt:lpstr>
      <vt:lpstr>Passage#s200220_C6</vt:lpstr>
      <vt:lpstr>Passage#s200220_A7</vt:lpstr>
      <vt:lpstr>Passage#s200220_C10</vt:lpstr>
      <vt:lpstr>Notes</vt:lpstr>
      <vt:lpstr>ClonesSummaries</vt:lpstr>
      <vt:lpstr>20210309mChOCT4sg2</vt:lpstr>
      <vt:lpstr>cellnames</vt:lpstr>
      <vt:lpstr>DataEntry</vt:lpstr>
      <vt:lpstr>ReportGeneratorData</vt:lpstr>
      <vt:lpstr>StartDate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Stinson, Jeffrey R. (Fed)</dc:creator>
  <cp:keywords/>
  <dc:description/>
  <cp:lastModifiedBy>Plant, Anne L. Dr. (Fed)</cp:lastModifiedBy>
  <cp:revision/>
  <cp:lastPrinted>2020-07-12T19:39:32Z</cp:lastPrinted>
  <dcterms:created xsi:type="dcterms:W3CDTF">2018-10-02T20:00:49Z</dcterms:created>
  <dcterms:modified xsi:type="dcterms:W3CDTF">2021-03-17T17:48:27Z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0x010100498BFBB50C97D943AB8492C175B2AEE3</vt:lpwstr>
  </property>
</Properties>
</file>